
<file path=[Content_Types].xml><?xml version="1.0" encoding="utf-8"?>
<Types xmlns="http://schemas.openxmlformats.org/package/2006/content-types">
  <Default Extension="png" ContentType="image/png"/>
  <Default Extension="bin" ContentType="application/vnd.openxmlformats-officedocument.spreadsheetml.printerSettings"/>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defaultThemeVersion="124226"/>
  <bookViews>
    <workbookView showSheetTabs="0" xWindow="0" yWindow="0" windowWidth="19200" windowHeight="11580"/>
  </bookViews>
  <sheets>
    <sheet name="INTERFACE" sheetId="8" r:id="rId1"/>
    <sheet name="PLANNING CALENDRIER" sheetId="3" r:id="rId2"/>
    <sheet name="MACHINE" sheetId="4" r:id="rId3"/>
    <sheet name="CONGES" sheetId="1" r:id="rId4"/>
    <sheet name="PIECES + TARIFS" sheetId="5" r:id="rId5"/>
    <sheet name="TARIF MACHINE AUTO" sheetId="6" r:id="rId6"/>
    <sheet name="PIECE(S) A CHANGER" sheetId="7" r:id="rId7"/>
  </sheets>
  <definedNames>
    <definedName name="An">CONGES!$D$1</definedName>
    <definedName name="Congés">OFFSET(CONGES!$A$1,1,,COUNTA(CONGES!$A:$A)-1,)</definedName>
    <definedName name="Pièces">'PIECES + TARIFS'!$C$5:$C$300</definedName>
    <definedName name="Unités">MACHINE!$Z$3:$Z$7</definedName>
    <definedName name="_xlnm.Print_Area" localSheetId="1">'PLANNING CALENDRIER'!$C$1:$AG$166</definedName>
  </definedNames>
  <calcPr calcId="125725" iterate="1" iterateCount="10000" concurrentCalc="0"/>
</workbook>
</file>

<file path=xl/calcChain.xml><?xml version="1.0" encoding="utf-8"?>
<calcChain xmlns="http://schemas.openxmlformats.org/spreadsheetml/2006/main">
  <c r="F36" i="6"/>
  <c r="F37"/>
  <c r="F38"/>
  <c r="F39"/>
  <c r="F40"/>
  <c r="F41"/>
  <c r="F42"/>
  <c r="F43"/>
  <c r="F44"/>
  <c r="F45"/>
  <c r="F46"/>
  <c r="F47"/>
  <c r="F48"/>
  <c r="F49"/>
  <c r="F50"/>
  <c r="F51"/>
  <c r="F52"/>
  <c r="F53"/>
  <c r="F54"/>
  <c r="F55"/>
  <c r="F56"/>
  <c r="F57"/>
  <c r="F58"/>
  <c r="F59"/>
  <c r="F60"/>
  <c r="F35"/>
  <c r="F5"/>
  <c r="F6"/>
  <c r="F7"/>
  <c r="F8"/>
  <c r="F9"/>
  <c r="F10"/>
  <c r="F11"/>
  <c r="F12"/>
  <c r="F13"/>
  <c r="F14"/>
  <c r="F15"/>
  <c r="F16"/>
  <c r="F17"/>
  <c r="F18"/>
  <c r="F19"/>
  <c r="F20"/>
  <c r="F21"/>
  <c r="F22"/>
  <c r="F23"/>
  <c r="F24"/>
  <c r="F25"/>
  <c r="F26"/>
  <c r="F27"/>
  <c r="F28"/>
  <c r="F29"/>
  <c r="K36"/>
  <c r="K37"/>
  <c r="K38"/>
  <c r="K39"/>
  <c r="K40"/>
  <c r="K41"/>
  <c r="K42"/>
  <c r="K43"/>
  <c r="K44"/>
  <c r="K45"/>
  <c r="K46"/>
  <c r="K47"/>
  <c r="K48"/>
  <c r="K49"/>
  <c r="K50"/>
  <c r="K51"/>
  <c r="K52"/>
  <c r="K53"/>
  <c r="K54"/>
  <c r="K55"/>
  <c r="K56"/>
  <c r="K57"/>
  <c r="K58"/>
  <c r="K59"/>
  <c r="K60"/>
  <c r="K35"/>
  <c r="K5"/>
  <c r="K6"/>
  <c r="K7"/>
  <c r="K8"/>
  <c r="K9"/>
  <c r="K10"/>
  <c r="K11"/>
  <c r="K12"/>
  <c r="K13"/>
  <c r="K14"/>
  <c r="K15"/>
  <c r="K16"/>
  <c r="K17"/>
  <c r="K18"/>
  <c r="K19"/>
  <c r="K20"/>
  <c r="K21"/>
  <c r="K22"/>
  <c r="K23"/>
  <c r="K24"/>
  <c r="K25"/>
  <c r="K26"/>
  <c r="K27"/>
  <c r="K28"/>
  <c r="K29"/>
  <c r="K4"/>
  <c r="F4"/>
  <c r="F67"/>
  <c r="F68"/>
  <c r="F69"/>
  <c r="F70"/>
  <c r="F71"/>
  <c r="F72"/>
  <c r="F73"/>
  <c r="F74"/>
  <c r="F75"/>
  <c r="F76"/>
  <c r="F77"/>
  <c r="F78"/>
  <c r="F79"/>
  <c r="F80"/>
  <c r="F81"/>
  <c r="F82"/>
  <c r="F83"/>
  <c r="F84"/>
  <c r="F85"/>
  <c r="F86"/>
  <c r="F87"/>
  <c r="F88"/>
  <c r="F89"/>
  <c r="F90"/>
  <c r="F91"/>
  <c r="F66"/>
  <c r="F92"/>
  <c r="E65"/>
  <c r="M34" i="7"/>
  <c r="L34"/>
  <c r="K34"/>
  <c r="H34"/>
  <c r="M33"/>
  <c r="L33"/>
  <c r="K33"/>
  <c r="H33"/>
  <c r="M32"/>
  <c r="L32"/>
  <c r="K32"/>
  <c r="H32"/>
  <c r="M31"/>
  <c r="L31"/>
  <c r="K31"/>
  <c r="H31"/>
  <c r="M30"/>
  <c r="L30"/>
  <c r="K30"/>
  <c r="H30"/>
  <c r="M29"/>
  <c r="L29"/>
  <c r="K29"/>
  <c r="H29"/>
  <c r="M28"/>
  <c r="L28"/>
  <c r="K28"/>
  <c r="H28"/>
  <c r="M27"/>
  <c r="L27"/>
  <c r="K27"/>
  <c r="H27"/>
  <c r="M26"/>
  <c r="L26"/>
  <c r="K26"/>
  <c r="H26"/>
  <c r="M25"/>
  <c r="L25"/>
  <c r="K25"/>
  <c r="H25"/>
  <c r="M24"/>
  <c r="L24"/>
  <c r="K24"/>
  <c r="H24"/>
  <c r="M23"/>
  <c r="L23"/>
  <c r="K23"/>
  <c r="H23"/>
  <c r="M22"/>
  <c r="L22"/>
  <c r="K22"/>
  <c r="H22"/>
  <c r="M21"/>
  <c r="L21"/>
  <c r="K21"/>
  <c r="H21"/>
  <c r="M20"/>
  <c r="L20"/>
  <c r="K20"/>
  <c r="H20"/>
  <c r="M19"/>
  <c r="L19"/>
  <c r="K19"/>
  <c r="H19"/>
  <c r="M18"/>
  <c r="L18"/>
  <c r="K18"/>
  <c r="H18"/>
  <c r="M17"/>
  <c r="L17"/>
  <c r="K17"/>
  <c r="H17"/>
  <c r="M16"/>
  <c r="L16"/>
  <c r="K16"/>
  <c r="H16"/>
  <c r="M15"/>
  <c r="L15"/>
  <c r="K15"/>
  <c r="H15"/>
  <c r="M14"/>
  <c r="L14"/>
  <c r="K14"/>
  <c r="H14"/>
  <c r="M13"/>
  <c r="L13"/>
  <c r="K13"/>
  <c r="H13"/>
  <c r="M12"/>
  <c r="L12"/>
  <c r="K12"/>
  <c r="H12"/>
  <c r="M11"/>
  <c r="L11"/>
  <c r="K11"/>
  <c r="H11"/>
  <c r="M10"/>
  <c r="L10"/>
  <c r="K10"/>
  <c r="H10"/>
  <c r="M9"/>
  <c r="L9"/>
  <c r="K9"/>
  <c r="H9"/>
  <c r="M8"/>
  <c r="L8"/>
  <c r="K8"/>
  <c r="H8"/>
  <c r="M7"/>
  <c r="L7"/>
  <c r="K7"/>
  <c r="H7"/>
  <c r="M6"/>
  <c r="K6"/>
  <c r="L6"/>
  <c r="H6"/>
  <c r="K61" i="6"/>
  <c r="C35"/>
  <c r="J34"/>
  <c r="E34"/>
  <c r="B34"/>
  <c r="K30"/>
  <c r="C4"/>
  <c r="J3"/>
  <c r="E3"/>
  <c r="B3"/>
  <c r="D1" i="1"/>
  <c r="A26"/>
  <c r="AL164" i="4"/>
  <c r="AK164"/>
  <c r="AJ164"/>
  <c r="AI164"/>
  <c r="AH164"/>
  <c r="AG164"/>
  <c r="AF164"/>
  <c r="AE164"/>
  <c r="AD164"/>
  <c r="AC164"/>
  <c r="AB164"/>
  <c r="I164"/>
  <c r="AL163"/>
  <c r="AK163"/>
  <c r="AJ163"/>
  <c r="AI163"/>
  <c r="AH163"/>
  <c r="AG163"/>
  <c r="AF163"/>
  <c r="AE163"/>
  <c r="AD163"/>
  <c r="AC163"/>
  <c r="AB163"/>
  <c r="I163"/>
  <c r="AL162"/>
  <c r="AK162"/>
  <c r="AJ162"/>
  <c r="AI162"/>
  <c r="AH162"/>
  <c r="AG162"/>
  <c r="AF162"/>
  <c r="AE162"/>
  <c r="AD162"/>
  <c r="AC162"/>
  <c r="AB162"/>
  <c r="I162"/>
  <c r="AL161"/>
  <c r="AK161"/>
  <c r="AJ161"/>
  <c r="AI161"/>
  <c r="AH161"/>
  <c r="AG161"/>
  <c r="AF161"/>
  <c r="AE161"/>
  <c r="AD161"/>
  <c r="AC161"/>
  <c r="AB161"/>
  <c r="I161"/>
  <c r="AL160"/>
  <c r="AK160"/>
  <c r="AJ160"/>
  <c r="AI160"/>
  <c r="AH160"/>
  <c r="AG160"/>
  <c r="AF160"/>
  <c r="AE160"/>
  <c r="AD160"/>
  <c r="AC160"/>
  <c r="AB160"/>
  <c r="I160"/>
  <c r="AL159"/>
  <c r="AK159"/>
  <c r="AJ159"/>
  <c r="AI159"/>
  <c r="AH159"/>
  <c r="AG159"/>
  <c r="AF159"/>
  <c r="AE159"/>
  <c r="AD159"/>
  <c r="AC159"/>
  <c r="AB159"/>
  <c r="I159"/>
  <c r="F159"/>
  <c r="B159"/>
  <c r="AL158"/>
  <c r="AK158"/>
  <c r="AJ158"/>
  <c r="AI158"/>
  <c r="AH158"/>
  <c r="AG158"/>
  <c r="AF158"/>
  <c r="AE158"/>
  <c r="AD158"/>
  <c r="AC158"/>
  <c r="AB158"/>
  <c r="I158"/>
  <c r="AL157"/>
  <c r="AK157"/>
  <c r="AJ157"/>
  <c r="AI157"/>
  <c r="AH157"/>
  <c r="AG157"/>
  <c r="AF157"/>
  <c r="AE157"/>
  <c r="AD157"/>
  <c r="AC157"/>
  <c r="AB157"/>
  <c r="I157"/>
  <c r="AL156"/>
  <c r="AK156"/>
  <c r="AJ156"/>
  <c r="AI156"/>
  <c r="AH156"/>
  <c r="AG156"/>
  <c r="AF156"/>
  <c r="AE156"/>
  <c r="AD156"/>
  <c r="AC156"/>
  <c r="AB156"/>
  <c r="I156"/>
  <c r="AL155"/>
  <c r="AK155"/>
  <c r="AJ155"/>
  <c r="AI155"/>
  <c r="AH155"/>
  <c r="AG155"/>
  <c r="AF155"/>
  <c r="AE155"/>
  <c r="AD155"/>
  <c r="AC155"/>
  <c r="AB155"/>
  <c r="I155"/>
  <c r="AL154"/>
  <c r="AK154"/>
  <c r="AJ154"/>
  <c r="AI154"/>
  <c r="AH154"/>
  <c r="AG154"/>
  <c r="AF154"/>
  <c r="AE154"/>
  <c r="AD154"/>
  <c r="AC154"/>
  <c r="AB154"/>
  <c r="I154"/>
  <c r="AL153"/>
  <c r="AK153"/>
  <c r="AJ153"/>
  <c r="AI153"/>
  <c r="AH153"/>
  <c r="AG153"/>
  <c r="AF153"/>
  <c r="AE153"/>
  <c r="AD153"/>
  <c r="AC153"/>
  <c r="AB153"/>
  <c r="I153"/>
  <c r="AL152"/>
  <c r="AK152"/>
  <c r="AJ152"/>
  <c r="AI152"/>
  <c r="AH152"/>
  <c r="AG152"/>
  <c r="AF152"/>
  <c r="AE152"/>
  <c r="AD152"/>
  <c r="AC152"/>
  <c r="AB152"/>
  <c r="I152"/>
  <c r="F152"/>
  <c r="B152"/>
  <c r="AL151"/>
  <c r="AK151"/>
  <c r="AJ151"/>
  <c r="AI151"/>
  <c r="AH151"/>
  <c r="AG151"/>
  <c r="AF151"/>
  <c r="AE151"/>
  <c r="AD151"/>
  <c r="AC151"/>
  <c r="AB151"/>
  <c r="I151"/>
  <c r="AL150"/>
  <c r="AK150"/>
  <c r="AJ150"/>
  <c r="AI150"/>
  <c r="AH150"/>
  <c r="AG150"/>
  <c r="AF150"/>
  <c r="AE150"/>
  <c r="AD150"/>
  <c r="AC150"/>
  <c r="AB150"/>
  <c r="I150"/>
  <c r="AL149"/>
  <c r="AK149"/>
  <c r="AJ149"/>
  <c r="AI149"/>
  <c r="AH149"/>
  <c r="AG149"/>
  <c r="AF149"/>
  <c r="AE149"/>
  <c r="AD149"/>
  <c r="AC149"/>
  <c r="AB149"/>
  <c r="I149"/>
  <c r="AL148"/>
  <c r="AK148"/>
  <c r="AJ148"/>
  <c r="AI148"/>
  <c r="AH148"/>
  <c r="AG148"/>
  <c r="AF148"/>
  <c r="AE148"/>
  <c r="AD148"/>
  <c r="AC148"/>
  <c r="AB148"/>
  <c r="I148"/>
  <c r="AL147"/>
  <c r="AK147"/>
  <c r="AJ147"/>
  <c r="AI147"/>
  <c r="AH147"/>
  <c r="AG147"/>
  <c r="AF147"/>
  <c r="AE147"/>
  <c r="AD147"/>
  <c r="AC147"/>
  <c r="AB147"/>
  <c r="I147"/>
  <c r="F147"/>
  <c r="B147"/>
  <c r="AL146"/>
  <c r="AK146"/>
  <c r="AJ146"/>
  <c r="AI146"/>
  <c r="AH146"/>
  <c r="AG146"/>
  <c r="AF146"/>
  <c r="AE146"/>
  <c r="AD146"/>
  <c r="AC146"/>
  <c r="AB146"/>
  <c r="I146"/>
  <c r="AL145"/>
  <c r="AK145"/>
  <c r="AJ145"/>
  <c r="AI145"/>
  <c r="AH145"/>
  <c r="AG145"/>
  <c r="AF145"/>
  <c r="AE145"/>
  <c r="AD145"/>
  <c r="AC145"/>
  <c r="AB145"/>
  <c r="I145"/>
  <c r="AL144"/>
  <c r="AK144"/>
  <c r="AJ144"/>
  <c r="AI144"/>
  <c r="AH144"/>
  <c r="AG144"/>
  <c r="AF144"/>
  <c r="AE144"/>
  <c r="AD144"/>
  <c r="AC144"/>
  <c r="AB144"/>
  <c r="I144"/>
  <c r="AL143"/>
  <c r="AK143"/>
  <c r="AJ143"/>
  <c r="AI143"/>
  <c r="AH143"/>
  <c r="AG143"/>
  <c r="AF143"/>
  <c r="AE143"/>
  <c r="AD143"/>
  <c r="AC143"/>
  <c r="AB143"/>
  <c r="I143"/>
  <c r="AL142"/>
  <c r="AK142"/>
  <c r="AJ142"/>
  <c r="AI142"/>
  <c r="AH142"/>
  <c r="AG142"/>
  <c r="AF142"/>
  <c r="AE142"/>
  <c r="AD142"/>
  <c r="AC142"/>
  <c r="AB142"/>
  <c r="I142"/>
  <c r="F142"/>
  <c r="B142"/>
  <c r="AL141"/>
  <c r="AK141"/>
  <c r="AJ141"/>
  <c r="AI141"/>
  <c r="AH141"/>
  <c r="AG141"/>
  <c r="AF141"/>
  <c r="AE141"/>
  <c r="AD141"/>
  <c r="AC141"/>
  <c r="AB141"/>
  <c r="I141"/>
  <c r="AL140"/>
  <c r="AK140"/>
  <c r="AJ140"/>
  <c r="AI140"/>
  <c r="AH140"/>
  <c r="AG140"/>
  <c r="AF140"/>
  <c r="AE140"/>
  <c r="AD140"/>
  <c r="AC140"/>
  <c r="AB140"/>
  <c r="I140"/>
  <c r="AL139"/>
  <c r="AK139"/>
  <c r="AJ139"/>
  <c r="AI139"/>
  <c r="AH139"/>
  <c r="AG139"/>
  <c r="AF139"/>
  <c r="AE139"/>
  <c r="AD139"/>
  <c r="AC139"/>
  <c r="AB139"/>
  <c r="I139"/>
  <c r="AL138"/>
  <c r="AK138"/>
  <c r="AJ138"/>
  <c r="AI138"/>
  <c r="AH138"/>
  <c r="AG138"/>
  <c r="AF138"/>
  <c r="AE138"/>
  <c r="AD138"/>
  <c r="AC138"/>
  <c r="AB138"/>
  <c r="I138"/>
  <c r="AL137"/>
  <c r="AK137"/>
  <c r="AJ137"/>
  <c r="AI137"/>
  <c r="AH137"/>
  <c r="AG137"/>
  <c r="AF137"/>
  <c r="AE137"/>
  <c r="AD137"/>
  <c r="AC137"/>
  <c r="AB137"/>
  <c r="I137"/>
  <c r="AL136"/>
  <c r="AK136"/>
  <c r="AJ136"/>
  <c r="AI136"/>
  <c r="AH136"/>
  <c r="AG136"/>
  <c r="AF136"/>
  <c r="AE136"/>
  <c r="AD136"/>
  <c r="AC136"/>
  <c r="AB136"/>
  <c r="I136"/>
  <c r="F136"/>
  <c r="B136"/>
  <c r="AL135"/>
  <c r="AK135"/>
  <c r="AJ135"/>
  <c r="AI135"/>
  <c r="AH135"/>
  <c r="AG135"/>
  <c r="AF135"/>
  <c r="AE135"/>
  <c r="AD135"/>
  <c r="AC135"/>
  <c r="AB135"/>
  <c r="I135"/>
  <c r="AL134"/>
  <c r="AK134"/>
  <c r="AJ134"/>
  <c r="AI134"/>
  <c r="AH134"/>
  <c r="AG134"/>
  <c r="AF134"/>
  <c r="AE134"/>
  <c r="AD134"/>
  <c r="AC134"/>
  <c r="AB134"/>
  <c r="I134"/>
  <c r="AL133"/>
  <c r="AK133"/>
  <c r="AJ133"/>
  <c r="AI133"/>
  <c r="AH133"/>
  <c r="AG133"/>
  <c r="AF133"/>
  <c r="AE133"/>
  <c r="AD133"/>
  <c r="AC133"/>
  <c r="AB133"/>
  <c r="I133"/>
  <c r="AL132"/>
  <c r="AK132"/>
  <c r="AJ132"/>
  <c r="AI132"/>
  <c r="AH132"/>
  <c r="AG132"/>
  <c r="AF132"/>
  <c r="AE132"/>
  <c r="AD132"/>
  <c r="AC132"/>
  <c r="AB132"/>
  <c r="I132"/>
  <c r="F132"/>
  <c r="B132"/>
  <c r="AL131"/>
  <c r="AK131"/>
  <c r="AJ131"/>
  <c r="AI131"/>
  <c r="AH131"/>
  <c r="AG131"/>
  <c r="AF131"/>
  <c r="AE131"/>
  <c r="AD131"/>
  <c r="AC131"/>
  <c r="AB131"/>
  <c r="I131"/>
  <c r="AL130"/>
  <c r="AK130"/>
  <c r="AJ130"/>
  <c r="AI130"/>
  <c r="AH130"/>
  <c r="AG130"/>
  <c r="AF130"/>
  <c r="AE130"/>
  <c r="AD130"/>
  <c r="AC130"/>
  <c r="AB130"/>
  <c r="I130"/>
  <c r="AL129"/>
  <c r="AK129"/>
  <c r="AJ129"/>
  <c r="AI129"/>
  <c r="AH129"/>
  <c r="AG129"/>
  <c r="AF129"/>
  <c r="AE129"/>
  <c r="AD129"/>
  <c r="AC129"/>
  <c r="AB129"/>
  <c r="I129"/>
  <c r="AL128"/>
  <c r="AK128"/>
  <c r="AJ128"/>
  <c r="AI128"/>
  <c r="AH128"/>
  <c r="AG128"/>
  <c r="AF128"/>
  <c r="AE128"/>
  <c r="AD128"/>
  <c r="AC128"/>
  <c r="AB128"/>
  <c r="I128"/>
  <c r="F128"/>
  <c r="B128"/>
  <c r="AL127"/>
  <c r="AK127"/>
  <c r="AJ127"/>
  <c r="AI127"/>
  <c r="AH127"/>
  <c r="AG127"/>
  <c r="AF127"/>
  <c r="AE127"/>
  <c r="AD127"/>
  <c r="AC127"/>
  <c r="AB127"/>
  <c r="I127"/>
  <c r="AL126"/>
  <c r="AK126"/>
  <c r="AJ126"/>
  <c r="AI126"/>
  <c r="AH126"/>
  <c r="AG126"/>
  <c r="AF126"/>
  <c r="AE126"/>
  <c r="AD126"/>
  <c r="AC126"/>
  <c r="AB126"/>
  <c r="I126"/>
  <c r="AL125"/>
  <c r="AK125"/>
  <c r="AJ125"/>
  <c r="AI125"/>
  <c r="AH125"/>
  <c r="AG125"/>
  <c r="AF125"/>
  <c r="AE125"/>
  <c r="AD125"/>
  <c r="AC125"/>
  <c r="AB125"/>
  <c r="I125"/>
  <c r="AL124"/>
  <c r="AK124"/>
  <c r="AJ124"/>
  <c r="AI124"/>
  <c r="AH124"/>
  <c r="AG124"/>
  <c r="AF124"/>
  <c r="AE124"/>
  <c r="AD124"/>
  <c r="AC124"/>
  <c r="AB124"/>
  <c r="I124"/>
  <c r="F124"/>
  <c r="B124"/>
  <c r="AL123"/>
  <c r="AK123"/>
  <c r="AJ123"/>
  <c r="AI123"/>
  <c r="AH123"/>
  <c r="AG123"/>
  <c r="AF123"/>
  <c r="AE123"/>
  <c r="AD123"/>
  <c r="AC123"/>
  <c r="AB123"/>
  <c r="I123"/>
  <c r="AL122"/>
  <c r="AK122"/>
  <c r="AJ122"/>
  <c r="AI122"/>
  <c r="AH122"/>
  <c r="AG122"/>
  <c r="AF122"/>
  <c r="AE122"/>
  <c r="AD122"/>
  <c r="AC122"/>
  <c r="AB122"/>
  <c r="I122"/>
  <c r="F122"/>
  <c r="B122"/>
  <c r="AL121"/>
  <c r="AK121"/>
  <c r="AJ121"/>
  <c r="AI121"/>
  <c r="AH121"/>
  <c r="AG121"/>
  <c r="AF121"/>
  <c r="AE121"/>
  <c r="AD121"/>
  <c r="AC121"/>
  <c r="AB121"/>
  <c r="I121"/>
  <c r="AL120"/>
  <c r="AK120"/>
  <c r="AJ120"/>
  <c r="AI120"/>
  <c r="AH120"/>
  <c r="AG120"/>
  <c r="AF120"/>
  <c r="AE120"/>
  <c r="AD120"/>
  <c r="AC120"/>
  <c r="AB120"/>
  <c r="I120"/>
  <c r="AL119"/>
  <c r="AK119"/>
  <c r="AJ119"/>
  <c r="AI119"/>
  <c r="AH119"/>
  <c r="AG119"/>
  <c r="AF119"/>
  <c r="AE119"/>
  <c r="AD119"/>
  <c r="AC119"/>
  <c r="AB119"/>
  <c r="I119"/>
  <c r="AL118"/>
  <c r="AK118"/>
  <c r="AJ118"/>
  <c r="AI118"/>
  <c r="AH118"/>
  <c r="AG118"/>
  <c r="AF118"/>
  <c r="AE118"/>
  <c r="AD118"/>
  <c r="AC118"/>
  <c r="AB118"/>
  <c r="I118"/>
  <c r="F118"/>
  <c r="B118"/>
  <c r="AL117"/>
  <c r="AK117"/>
  <c r="AJ117"/>
  <c r="AI117"/>
  <c r="AH117"/>
  <c r="AG117"/>
  <c r="AF117"/>
  <c r="AE117"/>
  <c r="AD117"/>
  <c r="AC117"/>
  <c r="AB117"/>
  <c r="I117"/>
  <c r="AL116"/>
  <c r="AK116"/>
  <c r="AJ116"/>
  <c r="AI116"/>
  <c r="AH116"/>
  <c r="AG116"/>
  <c r="AF116"/>
  <c r="AE116"/>
  <c r="AD116"/>
  <c r="AC116"/>
  <c r="AB116"/>
  <c r="I116"/>
  <c r="AL115"/>
  <c r="AK115"/>
  <c r="AJ115"/>
  <c r="AI115"/>
  <c r="AH115"/>
  <c r="AG115"/>
  <c r="AF115"/>
  <c r="AE115"/>
  <c r="AD115"/>
  <c r="AC115"/>
  <c r="AB115"/>
  <c r="I115"/>
  <c r="AL114"/>
  <c r="AK114"/>
  <c r="AJ114"/>
  <c r="AI114"/>
  <c r="AH114"/>
  <c r="AG114"/>
  <c r="AF114"/>
  <c r="AE114"/>
  <c r="AD114"/>
  <c r="AC114"/>
  <c r="AB114"/>
  <c r="I114"/>
  <c r="F114"/>
  <c r="B114"/>
  <c r="AL113"/>
  <c r="AK113"/>
  <c r="AJ113"/>
  <c r="AI113"/>
  <c r="AH113"/>
  <c r="AG113"/>
  <c r="AF113"/>
  <c r="AE113"/>
  <c r="AD113"/>
  <c r="AC113"/>
  <c r="AB113"/>
  <c r="I113"/>
  <c r="AL112"/>
  <c r="AK112"/>
  <c r="AJ112"/>
  <c r="AI112"/>
  <c r="AH112"/>
  <c r="AG112"/>
  <c r="AF112"/>
  <c r="AE112"/>
  <c r="AD112"/>
  <c r="AC112"/>
  <c r="AB112"/>
  <c r="I112"/>
  <c r="F112"/>
  <c r="B112"/>
  <c r="AL111"/>
  <c r="AK111"/>
  <c r="AJ111"/>
  <c r="AI111"/>
  <c r="AH111"/>
  <c r="AG111"/>
  <c r="AF111"/>
  <c r="AE111"/>
  <c r="AD111"/>
  <c r="AC111"/>
  <c r="AB111"/>
  <c r="I111"/>
  <c r="AL110"/>
  <c r="AK110"/>
  <c r="AJ110"/>
  <c r="AI110"/>
  <c r="AH110"/>
  <c r="AG110"/>
  <c r="AF110"/>
  <c r="AE110"/>
  <c r="AD110"/>
  <c r="AC110"/>
  <c r="AB110"/>
  <c r="I110"/>
  <c r="AL109"/>
  <c r="AK109"/>
  <c r="AJ109"/>
  <c r="AI109"/>
  <c r="AH109"/>
  <c r="AG109"/>
  <c r="AF109"/>
  <c r="AE109"/>
  <c r="AD109"/>
  <c r="AC109"/>
  <c r="AB109"/>
  <c r="I109"/>
  <c r="F109"/>
  <c r="B109"/>
  <c r="AL108"/>
  <c r="AK108"/>
  <c r="AJ108"/>
  <c r="AI108"/>
  <c r="AH108"/>
  <c r="AG108"/>
  <c r="AF108"/>
  <c r="AE108"/>
  <c r="AD108"/>
  <c r="AC108"/>
  <c r="AB108"/>
  <c r="I108"/>
  <c r="AL107"/>
  <c r="AK107"/>
  <c r="AJ107"/>
  <c r="AI107"/>
  <c r="AH107"/>
  <c r="AG107"/>
  <c r="AF107"/>
  <c r="AE107"/>
  <c r="AD107"/>
  <c r="AC107"/>
  <c r="AB107"/>
  <c r="I107"/>
  <c r="AL106"/>
  <c r="AK106"/>
  <c r="AJ106"/>
  <c r="AI106"/>
  <c r="AH106"/>
  <c r="AG106"/>
  <c r="AF106"/>
  <c r="AE106"/>
  <c r="AD106"/>
  <c r="AC106"/>
  <c r="AB106"/>
  <c r="I106"/>
  <c r="F106"/>
  <c r="B106"/>
  <c r="AL105"/>
  <c r="AK105"/>
  <c r="AJ105"/>
  <c r="AI105"/>
  <c r="AH105"/>
  <c r="AG105"/>
  <c r="AF105"/>
  <c r="AE105"/>
  <c r="AD105"/>
  <c r="AC105"/>
  <c r="AB105"/>
  <c r="I105"/>
  <c r="AL104"/>
  <c r="AK104"/>
  <c r="AJ104"/>
  <c r="AI104"/>
  <c r="AH104"/>
  <c r="AG104"/>
  <c r="AF104"/>
  <c r="AE104"/>
  <c r="AD104"/>
  <c r="AC104"/>
  <c r="AB104"/>
  <c r="I104"/>
  <c r="AL103"/>
  <c r="AK103"/>
  <c r="AJ103"/>
  <c r="AI103"/>
  <c r="AH103"/>
  <c r="AG103"/>
  <c r="AF103"/>
  <c r="AE103"/>
  <c r="AD103"/>
  <c r="AC103"/>
  <c r="AB103"/>
  <c r="I103"/>
  <c r="AL102"/>
  <c r="AK102"/>
  <c r="AJ102"/>
  <c r="AI102"/>
  <c r="AH102"/>
  <c r="AG102"/>
  <c r="AF102"/>
  <c r="AE102"/>
  <c r="AD102"/>
  <c r="AC102"/>
  <c r="AB102"/>
  <c r="I102"/>
  <c r="F102"/>
  <c r="B102"/>
  <c r="AL101"/>
  <c r="AK101"/>
  <c r="AJ101"/>
  <c r="AI101"/>
  <c r="AH101"/>
  <c r="AG101"/>
  <c r="AF101"/>
  <c r="AE101"/>
  <c r="AD101"/>
  <c r="AC101"/>
  <c r="AB101"/>
  <c r="I101"/>
  <c r="AL100"/>
  <c r="AK100"/>
  <c r="AJ100"/>
  <c r="AI100"/>
  <c r="AH100"/>
  <c r="AG100"/>
  <c r="AF100"/>
  <c r="AE100"/>
  <c r="AD100"/>
  <c r="AC100"/>
  <c r="AB100"/>
  <c r="I100"/>
  <c r="AL99"/>
  <c r="AK99"/>
  <c r="AJ99"/>
  <c r="AI99"/>
  <c r="AH99"/>
  <c r="AG99"/>
  <c r="AF99"/>
  <c r="AE99"/>
  <c r="AD99"/>
  <c r="AC99"/>
  <c r="AB99"/>
  <c r="I99"/>
  <c r="AL98"/>
  <c r="AK98"/>
  <c r="AJ98"/>
  <c r="AI98"/>
  <c r="AH98"/>
  <c r="AG98"/>
  <c r="AF98"/>
  <c r="AE98"/>
  <c r="AD98"/>
  <c r="AC98"/>
  <c r="AB98"/>
  <c r="I98"/>
  <c r="F98"/>
  <c r="B98"/>
  <c r="AL97"/>
  <c r="AK97"/>
  <c r="AJ97"/>
  <c r="AI97"/>
  <c r="AH97"/>
  <c r="AG97"/>
  <c r="AF97"/>
  <c r="AE97"/>
  <c r="AD97"/>
  <c r="AC97"/>
  <c r="AB97"/>
  <c r="I97"/>
  <c r="AL96"/>
  <c r="AK96"/>
  <c r="AJ96"/>
  <c r="AI96"/>
  <c r="AH96"/>
  <c r="AG96"/>
  <c r="AF96"/>
  <c r="AE96"/>
  <c r="AD96"/>
  <c r="AC96"/>
  <c r="AB96"/>
  <c r="I96"/>
  <c r="F96"/>
  <c r="B96"/>
  <c r="AL95"/>
  <c r="AK95"/>
  <c r="AJ95"/>
  <c r="AI95"/>
  <c r="AH95"/>
  <c r="AG95"/>
  <c r="AF95"/>
  <c r="AE95"/>
  <c r="AD95"/>
  <c r="AC95"/>
  <c r="AB95"/>
  <c r="I95"/>
  <c r="AL94"/>
  <c r="AK94"/>
  <c r="AJ94"/>
  <c r="AI94"/>
  <c r="AH94"/>
  <c r="AG94"/>
  <c r="AF94"/>
  <c r="AE94"/>
  <c r="AD94"/>
  <c r="AC94"/>
  <c r="AB94"/>
  <c r="I94"/>
  <c r="F94"/>
  <c r="B94"/>
  <c r="AL93"/>
  <c r="AK93"/>
  <c r="AJ93"/>
  <c r="AI93"/>
  <c r="AH93"/>
  <c r="AG93"/>
  <c r="AF93"/>
  <c r="AE93"/>
  <c r="AD93"/>
  <c r="AC93"/>
  <c r="AB93"/>
  <c r="I93"/>
  <c r="AL92"/>
  <c r="AK92"/>
  <c r="AJ92"/>
  <c r="AI92"/>
  <c r="AH92"/>
  <c r="AG92"/>
  <c r="AF92"/>
  <c r="AE92"/>
  <c r="AD92"/>
  <c r="AC92"/>
  <c r="AB92"/>
  <c r="I92"/>
  <c r="F92"/>
  <c r="B92"/>
  <c r="AL91"/>
  <c r="AK91"/>
  <c r="AJ91"/>
  <c r="AI91"/>
  <c r="AH91"/>
  <c r="AG91"/>
  <c r="AF91"/>
  <c r="AE91"/>
  <c r="AD91"/>
  <c r="AC91"/>
  <c r="AB91"/>
  <c r="I91"/>
  <c r="AL90"/>
  <c r="AK90"/>
  <c r="AJ90"/>
  <c r="AI90"/>
  <c r="AH90"/>
  <c r="AG90"/>
  <c r="AF90"/>
  <c r="AE90"/>
  <c r="AD90"/>
  <c r="AC90"/>
  <c r="AB90"/>
  <c r="I90"/>
  <c r="AL89"/>
  <c r="AK89"/>
  <c r="AJ89"/>
  <c r="AI89"/>
  <c r="AH89"/>
  <c r="AG89"/>
  <c r="AF89"/>
  <c r="AE89"/>
  <c r="AD89"/>
  <c r="AC89"/>
  <c r="AB89"/>
  <c r="I89"/>
  <c r="AL88"/>
  <c r="AK88"/>
  <c r="AJ88"/>
  <c r="AI88"/>
  <c r="AH88"/>
  <c r="AG88"/>
  <c r="AF88"/>
  <c r="AE88"/>
  <c r="AD88"/>
  <c r="AC88"/>
  <c r="AB88"/>
  <c r="I88"/>
  <c r="AL87"/>
  <c r="AK87"/>
  <c r="AJ87"/>
  <c r="AI87"/>
  <c r="AH87"/>
  <c r="AG87"/>
  <c r="AF87"/>
  <c r="AE87"/>
  <c r="AD87"/>
  <c r="AC87"/>
  <c r="AB87"/>
  <c r="I87"/>
  <c r="AL86"/>
  <c r="AK86"/>
  <c r="AJ86"/>
  <c r="AI86"/>
  <c r="AH86"/>
  <c r="AG86"/>
  <c r="AF86"/>
  <c r="AE86"/>
  <c r="AD86"/>
  <c r="AC86"/>
  <c r="AB86"/>
  <c r="I86"/>
  <c r="AL85"/>
  <c r="AK85"/>
  <c r="AJ85"/>
  <c r="AI85"/>
  <c r="AH85"/>
  <c r="AG85"/>
  <c r="AF85"/>
  <c r="AE85"/>
  <c r="AD85"/>
  <c r="AC85"/>
  <c r="AB85"/>
  <c r="I85"/>
  <c r="AL84"/>
  <c r="AK84"/>
  <c r="AJ84"/>
  <c r="AI84"/>
  <c r="AH84"/>
  <c r="AG84"/>
  <c r="AF84"/>
  <c r="AE84"/>
  <c r="AD84"/>
  <c r="AC84"/>
  <c r="AB84"/>
  <c r="I84"/>
  <c r="AL83"/>
  <c r="AK83"/>
  <c r="AJ83"/>
  <c r="AI83"/>
  <c r="AH83"/>
  <c r="AG83"/>
  <c r="AF83"/>
  <c r="AE83"/>
  <c r="AD83"/>
  <c r="AC83"/>
  <c r="AB83"/>
  <c r="I83"/>
  <c r="F83"/>
  <c r="B83"/>
  <c r="AL82"/>
  <c r="AK82"/>
  <c r="AJ82"/>
  <c r="AI82"/>
  <c r="AH82"/>
  <c r="AG82"/>
  <c r="AF82"/>
  <c r="AE82"/>
  <c r="AD82"/>
  <c r="AC82"/>
  <c r="AB82"/>
  <c r="I82"/>
  <c r="AL81"/>
  <c r="AK81"/>
  <c r="AJ81"/>
  <c r="AI81"/>
  <c r="AH81"/>
  <c r="AG81"/>
  <c r="AF81"/>
  <c r="AE81"/>
  <c r="AD81"/>
  <c r="AC81"/>
  <c r="AB81"/>
  <c r="I81"/>
  <c r="AL80"/>
  <c r="AK80"/>
  <c r="AJ80"/>
  <c r="AI80"/>
  <c r="AH80"/>
  <c r="AG80"/>
  <c r="AF80"/>
  <c r="AE80"/>
  <c r="AD80"/>
  <c r="AC80"/>
  <c r="AB80"/>
  <c r="I80"/>
  <c r="AL79"/>
  <c r="AK79"/>
  <c r="AJ79"/>
  <c r="AI79"/>
  <c r="AH79"/>
  <c r="AG79"/>
  <c r="AF79"/>
  <c r="AE79"/>
  <c r="AD79"/>
  <c r="AC79"/>
  <c r="AB79"/>
  <c r="I79"/>
  <c r="F79"/>
  <c r="B79"/>
  <c r="AL78"/>
  <c r="AK78"/>
  <c r="AJ78"/>
  <c r="AI78"/>
  <c r="AH78"/>
  <c r="AG78"/>
  <c r="AF78"/>
  <c r="AE78"/>
  <c r="AD78"/>
  <c r="AC78"/>
  <c r="AB78"/>
  <c r="I78"/>
  <c r="AL77"/>
  <c r="AK77"/>
  <c r="AJ77"/>
  <c r="AI77"/>
  <c r="AH77"/>
  <c r="AG77"/>
  <c r="AF77"/>
  <c r="AE77"/>
  <c r="AD77"/>
  <c r="AC77"/>
  <c r="AB77"/>
  <c r="I77"/>
  <c r="F77"/>
  <c r="B77"/>
  <c r="AL76"/>
  <c r="AK76"/>
  <c r="AJ76"/>
  <c r="AI76"/>
  <c r="AH76"/>
  <c r="AG76"/>
  <c r="AF76"/>
  <c r="AE76"/>
  <c r="AD76"/>
  <c r="AC76"/>
  <c r="AB76"/>
  <c r="I76"/>
  <c r="AL75"/>
  <c r="AK75"/>
  <c r="AJ75"/>
  <c r="AI75"/>
  <c r="AH75"/>
  <c r="AG75"/>
  <c r="AF75"/>
  <c r="AE75"/>
  <c r="AD75"/>
  <c r="AC75"/>
  <c r="AB75"/>
  <c r="I75"/>
  <c r="AL74"/>
  <c r="AK74"/>
  <c r="AJ74"/>
  <c r="AI74"/>
  <c r="AH74"/>
  <c r="AG74"/>
  <c r="AF74"/>
  <c r="AE74"/>
  <c r="AD74"/>
  <c r="AC74"/>
  <c r="AB74"/>
  <c r="I74"/>
  <c r="F74"/>
  <c r="B74"/>
  <c r="AL73"/>
  <c r="AK73"/>
  <c r="AJ73"/>
  <c r="AI73"/>
  <c r="AH73"/>
  <c r="AG73"/>
  <c r="AF73"/>
  <c r="AE73"/>
  <c r="AD73"/>
  <c r="AC73"/>
  <c r="AB73"/>
  <c r="I73"/>
  <c r="AL72"/>
  <c r="AK72"/>
  <c r="AJ72"/>
  <c r="AI72"/>
  <c r="AH72"/>
  <c r="AG72"/>
  <c r="AF72"/>
  <c r="AE72"/>
  <c r="AD72"/>
  <c r="AC72"/>
  <c r="AB72"/>
  <c r="I72"/>
  <c r="AL71"/>
  <c r="AK71"/>
  <c r="AJ71"/>
  <c r="AI71"/>
  <c r="AH71"/>
  <c r="AG71"/>
  <c r="AF71"/>
  <c r="AE71"/>
  <c r="AD71"/>
  <c r="AC71"/>
  <c r="AB71"/>
  <c r="I71"/>
  <c r="F71"/>
  <c r="B71"/>
  <c r="AL70"/>
  <c r="AK70"/>
  <c r="AJ70"/>
  <c r="AI70"/>
  <c r="AH70"/>
  <c r="AG70"/>
  <c r="AF70"/>
  <c r="AE70"/>
  <c r="AD70"/>
  <c r="AC70"/>
  <c r="AB70"/>
  <c r="I70"/>
  <c r="AL69"/>
  <c r="AK69"/>
  <c r="AJ69"/>
  <c r="AI69"/>
  <c r="AH69"/>
  <c r="AG69"/>
  <c r="AF69"/>
  <c r="AE69"/>
  <c r="AD69"/>
  <c r="AC69"/>
  <c r="AB69"/>
  <c r="I69"/>
  <c r="AL68"/>
  <c r="AK68"/>
  <c r="AJ68"/>
  <c r="AI68"/>
  <c r="AH68"/>
  <c r="AG68"/>
  <c r="AF68"/>
  <c r="AE68"/>
  <c r="AD68"/>
  <c r="AC68"/>
  <c r="AB68"/>
  <c r="I68"/>
  <c r="AL67"/>
  <c r="AK67"/>
  <c r="AJ67"/>
  <c r="AI67"/>
  <c r="AH67"/>
  <c r="AG67"/>
  <c r="AF67"/>
  <c r="AE67"/>
  <c r="AD67"/>
  <c r="AC67"/>
  <c r="AB67"/>
  <c r="I67"/>
  <c r="F67"/>
  <c r="B67"/>
  <c r="AL66"/>
  <c r="AK66"/>
  <c r="AJ66"/>
  <c r="AI66"/>
  <c r="AH66"/>
  <c r="AG66"/>
  <c r="AF66"/>
  <c r="AE66"/>
  <c r="AD66"/>
  <c r="AC66"/>
  <c r="AB66"/>
  <c r="I66"/>
  <c r="AL65"/>
  <c r="AK65"/>
  <c r="AJ65"/>
  <c r="AI65"/>
  <c r="AH65"/>
  <c r="AG65"/>
  <c r="AF65"/>
  <c r="AE65"/>
  <c r="AD65"/>
  <c r="AC65"/>
  <c r="AB65"/>
  <c r="I65"/>
  <c r="AL64"/>
  <c r="AK64"/>
  <c r="AJ64"/>
  <c r="AI64"/>
  <c r="AH64"/>
  <c r="AG64"/>
  <c r="AF64"/>
  <c r="AE64"/>
  <c r="AD64"/>
  <c r="AC64"/>
  <c r="AB64"/>
  <c r="I64"/>
  <c r="AL63"/>
  <c r="AK63"/>
  <c r="AJ63"/>
  <c r="AI63"/>
  <c r="AH63"/>
  <c r="AG63"/>
  <c r="AF63"/>
  <c r="AE63"/>
  <c r="AD63"/>
  <c r="AC63"/>
  <c r="AB63"/>
  <c r="I63"/>
  <c r="F63"/>
  <c r="B63"/>
  <c r="AL62"/>
  <c r="AK62"/>
  <c r="AJ62"/>
  <c r="AI62"/>
  <c r="AH62"/>
  <c r="AG62"/>
  <c r="AF62"/>
  <c r="AE62"/>
  <c r="AD62"/>
  <c r="AC62"/>
  <c r="AB62"/>
  <c r="I62"/>
  <c r="AL61"/>
  <c r="AK61"/>
  <c r="AJ61"/>
  <c r="AI61"/>
  <c r="AH61"/>
  <c r="AG61"/>
  <c r="AF61"/>
  <c r="AE61"/>
  <c r="AD61"/>
  <c r="AC61"/>
  <c r="AB61"/>
  <c r="I61"/>
  <c r="AL60"/>
  <c r="AK60"/>
  <c r="AJ60"/>
  <c r="AI60"/>
  <c r="AH60"/>
  <c r="AG60"/>
  <c r="AF60"/>
  <c r="AE60"/>
  <c r="AD60"/>
  <c r="AC60"/>
  <c r="AB60"/>
  <c r="I60"/>
  <c r="AL59"/>
  <c r="AK59"/>
  <c r="AJ59"/>
  <c r="AI59"/>
  <c r="AH59"/>
  <c r="AG59"/>
  <c r="AF59"/>
  <c r="AE59"/>
  <c r="AD59"/>
  <c r="AC59"/>
  <c r="AB59"/>
  <c r="I59"/>
  <c r="F59"/>
  <c r="B59"/>
  <c r="AL58"/>
  <c r="AK58"/>
  <c r="AJ58"/>
  <c r="AI58"/>
  <c r="AH58"/>
  <c r="AG58"/>
  <c r="AF58"/>
  <c r="AE58"/>
  <c r="AD58"/>
  <c r="AC58"/>
  <c r="AB58"/>
  <c r="I58"/>
  <c r="AL57"/>
  <c r="AK57"/>
  <c r="AJ57"/>
  <c r="AI57"/>
  <c r="AH57"/>
  <c r="AG57"/>
  <c r="AF57"/>
  <c r="AE57"/>
  <c r="AD57"/>
  <c r="AC57"/>
  <c r="AB57"/>
  <c r="I57"/>
  <c r="AL56"/>
  <c r="AK56"/>
  <c r="AJ56"/>
  <c r="AI56"/>
  <c r="AH56"/>
  <c r="AG56"/>
  <c r="AF56"/>
  <c r="AE56"/>
  <c r="AD56"/>
  <c r="AC56"/>
  <c r="AB56"/>
  <c r="I56"/>
  <c r="F56"/>
  <c r="B56"/>
  <c r="AL55"/>
  <c r="AK55"/>
  <c r="AJ55"/>
  <c r="AI55"/>
  <c r="AH55"/>
  <c r="AG55"/>
  <c r="AF55"/>
  <c r="AE55"/>
  <c r="AD55"/>
  <c r="AC55"/>
  <c r="AB55"/>
  <c r="I55"/>
  <c r="AL54"/>
  <c r="AK54"/>
  <c r="AJ54"/>
  <c r="AI54"/>
  <c r="AH54"/>
  <c r="AG54"/>
  <c r="AF54"/>
  <c r="AE54"/>
  <c r="AD54"/>
  <c r="AC54"/>
  <c r="AB54"/>
  <c r="I54"/>
  <c r="AL53"/>
  <c r="AK53"/>
  <c r="AJ53"/>
  <c r="AI53"/>
  <c r="AH53"/>
  <c r="AG53"/>
  <c r="AF53"/>
  <c r="AE53"/>
  <c r="AD53"/>
  <c r="AC53"/>
  <c r="AB53"/>
  <c r="I53"/>
  <c r="AL52"/>
  <c r="AK52"/>
  <c r="AJ52"/>
  <c r="AI52"/>
  <c r="AH52"/>
  <c r="AG52"/>
  <c r="AF52"/>
  <c r="AE52"/>
  <c r="AD52"/>
  <c r="AC52"/>
  <c r="AB52"/>
  <c r="I52"/>
  <c r="AL51"/>
  <c r="AK51"/>
  <c r="AJ51"/>
  <c r="AI51"/>
  <c r="AH51"/>
  <c r="AG51"/>
  <c r="AF51"/>
  <c r="AE51"/>
  <c r="AD51"/>
  <c r="AC51"/>
  <c r="AB51"/>
  <c r="I51"/>
  <c r="AL50"/>
  <c r="AK50"/>
  <c r="AJ50"/>
  <c r="AI50"/>
  <c r="AH50"/>
  <c r="AG50"/>
  <c r="AF50"/>
  <c r="AE50"/>
  <c r="AD50"/>
  <c r="AC50"/>
  <c r="AB50"/>
  <c r="I50"/>
  <c r="AL49"/>
  <c r="AK49"/>
  <c r="AJ49"/>
  <c r="AI49"/>
  <c r="AH49"/>
  <c r="AG49"/>
  <c r="AF49"/>
  <c r="AE49"/>
  <c r="AD49"/>
  <c r="AC49"/>
  <c r="AB49"/>
  <c r="I49"/>
  <c r="F49"/>
  <c r="B49"/>
  <c r="AL48"/>
  <c r="AK48"/>
  <c r="AJ48"/>
  <c r="AI48"/>
  <c r="AH48"/>
  <c r="AG48"/>
  <c r="AF48"/>
  <c r="AE48"/>
  <c r="AD48"/>
  <c r="AC48"/>
  <c r="AB48"/>
  <c r="I48"/>
  <c r="AL47"/>
  <c r="AK47"/>
  <c r="AJ47"/>
  <c r="AI47"/>
  <c r="AH47"/>
  <c r="AG47"/>
  <c r="AF47"/>
  <c r="AE47"/>
  <c r="AD47"/>
  <c r="AC47"/>
  <c r="AB47"/>
  <c r="I47"/>
  <c r="AL46"/>
  <c r="AK46"/>
  <c r="AJ46"/>
  <c r="AI46"/>
  <c r="AH46"/>
  <c r="AG46"/>
  <c r="AF46"/>
  <c r="AE46"/>
  <c r="AD46"/>
  <c r="AC46"/>
  <c r="AB46"/>
  <c r="I46"/>
  <c r="AL45"/>
  <c r="AK45"/>
  <c r="AJ45"/>
  <c r="AI45"/>
  <c r="AH45"/>
  <c r="AG45"/>
  <c r="AF45"/>
  <c r="AE45"/>
  <c r="AD45"/>
  <c r="AC45"/>
  <c r="AB45"/>
  <c r="I45"/>
  <c r="F45"/>
  <c r="B45"/>
  <c r="AL44"/>
  <c r="AK44"/>
  <c r="AJ44"/>
  <c r="AI44"/>
  <c r="AH44"/>
  <c r="AG44"/>
  <c r="AF44"/>
  <c r="AE44"/>
  <c r="AD44"/>
  <c r="AC44"/>
  <c r="AB44"/>
  <c r="I44"/>
  <c r="AL43"/>
  <c r="AK43"/>
  <c r="AJ43"/>
  <c r="AI43"/>
  <c r="AH43"/>
  <c r="AG43"/>
  <c r="AF43"/>
  <c r="AE43"/>
  <c r="AD43"/>
  <c r="AC43"/>
  <c r="AB43"/>
  <c r="I43"/>
  <c r="AL42"/>
  <c r="AK42"/>
  <c r="AJ42"/>
  <c r="AI42"/>
  <c r="AH42"/>
  <c r="AG42"/>
  <c r="AF42"/>
  <c r="AE42"/>
  <c r="AD42"/>
  <c r="AC42"/>
  <c r="AB42"/>
  <c r="I42"/>
  <c r="F42"/>
  <c r="B42"/>
  <c r="AL41"/>
  <c r="AK41"/>
  <c r="AJ41"/>
  <c r="AI41"/>
  <c r="AH41"/>
  <c r="AG41"/>
  <c r="AF41"/>
  <c r="AE41"/>
  <c r="AD41"/>
  <c r="AC41"/>
  <c r="AB41"/>
  <c r="I41"/>
  <c r="AL40"/>
  <c r="AK40"/>
  <c r="AJ40"/>
  <c r="AI40"/>
  <c r="AH40"/>
  <c r="AG40"/>
  <c r="AF40"/>
  <c r="AE40"/>
  <c r="AD40"/>
  <c r="AC40"/>
  <c r="AB40"/>
  <c r="I40"/>
  <c r="AL39"/>
  <c r="AK39"/>
  <c r="AJ39"/>
  <c r="AI39"/>
  <c r="AH39"/>
  <c r="AG39"/>
  <c r="AF39"/>
  <c r="AE39"/>
  <c r="AD39"/>
  <c r="AC39"/>
  <c r="AB39"/>
  <c r="I39"/>
  <c r="F39"/>
  <c r="B39"/>
  <c r="AL38"/>
  <c r="AK38"/>
  <c r="AJ38"/>
  <c r="AI38"/>
  <c r="AH38"/>
  <c r="AG38"/>
  <c r="AF38"/>
  <c r="AE38"/>
  <c r="AD38"/>
  <c r="AC38"/>
  <c r="AB38"/>
  <c r="I38"/>
  <c r="AL37"/>
  <c r="AK37"/>
  <c r="AJ37"/>
  <c r="AI37"/>
  <c r="AH37"/>
  <c r="AG37"/>
  <c r="AF37"/>
  <c r="AE37"/>
  <c r="AD37"/>
  <c r="AC37"/>
  <c r="AB37"/>
  <c r="I37"/>
  <c r="AL36"/>
  <c r="AK36"/>
  <c r="AJ36"/>
  <c r="AI36"/>
  <c r="AH36"/>
  <c r="AG36"/>
  <c r="AF36"/>
  <c r="AE36"/>
  <c r="AD36"/>
  <c r="AC36"/>
  <c r="AB36"/>
  <c r="I36"/>
  <c r="AL35"/>
  <c r="AK35"/>
  <c r="AJ35"/>
  <c r="AI35"/>
  <c r="AH35"/>
  <c r="AG35"/>
  <c r="AF35"/>
  <c r="AE35"/>
  <c r="AD35"/>
  <c r="AC35"/>
  <c r="AB35"/>
  <c r="I35"/>
  <c r="AL34"/>
  <c r="AK34"/>
  <c r="AJ34"/>
  <c r="AI34"/>
  <c r="AH34"/>
  <c r="AG34"/>
  <c r="AF34"/>
  <c r="AE34"/>
  <c r="AD34"/>
  <c r="AC34"/>
  <c r="AB34"/>
  <c r="I34"/>
  <c r="AL33"/>
  <c r="AK33"/>
  <c r="AJ33"/>
  <c r="AI33"/>
  <c r="AH33"/>
  <c r="AG33"/>
  <c r="AF33"/>
  <c r="AE33"/>
  <c r="AD33"/>
  <c r="AC33"/>
  <c r="AB33"/>
  <c r="I33"/>
  <c r="F33"/>
  <c r="B33"/>
  <c r="AL32"/>
  <c r="AK32"/>
  <c r="AJ32"/>
  <c r="AI32"/>
  <c r="AH32"/>
  <c r="AG32"/>
  <c r="AF32"/>
  <c r="AE32"/>
  <c r="AD32"/>
  <c r="AC32"/>
  <c r="AB32"/>
  <c r="I32"/>
  <c r="AL31"/>
  <c r="AK31"/>
  <c r="AJ31"/>
  <c r="AI31"/>
  <c r="AH31"/>
  <c r="AG31"/>
  <c r="AF31"/>
  <c r="AE31"/>
  <c r="AD31"/>
  <c r="AC31"/>
  <c r="AB31"/>
  <c r="I31"/>
  <c r="AL30"/>
  <c r="AK30"/>
  <c r="AJ30"/>
  <c r="AI30"/>
  <c r="AH30"/>
  <c r="AG30"/>
  <c r="AF30"/>
  <c r="AE30"/>
  <c r="AD30"/>
  <c r="AC30"/>
  <c r="AB30"/>
  <c r="I30"/>
  <c r="AL29"/>
  <c r="AK29"/>
  <c r="AJ29"/>
  <c r="AI29"/>
  <c r="AH29"/>
  <c r="AG29"/>
  <c r="AF29"/>
  <c r="AE29"/>
  <c r="AD29"/>
  <c r="AC29"/>
  <c r="AB29"/>
  <c r="I29"/>
  <c r="AL28"/>
  <c r="AK28"/>
  <c r="AJ28"/>
  <c r="AI28"/>
  <c r="AH28"/>
  <c r="AG28"/>
  <c r="AF28"/>
  <c r="AE28"/>
  <c r="AD28"/>
  <c r="AC28"/>
  <c r="AB28"/>
  <c r="I28"/>
  <c r="AL27"/>
  <c r="AK27"/>
  <c r="AJ27"/>
  <c r="AI27"/>
  <c r="AH27"/>
  <c r="AG27"/>
  <c r="AF27"/>
  <c r="AE27"/>
  <c r="AD27"/>
  <c r="AC27"/>
  <c r="AB27"/>
  <c r="I27"/>
  <c r="AL26"/>
  <c r="AK26"/>
  <c r="AJ26"/>
  <c r="AI26"/>
  <c r="AH26"/>
  <c r="AG26"/>
  <c r="AF26"/>
  <c r="AE26"/>
  <c r="AD26"/>
  <c r="AC26"/>
  <c r="AB26"/>
  <c r="I26"/>
  <c r="AL25"/>
  <c r="AK25"/>
  <c r="AJ25"/>
  <c r="AI25"/>
  <c r="AH25"/>
  <c r="AG25"/>
  <c r="AF25"/>
  <c r="AE25"/>
  <c r="AD25"/>
  <c r="AC25"/>
  <c r="AB25"/>
  <c r="I25"/>
  <c r="F25"/>
  <c r="B25"/>
  <c r="AL24"/>
  <c r="AK24"/>
  <c r="AJ24"/>
  <c r="AI24"/>
  <c r="AH24"/>
  <c r="AG24"/>
  <c r="AF24"/>
  <c r="AE24"/>
  <c r="AD24"/>
  <c r="AC24"/>
  <c r="AB24"/>
  <c r="I24"/>
  <c r="AL23"/>
  <c r="AK23"/>
  <c r="AJ23"/>
  <c r="AI23"/>
  <c r="AH23"/>
  <c r="AG23"/>
  <c r="AF23"/>
  <c r="AE23"/>
  <c r="AD23"/>
  <c r="AC23"/>
  <c r="AB23"/>
  <c r="I23"/>
  <c r="AL22"/>
  <c r="AK22"/>
  <c r="AJ22"/>
  <c r="AI22"/>
  <c r="AH22"/>
  <c r="AG22"/>
  <c r="AF22"/>
  <c r="AE22"/>
  <c r="AD22"/>
  <c r="AC22"/>
  <c r="AB22"/>
  <c r="I22"/>
  <c r="AL21"/>
  <c r="AK21"/>
  <c r="AJ21"/>
  <c r="AI21"/>
  <c r="AH21"/>
  <c r="AG21"/>
  <c r="AF21"/>
  <c r="AE21"/>
  <c r="AD21"/>
  <c r="AC21"/>
  <c r="AB21"/>
  <c r="I21"/>
  <c r="AL20"/>
  <c r="AK20"/>
  <c r="AJ20"/>
  <c r="AI20"/>
  <c r="AH20"/>
  <c r="AG20"/>
  <c r="AF20"/>
  <c r="AE20"/>
  <c r="AD20"/>
  <c r="AC20"/>
  <c r="AB20"/>
  <c r="I20"/>
  <c r="F20"/>
  <c r="B20"/>
  <c r="AL19"/>
  <c r="AK19"/>
  <c r="AJ19"/>
  <c r="AI19"/>
  <c r="AH19"/>
  <c r="AG19"/>
  <c r="AF19"/>
  <c r="AE19"/>
  <c r="AD19"/>
  <c r="AC19"/>
  <c r="AB19"/>
  <c r="I19"/>
  <c r="AL18"/>
  <c r="AK18"/>
  <c r="AJ18"/>
  <c r="AI18"/>
  <c r="AH18"/>
  <c r="AG18"/>
  <c r="AF18"/>
  <c r="AE18"/>
  <c r="AD18"/>
  <c r="AC18"/>
  <c r="AB18"/>
  <c r="I18"/>
  <c r="AL17"/>
  <c r="AK17"/>
  <c r="AJ17"/>
  <c r="AI17"/>
  <c r="AH17"/>
  <c r="AG17"/>
  <c r="AF17"/>
  <c r="AE17"/>
  <c r="AD17"/>
  <c r="AC17"/>
  <c r="AB17"/>
  <c r="I17"/>
  <c r="AL16"/>
  <c r="AK16"/>
  <c r="AJ16"/>
  <c r="AI16"/>
  <c r="AH16"/>
  <c r="AG16"/>
  <c r="AF16"/>
  <c r="AE16"/>
  <c r="AD16"/>
  <c r="AC16"/>
  <c r="AB16"/>
  <c r="I16"/>
  <c r="F16"/>
  <c r="B16"/>
  <c r="AL15"/>
  <c r="AK15"/>
  <c r="AJ15"/>
  <c r="AI15"/>
  <c r="AH15"/>
  <c r="AG15"/>
  <c r="AF15"/>
  <c r="AE15"/>
  <c r="AD15"/>
  <c r="AC15"/>
  <c r="AB15"/>
  <c r="I15"/>
  <c r="F15"/>
  <c r="B15"/>
  <c r="AL14"/>
  <c r="AK14"/>
  <c r="AJ14"/>
  <c r="AI14"/>
  <c r="AH14"/>
  <c r="AG14"/>
  <c r="AF14"/>
  <c r="AE14"/>
  <c r="AD14"/>
  <c r="AC14"/>
  <c r="AB14"/>
  <c r="I14"/>
  <c r="AL13"/>
  <c r="AK13"/>
  <c r="AJ13"/>
  <c r="AI13"/>
  <c r="AH13"/>
  <c r="AG13"/>
  <c r="AF13"/>
  <c r="AE13"/>
  <c r="AD13"/>
  <c r="AC13"/>
  <c r="AB13"/>
  <c r="I13"/>
  <c r="AL12"/>
  <c r="AK12"/>
  <c r="AJ12"/>
  <c r="AI12"/>
  <c r="AH12"/>
  <c r="AG12"/>
  <c r="AF12"/>
  <c r="AE12"/>
  <c r="AD12"/>
  <c r="AC12"/>
  <c r="AB12"/>
  <c r="I12"/>
  <c r="F12"/>
  <c r="B12"/>
  <c r="AL11"/>
  <c r="AK11"/>
  <c r="AJ11"/>
  <c r="AI11"/>
  <c r="AH11"/>
  <c r="AG11"/>
  <c r="AF11"/>
  <c r="AE11"/>
  <c r="AD11"/>
  <c r="AC11"/>
  <c r="AB11"/>
  <c r="I11"/>
  <c r="AL10"/>
  <c r="AK10"/>
  <c r="AJ10"/>
  <c r="AI10"/>
  <c r="AH10"/>
  <c r="AG10"/>
  <c r="AF10"/>
  <c r="AE10"/>
  <c r="AD10"/>
  <c r="AC10"/>
  <c r="AB10"/>
  <c r="I10"/>
  <c r="AL9"/>
  <c r="AK9"/>
  <c r="AJ9"/>
  <c r="AI9"/>
  <c r="AH9"/>
  <c r="AG9"/>
  <c r="AF9"/>
  <c r="AE9"/>
  <c r="AD9"/>
  <c r="AC9"/>
  <c r="AB9"/>
  <c r="I9"/>
  <c r="AL8"/>
  <c r="AK8"/>
  <c r="AJ8"/>
  <c r="AI8"/>
  <c r="AH8"/>
  <c r="AG8"/>
  <c r="AF8"/>
  <c r="AE8"/>
  <c r="AD8"/>
  <c r="AC8"/>
  <c r="AB8"/>
  <c r="I8"/>
  <c r="B8"/>
  <c r="AL7"/>
  <c r="AK7"/>
  <c r="AJ7"/>
  <c r="AI7"/>
  <c r="AH7"/>
  <c r="AG7"/>
  <c r="AF7"/>
  <c r="AE7"/>
  <c r="AD7"/>
  <c r="AC7"/>
  <c r="AB7"/>
  <c r="I7"/>
  <c r="AL6"/>
  <c r="AK6"/>
  <c r="AJ6"/>
  <c r="AI6"/>
  <c r="AH6"/>
  <c r="AG6"/>
  <c r="AF6"/>
  <c r="AE6"/>
  <c r="AD6"/>
  <c r="AC6"/>
  <c r="AB6"/>
  <c r="I6"/>
  <c r="B6"/>
  <c r="AL5"/>
  <c r="AK5"/>
  <c r="AJ5"/>
  <c r="AI5"/>
  <c r="AH5"/>
  <c r="AG5"/>
  <c r="AF5"/>
  <c r="AE5"/>
  <c r="AD5"/>
  <c r="AC5"/>
  <c r="AB5"/>
  <c r="I5"/>
  <c r="F5"/>
  <c r="A3" i="1"/>
  <c r="F30" i="6"/>
  <c r="C30"/>
  <c r="F61"/>
  <c r="C61"/>
  <c r="A2" i="1"/>
  <c r="A5"/>
  <c r="A7"/>
  <c r="A9"/>
  <c r="A11"/>
  <c r="A13"/>
  <c r="A15"/>
  <c r="A17"/>
  <c r="A19"/>
  <c r="A21"/>
  <c r="A23"/>
  <c r="A25"/>
  <c r="A4"/>
  <c r="A6"/>
  <c r="A8"/>
  <c r="A10"/>
  <c r="A12"/>
  <c r="A14"/>
  <c r="A16"/>
  <c r="A18"/>
  <c r="A20"/>
  <c r="A22"/>
  <c r="A24"/>
  <c r="D8" i="3"/>
  <c r="D9"/>
  <c r="C9"/>
  <c r="D10"/>
  <c r="E9"/>
  <c r="C8"/>
  <c r="E7"/>
  <c r="C7"/>
  <c r="AC4"/>
  <c r="AD4"/>
  <c r="AE4"/>
  <c r="AD3"/>
  <c r="AB4"/>
  <c r="AA4"/>
  <c r="Z4"/>
  <c r="Y4"/>
  <c r="X4"/>
  <c r="W4"/>
  <c r="V4"/>
  <c r="U4"/>
  <c r="T4"/>
  <c r="S4"/>
  <c r="R4"/>
  <c r="Q4"/>
  <c r="P4"/>
  <c r="O4"/>
  <c r="N4"/>
  <c r="M4"/>
  <c r="L4"/>
  <c r="K4"/>
  <c r="J4"/>
  <c r="I4"/>
  <c r="H4"/>
  <c r="G4"/>
  <c r="G9" a="1"/>
  <c r="G9"/>
  <c r="H9" a="1"/>
  <c r="H9"/>
  <c r="I9" a="1"/>
  <c r="I9"/>
  <c r="J9" a="1"/>
  <c r="J9"/>
  <c r="K9" a="1"/>
  <c r="K9"/>
  <c r="L9" a="1"/>
  <c r="L9"/>
  <c r="M9" a="1"/>
  <c r="M9"/>
  <c r="N9" a="1"/>
  <c r="N9"/>
  <c r="O9" a="1"/>
  <c r="O9"/>
  <c r="P9" a="1"/>
  <c r="P9"/>
  <c r="Q9" a="1"/>
  <c r="Q9"/>
  <c r="R9" a="1"/>
  <c r="R9"/>
  <c r="S9" a="1"/>
  <c r="S9"/>
  <c r="T9" a="1"/>
  <c r="T9"/>
  <c r="U9" a="1"/>
  <c r="U9"/>
  <c r="V9" a="1"/>
  <c r="V9"/>
  <c r="W9" a="1"/>
  <c r="W9"/>
  <c r="X9" a="1"/>
  <c r="X9"/>
  <c r="Y9" a="1"/>
  <c r="Y9"/>
  <c r="Z9" a="1"/>
  <c r="Z9"/>
  <c r="AA9" a="1"/>
  <c r="AA9"/>
  <c r="AB9" a="1"/>
  <c r="AB9"/>
  <c r="AC9" a="1"/>
  <c r="AC9"/>
  <c r="AD9" a="1"/>
  <c r="AD9"/>
  <c r="AE9" a="1"/>
  <c r="AE9"/>
  <c r="C10"/>
  <c r="D11"/>
  <c r="E10"/>
  <c r="G10" a="1"/>
  <c r="G10"/>
  <c r="H10" a="1"/>
  <c r="H10"/>
  <c r="I10" a="1"/>
  <c r="I10"/>
  <c r="J10" a="1"/>
  <c r="J10"/>
  <c r="K10" a="1"/>
  <c r="K10"/>
  <c r="L10" a="1"/>
  <c r="L10"/>
  <c r="M10" a="1"/>
  <c r="M10"/>
  <c r="N10" a="1"/>
  <c r="N10"/>
  <c r="O10" a="1"/>
  <c r="O10"/>
  <c r="P10" a="1"/>
  <c r="P10"/>
  <c r="Q10" a="1"/>
  <c r="Q10"/>
  <c r="R10" a="1"/>
  <c r="R10"/>
  <c r="S10" a="1"/>
  <c r="S10"/>
  <c r="T10" a="1"/>
  <c r="T10"/>
  <c r="U10" a="1"/>
  <c r="U10"/>
  <c r="V10" a="1"/>
  <c r="V10"/>
  <c r="W10" a="1"/>
  <c r="W10"/>
  <c r="X10" a="1"/>
  <c r="X10"/>
  <c r="Y10" a="1"/>
  <c r="Y10"/>
  <c r="Z10" a="1"/>
  <c r="Z10"/>
  <c r="AA10" a="1"/>
  <c r="AA10"/>
  <c r="AB10" a="1"/>
  <c r="AB10"/>
  <c r="AC10" a="1"/>
  <c r="AC10"/>
  <c r="AD10" a="1"/>
  <c r="AD10"/>
  <c r="AE10" a="1"/>
  <c r="AE10"/>
  <c r="AC3"/>
  <c r="AB3"/>
  <c r="AA3"/>
  <c r="Z3"/>
  <c r="Y3"/>
  <c r="X3"/>
  <c r="W3"/>
  <c r="V3"/>
  <c r="U3"/>
  <c r="T3"/>
  <c r="S3"/>
  <c r="R3"/>
  <c r="Q3"/>
  <c r="P3"/>
  <c r="O3"/>
  <c r="N3"/>
  <c r="M3"/>
  <c r="L3"/>
  <c r="K3"/>
  <c r="J3"/>
  <c r="I3"/>
  <c r="H3"/>
  <c r="G3"/>
  <c r="AF2"/>
  <c r="B7" i="4"/>
  <c r="B30"/>
  <c r="B31"/>
  <c r="B36"/>
  <c r="B37"/>
  <c r="B38"/>
  <c r="B40"/>
  <c r="B41"/>
  <c r="B44"/>
  <c r="B48"/>
  <c r="B52"/>
  <c r="B53"/>
  <c r="B54"/>
  <c r="B55"/>
  <c r="B57"/>
  <c r="B58"/>
  <c r="B60"/>
  <c r="B61"/>
  <c r="B62"/>
  <c r="B64"/>
  <c r="B76"/>
  <c r="B80"/>
  <c r="B81"/>
  <c r="B87"/>
  <c r="B93"/>
  <c r="B100"/>
  <c r="B101"/>
  <c r="B103"/>
  <c r="B107"/>
  <c r="B110"/>
  <c r="B111"/>
  <c r="B113"/>
  <c r="B115"/>
  <c r="B116"/>
  <c r="B117"/>
  <c r="B120"/>
  <c r="B121"/>
  <c r="B123"/>
  <c r="B129"/>
  <c r="B130"/>
  <c r="B131"/>
  <c r="B135"/>
  <c r="B137"/>
  <c r="B138"/>
  <c r="B139"/>
  <c r="B140"/>
  <c r="B141"/>
  <c r="B143"/>
  <c r="B144"/>
  <c r="B145"/>
  <c r="B150"/>
  <c r="B155"/>
  <c r="B156"/>
  <c r="B157"/>
  <c r="B161"/>
  <c r="B164"/>
  <c r="B9"/>
  <c r="B10"/>
  <c r="B11"/>
  <c r="B13"/>
  <c r="B14"/>
  <c r="B17"/>
  <c r="B18"/>
  <c r="B19"/>
  <c r="B21"/>
  <c r="B22"/>
  <c r="B23"/>
  <c r="B24"/>
  <c r="B26"/>
  <c r="B27"/>
  <c r="B28"/>
  <c r="B29"/>
  <c r="B32"/>
  <c r="B34"/>
  <c r="B35"/>
  <c r="B43"/>
  <c r="B46"/>
  <c r="B47"/>
  <c r="B50"/>
  <c r="B51"/>
  <c r="B65"/>
  <c r="B66"/>
  <c r="B68"/>
  <c r="B69"/>
  <c r="B70"/>
  <c r="B72"/>
  <c r="B73"/>
  <c r="B75"/>
  <c r="B78"/>
  <c r="B82"/>
  <c r="B84"/>
  <c r="B85"/>
  <c r="B86"/>
  <c r="B88"/>
  <c r="B89"/>
  <c r="B90"/>
  <c r="B91"/>
  <c r="B95"/>
  <c r="B97"/>
  <c r="B99"/>
  <c r="B104"/>
  <c r="B105"/>
  <c r="B108"/>
  <c r="B119"/>
  <c r="B125"/>
  <c r="B126"/>
  <c r="B127"/>
  <c r="B133"/>
  <c r="B134"/>
  <c r="B146"/>
  <c r="B148"/>
  <c r="B149"/>
  <c r="B151"/>
  <c r="B153"/>
  <c r="B154"/>
  <c r="B158"/>
  <c r="B160"/>
  <c r="B162"/>
  <c r="B163"/>
  <c r="G7" i="3" a="1"/>
  <c r="G7"/>
  <c r="H7" a="1"/>
  <c r="H7"/>
  <c r="I7" a="1"/>
  <c r="I7"/>
  <c r="J7" a="1"/>
  <c r="J7"/>
  <c r="K7" a="1"/>
  <c r="K7"/>
  <c r="L7" a="1"/>
  <c r="L7"/>
  <c r="M7" a="1"/>
  <c r="M7"/>
  <c r="N7" a="1"/>
  <c r="N7"/>
  <c r="O7" a="1"/>
  <c r="O7"/>
  <c r="P7" a="1"/>
  <c r="P7"/>
  <c r="Q7" a="1"/>
  <c r="Q7"/>
  <c r="R7" a="1"/>
  <c r="R7"/>
  <c r="S7" a="1"/>
  <c r="S7"/>
  <c r="T7" a="1"/>
  <c r="T7"/>
  <c r="U7" a="1"/>
  <c r="U7"/>
  <c r="V7" a="1"/>
  <c r="V7"/>
  <c r="W7" a="1"/>
  <c r="W7"/>
  <c r="X7" a="1"/>
  <c r="X7"/>
  <c r="Y7" a="1"/>
  <c r="Y7"/>
  <c r="Z7" a="1"/>
  <c r="Z7"/>
  <c r="AA7" a="1"/>
  <c r="AA7"/>
  <c r="AB7" a="1"/>
  <c r="AB7"/>
  <c r="AC7" a="1"/>
  <c r="AC7"/>
  <c r="AD7" a="1"/>
  <c r="AD7"/>
  <c r="AE7" a="1"/>
  <c r="AE7"/>
  <c r="AF4"/>
  <c r="AF9" a="1"/>
  <c r="AF9"/>
  <c r="AE3"/>
  <c r="AF10" a="1"/>
  <c r="AF10"/>
  <c r="C11"/>
  <c r="D12"/>
  <c r="E11"/>
  <c r="G11" a="1"/>
  <c r="G11"/>
  <c r="H11" a="1"/>
  <c r="H11"/>
  <c r="I11" a="1"/>
  <c r="I11"/>
  <c r="J11" a="1"/>
  <c r="J11"/>
  <c r="K11" a="1"/>
  <c r="K11"/>
  <c r="L11" a="1"/>
  <c r="L11"/>
  <c r="M11" a="1"/>
  <c r="M11"/>
  <c r="N11" a="1"/>
  <c r="N11"/>
  <c r="O11" a="1"/>
  <c r="O11"/>
  <c r="P11" a="1"/>
  <c r="P11"/>
  <c r="Q11" a="1"/>
  <c r="Q11"/>
  <c r="R11" a="1"/>
  <c r="R11"/>
  <c r="S11" a="1"/>
  <c r="S11"/>
  <c r="T11" a="1"/>
  <c r="T11"/>
  <c r="U11" a="1"/>
  <c r="U11"/>
  <c r="V11" a="1"/>
  <c r="V11"/>
  <c r="W11" a="1"/>
  <c r="W11"/>
  <c r="X11" a="1"/>
  <c r="X11"/>
  <c r="Y11" a="1"/>
  <c r="Y11"/>
  <c r="Z11" a="1"/>
  <c r="Z11"/>
  <c r="AA11" a="1"/>
  <c r="AA11"/>
  <c r="AB11" a="1"/>
  <c r="AB11"/>
  <c r="AC11" a="1"/>
  <c r="AC11"/>
  <c r="AD11" a="1"/>
  <c r="AD11"/>
  <c r="AE11" a="1"/>
  <c r="AE11"/>
  <c r="AF11" a="1"/>
  <c r="AF11"/>
  <c r="AF7" a="1"/>
  <c r="AF7"/>
  <c r="AG4"/>
  <c r="AG7" a="1"/>
  <c r="AG7"/>
  <c r="AF3"/>
  <c r="AG10" a="1"/>
  <c r="AG10"/>
  <c r="C12"/>
  <c r="D13"/>
  <c r="E12"/>
  <c r="G12" a="1"/>
  <c r="G12"/>
  <c r="H12" a="1"/>
  <c r="H12"/>
  <c r="I12" a="1"/>
  <c r="I12"/>
  <c r="J12" a="1"/>
  <c r="J12"/>
  <c r="K12" a="1"/>
  <c r="K12"/>
  <c r="L12" a="1"/>
  <c r="L12"/>
  <c r="M12" a="1"/>
  <c r="M12"/>
  <c r="N12" a="1"/>
  <c r="N12"/>
  <c r="O12" a="1"/>
  <c r="O12"/>
  <c r="P12" a="1"/>
  <c r="P12"/>
  <c r="Q12" a="1"/>
  <c r="Q12"/>
  <c r="R12" a="1"/>
  <c r="R12"/>
  <c r="S12" a="1"/>
  <c r="S12"/>
  <c r="T12" a="1"/>
  <c r="T12"/>
  <c r="U12" a="1"/>
  <c r="U12"/>
  <c r="V12" a="1"/>
  <c r="V12"/>
  <c r="W12" a="1"/>
  <c r="W12"/>
  <c r="X12" a="1"/>
  <c r="X12"/>
  <c r="Y12" a="1"/>
  <c r="Y12"/>
  <c r="Z12" a="1"/>
  <c r="Z12"/>
  <c r="AA12" a="1"/>
  <c r="AA12"/>
  <c r="AB12" a="1"/>
  <c r="AB12"/>
  <c r="AC12" a="1"/>
  <c r="AC12"/>
  <c r="AD12" a="1"/>
  <c r="AD12"/>
  <c r="AE12" a="1"/>
  <c r="AE12"/>
  <c r="AF12" a="1"/>
  <c r="AF12"/>
  <c r="AG12" a="1"/>
  <c r="AG12"/>
  <c r="AH4"/>
  <c r="AH10" a="1"/>
  <c r="AH10"/>
  <c r="AG3"/>
  <c r="AH7" a="1"/>
  <c r="AH7"/>
  <c r="AG11" a="1"/>
  <c r="AG11"/>
  <c r="AH12" a="1"/>
  <c r="AH12"/>
  <c r="AG9" a="1"/>
  <c r="AG9"/>
  <c r="AH9" a="1"/>
  <c r="AH9"/>
  <c r="C13"/>
  <c r="D14"/>
  <c r="E13"/>
  <c r="G13" a="1"/>
  <c r="G13"/>
  <c r="H13" a="1"/>
  <c r="H13"/>
  <c r="I13" a="1"/>
  <c r="I13"/>
  <c r="J13" a="1"/>
  <c r="J13"/>
  <c r="K13" a="1"/>
  <c r="K13"/>
  <c r="L13" a="1"/>
  <c r="L13"/>
  <c r="M13" a="1"/>
  <c r="M13"/>
  <c r="N13" a="1"/>
  <c r="N13"/>
  <c r="O13" a="1"/>
  <c r="O13"/>
  <c r="P13" a="1"/>
  <c r="P13"/>
  <c r="Q13" a="1"/>
  <c r="Q13"/>
  <c r="R13" a="1"/>
  <c r="R13"/>
  <c r="S13" a="1"/>
  <c r="S13"/>
  <c r="T13" a="1"/>
  <c r="T13"/>
  <c r="U13" a="1"/>
  <c r="U13"/>
  <c r="V13" a="1"/>
  <c r="V13"/>
  <c r="W13" a="1"/>
  <c r="W13"/>
  <c r="X13" a="1"/>
  <c r="X13"/>
  <c r="Y13" a="1"/>
  <c r="Y13"/>
  <c r="Z13" a="1"/>
  <c r="Z13"/>
  <c r="AA13" a="1"/>
  <c r="AA13"/>
  <c r="AB13" a="1"/>
  <c r="AB13"/>
  <c r="AC13" a="1"/>
  <c r="AC13"/>
  <c r="AD13" a="1"/>
  <c r="AD13"/>
  <c r="AE13" a="1"/>
  <c r="AE13"/>
  <c r="AF13" a="1"/>
  <c r="AF13"/>
  <c r="AG13" a="1"/>
  <c r="AG13"/>
  <c r="AH13" a="1"/>
  <c r="AH13"/>
  <c r="AH11" a="1"/>
  <c r="AH11"/>
  <c r="AI4"/>
  <c r="AI12" a="1"/>
  <c r="AI12"/>
  <c r="AH3"/>
  <c r="AI9" a="1"/>
  <c r="AI9"/>
  <c r="AI10" a="1"/>
  <c r="AI10"/>
  <c r="C14"/>
  <c r="D15"/>
  <c r="E14"/>
  <c r="G14" a="1"/>
  <c r="G14"/>
  <c r="H14" a="1"/>
  <c r="H14"/>
  <c r="I14" a="1"/>
  <c r="I14"/>
  <c r="J14" a="1"/>
  <c r="J14"/>
  <c r="K14" a="1"/>
  <c r="K14"/>
  <c r="L14" a="1"/>
  <c r="L14"/>
  <c r="M14" a="1"/>
  <c r="M14"/>
  <c r="N14" a="1"/>
  <c r="N14"/>
  <c r="O14" a="1"/>
  <c r="O14"/>
  <c r="P14" a="1"/>
  <c r="P14"/>
  <c r="Q14" a="1"/>
  <c r="Q14"/>
  <c r="R14" a="1"/>
  <c r="R14"/>
  <c r="S14" a="1"/>
  <c r="S14"/>
  <c r="T14" a="1"/>
  <c r="T14"/>
  <c r="U14" a="1"/>
  <c r="U14"/>
  <c r="V14" a="1"/>
  <c r="V14"/>
  <c r="W14" a="1"/>
  <c r="W14"/>
  <c r="X14" a="1"/>
  <c r="X14"/>
  <c r="Y14" a="1"/>
  <c r="Y14"/>
  <c r="Z14" a="1"/>
  <c r="Z14"/>
  <c r="AA14" a="1"/>
  <c r="AA14"/>
  <c r="AB14" a="1"/>
  <c r="AB14"/>
  <c r="AC14" a="1"/>
  <c r="AC14"/>
  <c r="AD14" a="1"/>
  <c r="AD14"/>
  <c r="AE14" a="1"/>
  <c r="AE14"/>
  <c r="AF14" a="1"/>
  <c r="AF14"/>
  <c r="AG14" a="1"/>
  <c r="AG14"/>
  <c r="AH14" a="1"/>
  <c r="AH14"/>
  <c r="AI14" a="1"/>
  <c r="AI14"/>
  <c r="AI7" a="1"/>
  <c r="AI7"/>
  <c r="AI11" a="1"/>
  <c r="AI11"/>
  <c r="AI13" a="1"/>
  <c r="AI13"/>
  <c r="AJ4"/>
  <c r="AJ13" a="1"/>
  <c r="AJ13"/>
  <c r="AJ9" a="1"/>
  <c r="AJ9"/>
  <c r="AI3"/>
  <c r="AJ14" a="1"/>
  <c r="AJ14"/>
  <c r="AJ7" a="1"/>
  <c r="AJ7"/>
  <c r="C15"/>
  <c r="D16"/>
  <c r="E15"/>
  <c r="G15" a="1"/>
  <c r="G15"/>
  <c r="H15" a="1"/>
  <c r="H15"/>
  <c r="I15" a="1"/>
  <c r="I15"/>
  <c r="J15" a="1"/>
  <c r="J15"/>
  <c r="K15" a="1"/>
  <c r="K15"/>
  <c r="L15" a="1"/>
  <c r="L15"/>
  <c r="M15" a="1"/>
  <c r="M15"/>
  <c r="N15" a="1"/>
  <c r="N15"/>
  <c r="O15" a="1"/>
  <c r="O15"/>
  <c r="P15" a="1"/>
  <c r="P15"/>
  <c r="Q15" a="1"/>
  <c r="Q15"/>
  <c r="R15" a="1"/>
  <c r="R15"/>
  <c r="S15" a="1"/>
  <c r="S15"/>
  <c r="T15" a="1"/>
  <c r="T15"/>
  <c r="U15" a="1"/>
  <c r="U15"/>
  <c r="V15" a="1"/>
  <c r="V15"/>
  <c r="W15" a="1"/>
  <c r="W15"/>
  <c r="X15" a="1"/>
  <c r="X15"/>
  <c r="Y15" a="1"/>
  <c r="Y15"/>
  <c r="Z15" a="1"/>
  <c r="Z15"/>
  <c r="AA15" a="1"/>
  <c r="AA15"/>
  <c r="AB15" a="1"/>
  <c r="AB15"/>
  <c r="AC15" a="1"/>
  <c r="AC15"/>
  <c r="AD15" a="1"/>
  <c r="AD15"/>
  <c r="AE15" a="1"/>
  <c r="AE15"/>
  <c r="AF15" a="1"/>
  <c r="AF15"/>
  <c r="AG15" a="1"/>
  <c r="AG15"/>
  <c r="AH15" a="1"/>
  <c r="AH15"/>
  <c r="AI15" a="1"/>
  <c r="AI15"/>
  <c r="AJ15" a="1"/>
  <c r="AJ15"/>
  <c r="AJ11" a="1"/>
  <c r="AJ11"/>
  <c r="AJ10" a="1"/>
  <c r="AJ10"/>
  <c r="AJ12" a="1"/>
  <c r="AJ12"/>
  <c r="AK4"/>
  <c r="AK14" a="1"/>
  <c r="AK14"/>
  <c r="AJ3"/>
  <c r="AK7" a="1"/>
  <c r="AK7"/>
  <c r="AK15" a="1"/>
  <c r="AK15"/>
  <c r="C16"/>
  <c r="D17"/>
  <c r="E16"/>
  <c r="G16" a="1"/>
  <c r="G16"/>
  <c r="H16" a="1"/>
  <c r="H16"/>
  <c r="I16" a="1"/>
  <c r="I16"/>
  <c r="J16" a="1"/>
  <c r="J16"/>
  <c r="K16" a="1"/>
  <c r="K16"/>
  <c r="L16" a="1"/>
  <c r="L16"/>
  <c r="M16" a="1"/>
  <c r="M16"/>
  <c r="N16" a="1"/>
  <c r="N16"/>
  <c r="O16" a="1"/>
  <c r="O16"/>
  <c r="P16" a="1"/>
  <c r="P16"/>
  <c r="Q16" a="1"/>
  <c r="Q16"/>
  <c r="R16" a="1"/>
  <c r="R16"/>
  <c r="S16" a="1"/>
  <c r="S16"/>
  <c r="T16" a="1"/>
  <c r="T16"/>
  <c r="U16" a="1"/>
  <c r="U16"/>
  <c r="V16" a="1"/>
  <c r="V16"/>
  <c r="W16" a="1"/>
  <c r="W16"/>
  <c r="X16" a="1"/>
  <c r="X16"/>
  <c r="Y16" a="1"/>
  <c r="Y16"/>
  <c r="Z16" a="1"/>
  <c r="Z16"/>
  <c r="AA16" a="1"/>
  <c r="AA16"/>
  <c r="AB16" a="1"/>
  <c r="AB16"/>
  <c r="AC16" a="1"/>
  <c r="AC16"/>
  <c r="AD16" a="1"/>
  <c r="AD16"/>
  <c r="AE16" a="1"/>
  <c r="AE16"/>
  <c r="AF16" a="1"/>
  <c r="AF16"/>
  <c r="AG16" a="1"/>
  <c r="AG16"/>
  <c r="AH16" a="1"/>
  <c r="AH16"/>
  <c r="AI16" a="1"/>
  <c r="AI16"/>
  <c r="AJ16" a="1"/>
  <c r="AJ16"/>
  <c r="AK16" a="1"/>
  <c r="AK16"/>
  <c r="AK13" a="1"/>
  <c r="AK13"/>
  <c r="AL4"/>
  <c r="AK3"/>
  <c r="AK10" a="1"/>
  <c r="AK10"/>
  <c r="AL10" a="1"/>
  <c r="AL10"/>
  <c r="AK9" a="1"/>
  <c r="AK9"/>
  <c r="AL9" a="1"/>
  <c r="AL9"/>
  <c r="AK11" a="1"/>
  <c r="AK11"/>
  <c r="AL11" a="1"/>
  <c r="AL11"/>
  <c r="AK12" a="1"/>
  <c r="AK12"/>
  <c r="AL12" a="1"/>
  <c r="AL12"/>
  <c r="AL15" a="1"/>
  <c r="AL15"/>
  <c r="AL7" a="1"/>
  <c r="AL7"/>
  <c r="AL16" a="1"/>
  <c r="AL16"/>
  <c r="AL13" a="1"/>
  <c r="AL13"/>
  <c r="AL14" a="1"/>
  <c r="AL14"/>
  <c r="C17"/>
  <c r="D18"/>
  <c r="E17"/>
  <c r="G17" a="1"/>
  <c r="G17"/>
  <c r="H17" a="1"/>
  <c r="H17"/>
  <c r="I17" a="1"/>
  <c r="I17"/>
  <c r="J17" a="1"/>
  <c r="J17"/>
  <c r="K17" a="1"/>
  <c r="K17"/>
  <c r="L17" a="1"/>
  <c r="L17"/>
  <c r="M17" a="1"/>
  <c r="M17"/>
  <c r="N17" a="1"/>
  <c r="N17"/>
  <c r="O17" a="1"/>
  <c r="O17"/>
  <c r="P17" a="1"/>
  <c r="P17"/>
  <c r="Q17" a="1"/>
  <c r="Q17"/>
  <c r="R17" a="1"/>
  <c r="R17"/>
  <c r="S17" a="1"/>
  <c r="S17"/>
  <c r="T17" a="1"/>
  <c r="T17"/>
  <c r="U17" a="1"/>
  <c r="U17"/>
  <c r="V17" a="1"/>
  <c r="V17"/>
  <c r="W17" a="1"/>
  <c r="W17"/>
  <c r="X17" a="1"/>
  <c r="X17"/>
  <c r="Y17" a="1"/>
  <c r="Y17"/>
  <c r="Z17" a="1"/>
  <c r="Z17"/>
  <c r="AA17" a="1"/>
  <c r="AA17"/>
  <c r="AB17" a="1"/>
  <c r="AB17"/>
  <c r="AC17" a="1"/>
  <c r="AC17"/>
  <c r="AD17" a="1"/>
  <c r="AD17"/>
  <c r="AE17" a="1"/>
  <c r="AE17"/>
  <c r="AF17" a="1"/>
  <c r="AF17"/>
  <c r="AG17" a="1"/>
  <c r="AG17"/>
  <c r="AH17" a="1"/>
  <c r="AH17"/>
  <c r="AI17" a="1"/>
  <c r="AI17"/>
  <c r="AJ17" a="1"/>
  <c r="AJ17"/>
  <c r="AK17" a="1"/>
  <c r="AK17"/>
  <c r="AL17" a="1"/>
  <c r="AL17"/>
  <c r="AM4"/>
  <c r="AL3"/>
  <c r="AM14" a="1"/>
  <c r="AM14"/>
  <c r="AM16" a="1"/>
  <c r="AM16"/>
  <c r="AM15" a="1"/>
  <c r="AM15"/>
  <c r="AM11" a="1"/>
  <c r="AM11"/>
  <c r="AM10" a="1"/>
  <c r="AM10"/>
  <c r="AM17" a="1"/>
  <c r="AM17"/>
  <c r="AM13" a="1"/>
  <c r="AM13"/>
  <c r="AM7" a="1"/>
  <c r="AM7"/>
  <c r="AM12" a="1"/>
  <c r="AM12"/>
  <c r="AM9" a="1"/>
  <c r="AM9"/>
  <c r="C18"/>
  <c r="D19"/>
  <c r="E18"/>
  <c r="G18" a="1"/>
  <c r="G18"/>
  <c r="H18" a="1"/>
  <c r="H18"/>
  <c r="I18" a="1"/>
  <c r="I18"/>
  <c r="J18" a="1"/>
  <c r="J18"/>
  <c r="K18" a="1"/>
  <c r="K18"/>
  <c r="L18" a="1"/>
  <c r="L18"/>
  <c r="M18" a="1"/>
  <c r="M18"/>
  <c r="N18" a="1"/>
  <c r="N18"/>
  <c r="O18" a="1"/>
  <c r="O18"/>
  <c r="P18" a="1"/>
  <c r="P18"/>
  <c r="Q18" a="1"/>
  <c r="Q18"/>
  <c r="R18" a="1"/>
  <c r="R18"/>
  <c r="S18" a="1"/>
  <c r="S18"/>
  <c r="T18" a="1"/>
  <c r="T18"/>
  <c r="U18" a="1"/>
  <c r="U18"/>
  <c r="V18" a="1"/>
  <c r="V18"/>
  <c r="W18" a="1"/>
  <c r="W18"/>
  <c r="X18" a="1"/>
  <c r="X18"/>
  <c r="Y18" a="1"/>
  <c r="Y18"/>
  <c r="Z18" a="1"/>
  <c r="Z18"/>
  <c r="AA18" a="1"/>
  <c r="AA18"/>
  <c r="AB18" a="1"/>
  <c r="AB18"/>
  <c r="AC18" a="1"/>
  <c r="AC18"/>
  <c r="AD18" a="1"/>
  <c r="AD18"/>
  <c r="AE18" a="1"/>
  <c r="AE18"/>
  <c r="AF18" a="1"/>
  <c r="AF18"/>
  <c r="AG18" a="1"/>
  <c r="AG18"/>
  <c r="AH18" a="1"/>
  <c r="AH18"/>
  <c r="AI18" a="1"/>
  <c r="AI18"/>
  <c r="AJ18" a="1"/>
  <c r="AJ18"/>
  <c r="AK18" a="1"/>
  <c r="AK18"/>
  <c r="AL18" a="1"/>
  <c r="AL18"/>
  <c r="AM18" a="1"/>
  <c r="AM18"/>
  <c r="AN4"/>
  <c r="AM3"/>
  <c r="AN9" a="1"/>
  <c r="AN9"/>
  <c r="AN7" a="1"/>
  <c r="AN7"/>
  <c r="AN18" a="1"/>
  <c r="AN18"/>
  <c r="AN12" a="1"/>
  <c r="AN12"/>
  <c r="AN13" a="1"/>
  <c r="AN13"/>
  <c r="AN10" a="1"/>
  <c r="AN10"/>
  <c r="AN15" a="1"/>
  <c r="AN15"/>
  <c r="AN14" a="1"/>
  <c r="AN14"/>
  <c r="AN17" a="1"/>
  <c r="AN17"/>
  <c r="AN11" a="1"/>
  <c r="AN11"/>
  <c r="AN16" a="1"/>
  <c r="AN16"/>
  <c r="C19"/>
  <c r="D20"/>
  <c r="E19"/>
  <c r="G19" a="1"/>
  <c r="G19"/>
  <c r="H19" a="1"/>
  <c r="H19"/>
  <c r="I19" a="1"/>
  <c r="I19"/>
  <c r="J19" a="1"/>
  <c r="J19"/>
  <c r="K19" a="1"/>
  <c r="K19"/>
  <c r="L19" a="1"/>
  <c r="L19"/>
  <c r="M19" a="1"/>
  <c r="M19"/>
  <c r="N19" a="1"/>
  <c r="N19"/>
  <c r="O19" a="1"/>
  <c r="O19"/>
  <c r="P19" a="1"/>
  <c r="P19"/>
  <c r="Q19" a="1"/>
  <c r="Q19"/>
  <c r="R19" a="1"/>
  <c r="R19"/>
  <c r="S19" a="1"/>
  <c r="S19"/>
  <c r="T19" a="1"/>
  <c r="T19"/>
  <c r="U19" a="1"/>
  <c r="U19"/>
  <c r="V19" a="1"/>
  <c r="V19"/>
  <c r="W19" a="1"/>
  <c r="W19"/>
  <c r="X19" a="1"/>
  <c r="X19"/>
  <c r="Y19" a="1"/>
  <c r="Y19"/>
  <c r="Z19" a="1"/>
  <c r="Z19"/>
  <c r="AA19" a="1"/>
  <c r="AA19"/>
  <c r="AB19" a="1"/>
  <c r="AB19"/>
  <c r="AC19" a="1"/>
  <c r="AC19"/>
  <c r="AD19" a="1"/>
  <c r="AD19"/>
  <c r="AE19" a="1"/>
  <c r="AE19"/>
  <c r="AF19" a="1"/>
  <c r="AF19"/>
  <c r="AG19" a="1"/>
  <c r="AG19"/>
  <c r="AH19" a="1"/>
  <c r="AH19"/>
  <c r="AI19" a="1"/>
  <c r="AI19"/>
  <c r="AJ19" a="1"/>
  <c r="AJ19"/>
  <c r="AK19" a="1"/>
  <c r="AK19"/>
  <c r="AL19" a="1"/>
  <c r="AL19"/>
  <c r="AM19" a="1"/>
  <c r="AM19"/>
  <c r="AN19" a="1"/>
  <c r="AN19"/>
  <c r="AO4"/>
  <c r="AN3"/>
  <c r="AO16" a="1"/>
  <c r="AO16"/>
  <c r="AO17" a="1"/>
  <c r="AO17"/>
  <c r="AO15" a="1"/>
  <c r="AO15"/>
  <c r="AO13" a="1"/>
  <c r="AO13"/>
  <c r="AO18" a="1"/>
  <c r="AO18"/>
  <c r="AO9" a="1"/>
  <c r="AO9"/>
  <c r="AO19" a="1"/>
  <c r="AO19"/>
  <c r="AO11" a="1"/>
  <c r="AO11"/>
  <c r="AO14" a="1"/>
  <c r="AO14"/>
  <c r="AO10" a="1"/>
  <c r="AO10"/>
  <c r="AO12" a="1"/>
  <c r="AO12"/>
  <c r="AO7" a="1"/>
  <c r="AO7"/>
  <c r="C20"/>
  <c r="D21"/>
  <c r="E20"/>
  <c r="G20" a="1"/>
  <c r="G20"/>
  <c r="H20" a="1"/>
  <c r="H20"/>
  <c r="I20" a="1"/>
  <c r="I20"/>
  <c r="J20" a="1"/>
  <c r="J20"/>
  <c r="K20" a="1"/>
  <c r="K20"/>
  <c r="L20" a="1"/>
  <c r="L20"/>
  <c r="M20" a="1"/>
  <c r="M20"/>
  <c r="N20" a="1"/>
  <c r="N20"/>
  <c r="O20" a="1"/>
  <c r="O20"/>
  <c r="P20" a="1"/>
  <c r="P20"/>
  <c r="Q20" a="1"/>
  <c r="Q20"/>
  <c r="R20" a="1"/>
  <c r="R20"/>
  <c r="S20" a="1"/>
  <c r="S20"/>
  <c r="T20" a="1"/>
  <c r="T20"/>
  <c r="U20" a="1"/>
  <c r="U20"/>
  <c r="V20" a="1"/>
  <c r="V20"/>
  <c r="W20" a="1"/>
  <c r="W20"/>
  <c r="X20" a="1"/>
  <c r="X20"/>
  <c r="Y20" a="1"/>
  <c r="Y20"/>
  <c r="Z20" a="1"/>
  <c r="Z20"/>
  <c r="AA20" a="1"/>
  <c r="AA20"/>
  <c r="AB20" a="1"/>
  <c r="AB20"/>
  <c r="AC20" a="1"/>
  <c r="AC20"/>
  <c r="AD20" a="1"/>
  <c r="AD20"/>
  <c r="AE20" a="1"/>
  <c r="AE20"/>
  <c r="AF20" a="1"/>
  <c r="AF20"/>
  <c r="AG20" a="1"/>
  <c r="AG20"/>
  <c r="AH20" a="1"/>
  <c r="AH20"/>
  <c r="AI20" a="1"/>
  <c r="AI20"/>
  <c r="AJ20" a="1"/>
  <c r="AJ20"/>
  <c r="AK20" a="1"/>
  <c r="AK20"/>
  <c r="AL20" a="1"/>
  <c r="AL20"/>
  <c r="AM20" a="1"/>
  <c r="AM20"/>
  <c r="AN20" a="1"/>
  <c r="AN20"/>
  <c r="AO20" a="1"/>
  <c r="AO20"/>
  <c r="AP4"/>
  <c r="AO3"/>
  <c r="AP12" a="1"/>
  <c r="AP12"/>
  <c r="AP14" a="1"/>
  <c r="AP14"/>
  <c r="AP19" a="1"/>
  <c r="AP19"/>
  <c r="AP18" a="1"/>
  <c r="AP18"/>
  <c r="AP15" a="1"/>
  <c r="AP15"/>
  <c r="AP16" a="1"/>
  <c r="AP16"/>
  <c r="AP20" a="1"/>
  <c r="AP20"/>
  <c r="AP7" a="1"/>
  <c r="AP7"/>
  <c r="AP10" a="1"/>
  <c r="AP10"/>
  <c r="AP11" a="1"/>
  <c r="AP11"/>
  <c r="AP9" a="1"/>
  <c r="AP9"/>
  <c r="AP13" a="1"/>
  <c r="AP13"/>
  <c r="AP17" a="1"/>
  <c r="AP17"/>
  <c r="C21"/>
  <c r="D22"/>
  <c r="E21"/>
  <c r="G21" a="1"/>
  <c r="G21"/>
  <c r="H21" a="1"/>
  <c r="H21"/>
  <c r="I21" a="1"/>
  <c r="I21"/>
  <c r="J21" a="1"/>
  <c r="J21"/>
  <c r="K21" a="1"/>
  <c r="K21"/>
  <c r="L21" a="1"/>
  <c r="L21"/>
  <c r="M21" a="1"/>
  <c r="M21"/>
  <c r="N21" a="1"/>
  <c r="N21"/>
  <c r="O21" a="1"/>
  <c r="O21"/>
  <c r="P21" a="1"/>
  <c r="P21"/>
  <c r="Q21" a="1"/>
  <c r="Q21"/>
  <c r="R21" a="1"/>
  <c r="R21"/>
  <c r="S21" a="1"/>
  <c r="S21"/>
  <c r="T21" a="1"/>
  <c r="T21"/>
  <c r="U21" a="1"/>
  <c r="U21"/>
  <c r="V21" a="1"/>
  <c r="V21"/>
  <c r="W21" a="1"/>
  <c r="W21"/>
  <c r="X21" a="1"/>
  <c r="X21"/>
  <c r="Y21" a="1"/>
  <c r="Y21"/>
  <c r="Z21" a="1"/>
  <c r="Z21"/>
  <c r="AA21" a="1"/>
  <c r="AA21"/>
  <c r="AB21" a="1"/>
  <c r="AB21"/>
  <c r="AC21" a="1"/>
  <c r="AC21"/>
  <c r="AD21" a="1"/>
  <c r="AD21"/>
  <c r="AE21" a="1"/>
  <c r="AE21"/>
  <c r="AF21" a="1"/>
  <c r="AF21"/>
  <c r="AG21" a="1"/>
  <c r="AG21"/>
  <c r="AH21" a="1"/>
  <c r="AH21"/>
  <c r="AI21" a="1"/>
  <c r="AI21"/>
  <c r="AJ21" a="1"/>
  <c r="AJ21"/>
  <c r="AK21" a="1"/>
  <c r="AK21"/>
  <c r="AL21" a="1"/>
  <c r="AL21"/>
  <c r="AM21" a="1"/>
  <c r="AM21"/>
  <c r="AN21" a="1"/>
  <c r="AN21"/>
  <c r="AO21" a="1"/>
  <c r="AO21"/>
  <c r="AP21" a="1"/>
  <c r="AP21"/>
  <c r="AP3"/>
  <c r="AQ4"/>
  <c r="AQ17" a="1"/>
  <c r="AQ17"/>
  <c r="AQ9" a="1"/>
  <c r="AQ9"/>
  <c r="AQ10" a="1"/>
  <c r="AQ10"/>
  <c r="AQ20" a="1"/>
  <c r="AQ20"/>
  <c r="AQ15" a="1"/>
  <c r="AQ15"/>
  <c r="AQ19" a="1"/>
  <c r="AQ19"/>
  <c r="AQ12" a="1"/>
  <c r="AQ12"/>
  <c r="AQ21" a="1"/>
  <c r="AQ21"/>
  <c r="AQ13" a="1"/>
  <c r="AQ13"/>
  <c r="AQ11" a="1"/>
  <c r="AQ11"/>
  <c r="AQ7" a="1"/>
  <c r="AQ7"/>
  <c r="AQ16" a="1"/>
  <c r="AQ16"/>
  <c r="AQ18" a="1"/>
  <c r="AQ18"/>
  <c r="AQ14" a="1"/>
  <c r="AQ14"/>
  <c r="C22"/>
  <c r="D23"/>
  <c r="E22"/>
  <c r="G22" a="1"/>
  <c r="G22"/>
  <c r="H22" a="1"/>
  <c r="H22"/>
  <c r="I22" a="1"/>
  <c r="I22"/>
  <c r="J22" a="1"/>
  <c r="J22"/>
  <c r="K22" a="1"/>
  <c r="K22"/>
  <c r="L22" a="1"/>
  <c r="L22"/>
  <c r="M22" a="1"/>
  <c r="M22"/>
  <c r="N22" a="1"/>
  <c r="N22"/>
  <c r="O22" a="1"/>
  <c r="O22"/>
  <c r="P22" a="1"/>
  <c r="P22"/>
  <c r="Q22" a="1"/>
  <c r="Q22"/>
  <c r="R22" a="1"/>
  <c r="R22"/>
  <c r="S22" a="1"/>
  <c r="S22"/>
  <c r="T22" a="1"/>
  <c r="T22"/>
  <c r="U22" a="1"/>
  <c r="U22"/>
  <c r="V22" a="1"/>
  <c r="V22"/>
  <c r="W22" a="1"/>
  <c r="W22"/>
  <c r="X22" a="1"/>
  <c r="X22"/>
  <c r="Y22" a="1"/>
  <c r="Y22"/>
  <c r="Z22" a="1"/>
  <c r="Z22"/>
  <c r="AA22" a="1"/>
  <c r="AA22"/>
  <c r="AB22" a="1"/>
  <c r="AB22"/>
  <c r="AC22" a="1"/>
  <c r="AC22"/>
  <c r="AD22" a="1"/>
  <c r="AD22"/>
  <c r="AE22" a="1"/>
  <c r="AE22"/>
  <c r="AF22" a="1"/>
  <c r="AF22"/>
  <c r="AG22" a="1"/>
  <c r="AG22"/>
  <c r="AH22" a="1"/>
  <c r="AH22"/>
  <c r="AI22" a="1"/>
  <c r="AI22"/>
  <c r="AJ22" a="1"/>
  <c r="AJ22"/>
  <c r="AK22" a="1"/>
  <c r="AK22"/>
  <c r="AL22" a="1"/>
  <c r="AL22"/>
  <c r="AM22" a="1"/>
  <c r="AM22"/>
  <c r="AN22" a="1"/>
  <c r="AN22"/>
  <c r="AO22" a="1"/>
  <c r="AO22"/>
  <c r="AP22" a="1"/>
  <c r="AP22"/>
  <c r="AQ22" a="1"/>
  <c r="AQ22"/>
  <c r="AR4"/>
  <c r="AR18" a="1"/>
  <c r="AR18"/>
  <c r="AQ3"/>
  <c r="AR22" a="1"/>
  <c r="AR22"/>
  <c r="AR16" a="1"/>
  <c r="AR16"/>
  <c r="AR21" a="1"/>
  <c r="AR21"/>
  <c r="AR20" a="1"/>
  <c r="AR20"/>
  <c r="C23"/>
  <c r="D24"/>
  <c r="E23"/>
  <c r="G23" a="1"/>
  <c r="G23"/>
  <c r="H23" a="1"/>
  <c r="H23"/>
  <c r="I23" a="1"/>
  <c r="I23"/>
  <c r="J23" a="1"/>
  <c r="J23"/>
  <c r="K23" a="1"/>
  <c r="K23"/>
  <c r="L23" a="1"/>
  <c r="L23"/>
  <c r="M23" a="1"/>
  <c r="M23"/>
  <c r="N23" a="1"/>
  <c r="N23"/>
  <c r="O23" a="1"/>
  <c r="O23"/>
  <c r="P23" a="1"/>
  <c r="P23"/>
  <c r="Q23" a="1"/>
  <c r="Q23"/>
  <c r="R23" a="1"/>
  <c r="R23"/>
  <c r="S23" a="1"/>
  <c r="S23"/>
  <c r="T23" a="1"/>
  <c r="T23"/>
  <c r="U23" a="1"/>
  <c r="U23"/>
  <c r="V23" a="1"/>
  <c r="V23"/>
  <c r="W23" a="1"/>
  <c r="W23"/>
  <c r="X23" a="1"/>
  <c r="X23"/>
  <c r="Y23" a="1"/>
  <c r="Y23"/>
  <c r="Z23" a="1"/>
  <c r="Z23"/>
  <c r="AA23" a="1"/>
  <c r="AA23"/>
  <c r="AB23" a="1"/>
  <c r="AB23"/>
  <c r="AC23" a="1"/>
  <c r="AC23"/>
  <c r="AD23" a="1"/>
  <c r="AD23"/>
  <c r="AE23" a="1"/>
  <c r="AE23"/>
  <c r="AF23" a="1"/>
  <c r="AF23"/>
  <c r="AG23" a="1"/>
  <c r="AG23"/>
  <c r="AH23" a="1"/>
  <c r="AH23"/>
  <c r="AI23" a="1"/>
  <c r="AI23"/>
  <c r="AJ23" a="1"/>
  <c r="AJ23"/>
  <c r="AK23" a="1"/>
  <c r="AK23"/>
  <c r="AL23" a="1"/>
  <c r="AL23"/>
  <c r="AM23" a="1"/>
  <c r="AM23"/>
  <c r="AN23" a="1"/>
  <c r="AN23"/>
  <c r="AO23" a="1"/>
  <c r="AO23"/>
  <c r="AP23" a="1"/>
  <c r="AP23"/>
  <c r="AQ23" a="1"/>
  <c r="AQ23"/>
  <c r="AR23" a="1"/>
  <c r="AR23"/>
  <c r="AR9" a="1"/>
  <c r="AR9"/>
  <c r="AR19" a="1"/>
  <c r="AR19"/>
  <c r="AR11" a="1"/>
  <c r="AR11"/>
  <c r="AR14" a="1"/>
  <c r="AR14"/>
  <c r="AR15" a="1"/>
  <c r="AR15"/>
  <c r="AR17" a="1"/>
  <c r="AR17"/>
  <c r="AR13" a="1"/>
  <c r="AR13"/>
  <c r="AS4"/>
  <c r="AS13" a="1"/>
  <c r="AS13"/>
  <c r="AR3"/>
  <c r="AS23" a="1"/>
  <c r="AS23"/>
  <c r="AS20" a="1"/>
  <c r="AS20"/>
  <c r="AS21" a="1"/>
  <c r="AS21"/>
  <c r="AS16" a="1"/>
  <c r="AS16"/>
  <c r="AS22" a="1"/>
  <c r="AS22"/>
  <c r="AR10" a="1"/>
  <c r="AR10"/>
  <c r="AS10" a="1"/>
  <c r="AS10"/>
  <c r="AR12" a="1"/>
  <c r="AR12"/>
  <c r="AS12" a="1"/>
  <c r="AS12"/>
  <c r="AR7" a="1"/>
  <c r="AR7"/>
  <c r="AS7" a="1"/>
  <c r="AS7"/>
  <c r="C24"/>
  <c r="D25"/>
  <c r="E24"/>
  <c r="G24" a="1"/>
  <c r="G24"/>
  <c r="H24" a="1"/>
  <c r="H24"/>
  <c r="I24" a="1"/>
  <c r="I24"/>
  <c r="J24" a="1"/>
  <c r="J24"/>
  <c r="K24" a="1"/>
  <c r="K24"/>
  <c r="L24" a="1"/>
  <c r="L24"/>
  <c r="M24" a="1"/>
  <c r="M24"/>
  <c r="N24" a="1"/>
  <c r="N24"/>
  <c r="O24" a="1"/>
  <c r="O24"/>
  <c r="P24" a="1"/>
  <c r="P24"/>
  <c r="Q24" a="1"/>
  <c r="Q24"/>
  <c r="R24" a="1"/>
  <c r="R24"/>
  <c r="S24" a="1"/>
  <c r="S24"/>
  <c r="T24" a="1"/>
  <c r="T24"/>
  <c r="U24" a="1"/>
  <c r="U24"/>
  <c r="V24" a="1"/>
  <c r="V24"/>
  <c r="W24" a="1"/>
  <c r="W24"/>
  <c r="X24" a="1"/>
  <c r="X24"/>
  <c r="Y24" a="1"/>
  <c r="Y24"/>
  <c r="Z24" a="1"/>
  <c r="Z24"/>
  <c r="AA24" a="1"/>
  <c r="AA24"/>
  <c r="AB24" a="1"/>
  <c r="AB24"/>
  <c r="AC24" a="1"/>
  <c r="AC24"/>
  <c r="AD24" a="1"/>
  <c r="AD24"/>
  <c r="AE24" a="1"/>
  <c r="AE24"/>
  <c r="AF24" a="1"/>
  <c r="AF24"/>
  <c r="AG24" a="1"/>
  <c r="AG24"/>
  <c r="AH24" a="1"/>
  <c r="AH24"/>
  <c r="AI24" a="1"/>
  <c r="AI24"/>
  <c r="AJ24" a="1"/>
  <c r="AJ24"/>
  <c r="AK24" a="1"/>
  <c r="AK24"/>
  <c r="AL24" a="1"/>
  <c r="AL24"/>
  <c r="AM24" a="1"/>
  <c r="AM24"/>
  <c r="AN24" a="1"/>
  <c r="AN24"/>
  <c r="AO24" a="1"/>
  <c r="AO24"/>
  <c r="AP24" a="1"/>
  <c r="AP24"/>
  <c r="AQ24" a="1"/>
  <c r="AQ24"/>
  <c r="AR24" a="1"/>
  <c r="AR24"/>
  <c r="AS24" a="1"/>
  <c r="AS24"/>
  <c r="AT4"/>
  <c r="AS3"/>
  <c r="AT24" a="1"/>
  <c r="AT24"/>
  <c r="AT12" a="1"/>
  <c r="AT12"/>
  <c r="AT22" a="1"/>
  <c r="AT22"/>
  <c r="AT21" a="1"/>
  <c r="AT21"/>
  <c r="AT23" a="1"/>
  <c r="AT23"/>
  <c r="AS15" a="1"/>
  <c r="AS15"/>
  <c r="AT15" a="1"/>
  <c r="AT15"/>
  <c r="AS14" a="1"/>
  <c r="AS14"/>
  <c r="AT14" a="1"/>
  <c r="AT14"/>
  <c r="AS19" a="1"/>
  <c r="AS19"/>
  <c r="AT19" a="1"/>
  <c r="AT19"/>
  <c r="AS18" a="1"/>
  <c r="AS18"/>
  <c r="AT18" a="1"/>
  <c r="AT18"/>
  <c r="AT7" a="1"/>
  <c r="AT7"/>
  <c r="AT10" a="1"/>
  <c r="AT10"/>
  <c r="AT16" a="1"/>
  <c r="AT16"/>
  <c r="AT20" a="1"/>
  <c r="AT20"/>
  <c r="AT13" a="1"/>
  <c r="AT13"/>
  <c r="AS17" a="1"/>
  <c r="AS17"/>
  <c r="AT17" a="1"/>
  <c r="AT17"/>
  <c r="AS11" a="1"/>
  <c r="AS11"/>
  <c r="AT11" a="1"/>
  <c r="AT11"/>
  <c r="AS9" a="1"/>
  <c r="AS9"/>
  <c r="AT9" a="1"/>
  <c r="AT9"/>
  <c r="C25"/>
  <c r="D26"/>
  <c r="E25"/>
  <c r="G25" a="1"/>
  <c r="G25"/>
  <c r="H25" a="1"/>
  <c r="H25"/>
  <c r="I25" a="1"/>
  <c r="I25"/>
  <c r="J25" a="1"/>
  <c r="J25"/>
  <c r="K25" a="1"/>
  <c r="K25"/>
  <c r="L25" a="1"/>
  <c r="L25"/>
  <c r="M25" a="1"/>
  <c r="M25"/>
  <c r="N25" a="1"/>
  <c r="N25"/>
  <c r="O25" a="1"/>
  <c r="O25"/>
  <c r="P25" a="1"/>
  <c r="P25"/>
  <c r="Q25" a="1"/>
  <c r="Q25"/>
  <c r="R25" a="1"/>
  <c r="R25"/>
  <c r="S25" a="1"/>
  <c r="S25"/>
  <c r="T25" a="1"/>
  <c r="T25"/>
  <c r="U25" a="1"/>
  <c r="U25"/>
  <c r="V25" a="1"/>
  <c r="V25"/>
  <c r="W25" a="1"/>
  <c r="W25"/>
  <c r="X25" a="1"/>
  <c r="X25"/>
  <c r="Y25" a="1"/>
  <c r="Y25"/>
  <c r="Z25" a="1"/>
  <c r="Z25"/>
  <c r="AA25" a="1"/>
  <c r="AA25"/>
  <c r="AB25" a="1"/>
  <c r="AB25"/>
  <c r="AC25" a="1"/>
  <c r="AC25"/>
  <c r="AD25" a="1"/>
  <c r="AD25"/>
  <c r="AE25" a="1"/>
  <c r="AE25"/>
  <c r="AF25" a="1"/>
  <c r="AF25"/>
  <c r="AG25" a="1"/>
  <c r="AG25"/>
  <c r="AH25" a="1"/>
  <c r="AH25"/>
  <c r="AI25" a="1"/>
  <c r="AI25"/>
  <c r="AJ25" a="1"/>
  <c r="AJ25"/>
  <c r="AK25" a="1"/>
  <c r="AK25"/>
  <c r="AL25" a="1"/>
  <c r="AL25"/>
  <c r="AM25" a="1"/>
  <c r="AM25"/>
  <c r="AN25" a="1"/>
  <c r="AN25"/>
  <c r="AO25" a="1"/>
  <c r="AO25"/>
  <c r="AP25" a="1"/>
  <c r="AP25"/>
  <c r="AQ25" a="1"/>
  <c r="AQ25"/>
  <c r="AR25" a="1"/>
  <c r="AR25"/>
  <c r="AS25" a="1"/>
  <c r="AS25"/>
  <c r="AT25" a="1"/>
  <c r="AT25"/>
  <c r="AT3"/>
  <c r="AU4"/>
  <c r="AU9" a="1"/>
  <c r="AU9"/>
  <c r="AU17" a="1"/>
  <c r="AU17"/>
  <c r="AU20" a="1"/>
  <c r="AU20"/>
  <c r="AU10" a="1"/>
  <c r="AU10"/>
  <c r="AU18" a="1"/>
  <c r="AU18"/>
  <c r="AU14" a="1"/>
  <c r="AU14"/>
  <c r="AU23" a="1"/>
  <c r="AU23"/>
  <c r="AU22" a="1"/>
  <c r="AU22"/>
  <c r="AU24" a="1"/>
  <c r="AU24"/>
  <c r="AU25" a="1"/>
  <c r="AU25"/>
  <c r="AU11" a="1"/>
  <c r="AU11"/>
  <c r="AU13" a="1"/>
  <c r="AU13"/>
  <c r="AU16" a="1"/>
  <c r="AU16"/>
  <c r="AU7" a="1"/>
  <c r="AU7"/>
  <c r="AU19" a="1"/>
  <c r="AU19"/>
  <c r="AU15" a="1"/>
  <c r="AU15"/>
  <c r="AU21" a="1"/>
  <c r="AU21"/>
  <c r="AU12" a="1"/>
  <c r="AU12"/>
  <c r="C26"/>
  <c r="D27"/>
  <c r="E26"/>
  <c r="G26" a="1"/>
  <c r="G26"/>
  <c r="H26" a="1"/>
  <c r="H26"/>
  <c r="I26" a="1"/>
  <c r="I26"/>
  <c r="J26" a="1"/>
  <c r="J26"/>
  <c r="K26" a="1"/>
  <c r="K26"/>
  <c r="L26" a="1"/>
  <c r="L26"/>
  <c r="M26" a="1"/>
  <c r="M26"/>
  <c r="N26" a="1"/>
  <c r="N26"/>
  <c r="O26" a="1"/>
  <c r="O26"/>
  <c r="P26" a="1"/>
  <c r="P26"/>
  <c r="Q26" a="1"/>
  <c r="Q26"/>
  <c r="R26" a="1"/>
  <c r="R26"/>
  <c r="S26" a="1"/>
  <c r="S26"/>
  <c r="T26" a="1"/>
  <c r="T26"/>
  <c r="U26" a="1"/>
  <c r="U26"/>
  <c r="V26" a="1"/>
  <c r="V26"/>
  <c r="W26" a="1"/>
  <c r="W26"/>
  <c r="X26" a="1"/>
  <c r="X26"/>
  <c r="Y26" a="1"/>
  <c r="Y26"/>
  <c r="Z26" a="1"/>
  <c r="Z26"/>
  <c r="AA26" a="1"/>
  <c r="AA26"/>
  <c r="AB26" a="1"/>
  <c r="AB26"/>
  <c r="AC26" a="1"/>
  <c r="AC26"/>
  <c r="AD26" a="1"/>
  <c r="AD26"/>
  <c r="AE26" a="1"/>
  <c r="AE26"/>
  <c r="AF26" a="1"/>
  <c r="AF26"/>
  <c r="AG26" a="1"/>
  <c r="AG26"/>
  <c r="AH26" a="1"/>
  <c r="AH26"/>
  <c r="AI26" a="1"/>
  <c r="AI26"/>
  <c r="AJ26" a="1"/>
  <c r="AJ26"/>
  <c r="AK26" a="1"/>
  <c r="AK26"/>
  <c r="AL26" a="1"/>
  <c r="AL26"/>
  <c r="AM26" a="1"/>
  <c r="AM26"/>
  <c r="AN26" a="1"/>
  <c r="AN26"/>
  <c r="AO26" a="1"/>
  <c r="AO26"/>
  <c r="AP26" a="1"/>
  <c r="AP26"/>
  <c r="AQ26" a="1"/>
  <c r="AQ26"/>
  <c r="AR26" a="1"/>
  <c r="AR26"/>
  <c r="AS26" a="1"/>
  <c r="AS26"/>
  <c r="AT26" a="1"/>
  <c r="AT26"/>
  <c r="AU26" a="1"/>
  <c r="AU26"/>
  <c r="AV4"/>
  <c r="AV21" a="1"/>
  <c r="AV21"/>
  <c r="AU3"/>
  <c r="AV26" a="1"/>
  <c r="AV26"/>
  <c r="AV15" a="1"/>
  <c r="AV15"/>
  <c r="AV13" a="1"/>
  <c r="AV13"/>
  <c r="AV22" a="1"/>
  <c r="AV22"/>
  <c r="AV10" a="1"/>
  <c r="AV10"/>
  <c r="C27"/>
  <c r="D28"/>
  <c r="E27"/>
  <c r="G27" a="1"/>
  <c r="G27"/>
  <c r="H27" a="1"/>
  <c r="H27"/>
  <c r="I27" a="1"/>
  <c r="I27"/>
  <c r="J27" a="1"/>
  <c r="J27"/>
  <c r="K27" a="1"/>
  <c r="K27"/>
  <c r="L27" a="1"/>
  <c r="L27"/>
  <c r="M27" a="1"/>
  <c r="M27"/>
  <c r="N27" a="1"/>
  <c r="N27"/>
  <c r="O27" a="1"/>
  <c r="O27"/>
  <c r="P27" a="1"/>
  <c r="P27"/>
  <c r="Q27" a="1"/>
  <c r="Q27"/>
  <c r="R27" a="1"/>
  <c r="R27"/>
  <c r="S27" a="1"/>
  <c r="S27"/>
  <c r="T27" a="1"/>
  <c r="T27"/>
  <c r="U27" a="1"/>
  <c r="U27"/>
  <c r="V27" a="1"/>
  <c r="V27"/>
  <c r="W27" a="1"/>
  <c r="W27"/>
  <c r="X27" a="1"/>
  <c r="X27"/>
  <c r="Y27" a="1"/>
  <c r="Y27"/>
  <c r="Z27" a="1"/>
  <c r="Z27"/>
  <c r="AA27" a="1"/>
  <c r="AA27"/>
  <c r="AB27" a="1"/>
  <c r="AB27"/>
  <c r="AC27" a="1"/>
  <c r="AC27"/>
  <c r="AD27" a="1"/>
  <c r="AD27"/>
  <c r="AE27" a="1"/>
  <c r="AE27"/>
  <c r="AF27" a="1"/>
  <c r="AF27"/>
  <c r="AG27" a="1"/>
  <c r="AG27"/>
  <c r="AH27" a="1"/>
  <c r="AH27"/>
  <c r="AI27" a="1"/>
  <c r="AI27"/>
  <c r="AJ27" a="1"/>
  <c r="AJ27"/>
  <c r="AK27" a="1"/>
  <c r="AK27"/>
  <c r="AL27" a="1"/>
  <c r="AL27"/>
  <c r="AM27" a="1"/>
  <c r="AM27"/>
  <c r="AN27" a="1"/>
  <c r="AN27"/>
  <c r="AO27" a="1"/>
  <c r="AO27"/>
  <c r="AP27" a="1"/>
  <c r="AP27"/>
  <c r="AQ27" a="1"/>
  <c r="AQ27"/>
  <c r="AR27" a="1"/>
  <c r="AR27"/>
  <c r="AS27" a="1"/>
  <c r="AS27"/>
  <c r="AT27" a="1"/>
  <c r="AT27"/>
  <c r="AU27" a="1"/>
  <c r="AU27"/>
  <c r="AV27" a="1"/>
  <c r="AV27"/>
  <c r="AV17" a="1"/>
  <c r="AV17"/>
  <c r="AV14" a="1"/>
  <c r="AV14"/>
  <c r="AV25" a="1"/>
  <c r="AV25"/>
  <c r="AV7" a="1"/>
  <c r="AV7"/>
  <c r="AV12" a="1"/>
  <c r="AV12"/>
  <c r="AV18" a="1"/>
  <c r="AV18"/>
  <c r="AV9" a="1"/>
  <c r="AV9"/>
  <c r="AV24" a="1"/>
  <c r="AV24"/>
  <c r="AV16" a="1"/>
  <c r="AV16"/>
  <c r="AW4"/>
  <c r="AW16" a="1"/>
  <c r="AW16"/>
  <c r="AV3"/>
  <c r="AW27" a="1"/>
  <c r="AW27"/>
  <c r="AW10" a="1"/>
  <c r="AW10"/>
  <c r="AW22" a="1"/>
  <c r="AW22"/>
  <c r="AW13" a="1"/>
  <c r="AW13"/>
  <c r="AW15" a="1"/>
  <c r="AW15"/>
  <c r="AW26" a="1"/>
  <c r="AW26"/>
  <c r="AV20" a="1"/>
  <c r="AV20"/>
  <c r="AW20" a="1"/>
  <c r="AW20"/>
  <c r="AV23" a="1"/>
  <c r="AV23"/>
  <c r="AW23" a="1"/>
  <c r="AW23"/>
  <c r="AV11" a="1"/>
  <c r="AV11"/>
  <c r="AW11" a="1"/>
  <c r="AW11"/>
  <c r="AV19" a="1"/>
  <c r="AV19"/>
  <c r="AW19" a="1"/>
  <c r="AW19"/>
  <c r="C28"/>
  <c r="D29"/>
  <c r="E28"/>
  <c r="G28" a="1"/>
  <c r="G28"/>
  <c r="H28" a="1"/>
  <c r="H28"/>
  <c r="I28" a="1"/>
  <c r="I28"/>
  <c r="J28" a="1"/>
  <c r="J28"/>
  <c r="K28" a="1"/>
  <c r="K28"/>
  <c r="L28" a="1"/>
  <c r="L28"/>
  <c r="M28" a="1"/>
  <c r="M28"/>
  <c r="N28" a="1"/>
  <c r="N28"/>
  <c r="O28" a="1"/>
  <c r="O28"/>
  <c r="P28" a="1"/>
  <c r="P28"/>
  <c r="Q28" a="1"/>
  <c r="Q28"/>
  <c r="R28" a="1"/>
  <c r="R28"/>
  <c r="S28" a="1"/>
  <c r="S28"/>
  <c r="T28" a="1"/>
  <c r="T28"/>
  <c r="U28" a="1"/>
  <c r="U28"/>
  <c r="V28" a="1"/>
  <c r="V28"/>
  <c r="W28" a="1"/>
  <c r="W28"/>
  <c r="X28" a="1"/>
  <c r="X28"/>
  <c r="Y28" a="1"/>
  <c r="Y28"/>
  <c r="Z28" a="1"/>
  <c r="Z28"/>
  <c r="AA28" a="1"/>
  <c r="AA28"/>
  <c r="AB28" a="1"/>
  <c r="AB28"/>
  <c r="AC28" a="1"/>
  <c r="AC28"/>
  <c r="AD28" a="1"/>
  <c r="AD28"/>
  <c r="AE28" a="1"/>
  <c r="AE28"/>
  <c r="AF28" a="1"/>
  <c r="AF28"/>
  <c r="AG28" a="1"/>
  <c r="AG28"/>
  <c r="AH28" a="1"/>
  <c r="AH28"/>
  <c r="AI28" a="1"/>
  <c r="AI28"/>
  <c r="AJ28" a="1"/>
  <c r="AJ28"/>
  <c r="AK28" a="1"/>
  <c r="AK28"/>
  <c r="AL28" a="1"/>
  <c r="AL28"/>
  <c r="AM28" a="1"/>
  <c r="AM28"/>
  <c r="AN28" a="1"/>
  <c r="AN28"/>
  <c r="AO28" a="1"/>
  <c r="AO28"/>
  <c r="AP28" a="1"/>
  <c r="AP28"/>
  <c r="AQ28" a="1"/>
  <c r="AQ28"/>
  <c r="AR28" a="1"/>
  <c r="AR28"/>
  <c r="AS28" a="1"/>
  <c r="AS28"/>
  <c r="AT28" a="1"/>
  <c r="AT28"/>
  <c r="AU28" a="1"/>
  <c r="AU28"/>
  <c r="AV28" a="1"/>
  <c r="AV28"/>
  <c r="AW28" a="1"/>
  <c r="AW28"/>
  <c r="AX4"/>
  <c r="AX11" a="1"/>
  <c r="AX11"/>
  <c r="AW3"/>
  <c r="AX28" a="1"/>
  <c r="AX28"/>
  <c r="AX20" a="1"/>
  <c r="AX20"/>
  <c r="AX22" a="1"/>
  <c r="AX22"/>
  <c r="AW24" a="1"/>
  <c r="AW24"/>
  <c r="AX24" a="1"/>
  <c r="AX24"/>
  <c r="AW9" a="1"/>
  <c r="AW9"/>
  <c r="AW7" a="1"/>
  <c r="AW7"/>
  <c r="AX7" a="1"/>
  <c r="AX7"/>
  <c r="AW14" a="1"/>
  <c r="AW14"/>
  <c r="AW21" a="1"/>
  <c r="AW21"/>
  <c r="AX21" a="1"/>
  <c r="AX21"/>
  <c r="AX23" a="1"/>
  <c r="AX23"/>
  <c r="AX13" a="1"/>
  <c r="AX13"/>
  <c r="AX16" a="1"/>
  <c r="AX16"/>
  <c r="AW18" a="1"/>
  <c r="AW18"/>
  <c r="AW12" a="1"/>
  <c r="AW12"/>
  <c r="AX12" a="1"/>
  <c r="AX12"/>
  <c r="AW25" a="1"/>
  <c r="AW25"/>
  <c r="AW17" a="1"/>
  <c r="AW17"/>
  <c r="AX17" a="1"/>
  <c r="AX17"/>
  <c r="C29"/>
  <c r="D30"/>
  <c r="E29"/>
  <c r="G29" a="1"/>
  <c r="G29"/>
  <c r="H29" a="1"/>
  <c r="H29"/>
  <c r="I29" a="1"/>
  <c r="I29"/>
  <c r="J29" a="1"/>
  <c r="J29"/>
  <c r="K29" a="1"/>
  <c r="K29"/>
  <c r="L29" a="1"/>
  <c r="L29"/>
  <c r="M29" a="1"/>
  <c r="M29"/>
  <c r="N29" a="1"/>
  <c r="N29"/>
  <c r="O29" a="1"/>
  <c r="O29"/>
  <c r="P29" a="1"/>
  <c r="P29"/>
  <c r="Q29" a="1"/>
  <c r="Q29"/>
  <c r="R29" a="1"/>
  <c r="R29"/>
  <c r="S29" a="1"/>
  <c r="S29"/>
  <c r="T29" a="1"/>
  <c r="T29"/>
  <c r="U29" a="1"/>
  <c r="U29"/>
  <c r="V29" a="1"/>
  <c r="V29"/>
  <c r="W29" a="1"/>
  <c r="W29"/>
  <c r="X29" a="1"/>
  <c r="X29"/>
  <c r="Y29" a="1"/>
  <c r="Y29"/>
  <c r="Z29" a="1"/>
  <c r="Z29"/>
  <c r="AA29" a="1"/>
  <c r="AA29"/>
  <c r="AB29" a="1"/>
  <c r="AB29"/>
  <c r="AC29" a="1"/>
  <c r="AC29"/>
  <c r="AD29" a="1"/>
  <c r="AD29"/>
  <c r="AE29" a="1"/>
  <c r="AE29"/>
  <c r="AF29" a="1"/>
  <c r="AF29"/>
  <c r="AG29" a="1"/>
  <c r="AG29"/>
  <c r="AH29" a="1"/>
  <c r="AH29"/>
  <c r="AI29" a="1"/>
  <c r="AI29"/>
  <c r="AJ29" a="1"/>
  <c r="AJ29"/>
  <c r="AK29" a="1"/>
  <c r="AK29"/>
  <c r="AL29" a="1"/>
  <c r="AL29"/>
  <c r="AM29" a="1"/>
  <c r="AM29"/>
  <c r="AN29" a="1"/>
  <c r="AN29"/>
  <c r="AO29" a="1"/>
  <c r="AO29"/>
  <c r="AP29" a="1"/>
  <c r="AP29"/>
  <c r="AQ29" a="1"/>
  <c r="AQ29"/>
  <c r="AR29" a="1"/>
  <c r="AR29"/>
  <c r="AS29" a="1"/>
  <c r="AS29"/>
  <c r="AT29" a="1"/>
  <c r="AT29"/>
  <c r="AU29" a="1"/>
  <c r="AU29"/>
  <c r="AV29" a="1"/>
  <c r="AV29"/>
  <c r="AW29" a="1"/>
  <c r="AW29"/>
  <c r="AX29" a="1"/>
  <c r="AX29"/>
  <c r="AX25" a="1"/>
  <c r="AX25"/>
  <c r="AY4"/>
  <c r="AY25" a="1"/>
  <c r="AY25"/>
  <c r="AX18" a="1"/>
  <c r="AX18"/>
  <c r="AX10" a="1"/>
  <c r="AX10"/>
  <c r="AX26" a="1"/>
  <c r="AX26"/>
  <c r="AX19" a="1"/>
  <c r="AX19"/>
  <c r="AX14" a="1"/>
  <c r="AX14"/>
  <c r="AX9" a="1"/>
  <c r="AX9"/>
  <c r="AY9" a="1"/>
  <c r="AY9"/>
  <c r="AX27" a="1"/>
  <c r="AX27"/>
  <c r="AX15" a="1"/>
  <c r="AX15"/>
  <c r="AX3"/>
  <c r="AY17" a="1"/>
  <c r="AY17"/>
  <c r="AY16" a="1"/>
  <c r="AY16"/>
  <c r="AY23" a="1"/>
  <c r="AY23"/>
  <c r="AY21" a="1"/>
  <c r="AY21"/>
  <c r="AY7" a="1"/>
  <c r="AY7"/>
  <c r="AY24" a="1"/>
  <c r="AY24"/>
  <c r="AY22" a="1"/>
  <c r="AY22"/>
  <c r="AY28" a="1"/>
  <c r="AY28"/>
  <c r="AY29" a="1"/>
  <c r="AY29"/>
  <c r="AY10" a="1"/>
  <c r="AY10"/>
  <c r="AY26" a="1"/>
  <c r="AY26"/>
  <c r="AY19" a="1"/>
  <c r="AY19"/>
  <c r="AY15" a="1"/>
  <c r="AY15"/>
  <c r="C30"/>
  <c r="D31"/>
  <c r="E30"/>
  <c r="G30" a="1"/>
  <c r="G30"/>
  <c r="H30" a="1"/>
  <c r="H30"/>
  <c r="I30" a="1"/>
  <c r="I30"/>
  <c r="J30" a="1"/>
  <c r="J30"/>
  <c r="K30" a="1"/>
  <c r="K30"/>
  <c r="L30" a="1"/>
  <c r="L30"/>
  <c r="M30" a="1"/>
  <c r="M30"/>
  <c r="N30" a="1"/>
  <c r="N30"/>
  <c r="O30" a="1"/>
  <c r="O30"/>
  <c r="P30" a="1"/>
  <c r="P30"/>
  <c r="Q30" a="1"/>
  <c r="Q30"/>
  <c r="R30" a="1"/>
  <c r="R30"/>
  <c r="S30" a="1"/>
  <c r="S30"/>
  <c r="T30" a="1"/>
  <c r="T30"/>
  <c r="U30" a="1"/>
  <c r="U30"/>
  <c r="V30" a="1"/>
  <c r="V30"/>
  <c r="W30" a="1"/>
  <c r="W30"/>
  <c r="X30" a="1"/>
  <c r="X30"/>
  <c r="Y30" a="1"/>
  <c r="Y30"/>
  <c r="Z30" a="1"/>
  <c r="Z30"/>
  <c r="AA30" a="1"/>
  <c r="AA30"/>
  <c r="AB30" a="1"/>
  <c r="AB30"/>
  <c r="AC30" a="1"/>
  <c r="AC30"/>
  <c r="AD30" a="1"/>
  <c r="AD30"/>
  <c r="AE30" a="1"/>
  <c r="AE30"/>
  <c r="AF30" a="1"/>
  <c r="AF30"/>
  <c r="AG30" a="1"/>
  <c r="AG30"/>
  <c r="AH30" a="1"/>
  <c r="AH30"/>
  <c r="AI30" a="1"/>
  <c r="AI30"/>
  <c r="AJ30" a="1"/>
  <c r="AJ30"/>
  <c r="AK30" a="1"/>
  <c r="AK30"/>
  <c r="AL30" a="1"/>
  <c r="AL30"/>
  <c r="AM30" a="1"/>
  <c r="AM30"/>
  <c r="AN30" a="1"/>
  <c r="AN30"/>
  <c r="AO30" a="1"/>
  <c r="AO30"/>
  <c r="AP30" a="1"/>
  <c r="AP30"/>
  <c r="AQ30" a="1"/>
  <c r="AQ30"/>
  <c r="AR30" a="1"/>
  <c r="AR30"/>
  <c r="AS30" a="1"/>
  <c r="AS30"/>
  <c r="AT30" a="1"/>
  <c r="AT30"/>
  <c r="AU30" a="1"/>
  <c r="AU30"/>
  <c r="AV30" a="1"/>
  <c r="AV30"/>
  <c r="AW30" a="1"/>
  <c r="AW30"/>
  <c r="AX30" a="1"/>
  <c r="AX30"/>
  <c r="AY30" a="1"/>
  <c r="AY30"/>
  <c r="AY11" a="1"/>
  <c r="AY11"/>
  <c r="AY27" a="1"/>
  <c r="AY27"/>
  <c r="AY14" a="1"/>
  <c r="AY14"/>
  <c r="AY18" a="1"/>
  <c r="AY18"/>
  <c r="AY20" a="1"/>
  <c r="AY20"/>
  <c r="AY13" a="1"/>
  <c r="AY13"/>
  <c r="AY12" a="1"/>
  <c r="AY12"/>
  <c r="AZ4"/>
  <c r="AZ26" a="1"/>
  <c r="AZ26"/>
  <c r="AY3"/>
  <c r="AZ11" a="1"/>
  <c r="AZ11"/>
  <c r="AZ14" a="1"/>
  <c r="AZ14"/>
  <c r="AZ18" a="1"/>
  <c r="AZ18"/>
  <c r="AZ20" a="1"/>
  <c r="AZ20"/>
  <c r="AZ21" a="1"/>
  <c r="AZ21"/>
  <c r="AZ12" a="1"/>
  <c r="AZ12"/>
  <c r="C31"/>
  <c r="D32"/>
  <c r="E31"/>
  <c r="G31" a="1"/>
  <c r="G31"/>
  <c r="H31" a="1"/>
  <c r="H31"/>
  <c r="I31" a="1"/>
  <c r="I31"/>
  <c r="J31" a="1"/>
  <c r="J31"/>
  <c r="K31" a="1"/>
  <c r="K31"/>
  <c r="L31" a="1"/>
  <c r="L31"/>
  <c r="M31" a="1"/>
  <c r="M31"/>
  <c r="N31" a="1"/>
  <c r="N31"/>
  <c r="O31" a="1"/>
  <c r="O31"/>
  <c r="P31" a="1"/>
  <c r="P31"/>
  <c r="Q31" a="1"/>
  <c r="Q31"/>
  <c r="R31" a="1"/>
  <c r="R31"/>
  <c r="S31" a="1"/>
  <c r="S31"/>
  <c r="T31" a="1"/>
  <c r="T31"/>
  <c r="U31" a="1"/>
  <c r="U31"/>
  <c r="V31" a="1"/>
  <c r="V31"/>
  <c r="W31" a="1"/>
  <c r="W31"/>
  <c r="X31" a="1"/>
  <c r="X31"/>
  <c r="Y31" a="1"/>
  <c r="Y31"/>
  <c r="Z31" a="1"/>
  <c r="Z31"/>
  <c r="AA31" a="1"/>
  <c r="AA31"/>
  <c r="AB31" a="1"/>
  <c r="AB31"/>
  <c r="AC31" a="1"/>
  <c r="AC31"/>
  <c r="AD31" a="1"/>
  <c r="AD31"/>
  <c r="AE31" a="1"/>
  <c r="AE31"/>
  <c r="AF31" a="1"/>
  <c r="AF31"/>
  <c r="AG31" a="1"/>
  <c r="AG31"/>
  <c r="AH31" a="1"/>
  <c r="AH31"/>
  <c r="AI31" a="1"/>
  <c r="AI31"/>
  <c r="AJ31" a="1"/>
  <c r="AJ31"/>
  <c r="AK31" a="1"/>
  <c r="AK31"/>
  <c r="AL31" a="1"/>
  <c r="AL31"/>
  <c r="AM31" a="1"/>
  <c r="AM31"/>
  <c r="AN31" a="1"/>
  <c r="AN31"/>
  <c r="AO31" a="1"/>
  <c r="AO31"/>
  <c r="AP31" a="1"/>
  <c r="AP31"/>
  <c r="AQ31" a="1"/>
  <c r="AQ31"/>
  <c r="AR31" a="1"/>
  <c r="AR31"/>
  <c r="AS31" a="1"/>
  <c r="AS31"/>
  <c r="AT31" a="1"/>
  <c r="AT31"/>
  <c r="AU31" a="1"/>
  <c r="AU31"/>
  <c r="AV31" a="1"/>
  <c r="AV31"/>
  <c r="AW31" a="1"/>
  <c r="AW31"/>
  <c r="AX31" a="1"/>
  <c r="AX31"/>
  <c r="AY31" a="1"/>
  <c r="AY31"/>
  <c r="AZ31" a="1"/>
  <c r="AZ31"/>
  <c r="AZ13" a="1"/>
  <c r="AZ13"/>
  <c r="AZ27" a="1"/>
  <c r="AZ27"/>
  <c r="AZ24" a="1"/>
  <c r="AZ24"/>
  <c r="AZ29" a="1"/>
  <c r="AZ29"/>
  <c r="BA4"/>
  <c r="AZ3"/>
  <c r="BA12" a="1"/>
  <c r="BA12"/>
  <c r="BA20" a="1"/>
  <c r="BA20"/>
  <c r="BA14" a="1"/>
  <c r="BA14"/>
  <c r="AZ16" a="1"/>
  <c r="AZ16"/>
  <c r="BA16" a="1"/>
  <c r="BA16"/>
  <c r="AZ7" a="1"/>
  <c r="AZ7"/>
  <c r="AZ28" a="1"/>
  <c r="AZ28"/>
  <c r="BA28" a="1"/>
  <c r="BA28"/>
  <c r="AZ10" a="1"/>
  <c r="AZ10"/>
  <c r="AZ9" a="1"/>
  <c r="AZ9"/>
  <c r="BA9" a="1"/>
  <c r="BA9"/>
  <c r="AZ30" a="1"/>
  <c r="AZ30"/>
  <c r="BA31" a="1"/>
  <c r="BA31"/>
  <c r="BA24" a="1"/>
  <c r="BA24"/>
  <c r="BA26" a="1"/>
  <c r="BA26"/>
  <c r="AZ17" a="1"/>
  <c r="AZ17"/>
  <c r="BA17" a="1"/>
  <c r="BA17"/>
  <c r="AZ23" a="1"/>
  <c r="AZ23"/>
  <c r="AZ22" a="1"/>
  <c r="AZ22"/>
  <c r="BA22" a="1"/>
  <c r="BA22"/>
  <c r="AZ25" a="1"/>
  <c r="AZ25"/>
  <c r="AZ19" a="1"/>
  <c r="AZ19"/>
  <c r="BA19" a="1"/>
  <c r="BA19"/>
  <c r="AZ15" a="1"/>
  <c r="AZ15"/>
  <c r="C32"/>
  <c r="D33"/>
  <c r="E32"/>
  <c r="G32" a="1"/>
  <c r="G32"/>
  <c r="H32" a="1"/>
  <c r="H32"/>
  <c r="I32" a="1"/>
  <c r="I32"/>
  <c r="J32" a="1"/>
  <c r="J32"/>
  <c r="K32" a="1"/>
  <c r="K32"/>
  <c r="L32" a="1"/>
  <c r="L32"/>
  <c r="M32" a="1"/>
  <c r="M32"/>
  <c r="N32" a="1"/>
  <c r="N32"/>
  <c r="O32" a="1"/>
  <c r="O32"/>
  <c r="P32" a="1"/>
  <c r="P32"/>
  <c r="Q32" a="1"/>
  <c r="Q32"/>
  <c r="R32" a="1"/>
  <c r="R32"/>
  <c r="S32" a="1"/>
  <c r="S32"/>
  <c r="T32" a="1"/>
  <c r="T32"/>
  <c r="U32" a="1"/>
  <c r="U32"/>
  <c r="V32" a="1"/>
  <c r="V32"/>
  <c r="W32" a="1"/>
  <c r="W32"/>
  <c r="X32" a="1"/>
  <c r="X32"/>
  <c r="Y32" a="1"/>
  <c r="Y32"/>
  <c r="Z32" a="1"/>
  <c r="Z32"/>
  <c r="AA32" a="1"/>
  <c r="AA32"/>
  <c r="AB32" a="1"/>
  <c r="AB32"/>
  <c r="AC32" a="1"/>
  <c r="AC32"/>
  <c r="AD32" a="1"/>
  <c r="AD32"/>
  <c r="AE32" a="1"/>
  <c r="AE32"/>
  <c r="AF32" a="1"/>
  <c r="AF32"/>
  <c r="AG32" a="1"/>
  <c r="AG32"/>
  <c r="AH32" a="1"/>
  <c r="AH32"/>
  <c r="AI32" a="1"/>
  <c r="AI32"/>
  <c r="AJ32" a="1"/>
  <c r="AJ32"/>
  <c r="AK32" a="1"/>
  <c r="AK32"/>
  <c r="AL32" a="1"/>
  <c r="AL32"/>
  <c r="AM32" a="1"/>
  <c r="AM32"/>
  <c r="AN32" a="1"/>
  <c r="AN32"/>
  <c r="AO32" a="1"/>
  <c r="AO32"/>
  <c r="AP32" a="1"/>
  <c r="AP32"/>
  <c r="AQ32" a="1"/>
  <c r="AQ32"/>
  <c r="AR32" a="1"/>
  <c r="AR32"/>
  <c r="AS32" a="1"/>
  <c r="AS32"/>
  <c r="AT32" a="1"/>
  <c r="AT32"/>
  <c r="AU32" a="1"/>
  <c r="AU32"/>
  <c r="AV32" a="1"/>
  <c r="AV32"/>
  <c r="AW32" a="1"/>
  <c r="AW32"/>
  <c r="AX32" a="1"/>
  <c r="AX32"/>
  <c r="AY32" a="1"/>
  <c r="AY32"/>
  <c r="AZ32" a="1"/>
  <c r="AZ32"/>
  <c r="BA32" a="1"/>
  <c r="BA32"/>
  <c r="BB4"/>
  <c r="BB24" a="1"/>
  <c r="BB24"/>
  <c r="BA3"/>
  <c r="BB22" a="1"/>
  <c r="BB22"/>
  <c r="BB17" a="1"/>
  <c r="BB17"/>
  <c r="BB31" a="1"/>
  <c r="BB31"/>
  <c r="BB9" a="1"/>
  <c r="BB9"/>
  <c r="BB16" a="1"/>
  <c r="BB16"/>
  <c r="BB14" a="1"/>
  <c r="BB14"/>
  <c r="BB20" a="1"/>
  <c r="BB20"/>
  <c r="BB12" a="1"/>
  <c r="BB12"/>
  <c r="BA15" a="1"/>
  <c r="BA15"/>
  <c r="BB15" a="1"/>
  <c r="BB15"/>
  <c r="BA25" a="1"/>
  <c r="BA25"/>
  <c r="BB25" a="1"/>
  <c r="BB25"/>
  <c r="BA23" a="1"/>
  <c r="BA23"/>
  <c r="BB23" a="1"/>
  <c r="BB23"/>
  <c r="BA27" a="1"/>
  <c r="BA27"/>
  <c r="BB27" a="1"/>
  <c r="BB27"/>
  <c r="BA29" a="1"/>
  <c r="BA29"/>
  <c r="BB29" a="1"/>
  <c r="BB29"/>
  <c r="BA13" a="1"/>
  <c r="BA13"/>
  <c r="BB13" a="1"/>
  <c r="BB13"/>
  <c r="BA30" a="1"/>
  <c r="BA30"/>
  <c r="BB30" a="1"/>
  <c r="BB30"/>
  <c r="BA10" a="1"/>
  <c r="BA10"/>
  <c r="BB10" a="1"/>
  <c r="BB10"/>
  <c r="BA7" a="1"/>
  <c r="BA7"/>
  <c r="BB7" a="1"/>
  <c r="BB7"/>
  <c r="BA11" a="1"/>
  <c r="BA11"/>
  <c r="BB11" a="1"/>
  <c r="BB11"/>
  <c r="BA18" a="1"/>
  <c r="BA18"/>
  <c r="BB18" a="1"/>
  <c r="BB18"/>
  <c r="BA21" a="1"/>
  <c r="BA21"/>
  <c r="BB21" a="1"/>
  <c r="BB21"/>
  <c r="C33"/>
  <c r="D34"/>
  <c r="E33"/>
  <c r="G33" a="1"/>
  <c r="G33"/>
  <c r="H33" a="1"/>
  <c r="H33"/>
  <c r="I33" a="1"/>
  <c r="I33"/>
  <c r="J33" a="1"/>
  <c r="J33"/>
  <c r="K33" a="1"/>
  <c r="K33"/>
  <c r="L33" a="1"/>
  <c r="L33"/>
  <c r="M33" a="1"/>
  <c r="M33"/>
  <c r="N33" a="1"/>
  <c r="N33"/>
  <c r="O33" a="1"/>
  <c r="O33"/>
  <c r="P33" a="1"/>
  <c r="P33"/>
  <c r="Q33" a="1"/>
  <c r="Q33"/>
  <c r="R33" a="1"/>
  <c r="R33"/>
  <c r="S33" a="1"/>
  <c r="S33"/>
  <c r="T33" a="1"/>
  <c r="T33"/>
  <c r="U33" a="1"/>
  <c r="U33"/>
  <c r="V33" a="1"/>
  <c r="V33"/>
  <c r="W33" a="1"/>
  <c r="W33"/>
  <c r="X33" a="1"/>
  <c r="X33"/>
  <c r="Y33" a="1"/>
  <c r="Y33"/>
  <c r="Z33" a="1"/>
  <c r="Z33"/>
  <c r="AA33" a="1"/>
  <c r="AA33"/>
  <c r="AB33" a="1"/>
  <c r="AB33"/>
  <c r="AC33" a="1"/>
  <c r="AC33"/>
  <c r="AD33" a="1"/>
  <c r="AD33"/>
  <c r="AE33" a="1"/>
  <c r="AE33"/>
  <c r="AF33" a="1"/>
  <c r="AF33"/>
  <c r="AG33" a="1"/>
  <c r="AG33"/>
  <c r="AH33" a="1"/>
  <c r="AH33"/>
  <c r="AI33" a="1"/>
  <c r="AI33"/>
  <c r="AJ33" a="1"/>
  <c r="AJ33"/>
  <c r="AK33" a="1"/>
  <c r="AK33"/>
  <c r="AL33" a="1"/>
  <c r="AL33"/>
  <c r="AM33" a="1"/>
  <c r="AM33"/>
  <c r="AN33" a="1"/>
  <c r="AN33"/>
  <c r="AO33" a="1"/>
  <c r="AO33"/>
  <c r="AP33" a="1"/>
  <c r="AP33"/>
  <c r="AQ33" a="1"/>
  <c r="AQ33"/>
  <c r="AR33" a="1"/>
  <c r="AR33"/>
  <c r="AS33" a="1"/>
  <c r="AS33"/>
  <c r="AT33" a="1"/>
  <c r="AT33"/>
  <c r="AU33" a="1"/>
  <c r="AU33"/>
  <c r="AV33" a="1"/>
  <c r="AV33"/>
  <c r="AW33" a="1"/>
  <c r="AW33"/>
  <c r="AX33" a="1"/>
  <c r="AX33"/>
  <c r="AY33" a="1"/>
  <c r="AY33"/>
  <c r="AZ33" a="1"/>
  <c r="AZ33"/>
  <c r="BA33" a="1"/>
  <c r="BA33"/>
  <c r="BB33" a="1"/>
  <c r="BB33"/>
  <c r="BB32" a="1"/>
  <c r="BB32"/>
  <c r="BB28" a="1"/>
  <c r="BB28"/>
  <c r="BB19" a="1"/>
  <c r="BB19"/>
  <c r="BB26" a="1"/>
  <c r="BB26"/>
  <c r="BB3"/>
  <c r="BC4"/>
  <c r="BC30" a="1"/>
  <c r="BC30"/>
  <c r="BC11" a="1"/>
  <c r="BC11"/>
  <c r="BC10" a="1"/>
  <c r="BC10"/>
  <c r="BC13" a="1"/>
  <c r="BC13"/>
  <c r="BC27" a="1"/>
  <c r="BC27"/>
  <c r="BC12" a="1"/>
  <c r="BC12"/>
  <c r="BC14" a="1"/>
  <c r="BC14"/>
  <c r="BC31" a="1"/>
  <c r="BC31"/>
  <c r="BC22" a="1"/>
  <c r="BC22"/>
  <c r="BC33" a="1"/>
  <c r="BC33"/>
  <c r="BC7" a="1"/>
  <c r="BC7"/>
  <c r="BC15" a="1"/>
  <c r="BC15"/>
  <c r="BC20" a="1"/>
  <c r="BC20"/>
  <c r="BC16" a="1"/>
  <c r="BC16"/>
  <c r="BC9" a="1"/>
  <c r="BC9"/>
  <c r="BC17" a="1"/>
  <c r="BC17"/>
  <c r="C34"/>
  <c r="D35"/>
  <c r="E34"/>
  <c r="G34" a="1"/>
  <c r="G34"/>
  <c r="H34" a="1"/>
  <c r="H34"/>
  <c r="I34" a="1"/>
  <c r="I34"/>
  <c r="J34" a="1"/>
  <c r="J34"/>
  <c r="K34" a="1"/>
  <c r="K34"/>
  <c r="L34" a="1"/>
  <c r="L34"/>
  <c r="M34" a="1"/>
  <c r="M34"/>
  <c r="N34" a="1"/>
  <c r="N34"/>
  <c r="O34" a="1"/>
  <c r="O34"/>
  <c r="P34" a="1"/>
  <c r="P34"/>
  <c r="Q34" a="1"/>
  <c r="Q34"/>
  <c r="R34" a="1"/>
  <c r="R34"/>
  <c r="S34" a="1"/>
  <c r="S34"/>
  <c r="T34" a="1"/>
  <c r="T34"/>
  <c r="U34" a="1"/>
  <c r="U34"/>
  <c r="V34" a="1"/>
  <c r="V34"/>
  <c r="W34" a="1"/>
  <c r="W34"/>
  <c r="X34" a="1"/>
  <c r="X34"/>
  <c r="Y34" a="1"/>
  <c r="Y34"/>
  <c r="Z34" a="1"/>
  <c r="Z34"/>
  <c r="AA34" a="1"/>
  <c r="AA34"/>
  <c r="AB34" a="1"/>
  <c r="AB34"/>
  <c r="AC34" a="1"/>
  <c r="AC34"/>
  <c r="AD34" a="1"/>
  <c r="AD34"/>
  <c r="AE34" a="1"/>
  <c r="AE34"/>
  <c r="AF34" a="1"/>
  <c r="AF34"/>
  <c r="AG34" a="1"/>
  <c r="AG34"/>
  <c r="AH34" a="1"/>
  <c r="AH34"/>
  <c r="AI34" a="1"/>
  <c r="AI34"/>
  <c r="AJ34" a="1"/>
  <c r="AJ34"/>
  <c r="AK34" a="1"/>
  <c r="AK34"/>
  <c r="AL34" a="1"/>
  <c r="AL34"/>
  <c r="AM34" a="1"/>
  <c r="AM34"/>
  <c r="AN34" a="1"/>
  <c r="AN34"/>
  <c r="AO34" a="1"/>
  <c r="AO34"/>
  <c r="AP34" a="1"/>
  <c r="AP34"/>
  <c r="AQ34" a="1"/>
  <c r="AQ34"/>
  <c r="AR34" a="1"/>
  <c r="AR34"/>
  <c r="AS34" a="1"/>
  <c r="AS34"/>
  <c r="AT34" a="1"/>
  <c r="AT34"/>
  <c r="AU34" a="1"/>
  <c r="AU34"/>
  <c r="AV34" a="1"/>
  <c r="AV34"/>
  <c r="AW34" a="1"/>
  <c r="AW34"/>
  <c r="AX34" a="1"/>
  <c r="AX34"/>
  <c r="AY34" a="1"/>
  <c r="AY34"/>
  <c r="AZ34" a="1"/>
  <c r="AZ34"/>
  <c r="BA34" a="1"/>
  <c r="BA34"/>
  <c r="BB34" a="1"/>
  <c r="BB34"/>
  <c r="BC34" a="1"/>
  <c r="BC34"/>
  <c r="BC26" a="1"/>
  <c r="BC26"/>
  <c r="BC28" a="1"/>
  <c r="BC28"/>
  <c r="BC32" a="1"/>
  <c r="BC32"/>
  <c r="BC24" a="1"/>
  <c r="BC24"/>
  <c r="BC25" a="1"/>
  <c r="BC25"/>
  <c r="BC19" a="1"/>
  <c r="BC19"/>
  <c r="BC29" a="1"/>
  <c r="BC29"/>
  <c r="BC18" a="1"/>
  <c r="BC18"/>
  <c r="BC21" a="1"/>
  <c r="BC21"/>
  <c r="BC23" a="1"/>
  <c r="BC23"/>
  <c r="BD169" a="1"/>
  <c r="BD167" a="1"/>
  <c r="BD168" a="1"/>
  <c r="BD4"/>
  <c r="BC3"/>
  <c r="BD16" a="1"/>
  <c r="BD16"/>
  <c r="BD15" a="1"/>
  <c r="BD15"/>
  <c r="BD33" a="1"/>
  <c r="BD33"/>
  <c r="BD22" a="1"/>
  <c r="BD22"/>
  <c r="BD31" a="1"/>
  <c r="BD31"/>
  <c r="BD14" a="1"/>
  <c r="BD14"/>
  <c r="BD13" a="1"/>
  <c r="BD13"/>
  <c r="BD11" a="1"/>
  <c r="BD11"/>
  <c r="BD30" a="1"/>
  <c r="BD30"/>
  <c r="C35"/>
  <c r="D36"/>
  <c r="E35"/>
  <c r="G35" a="1"/>
  <c r="G35"/>
  <c r="H35" a="1"/>
  <c r="H35"/>
  <c r="I35" a="1"/>
  <c r="I35"/>
  <c r="J35" a="1"/>
  <c r="J35"/>
  <c r="K35" a="1"/>
  <c r="K35"/>
  <c r="L35" a="1"/>
  <c r="L35"/>
  <c r="M35" a="1"/>
  <c r="M35"/>
  <c r="N35" a="1"/>
  <c r="N35"/>
  <c r="O35" a="1"/>
  <c r="O35"/>
  <c r="P35" a="1"/>
  <c r="P35"/>
  <c r="Q35" a="1"/>
  <c r="Q35"/>
  <c r="R35" a="1"/>
  <c r="R35"/>
  <c r="S35" a="1"/>
  <c r="S35"/>
  <c r="T35" a="1"/>
  <c r="T35"/>
  <c r="U35" a="1"/>
  <c r="U35"/>
  <c r="V35" a="1"/>
  <c r="V35"/>
  <c r="W35" a="1"/>
  <c r="W35"/>
  <c r="X35" a="1"/>
  <c r="X35"/>
  <c r="Y35" a="1"/>
  <c r="Y35"/>
  <c r="Z35" a="1"/>
  <c r="Z35"/>
  <c r="AA35" a="1"/>
  <c r="AA35"/>
  <c r="AB35" a="1"/>
  <c r="AB35"/>
  <c r="AC35" a="1"/>
  <c r="AC35"/>
  <c r="AD35" a="1"/>
  <c r="AD35"/>
  <c r="AE35" a="1"/>
  <c r="AE35"/>
  <c r="AF35" a="1"/>
  <c r="AF35"/>
  <c r="AG35" a="1"/>
  <c r="AG35"/>
  <c r="AH35" a="1"/>
  <c r="AH35"/>
  <c r="AI35" a="1"/>
  <c r="AI35"/>
  <c r="AJ35" a="1"/>
  <c r="AJ35"/>
  <c r="AK35" a="1"/>
  <c r="AK35"/>
  <c r="AL35" a="1"/>
  <c r="AL35"/>
  <c r="AM35" a="1"/>
  <c r="AM35"/>
  <c r="AN35" a="1"/>
  <c r="AN35"/>
  <c r="AO35" a="1"/>
  <c r="AO35"/>
  <c r="AP35" a="1"/>
  <c r="AP35"/>
  <c r="AQ35" a="1"/>
  <c r="AQ35"/>
  <c r="AR35" a="1"/>
  <c r="AR35"/>
  <c r="AS35" a="1"/>
  <c r="AS35"/>
  <c r="AT35" a="1"/>
  <c r="AT35"/>
  <c r="AU35" a="1"/>
  <c r="AU35"/>
  <c r="AV35" a="1"/>
  <c r="AV35"/>
  <c r="AW35" a="1"/>
  <c r="AW35"/>
  <c r="AX35" a="1"/>
  <c r="AX35"/>
  <c r="AY35" a="1"/>
  <c r="AY35"/>
  <c r="AZ35" a="1"/>
  <c r="AZ35"/>
  <c r="BA35" a="1"/>
  <c r="BA35"/>
  <c r="BB35" a="1"/>
  <c r="BB35"/>
  <c r="BC35" a="1"/>
  <c r="BC35"/>
  <c r="BD35" a="1"/>
  <c r="BD35"/>
  <c r="BD3"/>
  <c r="BD5"/>
  <c r="BD25" a="1"/>
  <c r="BD25"/>
  <c r="BD29" a="1"/>
  <c r="BD29"/>
  <c r="BD24" a="1"/>
  <c r="BD24"/>
  <c r="BD19" a="1"/>
  <c r="BD19"/>
  <c r="BD21" a="1"/>
  <c r="BD21"/>
  <c r="BD28" a="1"/>
  <c r="BD28"/>
  <c r="BD26" a="1"/>
  <c r="BD26"/>
  <c r="BD32" a="1"/>
  <c r="BD32"/>
  <c r="BD23" a="1"/>
  <c r="BD23"/>
  <c r="BD34" a="1"/>
  <c r="BD34"/>
  <c r="BD167"/>
  <c r="BD168"/>
  <c r="BD169"/>
  <c r="BD10" a="1"/>
  <c r="BD10"/>
  <c r="BD12" a="1"/>
  <c r="BD12"/>
  <c r="BD20" a="1"/>
  <c r="BD20"/>
  <c r="BD17" a="1"/>
  <c r="BD17"/>
  <c r="BC5"/>
  <c r="BB5"/>
  <c r="BA5"/>
  <c r="AZ5"/>
  <c r="AY5"/>
  <c r="AX5"/>
  <c r="AW5"/>
  <c r="AV5"/>
  <c r="AU5"/>
  <c r="AT5"/>
  <c r="AS5"/>
  <c r="AR5"/>
  <c r="AQ5"/>
  <c r="AP5"/>
  <c r="AO5"/>
  <c r="AN5"/>
  <c r="AM5"/>
  <c r="AL5"/>
  <c r="AK5"/>
  <c r="AJ5"/>
  <c r="AI5"/>
  <c r="AH5"/>
  <c r="AG5"/>
  <c r="AF5"/>
  <c r="AE5"/>
  <c r="AD5"/>
  <c r="AC5"/>
  <c r="AB5"/>
  <c r="AA5"/>
  <c r="Z5"/>
  <c r="Y5"/>
  <c r="X5"/>
  <c r="W5"/>
  <c r="V5"/>
  <c r="U5"/>
  <c r="T5"/>
  <c r="S5"/>
  <c r="R5"/>
  <c r="Q5"/>
  <c r="P5"/>
  <c r="O5"/>
  <c r="N5"/>
  <c r="M5"/>
  <c r="L5"/>
  <c r="K5"/>
  <c r="J5"/>
  <c r="I5"/>
  <c r="H5"/>
  <c r="G5"/>
  <c r="BD18" a="1"/>
  <c r="BD18"/>
  <c r="BD27" a="1"/>
  <c r="BD27"/>
  <c r="BD7" a="1"/>
  <c r="BD7"/>
  <c r="BD9" a="1"/>
  <c r="BD9"/>
  <c r="C36"/>
  <c r="D37"/>
  <c r="E36"/>
  <c r="G36" a="1"/>
  <c r="G36"/>
  <c r="H36" a="1"/>
  <c r="H36"/>
  <c r="I36" a="1"/>
  <c r="I36"/>
  <c r="J36" a="1"/>
  <c r="J36"/>
  <c r="K36" a="1"/>
  <c r="K36"/>
  <c r="L36" a="1"/>
  <c r="L36"/>
  <c r="M36" a="1"/>
  <c r="M36"/>
  <c r="N36" a="1"/>
  <c r="N36"/>
  <c r="O36" a="1"/>
  <c r="O36"/>
  <c r="P36" a="1"/>
  <c r="P36"/>
  <c r="Q36" a="1"/>
  <c r="Q36"/>
  <c r="R36" a="1"/>
  <c r="R36"/>
  <c r="S36" a="1"/>
  <c r="S36"/>
  <c r="T36" a="1"/>
  <c r="T36"/>
  <c r="U36" a="1"/>
  <c r="U36"/>
  <c r="V36" a="1"/>
  <c r="V36"/>
  <c r="W36" a="1"/>
  <c r="W36"/>
  <c r="X36" a="1"/>
  <c r="X36"/>
  <c r="Y36" a="1"/>
  <c r="Y36"/>
  <c r="Z36" a="1"/>
  <c r="Z36"/>
  <c r="AA36" a="1"/>
  <c r="AA36"/>
  <c r="AB36" a="1"/>
  <c r="AB36"/>
  <c r="AC36" a="1"/>
  <c r="AC36"/>
  <c r="AD36" a="1"/>
  <c r="AD36"/>
  <c r="AE36" a="1"/>
  <c r="AE36"/>
  <c r="AF36" a="1"/>
  <c r="AF36"/>
  <c r="AG36" a="1"/>
  <c r="AG36"/>
  <c r="AH36" a="1"/>
  <c r="AH36"/>
  <c r="AI36" a="1"/>
  <c r="AI36"/>
  <c r="AJ36" a="1"/>
  <c r="AJ36"/>
  <c r="AK36" a="1"/>
  <c r="AK36"/>
  <c r="AL36" a="1"/>
  <c r="AL36"/>
  <c r="AM36" a="1"/>
  <c r="AM36"/>
  <c r="AN36" a="1"/>
  <c r="AN36"/>
  <c r="AO36" a="1"/>
  <c r="AO36"/>
  <c r="AP36" a="1"/>
  <c r="AP36"/>
  <c r="AQ36" a="1"/>
  <c r="AQ36"/>
  <c r="AR36" a="1"/>
  <c r="AR36"/>
  <c r="AS36" a="1"/>
  <c r="AS36"/>
  <c r="AT36" a="1"/>
  <c r="AT36"/>
  <c r="AU36" a="1"/>
  <c r="AU36"/>
  <c r="AV36" a="1"/>
  <c r="AV36"/>
  <c r="AW36" a="1"/>
  <c r="AW36"/>
  <c r="AX36" a="1"/>
  <c r="AX36"/>
  <c r="AY36" a="1"/>
  <c r="AY36"/>
  <c r="AZ36" a="1"/>
  <c r="AZ36"/>
  <c r="BA36" a="1"/>
  <c r="BA36"/>
  <c r="BB36" a="1"/>
  <c r="BB36"/>
  <c r="BC36" a="1"/>
  <c r="BC36"/>
  <c r="BD36" a="1"/>
  <c r="BD36"/>
  <c r="C37"/>
  <c r="E37"/>
  <c r="G37" a="1"/>
  <c r="G37"/>
  <c r="H37" a="1"/>
  <c r="H37"/>
  <c r="I37" a="1"/>
  <c r="I37"/>
  <c r="J37" a="1"/>
  <c r="J37"/>
  <c r="K37" a="1"/>
  <c r="K37"/>
  <c r="L37" a="1"/>
  <c r="L37"/>
  <c r="M37" a="1"/>
  <c r="M37"/>
  <c r="N37" a="1"/>
  <c r="N37"/>
  <c r="O37" a="1"/>
  <c r="O37"/>
  <c r="P37" a="1"/>
  <c r="P37"/>
  <c r="Q37" a="1"/>
  <c r="Q37"/>
  <c r="R37" a="1"/>
  <c r="R37"/>
  <c r="S37" a="1"/>
  <c r="S37"/>
  <c r="T37" a="1"/>
  <c r="T37"/>
  <c r="U37" a="1"/>
  <c r="U37"/>
  <c r="V37" a="1"/>
  <c r="V37"/>
  <c r="W37" a="1"/>
  <c r="W37"/>
  <c r="X37" a="1"/>
  <c r="X37"/>
  <c r="Y37" a="1"/>
  <c r="Y37"/>
  <c r="Z37" a="1"/>
  <c r="Z37"/>
  <c r="AA37" a="1"/>
  <c r="AA37"/>
  <c r="AB37" a="1"/>
  <c r="AB37"/>
  <c r="AC37" a="1"/>
  <c r="AC37"/>
  <c r="AD37" a="1"/>
  <c r="AD37"/>
  <c r="AE37" a="1"/>
  <c r="AE37"/>
  <c r="AF37" a="1"/>
  <c r="AF37"/>
  <c r="AG37" a="1"/>
  <c r="AG37"/>
  <c r="AH37" a="1"/>
  <c r="AH37"/>
  <c r="AI37" a="1"/>
  <c r="AI37"/>
  <c r="AJ37" a="1"/>
  <c r="AJ37"/>
  <c r="AK37" a="1"/>
  <c r="AK37"/>
  <c r="AL37" a="1"/>
  <c r="AL37"/>
  <c r="AM37" a="1"/>
  <c r="AM37"/>
  <c r="AN37" a="1"/>
  <c r="AN37"/>
  <c r="AO37" a="1"/>
  <c r="AO37"/>
  <c r="AP37" a="1"/>
  <c r="AP37"/>
  <c r="AQ37" a="1"/>
  <c r="AQ37"/>
  <c r="AR37" a="1"/>
  <c r="AR37"/>
  <c r="AS37" a="1"/>
  <c r="AS37"/>
  <c r="AT37" a="1"/>
  <c r="AT37"/>
  <c r="AU37" a="1"/>
  <c r="AU37"/>
  <c r="AV37" a="1"/>
  <c r="AV37"/>
  <c r="AW37" a="1"/>
  <c r="AW37"/>
  <c r="AX37" a="1"/>
  <c r="AX37"/>
  <c r="AY37" a="1"/>
  <c r="AY37"/>
  <c r="AZ37" a="1"/>
  <c r="AZ37"/>
  <c r="BA37" a="1"/>
  <c r="BA37"/>
  <c r="BB37" a="1"/>
  <c r="BB37"/>
  <c r="BC37" a="1"/>
  <c r="BC37"/>
  <c r="BD37" a="1"/>
  <c r="BD37"/>
  <c r="D38"/>
  <c r="C38"/>
  <c r="E38"/>
  <c r="G38" a="1"/>
  <c r="G38"/>
  <c r="H38" a="1"/>
  <c r="H38"/>
  <c r="I38" a="1"/>
  <c r="I38"/>
  <c r="J38" a="1"/>
  <c r="J38"/>
  <c r="K38" a="1"/>
  <c r="K38"/>
  <c r="L38" a="1"/>
  <c r="L38"/>
  <c r="M38" a="1"/>
  <c r="M38"/>
  <c r="N38" a="1"/>
  <c r="N38"/>
  <c r="O38" a="1"/>
  <c r="O38"/>
  <c r="P38" a="1"/>
  <c r="P38"/>
  <c r="Q38" a="1"/>
  <c r="Q38"/>
  <c r="R38" a="1"/>
  <c r="R38"/>
  <c r="S38" a="1"/>
  <c r="S38"/>
  <c r="T38" a="1"/>
  <c r="T38"/>
  <c r="U38" a="1"/>
  <c r="U38"/>
  <c r="V38" a="1"/>
  <c r="V38"/>
  <c r="W38" a="1"/>
  <c r="W38"/>
  <c r="X38" a="1"/>
  <c r="X38"/>
  <c r="Y38" a="1"/>
  <c r="Y38"/>
  <c r="Z38" a="1"/>
  <c r="Z38"/>
  <c r="AA38" a="1"/>
  <c r="AA38"/>
  <c r="AB38" a="1"/>
  <c r="AB38"/>
  <c r="AC38" a="1"/>
  <c r="AC38"/>
  <c r="AD38" a="1"/>
  <c r="AD38"/>
  <c r="AE38" a="1"/>
  <c r="AE38"/>
  <c r="AF38" a="1"/>
  <c r="AF38"/>
  <c r="AG38" a="1"/>
  <c r="AG38"/>
  <c r="AH38" a="1"/>
  <c r="AH38"/>
  <c r="AI38" a="1"/>
  <c r="AI38"/>
  <c r="AJ38" a="1"/>
  <c r="AJ38"/>
  <c r="AK38" a="1"/>
  <c r="AK38"/>
  <c r="AL38" a="1"/>
  <c r="AL38"/>
  <c r="AM38" a="1"/>
  <c r="AM38"/>
  <c r="AN38" a="1"/>
  <c r="AN38"/>
  <c r="AO38" a="1"/>
  <c r="AO38"/>
  <c r="AP38" a="1"/>
  <c r="AP38"/>
  <c r="AQ38" a="1"/>
  <c r="AQ38"/>
  <c r="AR38" a="1"/>
  <c r="AR38"/>
  <c r="AS38" a="1"/>
  <c r="AS38"/>
  <c r="AT38" a="1"/>
  <c r="AT38"/>
  <c r="AU38" a="1"/>
  <c r="AU38"/>
  <c r="AV38" a="1"/>
  <c r="AV38"/>
  <c r="AW38" a="1"/>
  <c r="AW38"/>
  <c r="AX38" a="1"/>
  <c r="AX38"/>
  <c r="AY38" a="1"/>
  <c r="AY38"/>
  <c r="AZ38" a="1"/>
  <c r="AZ38"/>
  <c r="BA38" a="1"/>
  <c r="BA38"/>
  <c r="BB38" a="1"/>
  <c r="BB38"/>
  <c r="BC38" a="1"/>
  <c r="BC38"/>
  <c r="BD38" a="1"/>
  <c r="BD38"/>
  <c r="D39"/>
  <c r="C39"/>
  <c r="E39"/>
  <c r="G39" a="1"/>
  <c r="G39"/>
  <c r="H39" a="1"/>
  <c r="H39"/>
  <c r="I39" a="1"/>
  <c r="I39"/>
  <c r="J39" a="1"/>
  <c r="J39"/>
  <c r="K39" a="1"/>
  <c r="K39"/>
  <c r="L39" a="1"/>
  <c r="L39"/>
  <c r="M39" a="1"/>
  <c r="M39"/>
  <c r="N39" a="1"/>
  <c r="N39"/>
  <c r="O39" a="1"/>
  <c r="O39"/>
  <c r="P39" a="1"/>
  <c r="P39"/>
  <c r="Q39" a="1"/>
  <c r="Q39"/>
  <c r="R39" a="1"/>
  <c r="R39"/>
  <c r="S39" a="1"/>
  <c r="S39"/>
  <c r="T39" a="1"/>
  <c r="T39"/>
  <c r="U39" a="1"/>
  <c r="U39"/>
  <c r="V39" a="1"/>
  <c r="V39"/>
  <c r="W39" a="1"/>
  <c r="W39"/>
  <c r="X39" a="1"/>
  <c r="X39"/>
  <c r="Y39" a="1"/>
  <c r="Y39"/>
  <c r="Z39" a="1"/>
  <c r="Z39"/>
  <c r="AA39" a="1"/>
  <c r="AA39"/>
  <c r="AB39" a="1"/>
  <c r="AB39"/>
  <c r="AC39" a="1"/>
  <c r="AC39"/>
  <c r="AD39" a="1"/>
  <c r="AD39"/>
  <c r="AE39" a="1"/>
  <c r="AE39"/>
  <c r="AF39" a="1"/>
  <c r="AF39"/>
  <c r="AG39" a="1"/>
  <c r="AG39"/>
  <c r="AH39" a="1"/>
  <c r="AH39"/>
  <c r="AI39" a="1"/>
  <c r="AI39"/>
  <c r="AJ39" a="1"/>
  <c r="AJ39"/>
  <c r="AK39" a="1"/>
  <c r="AK39"/>
  <c r="AL39" a="1"/>
  <c r="AL39"/>
  <c r="AM39" a="1"/>
  <c r="AM39"/>
  <c r="AN39" a="1"/>
  <c r="AN39"/>
  <c r="AO39" a="1"/>
  <c r="AO39"/>
  <c r="AP39" a="1"/>
  <c r="AP39"/>
  <c r="AQ39" a="1"/>
  <c r="AQ39"/>
  <c r="AR39" a="1"/>
  <c r="AR39"/>
  <c r="AS39" a="1"/>
  <c r="AS39"/>
  <c r="AT39" a="1"/>
  <c r="AT39"/>
  <c r="AU39" a="1"/>
  <c r="AU39"/>
  <c r="AV39" a="1"/>
  <c r="AV39"/>
  <c r="AW39" a="1"/>
  <c r="AW39"/>
  <c r="AX39" a="1"/>
  <c r="AX39"/>
  <c r="AY39" a="1"/>
  <c r="AY39"/>
  <c r="AZ39" a="1"/>
  <c r="AZ39"/>
  <c r="BA39" a="1"/>
  <c r="BA39"/>
  <c r="BB39" a="1"/>
  <c r="BB39"/>
  <c r="BC39" a="1"/>
  <c r="BC39"/>
  <c r="BD39" a="1"/>
  <c r="BD39"/>
  <c r="D40"/>
  <c r="C40"/>
  <c r="E40"/>
  <c r="G40" a="1"/>
  <c r="G40"/>
  <c r="H40" a="1"/>
  <c r="H40"/>
  <c r="I40" a="1"/>
  <c r="I40"/>
  <c r="J40" a="1"/>
  <c r="J40"/>
  <c r="K40" a="1"/>
  <c r="K40"/>
  <c r="L40" a="1"/>
  <c r="L40"/>
  <c r="M40" a="1"/>
  <c r="M40"/>
  <c r="N40" a="1"/>
  <c r="N40"/>
  <c r="O40" a="1"/>
  <c r="O40"/>
  <c r="P40" a="1"/>
  <c r="P40"/>
  <c r="Q40" a="1"/>
  <c r="Q40"/>
  <c r="R40" a="1"/>
  <c r="R40"/>
  <c r="S40" a="1"/>
  <c r="S40"/>
  <c r="T40" a="1"/>
  <c r="T40"/>
  <c r="U40" a="1"/>
  <c r="U40"/>
  <c r="V40" a="1"/>
  <c r="V40"/>
  <c r="W40" a="1"/>
  <c r="W40"/>
  <c r="X40" a="1"/>
  <c r="X40"/>
  <c r="Y40" a="1"/>
  <c r="Y40"/>
  <c r="Z40" a="1"/>
  <c r="Z40"/>
  <c r="AA40" a="1"/>
  <c r="AA40"/>
  <c r="AB40" a="1"/>
  <c r="AB40"/>
  <c r="AC40" a="1"/>
  <c r="AC40"/>
  <c r="AD40" a="1"/>
  <c r="AD40"/>
  <c r="AE40" a="1"/>
  <c r="AE40"/>
  <c r="AF40" a="1"/>
  <c r="AF40"/>
  <c r="AG40" a="1"/>
  <c r="AG40"/>
  <c r="AH40" a="1"/>
  <c r="AH40"/>
  <c r="AI40" a="1"/>
  <c r="AI40"/>
  <c r="AJ40" a="1"/>
  <c r="AJ40"/>
  <c r="AK40" a="1"/>
  <c r="AK40"/>
  <c r="AL40" a="1"/>
  <c r="AL40"/>
  <c r="AM40" a="1"/>
  <c r="AM40"/>
  <c r="AN40" a="1"/>
  <c r="AN40"/>
  <c r="AO40" a="1"/>
  <c r="AO40"/>
  <c r="AP40" a="1"/>
  <c r="AP40"/>
  <c r="AQ40" a="1"/>
  <c r="AQ40"/>
  <c r="AR40" a="1"/>
  <c r="AR40"/>
  <c r="AS40" a="1"/>
  <c r="AS40"/>
  <c r="AT40" a="1"/>
  <c r="AT40"/>
  <c r="AU40" a="1"/>
  <c r="AU40"/>
  <c r="AV40" a="1"/>
  <c r="AV40"/>
  <c r="AW40" a="1"/>
  <c r="AW40"/>
  <c r="AX40" a="1"/>
  <c r="AX40"/>
  <c r="AY40" a="1"/>
  <c r="AY40"/>
  <c r="AZ40" a="1"/>
  <c r="AZ40"/>
  <c r="BA40" a="1"/>
  <c r="BA40"/>
  <c r="BB40" a="1"/>
  <c r="BB40"/>
  <c r="BC40" a="1"/>
  <c r="BC40"/>
  <c r="BD40" a="1"/>
  <c r="BD40"/>
  <c r="D41"/>
  <c r="C41"/>
  <c r="E41"/>
  <c r="G41" a="1"/>
  <c r="G41"/>
  <c r="H41" a="1"/>
  <c r="H41"/>
  <c r="I41" a="1"/>
  <c r="I41"/>
  <c r="J41" a="1"/>
  <c r="J41"/>
  <c r="K41" a="1"/>
  <c r="K41"/>
  <c r="L41" a="1"/>
  <c r="L41"/>
  <c r="M41" a="1"/>
  <c r="M41"/>
  <c r="N41" a="1"/>
  <c r="N41"/>
  <c r="O41" a="1"/>
  <c r="O41"/>
  <c r="P41" a="1"/>
  <c r="P41"/>
  <c r="Q41" a="1"/>
  <c r="Q41"/>
  <c r="R41" a="1"/>
  <c r="R41"/>
  <c r="S41" a="1"/>
  <c r="S41"/>
  <c r="T41" a="1"/>
  <c r="T41"/>
  <c r="U41" a="1"/>
  <c r="U41"/>
  <c r="V41" a="1"/>
  <c r="V41"/>
  <c r="W41" a="1"/>
  <c r="W41"/>
  <c r="X41" a="1"/>
  <c r="X41"/>
  <c r="Y41" a="1"/>
  <c r="Y41"/>
  <c r="Z41" a="1"/>
  <c r="Z41"/>
  <c r="AA41" a="1"/>
  <c r="AA41"/>
  <c r="AB41" a="1"/>
  <c r="AB41"/>
  <c r="AC41" a="1"/>
  <c r="AC41"/>
  <c r="AD41" a="1"/>
  <c r="AD41"/>
  <c r="AE41" a="1"/>
  <c r="AE41"/>
  <c r="AF41" a="1"/>
  <c r="AF41"/>
  <c r="AG41" a="1"/>
  <c r="AG41"/>
  <c r="AH41" a="1"/>
  <c r="AH41"/>
  <c r="AI41" a="1"/>
  <c r="AI41"/>
  <c r="AJ41" a="1"/>
  <c r="AJ41"/>
  <c r="AK41" a="1"/>
  <c r="AK41"/>
  <c r="AL41" a="1"/>
  <c r="AL41"/>
  <c r="AM41" a="1"/>
  <c r="AM41"/>
  <c r="AN41" a="1"/>
  <c r="AN41"/>
  <c r="AO41" a="1"/>
  <c r="AO41"/>
  <c r="AP41" a="1"/>
  <c r="AP41"/>
  <c r="AQ41" a="1"/>
  <c r="AQ41"/>
  <c r="AR41" a="1"/>
  <c r="AR41"/>
  <c r="AS41" a="1"/>
  <c r="AS41"/>
  <c r="AT41" a="1"/>
  <c r="AT41"/>
  <c r="AU41" a="1"/>
  <c r="AU41"/>
  <c r="AV41" a="1"/>
  <c r="AV41"/>
  <c r="AW41" a="1"/>
  <c r="AW41"/>
  <c r="AX41" a="1"/>
  <c r="AX41"/>
  <c r="AY41" a="1"/>
  <c r="AY41"/>
  <c r="AZ41" a="1"/>
  <c r="AZ41"/>
  <c r="BA41" a="1"/>
  <c r="BA41"/>
  <c r="BB41" a="1"/>
  <c r="BB41"/>
  <c r="BC41" a="1"/>
  <c r="BC41"/>
  <c r="BD41" a="1"/>
  <c r="BD41"/>
  <c r="D42"/>
  <c r="C42"/>
  <c r="E42"/>
  <c r="G42" a="1"/>
  <c r="G42"/>
  <c r="H42" a="1"/>
  <c r="H42"/>
  <c r="I42" a="1"/>
  <c r="I42"/>
  <c r="J42" a="1"/>
  <c r="J42"/>
  <c r="K42" a="1"/>
  <c r="K42"/>
  <c r="L42" a="1"/>
  <c r="L42"/>
  <c r="M42" a="1"/>
  <c r="M42"/>
  <c r="N42" a="1"/>
  <c r="N42"/>
  <c r="O42" a="1"/>
  <c r="O42"/>
  <c r="P42" a="1"/>
  <c r="P42"/>
  <c r="Q42" a="1"/>
  <c r="Q42"/>
  <c r="R42" a="1"/>
  <c r="R42"/>
  <c r="S42" a="1"/>
  <c r="S42"/>
  <c r="T42" a="1"/>
  <c r="T42"/>
  <c r="U42" a="1"/>
  <c r="U42"/>
  <c r="V42" a="1"/>
  <c r="V42"/>
  <c r="W42" a="1"/>
  <c r="W42"/>
  <c r="X42" a="1"/>
  <c r="X42"/>
  <c r="Y42" a="1"/>
  <c r="Y42"/>
  <c r="Z42" a="1"/>
  <c r="Z42"/>
  <c r="AA42" a="1"/>
  <c r="AA42"/>
  <c r="AB42" a="1"/>
  <c r="AB42"/>
  <c r="AC42" a="1"/>
  <c r="AC42"/>
  <c r="AD42" a="1"/>
  <c r="AD42"/>
  <c r="AE42" a="1"/>
  <c r="AE42"/>
  <c r="AF42" a="1"/>
  <c r="AF42"/>
  <c r="AG42" a="1"/>
  <c r="AG42"/>
  <c r="AH42" a="1"/>
  <c r="AH42"/>
  <c r="AI42" a="1"/>
  <c r="AI42"/>
  <c r="AJ42" a="1"/>
  <c r="AJ42"/>
  <c r="AK42" a="1"/>
  <c r="AK42"/>
  <c r="AL42" a="1"/>
  <c r="AL42"/>
  <c r="AM42" a="1"/>
  <c r="AM42"/>
  <c r="AN42" a="1"/>
  <c r="AN42"/>
  <c r="AO42" a="1"/>
  <c r="AO42"/>
  <c r="AP42" a="1"/>
  <c r="AP42"/>
  <c r="AQ42" a="1"/>
  <c r="AQ42"/>
  <c r="AR42" a="1"/>
  <c r="AR42"/>
  <c r="AS42" a="1"/>
  <c r="AS42"/>
  <c r="AT42" a="1"/>
  <c r="AT42"/>
  <c r="AU42" a="1"/>
  <c r="AU42"/>
  <c r="AV42" a="1"/>
  <c r="AV42"/>
  <c r="AW42" a="1"/>
  <c r="AW42"/>
  <c r="AX42" a="1"/>
  <c r="AX42"/>
  <c r="AY42" a="1"/>
  <c r="AY42"/>
  <c r="AZ42" a="1"/>
  <c r="AZ42"/>
  <c r="BA42" a="1"/>
  <c r="BA42"/>
  <c r="BB42" a="1"/>
  <c r="BB42"/>
  <c r="BC42" a="1"/>
  <c r="BC42"/>
  <c r="BD42" a="1"/>
  <c r="BD42"/>
  <c r="D43"/>
  <c r="C43"/>
  <c r="E43"/>
  <c r="G43" a="1"/>
  <c r="G43"/>
  <c r="H43" a="1"/>
  <c r="H43"/>
  <c r="I43" a="1"/>
  <c r="I43"/>
  <c r="J43" a="1"/>
  <c r="J43"/>
  <c r="K43" a="1"/>
  <c r="K43"/>
  <c r="L43" a="1"/>
  <c r="L43"/>
  <c r="M43" a="1"/>
  <c r="M43"/>
  <c r="N43" a="1"/>
  <c r="N43"/>
  <c r="O43" a="1"/>
  <c r="O43"/>
  <c r="P43" a="1"/>
  <c r="P43"/>
  <c r="Q43" a="1"/>
  <c r="Q43"/>
  <c r="R43" a="1"/>
  <c r="R43"/>
  <c r="S43" a="1"/>
  <c r="S43"/>
  <c r="T43" a="1"/>
  <c r="T43"/>
  <c r="U43" a="1"/>
  <c r="U43"/>
  <c r="V43" a="1"/>
  <c r="V43"/>
  <c r="W43" a="1"/>
  <c r="W43"/>
  <c r="X43" a="1"/>
  <c r="X43"/>
  <c r="Y43" a="1"/>
  <c r="Y43"/>
  <c r="Z43" a="1"/>
  <c r="Z43"/>
  <c r="AA43" a="1"/>
  <c r="AA43"/>
  <c r="AB43" a="1"/>
  <c r="AB43"/>
  <c r="AC43" a="1"/>
  <c r="AC43"/>
  <c r="AD43" a="1"/>
  <c r="AD43"/>
  <c r="AE43" a="1"/>
  <c r="AE43"/>
  <c r="AF43" a="1"/>
  <c r="AF43"/>
  <c r="AG43" a="1"/>
  <c r="AG43"/>
  <c r="AH43" a="1"/>
  <c r="AH43"/>
  <c r="AI43" a="1"/>
  <c r="AI43"/>
  <c r="AJ43" a="1"/>
  <c r="AJ43"/>
  <c r="AK43" a="1"/>
  <c r="AK43"/>
  <c r="AL43" a="1"/>
  <c r="AL43"/>
  <c r="AM43" a="1"/>
  <c r="AM43"/>
  <c r="AN43" a="1"/>
  <c r="AN43"/>
  <c r="AO43" a="1"/>
  <c r="AO43"/>
  <c r="AP43" a="1"/>
  <c r="AP43"/>
  <c r="AQ43" a="1"/>
  <c r="AQ43"/>
  <c r="AR43" a="1"/>
  <c r="AR43"/>
  <c r="AS43" a="1"/>
  <c r="AS43"/>
  <c r="AT43" a="1"/>
  <c r="AT43"/>
  <c r="AU43" a="1"/>
  <c r="AU43"/>
  <c r="AV43" a="1"/>
  <c r="AV43"/>
  <c r="AW43" a="1"/>
  <c r="AW43"/>
  <c r="AX43" a="1"/>
  <c r="AX43"/>
  <c r="AY43" a="1"/>
  <c r="AY43"/>
  <c r="AZ43" a="1"/>
  <c r="AZ43"/>
  <c r="BA43" a="1"/>
  <c r="BA43"/>
  <c r="BB43" a="1"/>
  <c r="BB43"/>
  <c r="BC43" a="1"/>
  <c r="BC43"/>
  <c r="BD43" a="1"/>
  <c r="BD43"/>
  <c r="D44"/>
  <c r="C44"/>
  <c r="E44"/>
  <c r="G44" a="1"/>
  <c r="G44"/>
  <c r="H44" a="1"/>
  <c r="H44"/>
  <c r="I44" a="1"/>
  <c r="I44"/>
  <c r="J44" a="1"/>
  <c r="J44"/>
  <c r="K44" a="1"/>
  <c r="K44"/>
  <c r="L44" a="1"/>
  <c r="L44"/>
  <c r="M44" a="1"/>
  <c r="M44"/>
  <c r="N44" a="1"/>
  <c r="N44"/>
  <c r="O44" a="1"/>
  <c r="O44"/>
  <c r="P44" a="1"/>
  <c r="P44"/>
  <c r="Q44" a="1"/>
  <c r="Q44"/>
  <c r="R44" a="1"/>
  <c r="R44"/>
  <c r="S44" a="1"/>
  <c r="S44"/>
  <c r="T44" a="1"/>
  <c r="T44"/>
  <c r="U44" a="1"/>
  <c r="U44"/>
  <c r="V44" a="1"/>
  <c r="V44"/>
  <c r="W44" a="1"/>
  <c r="W44"/>
  <c r="X44" a="1"/>
  <c r="X44"/>
  <c r="Y44" a="1"/>
  <c r="Y44"/>
  <c r="Z44" a="1"/>
  <c r="Z44"/>
  <c r="AA44" a="1"/>
  <c r="AA44"/>
  <c r="AB44" a="1"/>
  <c r="AB44"/>
  <c r="AC44" a="1"/>
  <c r="AC44"/>
  <c r="AD44" a="1"/>
  <c r="AD44"/>
  <c r="AE44" a="1"/>
  <c r="AE44"/>
  <c r="AF44" a="1"/>
  <c r="AF44"/>
  <c r="AG44" a="1"/>
  <c r="AG44"/>
  <c r="AH44" a="1"/>
  <c r="AH44"/>
  <c r="AI44" a="1"/>
  <c r="AI44"/>
  <c r="AJ44" a="1"/>
  <c r="AJ44"/>
  <c r="AK44" a="1"/>
  <c r="AK44"/>
  <c r="AL44" a="1"/>
  <c r="AL44"/>
  <c r="AM44" a="1"/>
  <c r="AM44"/>
  <c r="AN44" a="1"/>
  <c r="AN44"/>
  <c r="AO44" a="1"/>
  <c r="AO44"/>
  <c r="AP44" a="1"/>
  <c r="AP44"/>
  <c r="AQ44" a="1"/>
  <c r="AQ44"/>
  <c r="AR44" a="1"/>
  <c r="AR44"/>
  <c r="AS44" a="1"/>
  <c r="AS44"/>
  <c r="AT44" a="1"/>
  <c r="AT44"/>
  <c r="AU44" a="1"/>
  <c r="AU44"/>
  <c r="AV44" a="1"/>
  <c r="AV44"/>
  <c r="AW44" a="1"/>
  <c r="AW44"/>
  <c r="AX44" a="1"/>
  <c r="AX44"/>
  <c r="AY44" a="1"/>
  <c r="AY44"/>
  <c r="AZ44" a="1"/>
  <c r="AZ44"/>
  <c r="BA44" a="1"/>
  <c r="BA44"/>
  <c r="BB44" a="1"/>
  <c r="BB44"/>
  <c r="BC44" a="1"/>
  <c r="BC44"/>
  <c r="BD44" a="1"/>
  <c r="BD44"/>
  <c r="D45"/>
  <c r="C45"/>
  <c r="E45"/>
  <c r="G45" a="1"/>
  <c r="G45"/>
  <c r="H45" a="1"/>
  <c r="H45"/>
  <c r="I45" a="1"/>
  <c r="I45"/>
  <c r="J45" a="1"/>
  <c r="J45"/>
  <c r="K45" a="1"/>
  <c r="K45"/>
  <c r="L45" a="1"/>
  <c r="L45"/>
  <c r="M45" a="1"/>
  <c r="M45"/>
  <c r="N45" a="1"/>
  <c r="N45"/>
  <c r="O45" a="1"/>
  <c r="O45"/>
  <c r="P45" a="1"/>
  <c r="P45"/>
  <c r="Q45" a="1"/>
  <c r="Q45"/>
  <c r="R45" a="1"/>
  <c r="R45"/>
  <c r="S45" a="1"/>
  <c r="S45"/>
  <c r="T45" a="1"/>
  <c r="T45"/>
  <c r="U45" a="1"/>
  <c r="U45"/>
  <c r="V45" a="1"/>
  <c r="V45"/>
  <c r="W45" a="1"/>
  <c r="W45"/>
  <c r="X45" a="1"/>
  <c r="X45"/>
  <c r="Y45" a="1"/>
  <c r="Y45"/>
  <c r="Z45" a="1"/>
  <c r="Z45"/>
  <c r="AA45" a="1"/>
  <c r="AA45"/>
  <c r="AB45" a="1"/>
  <c r="AB45"/>
  <c r="AC45" a="1"/>
  <c r="AC45"/>
  <c r="AD45" a="1"/>
  <c r="AD45"/>
  <c r="AE45" a="1"/>
  <c r="AE45"/>
  <c r="AF45" a="1"/>
  <c r="AF45"/>
  <c r="AG45" a="1"/>
  <c r="AG45"/>
  <c r="AH45" a="1"/>
  <c r="AH45"/>
  <c r="AI45" a="1"/>
  <c r="AI45"/>
  <c r="AJ45" a="1"/>
  <c r="AJ45"/>
  <c r="AK45" a="1"/>
  <c r="AK45"/>
  <c r="AL45" a="1"/>
  <c r="AL45"/>
  <c r="AM45" a="1"/>
  <c r="AM45"/>
  <c r="AN45" a="1"/>
  <c r="AN45"/>
  <c r="AO45" a="1"/>
  <c r="AO45"/>
  <c r="AP45" a="1"/>
  <c r="AP45"/>
  <c r="AQ45" a="1"/>
  <c r="AQ45"/>
  <c r="AR45" a="1"/>
  <c r="AR45"/>
  <c r="AS45" a="1"/>
  <c r="AS45"/>
  <c r="AT45" a="1"/>
  <c r="AT45"/>
  <c r="AU45" a="1"/>
  <c r="AU45"/>
  <c r="AV45" a="1"/>
  <c r="AV45"/>
  <c r="AW45" a="1"/>
  <c r="AW45"/>
  <c r="AX45" a="1"/>
  <c r="AX45"/>
  <c r="AY45" a="1"/>
  <c r="AY45"/>
  <c r="AZ45" a="1"/>
  <c r="AZ45"/>
  <c r="BA45" a="1"/>
  <c r="BA45"/>
  <c r="BB45" a="1"/>
  <c r="BB45"/>
  <c r="BC45" a="1"/>
  <c r="BC45"/>
  <c r="BD45" a="1"/>
  <c r="BD45"/>
  <c r="D46"/>
  <c r="C46"/>
  <c r="E46"/>
  <c r="G46" a="1"/>
  <c r="G46"/>
  <c r="H46" a="1"/>
  <c r="H46"/>
  <c r="I46" a="1"/>
  <c r="I46"/>
  <c r="J46" a="1"/>
  <c r="J46"/>
  <c r="K46" a="1"/>
  <c r="K46"/>
  <c r="L46" a="1"/>
  <c r="L46"/>
  <c r="M46" a="1"/>
  <c r="M46"/>
  <c r="N46" a="1"/>
  <c r="N46"/>
  <c r="O46" a="1"/>
  <c r="O46"/>
  <c r="P46" a="1"/>
  <c r="P46"/>
  <c r="Q46" a="1"/>
  <c r="Q46"/>
  <c r="R46" a="1"/>
  <c r="R46"/>
  <c r="S46" a="1"/>
  <c r="S46"/>
  <c r="T46" a="1"/>
  <c r="T46"/>
  <c r="U46" a="1"/>
  <c r="U46"/>
  <c r="V46" a="1"/>
  <c r="V46"/>
  <c r="W46" a="1"/>
  <c r="W46"/>
  <c r="X46" a="1"/>
  <c r="X46"/>
  <c r="Y46" a="1"/>
  <c r="Y46"/>
  <c r="Z46" a="1"/>
  <c r="Z46"/>
  <c r="AA46" a="1"/>
  <c r="AA46"/>
  <c r="AB46" a="1"/>
  <c r="AB46"/>
  <c r="AC46" a="1"/>
  <c r="AC46"/>
  <c r="AD46" a="1"/>
  <c r="AD46"/>
  <c r="AE46" a="1"/>
  <c r="AE46"/>
  <c r="AF46" a="1"/>
  <c r="AF46"/>
  <c r="AG46" a="1"/>
  <c r="AG46"/>
  <c r="AH46" a="1"/>
  <c r="AH46"/>
  <c r="AI46" a="1"/>
  <c r="AI46"/>
  <c r="AJ46" a="1"/>
  <c r="AJ46"/>
  <c r="AK46" a="1"/>
  <c r="AK46"/>
  <c r="AL46" a="1"/>
  <c r="AL46"/>
  <c r="AM46" a="1"/>
  <c r="AM46"/>
  <c r="AN46" a="1"/>
  <c r="AN46"/>
  <c r="AO46" a="1"/>
  <c r="AO46"/>
  <c r="AP46" a="1"/>
  <c r="AP46"/>
  <c r="AQ46" a="1"/>
  <c r="AQ46"/>
  <c r="AR46" a="1"/>
  <c r="AR46"/>
  <c r="AS46" a="1"/>
  <c r="AS46"/>
  <c r="AT46" a="1"/>
  <c r="AT46"/>
  <c r="AU46" a="1"/>
  <c r="AU46"/>
  <c r="AV46" a="1"/>
  <c r="AV46"/>
  <c r="AW46" a="1"/>
  <c r="AW46"/>
  <c r="AX46" a="1"/>
  <c r="AX46"/>
  <c r="AY46" a="1"/>
  <c r="AY46"/>
  <c r="AZ46" a="1"/>
  <c r="AZ46"/>
  <c r="BA46" a="1"/>
  <c r="BA46"/>
  <c r="BB46" a="1"/>
  <c r="BB46"/>
  <c r="BC46" a="1"/>
  <c r="BC46"/>
  <c r="BD46" a="1"/>
  <c r="BD46"/>
  <c r="D47"/>
  <c r="C47"/>
  <c r="E47"/>
  <c r="G47" a="1"/>
  <c r="G47"/>
  <c r="H47" a="1"/>
  <c r="H47"/>
  <c r="I47" a="1"/>
  <c r="I47"/>
  <c r="J47" a="1"/>
  <c r="J47"/>
  <c r="K47" a="1"/>
  <c r="K47"/>
  <c r="L47" a="1"/>
  <c r="L47"/>
  <c r="M47" a="1"/>
  <c r="M47"/>
  <c r="N47" a="1"/>
  <c r="N47"/>
  <c r="O47" a="1"/>
  <c r="O47"/>
  <c r="P47" a="1"/>
  <c r="P47"/>
  <c r="Q47" a="1"/>
  <c r="Q47"/>
  <c r="R47" a="1"/>
  <c r="R47"/>
  <c r="S47" a="1"/>
  <c r="S47"/>
  <c r="T47" a="1"/>
  <c r="T47"/>
  <c r="U47" a="1"/>
  <c r="U47"/>
  <c r="V47" a="1"/>
  <c r="V47"/>
  <c r="W47" a="1"/>
  <c r="W47"/>
  <c r="X47" a="1"/>
  <c r="X47"/>
  <c r="Y47" a="1"/>
  <c r="Y47"/>
  <c r="Z47" a="1"/>
  <c r="Z47"/>
  <c r="AA47" a="1"/>
  <c r="AA47"/>
  <c r="AB47" a="1"/>
  <c r="AB47"/>
  <c r="AC47" a="1"/>
  <c r="AC47"/>
  <c r="AD47" a="1"/>
  <c r="AD47"/>
  <c r="AE47" a="1"/>
  <c r="AE47"/>
  <c r="AF47" a="1"/>
  <c r="AF47"/>
  <c r="AG47" a="1"/>
  <c r="AG47"/>
  <c r="AH47" a="1"/>
  <c r="AH47"/>
  <c r="AI47" a="1"/>
  <c r="AI47"/>
  <c r="AJ47" a="1"/>
  <c r="AJ47"/>
  <c r="AK47" a="1"/>
  <c r="AK47"/>
  <c r="AL47" a="1"/>
  <c r="AL47"/>
  <c r="AM47" a="1"/>
  <c r="AM47"/>
  <c r="AN47" a="1"/>
  <c r="AN47"/>
  <c r="AO47" a="1"/>
  <c r="AO47"/>
  <c r="AP47" a="1"/>
  <c r="AP47"/>
  <c r="AQ47" a="1"/>
  <c r="AQ47"/>
  <c r="AR47" a="1"/>
  <c r="AR47"/>
  <c r="AS47" a="1"/>
  <c r="AS47"/>
  <c r="AT47" a="1"/>
  <c r="AT47"/>
  <c r="AU47" a="1"/>
  <c r="AU47"/>
  <c r="AV47" a="1"/>
  <c r="AV47"/>
  <c r="AW47" a="1"/>
  <c r="AW47"/>
  <c r="AX47" a="1"/>
  <c r="AX47"/>
  <c r="AY47" a="1"/>
  <c r="AY47"/>
  <c r="AZ47" a="1"/>
  <c r="AZ47"/>
  <c r="BA47" a="1"/>
  <c r="BA47"/>
  <c r="BB47" a="1"/>
  <c r="BB47"/>
  <c r="BC47" a="1"/>
  <c r="BC47"/>
  <c r="BD47" a="1"/>
  <c r="BD47"/>
  <c r="D48"/>
  <c r="C48"/>
  <c r="E48"/>
  <c r="G48" a="1"/>
  <c r="G48"/>
  <c r="H48" a="1"/>
  <c r="H48"/>
  <c r="I48" a="1"/>
  <c r="I48"/>
  <c r="J48" a="1"/>
  <c r="J48"/>
  <c r="K48" a="1"/>
  <c r="K48"/>
  <c r="L48" a="1"/>
  <c r="L48"/>
  <c r="M48" a="1"/>
  <c r="M48"/>
  <c r="N48" a="1"/>
  <c r="N48"/>
  <c r="O48" a="1"/>
  <c r="O48"/>
  <c r="P48" a="1"/>
  <c r="P48"/>
  <c r="Q48" a="1"/>
  <c r="Q48"/>
  <c r="R48" a="1"/>
  <c r="R48"/>
  <c r="S48" a="1"/>
  <c r="S48"/>
  <c r="T48" a="1"/>
  <c r="T48"/>
  <c r="U48" a="1"/>
  <c r="U48"/>
  <c r="V48" a="1"/>
  <c r="V48"/>
  <c r="W48" a="1"/>
  <c r="W48"/>
  <c r="X48" a="1"/>
  <c r="X48"/>
  <c r="Y48" a="1"/>
  <c r="Y48"/>
  <c r="Z48" a="1"/>
  <c r="Z48"/>
  <c r="AA48" a="1"/>
  <c r="AA48"/>
  <c r="AB48" a="1"/>
  <c r="AB48"/>
  <c r="AC48" a="1"/>
  <c r="AC48"/>
  <c r="AD48" a="1"/>
  <c r="AD48"/>
  <c r="AE48" a="1"/>
  <c r="AE48"/>
  <c r="AF48" a="1"/>
  <c r="AF48"/>
  <c r="AG48" a="1"/>
  <c r="AG48"/>
  <c r="AH48" a="1"/>
  <c r="AH48"/>
  <c r="AI48" a="1"/>
  <c r="AI48"/>
  <c r="AJ48" a="1"/>
  <c r="AJ48"/>
  <c r="AK48" a="1"/>
  <c r="AK48"/>
  <c r="AL48" a="1"/>
  <c r="AL48"/>
  <c r="AM48" a="1"/>
  <c r="AM48"/>
  <c r="AN48" a="1"/>
  <c r="AN48"/>
  <c r="AO48" a="1"/>
  <c r="AO48"/>
  <c r="AP48" a="1"/>
  <c r="AP48"/>
  <c r="AQ48" a="1"/>
  <c r="AQ48"/>
  <c r="AR48" a="1"/>
  <c r="AR48"/>
  <c r="AS48" a="1"/>
  <c r="AS48"/>
  <c r="AT48" a="1"/>
  <c r="AT48"/>
  <c r="AU48" a="1"/>
  <c r="AU48"/>
  <c r="AV48" a="1"/>
  <c r="AV48"/>
  <c r="AW48" a="1"/>
  <c r="AW48"/>
  <c r="AX48" a="1"/>
  <c r="AX48"/>
  <c r="AY48" a="1"/>
  <c r="AY48"/>
  <c r="AZ48" a="1"/>
  <c r="AZ48"/>
  <c r="BA48" a="1"/>
  <c r="BA48"/>
  <c r="BB48" a="1"/>
  <c r="BB48"/>
  <c r="BC48" a="1"/>
  <c r="BC48"/>
  <c r="BD48" a="1"/>
  <c r="BD48"/>
  <c r="D49"/>
  <c r="C49"/>
  <c r="E49"/>
  <c r="G49" a="1"/>
  <c r="G49"/>
  <c r="H49" a="1"/>
  <c r="H49"/>
  <c r="I49" a="1"/>
  <c r="I49"/>
  <c r="J49" a="1"/>
  <c r="J49"/>
  <c r="K49" a="1"/>
  <c r="K49"/>
  <c r="L49" a="1"/>
  <c r="L49"/>
  <c r="M49" a="1"/>
  <c r="M49"/>
  <c r="N49" a="1"/>
  <c r="N49"/>
  <c r="O49" a="1"/>
  <c r="O49"/>
  <c r="P49" a="1"/>
  <c r="P49"/>
  <c r="Q49" a="1"/>
  <c r="Q49"/>
  <c r="R49" a="1"/>
  <c r="R49"/>
  <c r="S49" a="1"/>
  <c r="S49"/>
  <c r="T49" a="1"/>
  <c r="T49"/>
  <c r="U49" a="1"/>
  <c r="U49"/>
  <c r="V49" a="1"/>
  <c r="V49"/>
  <c r="W49" a="1"/>
  <c r="W49"/>
  <c r="X49" a="1"/>
  <c r="X49"/>
  <c r="Y49" a="1"/>
  <c r="Y49"/>
  <c r="Z49" a="1"/>
  <c r="Z49"/>
  <c r="AA49" a="1"/>
  <c r="AA49"/>
  <c r="AB49" a="1"/>
  <c r="AB49"/>
  <c r="AC49" a="1"/>
  <c r="AC49"/>
  <c r="AD49" a="1"/>
  <c r="AD49"/>
  <c r="AE49" a="1"/>
  <c r="AE49"/>
  <c r="AF49" a="1"/>
  <c r="AF49"/>
  <c r="AG49" a="1"/>
  <c r="AG49"/>
  <c r="AH49" a="1"/>
  <c r="AH49"/>
  <c r="AI49" a="1"/>
  <c r="AI49"/>
  <c r="AJ49" a="1"/>
  <c r="AJ49"/>
  <c r="AK49" a="1"/>
  <c r="AK49"/>
  <c r="AL49" a="1"/>
  <c r="AL49"/>
  <c r="AM49" a="1"/>
  <c r="AM49"/>
  <c r="AN49" a="1"/>
  <c r="AN49"/>
  <c r="AO49" a="1"/>
  <c r="AO49"/>
  <c r="AP49" a="1"/>
  <c r="AP49"/>
  <c r="AQ49" a="1"/>
  <c r="AQ49"/>
  <c r="AR49" a="1"/>
  <c r="AR49"/>
  <c r="AS49" a="1"/>
  <c r="AS49"/>
  <c r="AT49" a="1"/>
  <c r="AT49"/>
  <c r="AU49" a="1"/>
  <c r="AU49"/>
  <c r="AV49" a="1"/>
  <c r="AV49"/>
  <c r="AW49" a="1"/>
  <c r="AW49"/>
  <c r="AX49" a="1"/>
  <c r="AX49"/>
  <c r="AY49" a="1"/>
  <c r="AY49"/>
  <c r="AZ49" a="1"/>
  <c r="AZ49"/>
  <c r="BA49" a="1"/>
  <c r="BA49"/>
  <c r="BB49" a="1"/>
  <c r="BB49"/>
  <c r="BC49" a="1"/>
  <c r="BC49"/>
  <c r="BD49" a="1"/>
  <c r="BD49"/>
  <c r="D50"/>
  <c r="C50"/>
  <c r="E50"/>
  <c r="G50" a="1"/>
  <c r="G50"/>
  <c r="H50" a="1"/>
  <c r="H50"/>
  <c r="I50" a="1"/>
  <c r="I50"/>
  <c r="J50" a="1"/>
  <c r="J50"/>
  <c r="K50" a="1"/>
  <c r="K50"/>
  <c r="L50" a="1"/>
  <c r="L50"/>
  <c r="M50" a="1"/>
  <c r="M50"/>
  <c r="N50" a="1"/>
  <c r="N50"/>
  <c r="O50" a="1"/>
  <c r="O50"/>
  <c r="P50" a="1"/>
  <c r="P50"/>
  <c r="Q50" a="1"/>
  <c r="Q50"/>
  <c r="R50" a="1"/>
  <c r="R50"/>
  <c r="S50" a="1"/>
  <c r="S50"/>
  <c r="T50" a="1"/>
  <c r="T50"/>
  <c r="U50" a="1"/>
  <c r="U50"/>
  <c r="V50" a="1"/>
  <c r="V50"/>
  <c r="W50" a="1"/>
  <c r="W50"/>
  <c r="X50" a="1"/>
  <c r="X50"/>
  <c r="Y50" a="1"/>
  <c r="Y50"/>
  <c r="Z50" a="1"/>
  <c r="Z50"/>
  <c r="AA50" a="1"/>
  <c r="AA50"/>
  <c r="AB50" a="1"/>
  <c r="AB50"/>
  <c r="AC50" a="1"/>
  <c r="AC50"/>
  <c r="AD50" a="1"/>
  <c r="AD50"/>
  <c r="AE50" a="1"/>
  <c r="AE50"/>
  <c r="AF50" a="1"/>
  <c r="AF50"/>
  <c r="AG50" a="1"/>
  <c r="AG50"/>
  <c r="AH50" a="1"/>
  <c r="AH50"/>
  <c r="AI50" a="1"/>
  <c r="AI50"/>
  <c r="AJ50" a="1"/>
  <c r="AJ50"/>
  <c r="AK50" a="1"/>
  <c r="AK50"/>
  <c r="AL50" a="1"/>
  <c r="AL50"/>
  <c r="AM50" a="1"/>
  <c r="AM50"/>
  <c r="AN50" a="1"/>
  <c r="AN50"/>
  <c r="AO50" a="1"/>
  <c r="AO50"/>
  <c r="AP50" a="1"/>
  <c r="AP50"/>
  <c r="AQ50" a="1"/>
  <c r="AQ50"/>
  <c r="AR50" a="1"/>
  <c r="AR50"/>
  <c r="AS50" a="1"/>
  <c r="AS50"/>
  <c r="AT50" a="1"/>
  <c r="AT50"/>
  <c r="AU50" a="1"/>
  <c r="AU50"/>
  <c r="AV50" a="1"/>
  <c r="AV50"/>
  <c r="AW50" a="1"/>
  <c r="AW50"/>
  <c r="AX50" a="1"/>
  <c r="AX50"/>
  <c r="AY50" a="1"/>
  <c r="AY50"/>
  <c r="AZ50" a="1"/>
  <c r="AZ50"/>
  <c r="BA50" a="1"/>
  <c r="BA50"/>
  <c r="BB50" a="1"/>
  <c r="BB50"/>
  <c r="BC50" a="1"/>
  <c r="BC50"/>
  <c r="BD50" a="1"/>
  <c r="BD50"/>
  <c r="D51"/>
  <c r="C51"/>
  <c r="E51"/>
  <c r="G51" a="1"/>
  <c r="G51"/>
  <c r="H51" a="1"/>
  <c r="H51"/>
  <c r="I51" a="1"/>
  <c r="I51"/>
  <c r="J51" a="1"/>
  <c r="J51"/>
  <c r="K51" a="1"/>
  <c r="K51"/>
  <c r="L51" a="1"/>
  <c r="L51"/>
  <c r="M51" a="1"/>
  <c r="M51"/>
  <c r="N51" a="1"/>
  <c r="N51"/>
  <c r="O51" a="1"/>
  <c r="O51"/>
  <c r="P51" a="1"/>
  <c r="P51"/>
  <c r="Q51" a="1"/>
  <c r="Q51"/>
  <c r="R51" a="1"/>
  <c r="R51"/>
  <c r="S51" a="1"/>
  <c r="S51"/>
  <c r="T51" a="1"/>
  <c r="T51"/>
  <c r="U51" a="1"/>
  <c r="U51"/>
  <c r="V51" a="1"/>
  <c r="V51"/>
  <c r="W51" a="1"/>
  <c r="W51"/>
  <c r="X51" a="1"/>
  <c r="X51"/>
  <c r="Y51" a="1"/>
  <c r="Y51"/>
  <c r="Z51" a="1"/>
  <c r="Z51"/>
  <c r="AA51" a="1"/>
  <c r="AA51"/>
  <c r="AB51" a="1"/>
  <c r="AB51"/>
  <c r="AC51" a="1"/>
  <c r="AC51"/>
  <c r="AD51" a="1"/>
  <c r="AD51"/>
  <c r="AE51" a="1"/>
  <c r="AE51"/>
  <c r="AF51" a="1"/>
  <c r="AF51"/>
  <c r="AG51" a="1"/>
  <c r="AG51"/>
  <c r="AH51" a="1"/>
  <c r="AH51"/>
  <c r="AI51" a="1"/>
  <c r="AI51"/>
  <c r="AJ51" a="1"/>
  <c r="AJ51"/>
  <c r="AK51" a="1"/>
  <c r="AK51"/>
  <c r="AL51" a="1"/>
  <c r="AL51"/>
  <c r="AM51" a="1"/>
  <c r="AM51"/>
  <c r="AN51" a="1"/>
  <c r="AN51"/>
  <c r="AO51" a="1"/>
  <c r="AO51"/>
  <c r="AP51" a="1"/>
  <c r="AP51"/>
  <c r="AQ51" a="1"/>
  <c r="AQ51"/>
  <c r="AR51" a="1"/>
  <c r="AR51"/>
  <c r="AS51" a="1"/>
  <c r="AS51"/>
  <c r="AT51" a="1"/>
  <c r="AT51"/>
  <c r="AU51" a="1"/>
  <c r="AU51"/>
  <c r="AV51" a="1"/>
  <c r="AV51"/>
  <c r="AW51" a="1"/>
  <c r="AW51"/>
  <c r="AX51" a="1"/>
  <c r="AX51"/>
  <c r="AY51" a="1"/>
  <c r="AY51"/>
  <c r="AZ51" a="1"/>
  <c r="AZ51"/>
  <c r="BA51" a="1"/>
  <c r="BA51"/>
  <c r="BB51" a="1"/>
  <c r="BB51"/>
  <c r="BC51" a="1"/>
  <c r="BC51"/>
  <c r="BD51" a="1"/>
  <c r="BD51"/>
  <c r="D52"/>
  <c r="C52"/>
  <c r="E52"/>
  <c r="G52" a="1"/>
  <c r="G52"/>
  <c r="H52" a="1"/>
  <c r="H52"/>
  <c r="I52" a="1"/>
  <c r="I52"/>
  <c r="J52" a="1"/>
  <c r="J52"/>
  <c r="K52" a="1"/>
  <c r="K52"/>
  <c r="L52" a="1"/>
  <c r="L52"/>
  <c r="M52" a="1"/>
  <c r="M52"/>
  <c r="N52" a="1"/>
  <c r="N52"/>
  <c r="O52" a="1"/>
  <c r="O52"/>
  <c r="P52" a="1"/>
  <c r="P52"/>
  <c r="Q52" a="1"/>
  <c r="Q52"/>
  <c r="R52" a="1"/>
  <c r="R52"/>
  <c r="S52" a="1"/>
  <c r="S52"/>
  <c r="T52" a="1"/>
  <c r="T52"/>
  <c r="U52" a="1"/>
  <c r="U52"/>
  <c r="V52" a="1"/>
  <c r="V52"/>
  <c r="W52" a="1"/>
  <c r="W52"/>
  <c r="X52" a="1"/>
  <c r="X52"/>
  <c r="Y52" a="1"/>
  <c r="Y52"/>
  <c r="Z52" a="1"/>
  <c r="Z52"/>
  <c r="AA52" a="1"/>
  <c r="AA52"/>
  <c r="AB52" a="1"/>
  <c r="AB52"/>
  <c r="AC52" a="1"/>
  <c r="AC52"/>
  <c r="AD52" a="1"/>
  <c r="AD52"/>
  <c r="AE52" a="1"/>
  <c r="AE52"/>
  <c r="AF52" a="1"/>
  <c r="AF52"/>
  <c r="AG52" a="1"/>
  <c r="AG52"/>
  <c r="AH52" a="1"/>
  <c r="AH52"/>
  <c r="AI52" a="1"/>
  <c r="AI52"/>
  <c r="AJ52" a="1"/>
  <c r="AJ52"/>
  <c r="AK52" a="1"/>
  <c r="AK52"/>
  <c r="AL52" a="1"/>
  <c r="AL52"/>
  <c r="AM52" a="1"/>
  <c r="AM52"/>
  <c r="AN52" a="1"/>
  <c r="AN52"/>
  <c r="AO52" a="1"/>
  <c r="AO52"/>
  <c r="AP52" a="1"/>
  <c r="AP52"/>
  <c r="AQ52" a="1"/>
  <c r="AQ52"/>
  <c r="AR52" a="1"/>
  <c r="AR52"/>
  <c r="AS52" a="1"/>
  <c r="AS52"/>
  <c r="AT52" a="1"/>
  <c r="AT52"/>
  <c r="AU52" a="1"/>
  <c r="AU52"/>
  <c r="AV52" a="1"/>
  <c r="AV52"/>
  <c r="AW52" a="1"/>
  <c r="AW52"/>
  <c r="AX52" a="1"/>
  <c r="AX52"/>
  <c r="AY52" a="1"/>
  <c r="AY52"/>
  <c r="AZ52" a="1"/>
  <c r="AZ52"/>
  <c r="BA52" a="1"/>
  <c r="BA52"/>
  <c r="BB52" a="1"/>
  <c r="BB52"/>
  <c r="BC52" a="1"/>
  <c r="BC52"/>
  <c r="BD52" a="1"/>
  <c r="BD52"/>
  <c r="D53"/>
  <c r="C53"/>
  <c r="E53"/>
  <c r="G53" a="1"/>
  <c r="G53"/>
  <c r="H53" a="1"/>
  <c r="H53"/>
  <c r="I53" a="1"/>
  <c r="I53"/>
  <c r="J53" a="1"/>
  <c r="J53"/>
  <c r="K53" a="1"/>
  <c r="K53"/>
  <c r="L53" a="1"/>
  <c r="L53"/>
  <c r="M53" a="1"/>
  <c r="M53"/>
  <c r="N53" a="1"/>
  <c r="N53"/>
  <c r="O53" a="1"/>
  <c r="O53"/>
  <c r="P53" a="1"/>
  <c r="P53"/>
  <c r="Q53" a="1"/>
  <c r="Q53"/>
  <c r="R53" a="1"/>
  <c r="R53"/>
  <c r="S53" a="1"/>
  <c r="S53"/>
  <c r="T53" a="1"/>
  <c r="T53"/>
  <c r="U53" a="1"/>
  <c r="U53"/>
  <c r="V53" a="1"/>
  <c r="V53"/>
  <c r="W53" a="1"/>
  <c r="W53"/>
  <c r="X53" a="1"/>
  <c r="X53"/>
  <c r="Y53" a="1"/>
  <c r="Y53"/>
  <c r="Z53" a="1"/>
  <c r="Z53"/>
  <c r="AA53" a="1"/>
  <c r="AA53"/>
  <c r="AB53" a="1"/>
  <c r="AB53"/>
  <c r="AC53" a="1"/>
  <c r="AC53"/>
  <c r="AD53" a="1"/>
  <c r="AD53"/>
  <c r="AE53" a="1"/>
  <c r="AE53"/>
  <c r="AF53" a="1"/>
  <c r="AF53"/>
  <c r="AG53" a="1"/>
  <c r="AG53"/>
  <c r="AH53" a="1"/>
  <c r="AH53"/>
  <c r="AI53" a="1"/>
  <c r="AI53"/>
  <c r="AJ53" a="1"/>
  <c r="AJ53"/>
  <c r="AK53" a="1"/>
  <c r="AK53"/>
  <c r="AL53" a="1"/>
  <c r="AL53"/>
  <c r="AM53" a="1"/>
  <c r="AM53"/>
  <c r="AN53" a="1"/>
  <c r="AN53"/>
  <c r="AO53" a="1"/>
  <c r="AO53"/>
  <c r="AP53" a="1"/>
  <c r="AP53"/>
  <c r="AQ53" a="1"/>
  <c r="AQ53"/>
  <c r="AR53" a="1"/>
  <c r="AR53"/>
  <c r="AS53" a="1"/>
  <c r="AS53"/>
  <c r="AT53" a="1"/>
  <c r="AT53"/>
  <c r="AU53" a="1"/>
  <c r="AU53"/>
  <c r="AV53" a="1"/>
  <c r="AV53"/>
  <c r="AW53" a="1"/>
  <c r="AW53"/>
  <c r="AX53" a="1"/>
  <c r="AX53"/>
  <c r="AY53" a="1"/>
  <c r="AY53"/>
  <c r="AZ53" a="1"/>
  <c r="AZ53"/>
  <c r="BA53" a="1"/>
  <c r="BA53"/>
  <c r="BB53" a="1"/>
  <c r="BB53"/>
  <c r="BC53" a="1"/>
  <c r="BC53"/>
  <c r="BD53" a="1"/>
  <c r="BD53"/>
  <c r="D54"/>
  <c r="C54"/>
  <c r="E54"/>
  <c r="G54" a="1"/>
  <c r="G54"/>
  <c r="H54" a="1"/>
  <c r="H54"/>
  <c r="I54" a="1"/>
  <c r="I54"/>
  <c r="J54" a="1"/>
  <c r="J54"/>
  <c r="K54" a="1"/>
  <c r="K54"/>
  <c r="L54" a="1"/>
  <c r="L54"/>
  <c r="M54" a="1"/>
  <c r="M54"/>
  <c r="N54" a="1"/>
  <c r="N54"/>
  <c r="O54" a="1"/>
  <c r="O54"/>
  <c r="P54" a="1"/>
  <c r="P54"/>
  <c r="Q54" a="1"/>
  <c r="Q54"/>
  <c r="R54" a="1"/>
  <c r="R54"/>
  <c r="S54" a="1"/>
  <c r="S54"/>
  <c r="T54" a="1"/>
  <c r="T54"/>
  <c r="U54" a="1"/>
  <c r="U54"/>
  <c r="V54" a="1"/>
  <c r="V54"/>
  <c r="W54" a="1"/>
  <c r="W54"/>
  <c r="X54" a="1"/>
  <c r="X54"/>
  <c r="Y54" a="1"/>
  <c r="Y54"/>
  <c r="Z54" a="1"/>
  <c r="Z54"/>
  <c r="AA54" a="1"/>
  <c r="AA54"/>
  <c r="AB54" a="1"/>
  <c r="AB54"/>
  <c r="AC54" a="1"/>
  <c r="AC54"/>
  <c r="AD54" a="1"/>
  <c r="AD54"/>
  <c r="AE54" a="1"/>
  <c r="AE54"/>
  <c r="AF54" a="1"/>
  <c r="AF54"/>
  <c r="AG54" a="1"/>
  <c r="AG54"/>
  <c r="AH54" a="1"/>
  <c r="AH54"/>
  <c r="AI54" a="1"/>
  <c r="AI54"/>
  <c r="AJ54" a="1"/>
  <c r="AJ54"/>
  <c r="AK54" a="1"/>
  <c r="AK54"/>
  <c r="AL54" a="1"/>
  <c r="AL54"/>
  <c r="AM54" a="1"/>
  <c r="AM54"/>
  <c r="AN54" a="1"/>
  <c r="AN54"/>
  <c r="AO54" a="1"/>
  <c r="AO54"/>
  <c r="AP54" a="1"/>
  <c r="AP54"/>
  <c r="AQ54" a="1"/>
  <c r="AQ54"/>
  <c r="AR54" a="1"/>
  <c r="AR54"/>
  <c r="AS54" a="1"/>
  <c r="AS54"/>
  <c r="AT54" a="1"/>
  <c r="AT54"/>
  <c r="AU54" a="1"/>
  <c r="AU54"/>
  <c r="AV54" a="1"/>
  <c r="AV54"/>
  <c r="AW54" a="1"/>
  <c r="AW54"/>
  <c r="AX54" a="1"/>
  <c r="AX54"/>
  <c r="AY54" a="1"/>
  <c r="AY54"/>
  <c r="AZ54" a="1"/>
  <c r="AZ54"/>
  <c r="BA54" a="1"/>
  <c r="BA54"/>
  <c r="BB54" a="1"/>
  <c r="BB54"/>
  <c r="BC54" a="1"/>
  <c r="BC54"/>
  <c r="BD54" a="1"/>
  <c r="BD54"/>
  <c r="D55"/>
  <c r="C55"/>
  <c r="E55"/>
  <c r="G55" a="1"/>
  <c r="G55"/>
  <c r="H55" a="1"/>
  <c r="H55"/>
  <c r="I55" a="1"/>
  <c r="I55"/>
  <c r="J55" a="1"/>
  <c r="J55"/>
  <c r="K55" a="1"/>
  <c r="K55"/>
  <c r="L55" a="1"/>
  <c r="L55"/>
  <c r="M55" a="1"/>
  <c r="M55"/>
  <c r="N55" a="1"/>
  <c r="N55"/>
  <c r="O55" a="1"/>
  <c r="O55"/>
  <c r="P55" a="1"/>
  <c r="P55"/>
  <c r="Q55" a="1"/>
  <c r="Q55"/>
  <c r="R55" a="1"/>
  <c r="R55"/>
  <c r="S55" a="1"/>
  <c r="S55"/>
  <c r="T55" a="1"/>
  <c r="T55"/>
  <c r="U55" a="1"/>
  <c r="U55"/>
  <c r="V55" a="1"/>
  <c r="V55"/>
  <c r="W55" a="1"/>
  <c r="W55"/>
  <c r="X55" a="1"/>
  <c r="X55"/>
  <c r="Y55" a="1"/>
  <c r="Y55"/>
  <c r="Z55" a="1"/>
  <c r="Z55"/>
  <c r="AA55" a="1"/>
  <c r="AA55"/>
  <c r="AB55" a="1"/>
  <c r="AB55"/>
  <c r="AC55" a="1"/>
  <c r="AC55"/>
  <c r="AD55" a="1"/>
  <c r="AD55"/>
  <c r="AE55" a="1"/>
  <c r="AE55"/>
  <c r="AF55" a="1"/>
  <c r="AF55"/>
  <c r="AG55" a="1"/>
  <c r="AG55"/>
  <c r="AH55" a="1"/>
  <c r="AH55"/>
  <c r="AI55" a="1"/>
  <c r="AI55"/>
  <c r="AJ55" a="1"/>
  <c r="AJ55"/>
  <c r="AK55" a="1"/>
  <c r="AK55"/>
  <c r="AL55" a="1"/>
  <c r="AL55"/>
  <c r="AM55" a="1"/>
  <c r="AM55"/>
  <c r="AN55" a="1"/>
  <c r="AN55"/>
  <c r="AO55" a="1"/>
  <c r="AO55"/>
  <c r="AP55" a="1"/>
  <c r="AP55"/>
  <c r="AQ55" a="1"/>
  <c r="AQ55"/>
  <c r="AR55" a="1"/>
  <c r="AR55"/>
  <c r="AS55" a="1"/>
  <c r="AS55"/>
  <c r="AT55" a="1"/>
  <c r="AT55"/>
  <c r="AU55" a="1"/>
  <c r="AU55"/>
  <c r="AV55" a="1"/>
  <c r="AV55"/>
  <c r="AW55" a="1"/>
  <c r="AW55"/>
  <c r="AX55" a="1"/>
  <c r="AX55"/>
  <c r="AY55" a="1"/>
  <c r="AY55"/>
  <c r="AZ55" a="1"/>
  <c r="AZ55"/>
  <c r="BA55" a="1"/>
  <c r="BA55"/>
  <c r="BB55" a="1"/>
  <c r="BB55"/>
  <c r="BC55" a="1"/>
  <c r="BC55"/>
  <c r="BD55" a="1"/>
  <c r="BD55"/>
  <c r="D56"/>
  <c r="C56"/>
  <c r="E56"/>
  <c r="G56" a="1"/>
  <c r="G56"/>
  <c r="H56" a="1"/>
  <c r="H56"/>
  <c r="I56" a="1"/>
  <c r="I56"/>
  <c r="J56" a="1"/>
  <c r="J56"/>
  <c r="K56" a="1"/>
  <c r="K56"/>
  <c r="L56" a="1"/>
  <c r="L56"/>
  <c r="M56" a="1"/>
  <c r="M56"/>
  <c r="N56" a="1"/>
  <c r="N56"/>
  <c r="O56" a="1"/>
  <c r="O56"/>
  <c r="P56" a="1"/>
  <c r="P56"/>
  <c r="Q56" a="1"/>
  <c r="Q56"/>
  <c r="R56" a="1"/>
  <c r="R56"/>
  <c r="S56" a="1"/>
  <c r="S56"/>
  <c r="T56" a="1"/>
  <c r="T56"/>
  <c r="U56" a="1"/>
  <c r="U56"/>
  <c r="V56" a="1"/>
  <c r="V56"/>
  <c r="W56" a="1"/>
  <c r="W56"/>
  <c r="X56" a="1"/>
  <c r="X56"/>
  <c r="Y56" a="1"/>
  <c r="Y56"/>
  <c r="Z56" a="1"/>
  <c r="Z56"/>
  <c r="AA56" a="1"/>
  <c r="AA56"/>
  <c r="AB56" a="1"/>
  <c r="AB56"/>
  <c r="AC56" a="1"/>
  <c r="AC56"/>
  <c r="AD56" a="1"/>
  <c r="AD56"/>
  <c r="AE56" a="1"/>
  <c r="AE56"/>
  <c r="AF56" a="1"/>
  <c r="AF56"/>
  <c r="AG56" a="1"/>
  <c r="AG56"/>
  <c r="AH56" a="1"/>
  <c r="AH56"/>
  <c r="AI56" a="1"/>
  <c r="AI56"/>
  <c r="AJ56" a="1"/>
  <c r="AJ56"/>
  <c r="AK56" a="1"/>
  <c r="AK56"/>
  <c r="AL56" a="1"/>
  <c r="AL56"/>
  <c r="AM56" a="1"/>
  <c r="AM56"/>
  <c r="AN56" a="1"/>
  <c r="AN56"/>
  <c r="AO56" a="1"/>
  <c r="AO56"/>
  <c r="AP56" a="1"/>
  <c r="AP56"/>
  <c r="AQ56" a="1"/>
  <c r="AQ56"/>
  <c r="AR56" a="1"/>
  <c r="AR56"/>
  <c r="AS56" a="1"/>
  <c r="AS56"/>
  <c r="AT56" a="1"/>
  <c r="AT56"/>
  <c r="AU56" a="1"/>
  <c r="AU56"/>
  <c r="AV56" a="1"/>
  <c r="AV56"/>
  <c r="AW56" a="1"/>
  <c r="AW56"/>
  <c r="AX56" a="1"/>
  <c r="AX56"/>
  <c r="AY56" a="1"/>
  <c r="AY56"/>
  <c r="AZ56" a="1"/>
  <c r="AZ56"/>
  <c r="BA56" a="1"/>
  <c r="BA56"/>
  <c r="BB56" a="1"/>
  <c r="BB56"/>
  <c r="BC56" a="1"/>
  <c r="BC56"/>
  <c r="BD56" a="1"/>
  <c r="BD56"/>
  <c r="D57"/>
  <c r="C57"/>
  <c r="E57"/>
  <c r="G57" a="1"/>
  <c r="G57"/>
  <c r="H57" a="1"/>
  <c r="H57"/>
  <c r="I57" a="1"/>
  <c r="I57"/>
  <c r="J57" a="1"/>
  <c r="J57"/>
  <c r="K57" a="1"/>
  <c r="K57"/>
  <c r="L57" a="1"/>
  <c r="L57"/>
  <c r="M57" a="1"/>
  <c r="M57"/>
  <c r="N57" a="1"/>
  <c r="N57"/>
  <c r="O57" a="1"/>
  <c r="O57"/>
  <c r="P57" a="1"/>
  <c r="P57"/>
  <c r="Q57" a="1"/>
  <c r="Q57"/>
  <c r="R57" a="1"/>
  <c r="R57"/>
  <c r="S57" a="1"/>
  <c r="S57"/>
  <c r="T57" a="1"/>
  <c r="T57"/>
  <c r="U57" a="1"/>
  <c r="U57"/>
  <c r="V57" a="1"/>
  <c r="V57"/>
  <c r="W57" a="1"/>
  <c r="W57"/>
  <c r="X57" a="1"/>
  <c r="X57"/>
  <c r="Y57" a="1"/>
  <c r="Y57"/>
  <c r="Z57" a="1"/>
  <c r="Z57"/>
  <c r="AA57" a="1"/>
  <c r="AA57"/>
  <c r="AB57" a="1"/>
  <c r="AB57"/>
  <c r="AC57" a="1"/>
  <c r="AC57"/>
  <c r="AD57" a="1"/>
  <c r="AD57"/>
  <c r="AE57" a="1"/>
  <c r="AE57"/>
  <c r="AF57" a="1"/>
  <c r="AF57"/>
  <c r="AG57" a="1"/>
  <c r="AG57"/>
  <c r="AH57" a="1"/>
  <c r="AH57"/>
  <c r="AI57" a="1"/>
  <c r="AI57"/>
  <c r="AJ57" a="1"/>
  <c r="AJ57"/>
  <c r="AK57" a="1"/>
  <c r="AK57"/>
  <c r="AL57" a="1"/>
  <c r="AL57"/>
  <c r="AM57" a="1"/>
  <c r="AM57"/>
  <c r="AN57" a="1"/>
  <c r="AN57"/>
  <c r="AO57" a="1"/>
  <c r="AO57"/>
  <c r="AP57" a="1"/>
  <c r="AP57"/>
  <c r="AQ57" a="1"/>
  <c r="AQ57"/>
  <c r="AR57" a="1"/>
  <c r="AR57"/>
  <c r="AS57" a="1"/>
  <c r="AS57"/>
  <c r="AT57" a="1"/>
  <c r="AT57"/>
  <c r="AU57" a="1"/>
  <c r="AU57"/>
  <c r="AV57" a="1"/>
  <c r="AV57"/>
  <c r="AW57" a="1"/>
  <c r="AW57"/>
  <c r="AX57" a="1"/>
  <c r="AX57"/>
  <c r="AY57" a="1"/>
  <c r="AY57"/>
  <c r="AZ57" a="1"/>
  <c r="AZ57"/>
  <c r="BA57" a="1"/>
  <c r="BA57"/>
  <c r="BB57" a="1"/>
  <c r="BB57"/>
  <c r="BC57" a="1"/>
  <c r="BC57"/>
  <c r="BD57" a="1"/>
  <c r="BD57"/>
  <c r="D58"/>
  <c r="C58"/>
  <c r="E58"/>
  <c r="G58" a="1"/>
  <c r="G58"/>
  <c r="H58" a="1"/>
  <c r="H58"/>
  <c r="I58" a="1"/>
  <c r="I58"/>
  <c r="J58" a="1"/>
  <c r="J58"/>
  <c r="K58" a="1"/>
  <c r="K58"/>
  <c r="L58" a="1"/>
  <c r="L58"/>
  <c r="M58" a="1"/>
  <c r="M58"/>
  <c r="N58" a="1"/>
  <c r="N58"/>
  <c r="O58" a="1"/>
  <c r="O58"/>
  <c r="P58" a="1"/>
  <c r="P58"/>
  <c r="Q58" a="1"/>
  <c r="Q58"/>
  <c r="R58" a="1"/>
  <c r="R58"/>
  <c r="S58" a="1"/>
  <c r="S58"/>
  <c r="T58" a="1"/>
  <c r="T58"/>
  <c r="U58" a="1"/>
  <c r="U58"/>
  <c r="V58" a="1"/>
  <c r="V58"/>
  <c r="W58" a="1"/>
  <c r="W58"/>
  <c r="X58" a="1"/>
  <c r="X58"/>
  <c r="Y58" a="1"/>
  <c r="Y58"/>
  <c r="Z58" a="1"/>
  <c r="Z58"/>
  <c r="AA58" a="1"/>
  <c r="AA58"/>
  <c r="AB58" a="1"/>
  <c r="AB58"/>
  <c r="AC58" a="1"/>
  <c r="AC58"/>
  <c r="AD58" a="1"/>
  <c r="AD58"/>
  <c r="AE58" a="1"/>
  <c r="AE58"/>
  <c r="AF58" a="1"/>
  <c r="AF58"/>
  <c r="AG58" a="1"/>
  <c r="AG58"/>
  <c r="AH58" a="1"/>
  <c r="AH58"/>
  <c r="AI58" a="1"/>
  <c r="AI58"/>
  <c r="AJ58" a="1"/>
  <c r="AJ58"/>
  <c r="AK58" a="1"/>
  <c r="AK58"/>
  <c r="AL58" a="1"/>
  <c r="AL58"/>
  <c r="AM58" a="1"/>
  <c r="AM58"/>
  <c r="AN58" a="1"/>
  <c r="AN58"/>
  <c r="AO58" a="1"/>
  <c r="AO58"/>
  <c r="AP58" a="1"/>
  <c r="AP58"/>
  <c r="AQ58" a="1"/>
  <c r="AQ58"/>
  <c r="AR58" a="1"/>
  <c r="AR58"/>
  <c r="AS58" a="1"/>
  <c r="AS58"/>
  <c r="AT58" a="1"/>
  <c r="AT58"/>
  <c r="AU58" a="1"/>
  <c r="AU58"/>
  <c r="AV58" a="1"/>
  <c r="AV58"/>
  <c r="AW58" a="1"/>
  <c r="AW58"/>
  <c r="AX58" a="1"/>
  <c r="AX58"/>
  <c r="AY58" a="1"/>
  <c r="AY58"/>
  <c r="AZ58" a="1"/>
  <c r="AZ58"/>
  <c r="BA58" a="1"/>
  <c r="BA58"/>
  <c r="BB58" a="1"/>
  <c r="BB58"/>
  <c r="BC58" a="1"/>
  <c r="BC58"/>
  <c r="BD58" a="1"/>
  <c r="BD58"/>
  <c r="D59"/>
  <c r="C59"/>
  <c r="E59"/>
  <c r="G59" a="1"/>
  <c r="G59"/>
  <c r="H59" a="1"/>
  <c r="H59"/>
  <c r="I59" a="1"/>
  <c r="I59"/>
  <c r="J59" a="1"/>
  <c r="J59"/>
  <c r="K59" a="1"/>
  <c r="K59"/>
  <c r="L59" a="1"/>
  <c r="L59"/>
  <c r="M59" a="1"/>
  <c r="M59"/>
  <c r="N59" a="1"/>
  <c r="N59"/>
  <c r="O59" a="1"/>
  <c r="O59"/>
  <c r="P59" a="1"/>
  <c r="P59"/>
  <c r="Q59" a="1"/>
  <c r="Q59"/>
  <c r="R59" a="1"/>
  <c r="R59"/>
  <c r="S59" a="1"/>
  <c r="S59"/>
  <c r="T59" a="1"/>
  <c r="T59"/>
  <c r="U59" a="1"/>
  <c r="U59"/>
  <c r="V59" a="1"/>
  <c r="V59"/>
  <c r="W59" a="1"/>
  <c r="W59"/>
  <c r="X59" a="1"/>
  <c r="X59"/>
  <c r="Y59" a="1"/>
  <c r="Y59"/>
  <c r="Z59" a="1"/>
  <c r="Z59"/>
  <c r="AA59" a="1"/>
  <c r="AA59"/>
  <c r="AB59" a="1"/>
  <c r="AB59"/>
  <c r="AC59" a="1"/>
  <c r="AC59"/>
  <c r="AD59" a="1"/>
  <c r="AD59"/>
  <c r="AE59" a="1"/>
  <c r="AE59"/>
  <c r="AF59" a="1"/>
  <c r="AF59"/>
  <c r="AG59" a="1"/>
  <c r="AG59"/>
  <c r="AH59" a="1"/>
  <c r="AH59"/>
  <c r="AI59" a="1"/>
  <c r="AI59"/>
  <c r="AJ59" a="1"/>
  <c r="AJ59"/>
  <c r="AK59" a="1"/>
  <c r="AK59"/>
  <c r="AL59" a="1"/>
  <c r="AL59"/>
  <c r="AM59" a="1"/>
  <c r="AM59"/>
  <c r="AN59" a="1"/>
  <c r="AN59"/>
  <c r="AO59" a="1"/>
  <c r="AO59"/>
  <c r="AP59" a="1"/>
  <c r="AP59"/>
  <c r="AQ59" a="1"/>
  <c r="AQ59"/>
  <c r="AR59" a="1"/>
  <c r="AR59"/>
  <c r="AS59" a="1"/>
  <c r="AS59"/>
  <c r="AT59" a="1"/>
  <c r="AT59"/>
  <c r="AU59" a="1"/>
  <c r="AU59"/>
  <c r="AV59" a="1"/>
  <c r="AV59"/>
  <c r="AW59" a="1"/>
  <c r="AW59"/>
  <c r="AX59" a="1"/>
  <c r="AX59"/>
  <c r="AY59" a="1"/>
  <c r="AY59"/>
  <c r="AZ59" a="1"/>
  <c r="AZ59"/>
  <c r="BA59" a="1"/>
  <c r="BA59"/>
  <c r="BB59" a="1"/>
  <c r="BB59"/>
  <c r="BC59" a="1"/>
  <c r="BC59"/>
  <c r="BD59" a="1"/>
  <c r="BD59"/>
  <c r="D60"/>
  <c r="C60"/>
  <c r="E60"/>
  <c r="G60" a="1"/>
  <c r="G60"/>
  <c r="H60" a="1"/>
  <c r="H60"/>
  <c r="I60" a="1"/>
  <c r="I60"/>
  <c r="J60" a="1"/>
  <c r="J60"/>
  <c r="K60" a="1"/>
  <c r="K60"/>
  <c r="L60" a="1"/>
  <c r="L60"/>
  <c r="M60" a="1"/>
  <c r="M60"/>
  <c r="N60" a="1"/>
  <c r="N60"/>
  <c r="O60" a="1"/>
  <c r="O60"/>
  <c r="P60" a="1"/>
  <c r="P60"/>
  <c r="Q60" a="1"/>
  <c r="Q60"/>
  <c r="R60" a="1"/>
  <c r="R60"/>
  <c r="S60" a="1"/>
  <c r="S60"/>
  <c r="T60" a="1"/>
  <c r="T60"/>
  <c r="U60" a="1"/>
  <c r="U60"/>
  <c r="V60" a="1"/>
  <c r="V60"/>
  <c r="W60" a="1"/>
  <c r="W60"/>
  <c r="X60" a="1"/>
  <c r="X60"/>
  <c r="Y60" a="1"/>
  <c r="Y60"/>
  <c r="Z60" a="1"/>
  <c r="Z60"/>
  <c r="AA60" a="1"/>
  <c r="AA60"/>
  <c r="AB60" a="1"/>
  <c r="AB60"/>
  <c r="AC60" a="1"/>
  <c r="AC60"/>
  <c r="AD60" a="1"/>
  <c r="AD60"/>
  <c r="AE60" a="1"/>
  <c r="AE60"/>
  <c r="AF60" a="1"/>
  <c r="AF60"/>
  <c r="AG60" a="1"/>
  <c r="AG60"/>
  <c r="AH60" a="1"/>
  <c r="AH60"/>
  <c r="AI60" a="1"/>
  <c r="AI60"/>
  <c r="AJ60" a="1"/>
  <c r="AJ60"/>
  <c r="AK60" a="1"/>
  <c r="AK60"/>
  <c r="AL60" a="1"/>
  <c r="AL60"/>
  <c r="AM60" a="1"/>
  <c r="AM60"/>
  <c r="AN60" a="1"/>
  <c r="AN60"/>
  <c r="AO60" a="1"/>
  <c r="AO60"/>
  <c r="AP60" a="1"/>
  <c r="AP60"/>
  <c r="AQ60" a="1"/>
  <c r="AQ60"/>
  <c r="AR60" a="1"/>
  <c r="AR60"/>
  <c r="AS60" a="1"/>
  <c r="AS60"/>
  <c r="AT60" a="1"/>
  <c r="AT60"/>
  <c r="AU60" a="1"/>
  <c r="AU60"/>
  <c r="AV60" a="1"/>
  <c r="AV60"/>
  <c r="AW60" a="1"/>
  <c r="AW60"/>
  <c r="AX60" a="1"/>
  <c r="AX60"/>
  <c r="AY60" a="1"/>
  <c r="AY60"/>
  <c r="AZ60" a="1"/>
  <c r="AZ60"/>
  <c r="BA60" a="1"/>
  <c r="BA60"/>
  <c r="BB60" a="1"/>
  <c r="BB60"/>
  <c r="BC60" a="1"/>
  <c r="BC60"/>
  <c r="BD60" a="1"/>
  <c r="BD60"/>
  <c r="D61"/>
  <c r="C61"/>
  <c r="E61"/>
  <c r="G61" a="1"/>
  <c r="G61"/>
  <c r="H61" a="1"/>
  <c r="H61"/>
  <c r="I61" a="1"/>
  <c r="I61"/>
  <c r="J61" a="1"/>
  <c r="J61"/>
  <c r="K61" a="1"/>
  <c r="K61"/>
  <c r="L61" a="1"/>
  <c r="L61"/>
  <c r="M61" a="1"/>
  <c r="M61"/>
  <c r="N61" a="1"/>
  <c r="N61"/>
  <c r="O61" a="1"/>
  <c r="O61"/>
  <c r="P61" a="1"/>
  <c r="P61"/>
  <c r="Q61" a="1"/>
  <c r="Q61"/>
  <c r="R61" a="1"/>
  <c r="R61"/>
  <c r="S61" a="1"/>
  <c r="S61"/>
  <c r="T61" a="1"/>
  <c r="T61"/>
  <c r="U61" a="1"/>
  <c r="U61"/>
  <c r="V61" a="1"/>
  <c r="V61"/>
  <c r="W61" a="1"/>
  <c r="W61"/>
  <c r="X61" a="1"/>
  <c r="X61"/>
  <c r="Y61" a="1"/>
  <c r="Y61"/>
  <c r="Z61" a="1"/>
  <c r="Z61"/>
  <c r="AA61" a="1"/>
  <c r="AA61"/>
  <c r="AB61" a="1"/>
  <c r="AB61"/>
  <c r="AC61" a="1"/>
  <c r="AC61"/>
  <c r="AD61" a="1"/>
  <c r="AD61"/>
  <c r="AE61" a="1"/>
  <c r="AE61"/>
  <c r="AF61" a="1"/>
  <c r="AF61"/>
  <c r="AG61" a="1"/>
  <c r="AG61"/>
  <c r="AH61" a="1"/>
  <c r="AH61"/>
  <c r="AI61" a="1"/>
  <c r="AI61"/>
  <c r="AJ61" a="1"/>
  <c r="AJ61"/>
  <c r="AK61" a="1"/>
  <c r="AK61"/>
  <c r="AL61" a="1"/>
  <c r="AL61"/>
  <c r="AM61" a="1"/>
  <c r="AM61"/>
  <c r="AN61" a="1"/>
  <c r="AN61"/>
  <c r="AO61" a="1"/>
  <c r="AO61"/>
  <c r="AP61" a="1"/>
  <c r="AP61"/>
  <c r="AQ61" a="1"/>
  <c r="AQ61"/>
  <c r="AR61" a="1"/>
  <c r="AR61"/>
  <c r="AS61" a="1"/>
  <c r="AS61"/>
  <c r="AT61" a="1"/>
  <c r="AT61"/>
  <c r="AU61" a="1"/>
  <c r="AU61"/>
  <c r="AV61" a="1"/>
  <c r="AV61"/>
  <c r="AW61" a="1"/>
  <c r="AW61"/>
  <c r="AX61" a="1"/>
  <c r="AX61"/>
  <c r="AY61" a="1"/>
  <c r="AY61"/>
  <c r="AZ61" a="1"/>
  <c r="AZ61"/>
  <c r="BA61" a="1"/>
  <c r="BA61"/>
  <c r="BB61" a="1"/>
  <c r="BB61"/>
  <c r="BC61" a="1"/>
  <c r="BC61"/>
  <c r="BD61" a="1"/>
  <c r="BD61"/>
  <c r="D62"/>
  <c r="C62"/>
  <c r="E62"/>
  <c r="G62" a="1"/>
  <c r="G62"/>
  <c r="H62" a="1"/>
  <c r="H62"/>
  <c r="I62" a="1"/>
  <c r="I62"/>
  <c r="J62" a="1"/>
  <c r="J62"/>
  <c r="K62" a="1"/>
  <c r="K62"/>
  <c r="L62" a="1"/>
  <c r="L62"/>
  <c r="M62" a="1"/>
  <c r="M62"/>
  <c r="N62" a="1"/>
  <c r="N62"/>
  <c r="O62" a="1"/>
  <c r="O62"/>
  <c r="P62" a="1"/>
  <c r="P62"/>
  <c r="Q62" a="1"/>
  <c r="Q62"/>
  <c r="R62" a="1"/>
  <c r="R62"/>
  <c r="S62" a="1"/>
  <c r="S62"/>
  <c r="T62" a="1"/>
  <c r="T62"/>
  <c r="U62" a="1"/>
  <c r="U62"/>
  <c r="V62" a="1"/>
  <c r="V62"/>
  <c r="W62" a="1"/>
  <c r="W62"/>
  <c r="X62" a="1"/>
  <c r="X62"/>
  <c r="Y62" a="1"/>
  <c r="Y62"/>
  <c r="Z62" a="1"/>
  <c r="Z62"/>
  <c r="AA62" a="1"/>
  <c r="AA62"/>
  <c r="AB62" a="1"/>
  <c r="AB62"/>
  <c r="AC62" a="1"/>
  <c r="AC62"/>
  <c r="AD62" a="1"/>
  <c r="AD62"/>
  <c r="AE62" a="1"/>
  <c r="AE62"/>
  <c r="AF62" a="1"/>
  <c r="AF62"/>
  <c r="AG62" a="1"/>
  <c r="AG62"/>
  <c r="AH62" a="1"/>
  <c r="AH62"/>
  <c r="AI62" a="1"/>
  <c r="AI62"/>
  <c r="AJ62" a="1"/>
  <c r="AJ62"/>
  <c r="AK62" a="1"/>
  <c r="AK62"/>
  <c r="AL62" a="1"/>
  <c r="AL62"/>
  <c r="AM62" a="1"/>
  <c r="AM62"/>
  <c r="AN62" a="1"/>
  <c r="AN62"/>
  <c r="AO62" a="1"/>
  <c r="AO62"/>
  <c r="AP62" a="1"/>
  <c r="AP62"/>
  <c r="AQ62" a="1"/>
  <c r="AQ62"/>
  <c r="AR62" a="1"/>
  <c r="AR62"/>
  <c r="AS62" a="1"/>
  <c r="AS62"/>
  <c r="AT62" a="1"/>
  <c r="AT62"/>
  <c r="AU62" a="1"/>
  <c r="AU62"/>
  <c r="AV62" a="1"/>
  <c r="AV62"/>
  <c r="AW62" a="1"/>
  <c r="AW62"/>
  <c r="AX62" a="1"/>
  <c r="AX62"/>
  <c r="AY62" a="1"/>
  <c r="AY62"/>
  <c r="AZ62" a="1"/>
  <c r="AZ62"/>
  <c r="BA62" a="1"/>
  <c r="BA62"/>
  <c r="BB62" a="1"/>
  <c r="BB62"/>
  <c r="BC62" a="1"/>
  <c r="BC62"/>
  <c r="BD62" a="1"/>
  <c r="BD62"/>
  <c r="D63"/>
  <c r="C63"/>
  <c r="E63"/>
  <c r="G63" a="1"/>
  <c r="G63"/>
  <c r="H63" a="1"/>
  <c r="H63"/>
  <c r="I63" a="1"/>
  <c r="I63"/>
  <c r="J63" a="1"/>
  <c r="J63"/>
  <c r="K63" a="1"/>
  <c r="K63"/>
  <c r="L63" a="1"/>
  <c r="L63"/>
  <c r="M63" a="1"/>
  <c r="M63"/>
  <c r="N63" a="1"/>
  <c r="N63"/>
  <c r="O63" a="1"/>
  <c r="O63"/>
  <c r="P63" a="1"/>
  <c r="P63"/>
  <c r="Q63" a="1"/>
  <c r="Q63"/>
  <c r="R63" a="1"/>
  <c r="R63"/>
  <c r="S63" a="1"/>
  <c r="S63"/>
  <c r="T63" a="1"/>
  <c r="T63"/>
  <c r="U63" a="1"/>
  <c r="U63"/>
  <c r="V63" a="1"/>
  <c r="V63"/>
  <c r="W63" a="1"/>
  <c r="W63"/>
  <c r="X63" a="1"/>
  <c r="X63"/>
  <c r="Y63" a="1"/>
  <c r="Y63"/>
  <c r="Z63" a="1"/>
  <c r="Z63"/>
  <c r="AA63" a="1"/>
  <c r="AA63"/>
  <c r="AB63" a="1"/>
  <c r="AB63"/>
  <c r="AC63" a="1"/>
  <c r="AC63"/>
  <c r="AD63" a="1"/>
  <c r="AD63"/>
  <c r="AE63" a="1"/>
  <c r="AE63"/>
  <c r="AF63" a="1"/>
  <c r="AF63"/>
  <c r="AG63" a="1"/>
  <c r="AG63"/>
  <c r="AH63" a="1"/>
  <c r="AH63"/>
  <c r="AI63" a="1"/>
  <c r="AI63"/>
  <c r="AJ63" a="1"/>
  <c r="AJ63"/>
  <c r="AK63" a="1"/>
  <c r="AK63"/>
  <c r="AL63" a="1"/>
  <c r="AL63"/>
  <c r="AM63" a="1"/>
  <c r="AM63"/>
  <c r="AN63" a="1"/>
  <c r="AN63"/>
  <c r="AO63" a="1"/>
  <c r="AO63"/>
  <c r="AP63" a="1"/>
  <c r="AP63"/>
  <c r="AQ63" a="1"/>
  <c r="AQ63"/>
  <c r="AR63" a="1"/>
  <c r="AR63"/>
  <c r="AS63" a="1"/>
  <c r="AS63"/>
  <c r="AT63" a="1"/>
  <c r="AT63"/>
  <c r="AU63" a="1"/>
  <c r="AU63"/>
  <c r="AV63" a="1"/>
  <c r="AV63"/>
  <c r="AW63" a="1"/>
  <c r="AW63"/>
  <c r="AX63" a="1"/>
  <c r="AX63"/>
  <c r="AY63" a="1"/>
  <c r="AY63"/>
  <c r="AZ63" a="1"/>
  <c r="AZ63"/>
  <c r="BA63" a="1"/>
  <c r="BA63"/>
  <c r="BB63" a="1"/>
  <c r="BB63"/>
  <c r="BC63" a="1"/>
  <c r="BC63"/>
  <c r="BD63" a="1"/>
  <c r="BD63"/>
  <c r="D64"/>
  <c r="C64"/>
  <c r="E64"/>
  <c r="G64" a="1"/>
  <c r="G64"/>
  <c r="H64" a="1"/>
  <c r="H64"/>
  <c r="I64" a="1"/>
  <c r="I64"/>
  <c r="J64" a="1"/>
  <c r="J64"/>
  <c r="K64" a="1"/>
  <c r="K64"/>
  <c r="L64" a="1"/>
  <c r="L64"/>
  <c r="M64" a="1"/>
  <c r="M64"/>
  <c r="N64" a="1"/>
  <c r="N64"/>
  <c r="O64" a="1"/>
  <c r="O64"/>
  <c r="P64" a="1"/>
  <c r="P64"/>
  <c r="Q64" a="1"/>
  <c r="Q64"/>
  <c r="R64" a="1"/>
  <c r="R64"/>
  <c r="S64" a="1"/>
  <c r="S64"/>
  <c r="T64" a="1"/>
  <c r="T64"/>
  <c r="U64" a="1"/>
  <c r="U64"/>
  <c r="V64" a="1"/>
  <c r="V64"/>
  <c r="W64" a="1"/>
  <c r="W64"/>
  <c r="X64" a="1"/>
  <c r="X64"/>
  <c r="Y64" a="1"/>
  <c r="Y64"/>
  <c r="Z64" a="1"/>
  <c r="Z64"/>
  <c r="AA64" a="1"/>
  <c r="AA64"/>
  <c r="AB64" a="1"/>
  <c r="AB64"/>
  <c r="AC64" a="1"/>
  <c r="AC64"/>
  <c r="AD64" a="1"/>
  <c r="AD64"/>
  <c r="AE64" a="1"/>
  <c r="AE64"/>
  <c r="AF64" a="1"/>
  <c r="AF64"/>
  <c r="AG64" a="1"/>
  <c r="AG64"/>
  <c r="AH64" a="1"/>
  <c r="AH64"/>
  <c r="AI64" a="1"/>
  <c r="AI64"/>
  <c r="AJ64" a="1"/>
  <c r="AJ64"/>
  <c r="AK64" a="1"/>
  <c r="AK64"/>
  <c r="AL64" a="1"/>
  <c r="AL64"/>
  <c r="AM64" a="1"/>
  <c r="AM64"/>
  <c r="AN64" a="1"/>
  <c r="AN64"/>
  <c r="AO64" a="1"/>
  <c r="AO64"/>
  <c r="AP64" a="1"/>
  <c r="AP64"/>
  <c r="AQ64" a="1"/>
  <c r="AQ64"/>
  <c r="AR64" a="1"/>
  <c r="AR64"/>
  <c r="AS64" a="1"/>
  <c r="AS64"/>
  <c r="AT64" a="1"/>
  <c r="AT64"/>
  <c r="AU64" a="1"/>
  <c r="AU64"/>
  <c r="AV64" a="1"/>
  <c r="AV64"/>
  <c r="AW64" a="1"/>
  <c r="AW64"/>
  <c r="AX64" a="1"/>
  <c r="AX64"/>
  <c r="AY64" a="1"/>
  <c r="AY64"/>
  <c r="AZ64" a="1"/>
  <c r="AZ64"/>
  <c r="BA64" a="1"/>
  <c r="BA64"/>
  <c r="BB64" a="1"/>
  <c r="BB64"/>
  <c r="BC64" a="1"/>
  <c r="BC64"/>
  <c r="BD64" a="1"/>
  <c r="BD64"/>
  <c r="D65"/>
  <c r="C65"/>
  <c r="E65"/>
  <c r="G65" a="1"/>
  <c r="G65"/>
  <c r="H65" a="1"/>
  <c r="H65"/>
  <c r="I65" a="1"/>
  <c r="I65"/>
  <c r="J65" a="1"/>
  <c r="J65"/>
  <c r="K65" a="1"/>
  <c r="K65"/>
  <c r="L65" a="1"/>
  <c r="L65"/>
  <c r="M65" a="1"/>
  <c r="M65"/>
  <c r="N65" a="1"/>
  <c r="N65"/>
  <c r="O65" a="1"/>
  <c r="O65"/>
  <c r="P65" a="1"/>
  <c r="P65"/>
  <c r="Q65" a="1"/>
  <c r="Q65"/>
  <c r="R65" a="1"/>
  <c r="R65"/>
  <c r="S65" a="1"/>
  <c r="S65"/>
  <c r="T65" a="1"/>
  <c r="T65"/>
  <c r="U65" a="1"/>
  <c r="U65"/>
  <c r="V65" a="1"/>
  <c r="V65"/>
  <c r="W65" a="1"/>
  <c r="W65"/>
  <c r="X65" a="1"/>
  <c r="X65"/>
  <c r="Y65" a="1"/>
  <c r="Y65"/>
  <c r="Z65" a="1"/>
  <c r="Z65"/>
  <c r="AA65" a="1"/>
  <c r="AA65"/>
  <c r="AB65" a="1"/>
  <c r="AB65"/>
  <c r="AC65" a="1"/>
  <c r="AC65"/>
  <c r="AD65" a="1"/>
  <c r="AD65"/>
  <c r="AE65" a="1"/>
  <c r="AE65"/>
  <c r="AF65" a="1"/>
  <c r="AF65"/>
  <c r="AG65" a="1"/>
  <c r="AG65"/>
  <c r="AH65" a="1"/>
  <c r="AH65"/>
  <c r="AI65" a="1"/>
  <c r="AI65"/>
  <c r="AJ65" a="1"/>
  <c r="AJ65"/>
  <c r="AK65" a="1"/>
  <c r="AK65"/>
  <c r="AL65" a="1"/>
  <c r="AL65"/>
  <c r="AM65" a="1"/>
  <c r="AM65"/>
  <c r="AN65" a="1"/>
  <c r="AN65"/>
  <c r="AO65" a="1"/>
  <c r="AO65"/>
  <c r="AP65" a="1"/>
  <c r="AP65"/>
  <c r="AQ65" a="1"/>
  <c r="AQ65"/>
  <c r="AR65" a="1"/>
  <c r="AR65"/>
  <c r="AS65" a="1"/>
  <c r="AS65"/>
  <c r="AT65" a="1"/>
  <c r="AT65"/>
  <c r="AU65" a="1"/>
  <c r="AU65"/>
  <c r="AV65" a="1"/>
  <c r="AV65"/>
  <c r="AW65" a="1"/>
  <c r="AW65"/>
  <c r="AX65" a="1"/>
  <c r="AX65"/>
  <c r="AY65" a="1"/>
  <c r="AY65"/>
  <c r="AZ65" a="1"/>
  <c r="AZ65"/>
  <c r="BA65" a="1"/>
  <c r="BA65"/>
  <c r="BB65" a="1"/>
  <c r="BB65"/>
  <c r="BC65" a="1"/>
  <c r="BC65"/>
  <c r="BD65" a="1"/>
  <c r="BD65"/>
  <c r="D66"/>
  <c r="C66"/>
  <c r="E66"/>
  <c r="G66" a="1"/>
  <c r="G66"/>
  <c r="H66" a="1"/>
  <c r="H66"/>
  <c r="I66" a="1"/>
  <c r="I66"/>
  <c r="J66" a="1"/>
  <c r="J66"/>
  <c r="K66" a="1"/>
  <c r="K66"/>
  <c r="L66" a="1"/>
  <c r="L66"/>
  <c r="M66" a="1"/>
  <c r="M66"/>
  <c r="N66" a="1"/>
  <c r="N66"/>
  <c r="O66" a="1"/>
  <c r="O66"/>
  <c r="P66" a="1"/>
  <c r="P66"/>
  <c r="Q66" a="1"/>
  <c r="Q66"/>
  <c r="R66" a="1"/>
  <c r="R66"/>
  <c r="S66" a="1"/>
  <c r="S66"/>
  <c r="T66" a="1"/>
  <c r="T66"/>
  <c r="U66" a="1"/>
  <c r="U66"/>
  <c r="V66" a="1"/>
  <c r="V66"/>
  <c r="W66" a="1"/>
  <c r="W66"/>
  <c r="X66" a="1"/>
  <c r="X66"/>
  <c r="Y66" a="1"/>
  <c r="Y66"/>
  <c r="Z66" a="1"/>
  <c r="Z66"/>
  <c r="AA66" a="1"/>
  <c r="AA66"/>
  <c r="AB66" a="1"/>
  <c r="AB66"/>
  <c r="AC66" a="1"/>
  <c r="AC66"/>
  <c r="AD66" a="1"/>
  <c r="AD66"/>
  <c r="AE66" a="1"/>
  <c r="AE66"/>
  <c r="AF66" a="1"/>
  <c r="AF66"/>
  <c r="AG66" a="1"/>
  <c r="AG66"/>
  <c r="AH66" a="1"/>
  <c r="AH66"/>
  <c r="AI66" a="1"/>
  <c r="AI66"/>
  <c r="AJ66" a="1"/>
  <c r="AJ66"/>
  <c r="AK66" a="1"/>
  <c r="AK66"/>
  <c r="AL66" a="1"/>
  <c r="AL66"/>
  <c r="AM66" a="1"/>
  <c r="AM66"/>
  <c r="AN66" a="1"/>
  <c r="AN66"/>
  <c r="AO66" a="1"/>
  <c r="AO66"/>
  <c r="AP66" a="1"/>
  <c r="AP66"/>
  <c r="AQ66" a="1"/>
  <c r="AQ66"/>
  <c r="AR66" a="1"/>
  <c r="AR66"/>
  <c r="AS66" a="1"/>
  <c r="AS66"/>
  <c r="AT66" a="1"/>
  <c r="AT66"/>
  <c r="AU66" a="1"/>
  <c r="AU66"/>
  <c r="AV66" a="1"/>
  <c r="AV66"/>
  <c r="AW66" a="1"/>
  <c r="AW66"/>
  <c r="AX66" a="1"/>
  <c r="AX66"/>
  <c r="AY66" a="1"/>
  <c r="AY66"/>
  <c r="AZ66" a="1"/>
  <c r="AZ66"/>
  <c r="BA66" a="1"/>
  <c r="BA66"/>
  <c r="BB66" a="1"/>
  <c r="BB66"/>
  <c r="BC66" a="1"/>
  <c r="BC66"/>
  <c r="BD66" a="1"/>
  <c r="BD66"/>
  <c r="D67"/>
  <c r="C67"/>
  <c r="E67"/>
  <c r="G67" a="1"/>
  <c r="G67"/>
  <c r="H67" a="1"/>
  <c r="H67"/>
  <c r="I67" a="1"/>
  <c r="I67"/>
  <c r="J67" a="1"/>
  <c r="J67"/>
  <c r="K67" a="1"/>
  <c r="K67"/>
  <c r="L67" a="1"/>
  <c r="L67"/>
  <c r="M67" a="1"/>
  <c r="M67"/>
  <c r="N67" a="1"/>
  <c r="N67"/>
  <c r="O67" a="1"/>
  <c r="O67"/>
  <c r="P67" a="1"/>
  <c r="P67"/>
  <c r="Q67" a="1"/>
  <c r="Q67"/>
  <c r="R67" a="1"/>
  <c r="R67"/>
  <c r="S67" a="1"/>
  <c r="S67"/>
  <c r="T67" a="1"/>
  <c r="T67"/>
  <c r="U67" a="1"/>
  <c r="U67"/>
  <c r="V67" a="1"/>
  <c r="V67"/>
  <c r="W67" a="1"/>
  <c r="W67"/>
  <c r="X67" a="1"/>
  <c r="X67"/>
  <c r="Y67" a="1"/>
  <c r="Y67"/>
  <c r="Z67" a="1"/>
  <c r="Z67"/>
  <c r="AA67" a="1"/>
  <c r="AA67"/>
  <c r="AB67" a="1"/>
  <c r="AB67"/>
  <c r="AC67" a="1"/>
  <c r="AC67"/>
  <c r="AD67" a="1"/>
  <c r="AD67"/>
  <c r="AE67" a="1"/>
  <c r="AE67"/>
  <c r="AF67" a="1"/>
  <c r="AF67"/>
  <c r="AG67" a="1"/>
  <c r="AG67"/>
  <c r="AH67" a="1"/>
  <c r="AH67"/>
  <c r="AI67" a="1"/>
  <c r="AI67"/>
  <c r="AJ67" a="1"/>
  <c r="AJ67"/>
  <c r="AK67" a="1"/>
  <c r="AK67"/>
  <c r="AL67" a="1"/>
  <c r="AL67"/>
  <c r="AM67" a="1"/>
  <c r="AM67"/>
  <c r="AN67" a="1"/>
  <c r="AN67"/>
  <c r="AO67" a="1"/>
  <c r="AO67"/>
  <c r="AP67" a="1"/>
  <c r="AP67"/>
  <c r="AQ67" a="1"/>
  <c r="AQ67"/>
  <c r="AR67" a="1"/>
  <c r="AR67"/>
  <c r="AS67" a="1"/>
  <c r="AS67"/>
  <c r="AT67" a="1"/>
  <c r="AT67"/>
  <c r="AU67" a="1"/>
  <c r="AU67"/>
  <c r="AV67" a="1"/>
  <c r="AV67"/>
  <c r="AW67" a="1"/>
  <c r="AW67"/>
  <c r="AX67" a="1"/>
  <c r="AX67"/>
  <c r="AY67" a="1"/>
  <c r="AY67"/>
  <c r="AZ67" a="1"/>
  <c r="AZ67"/>
  <c r="BA67" a="1"/>
  <c r="BA67"/>
  <c r="BB67" a="1"/>
  <c r="BB67"/>
  <c r="BC67" a="1"/>
  <c r="BC67"/>
  <c r="BD67" a="1"/>
  <c r="BD67"/>
  <c r="D68"/>
  <c r="C68"/>
  <c r="E68"/>
  <c r="G68" a="1"/>
  <c r="G68"/>
  <c r="H68" a="1"/>
  <c r="H68"/>
  <c r="I68" a="1"/>
  <c r="I68"/>
  <c r="J68" a="1"/>
  <c r="J68"/>
  <c r="K68" a="1"/>
  <c r="K68"/>
  <c r="L68" a="1"/>
  <c r="L68"/>
  <c r="M68" a="1"/>
  <c r="M68"/>
  <c r="N68" a="1"/>
  <c r="N68"/>
  <c r="O68" a="1"/>
  <c r="O68"/>
  <c r="P68" a="1"/>
  <c r="P68"/>
  <c r="Q68" a="1"/>
  <c r="Q68"/>
  <c r="R68" a="1"/>
  <c r="R68"/>
  <c r="S68" a="1"/>
  <c r="S68"/>
  <c r="T68" a="1"/>
  <c r="T68"/>
  <c r="U68" a="1"/>
  <c r="U68"/>
  <c r="V68" a="1"/>
  <c r="V68"/>
  <c r="W68" a="1"/>
  <c r="W68"/>
  <c r="X68" a="1"/>
  <c r="X68"/>
  <c r="Y68" a="1"/>
  <c r="Y68"/>
  <c r="Z68" a="1"/>
  <c r="Z68"/>
  <c r="AA68" a="1"/>
  <c r="AA68"/>
  <c r="AB68" a="1"/>
  <c r="AB68"/>
  <c r="AC68" a="1"/>
  <c r="AC68"/>
  <c r="AD68" a="1"/>
  <c r="AD68"/>
  <c r="AE68" a="1"/>
  <c r="AE68"/>
  <c r="AF68" a="1"/>
  <c r="AF68"/>
  <c r="AG68" a="1"/>
  <c r="AG68"/>
  <c r="AH68" a="1"/>
  <c r="AH68"/>
  <c r="AI68" a="1"/>
  <c r="AI68"/>
  <c r="AJ68" a="1"/>
  <c r="AJ68"/>
  <c r="AK68" a="1"/>
  <c r="AK68"/>
  <c r="AL68" a="1"/>
  <c r="AL68"/>
  <c r="AM68" a="1"/>
  <c r="AM68"/>
  <c r="AN68" a="1"/>
  <c r="AN68"/>
  <c r="AO68" a="1"/>
  <c r="AO68"/>
  <c r="AP68" a="1"/>
  <c r="AP68"/>
  <c r="AQ68" a="1"/>
  <c r="AQ68"/>
  <c r="AR68" a="1"/>
  <c r="AR68"/>
  <c r="AS68" a="1"/>
  <c r="AS68"/>
  <c r="AT68" a="1"/>
  <c r="AT68"/>
  <c r="AU68" a="1"/>
  <c r="AU68"/>
  <c r="AV68" a="1"/>
  <c r="AV68"/>
  <c r="AW68" a="1"/>
  <c r="AW68"/>
  <c r="AX68" a="1"/>
  <c r="AX68"/>
  <c r="AY68" a="1"/>
  <c r="AY68"/>
  <c r="AZ68" a="1"/>
  <c r="AZ68"/>
  <c r="BA68" a="1"/>
  <c r="BA68"/>
  <c r="BB68" a="1"/>
  <c r="BB68"/>
  <c r="BC68" a="1"/>
  <c r="BC68"/>
  <c r="BD68" a="1"/>
  <c r="BD68"/>
  <c r="D69"/>
  <c r="C69"/>
  <c r="E69"/>
  <c r="G69" a="1"/>
  <c r="G69"/>
  <c r="H69" a="1"/>
  <c r="H69"/>
  <c r="I69" a="1"/>
  <c r="I69"/>
  <c r="J69" a="1"/>
  <c r="J69"/>
  <c r="K69" a="1"/>
  <c r="K69"/>
  <c r="L69" a="1"/>
  <c r="L69"/>
  <c r="M69" a="1"/>
  <c r="M69"/>
  <c r="N69" a="1"/>
  <c r="N69"/>
  <c r="O69" a="1"/>
  <c r="O69"/>
  <c r="P69" a="1"/>
  <c r="P69"/>
  <c r="Q69" a="1"/>
  <c r="Q69"/>
  <c r="R69" a="1"/>
  <c r="R69"/>
  <c r="S69" a="1"/>
  <c r="S69"/>
  <c r="T69" a="1"/>
  <c r="T69"/>
  <c r="U69" a="1"/>
  <c r="U69"/>
  <c r="V69" a="1"/>
  <c r="V69"/>
  <c r="W69" a="1"/>
  <c r="W69"/>
  <c r="X69" a="1"/>
  <c r="X69"/>
  <c r="Y69" a="1"/>
  <c r="Y69"/>
  <c r="Z69" a="1"/>
  <c r="Z69"/>
  <c r="AA69" a="1"/>
  <c r="AA69"/>
  <c r="AB69" a="1"/>
  <c r="AB69"/>
  <c r="AC69" a="1"/>
  <c r="AC69"/>
  <c r="AD69" a="1"/>
  <c r="AD69"/>
  <c r="AE69" a="1"/>
  <c r="AE69"/>
  <c r="AF69" a="1"/>
  <c r="AF69"/>
  <c r="AG69" a="1"/>
  <c r="AG69"/>
  <c r="AH69" a="1"/>
  <c r="AH69"/>
  <c r="AI69" a="1"/>
  <c r="AI69"/>
  <c r="AJ69" a="1"/>
  <c r="AJ69"/>
  <c r="AK69" a="1"/>
  <c r="AK69"/>
  <c r="AL69" a="1"/>
  <c r="AL69"/>
  <c r="AM69" a="1"/>
  <c r="AM69"/>
  <c r="AN69" a="1"/>
  <c r="AN69"/>
  <c r="AO69" a="1"/>
  <c r="AO69"/>
  <c r="AP69" a="1"/>
  <c r="AP69"/>
  <c r="AQ69" a="1"/>
  <c r="AQ69"/>
  <c r="AR69" a="1"/>
  <c r="AR69"/>
  <c r="AS69" a="1"/>
  <c r="AS69"/>
  <c r="AT69" a="1"/>
  <c r="AT69"/>
  <c r="AU69" a="1"/>
  <c r="AU69"/>
  <c r="AV69" a="1"/>
  <c r="AV69"/>
  <c r="AW69" a="1"/>
  <c r="AW69"/>
  <c r="AX69" a="1"/>
  <c r="AX69"/>
  <c r="AY69" a="1"/>
  <c r="AY69"/>
  <c r="AZ69" a="1"/>
  <c r="AZ69"/>
  <c r="BA69" a="1"/>
  <c r="BA69"/>
  <c r="BB69" a="1"/>
  <c r="BB69"/>
  <c r="BC69" a="1"/>
  <c r="BC69"/>
  <c r="BD69" a="1"/>
  <c r="BD69"/>
  <c r="D70"/>
  <c r="C70"/>
  <c r="E70"/>
  <c r="G70" a="1"/>
  <c r="G70"/>
  <c r="H70" a="1"/>
  <c r="H70"/>
  <c r="I70" a="1"/>
  <c r="I70"/>
  <c r="J70" a="1"/>
  <c r="J70"/>
  <c r="K70" a="1"/>
  <c r="K70"/>
  <c r="L70" a="1"/>
  <c r="L70"/>
  <c r="M70" a="1"/>
  <c r="M70"/>
  <c r="N70" a="1"/>
  <c r="N70"/>
  <c r="O70" a="1"/>
  <c r="O70"/>
  <c r="P70" a="1"/>
  <c r="P70"/>
  <c r="Q70" a="1"/>
  <c r="Q70"/>
  <c r="R70" a="1"/>
  <c r="R70"/>
  <c r="S70" a="1"/>
  <c r="S70"/>
  <c r="T70" a="1"/>
  <c r="T70"/>
  <c r="U70" a="1"/>
  <c r="U70"/>
  <c r="V70" a="1"/>
  <c r="V70"/>
  <c r="W70" a="1"/>
  <c r="W70"/>
  <c r="X70" a="1"/>
  <c r="X70"/>
  <c r="Y70" a="1"/>
  <c r="Y70"/>
  <c r="Z70" a="1"/>
  <c r="Z70"/>
  <c r="AA70" a="1"/>
  <c r="AA70"/>
  <c r="AB70" a="1"/>
  <c r="AB70"/>
  <c r="AC70" a="1"/>
  <c r="AC70"/>
  <c r="AD70" a="1"/>
  <c r="AD70"/>
  <c r="AE70" a="1"/>
  <c r="AE70"/>
  <c r="AF70" a="1"/>
  <c r="AF70"/>
  <c r="AG70" a="1"/>
  <c r="AG70"/>
  <c r="AH70" a="1"/>
  <c r="AH70"/>
  <c r="AI70" a="1"/>
  <c r="AI70"/>
  <c r="AJ70" a="1"/>
  <c r="AJ70"/>
  <c r="AK70" a="1"/>
  <c r="AK70"/>
  <c r="AL70" a="1"/>
  <c r="AL70"/>
  <c r="AM70" a="1"/>
  <c r="AM70"/>
  <c r="AN70" a="1"/>
  <c r="AN70"/>
  <c r="AO70" a="1"/>
  <c r="AO70"/>
  <c r="AP70" a="1"/>
  <c r="AP70"/>
  <c r="AQ70" a="1"/>
  <c r="AQ70"/>
  <c r="AR70" a="1"/>
  <c r="AR70"/>
  <c r="AS70" a="1"/>
  <c r="AS70"/>
  <c r="AT70" a="1"/>
  <c r="AT70"/>
  <c r="AU70" a="1"/>
  <c r="AU70"/>
  <c r="AV70" a="1"/>
  <c r="AV70"/>
  <c r="AW70" a="1"/>
  <c r="AW70"/>
  <c r="AX70" a="1"/>
  <c r="AX70"/>
  <c r="AY70" a="1"/>
  <c r="AY70"/>
  <c r="AZ70" a="1"/>
  <c r="AZ70"/>
  <c r="BA70" a="1"/>
  <c r="BA70"/>
  <c r="BB70" a="1"/>
  <c r="BB70"/>
  <c r="BC70" a="1"/>
  <c r="BC70"/>
  <c r="BD70" a="1"/>
  <c r="BD70"/>
  <c r="D71"/>
  <c r="C71"/>
  <c r="E71"/>
  <c r="G71" a="1"/>
  <c r="G71"/>
  <c r="H71" a="1"/>
  <c r="H71"/>
  <c r="I71" a="1"/>
  <c r="I71"/>
  <c r="J71" a="1"/>
  <c r="J71"/>
  <c r="K71" a="1"/>
  <c r="K71"/>
  <c r="L71" a="1"/>
  <c r="L71"/>
  <c r="M71" a="1"/>
  <c r="M71"/>
  <c r="N71" a="1"/>
  <c r="N71"/>
  <c r="O71" a="1"/>
  <c r="O71"/>
  <c r="P71" a="1"/>
  <c r="P71"/>
  <c r="Q71" a="1"/>
  <c r="Q71"/>
  <c r="R71" a="1"/>
  <c r="R71"/>
  <c r="S71" a="1"/>
  <c r="S71"/>
  <c r="T71" a="1"/>
  <c r="T71"/>
  <c r="U71" a="1"/>
  <c r="U71"/>
  <c r="V71" a="1"/>
  <c r="V71"/>
  <c r="W71" a="1"/>
  <c r="W71"/>
  <c r="X71" a="1"/>
  <c r="X71"/>
  <c r="Y71" a="1"/>
  <c r="Y71"/>
  <c r="Z71" a="1"/>
  <c r="Z71"/>
  <c r="AA71" a="1"/>
  <c r="AA71"/>
  <c r="AB71" a="1"/>
  <c r="AB71"/>
  <c r="AC71" a="1"/>
  <c r="AC71"/>
  <c r="AD71" a="1"/>
  <c r="AD71"/>
  <c r="AE71" a="1"/>
  <c r="AE71"/>
  <c r="AF71" a="1"/>
  <c r="AF71"/>
  <c r="AG71" a="1"/>
  <c r="AG71"/>
  <c r="AH71" a="1"/>
  <c r="AH71"/>
  <c r="AI71" a="1"/>
  <c r="AI71"/>
  <c r="AJ71" a="1"/>
  <c r="AJ71"/>
  <c r="AK71" a="1"/>
  <c r="AK71"/>
  <c r="AL71" a="1"/>
  <c r="AL71"/>
  <c r="AM71" a="1"/>
  <c r="AM71"/>
  <c r="AN71" a="1"/>
  <c r="AN71"/>
  <c r="AO71" a="1"/>
  <c r="AO71"/>
  <c r="AP71" a="1"/>
  <c r="AP71"/>
  <c r="AQ71" a="1"/>
  <c r="AQ71"/>
  <c r="AR71" a="1"/>
  <c r="AR71"/>
  <c r="AS71" a="1"/>
  <c r="AS71"/>
  <c r="AT71" a="1"/>
  <c r="AT71"/>
  <c r="AU71" a="1"/>
  <c r="AU71"/>
  <c r="AV71" a="1"/>
  <c r="AV71"/>
  <c r="AW71" a="1"/>
  <c r="AW71"/>
  <c r="AX71" a="1"/>
  <c r="AX71"/>
  <c r="AY71" a="1"/>
  <c r="AY71"/>
  <c r="AZ71" a="1"/>
  <c r="AZ71"/>
  <c r="BA71" a="1"/>
  <c r="BA71"/>
  <c r="BB71" a="1"/>
  <c r="BB71"/>
  <c r="BC71" a="1"/>
  <c r="BC71"/>
  <c r="BD71" a="1"/>
  <c r="BD71"/>
  <c r="D72"/>
  <c r="C72"/>
  <c r="E72"/>
  <c r="G72" a="1"/>
  <c r="G72"/>
  <c r="H72" a="1"/>
  <c r="H72"/>
  <c r="I72" a="1"/>
  <c r="I72"/>
  <c r="J72" a="1"/>
  <c r="J72"/>
  <c r="K72" a="1"/>
  <c r="K72"/>
  <c r="L72" a="1"/>
  <c r="L72"/>
  <c r="M72" a="1"/>
  <c r="M72"/>
  <c r="N72" a="1"/>
  <c r="N72"/>
  <c r="O72" a="1"/>
  <c r="O72"/>
  <c r="P72" a="1"/>
  <c r="P72"/>
  <c r="Q72" a="1"/>
  <c r="Q72"/>
  <c r="R72" a="1"/>
  <c r="R72"/>
  <c r="S72" a="1"/>
  <c r="S72"/>
  <c r="T72" a="1"/>
  <c r="T72"/>
  <c r="U72" a="1"/>
  <c r="U72"/>
  <c r="V72" a="1"/>
  <c r="V72"/>
  <c r="W72" a="1"/>
  <c r="W72"/>
  <c r="X72" a="1"/>
  <c r="X72"/>
  <c r="Y72" a="1"/>
  <c r="Y72"/>
  <c r="Z72" a="1"/>
  <c r="Z72"/>
  <c r="AA72" a="1"/>
  <c r="AA72"/>
  <c r="AB72" a="1"/>
  <c r="AB72"/>
  <c r="AC72" a="1"/>
  <c r="AC72"/>
  <c r="AD72" a="1"/>
  <c r="AD72"/>
  <c r="AE72" a="1"/>
  <c r="AE72"/>
  <c r="AF72" a="1"/>
  <c r="AF72"/>
  <c r="AG72" a="1"/>
  <c r="AG72"/>
  <c r="AH72" a="1"/>
  <c r="AH72"/>
  <c r="AI72" a="1"/>
  <c r="AI72"/>
  <c r="AJ72" a="1"/>
  <c r="AJ72"/>
  <c r="AK72" a="1"/>
  <c r="AK72"/>
  <c r="AL72" a="1"/>
  <c r="AL72"/>
  <c r="AM72" a="1"/>
  <c r="AM72"/>
  <c r="AN72" a="1"/>
  <c r="AN72"/>
  <c r="AO72" a="1"/>
  <c r="AO72"/>
  <c r="AP72" a="1"/>
  <c r="AP72"/>
  <c r="AQ72" a="1"/>
  <c r="AQ72"/>
  <c r="AR72" a="1"/>
  <c r="AR72"/>
  <c r="AS72" a="1"/>
  <c r="AS72"/>
  <c r="AT72" a="1"/>
  <c r="AT72"/>
  <c r="AU72" a="1"/>
  <c r="AU72"/>
  <c r="AV72" a="1"/>
  <c r="AV72"/>
  <c r="AW72" a="1"/>
  <c r="AW72"/>
  <c r="AX72" a="1"/>
  <c r="AX72"/>
  <c r="AY72" a="1"/>
  <c r="AY72"/>
  <c r="AZ72" a="1"/>
  <c r="AZ72"/>
  <c r="BA72" a="1"/>
  <c r="BA72"/>
  <c r="BB72" a="1"/>
  <c r="BB72"/>
  <c r="BC72" a="1"/>
  <c r="BC72"/>
  <c r="BD72" a="1"/>
  <c r="BD72"/>
  <c r="D73"/>
  <c r="C73"/>
  <c r="E73"/>
  <c r="G73" a="1"/>
  <c r="G73"/>
  <c r="H73" a="1"/>
  <c r="H73"/>
  <c r="I73" a="1"/>
  <c r="I73"/>
  <c r="J73" a="1"/>
  <c r="J73"/>
  <c r="K73" a="1"/>
  <c r="K73"/>
  <c r="L73" a="1"/>
  <c r="L73"/>
  <c r="M73" a="1"/>
  <c r="M73"/>
  <c r="N73" a="1"/>
  <c r="N73"/>
  <c r="O73" a="1"/>
  <c r="O73"/>
  <c r="P73" a="1"/>
  <c r="P73"/>
  <c r="Q73" a="1"/>
  <c r="Q73"/>
  <c r="R73" a="1"/>
  <c r="R73"/>
  <c r="S73" a="1"/>
  <c r="S73"/>
  <c r="T73" a="1"/>
  <c r="T73"/>
  <c r="U73" a="1"/>
  <c r="U73"/>
  <c r="V73" a="1"/>
  <c r="V73"/>
  <c r="W73" a="1"/>
  <c r="W73"/>
  <c r="X73" a="1"/>
  <c r="X73"/>
  <c r="Y73" a="1"/>
  <c r="Y73"/>
  <c r="Z73" a="1"/>
  <c r="Z73"/>
  <c r="AA73" a="1"/>
  <c r="AA73"/>
  <c r="AB73" a="1"/>
  <c r="AB73"/>
  <c r="AC73" a="1"/>
  <c r="AC73"/>
  <c r="AD73" a="1"/>
  <c r="AD73"/>
  <c r="AE73" a="1"/>
  <c r="AE73"/>
  <c r="AF73" a="1"/>
  <c r="AF73"/>
  <c r="AG73" a="1"/>
  <c r="AG73"/>
  <c r="AH73" a="1"/>
  <c r="AH73"/>
  <c r="AI73" a="1"/>
  <c r="AI73"/>
  <c r="AJ73" a="1"/>
  <c r="AJ73"/>
  <c r="AK73" a="1"/>
  <c r="AK73"/>
  <c r="AL73" a="1"/>
  <c r="AL73"/>
  <c r="AM73" a="1"/>
  <c r="AM73"/>
  <c r="AN73" a="1"/>
  <c r="AN73"/>
  <c r="AO73" a="1"/>
  <c r="AO73"/>
  <c r="AP73" a="1"/>
  <c r="AP73"/>
  <c r="AQ73" a="1"/>
  <c r="AQ73"/>
  <c r="AR73" a="1"/>
  <c r="AR73"/>
  <c r="AS73" a="1"/>
  <c r="AS73"/>
  <c r="AT73" a="1"/>
  <c r="AT73"/>
  <c r="AU73" a="1"/>
  <c r="AU73"/>
  <c r="AV73" a="1"/>
  <c r="AV73"/>
  <c r="AW73" a="1"/>
  <c r="AW73"/>
  <c r="AX73" a="1"/>
  <c r="AX73"/>
  <c r="AY73" a="1"/>
  <c r="AY73"/>
  <c r="AZ73" a="1"/>
  <c r="AZ73"/>
  <c r="BA73" a="1"/>
  <c r="BA73"/>
  <c r="BB73" a="1"/>
  <c r="BB73"/>
  <c r="BC73" a="1"/>
  <c r="BC73"/>
  <c r="BD73" a="1"/>
  <c r="BD73"/>
  <c r="D74"/>
  <c r="C74"/>
  <c r="E74"/>
  <c r="G74" a="1"/>
  <c r="G74"/>
  <c r="H74" a="1"/>
  <c r="H74"/>
  <c r="I74" a="1"/>
  <c r="I74"/>
  <c r="J74" a="1"/>
  <c r="J74"/>
  <c r="K74" a="1"/>
  <c r="K74"/>
  <c r="L74" a="1"/>
  <c r="L74"/>
  <c r="M74" a="1"/>
  <c r="M74"/>
  <c r="N74" a="1"/>
  <c r="N74"/>
  <c r="O74" a="1"/>
  <c r="O74"/>
  <c r="P74" a="1"/>
  <c r="P74"/>
  <c r="Q74" a="1"/>
  <c r="Q74"/>
  <c r="R74" a="1"/>
  <c r="R74"/>
  <c r="S74" a="1"/>
  <c r="S74"/>
  <c r="T74" a="1"/>
  <c r="T74"/>
  <c r="U74" a="1"/>
  <c r="U74"/>
  <c r="V74" a="1"/>
  <c r="V74"/>
  <c r="W74" a="1"/>
  <c r="W74"/>
  <c r="X74" a="1"/>
  <c r="X74"/>
  <c r="Y74" a="1"/>
  <c r="Y74"/>
  <c r="Z74" a="1"/>
  <c r="Z74"/>
  <c r="AA74" a="1"/>
  <c r="AA74"/>
  <c r="AB74" a="1"/>
  <c r="AB74"/>
  <c r="AC74" a="1"/>
  <c r="AC74"/>
  <c r="AD74" a="1"/>
  <c r="AD74"/>
  <c r="AE74" a="1"/>
  <c r="AE74"/>
  <c r="AF74" a="1"/>
  <c r="AF74"/>
  <c r="AG74" a="1"/>
  <c r="AG74"/>
  <c r="AH74" a="1"/>
  <c r="AH74"/>
  <c r="AI74" a="1"/>
  <c r="AI74"/>
  <c r="AJ74" a="1"/>
  <c r="AJ74"/>
  <c r="AK74" a="1"/>
  <c r="AK74"/>
  <c r="AL74" a="1"/>
  <c r="AL74"/>
  <c r="AM74" a="1"/>
  <c r="AM74"/>
  <c r="AN74" a="1"/>
  <c r="AN74"/>
  <c r="AO74" a="1"/>
  <c r="AO74"/>
  <c r="AP74" a="1"/>
  <c r="AP74"/>
  <c r="AQ74" a="1"/>
  <c r="AQ74"/>
  <c r="AR74" a="1"/>
  <c r="AR74"/>
  <c r="AS74" a="1"/>
  <c r="AS74"/>
  <c r="AT74" a="1"/>
  <c r="AT74"/>
  <c r="AU74" a="1"/>
  <c r="AU74"/>
  <c r="AV74" a="1"/>
  <c r="AV74"/>
  <c r="AW74" a="1"/>
  <c r="AW74"/>
  <c r="AX74" a="1"/>
  <c r="AX74"/>
  <c r="AY74" a="1"/>
  <c r="AY74"/>
  <c r="AZ74" a="1"/>
  <c r="AZ74"/>
  <c r="BA74" a="1"/>
  <c r="BA74"/>
  <c r="BB74" a="1"/>
  <c r="BB74"/>
  <c r="BC74" a="1"/>
  <c r="BC74"/>
  <c r="BD74" a="1"/>
  <c r="BD74"/>
  <c r="D75"/>
  <c r="C75"/>
  <c r="E75"/>
  <c r="G75" a="1"/>
  <c r="G75"/>
  <c r="H75" a="1"/>
  <c r="H75"/>
  <c r="I75" a="1"/>
  <c r="I75"/>
  <c r="J75" a="1"/>
  <c r="J75"/>
  <c r="K75" a="1"/>
  <c r="K75"/>
  <c r="L75" a="1"/>
  <c r="L75"/>
  <c r="M75" a="1"/>
  <c r="M75"/>
  <c r="N75" a="1"/>
  <c r="N75"/>
  <c r="O75" a="1"/>
  <c r="O75"/>
  <c r="P75" a="1"/>
  <c r="P75"/>
  <c r="Q75" a="1"/>
  <c r="Q75"/>
  <c r="R75" a="1"/>
  <c r="R75"/>
  <c r="S75" a="1"/>
  <c r="S75"/>
  <c r="T75" a="1"/>
  <c r="T75"/>
  <c r="U75" a="1"/>
  <c r="U75"/>
  <c r="V75" a="1"/>
  <c r="V75"/>
  <c r="W75" a="1"/>
  <c r="W75"/>
  <c r="X75" a="1"/>
  <c r="X75"/>
  <c r="Y75" a="1"/>
  <c r="Y75"/>
  <c r="Z75" a="1"/>
  <c r="Z75"/>
  <c r="AA75" a="1"/>
  <c r="AA75"/>
  <c r="AB75" a="1"/>
  <c r="AB75"/>
  <c r="AC75" a="1"/>
  <c r="AC75"/>
  <c r="AD75" a="1"/>
  <c r="AD75"/>
  <c r="AE75" a="1"/>
  <c r="AE75"/>
  <c r="AF75" a="1"/>
  <c r="AF75"/>
  <c r="AG75" a="1"/>
  <c r="AG75"/>
  <c r="AH75" a="1"/>
  <c r="AH75"/>
  <c r="AI75" a="1"/>
  <c r="AI75"/>
  <c r="AJ75" a="1"/>
  <c r="AJ75"/>
  <c r="AK75" a="1"/>
  <c r="AK75"/>
  <c r="AL75" a="1"/>
  <c r="AL75"/>
  <c r="AM75" a="1"/>
  <c r="AM75"/>
  <c r="AN75" a="1"/>
  <c r="AN75"/>
  <c r="AO75" a="1"/>
  <c r="AO75"/>
  <c r="AP75" a="1"/>
  <c r="AP75"/>
  <c r="AQ75" a="1"/>
  <c r="AQ75"/>
  <c r="AR75" a="1"/>
  <c r="AR75"/>
  <c r="AS75" a="1"/>
  <c r="AS75"/>
  <c r="AT75" a="1"/>
  <c r="AT75"/>
  <c r="AU75" a="1"/>
  <c r="AU75"/>
  <c r="AV75" a="1"/>
  <c r="AV75"/>
  <c r="AW75" a="1"/>
  <c r="AW75"/>
  <c r="AX75" a="1"/>
  <c r="AX75"/>
  <c r="AY75" a="1"/>
  <c r="AY75"/>
  <c r="AZ75" a="1"/>
  <c r="AZ75"/>
  <c r="BA75" a="1"/>
  <c r="BA75"/>
  <c r="BB75" a="1"/>
  <c r="BB75"/>
  <c r="BC75" a="1"/>
  <c r="BC75"/>
  <c r="BD75" a="1"/>
  <c r="BD75"/>
  <c r="D76"/>
  <c r="C76"/>
  <c r="E76"/>
  <c r="G76" a="1"/>
  <c r="G76"/>
  <c r="H76" a="1"/>
  <c r="H76"/>
  <c r="I76" a="1"/>
  <c r="I76"/>
  <c r="J76" a="1"/>
  <c r="J76"/>
  <c r="K76" a="1"/>
  <c r="K76"/>
  <c r="L76" a="1"/>
  <c r="L76"/>
  <c r="M76" a="1"/>
  <c r="M76"/>
  <c r="N76" a="1"/>
  <c r="N76"/>
  <c r="O76" a="1"/>
  <c r="O76"/>
  <c r="P76" a="1"/>
  <c r="P76"/>
  <c r="Q76" a="1"/>
  <c r="Q76"/>
  <c r="R76" a="1"/>
  <c r="R76"/>
  <c r="S76" a="1"/>
  <c r="S76"/>
  <c r="T76" a="1"/>
  <c r="T76"/>
  <c r="U76" a="1"/>
  <c r="U76"/>
  <c r="V76" a="1"/>
  <c r="V76"/>
  <c r="W76" a="1"/>
  <c r="W76"/>
  <c r="X76" a="1"/>
  <c r="X76"/>
  <c r="Y76" a="1"/>
  <c r="Y76"/>
  <c r="Z76" a="1"/>
  <c r="Z76"/>
  <c r="AA76" a="1"/>
  <c r="AA76"/>
  <c r="AB76" a="1"/>
  <c r="AB76"/>
  <c r="AC76" a="1"/>
  <c r="AC76"/>
  <c r="AD76" a="1"/>
  <c r="AD76"/>
  <c r="AE76" a="1"/>
  <c r="AE76"/>
  <c r="AF76" a="1"/>
  <c r="AF76"/>
  <c r="AG76" a="1"/>
  <c r="AG76"/>
  <c r="AH76" a="1"/>
  <c r="AH76"/>
  <c r="AI76" a="1"/>
  <c r="AI76"/>
  <c r="AJ76" a="1"/>
  <c r="AJ76"/>
  <c r="AK76" a="1"/>
  <c r="AK76"/>
  <c r="AL76" a="1"/>
  <c r="AL76"/>
  <c r="AM76" a="1"/>
  <c r="AM76"/>
  <c r="AN76" a="1"/>
  <c r="AN76"/>
  <c r="AO76" a="1"/>
  <c r="AO76"/>
  <c r="AP76" a="1"/>
  <c r="AP76"/>
  <c r="AQ76" a="1"/>
  <c r="AQ76"/>
  <c r="AR76" a="1"/>
  <c r="AR76"/>
  <c r="AS76" a="1"/>
  <c r="AS76"/>
  <c r="AT76" a="1"/>
  <c r="AT76"/>
  <c r="AU76" a="1"/>
  <c r="AU76"/>
  <c r="AV76" a="1"/>
  <c r="AV76"/>
  <c r="AW76" a="1"/>
  <c r="AW76"/>
  <c r="AX76" a="1"/>
  <c r="AX76"/>
  <c r="AY76" a="1"/>
  <c r="AY76"/>
  <c r="AZ76" a="1"/>
  <c r="AZ76"/>
  <c r="BA76" a="1"/>
  <c r="BA76"/>
  <c r="BB76" a="1"/>
  <c r="BB76"/>
  <c r="BC76" a="1"/>
  <c r="BC76"/>
  <c r="BD76" a="1"/>
  <c r="BD76"/>
  <c r="D77"/>
  <c r="C77"/>
  <c r="E77"/>
  <c r="G77" a="1"/>
  <c r="G77"/>
  <c r="H77" a="1"/>
  <c r="H77"/>
  <c r="I77" a="1"/>
  <c r="I77"/>
  <c r="J77" a="1"/>
  <c r="J77"/>
  <c r="K77" a="1"/>
  <c r="K77"/>
  <c r="L77" a="1"/>
  <c r="L77"/>
  <c r="M77" a="1"/>
  <c r="M77"/>
  <c r="N77" a="1"/>
  <c r="N77"/>
  <c r="O77" a="1"/>
  <c r="O77"/>
  <c r="P77" a="1"/>
  <c r="P77"/>
  <c r="Q77" a="1"/>
  <c r="Q77"/>
  <c r="R77" a="1"/>
  <c r="R77"/>
  <c r="S77" a="1"/>
  <c r="S77"/>
  <c r="T77" a="1"/>
  <c r="T77"/>
  <c r="U77" a="1"/>
  <c r="U77"/>
  <c r="V77" a="1"/>
  <c r="V77"/>
  <c r="W77" a="1"/>
  <c r="W77"/>
  <c r="X77" a="1"/>
  <c r="X77"/>
  <c r="Y77" a="1"/>
  <c r="Y77"/>
  <c r="Z77" a="1"/>
  <c r="Z77"/>
  <c r="AA77" a="1"/>
  <c r="AA77"/>
  <c r="AB77" a="1"/>
  <c r="AB77"/>
  <c r="AC77" a="1"/>
  <c r="AC77"/>
  <c r="AD77" a="1"/>
  <c r="AD77"/>
  <c r="AE77" a="1"/>
  <c r="AE77"/>
  <c r="AF77" a="1"/>
  <c r="AF77"/>
  <c r="AG77" a="1"/>
  <c r="AG77"/>
  <c r="AH77" a="1"/>
  <c r="AH77"/>
  <c r="AI77" a="1"/>
  <c r="AI77"/>
  <c r="AJ77" a="1"/>
  <c r="AJ77"/>
  <c r="AK77" a="1"/>
  <c r="AK77"/>
  <c r="AL77" a="1"/>
  <c r="AL77"/>
  <c r="AM77" a="1"/>
  <c r="AM77"/>
  <c r="AN77" a="1"/>
  <c r="AN77"/>
  <c r="AO77" a="1"/>
  <c r="AO77"/>
  <c r="AP77" a="1"/>
  <c r="AP77"/>
  <c r="AQ77" a="1"/>
  <c r="AQ77"/>
  <c r="AR77" a="1"/>
  <c r="AR77"/>
  <c r="AS77" a="1"/>
  <c r="AS77"/>
  <c r="AT77" a="1"/>
  <c r="AT77"/>
  <c r="AU77" a="1"/>
  <c r="AU77"/>
  <c r="AV77" a="1"/>
  <c r="AV77"/>
  <c r="AW77" a="1"/>
  <c r="AW77"/>
  <c r="AX77" a="1"/>
  <c r="AX77"/>
  <c r="AY77" a="1"/>
  <c r="AY77"/>
  <c r="AZ77" a="1"/>
  <c r="AZ77"/>
  <c r="BA77" a="1"/>
  <c r="BA77"/>
  <c r="BB77" a="1"/>
  <c r="BB77"/>
  <c r="BC77" a="1"/>
  <c r="BC77"/>
  <c r="BD77" a="1"/>
  <c r="BD77"/>
  <c r="D78"/>
  <c r="C78"/>
  <c r="E78"/>
  <c r="G78" a="1"/>
  <c r="G78"/>
  <c r="H78" a="1"/>
  <c r="H78"/>
  <c r="I78" a="1"/>
  <c r="I78"/>
  <c r="J78" a="1"/>
  <c r="J78"/>
  <c r="K78" a="1"/>
  <c r="K78"/>
  <c r="L78" a="1"/>
  <c r="L78"/>
  <c r="M78" a="1"/>
  <c r="M78"/>
  <c r="N78" a="1"/>
  <c r="N78"/>
  <c r="O78" a="1"/>
  <c r="O78"/>
  <c r="P78" a="1"/>
  <c r="P78"/>
  <c r="Q78" a="1"/>
  <c r="Q78"/>
  <c r="R78" a="1"/>
  <c r="R78"/>
  <c r="S78" a="1"/>
  <c r="S78"/>
  <c r="T78" a="1"/>
  <c r="T78"/>
  <c r="U78" a="1"/>
  <c r="U78"/>
  <c r="V78" a="1"/>
  <c r="V78"/>
  <c r="W78" a="1"/>
  <c r="W78"/>
  <c r="X78" a="1"/>
  <c r="X78"/>
  <c r="Y78" a="1"/>
  <c r="Y78"/>
  <c r="Z78" a="1"/>
  <c r="Z78"/>
  <c r="AA78" a="1"/>
  <c r="AA78"/>
  <c r="AB78" a="1"/>
  <c r="AB78"/>
  <c r="AC78" a="1"/>
  <c r="AC78"/>
  <c r="AD78" a="1"/>
  <c r="AD78"/>
  <c r="AE78" a="1"/>
  <c r="AE78"/>
  <c r="AF78" a="1"/>
  <c r="AF78"/>
  <c r="AG78" a="1"/>
  <c r="AG78"/>
  <c r="AH78" a="1"/>
  <c r="AH78"/>
  <c r="AI78" a="1"/>
  <c r="AI78"/>
  <c r="AJ78" a="1"/>
  <c r="AJ78"/>
  <c r="AK78" a="1"/>
  <c r="AK78"/>
  <c r="AL78" a="1"/>
  <c r="AL78"/>
  <c r="AM78" a="1"/>
  <c r="AM78"/>
  <c r="AN78" a="1"/>
  <c r="AN78"/>
  <c r="AO78" a="1"/>
  <c r="AO78"/>
  <c r="AP78" a="1"/>
  <c r="AP78"/>
  <c r="AQ78" a="1"/>
  <c r="AQ78"/>
  <c r="AR78" a="1"/>
  <c r="AR78"/>
  <c r="AS78" a="1"/>
  <c r="AS78"/>
  <c r="AT78" a="1"/>
  <c r="AT78"/>
  <c r="AU78" a="1"/>
  <c r="AU78"/>
  <c r="AV78" a="1"/>
  <c r="AV78"/>
  <c r="AW78" a="1"/>
  <c r="AW78"/>
  <c r="AX78" a="1"/>
  <c r="AX78"/>
  <c r="AY78" a="1"/>
  <c r="AY78"/>
  <c r="AZ78" a="1"/>
  <c r="AZ78"/>
  <c r="BA78" a="1"/>
  <c r="BA78"/>
  <c r="BB78" a="1"/>
  <c r="BB78"/>
  <c r="BC78" a="1"/>
  <c r="BC78"/>
  <c r="BD78" a="1"/>
  <c r="BD78"/>
  <c r="D79"/>
  <c r="C79"/>
  <c r="E79"/>
  <c r="G79" a="1"/>
  <c r="G79"/>
  <c r="H79" a="1"/>
  <c r="H79"/>
  <c r="I79" a="1"/>
  <c r="I79"/>
  <c r="J79" a="1"/>
  <c r="J79"/>
  <c r="K79" a="1"/>
  <c r="K79"/>
  <c r="L79" a="1"/>
  <c r="L79"/>
  <c r="M79" a="1"/>
  <c r="M79"/>
  <c r="N79" a="1"/>
  <c r="N79"/>
  <c r="O79" a="1"/>
  <c r="O79"/>
  <c r="P79" a="1"/>
  <c r="P79"/>
  <c r="Q79" a="1"/>
  <c r="Q79"/>
  <c r="R79" a="1"/>
  <c r="R79"/>
  <c r="S79" a="1"/>
  <c r="S79"/>
  <c r="T79" a="1"/>
  <c r="T79"/>
  <c r="U79" a="1"/>
  <c r="U79"/>
  <c r="V79" a="1"/>
  <c r="V79"/>
  <c r="W79" a="1"/>
  <c r="W79"/>
  <c r="X79" a="1"/>
  <c r="X79"/>
  <c r="Y79" a="1"/>
  <c r="Y79"/>
  <c r="Z79" a="1"/>
  <c r="Z79"/>
  <c r="AA79" a="1"/>
  <c r="AA79"/>
  <c r="AB79" a="1"/>
  <c r="AB79"/>
  <c r="AC79" a="1"/>
  <c r="AC79"/>
  <c r="AD79" a="1"/>
  <c r="AD79"/>
  <c r="AE79" a="1"/>
  <c r="AE79"/>
  <c r="AF79" a="1"/>
  <c r="AF79"/>
  <c r="AG79" a="1"/>
  <c r="AG79"/>
  <c r="AH79" a="1"/>
  <c r="AH79"/>
  <c r="AI79" a="1"/>
  <c r="AI79"/>
  <c r="AJ79" a="1"/>
  <c r="AJ79"/>
  <c r="AK79" a="1"/>
  <c r="AK79"/>
  <c r="AL79" a="1"/>
  <c r="AL79"/>
  <c r="AM79" a="1"/>
  <c r="AM79"/>
  <c r="AN79" a="1"/>
  <c r="AN79"/>
  <c r="AO79" a="1"/>
  <c r="AO79"/>
  <c r="AP79" a="1"/>
  <c r="AP79"/>
  <c r="AQ79" a="1"/>
  <c r="AQ79"/>
  <c r="AR79" a="1"/>
  <c r="AR79"/>
  <c r="AS79" a="1"/>
  <c r="AS79"/>
  <c r="AT79" a="1"/>
  <c r="AT79"/>
  <c r="AU79" a="1"/>
  <c r="AU79"/>
  <c r="AV79" a="1"/>
  <c r="AV79"/>
  <c r="AW79" a="1"/>
  <c r="AW79"/>
  <c r="AX79" a="1"/>
  <c r="AX79"/>
  <c r="AY79" a="1"/>
  <c r="AY79"/>
  <c r="AZ79" a="1"/>
  <c r="AZ79"/>
  <c r="BA79" a="1"/>
  <c r="BA79"/>
  <c r="BB79" a="1"/>
  <c r="BB79"/>
  <c r="BC79" a="1"/>
  <c r="BC79"/>
  <c r="BD79" a="1"/>
  <c r="BD79"/>
  <c r="D80"/>
  <c r="C80"/>
  <c r="E80"/>
  <c r="G80" a="1"/>
  <c r="G80"/>
  <c r="H80" a="1"/>
  <c r="H80"/>
  <c r="I80" a="1"/>
  <c r="I80"/>
  <c r="J80" a="1"/>
  <c r="J80"/>
  <c r="K80" a="1"/>
  <c r="K80"/>
  <c r="L80" a="1"/>
  <c r="L80"/>
  <c r="M80" a="1"/>
  <c r="M80"/>
  <c r="N80" a="1"/>
  <c r="N80"/>
  <c r="O80" a="1"/>
  <c r="O80"/>
  <c r="P80" a="1"/>
  <c r="P80"/>
  <c r="Q80" a="1"/>
  <c r="Q80"/>
  <c r="R80" a="1"/>
  <c r="R80"/>
  <c r="S80" a="1"/>
  <c r="S80"/>
  <c r="T80" a="1"/>
  <c r="T80"/>
  <c r="U80" a="1"/>
  <c r="U80"/>
  <c r="V80" a="1"/>
  <c r="V80"/>
  <c r="W80" a="1"/>
  <c r="W80"/>
  <c r="X80" a="1"/>
  <c r="X80"/>
  <c r="Y80" a="1"/>
  <c r="Y80"/>
  <c r="Z80" a="1"/>
  <c r="Z80"/>
  <c r="AA80" a="1"/>
  <c r="AA80"/>
  <c r="AB80" a="1"/>
  <c r="AB80"/>
  <c r="AC80" a="1"/>
  <c r="AC80"/>
  <c r="AD80" a="1"/>
  <c r="AD80"/>
  <c r="AE80" a="1"/>
  <c r="AE80"/>
  <c r="AF80" a="1"/>
  <c r="AF80"/>
  <c r="AG80" a="1"/>
  <c r="AG80"/>
  <c r="AH80" a="1"/>
  <c r="AH80"/>
  <c r="AI80" a="1"/>
  <c r="AI80"/>
  <c r="AJ80" a="1"/>
  <c r="AJ80"/>
  <c r="AK80" a="1"/>
  <c r="AK80"/>
  <c r="AL80" a="1"/>
  <c r="AL80"/>
  <c r="AM80" a="1"/>
  <c r="AM80"/>
  <c r="AN80" a="1"/>
  <c r="AN80"/>
  <c r="AO80" a="1"/>
  <c r="AO80"/>
  <c r="AP80" a="1"/>
  <c r="AP80"/>
  <c r="AQ80" a="1"/>
  <c r="AQ80"/>
  <c r="AR80" a="1"/>
  <c r="AR80"/>
  <c r="AS80" a="1"/>
  <c r="AS80"/>
  <c r="AT80" a="1"/>
  <c r="AT80"/>
  <c r="AU80" a="1"/>
  <c r="AU80"/>
  <c r="AV80" a="1"/>
  <c r="AV80"/>
  <c r="AW80" a="1"/>
  <c r="AW80"/>
  <c r="AX80" a="1"/>
  <c r="AX80"/>
  <c r="AY80" a="1"/>
  <c r="AY80"/>
  <c r="AZ80" a="1"/>
  <c r="AZ80"/>
  <c r="BA80" a="1"/>
  <c r="BA80"/>
  <c r="BB80" a="1"/>
  <c r="BB80"/>
  <c r="BC80" a="1"/>
  <c r="BC80"/>
  <c r="BD80" a="1"/>
  <c r="BD80"/>
  <c r="D81"/>
  <c r="C81"/>
  <c r="E81"/>
  <c r="G81" a="1"/>
  <c r="G81"/>
  <c r="H81" a="1"/>
  <c r="H81"/>
  <c r="I81" a="1"/>
  <c r="I81"/>
  <c r="J81" a="1"/>
  <c r="J81"/>
  <c r="K81" a="1"/>
  <c r="K81"/>
  <c r="L81" a="1"/>
  <c r="L81"/>
  <c r="M81" a="1"/>
  <c r="M81"/>
  <c r="N81" a="1"/>
  <c r="N81"/>
  <c r="O81" a="1"/>
  <c r="O81"/>
  <c r="P81" a="1"/>
  <c r="P81"/>
  <c r="Q81" a="1"/>
  <c r="Q81"/>
  <c r="R81" a="1"/>
  <c r="R81"/>
  <c r="S81" a="1"/>
  <c r="S81"/>
  <c r="T81" a="1"/>
  <c r="T81"/>
  <c r="U81" a="1"/>
  <c r="U81"/>
  <c r="V81" a="1"/>
  <c r="V81"/>
  <c r="W81" a="1"/>
  <c r="W81"/>
  <c r="X81" a="1"/>
  <c r="X81"/>
  <c r="Y81" a="1"/>
  <c r="Y81"/>
  <c r="Z81" a="1"/>
  <c r="Z81"/>
  <c r="AA81" a="1"/>
  <c r="AA81"/>
  <c r="AB81" a="1"/>
  <c r="AB81"/>
  <c r="AC81" a="1"/>
  <c r="AC81"/>
  <c r="AD81" a="1"/>
  <c r="AD81"/>
  <c r="AE81" a="1"/>
  <c r="AE81"/>
  <c r="AF81" a="1"/>
  <c r="AF81"/>
  <c r="AG81" a="1"/>
  <c r="AG81"/>
  <c r="AH81" a="1"/>
  <c r="AH81"/>
  <c r="AI81" a="1"/>
  <c r="AI81"/>
  <c r="AJ81" a="1"/>
  <c r="AJ81"/>
  <c r="AK81" a="1"/>
  <c r="AK81"/>
  <c r="AL81" a="1"/>
  <c r="AL81"/>
  <c r="AM81" a="1"/>
  <c r="AM81"/>
  <c r="AN81" a="1"/>
  <c r="AN81"/>
  <c r="AO81" a="1"/>
  <c r="AO81"/>
  <c r="AP81" a="1"/>
  <c r="AP81"/>
  <c r="AQ81" a="1"/>
  <c r="AQ81"/>
  <c r="AR81" a="1"/>
  <c r="AR81"/>
  <c r="AS81" a="1"/>
  <c r="AS81"/>
  <c r="AT81" a="1"/>
  <c r="AT81"/>
  <c r="AU81" a="1"/>
  <c r="AU81"/>
  <c r="AV81" a="1"/>
  <c r="AV81"/>
  <c r="AW81" a="1"/>
  <c r="AW81"/>
  <c r="AX81" a="1"/>
  <c r="AX81"/>
  <c r="AY81" a="1"/>
  <c r="AY81"/>
  <c r="AZ81" a="1"/>
  <c r="AZ81"/>
  <c r="BA81" a="1"/>
  <c r="BA81"/>
  <c r="BB81" a="1"/>
  <c r="BB81"/>
  <c r="BC81" a="1"/>
  <c r="BC81"/>
  <c r="BD81" a="1"/>
  <c r="BD81"/>
  <c r="D82"/>
  <c r="C82"/>
  <c r="E82"/>
  <c r="G82" a="1"/>
  <c r="G82"/>
  <c r="H82" a="1"/>
  <c r="H82"/>
  <c r="I82" a="1"/>
  <c r="I82"/>
  <c r="J82" a="1"/>
  <c r="J82"/>
  <c r="K82" a="1"/>
  <c r="K82"/>
  <c r="L82" a="1"/>
  <c r="L82"/>
  <c r="M82" a="1"/>
  <c r="M82"/>
  <c r="N82" a="1"/>
  <c r="N82"/>
  <c r="O82" a="1"/>
  <c r="O82"/>
  <c r="P82" a="1"/>
  <c r="P82"/>
  <c r="Q82" a="1"/>
  <c r="Q82"/>
  <c r="R82" a="1"/>
  <c r="R82"/>
  <c r="S82" a="1"/>
  <c r="S82"/>
  <c r="T82" a="1"/>
  <c r="T82"/>
  <c r="U82" a="1"/>
  <c r="U82"/>
  <c r="V82" a="1"/>
  <c r="V82"/>
  <c r="W82" a="1"/>
  <c r="W82"/>
  <c r="X82" a="1"/>
  <c r="X82"/>
  <c r="Y82" a="1"/>
  <c r="Y82"/>
  <c r="Z82" a="1"/>
  <c r="Z82"/>
  <c r="AA82" a="1"/>
  <c r="AA82"/>
  <c r="AB82" a="1"/>
  <c r="AB82"/>
  <c r="AC82" a="1"/>
  <c r="AC82"/>
  <c r="AD82" a="1"/>
  <c r="AD82"/>
  <c r="AE82" a="1"/>
  <c r="AE82"/>
  <c r="AF82" a="1"/>
  <c r="AF82"/>
  <c r="AG82" a="1"/>
  <c r="AG82"/>
  <c r="AH82" a="1"/>
  <c r="AH82"/>
  <c r="AI82" a="1"/>
  <c r="AI82"/>
  <c r="AJ82" a="1"/>
  <c r="AJ82"/>
  <c r="AK82" a="1"/>
  <c r="AK82"/>
  <c r="AL82" a="1"/>
  <c r="AL82"/>
  <c r="AM82" a="1"/>
  <c r="AM82"/>
  <c r="AN82" a="1"/>
  <c r="AN82"/>
  <c r="AO82" a="1"/>
  <c r="AO82"/>
  <c r="AP82" a="1"/>
  <c r="AP82"/>
  <c r="AQ82" a="1"/>
  <c r="AQ82"/>
  <c r="AR82" a="1"/>
  <c r="AR82"/>
  <c r="AS82" a="1"/>
  <c r="AS82"/>
  <c r="AT82" a="1"/>
  <c r="AT82"/>
  <c r="AU82" a="1"/>
  <c r="AU82"/>
  <c r="AV82" a="1"/>
  <c r="AV82"/>
  <c r="AW82" a="1"/>
  <c r="AW82"/>
  <c r="AX82" a="1"/>
  <c r="AX82"/>
  <c r="AY82" a="1"/>
  <c r="AY82"/>
  <c r="AZ82" a="1"/>
  <c r="AZ82"/>
  <c r="BA82" a="1"/>
  <c r="BA82"/>
  <c r="BB82" a="1"/>
  <c r="BB82"/>
  <c r="BC82" a="1"/>
  <c r="BC82"/>
  <c r="BD82" a="1"/>
  <c r="BD82"/>
  <c r="D83"/>
  <c r="C83"/>
  <c r="E83"/>
  <c r="G83" a="1"/>
  <c r="G83"/>
  <c r="H83" a="1"/>
  <c r="H83"/>
  <c r="I83" a="1"/>
  <c r="I83"/>
  <c r="J83" a="1"/>
  <c r="J83"/>
  <c r="K83" a="1"/>
  <c r="K83"/>
  <c r="L83" a="1"/>
  <c r="L83"/>
  <c r="M83" a="1"/>
  <c r="M83"/>
  <c r="N83" a="1"/>
  <c r="N83"/>
  <c r="O83" a="1"/>
  <c r="O83"/>
  <c r="P83" a="1"/>
  <c r="P83"/>
  <c r="Q83" a="1"/>
  <c r="Q83"/>
  <c r="R83" a="1"/>
  <c r="R83"/>
  <c r="S83" a="1"/>
  <c r="S83"/>
  <c r="T83" a="1"/>
  <c r="T83"/>
  <c r="U83" a="1"/>
  <c r="U83"/>
  <c r="V83" a="1"/>
  <c r="V83"/>
  <c r="W83" a="1"/>
  <c r="W83"/>
  <c r="X83" a="1"/>
  <c r="X83"/>
  <c r="Y83" a="1"/>
  <c r="Y83"/>
  <c r="Z83" a="1"/>
  <c r="Z83"/>
  <c r="AA83" a="1"/>
  <c r="AA83"/>
  <c r="AB83" a="1"/>
  <c r="AB83"/>
  <c r="AC83" a="1"/>
  <c r="AC83"/>
  <c r="AD83" a="1"/>
  <c r="AD83"/>
  <c r="AE83" a="1"/>
  <c r="AE83"/>
  <c r="AF83" a="1"/>
  <c r="AF83"/>
  <c r="AG83" a="1"/>
  <c r="AG83"/>
  <c r="AH83" a="1"/>
  <c r="AH83"/>
  <c r="AI83" a="1"/>
  <c r="AI83"/>
  <c r="AJ83" a="1"/>
  <c r="AJ83"/>
  <c r="AK83" a="1"/>
  <c r="AK83"/>
  <c r="AL83" a="1"/>
  <c r="AL83"/>
  <c r="AM83" a="1"/>
  <c r="AM83"/>
  <c r="AN83" a="1"/>
  <c r="AN83"/>
  <c r="AO83" a="1"/>
  <c r="AO83"/>
  <c r="AP83" a="1"/>
  <c r="AP83"/>
  <c r="AQ83" a="1"/>
  <c r="AQ83"/>
  <c r="AR83" a="1"/>
  <c r="AR83"/>
  <c r="AS83" a="1"/>
  <c r="AS83"/>
  <c r="AT83" a="1"/>
  <c r="AT83"/>
  <c r="AU83" a="1"/>
  <c r="AU83"/>
  <c r="AV83" a="1"/>
  <c r="AV83"/>
  <c r="AW83" a="1"/>
  <c r="AW83"/>
  <c r="AX83" a="1"/>
  <c r="AX83"/>
  <c r="AY83" a="1"/>
  <c r="AY83"/>
  <c r="AZ83" a="1"/>
  <c r="AZ83"/>
  <c r="BA83" a="1"/>
  <c r="BA83"/>
  <c r="BB83" a="1"/>
  <c r="BB83"/>
  <c r="BC83" a="1"/>
  <c r="BC83"/>
  <c r="BD83" a="1"/>
  <c r="BD83"/>
  <c r="D84"/>
  <c r="C84"/>
  <c r="E84"/>
  <c r="G84" a="1"/>
  <c r="G84"/>
  <c r="H84" a="1"/>
  <c r="H84"/>
  <c r="I84" a="1"/>
  <c r="I84"/>
  <c r="J84" a="1"/>
  <c r="J84"/>
  <c r="K84" a="1"/>
  <c r="K84"/>
  <c r="L84" a="1"/>
  <c r="L84"/>
  <c r="M84" a="1"/>
  <c r="M84"/>
  <c r="N84" a="1"/>
  <c r="N84"/>
  <c r="O84" a="1"/>
  <c r="O84"/>
  <c r="P84" a="1"/>
  <c r="P84"/>
  <c r="Q84" a="1"/>
  <c r="Q84"/>
  <c r="R84" a="1"/>
  <c r="R84"/>
  <c r="S84" a="1"/>
  <c r="S84"/>
  <c r="T84" a="1"/>
  <c r="T84"/>
  <c r="U84" a="1"/>
  <c r="U84"/>
  <c r="V84" a="1"/>
  <c r="V84"/>
  <c r="W84" a="1"/>
  <c r="W84"/>
  <c r="X84" a="1"/>
  <c r="X84"/>
  <c r="Y84" a="1"/>
  <c r="Y84"/>
  <c r="Z84" a="1"/>
  <c r="Z84"/>
  <c r="AA84" a="1"/>
  <c r="AA84"/>
  <c r="AB84" a="1"/>
  <c r="AB84"/>
  <c r="AC84" a="1"/>
  <c r="AC84"/>
  <c r="AD84" a="1"/>
  <c r="AD84"/>
  <c r="AE84" a="1"/>
  <c r="AE84"/>
  <c r="AF84" a="1"/>
  <c r="AF84"/>
  <c r="AG84" a="1"/>
  <c r="AG84"/>
  <c r="AH84" a="1"/>
  <c r="AH84"/>
  <c r="AI84" a="1"/>
  <c r="AI84"/>
  <c r="AJ84" a="1"/>
  <c r="AJ84"/>
  <c r="AK84" a="1"/>
  <c r="AK84"/>
  <c r="AL84" a="1"/>
  <c r="AL84"/>
  <c r="AM84" a="1"/>
  <c r="AM84"/>
  <c r="AN84" a="1"/>
  <c r="AN84"/>
  <c r="AO84" a="1"/>
  <c r="AO84"/>
  <c r="AP84" a="1"/>
  <c r="AP84"/>
  <c r="AQ84" a="1"/>
  <c r="AQ84"/>
  <c r="AR84" a="1"/>
  <c r="AR84"/>
  <c r="AS84" a="1"/>
  <c r="AS84"/>
  <c r="AT84" a="1"/>
  <c r="AT84"/>
  <c r="AU84" a="1"/>
  <c r="AU84"/>
  <c r="AV84" a="1"/>
  <c r="AV84"/>
  <c r="AW84" a="1"/>
  <c r="AW84"/>
  <c r="AX84" a="1"/>
  <c r="AX84"/>
  <c r="AY84" a="1"/>
  <c r="AY84"/>
  <c r="AZ84" a="1"/>
  <c r="AZ84"/>
  <c r="BA84" a="1"/>
  <c r="BA84"/>
  <c r="BB84" a="1"/>
  <c r="BB84"/>
  <c r="BC84" a="1"/>
  <c r="BC84"/>
  <c r="BD84" a="1"/>
  <c r="BD84"/>
  <c r="D85"/>
  <c r="C85"/>
  <c r="E85"/>
  <c r="G85" a="1"/>
  <c r="G85"/>
  <c r="H85" a="1"/>
  <c r="H85"/>
  <c r="I85" a="1"/>
  <c r="I85"/>
  <c r="J85" a="1"/>
  <c r="J85"/>
  <c r="K85" a="1"/>
  <c r="K85"/>
  <c r="L85" a="1"/>
  <c r="L85"/>
  <c r="M85" a="1"/>
  <c r="M85"/>
  <c r="N85" a="1"/>
  <c r="N85"/>
  <c r="O85" a="1"/>
  <c r="O85"/>
  <c r="P85" a="1"/>
  <c r="P85"/>
  <c r="Q85" a="1"/>
  <c r="Q85"/>
  <c r="R85" a="1"/>
  <c r="R85"/>
  <c r="S85" a="1"/>
  <c r="S85"/>
  <c r="T85" a="1"/>
  <c r="T85"/>
  <c r="U85" a="1"/>
  <c r="U85"/>
  <c r="V85" a="1"/>
  <c r="V85"/>
  <c r="W85" a="1"/>
  <c r="W85"/>
  <c r="X85" a="1"/>
  <c r="X85"/>
  <c r="Y85" a="1"/>
  <c r="Y85"/>
  <c r="Z85" a="1"/>
  <c r="Z85"/>
  <c r="AA85" a="1"/>
  <c r="AA85"/>
  <c r="AB85" a="1"/>
  <c r="AB85"/>
  <c r="AC85" a="1"/>
  <c r="AC85"/>
  <c r="AD85" a="1"/>
  <c r="AD85"/>
  <c r="AE85" a="1"/>
  <c r="AE85"/>
  <c r="AF85" a="1"/>
  <c r="AF85"/>
  <c r="AG85" a="1"/>
  <c r="AG85"/>
  <c r="AH85" a="1"/>
  <c r="AH85"/>
  <c r="AI85" a="1"/>
  <c r="AI85"/>
  <c r="AJ85" a="1"/>
  <c r="AJ85"/>
  <c r="AK85" a="1"/>
  <c r="AK85"/>
  <c r="AL85" a="1"/>
  <c r="AL85"/>
  <c r="AM85" a="1"/>
  <c r="AM85"/>
  <c r="AN85" a="1"/>
  <c r="AN85"/>
  <c r="AO85" a="1"/>
  <c r="AO85"/>
  <c r="AP85" a="1"/>
  <c r="AP85"/>
  <c r="AQ85" a="1"/>
  <c r="AQ85"/>
  <c r="AR85" a="1"/>
  <c r="AR85"/>
  <c r="AS85" a="1"/>
  <c r="AS85"/>
  <c r="AT85" a="1"/>
  <c r="AT85"/>
  <c r="AU85" a="1"/>
  <c r="AU85"/>
  <c r="AV85" a="1"/>
  <c r="AV85"/>
  <c r="AW85" a="1"/>
  <c r="AW85"/>
  <c r="AX85" a="1"/>
  <c r="AX85"/>
  <c r="AY85" a="1"/>
  <c r="AY85"/>
  <c r="AZ85" a="1"/>
  <c r="AZ85"/>
  <c r="BA85" a="1"/>
  <c r="BA85"/>
  <c r="BB85" a="1"/>
  <c r="BB85"/>
  <c r="BC85" a="1"/>
  <c r="BC85"/>
  <c r="BD85" a="1"/>
  <c r="BD85"/>
  <c r="D86"/>
  <c r="C86"/>
  <c r="E86"/>
  <c r="G86" a="1"/>
  <c r="G86"/>
  <c r="H86" a="1"/>
  <c r="H86"/>
  <c r="I86" a="1"/>
  <c r="I86"/>
  <c r="J86" a="1"/>
  <c r="J86"/>
  <c r="K86" a="1"/>
  <c r="K86"/>
  <c r="L86" a="1"/>
  <c r="L86"/>
  <c r="M86" a="1"/>
  <c r="M86"/>
  <c r="N86" a="1"/>
  <c r="N86"/>
  <c r="O86" a="1"/>
  <c r="O86"/>
  <c r="P86" a="1"/>
  <c r="P86"/>
  <c r="Q86" a="1"/>
  <c r="Q86"/>
  <c r="R86" a="1"/>
  <c r="R86"/>
  <c r="S86" a="1"/>
  <c r="S86"/>
  <c r="T86" a="1"/>
  <c r="T86"/>
  <c r="U86" a="1"/>
  <c r="U86"/>
  <c r="V86" a="1"/>
  <c r="V86"/>
  <c r="W86" a="1"/>
  <c r="W86"/>
  <c r="X86" a="1"/>
  <c r="X86"/>
  <c r="Y86" a="1"/>
  <c r="Y86"/>
  <c r="Z86" a="1"/>
  <c r="Z86"/>
  <c r="AA86" a="1"/>
  <c r="AA86"/>
  <c r="AB86" a="1"/>
  <c r="AB86"/>
  <c r="AC86" a="1"/>
  <c r="AC86"/>
  <c r="AD86" a="1"/>
  <c r="AD86"/>
  <c r="AE86" a="1"/>
  <c r="AE86"/>
  <c r="AF86" a="1"/>
  <c r="AF86"/>
  <c r="AG86" a="1"/>
  <c r="AG86"/>
  <c r="AH86" a="1"/>
  <c r="AH86"/>
  <c r="AI86" a="1"/>
  <c r="AI86"/>
  <c r="AJ86" a="1"/>
  <c r="AJ86"/>
  <c r="AK86" a="1"/>
  <c r="AK86"/>
  <c r="AL86" a="1"/>
  <c r="AL86"/>
  <c r="AM86" a="1"/>
  <c r="AM86"/>
  <c r="AN86" a="1"/>
  <c r="AN86"/>
  <c r="AO86" a="1"/>
  <c r="AO86"/>
  <c r="AP86" a="1"/>
  <c r="AP86"/>
  <c r="AQ86" a="1"/>
  <c r="AQ86"/>
  <c r="AR86" a="1"/>
  <c r="AR86"/>
  <c r="AS86" a="1"/>
  <c r="AS86"/>
  <c r="AT86" a="1"/>
  <c r="AT86"/>
  <c r="AU86" a="1"/>
  <c r="AU86"/>
  <c r="AV86" a="1"/>
  <c r="AV86"/>
  <c r="AW86" a="1"/>
  <c r="AW86"/>
  <c r="AX86" a="1"/>
  <c r="AX86"/>
  <c r="AY86" a="1"/>
  <c r="AY86"/>
  <c r="AZ86" a="1"/>
  <c r="AZ86"/>
  <c r="BA86" a="1"/>
  <c r="BA86"/>
  <c r="BB86" a="1"/>
  <c r="BB86"/>
  <c r="BC86" a="1"/>
  <c r="BC86"/>
  <c r="BD86" a="1"/>
  <c r="BD86"/>
  <c r="D87"/>
  <c r="C87"/>
  <c r="E87"/>
  <c r="G87" a="1"/>
  <c r="G87"/>
  <c r="H87" a="1"/>
  <c r="H87"/>
  <c r="I87" a="1"/>
  <c r="I87"/>
  <c r="J87" a="1"/>
  <c r="J87"/>
  <c r="K87" a="1"/>
  <c r="K87"/>
  <c r="L87" a="1"/>
  <c r="L87"/>
  <c r="M87" a="1"/>
  <c r="M87"/>
  <c r="N87" a="1"/>
  <c r="N87"/>
  <c r="O87" a="1"/>
  <c r="O87"/>
  <c r="P87" a="1"/>
  <c r="P87"/>
  <c r="Q87" a="1"/>
  <c r="Q87"/>
  <c r="R87" a="1"/>
  <c r="R87"/>
  <c r="S87" a="1"/>
  <c r="S87"/>
  <c r="T87" a="1"/>
  <c r="T87"/>
  <c r="U87" a="1"/>
  <c r="U87"/>
  <c r="V87" a="1"/>
  <c r="V87"/>
  <c r="W87" a="1"/>
  <c r="W87"/>
  <c r="X87" a="1"/>
  <c r="X87"/>
  <c r="Y87" a="1"/>
  <c r="Y87"/>
  <c r="Z87" a="1"/>
  <c r="Z87"/>
  <c r="AA87" a="1"/>
  <c r="AA87"/>
  <c r="AB87" a="1"/>
  <c r="AB87"/>
  <c r="AC87" a="1"/>
  <c r="AC87"/>
  <c r="AD87" a="1"/>
  <c r="AD87"/>
  <c r="AE87" a="1"/>
  <c r="AE87"/>
  <c r="AF87" a="1"/>
  <c r="AF87"/>
  <c r="AG87" a="1"/>
  <c r="AG87"/>
  <c r="AH87" a="1"/>
  <c r="AH87"/>
  <c r="AI87" a="1"/>
  <c r="AI87"/>
  <c r="AJ87" a="1"/>
  <c r="AJ87"/>
  <c r="AK87" a="1"/>
  <c r="AK87"/>
  <c r="AL87" a="1"/>
  <c r="AL87"/>
  <c r="AM87" a="1"/>
  <c r="AM87"/>
  <c r="AN87" a="1"/>
  <c r="AN87"/>
  <c r="AO87" a="1"/>
  <c r="AO87"/>
  <c r="AP87" a="1"/>
  <c r="AP87"/>
  <c r="AQ87" a="1"/>
  <c r="AQ87"/>
  <c r="AR87" a="1"/>
  <c r="AR87"/>
  <c r="AS87" a="1"/>
  <c r="AS87"/>
  <c r="AT87" a="1"/>
  <c r="AT87"/>
  <c r="AU87" a="1"/>
  <c r="AU87"/>
  <c r="AV87" a="1"/>
  <c r="AV87"/>
  <c r="AW87" a="1"/>
  <c r="AW87"/>
  <c r="AX87" a="1"/>
  <c r="AX87"/>
  <c r="AY87" a="1"/>
  <c r="AY87"/>
  <c r="AZ87" a="1"/>
  <c r="AZ87"/>
  <c r="BA87" a="1"/>
  <c r="BA87"/>
  <c r="BB87" a="1"/>
  <c r="BB87"/>
  <c r="BC87" a="1"/>
  <c r="BC87"/>
  <c r="BD87" a="1"/>
  <c r="BD87"/>
  <c r="D88"/>
  <c r="C88"/>
  <c r="E88"/>
  <c r="G88" a="1"/>
  <c r="G88"/>
  <c r="H88" a="1"/>
  <c r="H88"/>
  <c r="I88" a="1"/>
  <c r="I88"/>
  <c r="J88" a="1"/>
  <c r="J88"/>
  <c r="K88" a="1"/>
  <c r="K88"/>
  <c r="L88" a="1"/>
  <c r="L88"/>
  <c r="M88" a="1"/>
  <c r="M88"/>
  <c r="N88" a="1"/>
  <c r="N88"/>
  <c r="O88" a="1"/>
  <c r="O88"/>
  <c r="P88" a="1"/>
  <c r="P88"/>
  <c r="Q88" a="1"/>
  <c r="Q88"/>
  <c r="R88" a="1"/>
  <c r="R88"/>
  <c r="S88" a="1"/>
  <c r="S88"/>
  <c r="T88" a="1"/>
  <c r="T88"/>
  <c r="U88" a="1"/>
  <c r="U88"/>
  <c r="V88" a="1"/>
  <c r="V88"/>
  <c r="W88" a="1"/>
  <c r="W88"/>
  <c r="X88" a="1"/>
  <c r="X88"/>
  <c r="Y88" a="1"/>
  <c r="Y88"/>
  <c r="Z88" a="1"/>
  <c r="Z88"/>
  <c r="AA88" a="1"/>
  <c r="AA88"/>
  <c r="AB88" a="1"/>
  <c r="AB88"/>
  <c r="AC88" a="1"/>
  <c r="AC88"/>
  <c r="AD88" a="1"/>
  <c r="AD88"/>
  <c r="AE88" a="1"/>
  <c r="AE88"/>
  <c r="AF88" a="1"/>
  <c r="AF88"/>
  <c r="AG88" a="1"/>
  <c r="AG88"/>
  <c r="AH88" a="1"/>
  <c r="AH88"/>
  <c r="AI88" a="1"/>
  <c r="AI88"/>
  <c r="AJ88" a="1"/>
  <c r="AJ88"/>
  <c r="AK88" a="1"/>
  <c r="AK88"/>
  <c r="AL88" a="1"/>
  <c r="AL88"/>
  <c r="AM88" a="1"/>
  <c r="AM88"/>
  <c r="AN88" a="1"/>
  <c r="AN88"/>
  <c r="AO88" a="1"/>
  <c r="AO88"/>
  <c r="AP88" a="1"/>
  <c r="AP88"/>
  <c r="AQ88" a="1"/>
  <c r="AQ88"/>
  <c r="AR88" a="1"/>
  <c r="AR88"/>
  <c r="AS88" a="1"/>
  <c r="AS88"/>
  <c r="AT88" a="1"/>
  <c r="AT88"/>
  <c r="AU88" a="1"/>
  <c r="AU88"/>
  <c r="AV88" a="1"/>
  <c r="AV88"/>
  <c r="AW88" a="1"/>
  <c r="AW88"/>
  <c r="AX88" a="1"/>
  <c r="AX88"/>
  <c r="AY88" a="1"/>
  <c r="AY88"/>
  <c r="AZ88" a="1"/>
  <c r="AZ88"/>
  <c r="BA88" a="1"/>
  <c r="BA88"/>
  <c r="BB88" a="1"/>
  <c r="BB88"/>
  <c r="BC88" a="1"/>
  <c r="BC88"/>
  <c r="BD88" a="1"/>
  <c r="BD88"/>
  <c r="D89"/>
  <c r="C89"/>
  <c r="E89"/>
  <c r="G89" a="1"/>
  <c r="G89"/>
  <c r="H89" a="1"/>
  <c r="H89"/>
  <c r="I89" a="1"/>
  <c r="I89"/>
  <c r="J89" a="1"/>
  <c r="J89"/>
  <c r="K89" a="1"/>
  <c r="K89"/>
  <c r="L89" a="1"/>
  <c r="L89"/>
  <c r="M89" a="1"/>
  <c r="M89"/>
  <c r="N89" a="1"/>
  <c r="N89"/>
  <c r="O89" a="1"/>
  <c r="O89"/>
  <c r="P89" a="1"/>
  <c r="P89"/>
  <c r="Q89" a="1"/>
  <c r="Q89"/>
  <c r="R89" a="1"/>
  <c r="R89"/>
  <c r="S89" a="1"/>
  <c r="S89"/>
  <c r="T89" a="1"/>
  <c r="T89"/>
  <c r="U89" a="1"/>
  <c r="U89"/>
  <c r="V89" a="1"/>
  <c r="V89"/>
  <c r="W89" a="1"/>
  <c r="W89"/>
  <c r="X89" a="1"/>
  <c r="X89"/>
  <c r="Y89" a="1"/>
  <c r="Y89"/>
  <c r="Z89" a="1"/>
  <c r="Z89"/>
  <c r="AA89" a="1"/>
  <c r="AA89"/>
  <c r="AB89" a="1"/>
  <c r="AB89"/>
  <c r="AC89" a="1"/>
  <c r="AC89"/>
  <c r="AD89" a="1"/>
  <c r="AD89"/>
  <c r="AE89" a="1"/>
  <c r="AE89"/>
  <c r="AF89" a="1"/>
  <c r="AF89"/>
  <c r="AG89" a="1"/>
  <c r="AG89"/>
  <c r="AH89" a="1"/>
  <c r="AH89"/>
  <c r="AI89" a="1"/>
  <c r="AI89"/>
  <c r="AJ89" a="1"/>
  <c r="AJ89"/>
  <c r="AK89" a="1"/>
  <c r="AK89"/>
  <c r="AL89" a="1"/>
  <c r="AL89"/>
  <c r="AM89" a="1"/>
  <c r="AM89"/>
  <c r="AN89" a="1"/>
  <c r="AN89"/>
  <c r="AO89" a="1"/>
  <c r="AO89"/>
  <c r="AP89" a="1"/>
  <c r="AP89"/>
  <c r="AQ89" a="1"/>
  <c r="AQ89"/>
  <c r="AR89" a="1"/>
  <c r="AR89"/>
  <c r="AS89" a="1"/>
  <c r="AS89"/>
  <c r="AT89" a="1"/>
  <c r="AT89"/>
  <c r="AU89" a="1"/>
  <c r="AU89"/>
  <c r="AV89" a="1"/>
  <c r="AV89"/>
  <c r="AW89" a="1"/>
  <c r="AW89"/>
  <c r="AX89" a="1"/>
  <c r="AX89"/>
  <c r="AY89" a="1"/>
  <c r="AY89"/>
  <c r="AZ89" a="1"/>
  <c r="AZ89"/>
  <c r="BA89" a="1"/>
  <c r="BA89"/>
  <c r="BB89" a="1"/>
  <c r="BB89"/>
  <c r="BC89" a="1"/>
  <c r="BC89"/>
  <c r="BD89" a="1"/>
  <c r="BD89"/>
  <c r="D90"/>
  <c r="C90"/>
  <c r="E90"/>
  <c r="G90" a="1"/>
  <c r="G90"/>
  <c r="H90" a="1"/>
  <c r="H90"/>
  <c r="I90" a="1"/>
  <c r="I90"/>
  <c r="J90" a="1"/>
  <c r="J90"/>
  <c r="K90" a="1"/>
  <c r="K90"/>
  <c r="L90" a="1"/>
  <c r="L90"/>
  <c r="M90" a="1"/>
  <c r="M90"/>
  <c r="N90" a="1"/>
  <c r="N90"/>
  <c r="O90" a="1"/>
  <c r="O90"/>
  <c r="P90" a="1"/>
  <c r="P90"/>
  <c r="Q90" a="1"/>
  <c r="Q90"/>
  <c r="R90" a="1"/>
  <c r="R90"/>
  <c r="S90" a="1"/>
  <c r="S90"/>
  <c r="T90" a="1"/>
  <c r="T90"/>
  <c r="U90" a="1"/>
  <c r="U90"/>
  <c r="V90" a="1"/>
  <c r="V90"/>
  <c r="W90" a="1"/>
  <c r="W90"/>
  <c r="X90" a="1"/>
  <c r="X90"/>
  <c r="Y90" a="1"/>
  <c r="Y90"/>
  <c r="Z90" a="1"/>
  <c r="Z90"/>
  <c r="AA90" a="1"/>
  <c r="AA90"/>
  <c r="AB90" a="1"/>
  <c r="AB90"/>
  <c r="AC90" a="1"/>
  <c r="AC90"/>
  <c r="AD90" a="1"/>
  <c r="AD90"/>
  <c r="AE90" a="1"/>
  <c r="AE90"/>
  <c r="AF90" a="1"/>
  <c r="AF90"/>
  <c r="AG90" a="1"/>
  <c r="AG90"/>
  <c r="AH90" a="1"/>
  <c r="AH90"/>
  <c r="AI90" a="1"/>
  <c r="AI90"/>
  <c r="AJ90" a="1"/>
  <c r="AJ90"/>
  <c r="AK90" a="1"/>
  <c r="AK90"/>
  <c r="AL90" a="1"/>
  <c r="AL90"/>
  <c r="AM90" a="1"/>
  <c r="AM90"/>
  <c r="AN90" a="1"/>
  <c r="AN90"/>
  <c r="AO90" a="1"/>
  <c r="AO90"/>
  <c r="AP90" a="1"/>
  <c r="AP90"/>
  <c r="AQ90" a="1"/>
  <c r="AQ90"/>
  <c r="AR90" a="1"/>
  <c r="AR90"/>
  <c r="AS90" a="1"/>
  <c r="AS90"/>
  <c r="AT90" a="1"/>
  <c r="AT90"/>
  <c r="AU90" a="1"/>
  <c r="AU90"/>
  <c r="AV90" a="1"/>
  <c r="AV90"/>
  <c r="AW90" a="1"/>
  <c r="AW90"/>
  <c r="AX90" a="1"/>
  <c r="AX90"/>
  <c r="AY90" a="1"/>
  <c r="AY90"/>
  <c r="AZ90" a="1"/>
  <c r="AZ90"/>
  <c r="BA90" a="1"/>
  <c r="BA90"/>
  <c r="BB90" a="1"/>
  <c r="BB90"/>
  <c r="BC90" a="1"/>
  <c r="BC90"/>
  <c r="BD90" a="1"/>
  <c r="BD90"/>
  <c r="D91"/>
  <c r="C91"/>
  <c r="E91"/>
  <c r="G91" a="1"/>
  <c r="G91"/>
  <c r="H91" a="1"/>
  <c r="H91"/>
  <c r="I91" a="1"/>
  <c r="I91"/>
  <c r="J91" a="1"/>
  <c r="J91"/>
  <c r="K91" a="1"/>
  <c r="K91"/>
  <c r="L91" a="1"/>
  <c r="L91"/>
  <c r="M91" a="1"/>
  <c r="M91"/>
  <c r="N91" a="1"/>
  <c r="N91"/>
  <c r="O91" a="1"/>
  <c r="O91"/>
  <c r="P91" a="1"/>
  <c r="P91"/>
  <c r="Q91" a="1"/>
  <c r="Q91"/>
  <c r="R91" a="1"/>
  <c r="R91"/>
  <c r="S91" a="1"/>
  <c r="S91"/>
  <c r="T91" a="1"/>
  <c r="T91"/>
  <c r="U91" a="1"/>
  <c r="U91"/>
  <c r="V91" a="1"/>
  <c r="V91"/>
  <c r="W91" a="1"/>
  <c r="W91"/>
  <c r="X91" a="1"/>
  <c r="X91"/>
  <c r="Y91" a="1"/>
  <c r="Y91"/>
  <c r="Z91" a="1"/>
  <c r="Z91"/>
  <c r="AA91" a="1"/>
  <c r="AA91"/>
  <c r="AB91" a="1"/>
  <c r="AB91"/>
  <c r="AC91" a="1"/>
  <c r="AC91"/>
  <c r="AD91" a="1"/>
  <c r="AD91"/>
  <c r="AE91" a="1"/>
  <c r="AE91"/>
  <c r="AF91" a="1"/>
  <c r="AF91"/>
  <c r="AG91" a="1"/>
  <c r="AG91"/>
  <c r="AH91" a="1"/>
  <c r="AH91"/>
  <c r="AI91" a="1"/>
  <c r="AI91"/>
  <c r="AJ91" a="1"/>
  <c r="AJ91"/>
  <c r="AK91" a="1"/>
  <c r="AK91"/>
  <c r="AL91" a="1"/>
  <c r="AL91"/>
  <c r="AM91" a="1"/>
  <c r="AM91"/>
  <c r="AN91" a="1"/>
  <c r="AN91"/>
  <c r="AO91" a="1"/>
  <c r="AO91"/>
  <c r="AP91" a="1"/>
  <c r="AP91"/>
  <c r="AQ91" a="1"/>
  <c r="AQ91"/>
  <c r="AR91" a="1"/>
  <c r="AR91"/>
  <c r="AS91" a="1"/>
  <c r="AS91"/>
  <c r="AT91" a="1"/>
  <c r="AT91"/>
  <c r="AU91" a="1"/>
  <c r="AU91"/>
  <c r="AV91" a="1"/>
  <c r="AV91"/>
  <c r="AW91" a="1"/>
  <c r="AW91"/>
  <c r="AX91" a="1"/>
  <c r="AX91"/>
  <c r="AY91" a="1"/>
  <c r="AY91"/>
  <c r="AZ91" a="1"/>
  <c r="AZ91"/>
  <c r="BA91" a="1"/>
  <c r="BA91"/>
  <c r="BB91" a="1"/>
  <c r="BB91"/>
  <c r="BC91" a="1"/>
  <c r="BC91"/>
  <c r="BD91" a="1"/>
  <c r="BD91"/>
  <c r="D92"/>
  <c r="C92"/>
  <c r="E92"/>
  <c r="G92" a="1"/>
  <c r="G92"/>
  <c r="H92" a="1"/>
  <c r="H92"/>
  <c r="I92" a="1"/>
  <c r="I92"/>
  <c r="J92" a="1"/>
  <c r="J92"/>
  <c r="K92" a="1"/>
  <c r="K92"/>
  <c r="L92" a="1"/>
  <c r="L92"/>
  <c r="M92" a="1"/>
  <c r="M92"/>
  <c r="N92" a="1"/>
  <c r="N92"/>
  <c r="O92" a="1"/>
  <c r="O92"/>
  <c r="P92" a="1"/>
  <c r="P92"/>
  <c r="Q92" a="1"/>
  <c r="Q92"/>
  <c r="R92" a="1"/>
  <c r="R92"/>
  <c r="S92" a="1"/>
  <c r="S92"/>
  <c r="T92" a="1"/>
  <c r="T92"/>
  <c r="U92" a="1"/>
  <c r="U92"/>
  <c r="V92" a="1"/>
  <c r="V92"/>
  <c r="W92" a="1"/>
  <c r="W92"/>
  <c r="X92" a="1"/>
  <c r="X92"/>
  <c r="Y92" a="1"/>
  <c r="Y92"/>
  <c r="Z92" a="1"/>
  <c r="Z92"/>
  <c r="AA92" a="1"/>
  <c r="AA92"/>
  <c r="AB92" a="1"/>
  <c r="AB92"/>
  <c r="AC92" a="1"/>
  <c r="AC92"/>
  <c r="AD92" a="1"/>
  <c r="AD92"/>
  <c r="AE92" a="1"/>
  <c r="AE92"/>
  <c r="AF92" a="1"/>
  <c r="AF92"/>
  <c r="AG92" a="1"/>
  <c r="AG92"/>
  <c r="AH92" a="1"/>
  <c r="AH92"/>
  <c r="AI92" a="1"/>
  <c r="AI92"/>
  <c r="AJ92" a="1"/>
  <c r="AJ92"/>
  <c r="AK92" a="1"/>
  <c r="AK92"/>
  <c r="AL92" a="1"/>
  <c r="AL92"/>
  <c r="AM92" a="1"/>
  <c r="AM92"/>
  <c r="AN92" a="1"/>
  <c r="AN92"/>
  <c r="AO92" a="1"/>
  <c r="AO92"/>
  <c r="AP92" a="1"/>
  <c r="AP92"/>
  <c r="AQ92" a="1"/>
  <c r="AQ92"/>
  <c r="AR92" a="1"/>
  <c r="AR92"/>
  <c r="AS92" a="1"/>
  <c r="AS92"/>
  <c r="AT92" a="1"/>
  <c r="AT92"/>
  <c r="AU92" a="1"/>
  <c r="AU92"/>
  <c r="AV92" a="1"/>
  <c r="AV92"/>
  <c r="AW92" a="1"/>
  <c r="AW92"/>
  <c r="AX92" a="1"/>
  <c r="AX92"/>
  <c r="AY92" a="1"/>
  <c r="AY92"/>
  <c r="AZ92" a="1"/>
  <c r="AZ92"/>
  <c r="BA92" a="1"/>
  <c r="BA92"/>
  <c r="BB92" a="1"/>
  <c r="BB92"/>
  <c r="BC92" a="1"/>
  <c r="BC92"/>
  <c r="BD92" a="1"/>
  <c r="BD92"/>
  <c r="D93"/>
  <c r="C93"/>
  <c r="E93"/>
  <c r="G93" a="1"/>
  <c r="G93"/>
  <c r="H93" a="1"/>
  <c r="H93"/>
  <c r="I93" a="1"/>
  <c r="I93"/>
  <c r="J93" a="1"/>
  <c r="J93"/>
  <c r="K93" a="1"/>
  <c r="K93"/>
  <c r="L93" a="1"/>
  <c r="L93"/>
  <c r="M93" a="1"/>
  <c r="M93"/>
  <c r="N93" a="1"/>
  <c r="N93"/>
  <c r="O93" a="1"/>
  <c r="O93"/>
  <c r="P93" a="1"/>
  <c r="P93"/>
  <c r="Q93" a="1"/>
  <c r="Q93"/>
  <c r="R93" a="1"/>
  <c r="R93"/>
  <c r="S93" a="1"/>
  <c r="S93"/>
  <c r="T93" a="1"/>
  <c r="T93"/>
  <c r="U93" a="1"/>
  <c r="U93"/>
  <c r="V93" a="1"/>
  <c r="V93"/>
  <c r="W93" a="1"/>
  <c r="W93"/>
  <c r="X93" a="1"/>
  <c r="X93"/>
  <c r="Y93" a="1"/>
  <c r="Y93"/>
  <c r="Z93" a="1"/>
  <c r="Z93"/>
  <c r="AA93" a="1"/>
  <c r="AA93"/>
  <c r="AB93" a="1"/>
  <c r="AB93"/>
  <c r="AC93" a="1"/>
  <c r="AC93"/>
  <c r="AD93" a="1"/>
  <c r="AD93"/>
  <c r="AE93" a="1"/>
  <c r="AE93"/>
  <c r="AF93" a="1"/>
  <c r="AF93"/>
  <c r="AG93" a="1"/>
  <c r="AG93"/>
  <c r="AH93" a="1"/>
  <c r="AH93"/>
  <c r="AI93" a="1"/>
  <c r="AI93"/>
  <c r="AJ93" a="1"/>
  <c r="AJ93"/>
  <c r="AK93" a="1"/>
  <c r="AK93"/>
  <c r="AL93" a="1"/>
  <c r="AL93"/>
  <c r="AM93" a="1"/>
  <c r="AM93"/>
  <c r="AN93" a="1"/>
  <c r="AN93"/>
  <c r="AO93" a="1"/>
  <c r="AO93"/>
  <c r="AP93" a="1"/>
  <c r="AP93"/>
  <c r="AQ93" a="1"/>
  <c r="AQ93"/>
  <c r="AR93" a="1"/>
  <c r="AR93"/>
  <c r="AS93" a="1"/>
  <c r="AS93"/>
  <c r="AT93" a="1"/>
  <c r="AT93"/>
  <c r="AU93" a="1"/>
  <c r="AU93"/>
  <c r="AV93" a="1"/>
  <c r="AV93"/>
  <c r="AW93" a="1"/>
  <c r="AW93"/>
  <c r="AX93" a="1"/>
  <c r="AX93"/>
  <c r="AY93" a="1"/>
  <c r="AY93"/>
  <c r="AZ93" a="1"/>
  <c r="AZ93"/>
  <c r="BA93" a="1"/>
  <c r="BA93"/>
  <c r="BB93" a="1"/>
  <c r="BB93"/>
  <c r="BC93" a="1"/>
  <c r="BC93"/>
  <c r="BD93" a="1"/>
  <c r="BD93"/>
  <c r="D94"/>
  <c r="C94"/>
  <c r="E94"/>
  <c r="G94" a="1"/>
  <c r="G94"/>
  <c r="H94" a="1"/>
  <c r="H94"/>
  <c r="I94" a="1"/>
  <c r="I94"/>
  <c r="J94" a="1"/>
  <c r="J94"/>
  <c r="K94" a="1"/>
  <c r="K94"/>
  <c r="L94" a="1"/>
  <c r="L94"/>
  <c r="M94" a="1"/>
  <c r="M94"/>
  <c r="N94" a="1"/>
  <c r="N94"/>
  <c r="O94" a="1"/>
  <c r="O94"/>
  <c r="P94" a="1"/>
  <c r="P94"/>
  <c r="Q94" a="1"/>
  <c r="Q94"/>
  <c r="R94" a="1"/>
  <c r="R94"/>
  <c r="S94" a="1"/>
  <c r="S94"/>
  <c r="T94" a="1"/>
  <c r="T94"/>
  <c r="U94" a="1"/>
  <c r="U94"/>
  <c r="V94" a="1"/>
  <c r="V94"/>
  <c r="W94" a="1"/>
  <c r="W94"/>
  <c r="X94" a="1"/>
  <c r="X94"/>
  <c r="Y94" a="1"/>
  <c r="Y94"/>
  <c r="Z94" a="1"/>
  <c r="Z94"/>
  <c r="AA94" a="1"/>
  <c r="AA94"/>
  <c r="AB94" a="1"/>
  <c r="AB94"/>
  <c r="AC94" a="1"/>
  <c r="AC94"/>
  <c r="AD94" a="1"/>
  <c r="AD94"/>
  <c r="AE94" a="1"/>
  <c r="AE94"/>
  <c r="AF94" a="1"/>
  <c r="AF94"/>
  <c r="AG94" a="1"/>
  <c r="AG94"/>
  <c r="AH94" a="1"/>
  <c r="AH94"/>
  <c r="AI94" a="1"/>
  <c r="AI94"/>
  <c r="AJ94" a="1"/>
  <c r="AJ94"/>
  <c r="AK94" a="1"/>
  <c r="AK94"/>
  <c r="AL94" a="1"/>
  <c r="AL94"/>
  <c r="AM94" a="1"/>
  <c r="AM94"/>
  <c r="AN94" a="1"/>
  <c r="AN94"/>
  <c r="AO94" a="1"/>
  <c r="AO94"/>
  <c r="AP94" a="1"/>
  <c r="AP94"/>
  <c r="AQ94" a="1"/>
  <c r="AQ94"/>
  <c r="AR94" a="1"/>
  <c r="AR94"/>
  <c r="AS94" a="1"/>
  <c r="AS94"/>
  <c r="AT94" a="1"/>
  <c r="AT94"/>
  <c r="AU94" a="1"/>
  <c r="AU94"/>
  <c r="AV94" a="1"/>
  <c r="AV94"/>
  <c r="AW94" a="1"/>
  <c r="AW94"/>
  <c r="AX94" a="1"/>
  <c r="AX94"/>
  <c r="AY94" a="1"/>
  <c r="AY94"/>
  <c r="AZ94" a="1"/>
  <c r="AZ94"/>
  <c r="BA94" a="1"/>
  <c r="BA94"/>
  <c r="BB94" a="1"/>
  <c r="BB94"/>
  <c r="BC94" a="1"/>
  <c r="BC94"/>
  <c r="BD94" a="1"/>
  <c r="BD94"/>
  <c r="D95"/>
  <c r="C95"/>
  <c r="E95"/>
  <c r="G95" a="1"/>
  <c r="G95"/>
  <c r="H95" a="1"/>
  <c r="H95"/>
  <c r="I95" a="1"/>
  <c r="I95"/>
  <c r="J95" a="1"/>
  <c r="J95"/>
  <c r="K95" a="1"/>
  <c r="K95"/>
  <c r="L95" a="1"/>
  <c r="L95"/>
  <c r="M95" a="1"/>
  <c r="M95"/>
  <c r="N95" a="1"/>
  <c r="N95"/>
  <c r="O95" a="1"/>
  <c r="O95"/>
  <c r="P95" a="1"/>
  <c r="P95"/>
  <c r="Q95" a="1"/>
  <c r="Q95"/>
  <c r="R95" a="1"/>
  <c r="R95"/>
  <c r="S95" a="1"/>
  <c r="S95"/>
  <c r="T95" a="1"/>
  <c r="T95"/>
  <c r="U95" a="1"/>
  <c r="U95"/>
  <c r="V95" a="1"/>
  <c r="V95"/>
  <c r="W95" a="1"/>
  <c r="W95"/>
  <c r="X95" a="1"/>
  <c r="X95"/>
  <c r="Y95" a="1"/>
  <c r="Y95"/>
  <c r="Z95" a="1"/>
  <c r="Z95"/>
  <c r="AA95" a="1"/>
  <c r="AA95"/>
  <c r="AB95" a="1"/>
  <c r="AB95"/>
  <c r="AC95" a="1"/>
  <c r="AC95"/>
  <c r="AD95" a="1"/>
  <c r="AD95"/>
  <c r="AE95" a="1"/>
  <c r="AE95"/>
  <c r="AF95" a="1"/>
  <c r="AF95"/>
  <c r="AG95" a="1"/>
  <c r="AG95"/>
  <c r="AH95" a="1"/>
  <c r="AH95"/>
  <c r="AI95" a="1"/>
  <c r="AI95"/>
  <c r="AJ95" a="1"/>
  <c r="AJ95"/>
  <c r="AK95" a="1"/>
  <c r="AK95"/>
  <c r="AL95" a="1"/>
  <c r="AL95"/>
  <c r="AM95" a="1"/>
  <c r="AM95"/>
  <c r="AN95" a="1"/>
  <c r="AN95"/>
  <c r="AO95" a="1"/>
  <c r="AO95"/>
  <c r="AP95" a="1"/>
  <c r="AP95"/>
  <c r="AQ95" a="1"/>
  <c r="AQ95"/>
  <c r="AR95" a="1"/>
  <c r="AR95"/>
  <c r="AS95" a="1"/>
  <c r="AS95"/>
  <c r="AT95" a="1"/>
  <c r="AT95"/>
  <c r="AU95" a="1"/>
  <c r="AU95"/>
  <c r="AV95" a="1"/>
  <c r="AV95"/>
  <c r="AW95" a="1"/>
  <c r="AW95"/>
  <c r="AX95" a="1"/>
  <c r="AX95"/>
  <c r="AY95" a="1"/>
  <c r="AY95"/>
  <c r="AZ95" a="1"/>
  <c r="AZ95"/>
  <c r="BA95" a="1"/>
  <c r="BA95"/>
  <c r="BB95" a="1"/>
  <c r="BB95"/>
  <c r="BC95" a="1"/>
  <c r="BC95"/>
  <c r="BD95" a="1"/>
  <c r="BD95"/>
  <c r="D96"/>
  <c r="C96"/>
  <c r="E96"/>
  <c r="G96" a="1"/>
  <c r="G96"/>
  <c r="H96" a="1"/>
  <c r="H96"/>
  <c r="I96" a="1"/>
  <c r="I96"/>
  <c r="J96" a="1"/>
  <c r="J96"/>
  <c r="K96" a="1"/>
  <c r="K96"/>
  <c r="L96" a="1"/>
  <c r="L96"/>
  <c r="M96" a="1"/>
  <c r="M96"/>
  <c r="N96" a="1"/>
  <c r="N96"/>
  <c r="O96" a="1"/>
  <c r="O96"/>
  <c r="P96" a="1"/>
  <c r="P96"/>
  <c r="Q96" a="1"/>
  <c r="Q96"/>
  <c r="R96" a="1"/>
  <c r="R96"/>
  <c r="S96" a="1"/>
  <c r="S96"/>
  <c r="T96" a="1"/>
  <c r="T96"/>
  <c r="U96" a="1"/>
  <c r="U96"/>
  <c r="V96" a="1"/>
  <c r="V96"/>
  <c r="W96" a="1"/>
  <c r="W96"/>
  <c r="X96" a="1"/>
  <c r="X96"/>
  <c r="Y96" a="1"/>
  <c r="Y96"/>
  <c r="Z96" a="1"/>
  <c r="Z96"/>
  <c r="AA96" a="1"/>
  <c r="AA96"/>
  <c r="AB96" a="1"/>
  <c r="AB96"/>
  <c r="AC96" a="1"/>
  <c r="AC96"/>
  <c r="AD96" a="1"/>
  <c r="AD96"/>
  <c r="AE96" a="1"/>
  <c r="AE96"/>
  <c r="AF96" a="1"/>
  <c r="AF96"/>
  <c r="AG96" a="1"/>
  <c r="AG96"/>
  <c r="AH96" a="1"/>
  <c r="AH96"/>
  <c r="AI96" a="1"/>
  <c r="AI96"/>
  <c r="AJ96" a="1"/>
  <c r="AJ96"/>
  <c r="AK96" a="1"/>
  <c r="AK96"/>
  <c r="AL96" a="1"/>
  <c r="AL96"/>
  <c r="AM96" a="1"/>
  <c r="AM96"/>
  <c r="AN96" a="1"/>
  <c r="AN96"/>
  <c r="AO96" a="1"/>
  <c r="AO96"/>
  <c r="AP96" a="1"/>
  <c r="AP96"/>
  <c r="AQ96" a="1"/>
  <c r="AQ96"/>
  <c r="AR96" a="1"/>
  <c r="AR96"/>
  <c r="AS96" a="1"/>
  <c r="AS96"/>
  <c r="AT96" a="1"/>
  <c r="AT96"/>
  <c r="AU96" a="1"/>
  <c r="AU96"/>
  <c r="AV96" a="1"/>
  <c r="AV96"/>
  <c r="AW96" a="1"/>
  <c r="AW96"/>
  <c r="AX96" a="1"/>
  <c r="AX96"/>
  <c r="AY96" a="1"/>
  <c r="AY96"/>
  <c r="AZ96" a="1"/>
  <c r="AZ96"/>
  <c r="BA96" a="1"/>
  <c r="BA96"/>
  <c r="BB96" a="1"/>
  <c r="BB96"/>
  <c r="BC96" a="1"/>
  <c r="BC96"/>
  <c r="BD96" a="1"/>
  <c r="BD96"/>
  <c r="D97"/>
  <c r="C97"/>
  <c r="E97"/>
  <c r="G97" a="1"/>
  <c r="G97"/>
  <c r="H97" a="1"/>
  <c r="H97"/>
  <c r="I97" a="1"/>
  <c r="I97"/>
  <c r="J97" a="1"/>
  <c r="J97"/>
  <c r="K97" a="1"/>
  <c r="K97"/>
  <c r="L97" a="1"/>
  <c r="L97"/>
  <c r="M97" a="1"/>
  <c r="M97"/>
  <c r="N97" a="1"/>
  <c r="N97"/>
  <c r="O97" a="1"/>
  <c r="O97"/>
  <c r="P97" a="1"/>
  <c r="P97"/>
  <c r="Q97" a="1"/>
  <c r="Q97"/>
  <c r="R97" a="1"/>
  <c r="R97"/>
  <c r="S97" a="1"/>
  <c r="S97"/>
  <c r="T97" a="1"/>
  <c r="T97"/>
  <c r="U97" a="1"/>
  <c r="U97"/>
  <c r="V97" a="1"/>
  <c r="V97"/>
  <c r="W97" a="1"/>
  <c r="W97"/>
  <c r="X97" a="1"/>
  <c r="X97"/>
  <c r="Y97" a="1"/>
  <c r="Y97"/>
  <c r="Z97" a="1"/>
  <c r="Z97"/>
  <c r="AA97" a="1"/>
  <c r="AA97"/>
  <c r="AB97" a="1"/>
  <c r="AB97"/>
  <c r="AC97" a="1"/>
  <c r="AC97"/>
  <c r="AD97" a="1"/>
  <c r="AD97"/>
  <c r="AE97" a="1"/>
  <c r="AE97"/>
  <c r="AF97" a="1"/>
  <c r="AF97"/>
  <c r="AG97" a="1"/>
  <c r="AG97"/>
  <c r="AH97" a="1"/>
  <c r="AH97"/>
  <c r="AI97" a="1"/>
  <c r="AI97"/>
  <c r="AJ97" a="1"/>
  <c r="AJ97"/>
  <c r="AK97" a="1"/>
  <c r="AK97"/>
  <c r="AL97" a="1"/>
  <c r="AL97"/>
  <c r="AM97" a="1"/>
  <c r="AM97"/>
  <c r="AN97" a="1"/>
  <c r="AN97"/>
  <c r="AO97" a="1"/>
  <c r="AO97"/>
  <c r="AP97" a="1"/>
  <c r="AP97"/>
  <c r="AQ97" a="1"/>
  <c r="AQ97"/>
  <c r="AR97" a="1"/>
  <c r="AR97"/>
  <c r="AS97" a="1"/>
  <c r="AS97"/>
  <c r="AT97" a="1"/>
  <c r="AT97"/>
  <c r="AU97" a="1"/>
  <c r="AU97"/>
  <c r="AV97" a="1"/>
  <c r="AV97"/>
  <c r="AW97" a="1"/>
  <c r="AW97"/>
  <c r="AX97" a="1"/>
  <c r="AX97"/>
  <c r="AY97" a="1"/>
  <c r="AY97"/>
  <c r="AZ97" a="1"/>
  <c r="AZ97"/>
  <c r="BA97" a="1"/>
  <c r="BA97"/>
  <c r="BB97" a="1"/>
  <c r="BB97"/>
  <c r="BC97" a="1"/>
  <c r="BC97"/>
  <c r="BD97" a="1"/>
  <c r="BD97"/>
  <c r="D98"/>
  <c r="C98"/>
  <c r="E98"/>
  <c r="G98" a="1"/>
  <c r="G98"/>
  <c r="H98" a="1"/>
  <c r="H98"/>
  <c r="I98" a="1"/>
  <c r="I98"/>
  <c r="J98" a="1"/>
  <c r="J98"/>
  <c r="K98" a="1"/>
  <c r="K98"/>
  <c r="L98" a="1"/>
  <c r="L98"/>
  <c r="M98" a="1"/>
  <c r="M98"/>
  <c r="N98" a="1"/>
  <c r="N98"/>
  <c r="O98" a="1"/>
  <c r="O98"/>
  <c r="P98" a="1"/>
  <c r="P98"/>
  <c r="Q98" a="1"/>
  <c r="Q98"/>
  <c r="R98" a="1"/>
  <c r="R98"/>
  <c r="S98" a="1"/>
  <c r="S98"/>
  <c r="T98" a="1"/>
  <c r="T98"/>
  <c r="U98" a="1"/>
  <c r="U98"/>
  <c r="V98" a="1"/>
  <c r="V98"/>
  <c r="W98" a="1"/>
  <c r="W98"/>
  <c r="X98" a="1"/>
  <c r="X98"/>
  <c r="Y98" a="1"/>
  <c r="Y98"/>
  <c r="Z98" a="1"/>
  <c r="Z98"/>
  <c r="AA98" a="1"/>
  <c r="AA98"/>
  <c r="AB98" a="1"/>
  <c r="AB98"/>
  <c r="AC98" a="1"/>
  <c r="AC98"/>
  <c r="AD98" a="1"/>
  <c r="AD98"/>
  <c r="AE98" a="1"/>
  <c r="AE98"/>
  <c r="AF98" a="1"/>
  <c r="AF98"/>
  <c r="AG98" a="1"/>
  <c r="AG98"/>
  <c r="AH98" a="1"/>
  <c r="AH98"/>
  <c r="AI98" a="1"/>
  <c r="AI98"/>
  <c r="AJ98" a="1"/>
  <c r="AJ98"/>
  <c r="AK98" a="1"/>
  <c r="AK98"/>
  <c r="AL98" a="1"/>
  <c r="AL98"/>
  <c r="AM98" a="1"/>
  <c r="AM98"/>
  <c r="AN98" a="1"/>
  <c r="AN98"/>
  <c r="AO98" a="1"/>
  <c r="AO98"/>
  <c r="AP98" a="1"/>
  <c r="AP98"/>
  <c r="AQ98" a="1"/>
  <c r="AQ98"/>
  <c r="AR98" a="1"/>
  <c r="AR98"/>
  <c r="AS98" a="1"/>
  <c r="AS98"/>
  <c r="AT98" a="1"/>
  <c r="AT98"/>
  <c r="AU98" a="1"/>
  <c r="AU98"/>
  <c r="AV98" a="1"/>
  <c r="AV98"/>
  <c r="AW98" a="1"/>
  <c r="AW98"/>
  <c r="AX98" a="1"/>
  <c r="AX98"/>
  <c r="AY98" a="1"/>
  <c r="AY98"/>
  <c r="AZ98" a="1"/>
  <c r="AZ98"/>
  <c r="BA98" a="1"/>
  <c r="BA98"/>
  <c r="BB98" a="1"/>
  <c r="BB98"/>
  <c r="BC98" a="1"/>
  <c r="BC98"/>
  <c r="BD98" a="1"/>
  <c r="BD98"/>
  <c r="D99"/>
  <c r="C99"/>
  <c r="E99"/>
  <c r="G99" a="1"/>
  <c r="G99"/>
  <c r="H99" a="1"/>
  <c r="H99"/>
  <c r="I99" a="1"/>
  <c r="I99"/>
  <c r="J99" a="1"/>
  <c r="J99"/>
  <c r="K99" a="1"/>
  <c r="K99"/>
  <c r="L99" a="1"/>
  <c r="L99"/>
  <c r="M99" a="1"/>
  <c r="M99"/>
  <c r="N99" a="1"/>
  <c r="N99"/>
  <c r="O99" a="1"/>
  <c r="O99"/>
  <c r="P99" a="1"/>
  <c r="P99"/>
  <c r="Q99" a="1"/>
  <c r="Q99"/>
  <c r="R99" a="1"/>
  <c r="R99"/>
  <c r="S99" a="1"/>
  <c r="S99"/>
  <c r="T99" a="1"/>
  <c r="T99"/>
  <c r="U99" a="1"/>
  <c r="U99"/>
  <c r="V99" a="1"/>
  <c r="V99"/>
  <c r="W99" a="1"/>
  <c r="W99"/>
  <c r="X99" a="1"/>
  <c r="X99"/>
  <c r="Y99" a="1"/>
  <c r="Y99"/>
  <c r="Z99" a="1"/>
  <c r="Z99"/>
  <c r="AA99" a="1"/>
  <c r="AA99"/>
  <c r="AB99" a="1"/>
  <c r="AB99"/>
  <c r="AC99" a="1"/>
  <c r="AC99"/>
  <c r="AD99" a="1"/>
  <c r="AD99"/>
  <c r="AE99" a="1"/>
  <c r="AE99"/>
  <c r="AF99" a="1"/>
  <c r="AF99"/>
  <c r="AG99" a="1"/>
  <c r="AG99"/>
  <c r="AH99" a="1"/>
  <c r="AH99"/>
  <c r="AI99" a="1"/>
  <c r="AI99"/>
  <c r="AJ99" a="1"/>
  <c r="AJ99"/>
  <c r="AK99" a="1"/>
  <c r="AK99"/>
  <c r="AL99" a="1"/>
  <c r="AL99"/>
  <c r="AM99" a="1"/>
  <c r="AM99"/>
  <c r="AN99" a="1"/>
  <c r="AN99"/>
  <c r="AO99" a="1"/>
  <c r="AO99"/>
  <c r="AP99" a="1"/>
  <c r="AP99"/>
  <c r="AQ99" a="1"/>
  <c r="AQ99"/>
  <c r="AR99" a="1"/>
  <c r="AR99"/>
  <c r="AS99" a="1"/>
  <c r="AS99"/>
  <c r="AT99" a="1"/>
  <c r="AT99"/>
  <c r="AU99" a="1"/>
  <c r="AU99"/>
  <c r="AV99" a="1"/>
  <c r="AV99"/>
  <c r="AW99" a="1"/>
  <c r="AW99"/>
  <c r="AX99" a="1"/>
  <c r="AX99"/>
  <c r="AY99" a="1"/>
  <c r="AY99"/>
  <c r="AZ99" a="1"/>
  <c r="AZ99"/>
  <c r="BA99" a="1"/>
  <c r="BA99"/>
  <c r="BB99" a="1"/>
  <c r="BB99"/>
  <c r="BC99" a="1"/>
  <c r="BC99"/>
  <c r="BD99" a="1"/>
  <c r="BD99"/>
  <c r="D100"/>
  <c r="C100"/>
  <c r="E100"/>
  <c r="G100" a="1"/>
  <c r="G100"/>
  <c r="H100" a="1"/>
  <c r="H100"/>
  <c r="I100" a="1"/>
  <c r="I100"/>
  <c r="J100" a="1"/>
  <c r="J100"/>
  <c r="K100" a="1"/>
  <c r="K100"/>
  <c r="L100" a="1"/>
  <c r="L100"/>
  <c r="M100" a="1"/>
  <c r="M100"/>
  <c r="N100" a="1"/>
  <c r="N100"/>
  <c r="O100" a="1"/>
  <c r="O100"/>
  <c r="P100" a="1"/>
  <c r="P100"/>
  <c r="Q100" a="1"/>
  <c r="Q100"/>
  <c r="R100" a="1"/>
  <c r="R100"/>
  <c r="S100" a="1"/>
  <c r="S100"/>
  <c r="T100" a="1"/>
  <c r="T100"/>
  <c r="U100" a="1"/>
  <c r="U100"/>
  <c r="V100" a="1"/>
  <c r="V100"/>
  <c r="W100" a="1"/>
  <c r="W100"/>
  <c r="X100" a="1"/>
  <c r="X100"/>
  <c r="Y100" a="1"/>
  <c r="Y100"/>
  <c r="Z100" a="1"/>
  <c r="Z100"/>
  <c r="AA100" a="1"/>
  <c r="AA100"/>
  <c r="AB100" a="1"/>
  <c r="AB100"/>
  <c r="AC100" a="1"/>
  <c r="AC100"/>
  <c r="AD100" a="1"/>
  <c r="AD100"/>
  <c r="AE100" a="1"/>
  <c r="AE100"/>
  <c r="AF100" a="1"/>
  <c r="AF100"/>
  <c r="AG100" a="1"/>
  <c r="AG100"/>
  <c r="AH100" a="1"/>
  <c r="AH100"/>
  <c r="AI100" a="1"/>
  <c r="AI100"/>
  <c r="AJ100" a="1"/>
  <c r="AJ100"/>
  <c r="AK100" a="1"/>
  <c r="AK100"/>
  <c r="AL100" a="1"/>
  <c r="AL100"/>
  <c r="AM100" a="1"/>
  <c r="AM100"/>
  <c r="AN100" a="1"/>
  <c r="AN100"/>
  <c r="AO100" a="1"/>
  <c r="AO100"/>
  <c r="AP100" a="1"/>
  <c r="AP100"/>
  <c r="AQ100" a="1"/>
  <c r="AQ100"/>
  <c r="AR100" a="1"/>
  <c r="AR100"/>
  <c r="AS100" a="1"/>
  <c r="AS100"/>
  <c r="AT100" a="1"/>
  <c r="AT100"/>
  <c r="AU100" a="1"/>
  <c r="AU100"/>
  <c r="AV100" a="1"/>
  <c r="AV100"/>
  <c r="AW100" a="1"/>
  <c r="AW100"/>
  <c r="AX100" a="1"/>
  <c r="AX100"/>
  <c r="AY100" a="1"/>
  <c r="AY100"/>
  <c r="AZ100" a="1"/>
  <c r="AZ100"/>
  <c r="BA100" a="1"/>
  <c r="BA100"/>
  <c r="BB100" a="1"/>
  <c r="BB100"/>
  <c r="BC100" a="1"/>
  <c r="BC100"/>
  <c r="BD100" a="1"/>
  <c r="BD100"/>
  <c r="D101"/>
  <c r="C101"/>
  <c r="E101"/>
  <c r="G101" a="1"/>
  <c r="G101"/>
  <c r="H101" a="1"/>
  <c r="H101"/>
  <c r="I101" a="1"/>
  <c r="I101"/>
  <c r="J101" a="1"/>
  <c r="J101"/>
  <c r="K101" a="1"/>
  <c r="K101"/>
  <c r="L101" a="1"/>
  <c r="L101"/>
  <c r="M101" a="1"/>
  <c r="M101"/>
  <c r="N101" a="1"/>
  <c r="N101"/>
  <c r="O101" a="1"/>
  <c r="O101"/>
  <c r="P101" a="1"/>
  <c r="P101"/>
  <c r="Q101" a="1"/>
  <c r="Q101"/>
  <c r="R101" a="1"/>
  <c r="R101"/>
  <c r="S101" a="1"/>
  <c r="S101"/>
  <c r="T101" a="1"/>
  <c r="T101"/>
  <c r="U101" a="1"/>
  <c r="U101"/>
  <c r="V101" a="1"/>
  <c r="V101"/>
  <c r="W101" a="1"/>
  <c r="W101"/>
  <c r="X101" a="1"/>
  <c r="X101"/>
  <c r="Y101" a="1"/>
  <c r="Y101"/>
  <c r="Z101" a="1"/>
  <c r="Z101"/>
  <c r="AA101" a="1"/>
  <c r="AA101"/>
  <c r="AB101" a="1"/>
  <c r="AB101"/>
  <c r="AC101" a="1"/>
  <c r="AC101"/>
  <c r="AD101" a="1"/>
  <c r="AD101"/>
  <c r="AE101" a="1"/>
  <c r="AE101"/>
  <c r="AF101" a="1"/>
  <c r="AF101"/>
  <c r="AG101" a="1"/>
  <c r="AG101"/>
  <c r="AH101" a="1"/>
  <c r="AH101"/>
  <c r="AI101" a="1"/>
  <c r="AI101"/>
  <c r="AJ101" a="1"/>
  <c r="AJ101"/>
  <c r="AK101" a="1"/>
  <c r="AK101"/>
  <c r="AL101" a="1"/>
  <c r="AL101"/>
  <c r="AM101" a="1"/>
  <c r="AM101"/>
  <c r="AN101" a="1"/>
  <c r="AN101"/>
  <c r="AO101" a="1"/>
  <c r="AO101"/>
  <c r="AP101" a="1"/>
  <c r="AP101"/>
  <c r="AQ101" a="1"/>
  <c r="AQ101"/>
  <c r="AR101" a="1"/>
  <c r="AR101"/>
  <c r="AS101" a="1"/>
  <c r="AS101"/>
  <c r="AT101" a="1"/>
  <c r="AT101"/>
  <c r="AU101" a="1"/>
  <c r="AU101"/>
  <c r="AV101" a="1"/>
  <c r="AV101"/>
  <c r="AW101" a="1"/>
  <c r="AW101"/>
  <c r="AX101" a="1"/>
  <c r="AX101"/>
  <c r="AY101" a="1"/>
  <c r="AY101"/>
  <c r="AZ101" a="1"/>
  <c r="AZ101"/>
  <c r="BA101" a="1"/>
  <c r="BA101"/>
  <c r="BB101" a="1"/>
  <c r="BB101"/>
  <c r="BC101" a="1"/>
  <c r="BC101"/>
  <c r="BD101" a="1"/>
  <c r="BD101"/>
  <c r="D102"/>
  <c r="C102"/>
  <c r="E102"/>
  <c r="G102" a="1"/>
  <c r="G102"/>
  <c r="H102" a="1"/>
  <c r="H102"/>
  <c r="I102" a="1"/>
  <c r="I102"/>
  <c r="J102" a="1"/>
  <c r="J102"/>
  <c r="K102" a="1"/>
  <c r="K102"/>
  <c r="L102" a="1"/>
  <c r="L102"/>
  <c r="M102" a="1"/>
  <c r="M102"/>
  <c r="N102" a="1"/>
  <c r="N102"/>
  <c r="O102" a="1"/>
  <c r="O102"/>
  <c r="P102" a="1"/>
  <c r="P102"/>
  <c r="Q102" a="1"/>
  <c r="Q102"/>
  <c r="R102" a="1"/>
  <c r="R102"/>
  <c r="S102" a="1"/>
  <c r="S102"/>
  <c r="T102" a="1"/>
  <c r="T102"/>
  <c r="U102" a="1"/>
  <c r="U102"/>
  <c r="V102" a="1"/>
  <c r="V102"/>
  <c r="W102" a="1"/>
  <c r="W102"/>
  <c r="X102" a="1"/>
  <c r="X102"/>
  <c r="Y102" a="1"/>
  <c r="Y102"/>
  <c r="Z102" a="1"/>
  <c r="Z102"/>
  <c r="AA102" a="1"/>
  <c r="AA102"/>
  <c r="AB102" a="1"/>
  <c r="AB102"/>
  <c r="AC102" a="1"/>
  <c r="AC102"/>
  <c r="AD102" a="1"/>
  <c r="AD102"/>
  <c r="AE102" a="1"/>
  <c r="AE102"/>
  <c r="AF102" a="1"/>
  <c r="AF102"/>
  <c r="AG102" a="1"/>
  <c r="AG102"/>
  <c r="AH102" a="1"/>
  <c r="AH102"/>
  <c r="AI102" a="1"/>
  <c r="AI102"/>
  <c r="AJ102" a="1"/>
  <c r="AJ102"/>
  <c r="AK102" a="1"/>
  <c r="AK102"/>
  <c r="AL102" a="1"/>
  <c r="AL102"/>
  <c r="AM102" a="1"/>
  <c r="AM102"/>
  <c r="AN102" a="1"/>
  <c r="AN102"/>
  <c r="AO102" a="1"/>
  <c r="AO102"/>
  <c r="AP102" a="1"/>
  <c r="AP102"/>
  <c r="AQ102" a="1"/>
  <c r="AQ102"/>
  <c r="AR102" a="1"/>
  <c r="AR102"/>
  <c r="AS102" a="1"/>
  <c r="AS102"/>
  <c r="AT102" a="1"/>
  <c r="AT102"/>
  <c r="AU102" a="1"/>
  <c r="AU102"/>
  <c r="AV102" a="1"/>
  <c r="AV102"/>
  <c r="AW102" a="1"/>
  <c r="AW102"/>
  <c r="AX102" a="1"/>
  <c r="AX102"/>
  <c r="AY102" a="1"/>
  <c r="AY102"/>
  <c r="AZ102" a="1"/>
  <c r="AZ102"/>
  <c r="BA102" a="1"/>
  <c r="BA102"/>
  <c r="BB102" a="1"/>
  <c r="BB102"/>
  <c r="BC102" a="1"/>
  <c r="BC102"/>
  <c r="BD102" a="1"/>
  <c r="BD102"/>
  <c r="D103"/>
  <c r="C103"/>
  <c r="E103"/>
  <c r="G103" a="1"/>
  <c r="G103"/>
  <c r="H103" a="1"/>
  <c r="H103"/>
  <c r="I103" a="1"/>
  <c r="I103"/>
  <c r="J103" a="1"/>
  <c r="J103"/>
  <c r="K103" a="1"/>
  <c r="K103"/>
  <c r="L103" a="1"/>
  <c r="L103"/>
  <c r="M103" a="1"/>
  <c r="M103"/>
  <c r="N103" a="1"/>
  <c r="N103"/>
  <c r="O103" a="1"/>
  <c r="O103"/>
  <c r="P103" a="1"/>
  <c r="P103"/>
  <c r="Q103" a="1"/>
  <c r="Q103"/>
  <c r="R103" a="1"/>
  <c r="R103"/>
  <c r="S103" a="1"/>
  <c r="S103"/>
  <c r="T103" a="1"/>
  <c r="T103"/>
  <c r="U103" a="1"/>
  <c r="U103"/>
  <c r="V103" a="1"/>
  <c r="V103"/>
  <c r="W103" a="1"/>
  <c r="W103"/>
  <c r="X103" a="1"/>
  <c r="X103"/>
  <c r="Y103" a="1"/>
  <c r="Y103"/>
  <c r="Z103" a="1"/>
  <c r="Z103"/>
  <c r="AA103" a="1"/>
  <c r="AA103"/>
  <c r="AB103" a="1"/>
  <c r="AB103"/>
  <c r="AC103" a="1"/>
  <c r="AC103"/>
  <c r="AD103" a="1"/>
  <c r="AD103"/>
  <c r="AE103" a="1"/>
  <c r="AE103"/>
  <c r="AF103" a="1"/>
  <c r="AF103"/>
  <c r="AG103" a="1"/>
  <c r="AG103"/>
  <c r="AH103" a="1"/>
  <c r="AH103"/>
  <c r="AI103" a="1"/>
  <c r="AI103"/>
  <c r="AJ103" a="1"/>
  <c r="AJ103"/>
  <c r="AK103" a="1"/>
  <c r="AK103"/>
  <c r="AL103" a="1"/>
  <c r="AL103"/>
  <c r="AM103" a="1"/>
  <c r="AM103"/>
  <c r="AN103" a="1"/>
  <c r="AN103"/>
  <c r="AO103" a="1"/>
  <c r="AO103"/>
  <c r="AP103" a="1"/>
  <c r="AP103"/>
  <c r="AQ103" a="1"/>
  <c r="AQ103"/>
  <c r="AR103" a="1"/>
  <c r="AR103"/>
  <c r="AS103" a="1"/>
  <c r="AS103"/>
  <c r="AT103" a="1"/>
  <c r="AT103"/>
  <c r="AU103" a="1"/>
  <c r="AU103"/>
  <c r="AV103" a="1"/>
  <c r="AV103"/>
  <c r="AW103" a="1"/>
  <c r="AW103"/>
  <c r="AX103" a="1"/>
  <c r="AX103"/>
  <c r="AY103" a="1"/>
  <c r="AY103"/>
  <c r="AZ103" a="1"/>
  <c r="AZ103"/>
  <c r="BA103" a="1"/>
  <c r="BA103"/>
  <c r="BB103" a="1"/>
  <c r="BB103"/>
  <c r="BC103" a="1"/>
  <c r="BC103"/>
  <c r="BD103" a="1"/>
  <c r="BD103"/>
  <c r="D104"/>
  <c r="C104"/>
  <c r="E104"/>
  <c r="G104" a="1"/>
  <c r="G104"/>
  <c r="H104" a="1"/>
  <c r="H104"/>
  <c r="I104" a="1"/>
  <c r="I104"/>
  <c r="J104" a="1"/>
  <c r="J104"/>
  <c r="K104" a="1"/>
  <c r="K104"/>
  <c r="L104" a="1"/>
  <c r="L104"/>
  <c r="M104" a="1"/>
  <c r="M104"/>
  <c r="N104" a="1"/>
  <c r="N104"/>
  <c r="O104" a="1"/>
  <c r="O104"/>
  <c r="P104" a="1"/>
  <c r="P104"/>
  <c r="Q104" a="1"/>
  <c r="Q104"/>
  <c r="R104" a="1"/>
  <c r="R104"/>
  <c r="S104" a="1"/>
  <c r="S104"/>
  <c r="T104" a="1"/>
  <c r="T104"/>
  <c r="U104" a="1"/>
  <c r="U104"/>
  <c r="V104" a="1"/>
  <c r="V104"/>
  <c r="W104" a="1"/>
  <c r="W104"/>
  <c r="X104" a="1"/>
  <c r="X104"/>
  <c r="Y104" a="1"/>
  <c r="Y104"/>
  <c r="Z104" a="1"/>
  <c r="Z104"/>
  <c r="AA104" a="1"/>
  <c r="AA104"/>
  <c r="AB104" a="1"/>
  <c r="AB104"/>
  <c r="AC104" a="1"/>
  <c r="AC104"/>
  <c r="AD104" a="1"/>
  <c r="AD104"/>
  <c r="AE104" a="1"/>
  <c r="AE104"/>
  <c r="AF104" a="1"/>
  <c r="AF104"/>
  <c r="AG104" a="1"/>
  <c r="AG104"/>
  <c r="AH104" a="1"/>
  <c r="AH104"/>
  <c r="AI104" a="1"/>
  <c r="AI104"/>
  <c r="AJ104" a="1"/>
  <c r="AJ104"/>
  <c r="AK104" a="1"/>
  <c r="AK104"/>
  <c r="AL104" a="1"/>
  <c r="AL104"/>
  <c r="AM104" a="1"/>
  <c r="AM104"/>
  <c r="AN104" a="1"/>
  <c r="AN104"/>
  <c r="AO104" a="1"/>
  <c r="AO104"/>
  <c r="AP104" a="1"/>
  <c r="AP104"/>
  <c r="AQ104" a="1"/>
  <c r="AQ104"/>
  <c r="AR104" a="1"/>
  <c r="AR104"/>
  <c r="AS104" a="1"/>
  <c r="AS104"/>
  <c r="AT104" a="1"/>
  <c r="AT104"/>
  <c r="AU104" a="1"/>
  <c r="AU104"/>
  <c r="AV104" a="1"/>
  <c r="AV104"/>
  <c r="AW104" a="1"/>
  <c r="AW104"/>
  <c r="AX104" a="1"/>
  <c r="AX104"/>
  <c r="AY104" a="1"/>
  <c r="AY104"/>
  <c r="AZ104" a="1"/>
  <c r="AZ104"/>
  <c r="BA104" a="1"/>
  <c r="BA104"/>
  <c r="BB104" a="1"/>
  <c r="BB104"/>
  <c r="BC104" a="1"/>
  <c r="BC104"/>
  <c r="BD104" a="1"/>
  <c r="BD104"/>
  <c r="D105"/>
  <c r="C105"/>
  <c r="E105"/>
  <c r="G105" a="1"/>
  <c r="G105"/>
  <c r="H105" a="1"/>
  <c r="H105"/>
  <c r="I105" a="1"/>
  <c r="I105"/>
  <c r="J105" a="1"/>
  <c r="J105"/>
  <c r="K105" a="1"/>
  <c r="K105"/>
  <c r="L105" a="1"/>
  <c r="L105"/>
  <c r="M105" a="1"/>
  <c r="M105"/>
  <c r="N105" a="1"/>
  <c r="N105"/>
  <c r="O105" a="1"/>
  <c r="O105"/>
  <c r="P105" a="1"/>
  <c r="P105"/>
  <c r="Q105" a="1"/>
  <c r="Q105"/>
  <c r="R105" a="1"/>
  <c r="R105"/>
  <c r="S105" a="1"/>
  <c r="S105"/>
  <c r="T105" a="1"/>
  <c r="T105"/>
  <c r="U105" a="1"/>
  <c r="U105"/>
  <c r="V105" a="1"/>
  <c r="V105"/>
  <c r="W105" a="1"/>
  <c r="W105"/>
  <c r="X105" a="1"/>
  <c r="X105"/>
  <c r="Y105" a="1"/>
  <c r="Y105"/>
  <c r="Z105" a="1"/>
  <c r="Z105"/>
  <c r="AA105" a="1"/>
  <c r="AA105"/>
  <c r="AB105" a="1"/>
  <c r="AB105"/>
  <c r="AC105" a="1"/>
  <c r="AC105"/>
  <c r="AD105" a="1"/>
  <c r="AD105"/>
  <c r="AE105" a="1"/>
  <c r="AE105"/>
  <c r="AF105" a="1"/>
  <c r="AF105"/>
  <c r="AG105" a="1"/>
  <c r="AG105"/>
  <c r="AH105" a="1"/>
  <c r="AH105"/>
  <c r="AI105" a="1"/>
  <c r="AI105"/>
  <c r="AJ105" a="1"/>
  <c r="AJ105"/>
  <c r="AK105" a="1"/>
  <c r="AK105"/>
  <c r="AL105" a="1"/>
  <c r="AL105"/>
  <c r="AM105" a="1"/>
  <c r="AM105"/>
  <c r="AN105" a="1"/>
  <c r="AN105"/>
  <c r="AO105" a="1"/>
  <c r="AO105"/>
  <c r="AP105" a="1"/>
  <c r="AP105"/>
  <c r="AQ105" a="1"/>
  <c r="AQ105"/>
  <c r="AR105" a="1"/>
  <c r="AR105"/>
  <c r="AS105" a="1"/>
  <c r="AS105"/>
  <c r="AT105" a="1"/>
  <c r="AT105"/>
  <c r="AU105" a="1"/>
  <c r="AU105"/>
  <c r="AV105" a="1"/>
  <c r="AV105"/>
  <c r="AW105" a="1"/>
  <c r="AW105"/>
  <c r="AX105" a="1"/>
  <c r="AX105"/>
  <c r="AY105" a="1"/>
  <c r="AY105"/>
  <c r="AZ105" a="1"/>
  <c r="AZ105"/>
  <c r="BA105" a="1"/>
  <c r="BA105"/>
  <c r="BB105" a="1"/>
  <c r="BB105"/>
  <c r="BC105" a="1"/>
  <c r="BC105"/>
  <c r="BD105" a="1"/>
  <c r="BD105"/>
  <c r="D106"/>
  <c r="C106"/>
  <c r="E106"/>
  <c r="G106" a="1"/>
  <c r="G106"/>
  <c r="H106" a="1"/>
  <c r="H106"/>
  <c r="I106" a="1"/>
  <c r="I106"/>
  <c r="J106" a="1"/>
  <c r="J106"/>
  <c r="K106" a="1"/>
  <c r="K106"/>
  <c r="L106" a="1"/>
  <c r="L106"/>
  <c r="M106" a="1"/>
  <c r="M106"/>
  <c r="N106" a="1"/>
  <c r="N106"/>
  <c r="O106" a="1"/>
  <c r="O106"/>
  <c r="P106" a="1"/>
  <c r="P106"/>
  <c r="Q106" a="1"/>
  <c r="Q106"/>
  <c r="R106" a="1"/>
  <c r="R106"/>
  <c r="S106" a="1"/>
  <c r="S106"/>
  <c r="T106" a="1"/>
  <c r="T106"/>
  <c r="U106" a="1"/>
  <c r="U106"/>
  <c r="V106" a="1"/>
  <c r="V106"/>
  <c r="W106" a="1"/>
  <c r="W106"/>
  <c r="X106" a="1"/>
  <c r="X106"/>
  <c r="Y106" a="1"/>
  <c r="Y106"/>
  <c r="Z106" a="1"/>
  <c r="Z106"/>
  <c r="AA106" a="1"/>
  <c r="AA106"/>
  <c r="AB106" a="1"/>
  <c r="AB106"/>
  <c r="AC106" a="1"/>
  <c r="AC106"/>
  <c r="AD106" a="1"/>
  <c r="AD106"/>
  <c r="AE106" a="1"/>
  <c r="AE106"/>
  <c r="AF106" a="1"/>
  <c r="AF106"/>
  <c r="AG106" a="1"/>
  <c r="AG106"/>
  <c r="AH106" a="1"/>
  <c r="AH106"/>
  <c r="AI106" a="1"/>
  <c r="AI106"/>
  <c r="AJ106" a="1"/>
  <c r="AJ106"/>
  <c r="AK106" a="1"/>
  <c r="AK106"/>
  <c r="AL106" a="1"/>
  <c r="AL106"/>
  <c r="AM106" a="1"/>
  <c r="AM106"/>
  <c r="AN106" a="1"/>
  <c r="AN106"/>
  <c r="AO106" a="1"/>
  <c r="AO106"/>
  <c r="AP106" a="1"/>
  <c r="AP106"/>
  <c r="AQ106" a="1"/>
  <c r="AQ106"/>
  <c r="AR106" a="1"/>
  <c r="AR106"/>
  <c r="AS106" a="1"/>
  <c r="AS106"/>
  <c r="AT106" a="1"/>
  <c r="AT106"/>
  <c r="AU106" a="1"/>
  <c r="AU106"/>
  <c r="AV106" a="1"/>
  <c r="AV106"/>
  <c r="AW106" a="1"/>
  <c r="AW106"/>
  <c r="AX106" a="1"/>
  <c r="AX106"/>
  <c r="AY106" a="1"/>
  <c r="AY106"/>
  <c r="AZ106" a="1"/>
  <c r="AZ106"/>
  <c r="BA106" a="1"/>
  <c r="BA106"/>
  <c r="BB106" a="1"/>
  <c r="BB106"/>
  <c r="BC106" a="1"/>
  <c r="BC106"/>
  <c r="BD106" a="1"/>
  <c r="BD106"/>
  <c r="D107"/>
  <c r="C107"/>
  <c r="E107"/>
  <c r="G107" a="1"/>
  <c r="G107"/>
  <c r="H107" a="1"/>
  <c r="H107"/>
  <c r="I107" a="1"/>
  <c r="I107"/>
  <c r="J107" a="1"/>
  <c r="J107"/>
  <c r="K107" a="1"/>
  <c r="K107"/>
  <c r="L107" a="1"/>
  <c r="L107"/>
  <c r="M107" a="1"/>
  <c r="M107"/>
  <c r="N107" a="1"/>
  <c r="N107"/>
  <c r="O107" a="1"/>
  <c r="O107"/>
  <c r="P107" a="1"/>
  <c r="P107"/>
  <c r="Q107" a="1"/>
  <c r="Q107"/>
  <c r="R107" a="1"/>
  <c r="R107"/>
  <c r="S107" a="1"/>
  <c r="S107"/>
  <c r="T107" a="1"/>
  <c r="T107"/>
  <c r="U107" a="1"/>
  <c r="U107"/>
  <c r="V107" a="1"/>
  <c r="V107"/>
  <c r="W107" a="1"/>
  <c r="W107"/>
  <c r="X107" a="1"/>
  <c r="X107"/>
  <c r="Y107" a="1"/>
  <c r="Y107"/>
  <c r="Z107" a="1"/>
  <c r="Z107"/>
  <c r="AA107" a="1"/>
  <c r="AA107"/>
  <c r="AB107" a="1"/>
  <c r="AB107"/>
  <c r="AC107" a="1"/>
  <c r="AC107"/>
  <c r="AD107" a="1"/>
  <c r="AD107"/>
  <c r="AE107" a="1"/>
  <c r="AE107"/>
  <c r="AF107" a="1"/>
  <c r="AF107"/>
  <c r="AG107" a="1"/>
  <c r="AG107"/>
  <c r="AH107" a="1"/>
  <c r="AH107"/>
  <c r="AI107" a="1"/>
  <c r="AI107"/>
  <c r="AJ107" a="1"/>
  <c r="AJ107"/>
  <c r="AK107" a="1"/>
  <c r="AK107"/>
  <c r="AL107" a="1"/>
  <c r="AL107"/>
  <c r="AM107" a="1"/>
  <c r="AM107"/>
  <c r="AN107" a="1"/>
  <c r="AN107"/>
  <c r="AO107" a="1"/>
  <c r="AO107"/>
  <c r="AP107" a="1"/>
  <c r="AP107"/>
  <c r="AQ107" a="1"/>
  <c r="AQ107"/>
  <c r="AR107" a="1"/>
  <c r="AR107"/>
  <c r="AS107" a="1"/>
  <c r="AS107"/>
  <c r="AT107" a="1"/>
  <c r="AT107"/>
  <c r="AU107" a="1"/>
  <c r="AU107"/>
  <c r="AV107" a="1"/>
  <c r="AV107"/>
  <c r="AW107" a="1"/>
  <c r="AW107"/>
  <c r="AX107" a="1"/>
  <c r="AX107"/>
  <c r="AY107" a="1"/>
  <c r="AY107"/>
  <c r="AZ107" a="1"/>
  <c r="AZ107"/>
  <c r="BA107" a="1"/>
  <c r="BA107"/>
  <c r="BB107" a="1"/>
  <c r="BB107"/>
  <c r="BC107" a="1"/>
  <c r="BC107"/>
  <c r="BD107" a="1"/>
  <c r="BD107"/>
  <c r="D108"/>
  <c r="C108"/>
  <c r="E108"/>
  <c r="G108" a="1"/>
  <c r="G108"/>
  <c r="H108" a="1"/>
  <c r="H108"/>
  <c r="I108" a="1"/>
  <c r="I108"/>
  <c r="J108" a="1"/>
  <c r="J108"/>
  <c r="K108" a="1"/>
  <c r="K108"/>
  <c r="L108" a="1"/>
  <c r="L108"/>
  <c r="M108" a="1"/>
  <c r="M108"/>
  <c r="N108" a="1"/>
  <c r="N108"/>
  <c r="O108" a="1"/>
  <c r="O108"/>
  <c r="P108" a="1"/>
  <c r="P108"/>
  <c r="Q108" a="1"/>
  <c r="Q108"/>
  <c r="R108" a="1"/>
  <c r="R108"/>
  <c r="S108" a="1"/>
  <c r="S108"/>
  <c r="T108" a="1"/>
  <c r="T108"/>
  <c r="U108" a="1"/>
  <c r="U108"/>
  <c r="V108" a="1"/>
  <c r="V108"/>
  <c r="W108" a="1"/>
  <c r="W108"/>
  <c r="X108" a="1"/>
  <c r="X108"/>
  <c r="Y108" a="1"/>
  <c r="Y108"/>
  <c r="Z108" a="1"/>
  <c r="Z108"/>
  <c r="AA108" a="1"/>
  <c r="AA108"/>
  <c r="AB108" a="1"/>
  <c r="AB108"/>
  <c r="AC108" a="1"/>
  <c r="AC108"/>
  <c r="AD108" a="1"/>
  <c r="AD108"/>
  <c r="AE108" a="1"/>
  <c r="AE108"/>
  <c r="AF108" a="1"/>
  <c r="AF108"/>
  <c r="AG108" a="1"/>
  <c r="AG108"/>
  <c r="AH108" a="1"/>
  <c r="AH108"/>
  <c r="AI108" a="1"/>
  <c r="AI108"/>
  <c r="AJ108" a="1"/>
  <c r="AJ108"/>
  <c r="AK108" a="1"/>
  <c r="AK108"/>
  <c r="AL108" a="1"/>
  <c r="AL108"/>
  <c r="AM108" a="1"/>
  <c r="AM108"/>
  <c r="AN108" a="1"/>
  <c r="AN108"/>
  <c r="AO108" a="1"/>
  <c r="AO108"/>
  <c r="AP108" a="1"/>
  <c r="AP108"/>
  <c r="AQ108" a="1"/>
  <c r="AQ108"/>
  <c r="AR108" a="1"/>
  <c r="AR108"/>
  <c r="AS108" a="1"/>
  <c r="AS108"/>
  <c r="AT108" a="1"/>
  <c r="AT108"/>
  <c r="AU108" a="1"/>
  <c r="AU108"/>
  <c r="AV108" a="1"/>
  <c r="AV108"/>
  <c r="AW108" a="1"/>
  <c r="AW108"/>
  <c r="AX108" a="1"/>
  <c r="AX108"/>
  <c r="AY108" a="1"/>
  <c r="AY108"/>
  <c r="AZ108" a="1"/>
  <c r="AZ108"/>
  <c r="BA108" a="1"/>
  <c r="BA108"/>
  <c r="BB108" a="1"/>
  <c r="BB108"/>
  <c r="BC108" a="1"/>
  <c r="BC108"/>
  <c r="BD108" a="1"/>
  <c r="BD108"/>
  <c r="D109"/>
  <c r="C109"/>
  <c r="E109"/>
  <c r="G109" a="1"/>
  <c r="G109"/>
  <c r="H109" a="1"/>
  <c r="H109"/>
  <c r="I109" a="1"/>
  <c r="I109"/>
  <c r="J109" a="1"/>
  <c r="J109"/>
  <c r="K109" a="1"/>
  <c r="K109"/>
  <c r="L109" a="1"/>
  <c r="L109"/>
  <c r="M109" a="1"/>
  <c r="M109"/>
  <c r="N109" a="1"/>
  <c r="N109"/>
  <c r="O109" a="1"/>
  <c r="O109"/>
  <c r="P109" a="1"/>
  <c r="P109"/>
  <c r="Q109" a="1"/>
  <c r="Q109"/>
  <c r="R109" a="1"/>
  <c r="R109"/>
  <c r="S109" a="1"/>
  <c r="S109"/>
  <c r="T109" a="1"/>
  <c r="T109"/>
  <c r="U109" a="1"/>
  <c r="U109"/>
  <c r="V109" a="1"/>
  <c r="V109"/>
  <c r="W109" a="1"/>
  <c r="W109"/>
  <c r="X109" a="1"/>
  <c r="X109"/>
  <c r="Y109" a="1"/>
  <c r="Y109"/>
  <c r="Z109" a="1"/>
  <c r="Z109"/>
  <c r="AA109" a="1"/>
  <c r="AA109"/>
  <c r="AB109" a="1"/>
  <c r="AB109"/>
  <c r="AC109" a="1"/>
  <c r="AC109"/>
  <c r="AD109" a="1"/>
  <c r="AD109"/>
  <c r="AE109" a="1"/>
  <c r="AE109"/>
  <c r="AF109" a="1"/>
  <c r="AF109"/>
  <c r="AG109" a="1"/>
  <c r="AG109"/>
  <c r="AH109" a="1"/>
  <c r="AH109"/>
  <c r="AI109" a="1"/>
  <c r="AI109"/>
  <c r="AJ109" a="1"/>
  <c r="AJ109"/>
  <c r="AK109" a="1"/>
  <c r="AK109"/>
  <c r="AL109" a="1"/>
  <c r="AL109"/>
  <c r="AM109" a="1"/>
  <c r="AM109"/>
  <c r="AN109" a="1"/>
  <c r="AN109"/>
  <c r="AO109" a="1"/>
  <c r="AO109"/>
  <c r="AP109" a="1"/>
  <c r="AP109"/>
  <c r="AQ109" a="1"/>
  <c r="AQ109"/>
  <c r="AR109" a="1"/>
  <c r="AR109"/>
  <c r="AS109" a="1"/>
  <c r="AS109"/>
  <c r="AT109" a="1"/>
  <c r="AT109"/>
  <c r="AU109" a="1"/>
  <c r="AU109"/>
  <c r="AV109" a="1"/>
  <c r="AV109"/>
  <c r="AW109" a="1"/>
  <c r="AW109"/>
  <c r="AX109" a="1"/>
  <c r="AX109"/>
  <c r="AY109" a="1"/>
  <c r="AY109"/>
  <c r="AZ109" a="1"/>
  <c r="AZ109"/>
  <c r="BA109" a="1"/>
  <c r="BA109"/>
  <c r="BB109" a="1"/>
  <c r="BB109"/>
  <c r="BC109" a="1"/>
  <c r="BC109"/>
  <c r="BD109" a="1"/>
  <c r="BD109"/>
  <c r="D110"/>
  <c r="C110"/>
  <c r="E110"/>
  <c r="G110" a="1"/>
  <c r="G110"/>
  <c r="H110" a="1"/>
  <c r="H110"/>
  <c r="I110" a="1"/>
  <c r="I110"/>
  <c r="J110" a="1"/>
  <c r="J110"/>
  <c r="K110" a="1"/>
  <c r="K110"/>
  <c r="L110" a="1"/>
  <c r="L110"/>
  <c r="M110" a="1"/>
  <c r="M110"/>
  <c r="N110" a="1"/>
  <c r="N110"/>
  <c r="O110" a="1"/>
  <c r="O110"/>
  <c r="P110" a="1"/>
  <c r="P110"/>
  <c r="Q110" a="1"/>
  <c r="Q110"/>
  <c r="R110" a="1"/>
  <c r="R110"/>
  <c r="S110" a="1"/>
  <c r="S110"/>
  <c r="T110" a="1"/>
  <c r="T110"/>
  <c r="U110" a="1"/>
  <c r="U110"/>
  <c r="V110" a="1"/>
  <c r="V110"/>
  <c r="W110" a="1"/>
  <c r="W110"/>
  <c r="X110" a="1"/>
  <c r="X110"/>
  <c r="Y110" a="1"/>
  <c r="Y110"/>
  <c r="Z110" a="1"/>
  <c r="Z110"/>
  <c r="AA110" a="1"/>
  <c r="AA110"/>
  <c r="AB110" a="1"/>
  <c r="AB110"/>
  <c r="AC110" a="1"/>
  <c r="AC110"/>
  <c r="AD110" a="1"/>
  <c r="AD110"/>
  <c r="AE110" a="1"/>
  <c r="AE110"/>
  <c r="AF110" a="1"/>
  <c r="AF110"/>
  <c r="AG110" a="1"/>
  <c r="AG110"/>
  <c r="AH110" a="1"/>
  <c r="AH110"/>
  <c r="AI110" a="1"/>
  <c r="AI110"/>
  <c r="AJ110" a="1"/>
  <c r="AJ110"/>
  <c r="AK110" a="1"/>
  <c r="AK110"/>
  <c r="AL110" a="1"/>
  <c r="AL110"/>
  <c r="AM110" a="1"/>
  <c r="AM110"/>
  <c r="AN110" a="1"/>
  <c r="AN110"/>
  <c r="AO110" a="1"/>
  <c r="AO110"/>
  <c r="AP110" a="1"/>
  <c r="AP110"/>
  <c r="AQ110" a="1"/>
  <c r="AQ110"/>
  <c r="AR110" a="1"/>
  <c r="AR110"/>
  <c r="AS110" a="1"/>
  <c r="AS110"/>
  <c r="AT110" a="1"/>
  <c r="AT110"/>
  <c r="AU110" a="1"/>
  <c r="AU110"/>
  <c r="AV110" a="1"/>
  <c r="AV110"/>
  <c r="AW110" a="1"/>
  <c r="AW110"/>
  <c r="AX110" a="1"/>
  <c r="AX110"/>
  <c r="AY110" a="1"/>
  <c r="AY110"/>
  <c r="AZ110" a="1"/>
  <c r="AZ110"/>
  <c r="BA110" a="1"/>
  <c r="BA110"/>
  <c r="BB110" a="1"/>
  <c r="BB110"/>
  <c r="BC110" a="1"/>
  <c r="BC110"/>
  <c r="BD110" a="1"/>
  <c r="BD110"/>
  <c r="D111"/>
  <c r="C111"/>
  <c r="E111"/>
  <c r="G111" a="1"/>
  <c r="G111"/>
  <c r="H111" a="1"/>
  <c r="H111"/>
  <c r="I111" a="1"/>
  <c r="I111"/>
  <c r="J111" a="1"/>
  <c r="J111"/>
  <c r="K111" a="1"/>
  <c r="K111"/>
  <c r="L111" a="1"/>
  <c r="L111"/>
  <c r="M111" a="1"/>
  <c r="M111"/>
  <c r="N111" a="1"/>
  <c r="N111"/>
  <c r="O111" a="1"/>
  <c r="O111"/>
  <c r="P111" a="1"/>
  <c r="P111"/>
  <c r="Q111" a="1"/>
  <c r="Q111"/>
  <c r="R111" a="1"/>
  <c r="R111"/>
  <c r="S111" a="1"/>
  <c r="S111"/>
  <c r="T111" a="1"/>
  <c r="T111"/>
  <c r="U111" a="1"/>
  <c r="U111"/>
  <c r="V111" a="1"/>
  <c r="V111"/>
  <c r="W111" a="1"/>
  <c r="W111"/>
  <c r="X111" a="1"/>
  <c r="X111"/>
  <c r="Y111" a="1"/>
  <c r="Y111"/>
  <c r="Z111" a="1"/>
  <c r="Z111"/>
  <c r="AA111" a="1"/>
  <c r="AA111"/>
  <c r="AB111" a="1"/>
  <c r="AB111"/>
  <c r="AC111" a="1"/>
  <c r="AC111"/>
  <c r="AD111" a="1"/>
  <c r="AD111"/>
  <c r="AE111" a="1"/>
  <c r="AE111"/>
  <c r="AF111" a="1"/>
  <c r="AF111"/>
  <c r="AG111" a="1"/>
  <c r="AG111"/>
  <c r="AH111" a="1"/>
  <c r="AH111"/>
  <c r="AI111" a="1"/>
  <c r="AI111"/>
  <c r="AJ111" a="1"/>
  <c r="AJ111"/>
  <c r="AK111" a="1"/>
  <c r="AK111"/>
  <c r="AL111" a="1"/>
  <c r="AL111"/>
  <c r="AM111" a="1"/>
  <c r="AM111"/>
  <c r="AN111" a="1"/>
  <c r="AN111"/>
  <c r="AO111" a="1"/>
  <c r="AO111"/>
  <c r="AP111" a="1"/>
  <c r="AP111"/>
  <c r="AQ111" a="1"/>
  <c r="AQ111"/>
  <c r="AR111" a="1"/>
  <c r="AR111"/>
  <c r="AS111" a="1"/>
  <c r="AS111"/>
  <c r="AT111" a="1"/>
  <c r="AT111"/>
  <c r="AU111" a="1"/>
  <c r="AU111"/>
  <c r="AV111" a="1"/>
  <c r="AV111"/>
  <c r="AW111" a="1"/>
  <c r="AW111"/>
  <c r="AX111" a="1"/>
  <c r="AX111"/>
  <c r="AY111" a="1"/>
  <c r="AY111"/>
  <c r="AZ111" a="1"/>
  <c r="AZ111"/>
  <c r="BA111" a="1"/>
  <c r="BA111"/>
  <c r="BB111" a="1"/>
  <c r="BB111"/>
  <c r="BC111" a="1"/>
  <c r="BC111"/>
  <c r="BD111" a="1"/>
  <c r="BD111"/>
  <c r="D112"/>
  <c r="C112"/>
  <c r="E112"/>
  <c r="G112" a="1"/>
  <c r="G112"/>
  <c r="H112" a="1"/>
  <c r="H112"/>
  <c r="I112" a="1"/>
  <c r="I112"/>
  <c r="J112" a="1"/>
  <c r="J112"/>
  <c r="K112" a="1"/>
  <c r="K112"/>
  <c r="L112" a="1"/>
  <c r="L112"/>
  <c r="M112" a="1"/>
  <c r="M112"/>
  <c r="N112" a="1"/>
  <c r="N112"/>
  <c r="O112" a="1"/>
  <c r="O112"/>
  <c r="P112" a="1"/>
  <c r="P112"/>
  <c r="Q112" a="1"/>
  <c r="Q112"/>
  <c r="R112" a="1"/>
  <c r="R112"/>
  <c r="S112" a="1"/>
  <c r="S112"/>
  <c r="T112" a="1"/>
  <c r="T112"/>
  <c r="U112" a="1"/>
  <c r="U112"/>
  <c r="V112" a="1"/>
  <c r="V112"/>
  <c r="W112" a="1"/>
  <c r="W112"/>
  <c r="X112" a="1"/>
  <c r="X112"/>
  <c r="Y112" a="1"/>
  <c r="Y112"/>
  <c r="Z112" a="1"/>
  <c r="Z112"/>
  <c r="AA112" a="1"/>
  <c r="AA112"/>
  <c r="AB112" a="1"/>
  <c r="AB112"/>
  <c r="AC112" a="1"/>
  <c r="AC112"/>
  <c r="AD112" a="1"/>
  <c r="AD112"/>
  <c r="AE112" a="1"/>
  <c r="AE112"/>
  <c r="AF112" a="1"/>
  <c r="AF112"/>
  <c r="AG112" a="1"/>
  <c r="AG112"/>
  <c r="AH112" a="1"/>
  <c r="AH112"/>
  <c r="AI112" a="1"/>
  <c r="AI112"/>
  <c r="AJ112" a="1"/>
  <c r="AJ112"/>
  <c r="AK112" a="1"/>
  <c r="AK112"/>
  <c r="AL112" a="1"/>
  <c r="AL112"/>
  <c r="AM112" a="1"/>
  <c r="AM112"/>
  <c r="AN112" a="1"/>
  <c r="AN112"/>
  <c r="AO112" a="1"/>
  <c r="AO112"/>
  <c r="AP112" a="1"/>
  <c r="AP112"/>
  <c r="AQ112" a="1"/>
  <c r="AQ112"/>
  <c r="AR112" a="1"/>
  <c r="AR112"/>
  <c r="AS112" a="1"/>
  <c r="AS112"/>
  <c r="AT112" a="1"/>
  <c r="AT112"/>
  <c r="AU112" a="1"/>
  <c r="AU112"/>
  <c r="AV112" a="1"/>
  <c r="AV112"/>
  <c r="AW112" a="1"/>
  <c r="AW112"/>
  <c r="AX112" a="1"/>
  <c r="AX112"/>
  <c r="AY112" a="1"/>
  <c r="AY112"/>
  <c r="AZ112" a="1"/>
  <c r="AZ112"/>
  <c r="BA112" a="1"/>
  <c r="BA112"/>
  <c r="BB112" a="1"/>
  <c r="BB112"/>
  <c r="BC112" a="1"/>
  <c r="BC112"/>
  <c r="BD112" a="1"/>
  <c r="BD112"/>
  <c r="D113"/>
  <c r="C113"/>
  <c r="E113"/>
  <c r="G113" a="1"/>
  <c r="G113"/>
  <c r="H113" a="1"/>
  <c r="H113"/>
  <c r="I113" a="1"/>
  <c r="I113"/>
  <c r="J113" a="1"/>
  <c r="J113"/>
  <c r="K113" a="1"/>
  <c r="K113"/>
  <c r="L113" a="1"/>
  <c r="L113"/>
  <c r="M113" a="1"/>
  <c r="M113"/>
  <c r="N113" a="1"/>
  <c r="N113"/>
  <c r="O113" a="1"/>
  <c r="O113"/>
  <c r="P113" a="1"/>
  <c r="P113"/>
  <c r="Q113" a="1"/>
  <c r="Q113"/>
  <c r="R113" a="1"/>
  <c r="R113"/>
  <c r="S113" a="1"/>
  <c r="S113"/>
  <c r="T113" a="1"/>
  <c r="T113"/>
  <c r="U113" a="1"/>
  <c r="U113"/>
  <c r="V113" a="1"/>
  <c r="V113"/>
  <c r="W113" a="1"/>
  <c r="W113"/>
  <c r="X113" a="1"/>
  <c r="X113"/>
  <c r="Y113" a="1"/>
  <c r="Y113"/>
  <c r="Z113" a="1"/>
  <c r="Z113"/>
  <c r="AA113" a="1"/>
  <c r="AA113"/>
  <c r="AB113" a="1"/>
  <c r="AB113"/>
  <c r="AC113" a="1"/>
  <c r="AC113"/>
  <c r="AD113" a="1"/>
  <c r="AD113"/>
  <c r="AE113" a="1"/>
  <c r="AE113"/>
  <c r="AF113" a="1"/>
  <c r="AF113"/>
  <c r="AG113" a="1"/>
  <c r="AG113"/>
  <c r="AH113" a="1"/>
  <c r="AH113"/>
  <c r="AI113" a="1"/>
  <c r="AI113"/>
  <c r="AJ113" a="1"/>
  <c r="AJ113"/>
  <c r="AK113" a="1"/>
  <c r="AK113"/>
  <c r="AL113" a="1"/>
  <c r="AL113"/>
  <c r="AM113" a="1"/>
  <c r="AM113"/>
  <c r="AN113" a="1"/>
  <c r="AN113"/>
  <c r="AO113" a="1"/>
  <c r="AO113"/>
  <c r="AP113" a="1"/>
  <c r="AP113"/>
  <c r="AQ113" a="1"/>
  <c r="AQ113"/>
  <c r="AR113" a="1"/>
  <c r="AR113"/>
  <c r="AS113" a="1"/>
  <c r="AS113"/>
  <c r="AT113" a="1"/>
  <c r="AT113"/>
  <c r="AU113" a="1"/>
  <c r="AU113"/>
  <c r="AV113" a="1"/>
  <c r="AV113"/>
  <c r="AW113" a="1"/>
  <c r="AW113"/>
  <c r="AX113" a="1"/>
  <c r="AX113"/>
  <c r="AY113" a="1"/>
  <c r="AY113"/>
  <c r="AZ113" a="1"/>
  <c r="AZ113"/>
  <c r="BA113" a="1"/>
  <c r="BA113"/>
  <c r="BB113" a="1"/>
  <c r="BB113"/>
  <c r="BC113" a="1"/>
  <c r="BC113"/>
  <c r="BD113" a="1"/>
  <c r="BD113"/>
  <c r="D114"/>
  <c r="C114"/>
  <c r="E114"/>
  <c r="G114" a="1"/>
  <c r="G114"/>
  <c r="H114" a="1"/>
  <c r="H114"/>
  <c r="I114" a="1"/>
  <c r="I114"/>
  <c r="J114" a="1"/>
  <c r="J114"/>
  <c r="K114" a="1"/>
  <c r="K114"/>
  <c r="L114" a="1"/>
  <c r="L114"/>
  <c r="M114" a="1"/>
  <c r="M114"/>
  <c r="N114" a="1"/>
  <c r="N114"/>
  <c r="O114" a="1"/>
  <c r="O114"/>
  <c r="P114" a="1"/>
  <c r="P114"/>
  <c r="Q114" a="1"/>
  <c r="Q114"/>
  <c r="R114" a="1"/>
  <c r="R114"/>
  <c r="S114" a="1"/>
  <c r="S114"/>
  <c r="T114" a="1"/>
  <c r="T114"/>
  <c r="U114" a="1"/>
  <c r="U114"/>
  <c r="V114" a="1"/>
  <c r="V114"/>
  <c r="W114" a="1"/>
  <c r="W114"/>
  <c r="X114" a="1"/>
  <c r="X114"/>
  <c r="Y114" a="1"/>
  <c r="Y114"/>
  <c r="Z114" a="1"/>
  <c r="Z114"/>
  <c r="AA114" a="1"/>
  <c r="AA114"/>
  <c r="AB114" a="1"/>
  <c r="AB114"/>
  <c r="AC114" a="1"/>
  <c r="AC114"/>
  <c r="AD114" a="1"/>
  <c r="AD114"/>
  <c r="AE114" a="1"/>
  <c r="AE114"/>
  <c r="AF114" a="1"/>
  <c r="AF114"/>
  <c r="AG114" a="1"/>
  <c r="AG114"/>
  <c r="AH114" a="1"/>
  <c r="AH114"/>
  <c r="AI114" a="1"/>
  <c r="AI114"/>
  <c r="AJ114" a="1"/>
  <c r="AJ114"/>
  <c r="AK114" a="1"/>
  <c r="AK114"/>
  <c r="AL114" a="1"/>
  <c r="AL114"/>
  <c r="AM114" a="1"/>
  <c r="AM114"/>
  <c r="AN114" a="1"/>
  <c r="AN114"/>
  <c r="AO114" a="1"/>
  <c r="AO114"/>
  <c r="AP114" a="1"/>
  <c r="AP114"/>
  <c r="AQ114" a="1"/>
  <c r="AQ114"/>
  <c r="AR114" a="1"/>
  <c r="AR114"/>
  <c r="AS114" a="1"/>
  <c r="AS114"/>
  <c r="AT114" a="1"/>
  <c r="AT114"/>
  <c r="AU114" a="1"/>
  <c r="AU114"/>
  <c r="AV114" a="1"/>
  <c r="AV114"/>
  <c r="AW114" a="1"/>
  <c r="AW114"/>
  <c r="AX114" a="1"/>
  <c r="AX114"/>
  <c r="AY114" a="1"/>
  <c r="AY114"/>
  <c r="AZ114" a="1"/>
  <c r="AZ114"/>
  <c r="BA114" a="1"/>
  <c r="BA114"/>
  <c r="BB114" a="1"/>
  <c r="BB114"/>
  <c r="BC114" a="1"/>
  <c r="BC114"/>
  <c r="BD114" a="1"/>
  <c r="BD114"/>
  <c r="D115"/>
  <c r="C115"/>
  <c r="E115"/>
  <c r="G115" a="1"/>
  <c r="G115"/>
  <c r="H115" a="1"/>
  <c r="H115"/>
  <c r="I115" a="1"/>
  <c r="I115"/>
  <c r="J115" a="1"/>
  <c r="J115"/>
  <c r="K115" a="1"/>
  <c r="K115"/>
  <c r="L115" a="1"/>
  <c r="L115"/>
  <c r="M115" a="1"/>
  <c r="M115"/>
  <c r="N115" a="1"/>
  <c r="N115"/>
  <c r="O115" a="1"/>
  <c r="O115"/>
  <c r="P115" a="1"/>
  <c r="P115"/>
  <c r="Q115" a="1"/>
  <c r="Q115"/>
  <c r="R115" a="1"/>
  <c r="R115"/>
  <c r="S115" a="1"/>
  <c r="S115"/>
  <c r="T115" a="1"/>
  <c r="T115"/>
  <c r="U115" a="1"/>
  <c r="U115"/>
  <c r="V115" a="1"/>
  <c r="V115"/>
  <c r="W115" a="1"/>
  <c r="W115"/>
  <c r="X115" a="1"/>
  <c r="X115"/>
  <c r="Y115" a="1"/>
  <c r="Y115"/>
  <c r="Z115" a="1"/>
  <c r="Z115"/>
  <c r="AA115" a="1"/>
  <c r="AA115"/>
  <c r="AB115" a="1"/>
  <c r="AB115"/>
  <c r="AC115" a="1"/>
  <c r="AC115"/>
  <c r="AD115" a="1"/>
  <c r="AD115"/>
  <c r="AE115" a="1"/>
  <c r="AE115"/>
  <c r="AF115" a="1"/>
  <c r="AF115"/>
  <c r="AG115" a="1"/>
  <c r="AG115"/>
  <c r="AH115" a="1"/>
  <c r="AH115"/>
  <c r="AI115" a="1"/>
  <c r="AI115"/>
  <c r="AJ115" a="1"/>
  <c r="AJ115"/>
  <c r="AK115" a="1"/>
  <c r="AK115"/>
  <c r="AL115" a="1"/>
  <c r="AL115"/>
  <c r="AM115" a="1"/>
  <c r="AM115"/>
  <c r="AN115" a="1"/>
  <c r="AN115"/>
  <c r="AO115" a="1"/>
  <c r="AO115"/>
  <c r="AP115" a="1"/>
  <c r="AP115"/>
  <c r="AQ115" a="1"/>
  <c r="AQ115"/>
  <c r="AR115" a="1"/>
  <c r="AR115"/>
  <c r="AS115" a="1"/>
  <c r="AS115"/>
  <c r="AT115" a="1"/>
  <c r="AT115"/>
  <c r="AU115" a="1"/>
  <c r="AU115"/>
  <c r="AV115" a="1"/>
  <c r="AV115"/>
  <c r="AW115" a="1"/>
  <c r="AW115"/>
  <c r="AX115" a="1"/>
  <c r="AX115"/>
  <c r="AY115" a="1"/>
  <c r="AY115"/>
  <c r="AZ115" a="1"/>
  <c r="AZ115"/>
  <c r="BA115" a="1"/>
  <c r="BA115"/>
  <c r="BB115" a="1"/>
  <c r="BB115"/>
  <c r="BC115" a="1"/>
  <c r="BC115"/>
  <c r="BD115" a="1"/>
  <c r="BD115"/>
  <c r="D116"/>
  <c r="C116"/>
  <c r="E116"/>
  <c r="G116" a="1"/>
  <c r="G116"/>
  <c r="H116" a="1"/>
  <c r="H116"/>
  <c r="I116" a="1"/>
  <c r="I116"/>
  <c r="J116" a="1"/>
  <c r="J116"/>
  <c r="K116" a="1"/>
  <c r="K116"/>
  <c r="L116" a="1"/>
  <c r="L116"/>
  <c r="M116" a="1"/>
  <c r="M116"/>
  <c r="N116" a="1"/>
  <c r="N116"/>
  <c r="O116" a="1"/>
  <c r="O116"/>
  <c r="P116" a="1"/>
  <c r="P116"/>
  <c r="Q116" a="1"/>
  <c r="Q116"/>
  <c r="R116" a="1"/>
  <c r="R116"/>
  <c r="S116" a="1"/>
  <c r="S116"/>
  <c r="T116" a="1"/>
  <c r="T116"/>
  <c r="U116" a="1"/>
  <c r="U116"/>
  <c r="V116" a="1"/>
  <c r="V116"/>
  <c r="W116" a="1"/>
  <c r="W116"/>
  <c r="X116" a="1"/>
  <c r="X116"/>
  <c r="Y116" a="1"/>
  <c r="Y116"/>
  <c r="Z116" a="1"/>
  <c r="Z116"/>
  <c r="AA116" a="1"/>
  <c r="AA116"/>
  <c r="AB116" a="1"/>
  <c r="AB116"/>
  <c r="AC116" a="1"/>
  <c r="AC116"/>
  <c r="AD116" a="1"/>
  <c r="AD116"/>
  <c r="AE116" a="1"/>
  <c r="AE116"/>
  <c r="AF116" a="1"/>
  <c r="AF116"/>
  <c r="AG116" a="1"/>
  <c r="AG116"/>
  <c r="AH116" a="1"/>
  <c r="AH116"/>
  <c r="AI116" a="1"/>
  <c r="AI116"/>
  <c r="AJ116" a="1"/>
  <c r="AJ116"/>
  <c r="AK116" a="1"/>
  <c r="AK116"/>
  <c r="AL116" a="1"/>
  <c r="AL116"/>
  <c r="AM116" a="1"/>
  <c r="AM116"/>
  <c r="AN116" a="1"/>
  <c r="AN116"/>
  <c r="AO116" a="1"/>
  <c r="AO116"/>
  <c r="AP116" a="1"/>
  <c r="AP116"/>
  <c r="AQ116" a="1"/>
  <c r="AQ116"/>
  <c r="AR116" a="1"/>
  <c r="AR116"/>
  <c r="AS116" a="1"/>
  <c r="AS116"/>
  <c r="AT116" a="1"/>
  <c r="AT116"/>
  <c r="AU116" a="1"/>
  <c r="AU116"/>
  <c r="AV116" a="1"/>
  <c r="AV116"/>
  <c r="AW116" a="1"/>
  <c r="AW116"/>
  <c r="AX116" a="1"/>
  <c r="AX116"/>
  <c r="AY116" a="1"/>
  <c r="AY116"/>
  <c r="AZ116" a="1"/>
  <c r="AZ116"/>
  <c r="BA116" a="1"/>
  <c r="BA116"/>
  <c r="BB116" a="1"/>
  <c r="BB116"/>
  <c r="BC116" a="1"/>
  <c r="BC116"/>
  <c r="BD116" a="1"/>
  <c r="BD116"/>
  <c r="D117"/>
  <c r="C117"/>
  <c r="E117"/>
  <c r="G117" a="1"/>
  <c r="G117"/>
  <c r="H117" a="1"/>
  <c r="H117"/>
  <c r="I117" a="1"/>
  <c r="I117"/>
  <c r="J117" a="1"/>
  <c r="J117"/>
  <c r="K117" a="1"/>
  <c r="K117"/>
  <c r="L117" a="1"/>
  <c r="L117"/>
  <c r="M117" a="1"/>
  <c r="M117"/>
  <c r="N117" a="1"/>
  <c r="N117"/>
  <c r="O117" a="1"/>
  <c r="O117"/>
  <c r="P117" a="1"/>
  <c r="P117"/>
  <c r="Q117" a="1"/>
  <c r="Q117"/>
  <c r="R117" a="1"/>
  <c r="R117"/>
  <c r="S117" a="1"/>
  <c r="S117"/>
  <c r="T117" a="1"/>
  <c r="T117"/>
  <c r="U117" a="1"/>
  <c r="U117"/>
  <c r="V117" a="1"/>
  <c r="V117"/>
  <c r="W117" a="1"/>
  <c r="W117"/>
  <c r="X117" a="1"/>
  <c r="X117"/>
  <c r="Y117" a="1"/>
  <c r="Y117"/>
  <c r="Z117" a="1"/>
  <c r="Z117"/>
  <c r="AA117" a="1"/>
  <c r="AA117"/>
  <c r="AB117" a="1"/>
  <c r="AB117"/>
  <c r="AC117" a="1"/>
  <c r="AC117"/>
  <c r="AD117" a="1"/>
  <c r="AD117"/>
  <c r="AE117" a="1"/>
  <c r="AE117"/>
  <c r="AF117" a="1"/>
  <c r="AF117"/>
  <c r="AG117" a="1"/>
  <c r="AG117"/>
  <c r="AH117" a="1"/>
  <c r="AH117"/>
  <c r="AI117" a="1"/>
  <c r="AI117"/>
  <c r="AJ117" a="1"/>
  <c r="AJ117"/>
  <c r="AK117" a="1"/>
  <c r="AK117"/>
  <c r="AL117" a="1"/>
  <c r="AL117"/>
  <c r="AM117" a="1"/>
  <c r="AM117"/>
  <c r="AN117" a="1"/>
  <c r="AN117"/>
  <c r="AO117" a="1"/>
  <c r="AO117"/>
  <c r="AP117" a="1"/>
  <c r="AP117"/>
  <c r="AQ117" a="1"/>
  <c r="AQ117"/>
  <c r="AR117" a="1"/>
  <c r="AR117"/>
  <c r="AS117" a="1"/>
  <c r="AS117"/>
  <c r="AT117" a="1"/>
  <c r="AT117"/>
  <c r="AU117" a="1"/>
  <c r="AU117"/>
  <c r="AV117" a="1"/>
  <c r="AV117"/>
  <c r="AW117" a="1"/>
  <c r="AW117"/>
  <c r="AX117" a="1"/>
  <c r="AX117"/>
  <c r="AY117" a="1"/>
  <c r="AY117"/>
  <c r="AZ117" a="1"/>
  <c r="AZ117"/>
  <c r="BA117" a="1"/>
  <c r="BA117"/>
  <c r="BB117" a="1"/>
  <c r="BB117"/>
  <c r="BC117" a="1"/>
  <c r="BC117"/>
  <c r="BD117" a="1"/>
  <c r="BD117"/>
  <c r="D118"/>
  <c r="C118"/>
  <c r="E118"/>
  <c r="G118" a="1"/>
  <c r="G118"/>
  <c r="H118" a="1"/>
  <c r="H118"/>
  <c r="I118" a="1"/>
  <c r="I118"/>
  <c r="J118" a="1"/>
  <c r="J118"/>
  <c r="K118" a="1"/>
  <c r="K118"/>
  <c r="L118" a="1"/>
  <c r="L118"/>
  <c r="M118" a="1"/>
  <c r="M118"/>
  <c r="N118" a="1"/>
  <c r="N118"/>
  <c r="O118" a="1"/>
  <c r="O118"/>
  <c r="P118" a="1"/>
  <c r="P118"/>
  <c r="Q118" a="1"/>
  <c r="Q118"/>
  <c r="R118" a="1"/>
  <c r="R118"/>
  <c r="S118" a="1"/>
  <c r="S118"/>
  <c r="T118" a="1"/>
  <c r="T118"/>
  <c r="U118" a="1"/>
  <c r="U118"/>
  <c r="V118" a="1"/>
  <c r="V118"/>
  <c r="W118" a="1"/>
  <c r="W118"/>
  <c r="X118" a="1"/>
  <c r="X118"/>
  <c r="Y118" a="1"/>
  <c r="Y118"/>
  <c r="Z118" a="1"/>
  <c r="Z118"/>
  <c r="AA118" a="1"/>
  <c r="AA118"/>
  <c r="AB118" a="1"/>
  <c r="AB118"/>
  <c r="AC118" a="1"/>
  <c r="AC118"/>
  <c r="AD118" a="1"/>
  <c r="AD118"/>
  <c r="AE118" a="1"/>
  <c r="AE118"/>
  <c r="AF118" a="1"/>
  <c r="AF118"/>
  <c r="AG118" a="1"/>
  <c r="AG118"/>
  <c r="AH118" a="1"/>
  <c r="AH118"/>
  <c r="AI118" a="1"/>
  <c r="AI118"/>
  <c r="AJ118" a="1"/>
  <c r="AJ118"/>
  <c r="AK118" a="1"/>
  <c r="AK118"/>
  <c r="AL118" a="1"/>
  <c r="AL118"/>
  <c r="AM118" a="1"/>
  <c r="AM118"/>
  <c r="AN118" a="1"/>
  <c r="AN118"/>
  <c r="AO118" a="1"/>
  <c r="AO118"/>
  <c r="AP118" a="1"/>
  <c r="AP118"/>
  <c r="AQ118" a="1"/>
  <c r="AQ118"/>
  <c r="AR118" a="1"/>
  <c r="AR118"/>
  <c r="AS118" a="1"/>
  <c r="AS118"/>
  <c r="AT118" a="1"/>
  <c r="AT118"/>
  <c r="AU118" a="1"/>
  <c r="AU118"/>
  <c r="AV118" a="1"/>
  <c r="AV118"/>
  <c r="AW118" a="1"/>
  <c r="AW118"/>
  <c r="AX118" a="1"/>
  <c r="AX118"/>
  <c r="AY118" a="1"/>
  <c r="AY118"/>
  <c r="AZ118" a="1"/>
  <c r="AZ118"/>
  <c r="BA118" a="1"/>
  <c r="BA118"/>
  <c r="BB118" a="1"/>
  <c r="BB118"/>
  <c r="BC118" a="1"/>
  <c r="BC118"/>
  <c r="BD118" a="1"/>
  <c r="BD118"/>
  <c r="D119"/>
  <c r="C119"/>
  <c r="E119"/>
  <c r="G119" a="1"/>
  <c r="G119"/>
  <c r="H119" a="1"/>
  <c r="H119"/>
  <c r="I119" a="1"/>
  <c r="I119"/>
  <c r="J119" a="1"/>
  <c r="J119"/>
  <c r="K119" a="1"/>
  <c r="K119"/>
  <c r="L119" a="1"/>
  <c r="L119"/>
  <c r="M119" a="1"/>
  <c r="M119"/>
  <c r="N119" a="1"/>
  <c r="N119"/>
  <c r="O119" a="1"/>
  <c r="O119"/>
  <c r="P119" a="1"/>
  <c r="P119"/>
  <c r="Q119" a="1"/>
  <c r="Q119"/>
  <c r="R119" a="1"/>
  <c r="R119"/>
  <c r="S119" a="1"/>
  <c r="S119"/>
  <c r="T119" a="1"/>
  <c r="T119"/>
  <c r="U119" a="1"/>
  <c r="U119"/>
  <c r="V119" a="1"/>
  <c r="V119"/>
  <c r="W119" a="1"/>
  <c r="W119"/>
  <c r="X119" a="1"/>
  <c r="X119"/>
  <c r="Y119" a="1"/>
  <c r="Y119"/>
  <c r="Z119" a="1"/>
  <c r="Z119"/>
  <c r="AA119" a="1"/>
  <c r="AA119"/>
  <c r="AB119" a="1"/>
  <c r="AB119"/>
  <c r="AC119" a="1"/>
  <c r="AC119"/>
  <c r="AD119" a="1"/>
  <c r="AD119"/>
  <c r="AE119" a="1"/>
  <c r="AE119"/>
  <c r="AF119" a="1"/>
  <c r="AF119"/>
  <c r="AG119" a="1"/>
  <c r="AG119"/>
  <c r="AH119" a="1"/>
  <c r="AH119"/>
  <c r="AI119" a="1"/>
  <c r="AI119"/>
  <c r="AJ119" a="1"/>
  <c r="AJ119"/>
  <c r="AK119" a="1"/>
  <c r="AK119"/>
  <c r="AL119" a="1"/>
  <c r="AL119"/>
  <c r="AM119" a="1"/>
  <c r="AM119"/>
  <c r="AN119" a="1"/>
  <c r="AN119"/>
  <c r="AO119" a="1"/>
  <c r="AO119"/>
  <c r="AP119" a="1"/>
  <c r="AP119"/>
  <c r="AQ119" a="1"/>
  <c r="AQ119"/>
  <c r="AR119" a="1"/>
  <c r="AR119"/>
  <c r="AS119" a="1"/>
  <c r="AS119"/>
  <c r="AT119" a="1"/>
  <c r="AT119"/>
  <c r="AU119" a="1"/>
  <c r="AU119"/>
  <c r="AV119" a="1"/>
  <c r="AV119"/>
  <c r="AW119" a="1"/>
  <c r="AW119"/>
  <c r="AX119" a="1"/>
  <c r="AX119"/>
  <c r="AY119" a="1"/>
  <c r="AY119"/>
  <c r="AZ119" a="1"/>
  <c r="AZ119"/>
  <c r="BA119" a="1"/>
  <c r="BA119"/>
  <c r="BB119" a="1"/>
  <c r="BB119"/>
  <c r="BC119" a="1"/>
  <c r="BC119"/>
  <c r="BD119" a="1"/>
  <c r="BD119"/>
  <c r="D120"/>
  <c r="C120"/>
  <c r="E120"/>
  <c r="G120" a="1"/>
  <c r="G120"/>
  <c r="H120" a="1"/>
  <c r="H120"/>
  <c r="I120" a="1"/>
  <c r="I120"/>
  <c r="J120" a="1"/>
  <c r="J120"/>
  <c r="K120" a="1"/>
  <c r="K120"/>
  <c r="L120" a="1"/>
  <c r="L120"/>
  <c r="M120" a="1"/>
  <c r="M120"/>
  <c r="N120" a="1"/>
  <c r="N120"/>
  <c r="O120" a="1"/>
  <c r="O120"/>
  <c r="P120" a="1"/>
  <c r="P120"/>
  <c r="Q120" a="1"/>
  <c r="Q120"/>
  <c r="R120" a="1"/>
  <c r="R120"/>
  <c r="S120" a="1"/>
  <c r="S120"/>
  <c r="T120" a="1"/>
  <c r="T120"/>
  <c r="U120" a="1"/>
  <c r="U120"/>
  <c r="V120" a="1"/>
  <c r="V120"/>
  <c r="W120" a="1"/>
  <c r="W120"/>
  <c r="X120" a="1"/>
  <c r="X120"/>
  <c r="Y120" a="1"/>
  <c r="Y120"/>
  <c r="Z120" a="1"/>
  <c r="Z120"/>
  <c r="AA120" a="1"/>
  <c r="AA120"/>
  <c r="AB120" a="1"/>
  <c r="AB120"/>
  <c r="AC120" a="1"/>
  <c r="AC120"/>
  <c r="AD120" a="1"/>
  <c r="AD120"/>
  <c r="AE120" a="1"/>
  <c r="AE120"/>
  <c r="AF120" a="1"/>
  <c r="AF120"/>
  <c r="AG120" a="1"/>
  <c r="AG120"/>
  <c r="AH120" a="1"/>
  <c r="AH120"/>
  <c r="AI120" a="1"/>
  <c r="AI120"/>
  <c r="AJ120" a="1"/>
  <c r="AJ120"/>
  <c r="AK120" a="1"/>
  <c r="AK120"/>
  <c r="AL120" a="1"/>
  <c r="AL120"/>
  <c r="AM120" a="1"/>
  <c r="AM120"/>
  <c r="AN120" a="1"/>
  <c r="AN120"/>
  <c r="AO120" a="1"/>
  <c r="AO120"/>
  <c r="AP120" a="1"/>
  <c r="AP120"/>
  <c r="AQ120" a="1"/>
  <c r="AQ120"/>
  <c r="AR120" a="1"/>
  <c r="AR120"/>
  <c r="AS120" a="1"/>
  <c r="AS120"/>
  <c r="AT120" a="1"/>
  <c r="AT120"/>
  <c r="AU120" a="1"/>
  <c r="AU120"/>
  <c r="AV120" a="1"/>
  <c r="AV120"/>
  <c r="AW120" a="1"/>
  <c r="AW120"/>
  <c r="AX120" a="1"/>
  <c r="AX120"/>
  <c r="AY120" a="1"/>
  <c r="AY120"/>
  <c r="AZ120" a="1"/>
  <c r="AZ120"/>
  <c r="BA120" a="1"/>
  <c r="BA120"/>
  <c r="BB120" a="1"/>
  <c r="BB120"/>
  <c r="BC120" a="1"/>
  <c r="BC120"/>
  <c r="BD120" a="1"/>
  <c r="BD120"/>
  <c r="D121"/>
  <c r="C121"/>
  <c r="E121"/>
  <c r="G121" a="1"/>
  <c r="G121"/>
  <c r="H121" a="1"/>
  <c r="H121"/>
  <c r="I121" a="1"/>
  <c r="I121"/>
  <c r="J121" a="1"/>
  <c r="J121"/>
  <c r="K121" a="1"/>
  <c r="K121"/>
  <c r="L121" a="1"/>
  <c r="L121"/>
  <c r="M121" a="1"/>
  <c r="M121"/>
  <c r="N121" a="1"/>
  <c r="N121"/>
  <c r="O121" a="1"/>
  <c r="O121"/>
  <c r="P121" a="1"/>
  <c r="P121"/>
  <c r="Q121" a="1"/>
  <c r="Q121"/>
  <c r="R121" a="1"/>
  <c r="R121"/>
  <c r="S121" a="1"/>
  <c r="S121"/>
  <c r="T121" a="1"/>
  <c r="T121"/>
  <c r="U121" a="1"/>
  <c r="U121"/>
  <c r="V121" a="1"/>
  <c r="V121"/>
  <c r="W121" a="1"/>
  <c r="W121"/>
  <c r="X121" a="1"/>
  <c r="X121"/>
  <c r="Y121" a="1"/>
  <c r="Y121"/>
  <c r="Z121" a="1"/>
  <c r="Z121"/>
  <c r="AA121" a="1"/>
  <c r="AA121"/>
  <c r="AB121" a="1"/>
  <c r="AB121"/>
  <c r="AC121" a="1"/>
  <c r="AC121"/>
  <c r="AD121" a="1"/>
  <c r="AD121"/>
  <c r="AE121" a="1"/>
  <c r="AE121"/>
  <c r="AF121" a="1"/>
  <c r="AF121"/>
  <c r="AG121" a="1"/>
  <c r="AG121"/>
  <c r="AH121" a="1"/>
  <c r="AH121"/>
  <c r="AI121" a="1"/>
  <c r="AI121"/>
  <c r="AJ121" a="1"/>
  <c r="AJ121"/>
  <c r="AK121" a="1"/>
  <c r="AK121"/>
  <c r="AL121" a="1"/>
  <c r="AL121"/>
  <c r="AM121" a="1"/>
  <c r="AM121"/>
  <c r="AN121" a="1"/>
  <c r="AN121"/>
  <c r="AO121" a="1"/>
  <c r="AO121"/>
  <c r="AP121" a="1"/>
  <c r="AP121"/>
  <c r="AQ121" a="1"/>
  <c r="AQ121"/>
  <c r="AR121" a="1"/>
  <c r="AR121"/>
  <c r="AS121" a="1"/>
  <c r="AS121"/>
  <c r="AT121" a="1"/>
  <c r="AT121"/>
  <c r="AU121" a="1"/>
  <c r="AU121"/>
  <c r="AV121" a="1"/>
  <c r="AV121"/>
  <c r="AW121" a="1"/>
  <c r="AW121"/>
  <c r="AX121" a="1"/>
  <c r="AX121"/>
  <c r="AY121" a="1"/>
  <c r="AY121"/>
  <c r="AZ121" a="1"/>
  <c r="AZ121"/>
  <c r="BA121" a="1"/>
  <c r="BA121"/>
  <c r="BB121" a="1"/>
  <c r="BB121"/>
  <c r="BC121" a="1"/>
  <c r="BC121"/>
  <c r="BD121" a="1"/>
  <c r="BD121"/>
  <c r="D122"/>
  <c r="C122"/>
  <c r="E122"/>
  <c r="G122" a="1"/>
  <c r="G122"/>
  <c r="H122" a="1"/>
  <c r="H122"/>
  <c r="I122" a="1"/>
  <c r="I122"/>
  <c r="J122" a="1"/>
  <c r="J122"/>
  <c r="K122" a="1"/>
  <c r="K122"/>
  <c r="L122" a="1"/>
  <c r="L122"/>
  <c r="M122" a="1"/>
  <c r="M122"/>
  <c r="N122" a="1"/>
  <c r="N122"/>
  <c r="O122" a="1"/>
  <c r="O122"/>
  <c r="P122" a="1"/>
  <c r="P122"/>
  <c r="Q122" a="1"/>
  <c r="Q122"/>
  <c r="R122" a="1"/>
  <c r="R122"/>
  <c r="S122" a="1"/>
  <c r="S122"/>
  <c r="T122" a="1"/>
  <c r="T122"/>
  <c r="U122" a="1"/>
  <c r="U122"/>
  <c r="V122" a="1"/>
  <c r="V122"/>
  <c r="W122" a="1"/>
  <c r="W122"/>
  <c r="X122" a="1"/>
  <c r="X122"/>
  <c r="Y122" a="1"/>
  <c r="Y122"/>
  <c r="Z122" a="1"/>
  <c r="Z122"/>
  <c r="AA122" a="1"/>
  <c r="AA122"/>
  <c r="AB122" a="1"/>
  <c r="AB122"/>
  <c r="AC122" a="1"/>
  <c r="AC122"/>
  <c r="AD122" a="1"/>
  <c r="AD122"/>
  <c r="AE122" a="1"/>
  <c r="AE122"/>
  <c r="AF122" a="1"/>
  <c r="AF122"/>
  <c r="AG122" a="1"/>
  <c r="AG122"/>
  <c r="AH122" a="1"/>
  <c r="AH122"/>
  <c r="AI122" a="1"/>
  <c r="AI122"/>
  <c r="AJ122" a="1"/>
  <c r="AJ122"/>
  <c r="AK122" a="1"/>
  <c r="AK122"/>
  <c r="AL122" a="1"/>
  <c r="AL122"/>
  <c r="AM122" a="1"/>
  <c r="AM122"/>
  <c r="AN122" a="1"/>
  <c r="AN122"/>
  <c r="AO122" a="1"/>
  <c r="AO122"/>
  <c r="AP122" a="1"/>
  <c r="AP122"/>
  <c r="AQ122" a="1"/>
  <c r="AQ122"/>
  <c r="AR122" a="1"/>
  <c r="AR122"/>
  <c r="AS122" a="1"/>
  <c r="AS122"/>
  <c r="AT122" a="1"/>
  <c r="AT122"/>
  <c r="AU122" a="1"/>
  <c r="AU122"/>
  <c r="AV122" a="1"/>
  <c r="AV122"/>
  <c r="AW122" a="1"/>
  <c r="AW122"/>
  <c r="AX122" a="1"/>
  <c r="AX122"/>
  <c r="AY122" a="1"/>
  <c r="AY122"/>
  <c r="AZ122" a="1"/>
  <c r="AZ122"/>
  <c r="BA122" a="1"/>
  <c r="BA122"/>
  <c r="BB122" a="1"/>
  <c r="BB122"/>
  <c r="BC122" a="1"/>
  <c r="BC122"/>
  <c r="BD122" a="1"/>
  <c r="BD122"/>
  <c r="D123"/>
  <c r="C123"/>
  <c r="E123"/>
  <c r="G123" a="1"/>
  <c r="G123"/>
  <c r="H123" a="1"/>
  <c r="H123"/>
  <c r="I123" a="1"/>
  <c r="I123"/>
  <c r="J123" a="1"/>
  <c r="J123"/>
  <c r="K123" a="1"/>
  <c r="K123"/>
  <c r="L123" a="1"/>
  <c r="L123"/>
  <c r="M123" a="1"/>
  <c r="M123"/>
  <c r="N123" a="1"/>
  <c r="N123"/>
  <c r="O123" a="1"/>
  <c r="O123"/>
  <c r="P123" a="1"/>
  <c r="P123"/>
  <c r="Q123" a="1"/>
  <c r="Q123"/>
  <c r="R123" a="1"/>
  <c r="R123"/>
  <c r="S123" a="1"/>
  <c r="S123"/>
  <c r="T123" a="1"/>
  <c r="T123"/>
  <c r="U123" a="1"/>
  <c r="U123"/>
  <c r="V123" a="1"/>
  <c r="V123"/>
  <c r="W123" a="1"/>
  <c r="W123"/>
  <c r="X123" a="1"/>
  <c r="X123"/>
  <c r="Y123" a="1"/>
  <c r="Y123"/>
  <c r="Z123" a="1"/>
  <c r="Z123"/>
  <c r="AA123" a="1"/>
  <c r="AA123"/>
  <c r="AB123" a="1"/>
  <c r="AB123"/>
  <c r="AC123" a="1"/>
  <c r="AC123"/>
  <c r="AD123" a="1"/>
  <c r="AD123"/>
  <c r="AE123" a="1"/>
  <c r="AE123"/>
  <c r="AF123" a="1"/>
  <c r="AF123"/>
  <c r="AG123" a="1"/>
  <c r="AG123"/>
  <c r="AH123" a="1"/>
  <c r="AH123"/>
  <c r="AI123" a="1"/>
  <c r="AI123"/>
  <c r="AJ123" a="1"/>
  <c r="AJ123"/>
  <c r="AK123" a="1"/>
  <c r="AK123"/>
  <c r="AL123" a="1"/>
  <c r="AL123"/>
  <c r="AM123" a="1"/>
  <c r="AM123"/>
  <c r="AN123" a="1"/>
  <c r="AN123"/>
  <c r="AO123" a="1"/>
  <c r="AO123"/>
  <c r="AP123" a="1"/>
  <c r="AP123"/>
  <c r="AQ123" a="1"/>
  <c r="AQ123"/>
  <c r="AR123" a="1"/>
  <c r="AR123"/>
  <c r="AS123" a="1"/>
  <c r="AS123"/>
  <c r="AT123" a="1"/>
  <c r="AT123"/>
  <c r="AU123" a="1"/>
  <c r="AU123"/>
  <c r="AV123" a="1"/>
  <c r="AV123"/>
  <c r="AW123" a="1"/>
  <c r="AW123"/>
  <c r="AX123" a="1"/>
  <c r="AX123"/>
  <c r="AY123" a="1"/>
  <c r="AY123"/>
  <c r="AZ123" a="1"/>
  <c r="AZ123"/>
  <c r="BA123" a="1"/>
  <c r="BA123"/>
  <c r="BB123" a="1"/>
  <c r="BB123"/>
  <c r="BC123" a="1"/>
  <c r="BC123"/>
  <c r="BD123" a="1"/>
  <c r="BD123"/>
  <c r="D124"/>
  <c r="C124"/>
  <c r="E124"/>
  <c r="G124" a="1"/>
  <c r="G124"/>
  <c r="H124" a="1"/>
  <c r="H124"/>
  <c r="I124" a="1"/>
  <c r="I124"/>
  <c r="J124" a="1"/>
  <c r="J124"/>
  <c r="K124" a="1"/>
  <c r="K124"/>
  <c r="L124" a="1"/>
  <c r="L124"/>
  <c r="M124" a="1"/>
  <c r="M124"/>
  <c r="N124" a="1"/>
  <c r="N124"/>
  <c r="O124" a="1"/>
  <c r="O124"/>
  <c r="P124" a="1"/>
  <c r="P124"/>
  <c r="Q124" a="1"/>
  <c r="Q124"/>
  <c r="R124" a="1"/>
  <c r="R124"/>
  <c r="S124" a="1"/>
  <c r="S124"/>
  <c r="T124" a="1"/>
  <c r="T124"/>
  <c r="U124" a="1"/>
  <c r="U124"/>
  <c r="V124" a="1"/>
  <c r="V124"/>
  <c r="W124" a="1"/>
  <c r="W124"/>
  <c r="X124" a="1"/>
  <c r="X124"/>
  <c r="Y124" a="1"/>
  <c r="Y124"/>
  <c r="Z124" a="1"/>
  <c r="Z124"/>
  <c r="AA124" a="1"/>
  <c r="AA124"/>
  <c r="AB124" a="1"/>
  <c r="AB124"/>
  <c r="AC124" a="1"/>
  <c r="AC124"/>
  <c r="AD124" a="1"/>
  <c r="AD124"/>
  <c r="AE124" a="1"/>
  <c r="AE124"/>
  <c r="AF124" a="1"/>
  <c r="AF124"/>
  <c r="AG124" a="1"/>
  <c r="AG124"/>
  <c r="AH124" a="1"/>
  <c r="AH124"/>
  <c r="AI124" a="1"/>
  <c r="AI124"/>
  <c r="AJ124" a="1"/>
  <c r="AJ124"/>
  <c r="AK124" a="1"/>
  <c r="AK124"/>
  <c r="AL124" a="1"/>
  <c r="AL124"/>
  <c r="AM124" a="1"/>
  <c r="AM124"/>
  <c r="AN124" a="1"/>
  <c r="AN124"/>
  <c r="AO124" a="1"/>
  <c r="AO124"/>
  <c r="AP124" a="1"/>
  <c r="AP124"/>
  <c r="AQ124" a="1"/>
  <c r="AQ124"/>
  <c r="AR124" a="1"/>
  <c r="AR124"/>
  <c r="AS124" a="1"/>
  <c r="AS124"/>
  <c r="AT124" a="1"/>
  <c r="AT124"/>
  <c r="AU124" a="1"/>
  <c r="AU124"/>
  <c r="AV124" a="1"/>
  <c r="AV124"/>
  <c r="AW124" a="1"/>
  <c r="AW124"/>
  <c r="AX124" a="1"/>
  <c r="AX124"/>
  <c r="AY124" a="1"/>
  <c r="AY124"/>
  <c r="AZ124" a="1"/>
  <c r="AZ124"/>
  <c r="BA124" a="1"/>
  <c r="BA124"/>
  <c r="BB124" a="1"/>
  <c r="BB124"/>
  <c r="BC124" a="1"/>
  <c r="BC124"/>
  <c r="BD124" a="1"/>
  <c r="BD124"/>
  <c r="D125"/>
  <c r="C125"/>
  <c r="E125"/>
  <c r="G125" a="1"/>
  <c r="G125"/>
  <c r="H125" a="1"/>
  <c r="H125"/>
  <c r="I125" a="1"/>
  <c r="I125"/>
  <c r="J125" a="1"/>
  <c r="J125"/>
  <c r="K125" a="1"/>
  <c r="K125"/>
  <c r="L125" a="1"/>
  <c r="L125"/>
  <c r="M125" a="1"/>
  <c r="M125"/>
  <c r="N125" a="1"/>
  <c r="N125"/>
  <c r="O125" a="1"/>
  <c r="O125"/>
  <c r="P125" a="1"/>
  <c r="P125"/>
  <c r="Q125" a="1"/>
  <c r="Q125"/>
  <c r="R125" a="1"/>
  <c r="R125"/>
  <c r="S125" a="1"/>
  <c r="S125"/>
  <c r="T125" a="1"/>
  <c r="T125"/>
  <c r="U125" a="1"/>
  <c r="U125"/>
  <c r="V125" a="1"/>
  <c r="V125"/>
  <c r="W125" a="1"/>
  <c r="W125"/>
  <c r="X125" a="1"/>
  <c r="X125"/>
  <c r="Y125" a="1"/>
  <c r="Y125"/>
  <c r="Z125" a="1"/>
  <c r="Z125"/>
  <c r="AA125" a="1"/>
  <c r="AA125"/>
  <c r="AB125" a="1"/>
  <c r="AB125"/>
  <c r="AC125" a="1"/>
  <c r="AC125"/>
  <c r="AD125" a="1"/>
  <c r="AD125"/>
  <c r="AE125" a="1"/>
  <c r="AE125"/>
  <c r="AF125" a="1"/>
  <c r="AF125"/>
  <c r="AG125" a="1"/>
  <c r="AG125"/>
  <c r="AH125" a="1"/>
  <c r="AH125"/>
  <c r="AI125" a="1"/>
  <c r="AI125"/>
  <c r="AJ125" a="1"/>
  <c r="AJ125"/>
  <c r="AK125" a="1"/>
  <c r="AK125"/>
  <c r="AL125" a="1"/>
  <c r="AL125"/>
  <c r="AM125" a="1"/>
  <c r="AM125"/>
  <c r="AN125" a="1"/>
  <c r="AN125"/>
  <c r="AO125" a="1"/>
  <c r="AO125"/>
  <c r="AP125" a="1"/>
  <c r="AP125"/>
  <c r="AQ125" a="1"/>
  <c r="AQ125"/>
  <c r="AR125" a="1"/>
  <c r="AR125"/>
  <c r="AS125" a="1"/>
  <c r="AS125"/>
  <c r="AT125" a="1"/>
  <c r="AT125"/>
  <c r="AU125" a="1"/>
  <c r="AU125"/>
  <c r="AV125" a="1"/>
  <c r="AV125"/>
  <c r="AW125" a="1"/>
  <c r="AW125"/>
  <c r="AX125" a="1"/>
  <c r="AX125"/>
  <c r="AY125" a="1"/>
  <c r="AY125"/>
  <c r="AZ125" a="1"/>
  <c r="AZ125"/>
  <c r="BA125" a="1"/>
  <c r="BA125"/>
  <c r="BB125" a="1"/>
  <c r="BB125"/>
  <c r="BC125" a="1"/>
  <c r="BC125"/>
  <c r="BD125" a="1"/>
  <c r="BD125"/>
  <c r="D126"/>
  <c r="C126"/>
  <c r="E126"/>
  <c r="G126" a="1"/>
  <c r="G126"/>
  <c r="H126" a="1"/>
  <c r="H126"/>
  <c r="I126" a="1"/>
  <c r="I126"/>
  <c r="J126" a="1"/>
  <c r="J126"/>
  <c r="K126" a="1"/>
  <c r="K126"/>
  <c r="L126" a="1"/>
  <c r="L126"/>
  <c r="M126" a="1"/>
  <c r="M126"/>
  <c r="N126" a="1"/>
  <c r="N126"/>
  <c r="O126" a="1"/>
  <c r="O126"/>
  <c r="P126" a="1"/>
  <c r="P126"/>
  <c r="Q126" a="1"/>
  <c r="Q126"/>
  <c r="R126" a="1"/>
  <c r="R126"/>
  <c r="S126" a="1"/>
  <c r="S126"/>
  <c r="T126" a="1"/>
  <c r="T126"/>
  <c r="U126" a="1"/>
  <c r="U126"/>
  <c r="V126" a="1"/>
  <c r="V126"/>
  <c r="W126" a="1"/>
  <c r="W126"/>
  <c r="X126" a="1"/>
  <c r="X126"/>
  <c r="Y126" a="1"/>
  <c r="Y126"/>
  <c r="Z126" a="1"/>
  <c r="Z126"/>
  <c r="AA126" a="1"/>
  <c r="AA126"/>
  <c r="AB126" a="1"/>
  <c r="AB126"/>
  <c r="AC126" a="1"/>
  <c r="AC126"/>
  <c r="AD126" a="1"/>
  <c r="AD126"/>
  <c r="AE126" a="1"/>
  <c r="AE126"/>
  <c r="AF126" a="1"/>
  <c r="AF126"/>
  <c r="AG126" a="1"/>
  <c r="AG126"/>
  <c r="AH126" a="1"/>
  <c r="AH126"/>
  <c r="AI126" a="1"/>
  <c r="AI126"/>
  <c r="AJ126" a="1"/>
  <c r="AJ126"/>
  <c r="AK126" a="1"/>
  <c r="AK126"/>
  <c r="AL126" a="1"/>
  <c r="AL126"/>
  <c r="AM126" a="1"/>
  <c r="AM126"/>
  <c r="AN126" a="1"/>
  <c r="AN126"/>
  <c r="AO126" a="1"/>
  <c r="AO126"/>
  <c r="AP126" a="1"/>
  <c r="AP126"/>
  <c r="AQ126" a="1"/>
  <c r="AQ126"/>
  <c r="AR126" a="1"/>
  <c r="AR126"/>
  <c r="AS126" a="1"/>
  <c r="AS126"/>
  <c r="AT126" a="1"/>
  <c r="AT126"/>
  <c r="AU126" a="1"/>
  <c r="AU126"/>
  <c r="AV126" a="1"/>
  <c r="AV126"/>
  <c r="AW126" a="1"/>
  <c r="AW126"/>
  <c r="AX126" a="1"/>
  <c r="AX126"/>
  <c r="AY126" a="1"/>
  <c r="AY126"/>
  <c r="AZ126" a="1"/>
  <c r="AZ126"/>
  <c r="BA126" a="1"/>
  <c r="BA126"/>
  <c r="BB126" a="1"/>
  <c r="BB126"/>
  <c r="BC126" a="1"/>
  <c r="BC126"/>
  <c r="BD126" a="1"/>
  <c r="BD126"/>
  <c r="D127"/>
  <c r="C127"/>
  <c r="E127"/>
  <c r="G127" a="1"/>
  <c r="G127"/>
  <c r="H127" a="1"/>
  <c r="H127"/>
  <c r="I127" a="1"/>
  <c r="I127"/>
  <c r="J127" a="1"/>
  <c r="J127"/>
  <c r="K127" a="1"/>
  <c r="K127"/>
  <c r="L127" a="1"/>
  <c r="L127"/>
  <c r="M127" a="1"/>
  <c r="M127"/>
  <c r="N127" a="1"/>
  <c r="N127"/>
  <c r="O127" a="1"/>
  <c r="O127"/>
  <c r="P127" a="1"/>
  <c r="P127"/>
  <c r="Q127" a="1"/>
  <c r="Q127"/>
  <c r="R127" a="1"/>
  <c r="R127"/>
  <c r="S127" a="1"/>
  <c r="S127"/>
  <c r="T127" a="1"/>
  <c r="T127"/>
  <c r="U127" a="1"/>
  <c r="U127"/>
  <c r="V127" a="1"/>
  <c r="V127"/>
  <c r="W127" a="1"/>
  <c r="W127"/>
  <c r="X127" a="1"/>
  <c r="X127"/>
  <c r="Y127" a="1"/>
  <c r="Y127"/>
  <c r="Z127" a="1"/>
  <c r="Z127"/>
  <c r="AA127" a="1"/>
  <c r="AA127"/>
  <c r="AB127" a="1"/>
  <c r="AB127"/>
  <c r="AC127" a="1"/>
  <c r="AC127"/>
  <c r="AD127" a="1"/>
  <c r="AD127"/>
  <c r="AE127" a="1"/>
  <c r="AE127"/>
  <c r="AF127" a="1"/>
  <c r="AF127"/>
  <c r="AG127" a="1"/>
  <c r="AG127"/>
  <c r="AH127" a="1"/>
  <c r="AH127"/>
  <c r="AI127" a="1"/>
  <c r="AI127"/>
  <c r="AJ127" a="1"/>
  <c r="AJ127"/>
  <c r="AK127" a="1"/>
  <c r="AK127"/>
  <c r="AL127" a="1"/>
  <c r="AL127"/>
  <c r="AM127" a="1"/>
  <c r="AM127"/>
  <c r="AN127" a="1"/>
  <c r="AN127"/>
  <c r="AO127" a="1"/>
  <c r="AO127"/>
  <c r="AP127" a="1"/>
  <c r="AP127"/>
  <c r="AQ127" a="1"/>
  <c r="AQ127"/>
  <c r="AR127" a="1"/>
  <c r="AR127"/>
  <c r="AS127" a="1"/>
  <c r="AS127"/>
  <c r="AT127" a="1"/>
  <c r="AT127"/>
  <c r="AU127" a="1"/>
  <c r="AU127"/>
  <c r="AV127" a="1"/>
  <c r="AV127"/>
  <c r="AW127" a="1"/>
  <c r="AW127"/>
  <c r="AX127" a="1"/>
  <c r="AX127"/>
  <c r="AY127" a="1"/>
  <c r="AY127"/>
  <c r="AZ127" a="1"/>
  <c r="AZ127"/>
  <c r="BA127" a="1"/>
  <c r="BA127"/>
  <c r="BB127" a="1"/>
  <c r="BB127"/>
  <c r="BC127" a="1"/>
  <c r="BC127"/>
  <c r="BD127" a="1"/>
  <c r="BD127"/>
  <c r="D128"/>
  <c r="C128"/>
  <c r="E128"/>
  <c r="G128" a="1"/>
  <c r="G128"/>
  <c r="H128" a="1"/>
  <c r="H128"/>
  <c r="I128" a="1"/>
  <c r="I128"/>
  <c r="J128" a="1"/>
  <c r="J128"/>
  <c r="K128" a="1"/>
  <c r="K128"/>
  <c r="L128" a="1"/>
  <c r="L128"/>
  <c r="M128" a="1"/>
  <c r="M128"/>
  <c r="N128" a="1"/>
  <c r="N128"/>
  <c r="O128" a="1"/>
  <c r="O128"/>
  <c r="P128" a="1"/>
  <c r="P128"/>
  <c r="Q128" a="1"/>
  <c r="Q128"/>
  <c r="R128" a="1"/>
  <c r="R128"/>
  <c r="S128" a="1"/>
  <c r="S128"/>
  <c r="T128" a="1"/>
  <c r="T128"/>
  <c r="U128" a="1"/>
  <c r="U128"/>
  <c r="V128" a="1"/>
  <c r="V128"/>
  <c r="W128" a="1"/>
  <c r="W128"/>
  <c r="X128" a="1"/>
  <c r="X128"/>
  <c r="Y128" a="1"/>
  <c r="Y128"/>
  <c r="Z128" a="1"/>
  <c r="Z128"/>
  <c r="AA128" a="1"/>
  <c r="AA128"/>
  <c r="AB128" a="1"/>
  <c r="AB128"/>
  <c r="AC128" a="1"/>
  <c r="AC128"/>
  <c r="AD128" a="1"/>
  <c r="AD128"/>
  <c r="AE128" a="1"/>
  <c r="AE128"/>
  <c r="AF128" a="1"/>
  <c r="AF128"/>
  <c r="AG128" a="1"/>
  <c r="AG128"/>
  <c r="AH128" a="1"/>
  <c r="AH128"/>
  <c r="AI128" a="1"/>
  <c r="AI128"/>
  <c r="AJ128" a="1"/>
  <c r="AJ128"/>
  <c r="AK128" a="1"/>
  <c r="AK128"/>
  <c r="AL128" a="1"/>
  <c r="AL128"/>
  <c r="AM128" a="1"/>
  <c r="AM128"/>
  <c r="AN128" a="1"/>
  <c r="AN128"/>
  <c r="AO128" a="1"/>
  <c r="AO128"/>
  <c r="AP128" a="1"/>
  <c r="AP128"/>
  <c r="AQ128" a="1"/>
  <c r="AQ128"/>
  <c r="AR128" a="1"/>
  <c r="AR128"/>
  <c r="AS128" a="1"/>
  <c r="AS128"/>
  <c r="AT128" a="1"/>
  <c r="AT128"/>
  <c r="AU128" a="1"/>
  <c r="AU128"/>
  <c r="AV128" a="1"/>
  <c r="AV128"/>
  <c r="AW128" a="1"/>
  <c r="AW128"/>
  <c r="AX128" a="1"/>
  <c r="AX128"/>
  <c r="AY128" a="1"/>
  <c r="AY128"/>
  <c r="AZ128" a="1"/>
  <c r="AZ128"/>
  <c r="BA128" a="1"/>
  <c r="BA128"/>
  <c r="BB128" a="1"/>
  <c r="BB128"/>
  <c r="BC128" a="1"/>
  <c r="BC128"/>
  <c r="BD128" a="1"/>
  <c r="BD128"/>
  <c r="D129"/>
  <c r="C129"/>
  <c r="E129"/>
  <c r="G129" a="1"/>
  <c r="G129"/>
  <c r="H129" a="1"/>
  <c r="H129"/>
  <c r="I129" a="1"/>
  <c r="I129"/>
  <c r="J129" a="1"/>
  <c r="J129"/>
  <c r="K129" a="1"/>
  <c r="K129"/>
  <c r="L129" a="1"/>
  <c r="L129"/>
  <c r="M129" a="1"/>
  <c r="M129"/>
  <c r="N129" a="1"/>
  <c r="N129"/>
  <c r="O129" a="1"/>
  <c r="O129"/>
  <c r="P129" a="1"/>
  <c r="P129"/>
  <c r="Q129" a="1"/>
  <c r="Q129"/>
  <c r="R129" a="1"/>
  <c r="R129"/>
  <c r="S129" a="1"/>
  <c r="S129"/>
  <c r="T129" a="1"/>
  <c r="T129"/>
  <c r="U129" a="1"/>
  <c r="U129"/>
  <c r="V129" a="1"/>
  <c r="V129"/>
  <c r="W129" a="1"/>
  <c r="W129"/>
  <c r="X129" a="1"/>
  <c r="X129"/>
  <c r="Y129" a="1"/>
  <c r="Y129"/>
  <c r="Z129" a="1"/>
  <c r="Z129"/>
  <c r="AA129" a="1"/>
  <c r="AA129"/>
  <c r="AB129" a="1"/>
  <c r="AB129"/>
  <c r="AC129" a="1"/>
  <c r="AC129"/>
  <c r="AD129" a="1"/>
  <c r="AD129"/>
  <c r="AE129" a="1"/>
  <c r="AE129"/>
  <c r="AF129" a="1"/>
  <c r="AF129"/>
  <c r="AG129" a="1"/>
  <c r="AG129"/>
  <c r="AH129" a="1"/>
  <c r="AH129"/>
  <c r="AI129" a="1"/>
  <c r="AI129"/>
  <c r="AJ129" a="1"/>
  <c r="AJ129"/>
  <c r="AK129" a="1"/>
  <c r="AK129"/>
  <c r="AL129" a="1"/>
  <c r="AL129"/>
  <c r="AM129" a="1"/>
  <c r="AM129"/>
  <c r="AN129" a="1"/>
  <c r="AN129"/>
  <c r="AO129" a="1"/>
  <c r="AO129"/>
  <c r="AP129" a="1"/>
  <c r="AP129"/>
  <c r="AQ129" a="1"/>
  <c r="AQ129"/>
  <c r="AR129" a="1"/>
  <c r="AR129"/>
  <c r="AS129" a="1"/>
  <c r="AS129"/>
  <c r="AT129" a="1"/>
  <c r="AT129"/>
  <c r="AU129" a="1"/>
  <c r="AU129"/>
  <c r="AV129" a="1"/>
  <c r="AV129"/>
  <c r="AW129" a="1"/>
  <c r="AW129"/>
  <c r="AX129" a="1"/>
  <c r="AX129"/>
  <c r="AY129" a="1"/>
  <c r="AY129"/>
  <c r="AZ129" a="1"/>
  <c r="AZ129"/>
  <c r="BA129" a="1"/>
  <c r="BA129"/>
  <c r="BB129" a="1"/>
  <c r="BB129"/>
  <c r="BC129" a="1"/>
  <c r="BC129"/>
  <c r="BD129" a="1"/>
  <c r="BD129"/>
  <c r="D130"/>
  <c r="C130"/>
  <c r="E130"/>
  <c r="G130" a="1"/>
  <c r="G130"/>
  <c r="H130" a="1"/>
  <c r="H130"/>
  <c r="I130" a="1"/>
  <c r="I130"/>
  <c r="J130" a="1"/>
  <c r="J130"/>
  <c r="K130" a="1"/>
  <c r="K130"/>
  <c r="L130" a="1"/>
  <c r="L130"/>
  <c r="M130" a="1"/>
  <c r="M130"/>
  <c r="N130" a="1"/>
  <c r="N130"/>
  <c r="O130" a="1"/>
  <c r="O130"/>
  <c r="P130" a="1"/>
  <c r="P130"/>
  <c r="Q130" a="1"/>
  <c r="Q130"/>
  <c r="R130" a="1"/>
  <c r="R130"/>
  <c r="S130" a="1"/>
  <c r="S130"/>
  <c r="T130" a="1"/>
  <c r="T130"/>
  <c r="U130" a="1"/>
  <c r="U130"/>
  <c r="V130" a="1"/>
  <c r="V130"/>
  <c r="W130" a="1"/>
  <c r="W130"/>
  <c r="X130" a="1"/>
  <c r="X130"/>
  <c r="Y130" a="1"/>
  <c r="Y130"/>
  <c r="Z130" a="1"/>
  <c r="Z130"/>
  <c r="AA130" a="1"/>
  <c r="AA130"/>
  <c r="AB130" a="1"/>
  <c r="AB130"/>
  <c r="AC130" a="1"/>
  <c r="AC130"/>
  <c r="AD130" a="1"/>
  <c r="AD130"/>
  <c r="AE130" a="1"/>
  <c r="AE130"/>
  <c r="AF130" a="1"/>
  <c r="AF130"/>
  <c r="AG130" a="1"/>
  <c r="AG130"/>
  <c r="AH130" a="1"/>
  <c r="AH130"/>
  <c r="AI130" a="1"/>
  <c r="AI130"/>
  <c r="AJ130" a="1"/>
  <c r="AJ130"/>
  <c r="AK130" a="1"/>
  <c r="AK130"/>
  <c r="AL130" a="1"/>
  <c r="AL130"/>
  <c r="AM130" a="1"/>
  <c r="AM130"/>
  <c r="AN130" a="1"/>
  <c r="AN130"/>
  <c r="AO130" a="1"/>
  <c r="AO130"/>
  <c r="AP130" a="1"/>
  <c r="AP130"/>
  <c r="AQ130" a="1"/>
  <c r="AQ130"/>
  <c r="AR130" a="1"/>
  <c r="AR130"/>
  <c r="AS130" a="1"/>
  <c r="AS130"/>
  <c r="AT130" a="1"/>
  <c r="AT130"/>
  <c r="AU130" a="1"/>
  <c r="AU130"/>
  <c r="AV130" a="1"/>
  <c r="AV130"/>
  <c r="AW130" a="1"/>
  <c r="AW130"/>
  <c r="AX130" a="1"/>
  <c r="AX130"/>
  <c r="AY130" a="1"/>
  <c r="AY130"/>
  <c r="AZ130" a="1"/>
  <c r="AZ130"/>
  <c r="BA130" a="1"/>
  <c r="BA130"/>
  <c r="BB130" a="1"/>
  <c r="BB130"/>
  <c r="BC130" a="1"/>
  <c r="BC130"/>
  <c r="BD130" a="1"/>
  <c r="BD130"/>
  <c r="D131"/>
  <c r="C131"/>
  <c r="E131"/>
  <c r="G131" a="1"/>
  <c r="G131"/>
  <c r="H131" a="1"/>
  <c r="H131"/>
  <c r="I131" a="1"/>
  <c r="I131"/>
  <c r="J131" a="1"/>
  <c r="J131"/>
  <c r="K131" a="1"/>
  <c r="K131"/>
  <c r="L131" a="1"/>
  <c r="L131"/>
  <c r="M131" a="1"/>
  <c r="M131"/>
  <c r="N131" a="1"/>
  <c r="N131"/>
  <c r="O131" a="1"/>
  <c r="O131"/>
  <c r="P131" a="1"/>
  <c r="P131"/>
  <c r="Q131" a="1"/>
  <c r="Q131"/>
  <c r="R131" a="1"/>
  <c r="R131"/>
  <c r="S131" a="1"/>
  <c r="S131"/>
  <c r="T131" a="1"/>
  <c r="T131"/>
  <c r="U131" a="1"/>
  <c r="U131"/>
  <c r="V131" a="1"/>
  <c r="V131"/>
  <c r="W131" a="1"/>
  <c r="W131"/>
  <c r="X131" a="1"/>
  <c r="X131"/>
  <c r="Y131" a="1"/>
  <c r="Y131"/>
  <c r="Z131" a="1"/>
  <c r="Z131"/>
  <c r="AA131" a="1"/>
  <c r="AA131"/>
  <c r="AB131" a="1"/>
  <c r="AB131"/>
  <c r="AC131" a="1"/>
  <c r="AC131"/>
  <c r="AD131" a="1"/>
  <c r="AD131"/>
  <c r="AE131" a="1"/>
  <c r="AE131"/>
  <c r="AF131" a="1"/>
  <c r="AF131"/>
  <c r="AG131" a="1"/>
  <c r="AG131"/>
  <c r="AH131" a="1"/>
  <c r="AH131"/>
  <c r="AI131" a="1"/>
  <c r="AI131"/>
  <c r="AJ131" a="1"/>
  <c r="AJ131"/>
  <c r="AK131" a="1"/>
  <c r="AK131"/>
  <c r="AL131" a="1"/>
  <c r="AL131"/>
  <c r="AM131" a="1"/>
  <c r="AM131"/>
  <c r="AN131" a="1"/>
  <c r="AN131"/>
  <c r="AO131" a="1"/>
  <c r="AO131"/>
  <c r="AP131" a="1"/>
  <c r="AP131"/>
  <c r="AQ131" a="1"/>
  <c r="AQ131"/>
  <c r="AR131" a="1"/>
  <c r="AR131"/>
  <c r="AS131" a="1"/>
  <c r="AS131"/>
  <c r="AT131" a="1"/>
  <c r="AT131"/>
  <c r="AU131" a="1"/>
  <c r="AU131"/>
  <c r="AV131" a="1"/>
  <c r="AV131"/>
  <c r="AW131" a="1"/>
  <c r="AW131"/>
  <c r="AX131" a="1"/>
  <c r="AX131"/>
  <c r="AY131" a="1"/>
  <c r="AY131"/>
  <c r="AZ131" a="1"/>
  <c r="AZ131"/>
  <c r="BA131" a="1"/>
  <c r="BA131"/>
  <c r="BB131" a="1"/>
  <c r="BB131"/>
  <c r="BC131" a="1"/>
  <c r="BC131"/>
  <c r="BD131" a="1"/>
  <c r="BD131"/>
  <c r="D132"/>
  <c r="C132"/>
  <c r="E132"/>
  <c r="G132" a="1"/>
  <c r="G132"/>
  <c r="H132" a="1"/>
  <c r="H132"/>
  <c r="I132" a="1"/>
  <c r="I132"/>
  <c r="J132" a="1"/>
  <c r="J132"/>
  <c r="K132" a="1"/>
  <c r="K132"/>
  <c r="L132" a="1"/>
  <c r="L132"/>
  <c r="M132" a="1"/>
  <c r="M132"/>
  <c r="N132" a="1"/>
  <c r="N132"/>
  <c r="O132" a="1"/>
  <c r="O132"/>
  <c r="P132" a="1"/>
  <c r="P132"/>
  <c r="Q132" a="1"/>
  <c r="Q132"/>
  <c r="R132" a="1"/>
  <c r="R132"/>
  <c r="S132" a="1"/>
  <c r="S132"/>
  <c r="T132" a="1"/>
  <c r="T132"/>
  <c r="U132" a="1"/>
  <c r="U132"/>
  <c r="V132" a="1"/>
  <c r="V132"/>
  <c r="W132" a="1"/>
  <c r="W132"/>
  <c r="X132" a="1"/>
  <c r="X132"/>
  <c r="Y132" a="1"/>
  <c r="Y132"/>
  <c r="Z132" a="1"/>
  <c r="Z132"/>
  <c r="AA132" a="1"/>
  <c r="AA132"/>
  <c r="AB132" a="1"/>
  <c r="AB132"/>
  <c r="AC132" a="1"/>
  <c r="AC132"/>
  <c r="AD132" a="1"/>
  <c r="AD132"/>
  <c r="AE132" a="1"/>
  <c r="AE132"/>
  <c r="AF132" a="1"/>
  <c r="AF132"/>
  <c r="AG132" a="1"/>
  <c r="AG132"/>
  <c r="AH132" a="1"/>
  <c r="AH132"/>
  <c r="AI132" a="1"/>
  <c r="AI132"/>
  <c r="AJ132" a="1"/>
  <c r="AJ132"/>
  <c r="AK132" a="1"/>
  <c r="AK132"/>
  <c r="AL132" a="1"/>
  <c r="AL132"/>
  <c r="AM132" a="1"/>
  <c r="AM132"/>
  <c r="AN132" a="1"/>
  <c r="AN132"/>
  <c r="AO132" a="1"/>
  <c r="AO132"/>
  <c r="AP132" a="1"/>
  <c r="AP132"/>
  <c r="AQ132" a="1"/>
  <c r="AQ132"/>
  <c r="AR132" a="1"/>
  <c r="AR132"/>
  <c r="AS132" a="1"/>
  <c r="AS132"/>
  <c r="AT132" a="1"/>
  <c r="AT132"/>
  <c r="AU132" a="1"/>
  <c r="AU132"/>
  <c r="AV132" a="1"/>
  <c r="AV132"/>
  <c r="AW132" a="1"/>
  <c r="AW132"/>
  <c r="AX132" a="1"/>
  <c r="AX132"/>
  <c r="AY132" a="1"/>
  <c r="AY132"/>
  <c r="AZ132" a="1"/>
  <c r="AZ132"/>
  <c r="BA132" a="1"/>
  <c r="BA132"/>
  <c r="BB132" a="1"/>
  <c r="BB132"/>
  <c r="BC132" a="1"/>
  <c r="BC132"/>
  <c r="BD132" a="1"/>
  <c r="BD132"/>
  <c r="D133"/>
  <c r="C133"/>
  <c r="E133"/>
  <c r="G133" a="1"/>
  <c r="G133"/>
  <c r="H133" a="1"/>
  <c r="H133"/>
  <c r="I133" a="1"/>
  <c r="I133"/>
  <c r="J133" a="1"/>
  <c r="J133"/>
  <c r="K133" a="1"/>
  <c r="K133"/>
  <c r="L133" a="1"/>
  <c r="L133"/>
  <c r="M133" a="1"/>
  <c r="M133"/>
  <c r="N133" a="1"/>
  <c r="N133"/>
  <c r="O133" a="1"/>
  <c r="O133"/>
  <c r="P133" a="1"/>
  <c r="P133"/>
  <c r="Q133" a="1"/>
  <c r="Q133"/>
  <c r="R133" a="1"/>
  <c r="R133"/>
  <c r="S133" a="1"/>
  <c r="S133"/>
  <c r="T133" a="1"/>
  <c r="T133"/>
  <c r="U133" a="1"/>
  <c r="U133"/>
  <c r="V133" a="1"/>
  <c r="V133"/>
  <c r="W133" a="1"/>
  <c r="W133"/>
  <c r="X133" a="1"/>
  <c r="X133"/>
  <c r="Y133" a="1"/>
  <c r="Y133"/>
  <c r="Z133" a="1"/>
  <c r="Z133"/>
  <c r="AA133" a="1"/>
  <c r="AA133"/>
  <c r="AB133" a="1"/>
  <c r="AB133"/>
  <c r="AC133" a="1"/>
  <c r="AC133"/>
  <c r="AD133" a="1"/>
  <c r="AD133"/>
  <c r="AE133" a="1"/>
  <c r="AE133"/>
  <c r="AF133" a="1"/>
  <c r="AF133"/>
  <c r="AG133" a="1"/>
  <c r="AG133"/>
  <c r="AH133" a="1"/>
  <c r="AH133"/>
  <c r="AI133" a="1"/>
  <c r="AI133"/>
  <c r="AJ133" a="1"/>
  <c r="AJ133"/>
  <c r="AK133" a="1"/>
  <c r="AK133"/>
  <c r="AL133" a="1"/>
  <c r="AL133"/>
  <c r="AM133" a="1"/>
  <c r="AM133"/>
  <c r="AN133" a="1"/>
  <c r="AN133"/>
  <c r="AO133" a="1"/>
  <c r="AO133"/>
  <c r="AP133" a="1"/>
  <c r="AP133"/>
  <c r="AQ133" a="1"/>
  <c r="AQ133"/>
  <c r="AR133" a="1"/>
  <c r="AR133"/>
  <c r="AS133" a="1"/>
  <c r="AS133"/>
  <c r="AT133" a="1"/>
  <c r="AT133"/>
  <c r="AU133" a="1"/>
  <c r="AU133"/>
  <c r="AV133" a="1"/>
  <c r="AV133"/>
  <c r="AW133" a="1"/>
  <c r="AW133"/>
  <c r="AX133" a="1"/>
  <c r="AX133"/>
  <c r="AY133" a="1"/>
  <c r="AY133"/>
  <c r="AZ133" a="1"/>
  <c r="AZ133"/>
  <c r="BA133" a="1"/>
  <c r="BA133"/>
  <c r="BB133" a="1"/>
  <c r="BB133"/>
  <c r="BC133" a="1"/>
  <c r="BC133"/>
  <c r="BD133" a="1"/>
  <c r="BD133"/>
  <c r="D134"/>
  <c r="C134"/>
  <c r="E134"/>
  <c r="G134" a="1"/>
  <c r="G134"/>
  <c r="H134" a="1"/>
  <c r="H134"/>
  <c r="I134" a="1"/>
  <c r="I134"/>
  <c r="J134" a="1"/>
  <c r="J134"/>
  <c r="K134" a="1"/>
  <c r="K134"/>
  <c r="L134" a="1"/>
  <c r="L134"/>
  <c r="M134" a="1"/>
  <c r="M134"/>
  <c r="N134" a="1"/>
  <c r="N134"/>
  <c r="O134" a="1"/>
  <c r="O134"/>
  <c r="P134" a="1"/>
  <c r="P134"/>
  <c r="Q134" a="1"/>
  <c r="Q134"/>
  <c r="R134" a="1"/>
  <c r="R134"/>
  <c r="S134" a="1"/>
  <c r="S134"/>
  <c r="T134" a="1"/>
  <c r="T134"/>
  <c r="U134" a="1"/>
  <c r="U134"/>
  <c r="V134" a="1"/>
  <c r="V134"/>
  <c r="W134" a="1"/>
  <c r="W134"/>
  <c r="X134" a="1"/>
  <c r="X134"/>
  <c r="Y134" a="1"/>
  <c r="Y134"/>
  <c r="Z134" a="1"/>
  <c r="Z134"/>
  <c r="AA134" a="1"/>
  <c r="AA134"/>
  <c r="AB134" a="1"/>
  <c r="AB134"/>
  <c r="AC134" a="1"/>
  <c r="AC134"/>
  <c r="AD134" a="1"/>
  <c r="AD134"/>
  <c r="AE134" a="1"/>
  <c r="AE134"/>
  <c r="AF134" a="1"/>
  <c r="AF134"/>
  <c r="AG134" a="1"/>
  <c r="AG134"/>
  <c r="AH134" a="1"/>
  <c r="AH134"/>
  <c r="AI134" a="1"/>
  <c r="AI134"/>
  <c r="AJ134" a="1"/>
  <c r="AJ134"/>
  <c r="AK134" a="1"/>
  <c r="AK134"/>
  <c r="AL134" a="1"/>
  <c r="AL134"/>
  <c r="AM134" a="1"/>
  <c r="AM134"/>
  <c r="AN134" a="1"/>
  <c r="AN134"/>
  <c r="AO134" a="1"/>
  <c r="AO134"/>
  <c r="AP134" a="1"/>
  <c r="AP134"/>
  <c r="AQ134" a="1"/>
  <c r="AQ134"/>
  <c r="AR134" a="1"/>
  <c r="AR134"/>
  <c r="AS134" a="1"/>
  <c r="AS134"/>
  <c r="AT134" a="1"/>
  <c r="AT134"/>
  <c r="AU134" a="1"/>
  <c r="AU134"/>
  <c r="AV134" a="1"/>
  <c r="AV134"/>
  <c r="AW134" a="1"/>
  <c r="AW134"/>
  <c r="AX134" a="1"/>
  <c r="AX134"/>
  <c r="AY134" a="1"/>
  <c r="AY134"/>
  <c r="AZ134" a="1"/>
  <c r="AZ134"/>
  <c r="BA134" a="1"/>
  <c r="BA134"/>
  <c r="BB134" a="1"/>
  <c r="BB134"/>
  <c r="BC134" a="1"/>
  <c r="BC134"/>
  <c r="BD134" a="1"/>
  <c r="BD134"/>
  <c r="D135"/>
  <c r="C135"/>
  <c r="E135"/>
  <c r="G135" a="1"/>
  <c r="G135"/>
  <c r="H135" a="1"/>
  <c r="H135"/>
  <c r="I135" a="1"/>
  <c r="I135"/>
  <c r="J135" a="1"/>
  <c r="J135"/>
  <c r="K135" a="1"/>
  <c r="K135"/>
  <c r="L135" a="1"/>
  <c r="L135"/>
  <c r="M135" a="1"/>
  <c r="M135"/>
  <c r="N135" a="1"/>
  <c r="N135"/>
  <c r="O135" a="1"/>
  <c r="O135"/>
  <c r="P135" a="1"/>
  <c r="P135"/>
  <c r="Q135" a="1"/>
  <c r="Q135"/>
  <c r="R135" a="1"/>
  <c r="R135"/>
  <c r="S135" a="1"/>
  <c r="S135"/>
  <c r="T135" a="1"/>
  <c r="T135"/>
  <c r="U135" a="1"/>
  <c r="U135"/>
  <c r="V135" a="1"/>
  <c r="V135"/>
  <c r="W135" a="1"/>
  <c r="W135"/>
  <c r="X135" a="1"/>
  <c r="X135"/>
  <c r="Y135" a="1"/>
  <c r="Y135"/>
  <c r="Z135" a="1"/>
  <c r="Z135"/>
  <c r="AA135" a="1"/>
  <c r="AA135"/>
  <c r="AB135" a="1"/>
  <c r="AB135"/>
  <c r="AC135" a="1"/>
  <c r="AC135"/>
  <c r="AD135" a="1"/>
  <c r="AD135"/>
  <c r="AE135" a="1"/>
  <c r="AE135"/>
  <c r="AF135" a="1"/>
  <c r="AF135"/>
  <c r="AG135" a="1"/>
  <c r="AG135"/>
  <c r="AH135" a="1"/>
  <c r="AH135"/>
  <c r="AI135" a="1"/>
  <c r="AI135"/>
  <c r="AJ135" a="1"/>
  <c r="AJ135"/>
  <c r="AK135" a="1"/>
  <c r="AK135"/>
  <c r="AL135" a="1"/>
  <c r="AL135"/>
  <c r="AM135" a="1"/>
  <c r="AM135"/>
  <c r="AN135" a="1"/>
  <c r="AN135"/>
  <c r="AO135" a="1"/>
  <c r="AO135"/>
  <c r="AP135" a="1"/>
  <c r="AP135"/>
  <c r="AQ135" a="1"/>
  <c r="AQ135"/>
  <c r="AR135" a="1"/>
  <c r="AR135"/>
  <c r="AS135" a="1"/>
  <c r="AS135"/>
  <c r="AT135" a="1"/>
  <c r="AT135"/>
  <c r="AU135" a="1"/>
  <c r="AU135"/>
  <c r="AV135" a="1"/>
  <c r="AV135"/>
  <c r="AW135" a="1"/>
  <c r="AW135"/>
  <c r="AX135" a="1"/>
  <c r="AX135"/>
  <c r="AY135" a="1"/>
  <c r="AY135"/>
  <c r="AZ135" a="1"/>
  <c r="AZ135"/>
  <c r="BA135" a="1"/>
  <c r="BA135"/>
  <c r="BB135" a="1"/>
  <c r="BB135"/>
  <c r="BC135" a="1"/>
  <c r="BC135"/>
  <c r="BD135" a="1"/>
  <c r="BD135"/>
  <c r="D136"/>
  <c r="C136"/>
  <c r="E136"/>
  <c r="G136" a="1"/>
  <c r="G136"/>
  <c r="H136" a="1"/>
  <c r="H136"/>
  <c r="I136" a="1"/>
  <c r="I136"/>
  <c r="J136" a="1"/>
  <c r="J136"/>
  <c r="K136" a="1"/>
  <c r="K136"/>
  <c r="L136" a="1"/>
  <c r="L136"/>
  <c r="M136" a="1"/>
  <c r="M136"/>
  <c r="N136" a="1"/>
  <c r="N136"/>
  <c r="O136" a="1"/>
  <c r="O136"/>
  <c r="P136" a="1"/>
  <c r="P136"/>
  <c r="Q136" a="1"/>
  <c r="Q136"/>
  <c r="R136" a="1"/>
  <c r="R136"/>
  <c r="S136" a="1"/>
  <c r="S136"/>
  <c r="T136" a="1"/>
  <c r="T136"/>
  <c r="U136" a="1"/>
  <c r="U136"/>
  <c r="V136" a="1"/>
  <c r="V136"/>
  <c r="W136" a="1"/>
  <c r="W136"/>
  <c r="X136" a="1"/>
  <c r="X136"/>
  <c r="Y136" a="1"/>
  <c r="Y136"/>
  <c r="Z136" a="1"/>
  <c r="Z136"/>
  <c r="AA136" a="1"/>
  <c r="AA136"/>
  <c r="AB136" a="1"/>
  <c r="AB136"/>
  <c r="AC136" a="1"/>
  <c r="AC136"/>
  <c r="AD136" a="1"/>
  <c r="AD136"/>
  <c r="AE136" a="1"/>
  <c r="AE136"/>
  <c r="AF136" a="1"/>
  <c r="AF136"/>
  <c r="AG136" a="1"/>
  <c r="AG136"/>
  <c r="AH136" a="1"/>
  <c r="AH136"/>
  <c r="AI136" a="1"/>
  <c r="AI136"/>
  <c r="AJ136" a="1"/>
  <c r="AJ136"/>
  <c r="AK136" a="1"/>
  <c r="AK136"/>
  <c r="AL136" a="1"/>
  <c r="AL136"/>
  <c r="AM136" a="1"/>
  <c r="AM136"/>
  <c r="AN136" a="1"/>
  <c r="AN136"/>
  <c r="AO136" a="1"/>
  <c r="AO136"/>
  <c r="AP136" a="1"/>
  <c r="AP136"/>
  <c r="AQ136" a="1"/>
  <c r="AQ136"/>
  <c r="AR136" a="1"/>
  <c r="AR136"/>
  <c r="AS136" a="1"/>
  <c r="AS136"/>
  <c r="AT136" a="1"/>
  <c r="AT136"/>
  <c r="AU136" a="1"/>
  <c r="AU136"/>
  <c r="AV136" a="1"/>
  <c r="AV136"/>
  <c r="AW136" a="1"/>
  <c r="AW136"/>
  <c r="AX136" a="1"/>
  <c r="AX136"/>
  <c r="AY136" a="1"/>
  <c r="AY136"/>
  <c r="AZ136" a="1"/>
  <c r="AZ136"/>
  <c r="BA136" a="1"/>
  <c r="BA136"/>
  <c r="BB136" a="1"/>
  <c r="BB136"/>
  <c r="BC136" a="1"/>
  <c r="BC136"/>
  <c r="BD136" a="1"/>
  <c r="BD136"/>
  <c r="D137"/>
  <c r="C137"/>
  <c r="E137"/>
  <c r="G137" a="1"/>
  <c r="G137"/>
  <c r="H137" a="1"/>
  <c r="H137"/>
  <c r="I137" a="1"/>
  <c r="I137"/>
  <c r="J137" a="1"/>
  <c r="J137"/>
  <c r="K137" a="1"/>
  <c r="K137"/>
  <c r="L137" a="1"/>
  <c r="L137"/>
  <c r="M137" a="1"/>
  <c r="M137"/>
  <c r="N137" a="1"/>
  <c r="N137"/>
  <c r="O137" a="1"/>
  <c r="O137"/>
  <c r="P137" a="1"/>
  <c r="P137"/>
  <c r="Q137" a="1"/>
  <c r="Q137"/>
  <c r="R137" a="1"/>
  <c r="R137"/>
  <c r="S137" a="1"/>
  <c r="S137"/>
  <c r="T137" a="1"/>
  <c r="T137"/>
  <c r="U137" a="1"/>
  <c r="U137"/>
  <c r="V137" a="1"/>
  <c r="V137"/>
  <c r="W137" a="1"/>
  <c r="W137"/>
  <c r="X137" a="1"/>
  <c r="X137"/>
  <c r="Y137" a="1"/>
  <c r="Y137"/>
  <c r="Z137" a="1"/>
  <c r="Z137"/>
  <c r="AA137" a="1"/>
  <c r="AA137"/>
  <c r="AB137" a="1"/>
  <c r="AB137"/>
  <c r="AC137" a="1"/>
  <c r="AC137"/>
  <c r="AD137" a="1"/>
  <c r="AD137"/>
  <c r="AE137" a="1"/>
  <c r="AE137"/>
  <c r="AF137" a="1"/>
  <c r="AF137"/>
  <c r="AG137" a="1"/>
  <c r="AG137"/>
  <c r="AH137" a="1"/>
  <c r="AH137"/>
  <c r="AI137" a="1"/>
  <c r="AI137"/>
  <c r="AJ137" a="1"/>
  <c r="AJ137"/>
  <c r="AK137" a="1"/>
  <c r="AK137"/>
  <c r="AL137" a="1"/>
  <c r="AL137"/>
  <c r="AM137" a="1"/>
  <c r="AM137"/>
  <c r="AN137" a="1"/>
  <c r="AN137"/>
  <c r="AO137" a="1"/>
  <c r="AO137"/>
  <c r="AP137" a="1"/>
  <c r="AP137"/>
  <c r="AQ137" a="1"/>
  <c r="AQ137"/>
  <c r="AR137" a="1"/>
  <c r="AR137"/>
  <c r="AS137" a="1"/>
  <c r="AS137"/>
  <c r="AT137" a="1"/>
  <c r="AT137"/>
  <c r="AU137" a="1"/>
  <c r="AU137"/>
  <c r="AV137" a="1"/>
  <c r="AV137"/>
  <c r="AW137" a="1"/>
  <c r="AW137"/>
  <c r="AX137" a="1"/>
  <c r="AX137"/>
  <c r="AY137" a="1"/>
  <c r="AY137"/>
  <c r="AZ137" a="1"/>
  <c r="AZ137"/>
  <c r="BA137" a="1"/>
  <c r="BA137"/>
  <c r="BB137" a="1"/>
  <c r="BB137"/>
  <c r="BC137" a="1"/>
  <c r="BC137"/>
  <c r="BD137" a="1"/>
  <c r="BD137"/>
  <c r="D138"/>
  <c r="C138"/>
  <c r="E138"/>
  <c r="G138" a="1"/>
  <c r="G138"/>
  <c r="H138" a="1"/>
  <c r="H138"/>
  <c r="I138" a="1"/>
  <c r="I138"/>
  <c r="J138" a="1"/>
  <c r="J138"/>
  <c r="K138" a="1"/>
  <c r="K138"/>
  <c r="L138" a="1"/>
  <c r="L138"/>
  <c r="M138" a="1"/>
  <c r="M138"/>
  <c r="N138" a="1"/>
  <c r="N138"/>
  <c r="O138" a="1"/>
  <c r="O138"/>
  <c r="P138" a="1"/>
  <c r="P138"/>
  <c r="Q138" a="1"/>
  <c r="Q138"/>
  <c r="R138" a="1"/>
  <c r="R138"/>
  <c r="S138" a="1"/>
  <c r="S138"/>
  <c r="T138" a="1"/>
  <c r="T138"/>
  <c r="U138" a="1"/>
  <c r="U138"/>
  <c r="V138" a="1"/>
  <c r="V138"/>
  <c r="W138" a="1"/>
  <c r="W138"/>
  <c r="X138" a="1"/>
  <c r="X138"/>
  <c r="Y138" a="1"/>
  <c r="Y138"/>
  <c r="Z138" a="1"/>
  <c r="Z138"/>
  <c r="AA138" a="1"/>
  <c r="AA138"/>
  <c r="AB138" a="1"/>
  <c r="AB138"/>
  <c r="AC138" a="1"/>
  <c r="AC138"/>
  <c r="AD138" a="1"/>
  <c r="AD138"/>
  <c r="AE138" a="1"/>
  <c r="AE138"/>
  <c r="AF138" a="1"/>
  <c r="AF138"/>
  <c r="AG138" a="1"/>
  <c r="AG138"/>
  <c r="AH138" a="1"/>
  <c r="AH138"/>
  <c r="AI138" a="1"/>
  <c r="AI138"/>
  <c r="AJ138" a="1"/>
  <c r="AJ138"/>
  <c r="AK138" a="1"/>
  <c r="AK138"/>
  <c r="AL138" a="1"/>
  <c r="AL138"/>
  <c r="AM138" a="1"/>
  <c r="AM138"/>
  <c r="AN138" a="1"/>
  <c r="AN138"/>
  <c r="AO138" a="1"/>
  <c r="AO138"/>
  <c r="AP138" a="1"/>
  <c r="AP138"/>
  <c r="AQ138" a="1"/>
  <c r="AQ138"/>
  <c r="AR138" a="1"/>
  <c r="AR138"/>
  <c r="AS138" a="1"/>
  <c r="AS138"/>
  <c r="AT138" a="1"/>
  <c r="AT138"/>
  <c r="AU138" a="1"/>
  <c r="AU138"/>
  <c r="AV138" a="1"/>
  <c r="AV138"/>
  <c r="AW138" a="1"/>
  <c r="AW138"/>
  <c r="AX138" a="1"/>
  <c r="AX138"/>
  <c r="AY138" a="1"/>
  <c r="AY138"/>
  <c r="AZ138" a="1"/>
  <c r="AZ138"/>
  <c r="BA138" a="1"/>
  <c r="BA138"/>
  <c r="BB138" a="1"/>
  <c r="BB138"/>
  <c r="BC138" a="1"/>
  <c r="BC138"/>
  <c r="BD138" a="1"/>
  <c r="BD138"/>
  <c r="D139"/>
  <c r="C139"/>
  <c r="E139"/>
  <c r="G139" a="1"/>
  <c r="G139"/>
  <c r="H139" a="1"/>
  <c r="H139"/>
  <c r="I139" a="1"/>
  <c r="I139"/>
  <c r="J139" a="1"/>
  <c r="J139"/>
  <c r="K139" a="1"/>
  <c r="K139"/>
  <c r="L139" a="1"/>
  <c r="L139"/>
  <c r="M139" a="1"/>
  <c r="M139"/>
  <c r="N139" a="1"/>
  <c r="N139"/>
  <c r="O139" a="1"/>
  <c r="O139"/>
  <c r="P139" a="1"/>
  <c r="P139"/>
  <c r="Q139" a="1"/>
  <c r="Q139"/>
  <c r="R139" a="1"/>
  <c r="R139"/>
  <c r="S139" a="1"/>
  <c r="S139"/>
  <c r="T139" a="1"/>
  <c r="T139"/>
  <c r="U139" a="1"/>
  <c r="U139"/>
  <c r="V139" a="1"/>
  <c r="V139"/>
  <c r="W139" a="1"/>
  <c r="W139"/>
  <c r="X139" a="1"/>
  <c r="X139"/>
  <c r="Y139" a="1"/>
  <c r="Y139"/>
  <c r="Z139" a="1"/>
  <c r="Z139"/>
  <c r="AA139" a="1"/>
  <c r="AA139"/>
  <c r="AB139" a="1"/>
  <c r="AB139"/>
  <c r="AC139" a="1"/>
  <c r="AC139"/>
  <c r="AD139" a="1"/>
  <c r="AD139"/>
  <c r="AE139" a="1"/>
  <c r="AE139"/>
  <c r="AF139" a="1"/>
  <c r="AF139"/>
  <c r="AG139" a="1"/>
  <c r="AG139"/>
  <c r="AH139" a="1"/>
  <c r="AH139"/>
  <c r="AI139" a="1"/>
  <c r="AI139"/>
  <c r="AJ139" a="1"/>
  <c r="AJ139"/>
  <c r="AK139" a="1"/>
  <c r="AK139"/>
  <c r="AL139" a="1"/>
  <c r="AL139"/>
  <c r="AM139" a="1"/>
  <c r="AM139"/>
  <c r="AN139" a="1"/>
  <c r="AN139"/>
  <c r="AO139" a="1"/>
  <c r="AO139"/>
  <c r="AP139" a="1"/>
  <c r="AP139"/>
  <c r="AQ139" a="1"/>
  <c r="AQ139"/>
  <c r="AR139" a="1"/>
  <c r="AR139"/>
  <c r="AS139" a="1"/>
  <c r="AS139"/>
  <c r="AT139" a="1"/>
  <c r="AT139"/>
  <c r="AU139" a="1"/>
  <c r="AU139"/>
  <c r="AV139" a="1"/>
  <c r="AV139"/>
  <c r="AW139" a="1"/>
  <c r="AW139"/>
  <c r="AX139" a="1"/>
  <c r="AX139"/>
  <c r="AY139" a="1"/>
  <c r="AY139"/>
  <c r="AZ139" a="1"/>
  <c r="AZ139"/>
  <c r="BA139" a="1"/>
  <c r="BA139"/>
  <c r="BB139" a="1"/>
  <c r="BB139"/>
  <c r="BC139" a="1"/>
  <c r="BC139"/>
  <c r="BD139" a="1"/>
  <c r="BD139"/>
  <c r="D140"/>
  <c r="C140"/>
  <c r="E140"/>
  <c r="G140" a="1"/>
  <c r="G140"/>
  <c r="H140" a="1"/>
  <c r="H140"/>
  <c r="I140" a="1"/>
  <c r="I140"/>
  <c r="J140" a="1"/>
  <c r="J140"/>
  <c r="K140" a="1"/>
  <c r="K140"/>
  <c r="L140" a="1"/>
  <c r="L140"/>
  <c r="M140" a="1"/>
  <c r="M140"/>
  <c r="N140" a="1"/>
  <c r="N140"/>
  <c r="O140" a="1"/>
  <c r="O140"/>
  <c r="P140" a="1"/>
  <c r="P140"/>
  <c r="Q140" a="1"/>
  <c r="Q140"/>
  <c r="R140" a="1"/>
  <c r="R140"/>
  <c r="S140" a="1"/>
  <c r="S140"/>
  <c r="T140" a="1"/>
  <c r="T140"/>
  <c r="U140" a="1"/>
  <c r="U140"/>
  <c r="V140" a="1"/>
  <c r="V140"/>
  <c r="W140" a="1"/>
  <c r="W140"/>
  <c r="X140" a="1"/>
  <c r="X140"/>
  <c r="Y140" a="1"/>
  <c r="Y140"/>
  <c r="Z140" a="1"/>
  <c r="Z140"/>
  <c r="AA140" a="1"/>
  <c r="AA140"/>
  <c r="AB140" a="1"/>
  <c r="AB140"/>
  <c r="AC140" a="1"/>
  <c r="AC140"/>
  <c r="AD140" a="1"/>
  <c r="AD140"/>
  <c r="AE140" a="1"/>
  <c r="AE140"/>
  <c r="AF140" a="1"/>
  <c r="AF140"/>
  <c r="AG140" a="1"/>
  <c r="AG140"/>
  <c r="AH140" a="1"/>
  <c r="AH140"/>
  <c r="AI140" a="1"/>
  <c r="AI140"/>
  <c r="AJ140" a="1"/>
  <c r="AJ140"/>
  <c r="AK140" a="1"/>
  <c r="AK140"/>
  <c r="AL140" a="1"/>
  <c r="AL140"/>
  <c r="AM140" a="1"/>
  <c r="AM140"/>
  <c r="AN140" a="1"/>
  <c r="AN140"/>
  <c r="AO140" a="1"/>
  <c r="AO140"/>
  <c r="AP140" a="1"/>
  <c r="AP140"/>
  <c r="AQ140" a="1"/>
  <c r="AQ140"/>
  <c r="AR140" a="1"/>
  <c r="AR140"/>
  <c r="AS140" a="1"/>
  <c r="AS140"/>
  <c r="AT140" a="1"/>
  <c r="AT140"/>
  <c r="AU140" a="1"/>
  <c r="AU140"/>
  <c r="AV140" a="1"/>
  <c r="AV140"/>
  <c r="AW140" a="1"/>
  <c r="AW140"/>
  <c r="AX140" a="1"/>
  <c r="AX140"/>
  <c r="AY140" a="1"/>
  <c r="AY140"/>
  <c r="AZ140" a="1"/>
  <c r="AZ140"/>
  <c r="BA140" a="1"/>
  <c r="BA140"/>
  <c r="BB140" a="1"/>
  <c r="BB140"/>
  <c r="BC140" a="1"/>
  <c r="BC140"/>
  <c r="BD140" a="1"/>
  <c r="BD140"/>
  <c r="D141"/>
  <c r="C141"/>
  <c r="E141"/>
  <c r="G141" a="1"/>
  <c r="G141"/>
  <c r="H141" a="1"/>
  <c r="H141"/>
  <c r="I141" a="1"/>
  <c r="I141"/>
  <c r="J141" a="1"/>
  <c r="J141"/>
  <c r="K141" a="1"/>
  <c r="K141"/>
  <c r="L141" a="1"/>
  <c r="L141"/>
  <c r="M141" a="1"/>
  <c r="M141"/>
  <c r="N141" a="1"/>
  <c r="N141"/>
  <c r="O141" a="1"/>
  <c r="O141"/>
  <c r="P141" a="1"/>
  <c r="P141"/>
  <c r="Q141" a="1"/>
  <c r="Q141"/>
  <c r="R141" a="1"/>
  <c r="R141"/>
  <c r="S141" a="1"/>
  <c r="S141"/>
  <c r="T141" a="1"/>
  <c r="T141"/>
  <c r="U141" a="1"/>
  <c r="U141"/>
  <c r="V141" a="1"/>
  <c r="V141"/>
  <c r="W141" a="1"/>
  <c r="W141"/>
  <c r="X141" a="1"/>
  <c r="X141"/>
  <c r="Y141" a="1"/>
  <c r="Y141"/>
  <c r="Z141" a="1"/>
  <c r="Z141"/>
  <c r="AA141" a="1"/>
  <c r="AA141"/>
  <c r="AB141" a="1"/>
  <c r="AB141"/>
  <c r="AC141" a="1"/>
  <c r="AC141"/>
  <c r="AD141" a="1"/>
  <c r="AD141"/>
  <c r="AE141" a="1"/>
  <c r="AE141"/>
  <c r="AF141" a="1"/>
  <c r="AF141"/>
  <c r="AG141" a="1"/>
  <c r="AG141"/>
  <c r="AH141" a="1"/>
  <c r="AH141"/>
  <c r="AI141" a="1"/>
  <c r="AI141"/>
  <c r="AJ141" a="1"/>
  <c r="AJ141"/>
  <c r="AK141" a="1"/>
  <c r="AK141"/>
  <c r="AL141" a="1"/>
  <c r="AL141"/>
  <c r="AM141" a="1"/>
  <c r="AM141"/>
  <c r="AN141" a="1"/>
  <c r="AN141"/>
  <c r="AO141" a="1"/>
  <c r="AO141"/>
  <c r="AP141" a="1"/>
  <c r="AP141"/>
  <c r="AQ141" a="1"/>
  <c r="AQ141"/>
  <c r="AR141" a="1"/>
  <c r="AR141"/>
  <c r="AS141" a="1"/>
  <c r="AS141"/>
  <c r="AT141" a="1"/>
  <c r="AT141"/>
  <c r="AU141" a="1"/>
  <c r="AU141"/>
  <c r="AV141" a="1"/>
  <c r="AV141"/>
  <c r="AW141" a="1"/>
  <c r="AW141"/>
  <c r="AX141" a="1"/>
  <c r="AX141"/>
  <c r="AY141" a="1"/>
  <c r="AY141"/>
  <c r="AZ141" a="1"/>
  <c r="AZ141"/>
  <c r="BA141" a="1"/>
  <c r="BA141"/>
  <c r="BB141" a="1"/>
  <c r="BB141"/>
  <c r="BC141" a="1"/>
  <c r="BC141"/>
  <c r="BD141" a="1"/>
  <c r="BD141"/>
  <c r="D142"/>
  <c r="C142"/>
  <c r="E142"/>
  <c r="G142" a="1"/>
  <c r="G142"/>
  <c r="H142" a="1"/>
  <c r="H142"/>
  <c r="I142" a="1"/>
  <c r="I142"/>
  <c r="J142" a="1"/>
  <c r="J142"/>
  <c r="K142" a="1"/>
  <c r="K142"/>
  <c r="L142" a="1"/>
  <c r="L142"/>
  <c r="M142" a="1"/>
  <c r="M142"/>
  <c r="N142" a="1"/>
  <c r="N142"/>
  <c r="O142" a="1"/>
  <c r="O142"/>
  <c r="P142" a="1"/>
  <c r="P142"/>
  <c r="Q142" a="1"/>
  <c r="Q142"/>
  <c r="R142" a="1"/>
  <c r="R142"/>
  <c r="S142" a="1"/>
  <c r="S142"/>
  <c r="T142" a="1"/>
  <c r="T142"/>
  <c r="U142" a="1"/>
  <c r="U142"/>
  <c r="V142" a="1"/>
  <c r="V142"/>
  <c r="W142" a="1"/>
  <c r="W142"/>
  <c r="X142" a="1"/>
  <c r="X142"/>
  <c r="Y142" a="1"/>
  <c r="Y142"/>
  <c r="Z142" a="1"/>
  <c r="Z142"/>
  <c r="AA142" a="1"/>
  <c r="AA142"/>
  <c r="AB142" a="1"/>
  <c r="AB142"/>
  <c r="AC142" a="1"/>
  <c r="AC142"/>
  <c r="AD142" a="1"/>
  <c r="AD142"/>
  <c r="AE142" a="1"/>
  <c r="AE142"/>
  <c r="AF142" a="1"/>
  <c r="AF142"/>
  <c r="AG142" a="1"/>
  <c r="AG142"/>
  <c r="AH142" a="1"/>
  <c r="AH142"/>
  <c r="AI142" a="1"/>
  <c r="AI142"/>
  <c r="AJ142" a="1"/>
  <c r="AJ142"/>
  <c r="AK142" a="1"/>
  <c r="AK142"/>
  <c r="AL142" a="1"/>
  <c r="AL142"/>
  <c r="AM142" a="1"/>
  <c r="AM142"/>
  <c r="AN142" a="1"/>
  <c r="AN142"/>
  <c r="AO142" a="1"/>
  <c r="AO142"/>
  <c r="AP142" a="1"/>
  <c r="AP142"/>
  <c r="AQ142" a="1"/>
  <c r="AQ142"/>
  <c r="AR142" a="1"/>
  <c r="AR142"/>
  <c r="AS142" a="1"/>
  <c r="AS142"/>
  <c r="AT142" a="1"/>
  <c r="AT142"/>
  <c r="AU142" a="1"/>
  <c r="AU142"/>
  <c r="AV142" a="1"/>
  <c r="AV142"/>
  <c r="AW142" a="1"/>
  <c r="AW142"/>
  <c r="AX142" a="1"/>
  <c r="AX142"/>
  <c r="AY142" a="1"/>
  <c r="AY142"/>
  <c r="AZ142" a="1"/>
  <c r="AZ142"/>
  <c r="BA142" a="1"/>
  <c r="BA142"/>
  <c r="BB142" a="1"/>
  <c r="BB142"/>
  <c r="BC142" a="1"/>
  <c r="BC142"/>
  <c r="BD142" a="1"/>
  <c r="BD142"/>
  <c r="D143"/>
  <c r="C143"/>
  <c r="E143"/>
  <c r="G143" a="1"/>
  <c r="G143"/>
  <c r="H143" a="1"/>
  <c r="H143"/>
  <c r="I143" a="1"/>
  <c r="I143"/>
  <c r="J143" a="1"/>
  <c r="J143"/>
  <c r="K143" a="1"/>
  <c r="K143"/>
  <c r="L143" a="1"/>
  <c r="L143"/>
  <c r="M143" a="1"/>
  <c r="M143"/>
  <c r="N143" a="1"/>
  <c r="N143"/>
  <c r="O143" a="1"/>
  <c r="O143"/>
  <c r="P143" a="1"/>
  <c r="P143"/>
  <c r="Q143" a="1"/>
  <c r="Q143"/>
  <c r="R143" a="1"/>
  <c r="R143"/>
  <c r="S143" a="1"/>
  <c r="S143"/>
  <c r="T143" a="1"/>
  <c r="T143"/>
  <c r="U143" a="1"/>
  <c r="U143"/>
  <c r="V143" a="1"/>
  <c r="V143"/>
  <c r="W143" a="1"/>
  <c r="W143"/>
  <c r="X143" a="1"/>
  <c r="X143"/>
  <c r="Y143" a="1"/>
  <c r="Y143"/>
  <c r="Z143" a="1"/>
  <c r="Z143"/>
  <c r="AA143" a="1"/>
  <c r="AA143"/>
  <c r="AB143" a="1"/>
  <c r="AB143"/>
  <c r="AC143" a="1"/>
  <c r="AC143"/>
  <c r="AD143" a="1"/>
  <c r="AD143"/>
  <c r="AE143" a="1"/>
  <c r="AE143"/>
  <c r="AF143" a="1"/>
  <c r="AF143"/>
  <c r="AG143" a="1"/>
  <c r="AG143"/>
  <c r="AH143" a="1"/>
  <c r="AH143"/>
  <c r="AI143" a="1"/>
  <c r="AI143"/>
  <c r="AJ143" a="1"/>
  <c r="AJ143"/>
  <c r="AK143" a="1"/>
  <c r="AK143"/>
  <c r="AL143" a="1"/>
  <c r="AL143"/>
  <c r="AM143" a="1"/>
  <c r="AM143"/>
  <c r="AN143" a="1"/>
  <c r="AN143"/>
  <c r="AO143" a="1"/>
  <c r="AO143"/>
  <c r="AP143" a="1"/>
  <c r="AP143"/>
  <c r="AQ143" a="1"/>
  <c r="AQ143"/>
  <c r="AR143" a="1"/>
  <c r="AR143"/>
  <c r="AS143" a="1"/>
  <c r="AS143"/>
  <c r="AT143" a="1"/>
  <c r="AT143"/>
  <c r="AU143" a="1"/>
  <c r="AU143"/>
  <c r="AV143" a="1"/>
  <c r="AV143"/>
  <c r="AW143" a="1"/>
  <c r="AW143"/>
  <c r="AX143" a="1"/>
  <c r="AX143"/>
  <c r="AY143" a="1"/>
  <c r="AY143"/>
  <c r="AZ143" a="1"/>
  <c r="AZ143"/>
  <c r="BA143" a="1"/>
  <c r="BA143"/>
  <c r="BB143" a="1"/>
  <c r="BB143"/>
  <c r="BC143" a="1"/>
  <c r="BC143"/>
  <c r="BD143" a="1"/>
  <c r="BD143"/>
  <c r="D144"/>
  <c r="C144"/>
  <c r="E144"/>
  <c r="G144" a="1"/>
  <c r="G144"/>
  <c r="H144" a="1"/>
  <c r="H144"/>
  <c r="I144" a="1"/>
  <c r="I144"/>
  <c r="J144" a="1"/>
  <c r="J144"/>
  <c r="K144" a="1"/>
  <c r="K144"/>
  <c r="L144" a="1"/>
  <c r="L144"/>
  <c r="M144" a="1"/>
  <c r="M144"/>
  <c r="N144" a="1"/>
  <c r="N144"/>
  <c r="O144" a="1"/>
  <c r="O144"/>
  <c r="P144" a="1"/>
  <c r="P144"/>
  <c r="Q144" a="1"/>
  <c r="Q144"/>
  <c r="R144" a="1"/>
  <c r="R144"/>
  <c r="S144" a="1"/>
  <c r="S144"/>
  <c r="T144" a="1"/>
  <c r="T144"/>
  <c r="U144" a="1"/>
  <c r="U144"/>
  <c r="V144" a="1"/>
  <c r="V144"/>
  <c r="W144" a="1"/>
  <c r="W144"/>
  <c r="X144" a="1"/>
  <c r="X144"/>
  <c r="Y144" a="1"/>
  <c r="Y144"/>
  <c r="Z144" a="1"/>
  <c r="Z144"/>
  <c r="AA144" a="1"/>
  <c r="AA144"/>
  <c r="AB144" a="1"/>
  <c r="AB144"/>
  <c r="AC144" a="1"/>
  <c r="AC144"/>
  <c r="AD144" a="1"/>
  <c r="AD144"/>
  <c r="AE144" a="1"/>
  <c r="AE144"/>
  <c r="AF144" a="1"/>
  <c r="AF144"/>
  <c r="AG144" a="1"/>
  <c r="AG144"/>
  <c r="AH144" a="1"/>
  <c r="AH144"/>
  <c r="AI144" a="1"/>
  <c r="AI144"/>
  <c r="AJ144" a="1"/>
  <c r="AJ144"/>
  <c r="AK144" a="1"/>
  <c r="AK144"/>
  <c r="AL144" a="1"/>
  <c r="AL144"/>
  <c r="AM144" a="1"/>
  <c r="AM144"/>
  <c r="AN144" a="1"/>
  <c r="AN144"/>
  <c r="AO144" a="1"/>
  <c r="AO144"/>
  <c r="AP144" a="1"/>
  <c r="AP144"/>
  <c r="AQ144" a="1"/>
  <c r="AQ144"/>
  <c r="AR144" a="1"/>
  <c r="AR144"/>
  <c r="AS144" a="1"/>
  <c r="AS144"/>
  <c r="AT144" a="1"/>
  <c r="AT144"/>
  <c r="AU144" a="1"/>
  <c r="AU144"/>
  <c r="AV144" a="1"/>
  <c r="AV144"/>
  <c r="AW144" a="1"/>
  <c r="AW144"/>
  <c r="AX144" a="1"/>
  <c r="AX144"/>
  <c r="AY144" a="1"/>
  <c r="AY144"/>
  <c r="AZ144" a="1"/>
  <c r="AZ144"/>
  <c r="BA144" a="1"/>
  <c r="BA144"/>
  <c r="BB144" a="1"/>
  <c r="BB144"/>
  <c r="BC144" a="1"/>
  <c r="BC144"/>
  <c r="BD144" a="1"/>
  <c r="BD144"/>
  <c r="D145"/>
  <c r="C145"/>
  <c r="E145"/>
  <c r="G145" a="1"/>
  <c r="G145"/>
  <c r="H145" a="1"/>
  <c r="H145"/>
  <c r="I145" a="1"/>
  <c r="I145"/>
  <c r="J145" a="1"/>
  <c r="J145"/>
  <c r="K145" a="1"/>
  <c r="K145"/>
  <c r="L145" a="1"/>
  <c r="L145"/>
  <c r="M145" a="1"/>
  <c r="M145"/>
  <c r="N145" a="1"/>
  <c r="N145"/>
  <c r="O145" a="1"/>
  <c r="O145"/>
  <c r="P145" a="1"/>
  <c r="P145"/>
  <c r="Q145" a="1"/>
  <c r="Q145"/>
  <c r="R145" a="1"/>
  <c r="R145"/>
  <c r="S145" a="1"/>
  <c r="S145"/>
  <c r="T145" a="1"/>
  <c r="T145"/>
  <c r="U145" a="1"/>
  <c r="U145"/>
  <c r="V145" a="1"/>
  <c r="V145"/>
  <c r="W145" a="1"/>
  <c r="W145"/>
  <c r="X145" a="1"/>
  <c r="X145"/>
  <c r="Y145" a="1"/>
  <c r="Y145"/>
  <c r="Z145" a="1"/>
  <c r="Z145"/>
  <c r="AA145" a="1"/>
  <c r="AA145"/>
  <c r="AB145" a="1"/>
  <c r="AB145"/>
  <c r="AC145" a="1"/>
  <c r="AC145"/>
  <c r="AD145" a="1"/>
  <c r="AD145"/>
  <c r="AE145" a="1"/>
  <c r="AE145"/>
  <c r="AF145" a="1"/>
  <c r="AF145"/>
  <c r="AG145" a="1"/>
  <c r="AG145"/>
  <c r="AH145" a="1"/>
  <c r="AH145"/>
  <c r="AI145" a="1"/>
  <c r="AI145"/>
  <c r="AJ145" a="1"/>
  <c r="AJ145"/>
  <c r="AK145" a="1"/>
  <c r="AK145"/>
  <c r="AL145" a="1"/>
  <c r="AL145"/>
  <c r="AM145" a="1"/>
  <c r="AM145"/>
  <c r="AN145" a="1"/>
  <c r="AN145"/>
  <c r="AO145" a="1"/>
  <c r="AO145"/>
  <c r="AP145" a="1"/>
  <c r="AP145"/>
  <c r="AQ145" a="1"/>
  <c r="AQ145"/>
  <c r="AR145" a="1"/>
  <c r="AR145"/>
  <c r="AS145" a="1"/>
  <c r="AS145"/>
  <c r="AT145" a="1"/>
  <c r="AT145"/>
  <c r="AU145" a="1"/>
  <c r="AU145"/>
  <c r="AV145" a="1"/>
  <c r="AV145"/>
  <c r="AW145" a="1"/>
  <c r="AW145"/>
  <c r="AX145" a="1"/>
  <c r="AX145"/>
  <c r="AY145" a="1"/>
  <c r="AY145"/>
  <c r="AZ145" a="1"/>
  <c r="AZ145"/>
  <c r="BA145" a="1"/>
  <c r="BA145"/>
  <c r="BB145" a="1"/>
  <c r="BB145"/>
  <c r="BC145" a="1"/>
  <c r="BC145"/>
  <c r="BD145" a="1"/>
  <c r="BD145"/>
  <c r="D146"/>
  <c r="C146"/>
  <c r="E146"/>
  <c r="G146" a="1"/>
  <c r="G146"/>
  <c r="H146" a="1"/>
  <c r="H146"/>
  <c r="I146" a="1"/>
  <c r="I146"/>
  <c r="J146" a="1"/>
  <c r="J146"/>
  <c r="K146" a="1"/>
  <c r="K146"/>
  <c r="L146" a="1"/>
  <c r="L146"/>
  <c r="M146" a="1"/>
  <c r="M146"/>
  <c r="N146" a="1"/>
  <c r="N146"/>
  <c r="O146" a="1"/>
  <c r="O146"/>
  <c r="P146" a="1"/>
  <c r="P146"/>
  <c r="Q146" a="1"/>
  <c r="Q146"/>
  <c r="R146" a="1"/>
  <c r="R146"/>
  <c r="S146" a="1"/>
  <c r="S146"/>
  <c r="T146" a="1"/>
  <c r="T146"/>
  <c r="U146" a="1"/>
  <c r="U146"/>
  <c r="V146" a="1"/>
  <c r="V146"/>
  <c r="W146" a="1"/>
  <c r="W146"/>
  <c r="X146" a="1"/>
  <c r="X146"/>
  <c r="Y146" a="1"/>
  <c r="Y146"/>
  <c r="Z146" a="1"/>
  <c r="Z146"/>
  <c r="AA146" a="1"/>
  <c r="AA146"/>
  <c r="AB146" a="1"/>
  <c r="AB146"/>
  <c r="AC146" a="1"/>
  <c r="AC146"/>
  <c r="AD146" a="1"/>
  <c r="AD146"/>
  <c r="AE146" a="1"/>
  <c r="AE146"/>
  <c r="AF146" a="1"/>
  <c r="AF146"/>
  <c r="AG146" a="1"/>
  <c r="AG146"/>
  <c r="AH146" a="1"/>
  <c r="AH146"/>
  <c r="AI146" a="1"/>
  <c r="AI146"/>
  <c r="AJ146" a="1"/>
  <c r="AJ146"/>
  <c r="AK146" a="1"/>
  <c r="AK146"/>
  <c r="AL146" a="1"/>
  <c r="AL146"/>
  <c r="AM146" a="1"/>
  <c r="AM146"/>
  <c r="AN146" a="1"/>
  <c r="AN146"/>
  <c r="AO146" a="1"/>
  <c r="AO146"/>
  <c r="AP146" a="1"/>
  <c r="AP146"/>
  <c r="AQ146" a="1"/>
  <c r="AQ146"/>
  <c r="AR146" a="1"/>
  <c r="AR146"/>
  <c r="AS146" a="1"/>
  <c r="AS146"/>
  <c r="AT146" a="1"/>
  <c r="AT146"/>
  <c r="AU146" a="1"/>
  <c r="AU146"/>
  <c r="AV146" a="1"/>
  <c r="AV146"/>
  <c r="AW146" a="1"/>
  <c r="AW146"/>
  <c r="AX146" a="1"/>
  <c r="AX146"/>
  <c r="AY146" a="1"/>
  <c r="AY146"/>
  <c r="AZ146" a="1"/>
  <c r="AZ146"/>
  <c r="BA146" a="1"/>
  <c r="BA146"/>
  <c r="BB146" a="1"/>
  <c r="BB146"/>
  <c r="BC146" a="1"/>
  <c r="BC146"/>
  <c r="BD146" a="1"/>
  <c r="BD146"/>
  <c r="D147"/>
  <c r="C147"/>
  <c r="E147"/>
  <c r="G147" a="1"/>
  <c r="G147"/>
  <c r="H147" a="1"/>
  <c r="H147"/>
  <c r="I147" a="1"/>
  <c r="I147"/>
  <c r="J147" a="1"/>
  <c r="J147"/>
  <c r="K147" a="1"/>
  <c r="K147"/>
  <c r="L147" a="1"/>
  <c r="L147"/>
  <c r="M147" a="1"/>
  <c r="M147"/>
  <c r="N147" a="1"/>
  <c r="N147"/>
  <c r="O147" a="1"/>
  <c r="O147"/>
  <c r="P147" a="1"/>
  <c r="P147"/>
  <c r="Q147" a="1"/>
  <c r="Q147"/>
  <c r="R147" a="1"/>
  <c r="R147"/>
  <c r="S147" a="1"/>
  <c r="S147"/>
  <c r="T147" a="1"/>
  <c r="T147"/>
  <c r="U147" a="1"/>
  <c r="U147"/>
  <c r="V147" a="1"/>
  <c r="V147"/>
  <c r="W147" a="1"/>
  <c r="W147"/>
  <c r="X147" a="1"/>
  <c r="X147"/>
  <c r="Y147" a="1"/>
  <c r="Y147"/>
  <c r="Z147" a="1"/>
  <c r="Z147"/>
  <c r="AA147" a="1"/>
  <c r="AA147"/>
  <c r="AB147" a="1"/>
  <c r="AB147"/>
  <c r="AC147" a="1"/>
  <c r="AC147"/>
  <c r="AD147" a="1"/>
  <c r="AD147"/>
  <c r="AE147" a="1"/>
  <c r="AE147"/>
  <c r="AF147" a="1"/>
  <c r="AF147"/>
  <c r="AG147" a="1"/>
  <c r="AG147"/>
  <c r="AH147" a="1"/>
  <c r="AH147"/>
  <c r="AI147" a="1"/>
  <c r="AI147"/>
  <c r="AJ147" a="1"/>
  <c r="AJ147"/>
  <c r="AK147" a="1"/>
  <c r="AK147"/>
  <c r="AL147" a="1"/>
  <c r="AL147"/>
  <c r="AM147" a="1"/>
  <c r="AM147"/>
  <c r="AN147" a="1"/>
  <c r="AN147"/>
  <c r="AO147" a="1"/>
  <c r="AO147"/>
  <c r="AP147" a="1"/>
  <c r="AP147"/>
  <c r="AQ147" a="1"/>
  <c r="AQ147"/>
  <c r="AR147" a="1"/>
  <c r="AR147"/>
  <c r="AS147" a="1"/>
  <c r="AS147"/>
  <c r="AT147" a="1"/>
  <c r="AT147"/>
  <c r="AU147" a="1"/>
  <c r="AU147"/>
  <c r="AV147" a="1"/>
  <c r="AV147"/>
  <c r="AW147" a="1"/>
  <c r="AW147"/>
  <c r="AX147" a="1"/>
  <c r="AX147"/>
  <c r="AY147" a="1"/>
  <c r="AY147"/>
  <c r="AZ147" a="1"/>
  <c r="AZ147"/>
  <c r="BA147" a="1"/>
  <c r="BA147"/>
  <c r="BB147" a="1"/>
  <c r="BB147"/>
  <c r="BC147" a="1"/>
  <c r="BC147"/>
  <c r="BD147" a="1"/>
  <c r="BD147"/>
  <c r="D148"/>
  <c r="C148"/>
  <c r="E148"/>
  <c r="G148" a="1"/>
  <c r="G148"/>
  <c r="H148" a="1"/>
  <c r="H148"/>
  <c r="I148" a="1"/>
  <c r="I148"/>
  <c r="J148" a="1"/>
  <c r="J148"/>
  <c r="K148" a="1"/>
  <c r="K148"/>
  <c r="L148" a="1"/>
  <c r="L148"/>
  <c r="M148" a="1"/>
  <c r="M148"/>
  <c r="N148" a="1"/>
  <c r="N148"/>
  <c r="O148" a="1"/>
  <c r="O148"/>
  <c r="P148" a="1"/>
  <c r="P148"/>
  <c r="Q148" a="1"/>
  <c r="Q148"/>
  <c r="R148" a="1"/>
  <c r="R148"/>
  <c r="S148" a="1"/>
  <c r="S148"/>
  <c r="T148" a="1"/>
  <c r="T148"/>
  <c r="U148" a="1"/>
  <c r="U148"/>
  <c r="V148" a="1"/>
  <c r="V148"/>
  <c r="W148" a="1"/>
  <c r="W148"/>
  <c r="X148" a="1"/>
  <c r="X148"/>
  <c r="Y148" a="1"/>
  <c r="Y148"/>
  <c r="Z148" a="1"/>
  <c r="Z148"/>
  <c r="AA148" a="1"/>
  <c r="AA148"/>
  <c r="AB148" a="1"/>
  <c r="AB148"/>
  <c r="AC148" a="1"/>
  <c r="AC148"/>
  <c r="AD148" a="1"/>
  <c r="AD148"/>
  <c r="AE148" a="1"/>
  <c r="AE148"/>
  <c r="AF148" a="1"/>
  <c r="AF148"/>
  <c r="AG148" a="1"/>
  <c r="AG148"/>
  <c r="AH148" a="1"/>
  <c r="AH148"/>
  <c r="AI148" a="1"/>
  <c r="AI148"/>
  <c r="AJ148" a="1"/>
  <c r="AJ148"/>
  <c r="AK148" a="1"/>
  <c r="AK148"/>
  <c r="AL148" a="1"/>
  <c r="AL148"/>
  <c r="AM148" a="1"/>
  <c r="AM148"/>
  <c r="AN148" a="1"/>
  <c r="AN148"/>
  <c r="AO148" a="1"/>
  <c r="AO148"/>
  <c r="AP148" a="1"/>
  <c r="AP148"/>
  <c r="AQ148" a="1"/>
  <c r="AQ148"/>
  <c r="AR148" a="1"/>
  <c r="AR148"/>
  <c r="AS148" a="1"/>
  <c r="AS148"/>
  <c r="AT148" a="1"/>
  <c r="AT148"/>
  <c r="AU148" a="1"/>
  <c r="AU148"/>
  <c r="AV148" a="1"/>
  <c r="AV148"/>
  <c r="AW148" a="1"/>
  <c r="AW148"/>
  <c r="AX148" a="1"/>
  <c r="AX148"/>
  <c r="AY148" a="1"/>
  <c r="AY148"/>
  <c r="AZ148" a="1"/>
  <c r="AZ148"/>
  <c r="BA148" a="1"/>
  <c r="BA148"/>
  <c r="BB148" a="1"/>
  <c r="BB148"/>
  <c r="BC148" a="1"/>
  <c r="BC148"/>
  <c r="BD148" a="1"/>
  <c r="BD148"/>
  <c r="D149"/>
  <c r="C149"/>
  <c r="E149"/>
  <c r="G149" a="1"/>
  <c r="G149"/>
  <c r="H149" a="1"/>
  <c r="H149"/>
  <c r="I149" a="1"/>
  <c r="I149"/>
  <c r="J149" a="1"/>
  <c r="J149"/>
  <c r="K149" a="1"/>
  <c r="K149"/>
  <c r="L149" a="1"/>
  <c r="L149"/>
  <c r="M149" a="1"/>
  <c r="M149"/>
  <c r="N149" a="1"/>
  <c r="N149"/>
  <c r="O149" a="1"/>
  <c r="O149"/>
  <c r="P149" a="1"/>
  <c r="P149"/>
  <c r="Q149" a="1"/>
  <c r="Q149"/>
  <c r="R149" a="1"/>
  <c r="R149"/>
  <c r="S149" a="1"/>
  <c r="S149"/>
  <c r="T149" a="1"/>
  <c r="T149"/>
  <c r="U149" a="1"/>
  <c r="U149"/>
  <c r="V149" a="1"/>
  <c r="V149"/>
  <c r="W149" a="1"/>
  <c r="W149"/>
  <c r="X149" a="1"/>
  <c r="X149"/>
  <c r="Y149" a="1"/>
  <c r="Y149"/>
  <c r="Z149" a="1"/>
  <c r="Z149"/>
  <c r="AA149" a="1"/>
  <c r="AA149"/>
  <c r="AB149" a="1"/>
  <c r="AB149"/>
  <c r="AC149" a="1"/>
  <c r="AC149"/>
  <c r="AD149" a="1"/>
  <c r="AD149"/>
  <c r="AE149" a="1"/>
  <c r="AE149"/>
  <c r="AF149" a="1"/>
  <c r="AF149"/>
  <c r="AG149" a="1"/>
  <c r="AG149"/>
  <c r="AH149" a="1"/>
  <c r="AH149"/>
  <c r="AI149" a="1"/>
  <c r="AI149"/>
  <c r="AJ149" a="1"/>
  <c r="AJ149"/>
  <c r="AK149" a="1"/>
  <c r="AK149"/>
  <c r="AL149" a="1"/>
  <c r="AL149"/>
  <c r="AM149" a="1"/>
  <c r="AM149"/>
  <c r="AN149" a="1"/>
  <c r="AN149"/>
  <c r="AO149" a="1"/>
  <c r="AO149"/>
  <c r="AP149" a="1"/>
  <c r="AP149"/>
  <c r="AQ149" a="1"/>
  <c r="AQ149"/>
  <c r="AR149" a="1"/>
  <c r="AR149"/>
  <c r="AS149" a="1"/>
  <c r="AS149"/>
  <c r="AT149" a="1"/>
  <c r="AT149"/>
  <c r="AU149" a="1"/>
  <c r="AU149"/>
  <c r="AV149" a="1"/>
  <c r="AV149"/>
  <c r="AW149" a="1"/>
  <c r="AW149"/>
  <c r="AX149" a="1"/>
  <c r="AX149"/>
  <c r="AY149" a="1"/>
  <c r="AY149"/>
  <c r="AZ149" a="1"/>
  <c r="AZ149"/>
  <c r="BA149" a="1"/>
  <c r="BA149"/>
  <c r="BB149" a="1"/>
  <c r="BB149"/>
  <c r="BC149" a="1"/>
  <c r="BC149"/>
  <c r="BD149" a="1"/>
  <c r="BD149"/>
  <c r="D150"/>
  <c r="C150"/>
  <c r="E150"/>
  <c r="G150" a="1"/>
  <c r="G150"/>
  <c r="H150" a="1"/>
  <c r="H150"/>
  <c r="I150" a="1"/>
  <c r="I150"/>
  <c r="J150" a="1"/>
  <c r="J150"/>
  <c r="K150" a="1"/>
  <c r="K150"/>
  <c r="L150" a="1"/>
  <c r="L150"/>
  <c r="M150" a="1"/>
  <c r="M150"/>
  <c r="N150" a="1"/>
  <c r="N150"/>
  <c r="O150" a="1"/>
  <c r="O150"/>
  <c r="P150" a="1"/>
  <c r="P150"/>
  <c r="Q150" a="1"/>
  <c r="Q150"/>
  <c r="R150" a="1"/>
  <c r="R150"/>
  <c r="S150" a="1"/>
  <c r="S150"/>
  <c r="T150" a="1"/>
  <c r="T150"/>
  <c r="U150" a="1"/>
  <c r="U150"/>
  <c r="V150" a="1"/>
  <c r="V150"/>
  <c r="W150" a="1"/>
  <c r="W150"/>
  <c r="X150" a="1"/>
  <c r="X150"/>
  <c r="Y150" a="1"/>
  <c r="Y150"/>
  <c r="Z150" a="1"/>
  <c r="Z150"/>
  <c r="AA150" a="1"/>
  <c r="AA150"/>
  <c r="AB150" a="1"/>
  <c r="AB150"/>
  <c r="AC150" a="1"/>
  <c r="AC150"/>
  <c r="AD150" a="1"/>
  <c r="AD150"/>
  <c r="AE150" a="1"/>
  <c r="AE150"/>
  <c r="AF150" a="1"/>
  <c r="AF150"/>
  <c r="AG150" a="1"/>
  <c r="AG150"/>
  <c r="AH150" a="1"/>
  <c r="AH150"/>
  <c r="AI150" a="1"/>
  <c r="AI150"/>
  <c r="AJ150" a="1"/>
  <c r="AJ150"/>
  <c r="AK150" a="1"/>
  <c r="AK150"/>
  <c r="AL150" a="1"/>
  <c r="AL150"/>
  <c r="AM150" a="1"/>
  <c r="AM150"/>
  <c r="AN150" a="1"/>
  <c r="AN150"/>
  <c r="AO150" a="1"/>
  <c r="AO150"/>
  <c r="AP150" a="1"/>
  <c r="AP150"/>
  <c r="AQ150" a="1"/>
  <c r="AQ150"/>
  <c r="AR150" a="1"/>
  <c r="AR150"/>
  <c r="AS150" a="1"/>
  <c r="AS150"/>
  <c r="AT150" a="1"/>
  <c r="AT150"/>
  <c r="AU150" a="1"/>
  <c r="AU150"/>
  <c r="AV150" a="1"/>
  <c r="AV150"/>
  <c r="AW150" a="1"/>
  <c r="AW150"/>
  <c r="AX150" a="1"/>
  <c r="AX150"/>
  <c r="AY150" a="1"/>
  <c r="AY150"/>
  <c r="AZ150" a="1"/>
  <c r="AZ150"/>
  <c r="BA150" a="1"/>
  <c r="BA150"/>
  <c r="BB150" a="1"/>
  <c r="BB150"/>
  <c r="BC150" a="1"/>
  <c r="BC150"/>
  <c r="BD150" a="1"/>
  <c r="BD150"/>
  <c r="D151"/>
  <c r="C151"/>
  <c r="E151"/>
  <c r="G151" a="1"/>
  <c r="G151"/>
  <c r="H151" a="1"/>
  <c r="H151"/>
  <c r="I151" a="1"/>
  <c r="I151"/>
  <c r="J151" a="1"/>
  <c r="J151"/>
  <c r="K151" a="1"/>
  <c r="K151"/>
  <c r="L151" a="1"/>
  <c r="L151"/>
  <c r="M151" a="1"/>
  <c r="M151"/>
  <c r="N151" a="1"/>
  <c r="N151"/>
  <c r="O151" a="1"/>
  <c r="O151"/>
  <c r="P151" a="1"/>
  <c r="P151"/>
  <c r="Q151" a="1"/>
  <c r="Q151"/>
  <c r="R151" a="1"/>
  <c r="R151"/>
  <c r="S151" a="1"/>
  <c r="S151"/>
  <c r="T151" a="1"/>
  <c r="T151"/>
  <c r="U151" a="1"/>
  <c r="U151"/>
  <c r="V151" a="1"/>
  <c r="V151"/>
  <c r="W151" a="1"/>
  <c r="W151"/>
  <c r="X151" a="1"/>
  <c r="X151"/>
  <c r="Y151" a="1"/>
  <c r="Y151"/>
  <c r="Z151" a="1"/>
  <c r="Z151"/>
  <c r="AA151" a="1"/>
  <c r="AA151"/>
  <c r="AB151" a="1"/>
  <c r="AB151"/>
  <c r="AC151" a="1"/>
  <c r="AC151"/>
  <c r="AD151" a="1"/>
  <c r="AD151"/>
  <c r="AE151" a="1"/>
  <c r="AE151"/>
  <c r="AF151" a="1"/>
  <c r="AF151"/>
  <c r="AG151" a="1"/>
  <c r="AG151"/>
  <c r="AH151" a="1"/>
  <c r="AH151"/>
  <c r="AI151" a="1"/>
  <c r="AI151"/>
  <c r="AJ151" a="1"/>
  <c r="AJ151"/>
  <c r="AK151" a="1"/>
  <c r="AK151"/>
  <c r="AL151" a="1"/>
  <c r="AL151"/>
  <c r="AM151" a="1"/>
  <c r="AM151"/>
  <c r="AN151" a="1"/>
  <c r="AN151"/>
  <c r="AO151" a="1"/>
  <c r="AO151"/>
  <c r="AP151" a="1"/>
  <c r="AP151"/>
  <c r="AQ151" a="1"/>
  <c r="AQ151"/>
  <c r="AR151" a="1"/>
  <c r="AR151"/>
  <c r="AS151" a="1"/>
  <c r="AS151"/>
  <c r="AT151" a="1"/>
  <c r="AT151"/>
  <c r="AU151" a="1"/>
  <c r="AU151"/>
  <c r="AV151" a="1"/>
  <c r="AV151"/>
  <c r="AW151" a="1"/>
  <c r="AW151"/>
  <c r="AX151" a="1"/>
  <c r="AX151"/>
  <c r="AY151" a="1"/>
  <c r="AY151"/>
  <c r="AZ151" a="1"/>
  <c r="AZ151"/>
  <c r="BA151" a="1"/>
  <c r="BA151"/>
  <c r="BB151" a="1"/>
  <c r="BB151"/>
  <c r="BC151" a="1"/>
  <c r="BC151"/>
  <c r="BD151" a="1"/>
  <c r="BD151"/>
  <c r="D152"/>
  <c r="C152"/>
  <c r="E152"/>
  <c r="G152" a="1"/>
  <c r="G152"/>
  <c r="H152" a="1"/>
  <c r="H152"/>
  <c r="I152" a="1"/>
  <c r="I152"/>
  <c r="J152" a="1"/>
  <c r="J152"/>
  <c r="K152" a="1"/>
  <c r="K152"/>
  <c r="L152" a="1"/>
  <c r="L152"/>
  <c r="M152" a="1"/>
  <c r="M152"/>
  <c r="N152" a="1"/>
  <c r="N152"/>
  <c r="O152" a="1"/>
  <c r="O152"/>
  <c r="P152" a="1"/>
  <c r="P152"/>
  <c r="Q152" a="1"/>
  <c r="Q152"/>
  <c r="R152" a="1"/>
  <c r="R152"/>
  <c r="S152" a="1"/>
  <c r="S152"/>
  <c r="T152" a="1"/>
  <c r="T152"/>
  <c r="U152" a="1"/>
  <c r="U152"/>
  <c r="V152" a="1"/>
  <c r="V152"/>
  <c r="W152" a="1"/>
  <c r="W152"/>
  <c r="X152" a="1"/>
  <c r="X152"/>
  <c r="Y152" a="1"/>
  <c r="Y152"/>
  <c r="Z152" a="1"/>
  <c r="Z152"/>
  <c r="AA152" a="1"/>
  <c r="AA152"/>
  <c r="AB152" a="1"/>
  <c r="AB152"/>
  <c r="AC152" a="1"/>
  <c r="AC152"/>
  <c r="AD152" a="1"/>
  <c r="AD152"/>
  <c r="AE152" a="1"/>
  <c r="AE152"/>
  <c r="AF152" a="1"/>
  <c r="AF152"/>
  <c r="AG152" a="1"/>
  <c r="AG152"/>
  <c r="AH152" a="1"/>
  <c r="AH152"/>
  <c r="AI152" a="1"/>
  <c r="AI152"/>
  <c r="AJ152" a="1"/>
  <c r="AJ152"/>
  <c r="AK152" a="1"/>
  <c r="AK152"/>
  <c r="AL152" a="1"/>
  <c r="AL152"/>
  <c r="AM152" a="1"/>
  <c r="AM152"/>
  <c r="AN152" a="1"/>
  <c r="AN152"/>
  <c r="AO152" a="1"/>
  <c r="AO152"/>
  <c r="AP152" a="1"/>
  <c r="AP152"/>
  <c r="AQ152" a="1"/>
  <c r="AQ152"/>
  <c r="AR152" a="1"/>
  <c r="AR152"/>
  <c r="AS152" a="1"/>
  <c r="AS152"/>
  <c r="AT152" a="1"/>
  <c r="AT152"/>
  <c r="AU152" a="1"/>
  <c r="AU152"/>
  <c r="AV152" a="1"/>
  <c r="AV152"/>
  <c r="AW152" a="1"/>
  <c r="AW152"/>
  <c r="AX152" a="1"/>
  <c r="AX152"/>
  <c r="AY152" a="1"/>
  <c r="AY152"/>
  <c r="AZ152" a="1"/>
  <c r="AZ152"/>
  <c r="BA152" a="1"/>
  <c r="BA152"/>
  <c r="BB152" a="1"/>
  <c r="BB152"/>
  <c r="BC152" a="1"/>
  <c r="BC152"/>
  <c r="BD152" a="1"/>
  <c r="BD152"/>
  <c r="D153"/>
  <c r="C153"/>
  <c r="E153"/>
  <c r="G153" a="1"/>
  <c r="G153"/>
  <c r="H153" a="1"/>
  <c r="H153"/>
  <c r="I153" a="1"/>
  <c r="I153"/>
  <c r="J153" a="1"/>
  <c r="J153"/>
  <c r="K153" a="1"/>
  <c r="K153"/>
  <c r="L153" a="1"/>
  <c r="L153"/>
  <c r="M153" a="1"/>
  <c r="M153"/>
  <c r="N153" a="1"/>
  <c r="N153"/>
  <c r="O153" a="1"/>
  <c r="O153"/>
  <c r="P153" a="1"/>
  <c r="P153"/>
  <c r="Q153" a="1"/>
  <c r="Q153"/>
  <c r="R153" a="1"/>
  <c r="R153"/>
  <c r="S153" a="1"/>
  <c r="S153"/>
  <c r="T153" a="1"/>
  <c r="T153"/>
  <c r="U153" a="1"/>
  <c r="U153"/>
  <c r="V153" a="1"/>
  <c r="V153"/>
  <c r="W153" a="1"/>
  <c r="W153"/>
  <c r="X153" a="1"/>
  <c r="X153"/>
  <c r="Y153" a="1"/>
  <c r="Y153"/>
  <c r="Z153" a="1"/>
  <c r="Z153"/>
  <c r="AA153" a="1"/>
  <c r="AA153"/>
  <c r="AB153" a="1"/>
  <c r="AB153"/>
  <c r="AC153" a="1"/>
  <c r="AC153"/>
  <c r="AD153" a="1"/>
  <c r="AD153"/>
  <c r="AE153" a="1"/>
  <c r="AE153"/>
  <c r="AF153" a="1"/>
  <c r="AF153"/>
  <c r="AG153" a="1"/>
  <c r="AG153"/>
  <c r="AH153" a="1"/>
  <c r="AH153"/>
  <c r="AI153" a="1"/>
  <c r="AI153"/>
  <c r="AJ153" a="1"/>
  <c r="AJ153"/>
  <c r="AK153" a="1"/>
  <c r="AK153"/>
  <c r="AL153" a="1"/>
  <c r="AL153"/>
  <c r="AM153" a="1"/>
  <c r="AM153"/>
  <c r="AN153" a="1"/>
  <c r="AN153"/>
  <c r="AO153" a="1"/>
  <c r="AO153"/>
  <c r="AP153" a="1"/>
  <c r="AP153"/>
  <c r="AQ153" a="1"/>
  <c r="AQ153"/>
  <c r="AR153" a="1"/>
  <c r="AR153"/>
  <c r="AS153" a="1"/>
  <c r="AS153"/>
  <c r="AT153" a="1"/>
  <c r="AT153"/>
  <c r="AU153" a="1"/>
  <c r="AU153"/>
  <c r="AV153" a="1"/>
  <c r="AV153"/>
  <c r="AW153" a="1"/>
  <c r="AW153"/>
  <c r="AX153" a="1"/>
  <c r="AX153"/>
  <c r="AY153" a="1"/>
  <c r="AY153"/>
  <c r="AZ153" a="1"/>
  <c r="AZ153"/>
  <c r="BA153" a="1"/>
  <c r="BA153"/>
  <c r="BB153" a="1"/>
  <c r="BB153"/>
  <c r="BC153" a="1"/>
  <c r="BC153"/>
  <c r="BD153" a="1"/>
  <c r="BD153"/>
  <c r="D154"/>
  <c r="C154"/>
  <c r="E154"/>
  <c r="G154" a="1"/>
  <c r="G154"/>
  <c r="H154" a="1"/>
  <c r="H154"/>
  <c r="I154" a="1"/>
  <c r="I154"/>
  <c r="J154" a="1"/>
  <c r="J154"/>
  <c r="K154" a="1"/>
  <c r="K154"/>
  <c r="L154" a="1"/>
  <c r="L154"/>
  <c r="M154" a="1"/>
  <c r="M154"/>
  <c r="N154" a="1"/>
  <c r="N154"/>
  <c r="O154" a="1"/>
  <c r="O154"/>
  <c r="P154" a="1"/>
  <c r="P154"/>
  <c r="Q154" a="1"/>
  <c r="Q154"/>
  <c r="R154" a="1"/>
  <c r="R154"/>
  <c r="S154" a="1"/>
  <c r="S154"/>
  <c r="T154" a="1"/>
  <c r="T154"/>
  <c r="U154" a="1"/>
  <c r="U154"/>
  <c r="V154" a="1"/>
  <c r="V154"/>
  <c r="W154" a="1"/>
  <c r="W154"/>
  <c r="X154" a="1"/>
  <c r="X154"/>
  <c r="Y154" a="1"/>
  <c r="Y154"/>
  <c r="Z154" a="1"/>
  <c r="Z154"/>
  <c r="AA154" a="1"/>
  <c r="AA154"/>
  <c r="AB154" a="1"/>
  <c r="AB154"/>
  <c r="AC154" a="1"/>
  <c r="AC154"/>
  <c r="AD154" a="1"/>
  <c r="AD154"/>
  <c r="AE154" a="1"/>
  <c r="AE154"/>
  <c r="AF154" a="1"/>
  <c r="AF154"/>
  <c r="AG154" a="1"/>
  <c r="AG154"/>
  <c r="AH154" a="1"/>
  <c r="AH154"/>
  <c r="AI154" a="1"/>
  <c r="AI154"/>
  <c r="AJ154" a="1"/>
  <c r="AJ154"/>
  <c r="AK154" a="1"/>
  <c r="AK154"/>
  <c r="AL154" a="1"/>
  <c r="AL154"/>
  <c r="AM154" a="1"/>
  <c r="AM154"/>
  <c r="AN154" a="1"/>
  <c r="AN154"/>
  <c r="AO154" a="1"/>
  <c r="AO154"/>
  <c r="AP154" a="1"/>
  <c r="AP154"/>
  <c r="AQ154" a="1"/>
  <c r="AQ154"/>
  <c r="AR154" a="1"/>
  <c r="AR154"/>
  <c r="AS154" a="1"/>
  <c r="AS154"/>
  <c r="AT154" a="1"/>
  <c r="AT154"/>
  <c r="AU154" a="1"/>
  <c r="AU154"/>
  <c r="AV154" a="1"/>
  <c r="AV154"/>
  <c r="AW154" a="1"/>
  <c r="AW154"/>
  <c r="AX154" a="1"/>
  <c r="AX154"/>
  <c r="AY154" a="1"/>
  <c r="AY154"/>
  <c r="AZ154" a="1"/>
  <c r="AZ154"/>
  <c r="BA154" a="1"/>
  <c r="BA154"/>
  <c r="BB154" a="1"/>
  <c r="BB154"/>
  <c r="BC154" a="1"/>
  <c r="BC154"/>
  <c r="BD154" a="1"/>
  <c r="BD154"/>
  <c r="D155"/>
  <c r="C155"/>
  <c r="E155"/>
  <c r="G155" a="1"/>
  <c r="G155"/>
  <c r="H155" a="1"/>
  <c r="H155"/>
  <c r="I155" a="1"/>
  <c r="I155"/>
  <c r="J155" a="1"/>
  <c r="J155"/>
  <c r="K155" a="1"/>
  <c r="K155"/>
  <c r="L155" a="1"/>
  <c r="L155"/>
  <c r="M155" a="1"/>
  <c r="M155"/>
  <c r="N155" a="1"/>
  <c r="N155"/>
  <c r="O155" a="1"/>
  <c r="O155"/>
  <c r="P155" a="1"/>
  <c r="P155"/>
  <c r="Q155" a="1"/>
  <c r="Q155"/>
  <c r="R155" a="1"/>
  <c r="R155"/>
  <c r="S155" a="1"/>
  <c r="S155"/>
  <c r="T155" a="1"/>
  <c r="T155"/>
  <c r="U155" a="1"/>
  <c r="U155"/>
  <c r="V155" a="1"/>
  <c r="V155"/>
  <c r="W155" a="1"/>
  <c r="W155"/>
  <c r="X155" a="1"/>
  <c r="X155"/>
  <c r="Y155" a="1"/>
  <c r="Y155"/>
  <c r="Z155" a="1"/>
  <c r="Z155"/>
  <c r="AA155" a="1"/>
  <c r="AA155"/>
  <c r="AB155" a="1"/>
  <c r="AB155"/>
  <c r="AC155" a="1"/>
  <c r="AC155"/>
  <c r="AD155" a="1"/>
  <c r="AD155"/>
  <c r="AE155" a="1"/>
  <c r="AE155"/>
  <c r="AF155" a="1"/>
  <c r="AF155"/>
  <c r="AG155" a="1"/>
  <c r="AG155"/>
  <c r="AH155" a="1"/>
  <c r="AH155"/>
  <c r="AI155" a="1"/>
  <c r="AI155"/>
  <c r="AJ155" a="1"/>
  <c r="AJ155"/>
  <c r="AK155" a="1"/>
  <c r="AK155"/>
  <c r="AL155" a="1"/>
  <c r="AL155"/>
  <c r="AM155" a="1"/>
  <c r="AM155"/>
  <c r="AN155" a="1"/>
  <c r="AN155"/>
  <c r="AO155" a="1"/>
  <c r="AO155"/>
  <c r="AP155" a="1"/>
  <c r="AP155"/>
  <c r="AQ155" a="1"/>
  <c r="AQ155"/>
  <c r="AR155" a="1"/>
  <c r="AR155"/>
  <c r="AS155" a="1"/>
  <c r="AS155"/>
  <c r="AT155" a="1"/>
  <c r="AT155"/>
  <c r="AU155" a="1"/>
  <c r="AU155"/>
  <c r="AV155" a="1"/>
  <c r="AV155"/>
  <c r="AW155" a="1"/>
  <c r="AW155"/>
  <c r="AX155" a="1"/>
  <c r="AX155"/>
  <c r="AY155" a="1"/>
  <c r="AY155"/>
  <c r="AZ155" a="1"/>
  <c r="AZ155"/>
  <c r="BA155" a="1"/>
  <c r="BA155"/>
  <c r="BB155" a="1"/>
  <c r="BB155"/>
  <c r="BC155" a="1"/>
  <c r="BC155"/>
  <c r="BD155" a="1"/>
  <c r="BD155"/>
  <c r="D156"/>
  <c r="C156"/>
  <c r="E156"/>
  <c r="G156" a="1"/>
  <c r="G156"/>
  <c r="H156" a="1"/>
  <c r="H156"/>
  <c r="I156" a="1"/>
  <c r="I156"/>
  <c r="J156" a="1"/>
  <c r="J156"/>
  <c r="K156" a="1"/>
  <c r="K156"/>
  <c r="L156" a="1"/>
  <c r="L156"/>
  <c r="M156" a="1"/>
  <c r="M156"/>
  <c r="N156" a="1"/>
  <c r="N156"/>
  <c r="O156" a="1"/>
  <c r="O156"/>
  <c r="P156" a="1"/>
  <c r="P156"/>
  <c r="Q156" a="1"/>
  <c r="Q156"/>
  <c r="R156" a="1"/>
  <c r="R156"/>
  <c r="S156" a="1"/>
  <c r="S156"/>
  <c r="T156" a="1"/>
  <c r="T156"/>
  <c r="U156" a="1"/>
  <c r="U156"/>
  <c r="V156" a="1"/>
  <c r="V156"/>
  <c r="W156" a="1"/>
  <c r="W156"/>
  <c r="X156" a="1"/>
  <c r="X156"/>
  <c r="Y156" a="1"/>
  <c r="Y156"/>
  <c r="Z156" a="1"/>
  <c r="Z156"/>
  <c r="AA156" a="1"/>
  <c r="AA156"/>
  <c r="AB156" a="1"/>
  <c r="AB156"/>
  <c r="AC156" a="1"/>
  <c r="AC156"/>
  <c r="AD156" a="1"/>
  <c r="AD156"/>
  <c r="AE156" a="1"/>
  <c r="AE156"/>
  <c r="AF156" a="1"/>
  <c r="AF156"/>
  <c r="AG156" a="1"/>
  <c r="AG156"/>
  <c r="AH156" a="1"/>
  <c r="AH156"/>
  <c r="AI156" a="1"/>
  <c r="AI156"/>
  <c r="AJ156" a="1"/>
  <c r="AJ156"/>
  <c r="AK156" a="1"/>
  <c r="AK156"/>
  <c r="AL156" a="1"/>
  <c r="AL156"/>
  <c r="AM156" a="1"/>
  <c r="AM156"/>
  <c r="AN156" a="1"/>
  <c r="AN156"/>
  <c r="AO156" a="1"/>
  <c r="AO156"/>
  <c r="AP156" a="1"/>
  <c r="AP156"/>
  <c r="AQ156" a="1"/>
  <c r="AQ156"/>
  <c r="AR156" a="1"/>
  <c r="AR156"/>
  <c r="AS156" a="1"/>
  <c r="AS156"/>
  <c r="AT156" a="1"/>
  <c r="AT156"/>
  <c r="AU156" a="1"/>
  <c r="AU156"/>
  <c r="AV156" a="1"/>
  <c r="AV156"/>
  <c r="AW156" a="1"/>
  <c r="AW156"/>
  <c r="AX156" a="1"/>
  <c r="AX156"/>
  <c r="AY156" a="1"/>
  <c r="AY156"/>
  <c r="AZ156" a="1"/>
  <c r="AZ156"/>
  <c r="BA156" a="1"/>
  <c r="BA156"/>
  <c r="BB156" a="1"/>
  <c r="BB156"/>
  <c r="BC156" a="1"/>
  <c r="BC156"/>
  <c r="BD156" a="1"/>
  <c r="BD156"/>
  <c r="D157"/>
  <c r="C157"/>
  <c r="E157"/>
  <c r="G157" a="1"/>
  <c r="G157"/>
  <c r="H157" a="1"/>
  <c r="H157"/>
  <c r="I157" a="1"/>
  <c r="I157"/>
  <c r="J157" a="1"/>
  <c r="J157"/>
  <c r="K157" a="1"/>
  <c r="K157"/>
  <c r="L157" a="1"/>
  <c r="L157"/>
  <c r="M157" a="1"/>
  <c r="M157"/>
  <c r="N157" a="1"/>
  <c r="N157"/>
  <c r="O157" a="1"/>
  <c r="O157"/>
  <c r="P157" a="1"/>
  <c r="P157"/>
  <c r="Q157" a="1"/>
  <c r="Q157"/>
  <c r="R157" a="1"/>
  <c r="R157"/>
  <c r="S157" a="1"/>
  <c r="S157"/>
  <c r="T157" a="1"/>
  <c r="T157"/>
  <c r="U157" a="1"/>
  <c r="U157"/>
  <c r="V157" a="1"/>
  <c r="V157"/>
  <c r="W157" a="1"/>
  <c r="W157"/>
  <c r="X157" a="1"/>
  <c r="X157"/>
  <c r="Y157" a="1"/>
  <c r="Y157"/>
  <c r="Z157" a="1"/>
  <c r="Z157"/>
  <c r="AA157" a="1"/>
  <c r="AA157"/>
  <c r="AB157" a="1"/>
  <c r="AB157"/>
  <c r="AC157" a="1"/>
  <c r="AC157"/>
  <c r="AD157" a="1"/>
  <c r="AD157"/>
  <c r="AE157" a="1"/>
  <c r="AE157"/>
  <c r="AF157" a="1"/>
  <c r="AF157"/>
  <c r="AG157" a="1"/>
  <c r="AG157"/>
  <c r="AH157" a="1"/>
  <c r="AH157"/>
  <c r="AI157" a="1"/>
  <c r="AI157"/>
  <c r="AJ157" a="1"/>
  <c r="AJ157"/>
  <c r="AK157" a="1"/>
  <c r="AK157"/>
  <c r="AL157" a="1"/>
  <c r="AL157"/>
  <c r="AM157" a="1"/>
  <c r="AM157"/>
  <c r="AN157" a="1"/>
  <c r="AN157"/>
  <c r="AO157" a="1"/>
  <c r="AO157"/>
  <c r="AP157" a="1"/>
  <c r="AP157"/>
  <c r="AQ157" a="1"/>
  <c r="AQ157"/>
  <c r="AR157" a="1"/>
  <c r="AR157"/>
  <c r="AS157" a="1"/>
  <c r="AS157"/>
  <c r="AT157" a="1"/>
  <c r="AT157"/>
  <c r="AU157" a="1"/>
  <c r="AU157"/>
  <c r="AV157" a="1"/>
  <c r="AV157"/>
  <c r="AW157" a="1"/>
  <c r="AW157"/>
  <c r="AX157" a="1"/>
  <c r="AX157"/>
  <c r="AY157" a="1"/>
  <c r="AY157"/>
  <c r="AZ157" a="1"/>
  <c r="AZ157"/>
  <c r="BA157" a="1"/>
  <c r="BA157"/>
  <c r="BB157" a="1"/>
  <c r="BB157"/>
  <c r="BC157" a="1"/>
  <c r="BC157"/>
  <c r="BD157" a="1"/>
  <c r="BD157"/>
  <c r="D158"/>
  <c r="C158"/>
  <c r="E158"/>
  <c r="G158" a="1"/>
  <c r="G158"/>
  <c r="H158" a="1"/>
  <c r="H158"/>
  <c r="I158" a="1"/>
  <c r="I158"/>
  <c r="J158" a="1"/>
  <c r="J158"/>
  <c r="K158" a="1"/>
  <c r="K158"/>
  <c r="L158" a="1"/>
  <c r="L158"/>
  <c r="M158" a="1"/>
  <c r="M158"/>
  <c r="N158" a="1"/>
  <c r="N158"/>
  <c r="O158" a="1"/>
  <c r="O158"/>
  <c r="P158" a="1"/>
  <c r="P158"/>
  <c r="Q158" a="1"/>
  <c r="Q158"/>
  <c r="R158" a="1"/>
  <c r="R158"/>
  <c r="S158" a="1"/>
  <c r="S158"/>
  <c r="T158" a="1"/>
  <c r="T158"/>
  <c r="U158" a="1"/>
  <c r="U158"/>
  <c r="V158" a="1"/>
  <c r="V158"/>
  <c r="W158" a="1"/>
  <c r="W158"/>
  <c r="X158" a="1"/>
  <c r="X158"/>
  <c r="Y158" a="1"/>
  <c r="Y158"/>
  <c r="Z158" a="1"/>
  <c r="Z158"/>
  <c r="AA158" a="1"/>
  <c r="AA158"/>
  <c r="AB158" a="1"/>
  <c r="AB158"/>
  <c r="AC158" a="1"/>
  <c r="AC158"/>
  <c r="AD158" a="1"/>
  <c r="AD158"/>
  <c r="AE158" a="1"/>
  <c r="AE158"/>
  <c r="AF158" a="1"/>
  <c r="AF158"/>
  <c r="AG158" a="1"/>
  <c r="AG158"/>
  <c r="AH158" a="1"/>
  <c r="AH158"/>
  <c r="AI158" a="1"/>
  <c r="AI158"/>
  <c r="AJ158" a="1"/>
  <c r="AJ158"/>
  <c r="AK158" a="1"/>
  <c r="AK158"/>
  <c r="AL158" a="1"/>
  <c r="AL158"/>
  <c r="AM158" a="1"/>
  <c r="AM158"/>
  <c r="AN158" a="1"/>
  <c r="AN158"/>
  <c r="AO158" a="1"/>
  <c r="AO158"/>
  <c r="AP158" a="1"/>
  <c r="AP158"/>
  <c r="AQ158" a="1"/>
  <c r="AQ158"/>
  <c r="AR158" a="1"/>
  <c r="AR158"/>
  <c r="AS158" a="1"/>
  <c r="AS158"/>
  <c r="AT158" a="1"/>
  <c r="AT158"/>
  <c r="AU158" a="1"/>
  <c r="AU158"/>
  <c r="AV158" a="1"/>
  <c r="AV158"/>
  <c r="AW158" a="1"/>
  <c r="AW158"/>
  <c r="AX158" a="1"/>
  <c r="AX158"/>
  <c r="AY158" a="1"/>
  <c r="AY158"/>
  <c r="AZ158" a="1"/>
  <c r="AZ158"/>
  <c r="BA158" a="1"/>
  <c r="BA158"/>
  <c r="BB158" a="1"/>
  <c r="BB158"/>
  <c r="BC158" a="1"/>
  <c r="BC158"/>
  <c r="BD158" a="1"/>
  <c r="BD158"/>
  <c r="D159"/>
  <c r="C159"/>
  <c r="E159"/>
  <c r="G159" a="1"/>
  <c r="G159"/>
  <c r="H159" a="1"/>
  <c r="H159"/>
  <c r="I159" a="1"/>
  <c r="I159"/>
  <c r="J159" a="1"/>
  <c r="J159"/>
  <c r="K159" a="1"/>
  <c r="K159"/>
  <c r="L159" a="1"/>
  <c r="L159"/>
  <c r="M159" a="1"/>
  <c r="M159"/>
  <c r="N159" a="1"/>
  <c r="N159"/>
  <c r="O159" a="1"/>
  <c r="O159"/>
  <c r="P159" a="1"/>
  <c r="P159"/>
  <c r="Q159" a="1"/>
  <c r="Q159"/>
  <c r="R159" a="1"/>
  <c r="R159"/>
  <c r="S159" a="1"/>
  <c r="S159"/>
  <c r="T159" a="1"/>
  <c r="T159"/>
  <c r="U159" a="1"/>
  <c r="U159"/>
  <c r="V159" a="1"/>
  <c r="V159"/>
  <c r="W159" a="1"/>
  <c r="W159"/>
  <c r="X159" a="1"/>
  <c r="X159"/>
  <c r="Y159" a="1"/>
  <c r="Y159"/>
  <c r="Z159" a="1"/>
  <c r="Z159"/>
  <c r="AA159" a="1"/>
  <c r="AA159"/>
  <c r="AB159" a="1"/>
  <c r="AB159"/>
  <c r="AC159" a="1"/>
  <c r="AC159"/>
  <c r="AD159" a="1"/>
  <c r="AD159"/>
  <c r="AE159" a="1"/>
  <c r="AE159"/>
  <c r="AF159" a="1"/>
  <c r="AF159"/>
  <c r="AG159" a="1"/>
  <c r="AG159"/>
  <c r="AH159" a="1"/>
  <c r="AH159"/>
  <c r="AI159" a="1"/>
  <c r="AI159"/>
  <c r="AJ159" a="1"/>
  <c r="AJ159"/>
  <c r="AK159" a="1"/>
  <c r="AK159"/>
  <c r="AL159" a="1"/>
  <c r="AL159"/>
  <c r="AM159" a="1"/>
  <c r="AM159"/>
  <c r="AN159" a="1"/>
  <c r="AN159"/>
  <c r="AO159" a="1"/>
  <c r="AO159"/>
  <c r="AP159" a="1"/>
  <c r="AP159"/>
  <c r="AQ159" a="1"/>
  <c r="AQ159"/>
  <c r="AR159" a="1"/>
  <c r="AR159"/>
  <c r="AS159" a="1"/>
  <c r="AS159"/>
  <c r="AT159" a="1"/>
  <c r="AT159"/>
  <c r="AU159" a="1"/>
  <c r="AU159"/>
  <c r="AV159" a="1"/>
  <c r="AV159"/>
  <c r="AW159" a="1"/>
  <c r="AW159"/>
  <c r="AX159" a="1"/>
  <c r="AX159"/>
  <c r="AY159" a="1"/>
  <c r="AY159"/>
  <c r="AZ159" a="1"/>
  <c r="AZ159"/>
  <c r="BA159" a="1"/>
  <c r="BA159"/>
  <c r="BB159" a="1"/>
  <c r="BB159"/>
  <c r="BC159" a="1"/>
  <c r="BC159"/>
  <c r="BD159" a="1"/>
  <c r="BD159"/>
  <c r="D160"/>
  <c r="C160"/>
  <c r="E160"/>
  <c r="G160" a="1"/>
  <c r="G160"/>
  <c r="H160" a="1"/>
  <c r="H160"/>
  <c r="I160" a="1"/>
  <c r="I160"/>
  <c r="J160" a="1"/>
  <c r="J160"/>
  <c r="K160" a="1"/>
  <c r="K160"/>
  <c r="L160" a="1"/>
  <c r="L160"/>
  <c r="M160" a="1"/>
  <c r="M160"/>
  <c r="N160" a="1"/>
  <c r="N160"/>
  <c r="O160" a="1"/>
  <c r="O160"/>
  <c r="P160" a="1"/>
  <c r="P160"/>
  <c r="Q160" a="1"/>
  <c r="Q160"/>
  <c r="R160" a="1"/>
  <c r="R160"/>
  <c r="S160" a="1"/>
  <c r="S160"/>
  <c r="T160" a="1"/>
  <c r="T160"/>
  <c r="U160" a="1"/>
  <c r="U160"/>
  <c r="V160" a="1"/>
  <c r="V160"/>
  <c r="W160" a="1"/>
  <c r="W160"/>
  <c r="X160" a="1"/>
  <c r="X160"/>
  <c r="Y160" a="1"/>
  <c r="Y160"/>
  <c r="Z160" a="1"/>
  <c r="Z160"/>
  <c r="AA160" a="1"/>
  <c r="AA160"/>
  <c r="AB160" a="1"/>
  <c r="AB160"/>
  <c r="AC160" a="1"/>
  <c r="AC160"/>
  <c r="AD160" a="1"/>
  <c r="AD160"/>
  <c r="AE160" a="1"/>
  <c r="AE160"/>
  <c r="AF160" a="1"/>
  <c r="AF160"/>
  <c r="AG160" a="1"/>
  <c r="AG160"/>
  <c r="AH160" a="1"/>
  <c r="AH160"/>
  <c r="AI160" a="1"/>
  <c r="AI160"/>
  <c r="AJ160" a="1"/>
  <c r="AJ160"/>
  <c r="AK160" a="1"/>
  <c r="AK160"/>
  <c r="AL160" a="1"/>
  <c r="AL160"/>
  <c r="AM160" a="1"/>
  <c r="AM160"/>
  <c r="AN160" a="1"/>
  <c r="AN160"/>
  <c r="AO160" a="1"/>
  <c r="AO160"/>
  <c r="AP160" a="1"/>
  <c r="AP160"/>
  <c r="AQ160" a="1"/>
  <c r="AQ160"/>
  <c r="AR160" a="1"/>
  <c r="AR160"/>
  <c r="AS160" a="1"/>
  <c r="AS160"/>
  <c r="AT160" a="1"/>
  <c r="AT160"/>
  <c r="AU160" a="1"/>
  <c r="AU160"/>
  <c r="AV160" a="1"/>
  <c r="AV160"/>
  <c r="AW160" a="1"/>
  <c r="AW160"/>
  <c r="AX160" a="1"/>
  <c r="AX160"/>
  <c r="AY160" a="1"/>
  <c r="AY160"/>
  <c r="AZ160" a="1"/>
  <c r="AZ160"/>
  <c r="BA160" a="1"/>
  <c r="BA160"/>
  <c r="BB160" a="1"/>
  <c r="BB160"/>
  <c r="BC160" a="1"/>
  <c r="BC160"/>
  <c r="BD160" a="1"/>
  <c r="BD160"/>
  <c r="D161"/>
  <c r="C161"/>
  <c r="E161"/>
  <c r="G161" a="1"/>
  <c r="G161"/>
  <c r="H161" a="1"/>
  <c r="H161"/>
  <c r="I161" a="1"/>
  <c r="I161"/>
  <c r="J161" a="1"/>
  <c r="J161"/>
  <c r="K161" a="1"/>
  <c r="K161"/>
  <c r="L161" a="1"/>
  <c r="L161"/>
  <c r="M161" a="1"/>
  <c r="M161"/>
  <c r="N161" a="1"/>
  <c r="N161"/>
  <c r="O161" a="1"/>
  <c r="O161"/>
  <c r="P161" a="1"/>
  <c r="P161"/>
  <c r="Q161" a="1"/>
  <c r="Q161"/>
  <c r="R161" a="1"/>
  <c r="R161"/>
  <c r="S161" a="1"/>
  <c r="S161"/>
  <c r="T161" a="1"/>
  <c r="T161"/>
  <c r="U161" a="1"/>
  <c r="U161"/>
  <c r="V161" a="1"/>
  <c r="V161"/>
  <c r="W161" a="1"/>
  <c r="W161"/>
  <c r="X161" a="1"/>
  <c r="X161"/>
  <c r="Y161" a="1"/>
  <c r="Y161"/>
  <c r="Z161" a="1"/>
  <c r="Z161"/>
  <c r="AA161" a="1"/>
  <c r="AA161"/>
  <c r="AB161" a="1"/>
  <c r="AB161"/>
  <c r="AC161" a="1"/>
  <c r="AC161"/>
  <c r="AD161" a="1"/>
  <c r="AD161"/>
  <c r="AE161" a="1"/>
  <c r="AE161"/>
  <c r="AF161" a="1"/>
  <c r="AF161"/>
  <c r="AG161" a="1"/>
  <c r="AG161"/>
  <c r="AH161" a="1"/>
  <c r="AH161"/>
  <c r="AI161" a="1"/>
  <c r="AI161"/>
  <c r="AJ161" a="1"/>
  <c r="AJ161"/>
  <c r="AK161" a="1"/>
  <c r="AK161"/>
  <c r="AL161" a="1"/>
  <c r="AL161"/>
  <c r="AM161" a="1"/>
  <c r="AM161"/>
  <c r="AN161" a="1"/>
  <c r="AN161"/>
  <c r="AO161" a="1"/>
  <c r="AO161"/>
  <c r="AP161" a="1"/>
  <c r="AP161"/>
  <c r="AQ161" a="1"/>
  <c r="AQ161"/>
  <c r="AR161" a="1"/>
  <c r="AR161"/>
  <c r="AS161" a="1"/>
  <c r="AS161"/>
  <c r="AT161" a="1"/>
  <c r="AT161"/>
  <c r="AU161" a="1"/>
  <c r="AU161"/>
  <c r="AV161" a="1"/>
  <c r="AV161"/>
  <c r="AW161" a="1"/>
  <c r="AW161"/>
  <c r="AX161" a="1"/>
  <c r="AX161"/>
  <c r="AY161" a="1"/>
  <c r="AY161"/>
  <c r="AZ161" a="1"/>
  <c r="AZ161"/>
  <c r="BA161" a="1"/>
  <c r="BA161"/>
  <c r="BB161" a="1"/>
  <c r="BB161"/>
  <c r="BC161" a="1"/>
  <c r="BC161"/>
  <c r="BD161" a="1"/>
  <c r="BD161"/>
  <c r="D162"/>
  <c r="C162"/>
  <c r="E162"/>
  <c r="G162" a="1"/>
  <c r="G162"/>
  <c r="H162" a="1"/>
  <c r="H162"/>
  <c r="I162" a="1"/>
  <c r="I162"/>
  <c r="J162" a="1"/>
  <c r="J162"/>
  <c r="K162" a="1"/>
  <c r="K162"/>
  <c r="L162" a="1"/>
  <c r="L162"/>
  <c r="M162" a="1"/>
  <c r="M162"/>
  <c r="N162" a="1"/>
  <c r="N162"/>
  <c r="O162" a="1"/>
  <c r="O162"/>
  <c r="P162" a="1"/>
  <c r="P162"/>
  <c r="Q162" a="1"/>
  <c r="Q162"/>
  <c r="R162" a="1"/>
  <c r="R162"/>
  <c r="S162" a="1"/>
  <c r="S162"/>
  <c r="T162" a="1"/>
  <c r="T162"/>
  <c r="U162" a="1"/>
  <c r="U162"/>
  <c r="V162" a="1"/>
  <c r="V162"/>
  <c r="W162" a="1"/>
  <c r="W162"/>
  <c r="X162" a="1"/>
  <c r="X162"/>
  <c r="Y162" a="1"/>
  <c r="Y162"/>
  <c r="Z162" a="1"/>
  <c r="Z162"/>
  <c r="AA162" a="1"/>
  <c r="AA162"/>
  <c r="AB162" a="1"/>
  <c r="AB162"/>
  <c r="AC162" a="1"/>
  <c r="AC162"/>
  <c r="AD162" a="1"/>
  <c r="AD162"/>
  <c r="AE162" a="1"/>
  <c r="AE162"/>
  <c r="AF162" a="1"/>
  <c r="AF162"/>
  <c r="AG162" a="1"/>
  <c r="AG162"/>
  <c r="AH162" a="1"/>
  <c r="AH162"/>
  <c r="AI162" a="1"/>
  <c r="AI162"/>
  <c r="AJ162" a="1"/>
  <c r="AJ162"/>
  <c r="AK162" a="1"/>
  <c r="AK162"/>
  <c r="AL162" a="1"/>
  <c r="AL162"/>
  <c r="AM162" a="1"/>
  <c r="AM162"/>
  <c r="AN162" a="1"/>
  <c r="AN162"/>
  <c r="AO162" a="1"/>
  <c r="AO162"/>
  <c r="AP162" a="1"/>
  <c r="AP162"/>
  <c r="AQ162" a="1"/>
  <c r="AQ162"/>
  <c r="AR162" a="1"/>
  <c r="AR162"/>
  <c r="AS162" a="1"/>
  <c r="AS162"/>
  <c r="AT162" a="1"/>
  <c r="AT162"/>
  <c r="AU162" a="1"/>
  <c r="AU162"/>
  <c r="AV162" a="1"/>
  <c r="AV162"/>
  <c r="AW162" a="1"/>
  <c r="AW162"/>
  <c r="AX162" a="1"/>
  <c r="AX162"/>
  <c r="AY162" a="1"/>
  <c r="AY162"/>
  <c r="AZ162" a="1"/>
  <c r="AZ162"/>
  <c r="BA162" a="1"/>
  <c r="BA162"/>
  <c r="BB162" a="1"/>
  <c r="BB162"/>
  <c r="BC162" a="1"/>
  <c r="BC162"/>
  <c r="BD162" a="1"/>
  <c r="BD162"/>
  <c r="D163"/>
  <c r="C163"/>
  <c r="E163"/>
  <c r="G163" a="1"/>
  <c r="G163"/>
  <c r="H163" a="1"/>
  <c r="H163"/>
  <c r="I163" a="1"/>
  <c r="I163"/>
  <c r="J163" a="1"/>
  <c r="J163"/>
  <c r="K163" a="1"/>
  <c r="K163"/>
  <c r="L163" a="1"/>
  <c r="L163"/>
  <c r="M163" a="1"/>
  <c r="M163"/>
  <c r="N163" a="1"/>
  <c r="N163"/>
  <c r="O163" a="1"/>
  <c r="O163"/>
  <c r="P163" a="1"/>
  <c r="P163"/>
  <c r="Q163" a="1"/>
  <c r="Q163"/>
  <c r="R163" a="1"/>
  <c r="R163"/>
  <c r="S163" a="1"/>
  <c r="S163"/>
  <c r="T163" a="1"/>
  <c r="T163"/>
  <c r="U163" a="1"/>
  <c r="U163"/>
  <c r="V163" a="1"/>
  <c r="V163"/>
  <c r="W163" a="1"/>
  <c r="W163"/>
  <c r="X163" a="1"/>
  <c r="X163"/>
  <c r="Y163" a="1"/>
  <c r="Y163"/>
  <c r="Z163" a="1"/>
  <c r="Z163"/>
  <c r="AA163" a="1"/>
  <c r="AA163"/>
  <c r="AB163" a="1"/>
  <c r="AB163"/>
  <c r="AC163" a="1"/>
  <c r="AC163"/>
  <c r="AD163" a="1"/>
  <c r="AD163"/>
  <c r="AE163" a="1"/>
  <c r="AE163"/>
  <c r="AF163" a="1"/>
  <c r="AF163"/>
  <c r="AG163" a="1"/>
  <c r="AG163"/>
  <c r="AH163" a="1"/>
  <c r="AH163"/>
  <c r="AI163" a="1"/>
  <c r="AI163"/>
  <c r="AJ163" a="1"/>
  <c r="AJ163"/>
  <c r="AK163" a="1"/>
  <c r="AK163"/>
  <c r="AL163" a="1"/>
  <c r="AL163"/>
  <c r="AM163" a="1"/>
  <c r="AM163"/>
  <c r="AN163" a="1"/>
  <c r="AN163"/>
  <c r="AO163" a="1"/>
  <c r="AO163"/>
  <c r="AP163" a="1"/>
  <c r="AP163"/>
  <c r="AQ163" a="1"/>
  <c r="AQ163"/>
  <c r="AR163" a="1"/>
  <c r="AR163"/>
  <c r="AS163" a="1"/>
  <c r="AS163"/>
  <c r="AT163" a="1"/>
  <c r="AT163"/>
  <c r="AU163" a="1"/>
  <c r="AU163"/>
  <c r="AV163" a="1"/>
  <c r="AV163"/>
  <c r="AW163" a="1"/>
  <c r="AW163"/>
  <c r="AX163" a="1"/>
  <c r="AX163"/>
  <c r="AY163" a="1"/>
  <c r="AY163"/>
  <c r="AZ163" a="1"/>
  <c r="AZ163"/>
  <c r="BA163" a="1"/>
  <c r="BA163"/>
  <c r="BB163" a="1"/>
  <c r="BB163"/>
  <c r="BC163" a="1"/>
  <c r="BC163"/>
  <c r="BD163" a="1"/>
  <c r="BD163"/>
  <c r="D164"/>
  <c r="C164"/>
  <c r="E164"/>
  <c r="G164" a="1"/>
  <c r="G164"/>
  <c r="H164" a="1"/>
  <c r="H164"/>
  <c r="I164" a="1"/>
  <c r="I164"/>
  <c r="J164" a="1"/>
  <c r="J164"/>
  <c r="K164" a="1"/>
  <c r="K164"/>
  <c r="L164" a="1"/>
  <c r="L164"/>
  <c r="M164" a="1"/>
  <c r="M164"/>
  <c r="N164" a="1"/>
  <c r="N164"/>
  <c r="O164" a="1"/>
  <c r="O164"/>
  <c r="P164" a="1"/>
  <c r="P164"/>
  <c r="Q164" a="1"/>
  <c r="Q164"/>
  <c r="R164" a="1"/>
  <c r="R164"/>
  <c r="S164" a="1"/>
  <c r="S164"/>
  <c r="T164" a="1"/>
  <c r="T164"/>
  <c r="U164" a="1"/>
  <c r="U164"/>
  <c r="V164" a="1"/>
  <c r="V164"/>
  <c r="W164" a="1"/>
  <c r="W164"/>
  <c r="X164" a="1"/>
  <c r="X164"/>
  <c r="Y164" a="1"/>
  <c r="Y164"/>
  <c r="Z164" a="1"/>
  <c r="Z164"/>
  <c r="AA164" a="1"/>
  <c r="AA164"/>
  <c r="AB164" a="1"/>
  <c r="AB164"/>
  <c r="AC164" a="1"/>
  <c r="AC164"/>
  <c r="AD164" a="1"/>
  <c r="AD164"/>
  <c r="AE164" a="1"/>
  <c r="AE164"/>
  <c r="AF164" a="1"/>
  <c r="AF164"/>
  <c r="AG164" a="1"/>
  <c r="AG164"/>
  <c r="AH164" a="1"/>
  <c r="AH164"/>
  <c r="AI164" a="1"/>
  <c r="AI164"/>
  <c r="AJ164" a="1"/>
  <c r="AJ164"/>
  <c r="AK164" a="1"/>
  <c r="AK164"/>
  <c r="AL164" a="1"/>
  <c r="AL164"/>
  <c r="AM164" a="1"/>
  <c r="AM164"/>
  <c r="AN164" a="1"/>
  <c r="AN164"/>
  <c r="AO164" a="1"/>
  <c r="AO164"/>
  <c r="AP164" a="1"/>
  <c r="AP164"/>
  <c r="AQ164" a="1"/>
  <c r="AQ164"/>
  <c r="AR164" a="1"/>
  <c r="AR164"/>
  <c r="AS164" a="1"/>
  <c r="AS164"/>
  <c r="AT164" a="1"/>
  <c r="AT164"/>
  <c r="AU164" a="1"/>
  <c r="AU164"/>
  <c r="AV164" a="1"/>
  <c r="AV164"/>
  <c r="AW164" a="1"/>
  <c r="AW164"/>
  <c r="AX164" a="1"/>
  <c r="AX164"/>
  <c r="AY164" a="1"/>
  <c r="AY164"/>
  <c r="AZ164" a="1"/>
  <c r="AZ164"/>
  <c r="BA164" a="1"/>
  <c r="BA164"/>
  <c r="BB164" a="1"/>
  <c r="BB164"/>
  <c r="BC164" a="1"/>
  <c r="BC164"/>
  <c r="BD164" a="1"/>
  <c r="BD164"/>
  <c r="D165"/>
  <c r="C165"/>
  <c r="E165"/>
  <c r="G165" a="1"/>
  <c r="G165"/>
  <c r="H165" a="1"/>
  <c r="H165"/>
  <c r="I165" a="1"/>
  <c r="I165"/>
  <c r="J165" a="1"/>
  <c r="J165"/>
  <c r="K165" a="1"/>
  <c r="K165"/>
  <c r="L165" a="1"/>
  <c r="L165"/>
  <c r="M165" a="1"/>
  <c r="M165"/>
  <c r="N165" a="1"/>
  <c r="N165"/>
  <c r="O165" a="1"/>
  <c r="O165"/>
  <c r="P165" a="1"/>
  <c r="P165"/>
  <c r="Q165" a="1"/>
  <c r="Q165"/>
  <c r="R165" a="1"/>
  <c r="R165"/>
  <c r="S165" a="1"/>
  <c r="S165"/>
  <c r="T165" a="1"/>
  <c r="T165"/>
  <c r="U165" a="1"/>
  <c r="U165"/>
  <c r="V165" a="1"/>
  <c r="V165"/>
  <c r="W165" a="1"/>
  <c r="W165"/>
  <c r="X165" a="1"/>
  <c r="X165"/>
  <c r="Y165" a="1"/>
  <c r="Y165"/>
  <c r="Z165" a="1"/>
  <c r="Z165"/>
  <c r="AA165" a="1"/>
  <c r="AA165"/>
  <c r="AB165" a="1"/>
  <c r="AB165"/>
  <c r="AC165" a="1"/>
  <c r="AC165"/>
  <c r="AD165" a="1"/>
  <c r="AD165"/>
  <c r="AE165" a="1"/>
  <c r="AE165"/>
  <c r="AF165" a="1"/>
  <c r="AF165"/>
  <c r="AG165" a="1"/>
  <c r="AG165"/>
  <c r="AH165" a="1"/>
  <c r="AH165"/>
  <c r="AI165" a="1"/>
  <c r="AI165"/>
  <c r="AJ165" a="1"/>
  <c r="AJ165"/>
  <c r="AK165" a="1"/>
  <c r="AK165"/>
  <c r="AL165" a="1"/>
  <c r="AL165"/>
  <c r="AM165" a="1"/>
  <c r="AM165"/>
  <c r="AN165" a="1"/>
  <c r="AN165"/>
  <c r="AO165" a="1"/>
  <c r="AO165"/>
  <c r="AP165" a="1"/>
  <c r="AP165"/>
  <c r="AQ165" a="1"/>
  <c r="AQ165"/>
  <c r="AR165" a="1"/>
  <c r="AR165"/>
  <c r="AS165" a="1"/>
  <c r="AS165"/>
  <c r="AT165" a="1"/>
  <c r="AT165"/>
  <c r="AU165" a="1"/>
  <c r="AU165"/>
  <c r="AV165" a="1"/>
  <c r="AV165"/>
  <c r="AW165" a="1"/>
  <c r="AW165"/>
  <c r="AX165" a="1"/>
  <c r="AX165"/>
  <c r="AY165" a="1"/>
  <c r="AY165"/>
  <c r="AZ165" a="1"/>
  <c r="AZ165"/>
  <c r="BA165" a="1"/>
  <c r="BA165"/>
  <c r="BB165" a="1"/>
  <c r="BB165"/>
  <c r="BC165" a="1"/>
  <c r="BC165"/>
  <c r="BD165" a="1"/>
  <c r="BD165"/>
  <c r="D166"/>
  <c r="E166"/>
  <c r="G166" a="1"/>
  <c r="G166"/>
  <c r="H166" a="1"/>
  <c r="H166"/>
  <c r="I166" a="1"/>
  <c r="I166"/>
  <c r="J166" a="1"/>
  <c r="J166"/>
  <c r="K166" a="1"/>
  <c r="K166"/>
  <c r="L166" a="1"/>
  <c r="L166"/>
  <c r="M166" a="1"/>
  <c r="M166"/>
  <c r="N166" a="1"/>
  <c r="N166"/>
  <c r="O166" a="1"/>
  <c r="O166"/>
  <c r="P166" a="1"/>
  <c r="P166"/>
  <c r="Q166" a="1"/>
  <c r="Q166"/>
  <c r="R166" a="1"/>
  <c r="R166"/>
  <c r="S166" a="1"/>
  <c r="S166"/>
  <c r="T166" a="1"/>
  <c r="T166"/>
  <c r="U166" a="1"/>
  <c r="U166"/>
  <c r="V166" a="1"/>
  <c r="V166"/>
  <c r="W166" a="1"/>
  <c r="W166"/>
  <c r="X166" a="1"/>
  <c r="X166"/>
  <c r="Y166" a="1"/>
  <c r="Y166"/>
  <c r="Z166" a="1"/>
  <c r="Z166"/>
  <c r="AA166" a="1"/>
  <c r="AA166"/>
  <c r="AB166" a="1"/>
  <c r="AB166"/>
  <c r="AC166" a="1"/>
  <c r="AC166"/>
  <c r="AD166" a="1"/>
  <c r="AD166"/>
  <c r="AE166" a="1"/>
  <c r="AE166"/>
  <c r="AF166" a="1"/>
  <c r="AF166"/>
  <c r="AG166" a="1"/>
  <c r="AG166"/>
  <c r="AH166" a="1"/>
  <c r="AH166"/>
  <c r="AI166" a="1"/>
  <c r="AI166"/>
  <c r="AJ166" a="1"/>
  <c r="AJ166"/>
  <c r="AK166" a="1"/>
  <c r="AK166"/>
  <c r="AL166" a="1"/>
  <c r="AL166"/>
  <c r="AM166" a="1"/>
  <c r="AM166"/>
  <c r="AN166" a="1"/>
  <c r="AN166"/>
  <c r="AO166" a="1"/>
  <c r="AO166"/>
  <c r="AP166" a="1"/>
  <c r="AP166"/>
  <c r="AQ166" a="1"/>
  <c r="AQ166"/>
  <c r="AR166" a="1"/>
  <c r="AR166"/>
  <c r="AS166" a="1"/>
  <c r="AS166"/>
  <c r="AT166" a="1"/>
  <c r="AT166"/>
  <c r="AU166" a="1"/>
  <c r="AU166"/>
  <c r="AV166" a="1"/>
  <c r="AV166"/>
  <c r="AW166" a="1"/>
  <c r="AW166"/>
  <c r="AX166" a="1"/>
  <c r="AX166"/>
  <c r="AY166" a="1"/>
  <c r="AY166"/>
  <c r="AZ166" a="1"/>
  <c r="AZ166"/>
  <c r="BA166" a="1"/>
  <c r="BA166"/>
  <c r="BB166" a="1"/>
  <c r="BB166"/>
  <c r="BC166" a="1"/>
  <c r="BC166"/>
  <c r="BD166" a="1"/>
  <c r="BD166"/>
  <c r="C166"/>
  <c r="E8"/>
  <c r="G8" a="1"/>
  <c r="G8"/>
  <c r="H8" a="1"/>
  <c r="H8"/>
  <c r="I8" a="1"/>
  <c r="I8"/>
  <c r="J8" a="1"/>
  <c r="J8"/>
  <c r="K8" a="1"/>
  <c r="K8"/>
  <c r="L8" a="1"/>
  <c r="L8"/>
  <c r="M8" a="1"/>
  <c r="M8"/>
  <c r="N8" a="1"/>
  <c r="N8"/>
  <c r="O8" a="1"/>
  <c r="O8"/>
  <c r="P8" a="1"/>
  <c r="P8"/>
  <c r="Q8" a="1"/>
  <c r="Q8"/>
  <c r="R8" a="1"/>
  <c r="R8"/>
  <c r="S8" a="1"/>
  <c r="S8"/>
  <c r="T8" a="1"/>
  <c r="T8"/>
  <c r="U8" a="1"/>
  <c r="U8"/>
  <c r="V8" a="1"/>
  <c r="V8"/>
  <c r="W8" a="1"/>
  <c r="W8"/>
  <c r="X8" a="1"/>
  <c r="X8"/>
  <c r="Y8" a="1"/>
  <c r="Y8"/>
  <c r="Z8" a="1"/>
  <c r="Z8"/>
  <c r="AA8" a="1"/>
  <c r="AA8"/>
  <c r="AB8" a="1"/>
  <c r="AB8"/>
  <c r="AC8" a="1"/>
  <c r="AC8"/>
  <c r="AD8" a="1"/>
  <c r="AD8"/>
  <c r="AE8" a="1"/>
  <c r="AE8"/>
  <c r="AF8" a="1"/>
  <c r="AF8"/>
  <c r="AG8" a="1"/>
  <c r="AG8"/>
  <c r="AH8" a="1"/>
  <c r="AH8"/>
  <c r="AI8" a="1"/>
  <c r="AI8"/>
  <c r="AJ8" a="1"/>
  <c r="AJ8"/>
  <c r="AK8" a="1"/>
  <c r="AK8"/>
  <c r="AL8" a="1"/>
  <c r="AL8"/>
  <c r="AM8" a="1"/>
  <c r="AM8"/>
  <c r="AN8" a="1"/>
  <c r="AN8"/>
  <c r="AO8" a="1"/>
  <c r="AO8"/>
  <c r="AP8" a="1"/>
  <c r="AP8"/>
  <c r="AQ8" a="1"/>
  <c r="AQ8"/>
  <c r="AR8" a="1"/>
  <c r="AR8"/>
  <c r="AS8" a="1"/>
  <c r="AS8"/>
  <c r="AT8" a="1"/>
  <c r="AT8"/>
  <c r="AU8" a="1"/>
  <c r="AU8"/>
  <c r="AV8" a="1"/>
  <c r="AV8"/>
  <c r="AW8" a="1"/>
  <c r="AW8"/>
  <c r="AX8" a="1"/>
  <c r="AX8"/>
  <c r="AY8" a="1"/>
  <c r="AY8"/>
  <c r="AZ8" a="1"/>
  <c r="AZ8"/>
  <c r="BA8" a="1"/>
  <c r="BA8"/>
  <c r="BB8" a="1"/>
  <c r="BB8"/>
  <c r="BC8" a="1"/>
  <c r="BC8"/>
  <c r="BD8" a="1"/>
  <c r="BD8"/>
  <c r="E6" i="4"/>
  <c r="F6"/>
  <c r="E7"/>
  <c r="F7"/>
  <c r="E8"/>
  <c r="F8"/>
  <c r="E9"/>
  <c r="F9"/>
  <c r="E10"/>
  <c r="F10"/>
  <c r="E11"/>
  <c r="F11"/>
  <c r="E13"/>
  <c r="F13"/>
  <c r="E14"/>
  <c r="F14"/>
  <c r="E17"/>
  <c r="F17"/>
  <c r="E18"/>
  <c r="F18"/>
  <c r="E19"/>
  <c r="F19"/>
  <c r="E21"/>
  <c r="F21"/>
  <c r="E22"/>
  <c r="F22"/>
  <c r="E23"/>
  <c r="F23"/>
  <c r="E24"/>
  <c r="F24"/>
  <c r="E26"/>
  <c r="F26"/>
  <c r="E27"/>
  <c r="F27"/>
  <c r="E28"/>
  <c r="F28"/>
  <c r="E29"/>
  <c r="F29"/>
  <c r="E30"/>
  <c r="F30"/>
  <c r="E31"/>
  <c r="F31"/>
  <c r="E32"/>
  <c r="F32"/>
  <c r="E34"/>
  <c r="F34"/>
  <c r="E35"/>
  <c r="F35"/>
  <c r="E36"/>
  <c r="F36"/>
  <c r="E37"/>
  <c r="F37"/>
  <c r="E38"/>
  <c r="F38"/>
  <c r="E40"/>
  <c r="F40"/>
  <c r="E41"/>
  <c r="F41"/>
  <c r="E43"/>
  <c r="F43"/>
  <c r="E44"/>
  <c r="F44"/>
  <c r="E46"/>
  <c r="F46"/>
  <c r="E47"/>
  <c r="F47"/>
  <c r="E48"/>
  <c r="F48"/>
  <c r="E50"/>
  <c r="F50"/>
  <c r="E51"/>
  <c r="F51"/>
  <c r="E52"/>
  <c r="F52"/>
  <c r="E53"/>
  <c r="F53"/>
  <c r="E54"/>
  <c r="F54"/>
  <c r="E55"/>
  <c r="F55"/>
  <c r="E57"/>
  <c r="F57"/>
  <c r="E58"/>
  <c r="F58"/>
  <c r="E60"/>
  <c r="F60"/>
  <c r="E61"/>
  <c r="F61"/>
  <c r="E62"/>
  <c r="F62"/>
  <c r="E64"/>
  <c r="F64"/>
  <c r="E65"/>
  <c r="F65"/>
  <c r="E66"/>
  <c r="F66"/>
  <c r="E68"/>
  <c r="F68"/>
  <c r="E69"/>
  <c r="F69"/>
  <c r="E70"/>
  <c r="F70"/>
  <c r="E72"/>
  <c r="F72"/>
  <c r="E73"/>
  <c r="F73"/>
  <c r="E75"/>
  <c r="F75"/>
  <c r="E76"/>
  <c r="F76"/>
  <c r="E78"/>
  <c r="F78"/>
  <c r="E80"/>
  <c r="F80"/>
  <c r="E81"/>
  <c r="F81"/>
  <c r="E82"/>
  <c r="F82"/>
  <c r="E84"/>
  <c r="F84"/>
  <c r="E85"/>
  <c r="F85"/>
  <c r="E86"/>
  <c r="F86"/>
  <c r="E87"/>
  <c r="F87"/>
  <c r="E88"/>
  <c r="F88"/>
  <c r="E89"/>
  <c r="F89"/>
  <c r="E90"/>
  <c r="F90"/>
  <c r="E91"/>
  <c r="F91"/>
  <c r="E93"/>
  <c r="F93"/>
  <c r="E95"/>
  <c r="F95"/>
  <c r="E97"/>
  <c r="F97"/>
  <c r="E99"/>
  <c r="F99"/>
  <c r="E100"/>
  <c r="F100"/>
  <c r="E101"/>
  <c r="F101"/>
  <c r="E103"/>
  <c r="F103"/>
  <c r="E104"/>
  <c r="F104"/>
  <c r="E105"/>
  <c r="F105"/>
  <c r="E107"/>
  <c r="F107"/>
  <c r="E108"/>
  <c r="F108"/>
  <c r="E110"/>
  <c r="F110"/>
  <c r="E111"/>
  <c r="F111"/>
  <c r="E113"/>
  <c r="F113"/>
  <c r="E115"/>
  <c r="F115"/>
  <c r="E116"/>
  <c r="F116"/>
  <c r="E117"/>
  <c r="F117"/>
  <c r="E119"/>
  <c r="F119"/>
  <c r="E120"/>
  <c r="F120"/>
  <c r="E121"/>
  <c r="F121"/>
  <c r="E123"/>
  <c r="F123"/>
  <c r="E125"/>
  <c r="F125"/>
  <c r="E126"/>
  <c r="F126"/>
  <c r="E127"/>
  <c r="F127"/>
  <c r="E129"/>
  <c r="F129"/>
  <c r="E130"/>
  <c r="F130"/>
  <c r="E131"/>
  <c r="F131"/>
  <c r="E133"/>
  <c r="F133"/>
  <c r="E134"/>
  <c r="F134"/>
  <c r="E135"/>
  <c r="F135"/>
  <c r="E137"/>
  <c r="F137"/>
  <c r="E138"/>
  <c r="F138"/>
  <c r="E139"/>
  <c r="F139"/>
  <c r="E140"/>
  <c r="F140"/>
  <c r="E141"/>
  <c r="F141"/>
  <c r="E143"/>
  <c r="F143"/>
  <c r="E144"/>
  <c r="F144"/>
  <c r="E145"/>
  <c r="F145"/>
  <c r="E146"/>
  <c r="F146"/>
  <c r="E148"/>
  <c r="F148"/>
  <c r="E149"/>
  <c r="F149"/>
  <c r="E150"/>
  <c r="F150"/>
  <c r="E151"/>
  <c r="F151"/>
  <c r="E153"/>
  <c r="F153"/>
  <c r="E154"/>
  <c r="F154"/>
  <c r="E155"/>
  <c r="F155"/>
  <c r="E156"/>
  <c r="F156"/>
  <c r="E157"/>
  <c r="F157"/>
  <c r="E158"/>
  <c r="F158"/>
  <c r="E160"/>
  <c r="F160"/>
  <c r="E161"/>
  <c r="F161"/>
  <c r="E162"/>
  <c r="F162"/>
  <c r="E163"/>
  <c r="F163"/>
  <c r="E164"/>
  <c r="F164"/>
</calcChain>
</file>

<file path=xl/sharedStrings.xml><?xml version="1.0" encoding="utf-8"?>
<sst xmlns="http://schemas.openxmlformats.org/spreadsheetml/2006/main" count="392" uniqueCount="191">
  <si>
    <t>Dates</t>
  </si>
  <si>
    <t>Jours fériés</t>
  </si>
  <si>
    <t>Entrer l'année du fichier à droite</t>
  </si>
  <si>
    <t>Jour de l'an 2016</t>
  </si>
  <si>
    <t>Lundi de Pâques</t>
  </si>
  <si>
    <t>Fête du travail</t>
  </si>
  <si>
    <t>Victoire de 1945</t>
  </si>
  <si>
    <t>Lundi de Pentecôte</t>
  </si>
  <si>
    <t>Fête Nationale</t>
  </si>
  <si>
    <t>Toussaint</t>
  </si>
  <si>
    <t>Armistice de 1918</t>
  </si>
  <si>
    <t>Assomption</t>
  </si>
  <si>
    <t>Congés</t>
  </si>
  <si>
    <t>Noël</t>
  </si>
  <si>
    <t>Jour de l'an 2017</t>
  </si>
  <si>
    <t>Périodicité</t>
  </si>
  <si>
    <t>Unité</t>
  </si>
  <si>
    <t>Jour(s)</t>
  </si>
  <si>
    <t>Semaine(s)</t>
  </si>
  <si>
    <t>Mois</t>
  </si>
  <si>
    <t>Trimestre(s)</t>
  </si>
  <si>
    <t>Année(s)</t>
  </si>
  <si>
    <t>Calcul du nombre de jours</t>
  </si>
  <si>
    <t>Test issue de la liste</t>
  </si>
  <si>
    <t>Nombre de jours</t>
  </si>
  <si>
    <t>Type d'opération</t>
  </si>
  <si>
    <t>Date d'opération</t>
  </si>
  <si>
    <t>Absence de fuites d'air</t>
  </si>
  <si>
    <t>Vérification de la pression générale</t>
  </si>
  <si>
    <t>Fonctionnement ARU</t>
  </si>
  <si>
    <t>Vidange du séparateur d'air</t>
  </si>
  <si>
    <t>Capteur trop plein machine</t>
  </si>
  <si>
    <t>POSTE 1</t>
  </si>
  <si>
    <t>Capteur de présence rack</t>
  </si>
  <si>
    <t>POSTE 2</t>
  </si>
  <si>
    <t>Etat et fonctionnement</t>
  </si>
  <si>
    <t>Graissage</t>
  </si>
  <si>
    <t>Capteur de présence de lé</t>
  </si>
  <si>
    <t>Vérin de mise en référence (alignement de lé)</t>
  </si>
  <si>
    <t>Serrage des colonnes de guidages</t>
  </si>
  <si>
    <t>Fonctionnement du capteur du vérin</t>
  </si>
  <si>
    <t>Serrage de la tête du vérin</t>
  </si>
  <si>
    <t>Vérification manomètre de pression</t>
  </si>
  <si>
    <t>Vérin de rangement x6 (serrent les lames entre elle)</t>
  </si>
  <si>
    <t>POSTE 3</t>
  </si>
  <si>
    <t>fonctionnement capteur présence lé X2</t>
  </si>
  <si>
    <t xml:space="preserve">Graissage crémaillères pour scie mobile </t>
  </si>
  <si>
    <t>Etat convoyeur pour chutes</t>
  </si>
  <si>
    <t>Guidages linéaires (X2)</t>
  </si>
  <si>
    <t>Vérification tension courroie moteur</t>
  </si>
  <si>
    <t>Vérin de bridages X4</t>
  </si>
  <si>
    <t>Vérins de plateaux chutes X2</t>
  </si>
  <si>
    <t>Moteur de scie X2</t>
  </si>
  <si>
    <t xml:space="preserve">Etat du cable d'alimentation </t>
  </si>
  <si>
    <t>Serrage des vis de maintien moteur</t>
  </si>
  <si>
    <t xml:space="preserve">Etat des lames </t>
  </si>
  <si>
    <t xml:space="preserve">Système de dépression </t>
  </si>
  <si>
    <t>Fonctionnement des ventouses et venturi</t>
  </si>
  <si>
    <t>Fonctionnement capteur de présence de lé x2</t>
  </si>
  <si>
    <t>Guidage linéaire</t>
  </si>
  <si>
    <t>Etat, fonctionnement et nettoyage</t>
  </si>
  <si>
    <t>Vérification serrage du moteur</t>
  </si>
  <si>
    <t>Vérification du joint de protection</t>
  </si>
  <si>
    <t>Fonctionnement des capteurs</t>
  </si>
  <si>
    <t>Vérification absence de jeu dans les pivôts</t>
  </si>
  <si>
    <t>POSTE 4</t>
  </si>
  <si>
    <t>Fonctionnement capteur présence bouchons</t>
  </si>
  <si>
    <t>Fonctionnement capteur évacuation lé</t>
  </si>
  <si>
    <t xml:space="preserve">Graissage et nettoyage </t>
  </si>
  <si>
    <t xml:space="preserve">Etat, fonctionnement et nettoyage </t>
  </si>
  <si>
    <t xml:space="preserve">Vérin porte miroirs </t>
  </si>
  <si>
    <t>Bon état, absence de jeu</t>
  </si>
  <si>
    <t>Etat des glissières</t>
  </si>
  <si>
    <t>Capteurs</t>
  </si>
  <si>
    <t>Vérin d'écartement lames X8</t>
  </si>
  <si>
    <t>Vérin de plateau (coté lames)</t>
  </si>
  <si>
    <t>Graissage palier</t>
  </si>
  <si>
    <t>Vérin plateau porte bouchons</t>
  </si>
  <si>
    <t>Mirroirs (plateaux chauffant)</t>
  </si>
  <si>
    <t>Tenue des mirroirs</t>
  </si>
  <si>
    <t>Papier Téflon</t>
  </si>
  <si>
    <t>Système de dépression</t>
  </si>
  <si>
    <t>Fonctionnment ventouses et venturi</t>
  </si>
  <si>
    <t>Système de pince</t>
  </si>
  <si>
    <t>Serrage des vis de fixations de chaque pince</t>
  </si>
  <si>
    <t>Vérins de butée plateau bouchon</t>
  </si>
  <si>
    <t>Serrage des têtes de vérins et corps</t>
  </si>
  <si>
    <t xml:space="preserve">POSTE 5 </t>
  </si>
  <si>
    <t>Fonctionnement capteur présence lé (x2)</t>
  </si>
  <si>
    <t>Vérification manomètre (pression)</t>
  </si>
  <si>
    <t>Guidage linéaire (bras porte bouchon)</t>
  </si>
  <si>
    <t>Graissage et nettoyage</t>
  </si>
  <si>
    <t>Vérin porte mirroir</t>
  </si>
  <si>
    <t>Etat des glissères</t>
  </si>
  <si>
    <t>Vérins d'écartement lames (x8)</t>
  </si>
  <si>
    <t>Vérin de plateau (côté lames)</t>
  </si>
  <si>
    <t>Graissage paliers</t>
  </si>
  <si>
    <t>Vérins plateau porte bouchons</t>
  </si>
  <si>
    <t>Mirroirs (plateau chauffant)</t>
  </si>
  <si>
    <t>Fonctionnement ventouses et venturi</t>
  </si>
  <si>
    <t>Serrage des vis de fixation de chaque pince</t>
  </si>
  <si>
    <t>Vérin de mise en référence</t>
  </si>
  <si>
    <t>Serrage des colonnes de guidage</t>
  </si>
  <si>
    <t>Vérins de butée plateau bouchons X4</t>
  </si>
  <si>
    <t xml:space="preserve"> MANIPULATEUR 1</t>
  </si>
  <si>
    <t>Graissage crémaillères</t>
  </si>
  <si>
    <t xml:space="preserve"> MANIPULATEUR 2</t>
  </si>
  <si>
    <t xml:space="preserve"> CONVOYEUR CHUTES DE LAMES</t>
  </si>
  <si>
    <t>Etat des tasseaux</t>
  </si>
  <si>
    <t>Etat des équèrres fixées sur tasseaux</t>
  </si>
  <si>
    <t>Graissage des paliers</t>
  </si>
  <si>
    <t xml:space="preserve">Tension tapis </t>
  </si>
  <si>
    <t>ASPIRATEUR</t>
  </si>
  <si>
    <t>Nettoyage intérieur</t>
  </si>
  <si>
    <t>Nettoyage poches filtrantes</t>
  </si>
  <si>
    <t>Souflage des tuyaux</t>
  </si>
  <si>
    <t xml:space="preserve">BOLS VIBRANTS </t>
  </si>
  <si>
    <t>Vérification connectiques</t>
  </si>
  <si>
    <t>Fonctionnement marche avant/arrière</t>
  </si>
  <si>
    <t>RABOTEUSE GAUCHE</t>
  </si>
  <si>
    <t xml:space="preserve">Vérification film patin de guidage deplacement </t>
  </si>
  <si>
    <t>Etat des courroies</t>
  </si>
  <si>
    <t>Fonctionnemnt vérin</t>
  </si>
  <si>
    <t>Absence de points durs et de jeux</t>
  </si>
  <si>
    <t xml:space="preserve">RABOTEUSE DROITE </t>
  </si>
  <si>
    <t>Lundi</t>
  </si>
  <si>
    <t>L</t>
  </si>
  <si>
    <t>Mardi</t>
  </si>
  <si>
    <t>Ma</t>
  </si>
  <si>
    <t>Mercredi</t>
  </si>
  <si>
    <t>Mer</t>
  </si>
  <si>
    <t>Jeudi</t>
  </si>
  <si>
    <t>J</t>
  </si>
  <si>
    <t>Vendredi</t>
  </si>
  <si>
    <t>V</t>
  </si>
  <si>
    <t>Samedi</t>
  </si>
  <si>
    <t>S</t>
  </si>
  <si>
    <t>Dimance</t>
  </si>
  <si>
    <t>D</t>
  </si>
  <si>
    <t>Première opération</t>
  </si>
  <si>
    <t>Prochaine opération</t>
  </si>
  <si>
    <t xml:space="preserve">NE PAS TOUCHER </t>
  </si>
  <si>
    <t>DATE A RENTREE ICI</t>
  </si>
  <si>
    <t>Clef</t>
  </si>
  <si>
    <t>Temps en jours</t>
  </si>
  <si>
    <t>Semaine N°</t>
  </si>
  <si>
    <t>Opérations de maintenance</t>
  </si>
  <si>
    <t>Pièces</t>
  </si>
  <si>
    <t>Tarifs</t>
  </si>
  <si>
    <t>ETAT GENERAL</t>
  </si>
  <si>
    <t>Total</t>
  </si>
  <si>
    <t>POSTE 5</t>
  </si>
  <si>
    <t>Pièce</t>
  </si>
  <si>
    <t>Poste</t>
  </si>
  <si>
    <t>Sécurité</t>
  </si>
  <si>
    <t>Production</t>
  </si>
  <si>
    <t>Qualité</t>
  </si>
  <si>
    <t>Importance</t>
  </si>
  <si>
    <t>Date de commande</t>
  </si>
  <si>
    <t>Date de réception</t>
  </si>
  <si>
    <t>Date d'intervention</t>
  </si>
  <si>
    <t>Coût</t>
  </si>
  <si>
    <t>DATE A RENTREE</t>
  </si>
  <si>
    <t>NE PAS TOUCHER</t>
  </si>
  <si>
    <t>Délai</t>
  </si>
  <si>
    <t>LEGENDE</t>
  </si>
  <si>
    <t xml:space="preserve">Sécurité : </t>
  </si>
  <si>
    <t>Peux mettre l'opérateur en dansger (1 : Non, 4 : Grand risque)</t>
  </si>
  <si>
    <t xml:space="preserve">Production : </t>
  </si>
  <si>
    <t>Altère la production (1: Non, 4: ralentit énormément)</t>
  </si>
  <si>
    <t xml:space="preserve">Qualité : </t>
  </si>
  <si>
    <t>Peux altérer la qualité du produit fini (1: Non, 4: produit innaceptable)</t>
  </si>
  <si>
    <t>IMPORTANCE</t>
  </si>
  <si>
    <t>Pau attendre</t>
  </si>
  <si>
    <t>A faire dans les plus bref délais</t>
  </si>
  <si>
    <t>A faire en urgence</t>
  </si>
  <si>
    <t>PRODUCTION/QUALITE/IMPORTANCE</t>
  </si>
  <si>
    <t>A remplir avec 1,2,3 ou 4</t>
  </si>
  <si>
    <t>1 : Mineure</t>
  </si>
  <si>
    <t>2 : Moyenne</t>
  </si>
  <si>
    <t>3 : Impotante</t>
  </si>
  <si>
    <t>4 : Innaceptable</t>
  </si>
  <si>
    <t>Aujourd'hui</t>
  </si>
  <si>
    <t>Week-end</t>
  </si>
  <si>
    <t>A faire</t>
  </si>
  <si>
    <t>MACHINE AUTOMATIQUE</t>
  </si>
  <si>
    <t>Observations + Intervenant(s)</t>
  </si>
  <si>
    <t>RABOTEUSES</t>
  </si>
  <si>
    <t xml:space="preserve">Fraise </t>
  </si>
  <si>
    <t>Nombre</t>
  </si>
  <si>
    <t>v1.0 du 09/02/17</t>
  </si>
</sst>
</file>

<file path=xl/styles.xml><?xml version="1.0" encoding="utf-8"?>
<styleSheet xmlns="http://schemas.openxmlformats.org/spreadsheetml/2006/main">
  <numFmts count="3">
    <numFmt numFmtId="164" formatCode="0.0"/>
    <numFmt numFmtId="165" formatCode="yyyy"/>
    <numFmt numFmtId="166" formatCode="#,##0.00\ &quot;€&quot;"/>
  </numFmts>
  <fonts count="21">
    <font>
      <sz val="11"/>
      <color theme="1"/>
      <name val="Calibri"/>
      <family val="2"/>
      <scheme val="minor"/>
    </font>
    <font>
      <sz val="11"/>
      <name val="Calibri"/>
      <family val="2"/>
      <scheme val="minor"/>
    </font>
    <font>
      <sz val="10"/>
      <name val="Calibri"/>
      <family val="2"/>
      <scheme val="minor"/>
    </font>
    <font>
      <sz val="11"/>
      <color rgb="FF000000"/>
      <name val="Calibri"/>
      <family val="2"/>
      <scheme val="minor"/>
    </font>
    <font>
      <b/>
      <sz val="11"/>
      <color theme="1"/>
      <name val="Calibri"/>
      <family val="2"/>
      <scheme val="minor"/>
    </font>
    <font>
      <i/>
      <u/>
      <sz val="11"/>
      <color theme="1"/>
      <name val="Calibri"/>
      <family val="2"/>
      <scheme val="minor"/>
    </font>
    <font>
      <i/>
      <u/>
      <sz val="11"/>
      <name val="Calibri"/>
      <family val="2"/>
      <scheme val="minor"/>
    </font>
    <font>
      <b/>
      <sz val="11"/>
      <name val="Calibri"/>
      <family val="2"/>
      <scheme val="minor"/>
    </font>
    <font>
      <b/>
      <sz val="11"/>
      <color rgb="FFFF0000"/>
      <name val="Calibri"/>
      <family val="2"/>
      <scheme val="minor"/>
    </font>
    <font>
      <sz val="11"/>
      <color rgb="FF00B0F0"/>
      <name val="Calibri"/>
      <family val="2"/>
      <scheme val="minor"/>
    </font>
    <font>
      <b/>
      <sz val="11"/>
      <color rgb="FF00B0F0"/>
      <name val="Calibri"/>
      <family val="2"/>
      <scheme val="minor"/>
    </font>
    <font>
      <b/>
      <sz val="11"/>
      <color theme="0"/>
      <name val="Calibri"/>
      <family val="2"/>
      <scheme val="minor"/>
    </font>
    <font>
      <sz val="11"/>
      <color theme="0"/>
      <name val="Calibri"/>
      <family val="2"/>
      <scheme val="minor"/>
    </font>
    <font>
      <sz val="11"/>
      <color rgb="FFCCECFF"/>
      <name val="Calibri"/>
      <family val="2"/>
      <scheme val="minor"/>
    </font>
    <font>
      <b/>
      <sz val="14"/>
      <color theme="1"/>
      <name val="Calibri"/>
      <family val="2"/>
      <scheme val="minor"/>
    </font>
    <font>
      <b/>
      <sz val="16"/>
      <color theme="1"/>
      <name val="Calibri"/>
      <family val="2"/>
      <scheme val="minor"/>
    </font>
    <font>
      <sz val="14"/>
      <color theme="1"/>
      <name val="Calibri"/>
      <family val="2"/>
      <scheme val="minor"/>
    </font>
    <font>
      <b/>
      <sz val="26"/>
      <color theme="1"/>
      <name val="Calibri"/>
      <family val="2"/>
      <scheme val="minor"/>
    </font>
    <font>
      <b/>
      <sz val="11"/>
      <color rgb="FF3399FF"/>
      <name val="Calibri"/>
      <family val="2"/>
      <scheme val="minor"/>
    </font>
    <font>
      <sz val="11"/>
      <color rgb="FFFF7C80"/>
      <name val="Calibri"/>
      <family val="2"/>
      <scheme val="minor"/>
    </font>
    <font>
      <b/>
      <sz val="36"/>
      <color theme="1"/>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9" tint="0.39997558519241921"/>
        <bgColor indexed="64"/>
      </patternFill>
    </fill>
    <fill>
      <patternFill patternType="solid">
        <fgColor rgb="FFFFFF00"/>
        <bgColor indexed="64"/>
      </patternFill>
    </fill>
    <fill>
      <patternFill patternType="solid">
        <fgColor theme="1"/>
        <bgColor indexed="64"/>
      </patternFill>
    </fill>
    <fill>
      <patternFill patternType="solid">
        <fgColor rgb="FF00B050"/>
        <bgColor indexed="64"/>
      </patternFill>
    </fill>
    <fill>
      <patternFill patternType="solid">
        <fgColor rgb="FFFF0000"/>
        <bgColor indexed="64"/>
      </patternFill>
    </fill>
    <fill>
      <patternFill patternType="solid">
        <fgColor rgb="FFFFC000"/>
        <bgColor indexed="64"/>
      </patternFill>
    </fill>
    <fill>
      <patternFill patternType="solid">
        <fgColor rgb="FF33CCFF"/>
        <bgColor indexed="64"/>
      </patternFill>
    </fill>
    <fill>
      <patternFill patternType="solid">
        <fgColor rgb="FFFF7C80"/>
        <bgColor indexed="64"/>
      </patternFill>
    </fill>
    <fill>
      <patternFill patternType="solid">
        <fgColor theme="0"/>
        <bgColor indexed="64"/>
      </patternFill>
    </fill>
    <fill>
      <patternFill patternType="solid">
        <fgColor rgb="FFFF9900"/>
        <bgColor indexed="64"/>
      </patternFill>
    </fill>
  </fills>
  <borders count="6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diagonal/>
    </border>
    <border>
      <left style="thick">
        <color indexed="64"/>
      </left>
      <right/>
      <top/>
      <bottom style="thick">
        <color indexed="64"/>
      </bottom>
      <diagonal/>
    </border>
    <border>
      <left style="thin">
        <color indexed="64"/>
      </left>
      <right style="thick">
        <color indexed="64"/>
      </right>
      <top style="thin">
        <color indexed="64"/>
      </top>
      <bottom style="thin">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ck">
        <color auto="1"/>
      </left>
      <right style="thin">
        <color auto="1"/>
      </right>
      <top style="thick">
        <color auto="1"/>
      </top>
      <bottom style="thin">
        <color auto="1"/>
      </bottom>
      <diagonal/>
    </border>
    <border>
      <left style="thin">
        <color auto="1"/>
      </left>
      <right style="thick">
        <color auto="1"/>
      </right>
      <top style="thick">
        <color auto="1"/>
      </top>
      <bottom style="thin">
        <color auto="1"/>
      </bottom>
      <diagonal/>
    </border>
    <border>
      <left style="thick">
        <color auto="1"/>
      </left>
      <right style="thin">
        <color auto="1"/>
      </right>
      <top style="thin">
        <color auto="1"/>
      </top>
      <bottom style="thin">
        <color auto="1"/>
      </bottom>
      <diagonal/>
    </border>
    <border>
      <left style="thick">
        <color auto="1"/>
      </left>
      <right style="thick">
        <color indexed="64"/>
      </right>
      <top style="thin">
        <color indexed="64"/>
      </top>
      <bottom style="thin">
        <color indexed="64"/>
      </bottom>
      <diagonal/>
    </border>
    <border>
      <left style="thick">
        <color auto="1"/>
      </left>
      <right style="thin">
        <color auto="1"/>
      </right>
      <top style="thin">
        <color auto="1"/>
      </top>
      <bottom style="thick">
        <color auto="1"/>
      </bottom>
      <diagonal/>
    </border>
    <border>
      <left style="thick">
        <color indexed="64"/>
      </left>
      <right/>
      <top style="thick">
        <color indexed="64"/>
      </top>
      <bottom style="thin">
        <color indexed="64"/>
      </bottom>
      <diagonal/>
    </border>
    <border>
      <left/>
      <right/>
      <top style="thick">
        <color indexed="64"/>
      </top>
      <bottom style="thin">
        <color indexed="64"/>
      </bottom>
      <diagonal/>
    </border>
    <border>
      <left/>
      <right style="thick">
        <color indexed="64"/>
      </right>
      <top style="thick">
        <color indexed="64"/>
      </top>
      <bottom style="thin">
        <color indexed="64"/>
      </bottom>
      <diagonal/>
    </border>
    <border>
      <left style="thick">
        <color auto="1"/>
      </left>
      <right style="thick">
        <color indexed="64"/>
      </right>
      <top style="thick">
        <color auto="1"/>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right/>
      <top style="thick">
        <color auto="1"/>
      </top>
      <bottom/>
      <diagonal/>
    </border>
    <border>
      <left style="thick">
        <color auto="1"/>
      </left>
      <right style="thin">
        <color auto="1"/>
      </right>
      <top style="thin">
        <color auto="1"/>
      </top>
      <bottom/>
      <diagonal/>
    </border>
    <border>
      <left style="thin">
        <color indexed="64"/>
      </left>
      <right style="thick">
        <color indexed="64"/>
      </right>
      <top style="thin">
        <color indexed="64"/>
      </top>
      <bottom/>
      <diagonal/>
    </border>
    <border>
      <left style="thick">
        <color auto="1"/>
      </left>
      <right style="thick">
        <color indexed="64"/>
      </right>
      <top style="thin">
        <color indexed="64"/>
      </top>
      <bottom/>
      <diagonal/>
    </border>
    <border>
      <left/>
      <right style="thick">
        <color auto="1"/>
      </right>
      <top/>
      <bottom/>
      <diagonal/>
    </border>
    <border>
      <left/>
      <right style="thin">
        <color indexed="64"/>
      </right>
      <top style="thin">
        <color indexed="64"/>
      </top>
      <bottom style="thin">
        <color indexed="64"/>
      </bottom>
      <diagonal/>
    </border>
    <border>
      <left/>
      <right/>
      <top/>
      <bottom style="thin">
        <color indexed="64"/>
      </bottom>
      <diagonal/>
    </border>
    <border>
      <left/>
      <right style="thick">
        <color indexed="64"/>
      </right>
      <top/>
      <bottom style="thick">
        <color indexed="64"/>
      </bottom>
      <diagonal/>
    </border>
    <border>
      <left/>
      <right/>
      <top/>
      <bottom style="thick">
        <color indexed="64"/>
      </bottom>
      <diagonal/>
    </border>
    <border>
      <left style="thick">
        <color indexed="64"/>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style="thick">
        <color indexed="64"/>
      </bottom>
      <diagonal/>
    </border>
    <border>
      <left style="thick">
        <color indexed="64"/>
      </left>
      <right style="thick">
        <color indexed="64"/>
      </right>
      <top style="thick">
        <color indexed="64"/>
      </top>
      <bottom/>
      <diagonal/>
    </border>
    <border>
      <left style="thick">
        <color indexed="64"/>
      </left>
      <right style="thick">
        <color indexed="64"/>
      </right>
      <top/>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thick">
        <color indexed="64"/>
      </left>
      <right style="thin">
        <color auto="1"/>
      </right>
      <top style="thick">
        <color indexed="64"/>
      </top>
      <bottom/>
      <diagonal/>
    </border>
    <border>
      <left style="thick">
        <color indexed="64"/>
      </left>
      <right style="thin">
        <color auto="1"/>
      </right>
      <top/>
      <bottom/>
      <diagonal/>
    </border>
    <border>
      <left style="thin">
        <color auto="1"/>
      </left>
      <right style="thin">
        <color auto="1"/>
      </right>
      <top/>
      <bottom/>
      <diagonal/>
    </border>
    <border>
      <left style="thin">
        <color indexed="64"/>
      </left>
      <right style="thin">
        <color indexed="64"/>
      </right>
      <top style="thick">
        <color indexed="64"/>
      </top>
      <bottom/>
      <diagonal/>
    </border>
    <border>
      <left style="thin">
        <color indexed="64"/>
      </left>
      <right style="thick">
        <color indexed="64"/>
      </right>
      <top style="thick">
        <color indexed="64"/>
      </top>
      <bottom/>
      <diagonal/>
    </border>
    <border>
      <left style="thin">
        <color indexed="64"/>
      </left>
      <right style="thick">
        <color indexed="64"/>
      </right>
      <top/>
      <bottom/>
      <diagonal/>
    </border>
    <border>
      <left style="thick">
        <color auto="1"/>
      </left>
      <right/>
      <top style="thick">
        <color auto="1"/>
      </top>
      <bottom/>
      <diagonal/>
    </border>
    <border>
      <left/>
      <right style="thick">
        <color auto="1"/>
      </right>
      <top style="thick">
        <color auto="1"/>
      </top>
      <bottom/>
      <diagonal/>
    </border>
    <border>
      <left style="thick">
        <color auto="1"/>
      </left>
      <right/>
      <top/>
      <bottom/>
      <diagonal/>
    </border>
    <border>
      <left/>
      <right style="thin">
        <color auto="1"/>
      </right>
      <top style="thick">
        <color auto="1"/>
      </top>
      <bottom style="thin">
        <color auto="1"/>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ck">
        <color auto="1"/>
      </left>
      <right style="thin">
        <color auto="1"/>
      </right>
      <top/>
      <bottom style="thin">
        <color auto="1"/>
      </bottom>
      <diagonal/>
    </border>
    <border>
      <left style="thick">
        <color indexed="64"/>
      </left>
      <right style="medium">
        <color indexed="64"/>
      </right>
      <top style="medium">
        <color indexed="64"/>
      </top>
      <bottom/>
      <diagonal/>
    </border>
    <border>
      <left style="thick">
        <color indexed="64"/>
      </left>
      <right style="medium">
        <color indexed="64"/>
      </right>
      <top/>
      <bottom/>
      <diagonal/>
    </border>
    <border>
      <left style="thick">
        <color indexed="64"/>
      </left>
      <right style="medium">
        <color indexed="64"/>
      </right>
      <top/>
      <bottom style="thick">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bottom style="medium">
        <color indexed="64"/>
      </bottom>
      <diagonal/>
    </border>
    <border>
      <left style="thin">
        <color indexed="64"/>
      </left>
      <right/>
      <top style="thin">
        <color indexed="64"/>
      </top>
      <bottom/>
      <diagonal/>
    </border>
    <border>
      <left/>
      <right style="thick">
        <color auto="1"/>
      </right>
      <top/>
      <bottom style="thin">
        <color theme="0"/>
      </bottom>
      <diagonal/>
    </border>
  </borders>
  <cellStyleXfs count="1">
    <xf numFmtId="0" fontId="0" fillId="0" borderId="0"/>
  </cellStyleXfs>
  <cellXfs count="211">
    <xf numFmtId="0" fontId="0" fillId="0" borderId="0" xfId="0"/>
    <xf numFmtId="0" fontId="0" fillId="0" borderId="0" xfId="0" applyAlignment="1"/>
    <xf numFmtId="0" fontId="0" fillId="0" borderId="1" xfId="0" applyBorder="1" applyAlignment="1">
      <alignment horizontal="center"/>
    </xf>
    <xf numFmtId="0" fontId="0" fillId="0" borderId="3" xfId="0" applyBorder="1" applyAlignment="1"/>
    <xf numFmtId="0" fontId="0" fillId="0" borderId="0" xfId="0" applyBorder="1" applyAlignment="1">
      <alignment horizontal="center"/>
    </xf>
    <xf numFmtId="0" fontId="3" fillId="0" borderId="0" xfId="0" applyFont="1" applyAlignment="1">
      <alignment horizontal="center"/>
    </xf>
    <xf numFmtId="14" fontId="2" fillId="5" borderId="1" xfId="0" applyNumberFormat="1" applyFont="1" applyFill="1" applyBorder="1" applyAlignment="1">
      <alignment horizontal="center" vertical="center"/>
    </xf>
    <xf numFmtId="14" fontId="2" fillId="5" borderId="1" xfId="0" applyNumberFormat="1" applyFont="1" applyFill="1" applyBorder="1" applyAlignment="1">
      <alignment horizontal="center" vertical="center"/>
    </xf>
    <xf numFmtId="0" fontId="0" fillId="0" borderId="1" xfId="0" applyBorder="1" applyAlignment="1">
      <alignment horizontal="center"/>
    </xf>
    <xf numFmtId="0" fontId="2" fillId="5" borderId="1" xfId="0" applyFont="1" applyFill="1" applyBorder="1" applyAlignment="1">
      <alignment horizontal="center" vertical="center"/>
    </xf>
    <xf numFmtId="0" fontId="0" fillId="0" borderId="10" xfId="0" applyBorder="1" applyAlignment="1">
      <alignment horizontal="center"/>
    </xf>
    <xf numFmtId="0" fontId="0" fillId="0" borderId="10" xfId="0" applyBorder="1"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xf>
    <xf numFmtId="0" fontId="0" fillId="4" borderId="1" xfId="0" applyFill="1" applyBorder="1" applyAlignment="1">
      <alignment horizontal="center"/>
    </xf>
    <xf numFmtId="0" fontId="0" fillId="4" borderId="2" xfId="0" applyFill="1" applyBorder="1" applyAlignment="1">
      <alignment horizontal="center"/>
    </xf>
    <xf numFmtId="0" fontId="0" fillId="3" borderId="10" xfId="0" applyFill="1" applyBorder="1" applyAlignment="1">
      <alignment horizontal="center"/>
    </xf>
    <xf numFmtId="0" fontId="0" fillId="3" borderId="5" xfId="0" applyFill="1" applyBorder="1" applyAlignment="1">
      <alignment horizontal="center"/>
    </xf>
    <xf numFmtId="0" fontId="0" fillId="0" borderId="5" xfId="0" applyBorder="1" applyAlignment="1">
      <alignment horizontal="center" vertical="center"/>
    </xf>
    <xf numFmtId="0" fontId="0" fillId="0" borderId="4" xfId="0" applyBorder="1" applyAlignment="1"/>
    <xf numFmtId="0" fontId="0" fillId="3" borderId="16" xfId="0" applyFill="1" applyBorder="1" applyAlignment="1">
      <alignment horizontal="center"/>
    </xf>
    <xf numFmtId="0" fontId="0" fillId="0" borderId="1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14" fontId="0" fillId="0" borderId="0" xfId="0" applyNumberFormat="1"/>
    <xf numFmtId="0" fontId="4" fillId="0" borderId="0" xfId="0" applyFont="1" applyAlignment="1">
      <alignment horizontal="center" vertical="center"/>
    </xf>
    <xf numFmtId="0" fontId="1" fillId="0" borderId="9" xfId="0" applyFont="1" applyFill="1" applyBorder="1" applyAlignment="1">
      <alignment horizontal="center"/>
    </xf>
    <xf numFmtId="0" fontId="1" fillId="0" borderId="10" xfId="0" applyFont="1" applyFill="1" applyBorder="1" applyAlignment="1">
      <alignment horizontal="center"/>
    </xf>
    <xf numFmtId="0" fontId="1" fillId="0" borderId="1" xfId="0" applyFont="1" applyFill="1" applyBorder="1" applyAlignment="1">
      <alignment horizontal="center"/>
    </xf>
    <xf numFmtId="0" fontId="1" fillId="0" borderId="5" xfId="0" applyFont="1" applyFill="1" applyBorder="1" applyAlignment="1">
      <alignment horizontal="center"/>
    </xf>
    <xf numFmtId="0" fontId="1" fillId="0" borderId="12" xfId="0" applyFont="1" applyFill="1" applyBorder="1" applyAlignment="1">
      <alignment horizontal="center"/>
    </xf>
    <xf numFmtId="0" fontId="1" fillId="0" borderId="6" xfId="0" applyFont="1" applyFill="1" applyBorder="1" applyAlignment="1">
      <alignment horizontal="center"/>
    </xf>
    <xf numFmtId="0" fontId="1" fillId="0" borderId="7" xfId="0" applyFont="1" applyFill="1" applyBorder="1" applyAlignment="1">
      <alignment horizontal="center"/>
    </xf>
    <xf numFmtId="0" fontId="0" fillId="0" borderId="0" xfId="0" applyFill="1"/>
    <xf numFmtId="0" fontId="0" fillId="0" borderId="1" xfId="0" applyBorder="1"/>
    <xf numFmtId="0" fontId="0" fillId="7" borderId="1" xfId="0" applyFill="1" applyBorder="1"/>
    <xf numFmtId="0" fontId="4" fillId="0" borderId="18" xfId="0" applyNumberFormat="1" applyFont="1" applyBorder="1" applyAlignment="1">
      <alignment horizontal="center" vertical="center"/>
    </xf>
    <xf numFmtId="0" fontId="0" fillId="0" borderId="21" xfId="0" applyBorder="1" applyAlignment="1">
      <alignment horizontal="center"/>
    </xf>
    <xf numFmtId="0" fontId="0" fillId="0" borderId="19" xfId="0" applyBorder="1" applyAlignment="1">
      <alignment horizontal="center" vertical="center"/>
    </xf>
    <xf numFmtId="0" fontId="0" fillId="0" borderId="22" xfId="0" applyBorder="1" applyAlignment="1">
      <alignment horizontal="center" vertical="center"/>
    </xf>
    <xf numFmtId="0" fontId="0" fillId="0" borderId="21" xfId="0" applyBorder="1" applyAlignment="1">
      <alignment horizontal="center" vertical="center"/>
    </xf>
    <xf numFmtId="0" fontId="0" fillId="0" borderId="23" xfId="0" applyBorder="1" applyAlignment="1">
      <alignment horizontal="center" vertical="center"/>
    </xf>
    <xf numFmtId="0" fontId="0" fillId="0" borderId="20" xfId="0" applyBorder="1"/>
    <xf numFmtId="0" fontId="0" fillId="0" borderId="20" xfId="0" applyBorder="1" applyAlignment="1">
      <alignment horizontal="center" vertical="center"/>
    </xf>
    <xf numFmtId="0" fontId="0" fillId="0" borderId="0" xfId="0" applyBorder="1"/>
    <xf numFmtId="0" fontId="0" fillId="0" borderId="0" xfId="0" applyBorder="1" applyAlignment="1">
      <alignment horizontal="center" vertical="center"/>
    </xf>
    <xf numFmtId="1" fontId="0" fillId="0" borderId="0" xfId="0" applyNumberFormat="1" applyBorder="1" applyAlignment="1">
      <alignment horizontal="center" vertical="center"/>
    </xf>
    <xf numFmtId="0" fontId="0" fillId="0" borderId="24" xfId="0" applyBorder="1"/>
    <xf numFmtId="14" fontId="0" fillId="0" borderId="25" xfId="0" applyNumberFormat="1" applyBorder="1" applyAlignment="1">
      <alignment horizontal="center" vertical="center"/>
    </xf>
    <xf numFmtId="0" fontId="4" fillId="0" borderId="2" xfId="0" applyFont="1" applyFill="1" applyBorder="1" applyAlignment="1">
      <alignment horizontal="center" vertical="center"/>
    </xf>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left" vertical="center"/>
    </xf>
    <xf numFmtId="0" fontId="1" fillId="0" borderId="2" xfId="0" applyFont="1" applyFill="1" applyBorder="1"/>
    <xf numFmtId="0" fontId="6" fillId="0" borderId="2" xfId="0" applyFont="1" applyFill="1" applyBorder="1"/>
    <xf numFmtId="0" fontId="7" fillId="0" borderId="2" xfId="0" applyFont="1" applyFill="1" applyBorder="1" applyAlignment="1">
      <alignment horizontal="center" vertical="center"/>
    </xf>
    <xf numFmtId="0" fontId="1" fillId="0" borderId="2" xfId="0" applyFont="1" applyFill="1" applyBorder="1" applyAlignment="1">
      <alignment horizontal="left" vertical="center"/>
    </xf>
    <xf numFmtId="0" fontId="6" fillId="0" borderId="2" xfId="0" applyFont="1" applyFill="1" applyBorder="1" applyAlignment="1">
      <alignment horizontal="left" vertical="center"/>
    </xf>
    <xf numFmtId="0" fontId="7" fillId="0" borderId="2" xfId="0" applyFont="1" applyFill="1" applyBorder="1" applyAlignment="1">
      <alignment horizontal="center"/>
    </xf>
    <xf numFmtId="0" fontId="0" fillId="0" borderId="0" xfId="0" applyFill="1" applyBorder="1" applyAlignment="1">
      <alignment horizontal="center" vertical="center"/>
    </xf>
    <xf numFmtId="0" fontId="0" fillId="0" borderId="26" xfId="0" applyBorder="1" applyAlignment="1">
      <alignment horizontal="center" vertical="center"/>
    </xf>
    <xf numFmtId="14" fontId="15" fillId="0" borderId="1" xfId="0" applyNumberFormat="1" applyFont="1" applyBorder="1" applyAlignment="1">
      <alignment horizontal="center" vertical="center" textRotation="90"/>
    </xf>
    <xf numFmtId="0" fontId="14" fillId="0" borderId="0" xfId="0" applyFont="1" applyAlignment="1">
      <alignment horizontal="left" vertical="center"/>
    </xf>
    <xf numFmtId="14" fontId="12" fillId="0" borderId="0" xfId="0" applyNumberFormat="1" applyFont="1"/>
    <xf numFmtId="0" fontId="0" fillId="7" borderId="25" xfId="0" applyFill="1" applyBorder="1"/>
    <xf numFmtId="0" fontId="0" fillId="0" borderId="28" xfId="0" applyBorder="1"/>
    <xf numFmtId="0" fontId="0" fillId="0" borderId="27" xfId="0" applyBorder="1"/>
    <xf numFmtId="14" fontId="15" fillId="0" borderId="25" xfId="0" applyNumberFormat="1" applyFont="1" applyBorder="1" applyAlignment="1">
      <alignment horizontal="center" vertical="center" textRotation="90"/>
    </xf>
    <xf numFmtId="0" fontId="4" fillId="0" borderId="25" xfId="0" applyFont="1" applyBorder="1" applyAlignment="1">
      <alignment horizontal="center" vertical="center"/>
    </xf>
    <xf numFmtId="14" fontId="15" fillId="0" borderId="18" xfId="0" applyNumberFormat="1" applyFont="1" applyBorder="1" applyAlignment="1">
      <alignment horizontal="center" vertical="center" textRotation="90"/>
    </xf>
    <xf numFmtId="0" fontId="12" fillId="0" borderId="28" xfId="0" applyFont="1" applyBorder="1" applyAlignment="1">
      <alignment horizontal="center" vertical="center"/>
    </xf>
    <xf numFmtId="14" fontId="0" fillId="0" borderId="0" xfId="0" applyNumberFormat="1" applyBorder="1"/>
    <xf numFmtId="0" fontId="0" fillId="0" borderId="5" xfId="0" applyBorder="1"/>
    <xf numFmtId="0" fontId="0" fillId="0" borderId="28" xfId="0" applyBorder="1" applyAlignment="1">
      <alignment horizontal="center"/>
    </xf>
    <xf numFmtId="14" fontId="0" fillId="0" borderId="28" xfId="0" applyNumberFormat="1" applyBorder="1"/>
    <xf numFmtId="0" fontId="0" fillId="0" borderId="6" xfId="0" applyBorder="1"/>
    <xf numFmtId="0" fontId="0" fillId="0" borderId="7" xfId="0" applyBorder="1"/>
    <xf numFmtId="14" fontId="15" fillId="0" borderId="9" xfId="0" applyNumberFormat="1" applyFont="1" applyBorder="1" applyAlignment="1">
      <alignment horizontal="center" vertical="center" textRotation="90"/>
    </xf>
    <xf numFmtId="0" fontId="4" fillId="0" borderId="5" xfId="0" applyFont="1" applyBorder="1" applyAlignment="1">
      <alignment horizontal="center" vertical="center"/>
    </xf>
    <xf numFmtId="0" fontId="0" fillId="7" borderId="5" xfId="0" applyFill="1" applyBorder="1"/>
    <xf numFmtId="0" fontId="0" fillId="0" borderId="25" xfId="0" applyBorder="1"/>
    <xf numFmtId="0" fontId="0" fillId="0" borderId="31" xfId="0" applyBorder="1"/>
    <xf numFmtId="14" fontId="0" fillId="0" borderId="32" xfId="0" applyNumberFormat="1" applyBorder="1"/>
    <xf numFmtId="14" fontId="0" fillId="0" borderId="33" xfId="0" applyNumberFormat="1" applyBorder="1"/>
    <xf numFmtId="14" fontId="0" fillId="0" borderId="29" xfId="0" applyNumberFormat="1" applyBorder="1"/>
    <xf numFmtId="0" fontId="0" fillId="7" borderId="34" xfId="0" applyFill="1" applyBorder="1"/>
    <xf numFmtId="0" fontId="0" fillId="7" borderId="35" xfId="0" applyFill="1" applyBorder="1"/>
    <xf numFmtId="0" fontId="0" fillId="0" borderId="30" xfId="0" applyBorder="1"/>
    <xf numFmtId="0" fontId="4" fillId="3" borderId="30" xfId="0" applyFont="1" applyFill="1" applyBorder="1" applyAlignment="1">
      <alignment horizontal="center" vertical="center"/>
    </xf>
    <xf numFmtId="0" fontId="4" fillId="9" borderId="30" xfId="0" applyFont="1" applyFill="1" applyBorder="1" applyAlignment="1">
      <alignment horizontal="center" vertical="center"/>
    </xf>
    <xf numFmtId="14" fontId="0" fillId="0" borderId="2" xfId="0" applyNumberFormat="1" applyBorder="1" applyAlignment="1">
      <alignment horizontal="center" vertical="center"/>
    </xf>
    <xf numFmtId="0" fontId="0" fillId="0" borderId="25" xfId="0" applyBorder="1" applyAlignment="1">
      <alignment horizontal="center" vertical="center"/>
    </xf>
    <xf numFmtId="164" fontId="13" fillId="0" borderId="1" xfId="0" applyNumberFormat="1" applyFont="1" applyBorder="1" applyAlignment="1">
      <alignment horizontal="center" vertical="center"/>
    </xf>
    <xf numFmtId="164" fontId="0" fillId="0" borderId="1" xfId="0" applyNumberFormat="1" applyBorder="1" applyAlignment="1">
      <alignment horizontal="center" vertical="center"/>
    </xf>
    <xf numFmtId="164" fontId="12" fillId="0" borderId="1" xfId="0" applyNumberFormat="1" applyFont="1" applyBorder="1" applyAlignment="1">
      <alignment horizontal="center" vertical="center"/>
    </xf>
    <xf numFmtId="164" fontId="0" fillId="0" borderId="1" xfId="0" applyNumberFormat="1" applyFill="1" applyBorder="1" applyAlignment="1">
      <alignment horizontal="center" vertical="center"/>
    </xf>
    <xf numFmtId="164" fontId="0" fillId="0" borderId="1" xfId="0" applyNumberFormat="1" applyFont="1" applyBorder="1" applyAlignment="1">
      <alignment horizontal="center" vertical="center"/>
    </xf>
    <xf numFmtId="164" fontId="1" fillId="0" borderId="1" xfId="0" applyNumberFormat="1" applyFont="1" applyBorder="1" applyAlignment="1">
      <alignment horizontal="center" vertical="center"/>
    </xf>
    <xf numFmtId="0" fontId="11" fillId="0" borderId="0" xfId="0" applyFont="1" applyAlignment="1">
      <alignment horizontal="center"/>
    </xf>
    <xf numFmtId="0" fontId="8" fillId="0" borderId="1" xfId="0" applyFont="1" applyBorder="1" applyAlignment="1">
      <alignment horizontal="center"/>
    </xf>
    <xf numFmtId="0" fontId="8" fillId="0" borderId="19" xfId="0" applyFont="1" applyBorder="1" applyAlignment="1">
      <alignment horizontal="center"/>
    </xf>
    <xf numFmtId="165" fontId="4" fillId="0" borderId="1" xfId="0" applyNumberFormat="1" applyFont="1" applyBorder="1" applyAlignment="1">
      <alignment horizontal="center" vertical="center"/>
    </xf>
    <xf numFmtId="0" fontId="1" fillId="0" borderId="1" xfId="0" applyFont="1" applyBorder="1" applyAlignment="1">
      <alignment horizontal="center"/>
    </xf>
    <xf numFmtId="166" fontId="8" fillId="0" borderId="1" xfId="0" applyNumberFormat="1" applyFont="1" applyBorder="1" applyAlignment="1">
      <alignment horizontal="center"/>
    </xf>
    <xf numFmtId="166" fontId="11" fillId="0" borderId="0" xfId="0" applyNumberFormat="1" applyFont="1" applyAlignment="1">
      <alignment horizontal="center"/>
    </xf>
    <xf numFmtId="166" fontId="8" fillId="0" borderId="19" xfId="0" applyNumberFormat="1" applyFont="1" applyBorder="1" applyAlignment="1">
      <alignment horizontal="center"/>
    </xf>
    <xf numFmtId="166" fontId="0" fillId="0" borderId="0" xfId="0" applyNumberFormat="1"/>
    <xf numFmtId="166" fontId="0" fillId="0" borderId="1" xfId="0" applyNumberFormat="1" applyBorder="1"/>
    <xf numFmtId="166" fontId="11" fillId="9" borderId="1" xfId="0" applyNumberFormat="1" applyFont="1" applyFill="1" applyBorder="1" applyAlignment="1">
      <alignment horizontal="center"/>
    </xf>
    <xf numFmtId="0" fontId="0" fillId="0" borderId="0" xfId="0" applyFill="1" applyBorder="1"/>
    <xf numFmtId="166" fontId="0" fillId="0" borderId="0" xfId="0" applyNumberFormat="1" applyFill="1" applyBorder="1"/>
    <xf numFmtId="166" fontId="11" fillId="0" borderId="0" xfId="0" applyNumberFormat="1" applyFont="1" applyFill="1" applyBorder="1" applyAlignment="1">
      <alignment horizontal="center"/>
    </xf>
    <xf numFmtId="0" fontId="4" fillId="0" borderId="30" xfId="0" applyFont="1" applyBorder="1" applyAlignment="1">
      <alignment horizontal="center" vertical="center"/>
    </xf>
    <xf numFmtId="0" fontId="0" fillId="0" borderId="36" xfId="0"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0" fillId="0" borderId="41" xfId="0" applyBorder="1" applyAlignment="1">
      <alignment horizontal="center" vertical="center"/>
    </xf>
    <xf numFmtId="0" fontId="0" fillId="0" borderId="32" xfId="0" applyBorder="1" applyAlignment="1">
      <alignment horizontal="center" vertical="center"/>
    </xf>
    <xf numFmtId="166" fontId="0" fillId="0" borderId="32" xfId="0" applyNumberFormat="1" applyBorder="1" applyAlignment="1">
      <alignment horizontal="center" vertical="center"/>
    </xf>
    <xf numFmtId="0" fontId="0" fillId="0" borderId="33" xfId="0" applyBorder="1" applyAlignment="1">
      <alignment horizontal="center" vertical="center"/>
    </xf>
    <xf numFmtId="166" fontId="0" fillId="0" borderId="33" xfId="0" applyNumberFormat="1" applyBorder="1" applyAlignment="1">
      <alignment horizontal="center" vertical="center"/>
    </xf>
    <xf numFmtId="14" fontId="0" fillId="0" borderId="36" xfId="0" applyNumberFormat="1" applyBorder="1" applyAlignment="1">
      <alignment horizontal="center" vertical="center"/>
    </xf>
    <xf numFmtId="14" fontId="0" fillId="0" borderId="39" xfId="0" applyNumberFormat="1" applyBorder="1" applyAlignment="1">
      <alignment horizontal="center" vertical="center"/>
    </xf>
    <xf numFmtId="14" fontId="4" fillId="0" borderId="30" xfId="0" applyNumberFormat="1" applyFont="1" applyBorder="1" applyAlignment="1">
      <alignment horizontal="center" vertical="center"/>
    </xf>
    <xf numFmtId="14" fontId="0" fillId="0" borderId="40" xfId="0" applyNumberFormat="1" applyBorder="1" applyAlignment="1">
      <alignment horizontal="center" vertical="center"/>
    </xf>
    <xf numFmtId="14" fontId="0" fillId="0" borderId="41" xfId="0" applyNumberFormat="1" applyBorder="1" applyAlignment="1">
      <alignment horizontal="center" vertical="center"/>
    </xf>
    <xf numFmtId="0" fontId="0" fillId="0" borderId="0" xfId="0" applyNumberFormat="1"/>
    <xf numFmtId="0" fontId="4" fillId="0" borderId="30" xfId="0" applyNumberFormat="1" applyFont="1" applyBorder="1" applyAlignment="1">
      <alignment horizontal="center" vertical="center"/>
    </xf>
    <xf numFmtId="0" fontId="0" fillId="0" borderId="33" xfId="0" applyNumberFormat="1" applyBorder="1" applyAlignment="1">
      <alignment horizontal="center" vertical="center"/>
    </xf>
    <xf numFmtId="0" fontId="8" fillId="0" borderId="42" xfId="0" applyFont="1" applyBorder="1" applyAlignment="1">
      <alignment horizontal="center" vertical="center"/>
    </xf>
    <xf numFmtId="14" fontId="0" fillId="0" borderId="0" xfId="0" applyNumberFormat="1" applyAlignment="1">
      <alignment textRotation="90"/>
    </xf>
    <xf numFmtId="0" fontId="4" fillId="0" borderId="44" xfId="0" applyFont="1" applyBorder="1" applyAlignment="1">
      <alignment horizontal="right"/>
    </xf>
    <xf numFmtId="0" fontId="8" fillId="0" borderId="44" xfId="0" applyFont="1" applyFill="1" applyBorder="1" applyAlignment="1">
      <alignment horizontal="center" vertical="center"/>
    </xf>
    <xf numFmtId="0" fontId="0" fillId="8" borderId="44" xfId="0" applyFill="1" applyBorder="1"/>
    <xf numFmtId="0" fontId="0" fillId="10" borderId="44" xfId="0" applyFill="1" applyBorder="1"/>
    <xf numFmtId="0" fontId="4" fillId="0" borderId="0" xfId="0" applyFont="1" applyBorder="1" applyAlignment="1">
      <alignment horizontal="center"/>
    </xf>
    <xf numFmtId="0" fontId="0" fillId="0" borderId="44" xfId="0" applyBorder="1"/>
    <xf numFmtId="14" fontId="0" fillId="0" borderId="0" xfId="0" applyNumberFormat="1" applyBorder="1" applyAlignment="1">
      <alignment textRotation="90"/>
    </xf>
    <xf numFmtId="0" fontId="0" fillId="9" borderId="44" xfId="0" applyFill="1" applyBorder="1"/>
    <xf numFmtId="0" fontId="0" fillId="0" borderId="43" xfId="0" applyBorder="1"/>
    <xf numFmtId="0" fontId="8" fillId="0" borderId="44" xfId="0" applyFont="1" applyBorder="1"/>
    <xf numFmtId="0" fontId="0" fillId="0" borderId="4" xfId="0" applyBorder="1"/>
    <xf numFmtId="0" fontId="0" fillId="0" borderId="0" xfId="0" applyAlignment="1">
      <alignment horizontal="left"/>
    </xf>
    <xf numFmtId="0" fontId="1" fillId="0" borderId="45" xfId="0" applyFont="1" applyFill="1" applyBorder="1" applyAlignment="1">
      <alignment horizontal="center"/>
    </xf>
    <xf numFmtId="0" fontId="1" fillId="0" borderId="25" xfId="0" applyFont="1" applyFill="1" applyBorder="1" applyAlignment="1">
      <alignment horizontal="center"/>
    </xf>
    <xf numFmtId="0" fontId="0" fillId="0" borderId="47" xfId="0" applyBorder="1"/>
    <xf numFmtId="0" fontId="0" fillId="0" borderId="49" xfId="0" applyBorder="1"/>
    <xf numFmtId="0" fontId="0" fillId="0" borderId="51" xfId="0" applyBorder="1"/>
    <xf numFmtId="0" fontId="1" fillId="0" borderId="52" xfId="0" applyFont="1" applyFill="1" applyBorder="1" applyAlignment="1">
      <alignment horizontal="center"/>
    </xf>
    <xf numFmtId="0" fontId="1" fillId="0" borderId="46" xfId="0" applyFont="1" applyFill="1" applyBorder="1" applyAlignment="1">
      <alignment horizontal="center"/>
    </xf>
    <xf numFmtId="0" fontId="1" fillId="0" borderId="48" xfId="0" applyFont="1" applyFill="1" applyBorder="1" applyAlignment="1">
      <alignment horizontal="center"/>
    </xf>
    <xf numFmtId="0" fontId="0" fillId="11" borderId="46" xfId="0" applyFill="1" applyBorder="1"/>
    <xf numFmtId="0" fontId="19" fillId="12" borderId="48" xfId="0" applyFont="1" applyFill="1" applyBorder="1"/>
    <xf numFmtId="0" fontId="0" fillId="14" borderId="48" xfId="0" applyFill="1" applyBorder="1"/>
    <xf numFmtId="0" fontId="0" fillId="8" borderId="50" xfId="0" applyFill="1" applyBorder="1"/>
    <xf numFmtId="0" fontId="0" fillId="7" borderId="42" xfId="0" applyFill="1" applyBorder="1"/>
    <xf numFmtId="0" fontId="4" fillId="0" borderId="53" xfId="0" applyFont="1" applyFill="1" applyBorder="1" applyAlignment="1">
      <alignment horizontal="center" vertical="center"/>
    </xf>
    <xf numFmtId="0" fontId="0" fillId="0" borderId="54" xfId="0" applyFont="1" applyFill="1" applyBorder="1" applyAlignment="1">
      <alignment horizontal="left" vertical="center"/>
    </xf>
    <xf numFmtId="0" fontId="4" fillId="0" borderId="54" xfId="0" applyFont="1" applyFill="1" applyBorder="1" applyAlignment="1">
      <alignment horizontal="center" vertical="center"/>
    </xf>
    <xf numFmtId="0" fontId="0" fillId="0" borderId="55" xfId="0" applyFont="1" applyFill="1" applyBorder="1" applyAlignment="1">
      <alignment horizontal="left" vertical="center"/>
    </xf>
    <xf numFmtId="0" fontId="5" fillId="0" borderId="0" xfId="0" applyFont="1"/>
    <xf numFmtId="0" fontId="5" fillId="0" borderId="54" xfId="0" applyFont="1" applyFill="1" applyBorder="1" applyAlignment="1">
      <alignment horizontal="left" vertical="center"/>
    </xf>
    <xf numFmtId="0" fontId="9" fillId="0" borderId="0" xfId="0" applyFont="1" applyAlignment="1">
      <alignment vertical="center"/>
    </xf>
    <xf numFmtId="0" fontId="0" fillId="0" borderId="0" xfId="0" applyAlignment="1">
      <alignment horizontal="left" indent="1"/>
    </xf>
    <xf numFmtId="0" fontId="0" fillId="0" borderId="0" xfId="0" applyAlignment="1">
      <alignment horizontal="left" indent="2"/>
    </xf>
    <xf numFmtId="14" fontId="15" fillId="0" borderId="56" xfId="0" applyNumberFormat="1" applyFont="1" applyBorder="1" applyAlignment="1">
      <alignment horizontal="center" vertical="center" textRotation="90"/>
    </xf>
    <xf numFmtId="14" fontId="15" fillId="0" borderId="17" xfId="0" applyNumberFormat="1" applyFont="1" applyBorder="1" applyAlignment="1">
      <alignment horizontal="center" vertical="center" textRotation="90"/>
    </xf>
    <xf numFmtId="0" fontId="4" fillId="0" borderId="57" xfId="0" applyFont="1" applyFill="1" applyBorder="1" applyAlignment="1">
      <alignment horizontal="center" vertical="center"/>
    </xf>
    <xf numFmtId="0" fontId="0" fillId="0" borderId="18" xfId="0" applyBorder="1" applyAlignment="1">
      <alignment horizontal="center" vertical="center"/>
    </xf>
    <xf numFmtId="14" fontId="0" fillId="0" borderId="56" xfId="0" applyNumberFormat="1" applyBorder="1" applyAlignment="1">
      <alignment horizontal="center" vertical="center"/>
    </xf>
    <xf numFmtId="14" fontId="0" fillId="0" borderId="57" xfId="0" applyNumberFormat="1" applyBorder="1" applyAlignment="1">
      <alignment horizontal="center" vertical="center"/>
    </xf>
    <xf numFmtId="164" fontId="13" fillId="0" borderId="18" xfId="0" applyNumberFormat="1" applyFont="1" applyBorder="1" applyAlignment="1">
      <alignment horizontal="center" vertical="center"/>
    </xf>
    <xf numFmtId="0" fontId="0" fillId="0" borderId="56" xfId="0" applyBorder="1" applyAlignment="1">
      <alignment horizontal="center" vertical="center"/>
    </xf>
    <xf numFmtId="0" fontId="0" fillId="2" borderId="58" xfId="0" applyFill="1" applyBorder="1" applyAlignment="1">
      <alignment horizontal="center"/>
    </xf>
    <xf numFmtId="0" fontId="0" fillId="9" borderId="59" xfId="0" applyFill="1" applyBorder="1" applyAlignment="1">
      <alignment horizontal="center"/>
    </xf>
    <xf numFmtId="0" fontId="0" fillId="8" borderId="59" xfId="0" applyFill="1" applyBorder="1" applyAlignment="1">
      <alignment horizontal="center"/>
    </xf>
    <xf numFmtId="0" fontId="1" fillId="6" borderId="59" xfId="0" applyFont="1" applyFill="1" applyBorder="1" applyAlignment="1">
      <alignment horizontal="center"/>
    </xf>
    <xf numFmtId="0" fontId="1" fillId="6" borderId="60" xfId="0" applyFont="1" applyFill="1" applyBorder="1" applyAlignment="1">
      <alignment horizontal="center"/>
    </xf>
    <xf numFmtId="0" fontId="0" fillId="0" borderId="61" xfId="0" applyBorder="1" applyAlignment="1"/>
    <xf numFmtId="0" fontId="1" fillId="13" borderId="1" xfId="0" applyFont="1" applyFill="1" applyBorder="1" applyAlignment="1">
      <alignment horizontal="center"/>
    </xf>
    <xf numFmtId="166" fontId="1" fillId="13" borderId="1" xfId="0" applyNumberFormat="1" applyFont="1" applyFill="1" applyBorder="1" applyAlignment="1">
      <alignment horizontal="center"/>
    </xf>
    <xf numFmtId="0" fontId="1" fillId="13" borderId="62" xfId="0" applyFont="1" applyFill="1" applyBorder="1" applyAlignment="1">
      <alignment horizontal="center"/>
    </xf>
    <xf numFmtId="166" fontId="1" fillId="13" borderId="19" xfId="0" applyNumberFormat="1" applyFont="1" applyFill="1" applyBorder="1" applyAlignment="1">
      <alignment horizontal="center"/>
    </xf>
    <xf numFmtId="0" fontId="4" fillId="0" borderId="0" xfId="0" applyFont="1" applyFill="1" applyBorder="1" applyAlignment="1">
      <alignment horizontal="center"/>
    </xf>
    <xf numFmtId="165" fontId="4" fillId="0" borderId="18" xfId="0" applyNumberFormat="1" applyFont="1" applyBorder="1" applyAlignment="1">
      <alignment horizontal="center" vertical="center"/>
    </xf>
    <xf numFmtId="0" fontId="0" fillId="0" borderId="0" xfId="0" applyAlignment="1">
      <alignment horizontal="center" vertical="center"/>
    </xf>
    <xf numFmtId="166" fontId="0" fillId="0" borderId="1" xfId="0" applyNumberFormat="1" applyBorder="1" applyAlignment="1">
      <alignment horizontal="center" vertical="center"/>
    </xf>
    <xf numFmtId="0" fontId="1" fillId="0" borderId="1" xfId="0" applyFont="1" applyBorder="1" applyAlignment="1">
      <alignment horizontal="center" vertical="center"/>
    </xf>
    <xf numFmtId="166" fontId="11" fillId="9" borderId="1" xfId="0" applyNumberFormat="1" applyFont="1" applyFill="1" applyBorder="1" applyAlignment="1">
      <alignment horizontal="center" vertical="center"/>
    </xf>
    <xf numFmtId="0" fontId="14" fillId="0" borderId="0" xfId="0" applyFont="1" applyAlignment="1">
      <alignment horizontal="center"/>
    </xf>
    <xf numFmtId="0" fontId="16" fillId="0" borderId="0" xfId="0" applyFont="1" applyAlignment="1">
      <alignment horizontal="center"/>
    </xf>
    <xf numFmtId="0" fontId="20" fillId="0" borderId="28" xfId="0" applyFont="1" applyBorder="1" applyAlignment="1">
      <alignment horizontal="center"/>
    </xf>
    <xf numFmtId="0" fontId="20" fillId="0" borderId="27" xfId="0" applyFont="1" applyBorder="1" applyAlignment="1">
      <alignment horizontal="center"/>
    </xf>
    <xf numFmtId="0" fontId="8" fillId="0" borderId="0" xfId="0" applyFont="1" applyAlignment="1">
      <alignment horizontal="center" vertical="center"/>
    </xf>
    <xf numFmtId="0" fontId="10" fillId="0" borderId="0" xfId="0" applyFont="1" applyAlignment="1">
      <alignment horizontal="center" vertical="center"/>
    </xf>
    <xf numFmtId="0" fontId="0" fillId="0" borderId="8" xfId="0" applyBorder="1" applyAlignment="1">
      <alignment horizontal="center"/>
    </xf>
    <xf numFmtId="0" fontId="0" fillId="0" borderId="17" xfId="0" applyBorder="1" applyAlignment="1">
      <alignment horizontal="center"/>
    </xf>
    <xf numFmtId="0" fontId="0" fillId="0" borderId="9" xfId="0" applyBorder="1" applyAlignment="1">
      <alignment horizontal="center"/>
    </xf>
    <xf numFmtId="0" fontId="0" fillId="2" borderId="13" xfId="0"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17" fillId="11" borderId="2" xfId="0" applyFont="1" applyFill="1" applyBorder="1" applyAlignment="1">
      <alignment horizontal="center"/>
    </xf>
    <xf numFmtId="0" fontId="4" fillId="11" borderId="25" xfId="0" applyFont="1" applyFill="1" applyBorder="1" applyAlignment="1">
      <alignment horizontal="center"/>
    </xf>
    <xf numFmtId="0" fontId="17" fillId="11" borderId="1" xfId="0" applyFont="1" applyFill="1" applyBorder="1" applyAlignment="1">
      <alignment horizontal="center" vertical="center"/>
    </xf>
    <xf numFmtId="14" fontId="8" fillId="0" borderId="0" xfId="0" applyNumberFormat="1" applyFont="1" applyAlignment="1">
      <alignment horizontal="center" vertical="center"/>
    </xf>
    <xf numFmtId="14" fontId="8" fillId="0" borderId="28" xfId="0" applyNumberFormat="1" applyFont="1" applyBorder="1" applyAlignment="1">
      <alignment horizontal="center" vertical="center"/>
    </xf>
    <xf numFmtId="0" fontId="18" fillId="0" borderId="0" xfId="0" applyFont="1" applyAlignment="1">
      <alignment horizontal="center" vertical="center"/>
    </xf>
    <xf numFmtId="0" fontId="18" fillId="0" borderId="28" xfId="0" applyFont="1" applyBorder="1" applyAlignment="1">
      <alignment horizontal="center" vertical="center"/>
    </xf>
    <xf numFmtId="0" fontId="0" fillId="0" borderId="63" xfId="0" applyBorder="1"/>
  </cellXfs>
  <cellStyles count="1">
    <cellStyle name="Normal" xfId="0" builtinId="0"/>
  </cellStyles>
  <dxfs count="36">
    <dxf>
      <numFmt numFmtId="166" formatCode="#,##0.00\ &quot;€&quot;"/>
      <alignment horizontal="center" vertical="center" textRotation="0" wrapText="0" indent="0" relativeIndent="255" justifyLastLine="0" shrinkToFit="0" readingOrder="0"/>
      <border diagonalUp="0" diagonalDown="0">
        <left style="thick">
          <color indexed="64"/>
        </left>
        <right style="thick">
          <color indexed="64"/>
        </right>
        <top/>
        <bottom/>
        <vertical/>
        <horizontal/>
      </border>
    </dxf>
    <dxf>
      <numFmt numFmtId="0" formatCode="General"/>
      <alignment horizontal="center" vertical="center" textRotation="0" wrapText="0" indent="0" relativeIndent="255" justifyLastLine="0" shrinkToFit="0" readingOrder="0"/>
      <border diagonalUp="0" diagonalDown="0">
        <left style="thick">
          <color indexed="64"/>
        </left>
        <right style="thick">
          <color indexed="64"/>
        </right>
        <top/>
        <bottom/>
      </border>
    </dxf>
    <dxf>
      <numFmt numFmtId="19" formatCode="dd/mm/yyyy"/>
      <alignment horizontal="center" vertical="center" textRotation="0" wrapText="0" indent="0" relativeIndent="255" justifyLastLine="0" shrinkToFit="0" readingOrder="0"/>
      <border diagonalUp="0" diagonalDown="0">
        <left style="thin">
          <color indexed="64"/>
        </left>
        <right style="thick">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ck">
          <color indexed="64"/>
        </left>
        <right style="thin">
          <color indexed="64"/>
        </right>
        <top/>
        <bottom/>
      </border>
    </dxf>
    <dxf>
      <numFmt numFmtId="0" formatCode="General"/>
      <alignment horizontal="center" vertical="center" textRotation="0" wrapText="0" indent="0" relativeIndent="255" justifyLastLine="0" shrinkToFit="0" readingOrder="0"/>
      <border diagonalUp="0" diagonalDown="0">
        <left style="thin">
          <color indexed="64"/>
        </left>
        <right style="thick">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n">
          <color indexed="64"/>
        </left>
        <right style="thin">
          <color indexed="64"/>
        </right>
        <top/>
        <bottom/>
      </border>
    </dxf>
    <dxf>
      <alignment horizontal="center" vertical="center" textRotation="0" wrapText="0" indent="0" relativeIndent="255" justifyLastLine="0" shrinkToFit="0" readingOrder="0"/>
      <border diagonalUp="0" diagonalDown="0" outline="0">
        <left style="thick">
          <color indexed="64"/>
        </left>
        <right style="thin">
          <color indexed="64"/>
        </right>
        <top/>
        <bottom/>
      </border>
    </dxf>
    <dxf>
      <alignment horizontal="center" vertical="center" textRotation="0" wrapText="0" indent="0" relativeIndent="255" justifyLastLine="0" shrinkToFit="0" readingOrder="0"/>
      <border diagonalUp="0" diagonalDown="0" outline="0">
        <left style="thick">
          <color indexed="64"/>
        </left>
        <right style="thick">
          <color indexed="64"/>
        </right>
        <top/>
        <bottom/>
      </border>
    </dxf>
    <dxf>
      <alignment horizontal="center" vertical="center" textRotation="0" wrapText="0" indent="0" relativeIndent="255" justifyLastLine="0" shrinkToFit="0" readingOrder="0"/>
      <border diagonalUp="0" diagonalDown="0" outline="0">
        <left style="thick">
          <color indexed="64"/>
        </left>
        <right style="thick">
          <color indexed="64"/>
        </right>
        <top/>
        <bottom/>
      </border>
    </dxf>
    <dxf>
      <alignment horizontal="center" vertical="center" textRotation="0" wrapText="0" indent="0" relativeIndent="255" justifyLastLine="0" shrinkToFit="0" readingOrder="0"/>
    </dxf>
    <dxf>
      <border>
        <bottom style="thick">
          <color indexed="64"/>
        </bottom>
      </border>
    </dxf>
    <dxf>
      <font>
        <b/>
      </font>
      <alignment horizontal="center" vertical="center" textRotation="0" wrapText="0" indent="0" relativeIndent="255" justifyLastLine="0" shrinkToFit="0" readingOrder="0"/>
      <border diagonalUp="0" diagonalDown="0" outline="0">
        <left style="thick">
          <color indexed="64"/>
        </left>
        <right style="thick">
          <color indexed="64"/>
        </right>
        <top/>
        <bottom/>
      </border>
    </dxf>
    <dxf>
      <font>
        <b val="0"/>
        <i val="0"/>
        <strike val="0"/>
        <condense val="0"/>
        <extend val="0"/>
        <outline val="0"/>
        <shadow val="0"/>
        <u val="none"/>
        <vertAlign val="baseline"/>
        <sz val="11"/>
        <color auto="1"/>
        <name val="Calibri"/>
        <scheme val="minor"/>
      </font>
      <numFmt numFmtId="166" formatCode="#,##0.00\ &quot;€&quot;"/>
      <fill>
        <patternFill patternType="solid">
          <fgColor indexed="64"/>
          <bgColor theme="0"/>
        </patternFill>
      </fill>
      <alignment horizontal="center" vertical="bottom" textRotation="0" wrapText="0" indent="0" relativeIndent="255" justifyLastLine="0" shrinkToFit="0" mergeCell="0" readingOrder="0"/>
      <border diagonalUp="0" diagonalDown="0" outline="0">
        <left style="thin">
          <color indexed="64"/>
        </left>
        <right style="thin">
          <color auto="1"/>
        </right>
        <top style="thin">
          <color indexed="64"/>
        </top>
        <bottom style="thin">
          <color indexed="64"/>
        </bottom>
      </border>
    </dxf>
    <dxf>
      <font>
        <b val="0"/>
        <i val="0"/>
        <strike val="0"/>
        <condense val="0"/>
        <extend val="0"/>
        <outline val="0"/>
        <shadow val="0"/>
        <u val="none"/>
        <vertAlign val="baseline"/>
        <sz val="11"/>
        <color auto="1"/>
        <name val="Calibri"/>
        <scheme val="minor"/>
      </font>
      <fill>
        <patternFill patternType="solid">
          <fgColor indexed="64"/>
          <bgColor theme="0"/>
        </patternFill>
      </fill>
      <alignment horizontal="center" vertical="bottom" textRotation="0" wrapText="0" indent="0" relativeIndent="255" justifyLastLine="0" shrinkToFit="0" mergeCell="0" readingOrder="0"/>
      <border diagonalUp="0" diagonalDown="0" outline="0">
        <left style="thin">
          <color indexed="64"/>
        </left>
        <right/>
        <top style="thin">
          <color indexed="64"/>
        </top>
        <bottom style="thin">
          <color indexed="64"/>
        </bottom>
      </border>
    </dxf>
    <dxf>
      <font>
        <b/>
        <i val="0"/>
        <strike val="0"/>
        <condense val="0"/>
        <extend val="0"/>
        <outline val="0"/>
        <shadow val="0"/>
        <u val="none"/>
        <vertAlign val="baseline"/>
        <sz val="11"/>
        <color rgb="FFFF0000"/>
        <name val="Calibri"/>
        <scheme val="minor"/>
      </font>
      <fill>
        <patternFill patternType="solid">
          <fgColor indexed="64"/>
          <bgColor theme="0"/>
        </patternFill>
      </fill>
      <alignment horizontal="center" vertical="bottom" textRotation="0" wrapText="0" indent="0" relativeIndent="255" justifyLastLine="0" shrinkToFit="0" mergeCell="0" readingOrder="0"/>
    </dxf>
    <dxf>
      <font>
        <b/>
        <i val="0"/>
        <strike val="0"/>
        <condense val="0"/>
        <extend val="0"/>
        <outline val="0"/>
        <shadow val="0"/>
        <u val="none"/>
        <vertAlign val="baseline"/>
        <sz val="11"/>
        <color rgb="FFFF0000"/>
        <name val="Calibri"/>
        <scheme val="minor"/>
      </font>
      <alignment horizontal="center" vertical="bottom" textRotation="0" wrapText="0" indent="0" relativeIndent="255" justifyLastLine="0" shrinkToFit="0" readingOrder="0"/>
    </dxf>
    <dxf>
      <numFmt numFmtId="0" formatCode="Genera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numFmt numFmtId="164" formatCode="0.0"/>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style="thin">
          <color indexed="64"/>
        </horizontal>
      </border>
    </dxf>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numFmt numFmtId="0" formatCode="General"/>
      <alignment horizontal="center" vertical="center" textRotation="0" wrapText="0" indent="0" relativeIndent="255" justifyLastLine="0" shrinkToFit="0" readingOrder="0"/>
      <border diagonalUp="0" diagonalDown="0" outline="0">
        <left style="medium">
          <color indexed="64"/>
        </left>
        <right style="thin">
          <color indexed="64"/>
        </right>
        <top style="thin">
          <color indexed="64"/>
        </top>
        <bottom style="thin">
          <color indexed="64"/>
        </bottom>
      </border>
    </dxf>
    <dxf>
      <numFmt numFmtId="19" formatCode="dd/mm/yyyy"/>
      <alignment horizontal="center" vertical="center" textRotation="0" wrapText="0" indent="0" relativeIndent="255" justifyLastLine="0" shrinkToFit="0" readingOrder="0"/>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1"/>
        <color auto="1"/>
        <name val="Calibri"/>
        <scheme val="minor"/>
      </font>
      <fill>
        <patternFill patternType="none">
          <fgColor indexed="64"/>
          <bgColor auto="1"/>
        </patternFill>
      </fill>
      <border diagonalUp="0" diagonalDown="0" outline="0">
        <left style="thin">
          <color indexed="64"/>
        </left>
        <right style="medium">
          <color indexed="64"/>
        </right>
        <top style="thin">
          <color indexed="64"/>
        </top>
        <bottom style="thin">
          <color indexed="64"/>
        </bottom>
      </border>
    </dxf>
    <dxf>
      <numFmt numFmtId="0" formatCode="General"/>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border>
        <bottom style="medium">
          <color indexed="64"/>
        </bottom>
        <vertical/>
        <horizontal/>
      </border>
    </dxf>
    <dxf>
      <alignment horizontal="center" vertical="bottom" textRotation="0" wrapText="0" indent="0" relativeIndent="255" justifyLastLine="0" shrinkToFit="0" mergeCell="0" readingOrder="0"/>
      <border diagonalUp="0" diagonalDown="0">
        <left/>
        <right/>
        <top/>
        <bottom/>
      </border>
    </dxf>
    <dxf>
      <font>
        <b/>
        <i val="0"/>
        <color rgb="FF0070C0"/>
      </font>
      <fill>
        <patternFill>
          <bgColor rgb="FF33CCFF"/>
        </patternFill>
      </fill>
    </dxf>
    <dxf>
      <font>
        <b/>
        <i val="0"/>
        <color rgb="FFFFFF00"/>
      </font>
      <fill>
        <patternFill>
          <bgColor rgb="FFFF9900"/>
        </patternFill>
      </fill>
    </dxf>
    <dxf>
      <font>
        <b/>
        <i val="0"/>
        <color rgb="FFC00000"/>
      </font>
      <fill>
        <patternFill>
          <bgColor rgb="FFFF7C80"/>
        </patternFill>
      </fill>
    </dxf>
    <dxf>
      <font>
        <color rgb="FF33CCFF"/>
      </font>
      <fill>
        <patternFill>
          <bgColor rgb="FF33CCFF"/>
        </patternFill>
      </fill>
    </dxf>
    <dxf>
      <font>
        <color rgb="FF00B050"/>
      </font>
      <fill>
        <patternFill>
          <bgColor rgb="FF00B050"/>
        </patternFill>
      </fill>
    </dxf>
    <dxf>
      <font>
        <color rgb="FF00B050"/>
      </font>
      <fill>
        <patternFill>
          <bgColor rgb="FF00B050"/>
        </patternFill>
      </fill>
    </dxf>
    <dxf>
      <font>
        <color theme="9"/>
      </font>
      <fill>
        <patternFill>
          <bgColor theme="9"/>
        </patternFill>
      </fill>
    </dxf>
    <dxf>
      <font>
        <color rgb="FFFF7C80"/>
      </font>
      <fill>
        <patternFill>
          <bgColor rgb="FFFF7C80"/>
        </patternFill>
      </fill>
    </dxf>
  </dxfs>
  <tableStyles count="0" defaultTableStyle="TableStyleMedium2" defaultPivotStyle="PivotStyleLight16"/>
  <colors>
    <mruColors>
      <color rgb="FFFF9900"/>
      <color rgb="FFFF7C80"/>
      <color rgb="FF33CCFF"/>
      <color rgb="FF3399FF"/>
      <color rgb="FF66CCFF"/>
    </mru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15</xdr:col>
      <xdr:colOff>476250</xdr:colOff>
      <xdr:row>18</xdr:row>
      <xdr:rowOff>28574</xdr:rowOff>
    </xdr:to>
    <xdr:pic>
      <xdr:nvPicPr>
        <xdr:cNvPr id="2053" name="Picture 5" descr="Résultat de recherche d'images pour &quot;logo fluidra&quot;"/>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11906250" cy="3457574"/>
        </a:xfrm>
        <a:prstGeom prst="rect">
          <a:avLst/>
        </a:prstGeom>
        <a:noFill/>
      </xdr:spPr>
    </xdr:pic>
    <xdr:clientData/>
  </xdr:twoCellAnchor>
  <xdr:twoCellAnchor>
    <xdr:from>
      <xdr:col>2</xdr:col>
      <xdr:colOff>19050</xdr:colOff>
      <xdr:row>12</xdr:row>
      <xdr:rowOff>114300</xdr:rowOff>
    </xdr:from>
    <xdr:to>
      <xdr:col>4</xdr:col>
      <xdr:colOff>0</xdr:colOff>
      <xdr:row>15</xdr:row>
      <xdr:rowOff>85725</xdr:rowOff>
    </xdr:to>
    <xdr:sp macro="[0]!Rectangle1_Clic" textlink="">
      <xdr:nvSpPr>
        <xdr:cNvPr id="2" name="Rectangle 1"/>
        <xdr:cNvSpPr/>
      </xdr:nvSpPr>
      <xdr:spPr>
        <a:xfrm>
          <a:off x="1543050" y="2400300"/>
          <a:ext cx="1504950" cy="5429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CALENDRIER</a:t>
          </a:r>
        </a:p>
      </xdr:txBody>
    </xdr:sp>
    <xdr:clientData/>
  </xdr:twoCellAnchor>
  <xdr:twoCellAnchor>
    <xdr:from>
      <xdr:col>4</xdr:col>
      <xdr:colOff>571500</xdr:colOff>
      <xdr:row>17</xdr:row>
      <xdr:rowOff>57150</xdr:rowOff>
    </xdr:from>
    <xdr:to>
      <xdr:col>6</xdr:col>
      <xdr:colOff>561975</xdr:colOff>
      <xdr:row>20</xdr:row>
      <xdr:rowOff>9525</xdr:rowOff>
    </xdr:to>
    <xdr:sp macro="[0]!Rectangle2_Clic" textlink="">
      <xdr:nvSpPr>
        <xdr:cNvPr id="3" name="Rectangle 2"/>
        <xdr:cNvSpPr/>
      </xdr:nvSpPr>
      <xdr:spPr>
        <a:xfrm>
          <a:off x="3619500" y="3295650"/>
          <a:ext cx="1514475" cy="5238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COUT DES REPARATIONS</a:t>
          </a:r>
        </a:p>
      </xdr:txBody>
    </xdr:sp>
    <xdr:clientData/>
  </xdr:twoCellAnchor>
  <xdr:twoCellAnchor>
    <xdr:from>
      <xdr:col>2</xdr:col>
      <xdr:colOff>0</xdr:colOff>
      <xdr:row>21</xdr:row>
      <xdr:rowOff>142875</xdr:rowOff>
    </xdr:from>
    <xdr:to>
      <xdr:col>4</xdr:col>
      <xdr:colOff>0</xdr:colOff>
      <xdr:row>24</xdr:row>
      <xdr:rowOff>123825</xdr:rowOff>
    </xdr:to>
    <xdr:sp macro="[0]!Rectangle5_Clic" textlink="">
      <xdr:nvSpPr>
        <xdr:cNvPr id="6" name="Rectangle 5"/>
        <xdr:cNvSpPr/>
      </xdr:nvSpPr>
      <xdr:spPr>
        <a:xfrm>
          <a:off x="1524000" y="4143375"/>
          <a:ext cx="1524000" cy="552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LISTE DES OPERATIONS</a:t>
          </a:r>
        </a:p>
      </xdr:txBody>
    </xdr:sp>
    <xdr:clientData/>
  </xdr:twoCellAnchor>
  <xdr:twoCellAnchor>
    <xdr:from>
      <xdr:col>4</xdr:col>
      <xdr:colOff>552450</xdr:colOff>
      <xdr:row>21</xdr:row>
      <xdr:rowOff>142875</xdr:rowOff>
    </xdr:from>
    <xdr:to>
      <xdr:col>6</xdr:col>
      <xdr:colOff>561975</xdr:colOff>
      <xdr:row>24</xdr:row>
      <xdr:rowOff>123825</xdr:rowOff>
    </xdr:to>
    <xdr:sp macro="[0]!Rectangle6_Clic" textlink="">
      <xdr:nvSpPr>
        <xdr:cNvPr id="7" name="Rectangle 6"/>
        <xdr:cNvSpPr/>
      </xdr:nvSpPr>
      <xdr:spPr>
        <a:xfrm>
          <a:off x="3600450" y="4143375"/>
          <a:ext cx="1533525" cy="552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CONGES</a:t>
          </a:r>
        </a:p>
      </xdr:txBody>
    </xdr:sp>
    <xdr:clientData/>
  </xdr:twoCellAnchor>
  <xdr:twoCellAnchor>
    <xdr:from>
      <xdr:col>4</xdr:col>
      <xdr:colOff>590550</xdr:colOff>
      <xdr:row>12</xdr:row>
      <xdr:rowOff>104775</xdr:rowOff>
    </xdr:from>
    <xdr:to>
      <xdr:col>6</xdr:col>
      <xdr:colOff>600075</xdr:colOff>
      <xdr:row>15</xdr:row>
      <xdr:rowOff>95250</xdr:rowOff>
    </xdr:to>
    <xdr:sp macro="[0]!INTERFACE_Rectangle7_Clic" textlink="">
      <xdr:nvSpPr>
        <xdr:cNvPr id="8" name="Rectangle 7"/>
        <xdr:cNvSpPr/>
      </xdr:nvSpPr>
      <xdr:spPr>
        <a:xfrm>
          <a:off x="3638550" y="2390775"/>
          <a:ext cx="1533525" cy="5619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CRITICITE</a:t>
          </a:r>
          <a:r>
            <a:rPr lang="fr-FR" sz="1100" baseline="0"/>
            <a:t> DES PIECES A CHANGER</a:t>
          </a:r>
          <a:endParaRPr lang="fr-FR" sz="1100"/>
        </a:p>
      </xdr:txBody>
    </xdr:sp>
    <xdr:clientData/>
  </xdr:twoCellAnchor>
  <xdr:twoCellAnchor>
    <xdr:from>
      <xdr:col>2</xdr:col>
      <xdr:colOff>9525</xdr:colOff>
      <xdr:row>17</xdr:row>
      <xdr:rowOff>38100</xdr:rowOff>
    </xdr:from>
    <xdr:to>
      <xdr:col>3</xdr:col>
      <xdr:colOff>752475</xdr:colOff>
      <xdr:row>20</xdr:row>
      <xdr:rowOff>9525</xdr:rowOff>
    </xdr:to>
    <xdr:sp macro="[0]!Rectangle12_Clic" textlink="">
      <xdr:nvSpPr>
        <xdr:cNvPr id="13" name="Rectangle 12"/>
        <xdr:cNvSpPr/>
      </xdr:nvSpPr>
      <xdr:spPr>
        <a:xfrm>
          <a:off x="1533525" y="3276600"/>
          <a:ext cx="1504950" cy="5429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TARIF</a:t>
          </a:r>
          <a:r>
            <a:rPr lang="fr-FR" sz="1100" baseline="0"/>
            <a:t> DES PIECES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180975</xdr:colOff>
      <xdr:row>0</xdr:row>
      <xdr:rowOff>0</xdr:rowOff>
    </xdr:from>
    <xdr:to>
      <xdr:col>5</xdr:col>
      <xdr:colOff>2238375</xdr:colOff>
      <xdr:row>3</xdr:row>
      <xdr:rowOff>559939</xdr:rowOff>
    </xdr:to>
    <xdr:pic>
      <xdr:nvPicPr>
        <xdr:cNvPr id="7" name="Image 6" descr="fluidra_logo_rvb_web_2.jpg"/>
        <xdr:cNvPicPr>
          <a:picLocks noChangeAspect="1"/>
        </xdr:cNvPicPr>
      </xdr:nvPicPr>
      <xdr:blipFill>
        <a:blip xmlns:r="http://schemas.openxmlformats.org/officeDocument/2006/relationships" r:embed="rId1" cstate="print"/>
        <a:stretch>
          <a:fillRect/>
        </a:stretch>
      </xdr:blipFill>
      <xdr:spPr>
        <a:xfrm>
          <a:off x="1704975" y="0"/>
          <a:ext cx="5172075" cy="1188589"/>
        </a:xfrm>
        <a:prstGeom prst="rect">
          <a:avLst/>
        </a:prstGeom>
        <a:solidFill>
          <a:schemeClr val="accent2"/>
        </a:solidFill>
      </xdr:spPr>
    </xdr:pic>
    <xdr:clientData/>
  </xdr:twoCellAnchor>
  <xdr:twoCellAnchor>
    <xdr:from>
      <xdr:col>44</xdr:col>
      <xdr:colOff>9524</xdr:colOff>
      <xdr:row>0</xdr:row>
      <xdr:rowOff>142875</xdr:rowOff>
    </xdr:from>
    <xdr:to>
      <xdr:col>47</xdr:col>
      <xdr:colOff>76200</xdr:colOff>
      <xdr:row>2</xdr:row>
      <xdr:rowOff>66676</xdr:rowOff>
    </xdr:to>
    <xdr:sp macro="[0]!ThisWorkbook.Date_demain_boucle" textlink="">
      <xdr:nvSpPr>
        <xdr:cNvPr id="4" name="Flèche droite 3"/>
        <xdr:cNvSpPr/>
      </xdr:nvSpPr>
      <xdr:spPr>
        <a:xfrm>
          <a:off x="12058649" y="142875"/>
          <a:ext cx="1009651" cy="352426"/>
        </a:xfrm>
        <a:prstGeom prst="rightArrow">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37</xdr:col>
      <xdr:colOff>180973</xdr:colOff>
      <xdr:row>0</xdr:row>
      <xdr:rowOff>123824</xdr:rowOff>
    </xdr:from>
    <xdr:to>
      <xdr:col>40</xdr:col>
      <xdr:colOff>228597</xdr:colOff>
      <xdr:row>2</xdr:row>
      <xdr:rowOff>47621</xdr:rowOff>
    </xdr:to>
    <xdr:sp macro="[0]!ThisWorkbook.Date_Hier_boucle" textlink="">
      <xdr:nvSpPr>
        <xdr:cNvPr id="5" name="Flèche droite 4"/>
        <xdr:cNvSpPr/>
      </xdr:nvSpPr>
      <xdr:spPr>
        <a:xfrm rot="10800000">
          <a:off x="10029823" y="123824"/>
          <a:ext cx="990599" cy="352422"/>
        </a:xfrm>
        <a:prstGeom prst="rightArrow">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40</xdr:col>
      <xdr:colOff>171450</xdr:colOff>
      <xdr:row>0</xdr:row>
      <xdr:rowOff>28575</xdr:rowOff>
    </xdr:from>
    <xdr:to>
      <xdr:col>44</xdr:col>
      <xdr:colOff>76200</xdr:colOff>
      <xdr:row>2</xdr:row>
      <xdr:rowOff>161925</xdr:rowOff>
    </xdr:to>
    <xdr:sp macro="[0]!ThisWorkbook.Date_du_jour" textlink="">
      <xdr:nvSpPr>
        <xdr:cNvPr id="6" name="Ellipse 5"/>
        <xdr:cNvSpPr/>
      </xdr:nvSpPr>
      <xdr:spPr>
        <a:xfrm>
          <a:off x="10963275" y="28575"/>
          <a:ext cx="1162050" cy="561975"/>
        </a:xfrm>
        <a:prstGeom prst="ellipse">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34</xdr:col>
      <xdr:colOff>114299</xdr:colOff>
      <xdr:row>0</xdr:row>
      <xdr:rowOff>47625</xdr:rowOff>
    </xdr:from>
    <xdr:to>
      <xdr:col>37</xdr:col>
      <xdr:colOff>76199</xdr:colOff>
      <xdr:row>2</xdr:row>
      <xdr:rowOff>161926</xdr:rowOff>
    </xdr:to>
    <xdr:sp macro="[0]!Rectangle7_Clic" textlink="">
      <xdr:nvSpPr>
        <xdr:cNvPr id="8" name="Rectangle 7"/>
        <xdr:cNvSpPr/>
      </xdr:nvSpPr>
      <xdr:spPr>
        <a:xfrm>
          <a:off x="9020174" y="47625"/>
          <a:ext cx="904875" cy="542926"/>
        </a:xfrm>
        <a:prstGeom prst="rect">
          <a:avLst/>
        </a:prstGeom>
        <a:solidFill>
          <a:sysClr val="window" lastClr="FFFFFF"/>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solidFill>
                <a:sysClr val="windowText" lastClr="000000"/>
              </a:solidFill>
            </a:rPr>
            <a:t>INTERFACE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9525</xdr:colOff>
      <xdr:row>0</xdr:row>
      <xdr:rowOff>19050</xdr:rowOff>
    </xdr:from>
    <xdr:to>
      <xdr:col>1</xdr:col>
      <xdr:colOff>590550</xdr:colOff>
      <xdr:row>2</xdr:row>
      <xdr:rowOff>200024</xdr:rowOff>
    </xdr:to>
    <xdr:sp macro="[0]!Rectangle7_Clic" textlink="">
      <xdr:nvSpPr>
        <xdr:cNvPr id="2" name="Rectangle 1"/>
        <xdr:cNvSpPr/>
      </xdr:nvSpPr>
      <xdr:spPr>
        <a:xfrm>
          <a:off x="9525" y="19050"/>
          <a:ext cx="1343025" cy="57149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INTERFACE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990600</xdr:colOff>
      <xdr:row>1</xdr:row>
      <xdr:rowOff>133350</xdr:rowOff>
    </xdr:from>
    <xdr:to>
      <xdr:col>5</xdr:col>
      <xdr:colOff>9525</xdr:colOff>
      <xdr:row>7</xdr:row>
      <xdr:rowOff>180975</xdr:rowOff>
    </xdr:to>
    <xdr:sp macro="" textlink="">
      <xdr:nvSpPr>
        <xdr:cNvPr id="2" name="Rectangle 1"/>
        <xdr:cNvSpPr/>
      </xdr:nvSpPr>
      <xdr:spPr>
        <a:xfrm>
          <a:off x="2790825" y="323850"/>
          <a:ext cx="2543175" cy="11906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971550</xdr:colOff>
      <xdr:row>1</xdr:row>
      <xdr:rowOff>133350</xdr:rowOff>
    </xdr:from>
    <xdr:to>
      <xdr:col>4</xdr:col>
      <xdr:colOff>723900</xdr:colOff>
      <xdr:row>8</xdr:row>
      <xdr:rowOff>9525</xdr:rowOff>
    </xdr:to>
    <xdr:sp macro="" textlink="">
      <xdr:nvSpPr>
        <xdr:cNvPr id="4" name="ZoneTexte 3"/>
        <xdr:cNvSpPr txBox="1"/>
      </xdr:nvSpPr>
      <xdr:spPr>
        <a:xfrm>
          <a:off x="2771775" y="323850"/>
          <a:ext cx="2514600" cy="12096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pPr algn="ctr" eaLnBrk="1" fontAlgn="auto" latinLnBrk="0" hangingPunct="1"/>
          <a:r>
            <a:rPr lang="fr-FR" sz="1100" b="0" i="0" baseline="0">
              <a:solidFill>
                <a:schemeClr val="bg1"/>
              </a:solidFill>
              <a:latin typeface="+mn-lt"/>
              <a:ea typeface="+mn-ea"/>
              <a:cs typeface="+mn-cs"/>
            </a:rPr>
            <a:t>Jours fériés calculés automatiquement en fonction de l'année indiquée ci dessus en cellule D1.</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Ne rien modifier, la mise en forme des weekend et jour fériés sur la feuille "Planning" est automatique.</a:t>
          </a:r>
          <a:endParaRPr lang="fr-FR">
            <a:solidFill>
              <a:schemeClr val="bg1"/>
            </a:solidFill>
          </a:endParaRPr>
        </a:p>
        <a:p>
          <a:pPr eaLnBrk="1" fontAlgn="base" latinLnBrk="0" hangingPunct="1"/>
          <a:endParaRPr lang="fr-FR" sz="1100" b="0" i="0" baseline="0">
            <a:solidFill>
              <a:schemeClr val="dk1"/>
            </a:solidFill>
            <a:latin typeface="+mn-lt"/>
            <a:ea typeface="+mn-ea"/>
            <a:cs typeface="+mn-cs"/>
          </a:endParaRPr>
        </a:p>
        <a:p>
          <a:endParaRPr lang="fr-FR" sz="1100"/>
        </a:p>
      </xdr:txBody>
    </xdr:sp>
    <xdr:clientData/>
  </xdr:twoCellAnchor>
  <xdr:twoCellAnchor>
    <xdr:from>
      <xdr:col>2</xdr:col>
      <xdr:colOff>971550</xdr:colOff>
      <xdr:row>11</xdr:row>
      <xdr:rowOff>19050</xdr:rowOff>
    </xdr:from>
    <xdr:to>
      <xdr:col>4</xdr:col>
      <xdr:colOff>752475</xdr:colOff>
      <xdr:row>20</xdr:row>
      <xdr:rowOff>114300</xdr:rowOff>
    </xdr:to>
    <xdr:sp macro="" textlink="">
      <xdr:nvSpPr>
        <xdr:cNvPr id="5" name="Rectangle 4"/>
        <xdr:cNvSpPr/>
      </xdr:nvSpPr>
      <xdr:spPr>
        <a:xfrm>
          <a:off x="2771775" y="2114550"/>
          <a:ext cx="2543175" cy="18097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fr-FR" sz="1100"/>
        </a:p>
      </xdr:txBody>
    </xdr:sp>
    <xdr:clientData/>
  </xdr:twoCellAnchor>
  <xdr:twoCellAnchor>
    <xdr:from>
      <xdr:col>2</xdr:col>
      <xdr:colOff>971550</xdr:colOff>
      <xdr:row>11</xdr:row>
      <xdr:rowOff>19050</xdr:rowOff>
    </xdr:from>
    <xdr:to>
      <xdr:col>4</xdr:col>
      <xdr:colOff>723900</xdr:colOff>
      <xdr:row>20</xdr:row>
      <xdr:rowOff>142875</xdr:rowOff>
    </xdr:to>
    <xdr:sp macro="" textlink="">
      <xdr:nvSpPr>
        <xdr:cNvPr id="6" name="ZoneTexte 5"/>
        <xdr:cNvSpPr txBox="1"/>
      </xdr:nvSpPr>
      <xdr:spPr>
        <a:xfrm>
          <a:off x="2771775" y="2114550"/>
          <a:ext cx="2514600" cy="183832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eaLnBrk="1" fontAlgn="auto" latinLnBrk="0" hangingPunct="1"/>
          <a:r>
            <a:rPr lang="fr-FR" sz="1100" b="0" i="0" baseline="0">
              <a:solidFill>
                <a:schemeClr val="bg1"/>
              </a:solidFill>
              <a:latin typeface="+mn-lt"/>
              <a:ea typeface="+mn-ea"/>
              <a:cs typeface="+mn-cs"/>
            </a:rPr>
            <a:t>Vous pouvez ajouter les jours chômés que vous souhaitez sur la colonne de gauche ainsi que son nom ou sa raison sur la colonne de droite. La prise en compte des rajouts est automatique.</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C'est une zone nommée "dynamique" grace à la fonction DECALER.</a:t>
          </a:r>
          <a:endParaRPr lang="fr-FR">
            <a:solidFill>
              <a:schemeClr val="bg1"/>
            </a:solidFill>
          </a:endParaRPr>
        </a:p>
        <a:p>
          <a:pPr algn="ctr" eaLnBrk="1" fontAlgn="auto" latinLnBrk="0" hangingPunct="1"/>
          <a:r>
            <a:rPr lang="fr-FR" sz="1100" b="0" i="0" baseline="0">
              <a:solidFill>
                <a:schemeClr val="bg1"/>
              </a:solidFill>
              <a:latin typeface="+mn-lt"/>
              <a:ea typeface="+mn-ea"/>
              <a:cs typeface="+mn-cs"/>
            </a:rPr>
            <a:t>Faite un tour dans le menu gestion des noms de l'onglet Formules du ruban ci-dessus.</a:t>
          </a:r>
          <a:endParaRPr lang="fr-FR">
            <a:solidFill>
              <a:schemeClr val="bg1"/>
            </a:solidFill>
          </a:endParaRPr>
        </a:p>
        <a:p>
          <a:pPr eaLnBrk="1" fontAlgn="base" latinLnBrk="0" hangingPunct="1"/>
          <a:endParaRPr lang="fr-FR" sz="1100" b="0" i="0" baseline="0">
            <a:solidFill>
              <a:schemeClr val="dk1"/>
            </a:solidFill>
            <a:latin typeface="+mn-lt"/>
            <a:ea typeface="+mn-ea"/>
            <a:cs typeface="+mn-cs"/>
          </a:endParaRPr>
        </a:p>
        <a:p>
          <a:endParaRPr lang="fr-FR" sz="1100"/>
        </a:p>
      </xdr:txBody>
    </xdr:sp>
    <xdr:clientData/>
  </xdr:twoCellAnchor>
  <xdr:twoCellAnchor>
    <xdr:from>
      <xdr:col>3</xdr:col>
      <xdr:colOff>0</xdr:colOff>
      <xdr:row>23</xdr:row>
      <xdr:rowOff>9525</xdr:rowOff>
    </xdr:from>
    <xdr:to>
      <xdr:col>4</xdr:col>
      <xdr:colOff>752475</xdr:colOff>
      <xdr:row>25</xdr:row>
      <xdr:rowOff>180975</xdr:rowOff>
    </xdr:to>
    <xdr:sp macro="[0]!Rectangle7_Clic" textlink="">
      <xdr:nvSpPr>
        <xdr:cNvPr id="7" name="Rectangle 6"/>
        <xdr:cNvSpPr/>
      </xdr:nvSpPr>
      <xdr:spPr>
        <a:xfrm>
          <a:off x="3800475" y="4391025"/>
          <a:ext cx="1514475" cy="552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INTERFACE</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5</xdr:col>
      <xdr:colOff>9525</xdr:colOff>
      <xdr:row>1</xdr:row>
      <xdr:rowOff>9525</xdr:rowOff>
    </xdr:from>
    <xdr:to>
      <xdr:col>6</xdr:col>
      <xdr:colOff>752475</xdr:colOff>
      <xdr:row>3</xdr:row>
      <xdr:rowOff>180975</xdr:rowOff>
    </xdr:to>
    <xdr:sp macro="[0]!Rectangle7_Clic" textlink="">
      <xdr:nvSpPr>
        <xdr:cNvPr id="2" name="Rectangle 1"/>
        <xdr:cNvSpPr/>
      </xdr:nvSpPr>
      <xdr:spPr>
        <a:xfrm>
          <a:off x="5334000" y="200025"/>
          <a:ext cx="1504950" cy="5524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INTERFACE</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9525</xdr:colOff>
      <xdr:row>0</xdr:row>
      <xdr:rowOff>104775</xdr:rowOff>
    </xdr:from>
    <xdr:to>
      <xdr:col>13</xdr:col>
      <xdr:colOff>533400</xdr:colOff>
      <xdr:row>2</xdr:row>
      <xdr:rowOff>95250</xdr:rowOff>
    </xdr:to>
    <xdr:sp macro="[0]!Rectangle7_Clic" textlink="">
      <xdr:nvSpPr>
        <xdr:cNvPr id="2" name="Rectangle 1"/>
        <xdr:cNvSpPr/>
      </xdr:nvSpPr>
      <xdr:spPr>
        <a:xfrm>
          <a:off x="15363825" y="104775"/>
          <a:ext cx="1285875" cy="6096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INTERFACE</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1</xdr:col>
      <xdr:colOff>752474</xdr:colOff>
      <xdr:row>2</xdr:row>
      <xdr:rowOff>171450</xdr:rowOff>
    </xdr:to>
    <xdr:sp macro="[0]!Rectangle7_Clic" textlink="">
      <xdr:nvSpPr>
        <xdr:cNvPr id="2" name="Rectangle 1"/>
        <xdr:cNvSpPr/>
      </xdr:nvSpPr>
      <xdr:spPr>
        <a:xfrm>
          <a:off x="0" y="0"/>
          <a:ext cx="1514474" cy="5715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INTERFACE</a:t>
          </a:r>
        </a:p>
      </xdr:txBody>
    </xdr:sp>
    <xdr:clientData/>
  </xdr:twoCellAnchor>
</xdr:wsDr>
</file>

<file path=xl/tables/table1.xml><?xml version="1.0" encoding="utf-8"?>
<table xmlns="http://schemas.openxmlformats.org/spreadsheetml/2006/main" id="2" name="Opérations" displayName="Opérations" ref="B4:I164" totalsRowShown="0" headerRowDxfId="27" headerRowBorderDxfId="26">
  <autoFilter ref="B4:I164"/>
  <tableColumns count="8">
    <tableColumn id="9" name="Clef" dataDxfId="25"/>
    <tableColumn id="1" name="Type d'opération" dataDxfId="24"/>
    <tableColumn id="2" name="Date d'opération" dataDxfId="23"/>
    <tableColumn id="3" name="Première opération" dataDxfId="22">
      <calculatedColumnFormula>IF(AND(F5=TODAY(),F5&gt;D5),F5,D5)</calculatedColumnFormula>
    </tableColumn>
    <tableColumn id="4" name="Prochaine opération" dataDxfId="21">
      <calculatedColumnFormula>IF(OR($E5="",$I5=""),"",$E5+$I5)</calculatedColumnFormula>
    </tableColumn>
    <tableColumn id="5" name="Périodicité" dataDxfId="20"/>
    <tableColumn id="6" name="Unité" dataDxfId="19"/>
    <tableColumn id="7" name="Temps en jours" dataDxfId="18">
      <calculatedColumnFormula>IF(AL5&gt;0,AL5,"")</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1" name="Tarifs" displayName="Tarifs" ref="C4:D6" totalsRowShown="0" headerRowDxfId="17" dataDxfId="16">
  <autoFilter ref="C4:D6"/>
  <tableColumns count="2">
    <tableColumn id="1" name="Pièces" dataDxfId="15"/>
    <tableColumn id="2" name="Tarifs" dataDxfId="14"/>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C5:M34" totalsRowShown="0" headerRowDxfId="13" dataDxfId="11" headerRowBorderDxfId="12">
  <autoFilter ref="C5:M34"/>
  <sortState ref="C6:M34">
    <sortCondition ref="C5:C34"/>
  </sortState>
  <tableColumns count="11">
    <tableColumn id="1" name="Poste" dataDxfId="10"/>
    <tableColumn id="2" name="Pièce" dataDxfId="9"/>
    <tableColumn id="3" name="Sécurité" dataDxfId="8"/>
    <tableColumn id="4" name="Production" dataDxfId="7"/>
    <tableColumn id="5" name="Qualité" dataDxfId="6"/>
    <tableColumn id="6" name="Importance" dataDxfId="5">
      <calculatedColumnFormula>IF(E6+F6+G6=0,"",E6+F6+G6)</calculatedColumnFormula>
    </tableColumn>
    <tableColumn id="7" name="Date de commande" dataDxfId="4"/>
    <tableColumn id="8" name="Date de réception" dataDxfId="3"/>
    <tableColumn id="9" name="Date d'intervention" dataDxfId="2">
      <calculatedColumnFormula>(IF(OR(I6="",J6=""),"",I6+(J6-I6+1)))</calculatedColumnFormula>
    </tableColumn>
    <tableColumn id="10" name="Délai" dataDxfId="1">
      <calculatedColumnFormula>(IF(OR(K6="",I6=""),"",K6-I6))</calculatedColumnFormula>
    </tableColumn>
    <tableColumn id="11" name="Coût" dataDxfId="0">
      <calculatedColumnFormula>IF(ISBLANK(D6),"",VLOOKUP(D6,Tarifs[],2,0))</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sheetPr codeName="Feuil7"/>
  <dimension ref="A26"/>
  <sheetViews>
    <sheetView showGridLines="0" showRowColHeaders="0" tabSelected="1" workbookViewId="0">
      <selection activeCell="K26" sqref="K26"/>
    </sheetView>
  </sheetViews>
  <sheetFormatPr baseColWidth="10" defaultRowHeight="15"/>
  <sheetData>
    <row r="26" spans="1:1">
      <c r="A26" t="s">
        <v>190</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1:BM181"/>
  <sheetViews>
    <sheetView showGridLines="0" showZeros="0" topLeftCell="C1" zoomScaleNormal="100" workbookViewId="0">
      <pane ySplit="6" topLeftCell="A7" activePane="bottomLeft" state="frozen"/>
      <selection activeCell="B1" sqref="B1"/>
      <selection pane="bottomLeft" activeCell="C169" sqref="C169"/>
    </sheetView>
  </sheetViews>
  <sheetFormatPr baseColWidth="10" defaultRowHeight="15"/>
  <cols>
    <col min="3" max="3" width="46.7109375" bestFit="1" customWidth="1"/>
    <col min="4" max="4" width="33.42578125" hidden="1" customWidth="1"/>
    <col min="5" max="5" width="13" hidden="1" customWidth="1"/>
    <col min="6" max="6" width="35.7109375" customWidth="1"/>
    <col min="7" max="25" width="4.7109375" hidden="1" customWidth="1"/>
    <col min="26" max="28" width="5.140625" hidden="1" customWidth="1"/>
    <col min="29" max="56" width="4.7109375" customWidth="1"/>
    <col min="60" max="60" width="2" bestFit="1" customWidth="1"/>
    <col min="62" max="62" width="4.5703125" bestFit="1" customWidth="1"/>
  </cols>
  <sheetData>
    <row r="1" spans="1:65">
      <c r="A1" s="63">
        <v>42775</v>
      </c>
    </row>
    <row r="2" spans="1:65" ht="18.75">
      <c r="A2" s="24"/>
      <c r="AC2" s="191" t="s">
        <v>145</v>
      </c>
      <c r="AD2" s="192"/>
      <c r="AE2" s="192"/>
      <c r="AF2" s="62">
        <f>INT((AC4-SUM(MOD(DATE(YEAR(AC4-MOD(AC4-2,7)+3),1,2),{1E+99;7})*{1;-1})+5)/7)</f>
        <v>6</v>
      </c>
    </row>
    <row r="3" spans="1:65" ht="15.75" thickBot="1">
      <c r="G3" s="60">
        <f>WEEKDAY(G4,2)</f>
        <v>3</v>
      </c>
      <c r="H3" s="60">
        <f t="shared" ref="H3:BD3" si="0">WEEKDAY(H4,2)</f>
        <v>4</v>
      </c>
      <c r="I3" s="60">
        <f t="shared" si="0"/>
        <v>5</v>
      </c>
      <c r="J3" s="60">
        <f t="shared" si="0"/>
        <v>6</v>
      </c>
      <c r="K3" s="60">
        <f t="shared" si="0"/>
        <v>7</v>
      </c>
      <c r="L3" s="60">
        <f t="shared" si="0"/>
        <v>1</v>
      </c>
      <c r="M3" s="60">
        <f t="shared" si="0"/>
        <v>2</v>
      </c>
      <c r="N3" s="60">
        <f t="shared" si="0"/>
        <v>3</v>
      </c>
      <c r="O3" s="60">
        <f t="shared" si="0"/>
        <v>4</v>
      </c>
      <c r="P3" s="60">
        <f t="shared" si="0"/>
        <v>5</v>
      </c>
      <c r="Q3" s="60">
        <f t="shared" si="0"/>
        <v>6</v>
      </c>
      <c r="R3" s="60">
        <f t="shared" si="0"/>
        <v>7</v>
      </c>
      <c r="S3" s="60">
        <f t="shared" si="0"/>
        <v>1</v>
      </c>
      <c r="T3" s="60">
        <f t="shared" si="0"/>
        <v>2</v>
      </c>
      <c r="U3" s="60">
        <f t="shared" si="0"/>
        <v>3</v>
      </c>
      <c r="V3" s="60">
        <f t="shared" si="0"/>
        <v>4</v>
      </c>
      <c r="W3" s="60">
        <f t="shared" si="0"/>
        <v>5</v>
      </c>
      <c r="X3" s="60">
        <f t="shared" si="0"/>
        <v>6</v>
      </c>
      <c r="Y3" s="60">
        <f t="shared" si="0"/>
        <v>7</v>
      </c>
      <c r="Z3" s="60">
        <f t="shared" si="0"/>
        <v>1</v>
      </c>
      <c r="AA3" s="60">
        <f t="shared" si="0"/>
        <v>2</v>
      </c>
      <c r="AB3" s="60">
        <f t="shared" si="0"/>
        <v>3</v>
      </c>
      <c r="AC3" s="70">
        <f t="shared" si="0"/>
        <v>4</v>
      </c>
      <c r="AD3" s="70">
        <f t="shared" si="0"/>
        <v>5</v>
      </c>
      <c r="AE3" s="70">
        <f t="shared" si="0"/>
        <v>6</v>
      </c>
      <c r="AF3" s="70">
        <f t="shared" si="0"/>
        <v>7</v>
      </c>
      <c r="AG3" s="70">
        <f t="shared" si="0"/>
        <v>1</v>
      </c>
      <c r="AH3" s="70">
        <f t="shared" si="0"/>
        <v>2</v>
      </c>
      <c r="AI3" s="70">
        <f t="shared" si="0"/>
        <v>3</v>
      </c>
      <c r="AJ3" s="70">
        <f t="shared" si="0"/>
        <v>4</v>
      </c>
      <c r="AK3" s="70">
        <f t="shared" si="0"/>
        <v>5</v>
      </c>
      <c r="AL3" s="70">
        <f t="shared" si="0"/>
        <v>6</v>
      </c>
      <c r="AM3" s="70">
        <f t="shared" si="0"/>
        <v>7</v>
      </c>
      <c r="AN3" s="70">
        <f t="shared" si="0"/>
        <v>1</v>
      </c>
      <c r="AO3" s="70">
        <f t="shared" si="0"/>
        <v>2</v>
      </c>
      <c r="AP3" s="70">
        <f t="shared" si="0"/>
        <v>3</v>
      </c>
      <c r="AQ3" s="70">
        <f t="shared" si="0"/>
        <v>4</v>
      </c>
      <c r="AR3" s="70">
        <f t="shared" si="0"/>
        <v>5</v>
      </c>
      <c r="AS3" s="70">
        <f t="shared" si="0"/>
        <v>6</v>
      </c>
      <c r="AT3" s="70">
        <f t="shared" si="0"/>
        <v>7</v>
      </c>
      <c r="AU3" s="70">
        <f t="shared" si="0"/>
        <v>1</v>
      </c>
      <c r="AV3" s="70">
        <f t="shared" si="0"/>
        <v>2</v>
      </c>
      <c r="AW3" s="70">
        <f t="shared" si="0"/>
        <v>3</v>
      </c>
      <c r="AX3" s="70">
        <f t="shared" si="0"/>
        <v>4</v>
      </c>
      <c r="AY3" s="70">
        <f t="shared" si="0"/>
        <v>5</v>
      </c>
      <c r="AZ3" s="70">
        <f t="shared" si="0"/>
        <v>6</v>
      </c>
      <c r="BA3" s="70">
        <f t="shared" si="0"/>
        <v>7</v>
      </c>
      <c r="BB3" s="70">
        <f t="shared" si="0"/>
        <v>1</v>
      </c>
      <c r="BC3" s="70">
        <f t="shared" si="0"/>
        <v>2</v>
      </c>
      <c r="BD3" s="70">
        <f t="shared" si="0"/>
        <v>3</v>
      </c>
    </row>
    <row r="4" spans="1:65" s="25" customFormat="1" ht="88.5" customHeight="1" thickTop="1" thickBot="1">
      <c r="C4" s="193" t="s">
        <v>185</v>
      </c>
      <c r="D4" s="193"/>
      <c r="E4" s="193"/>
      <c r="F4" s="194"/>
      <c r="G4" s="67">
        <f t="shared" ref="G4:AA4" si="1">H4-1</f>
        <v>42753</v>
      </c>
      <c r="H4" s="61">
        <f t="shared" si="1"/>
        <v>42754</v>
      </c>
      <c r="I4" s="61">
        <f t="shared" si="1"/>
        <v>42755</v>
      </c>
      <c r="J4" s="61">
        <f t="shared" si="1"/>
        <v>42756</v>
      </c>
      <c r="K4" s="61">
        <f t="shared" si="1"/>
        <v>42757</v>
      </c>
      <c r="L4" s="61">
        <f t="shared" si="1"/>
        <v>42758</v>
      </c>
      <c r="M4" s="61">
        <f t="shared" si="1"/>
        <v>42759</v>
      </c>
      <c r="N4" s="61">
        <f t="shared" si="1"/>
        <v>42760</v>
      </c>
      <c r="O4" s="61">
        <f t="shared" si="1"/>
        <v>42761</v>
      </c>
      <c r="P4" s="61">
        <f t="shared" si="1"/>
        <v>42762</v>
      </c>
      <c r="Q4" s="61">
        <f t="shared" si="1"/>
        <v>42763</v>
      </c>
      <c r="R4" s="61">
        <f t="shared" si="1"/>
        <v>42764</v>
      </c>
      <c r="S4" s="61">
        <f t="shared" si="1"/>
        <v>42765</v>
      </c>
      <c r="T4" s="61">
        <f t="shared" si="1"/>
        <v>42766</v>
      </c>
      <c r="U4" s="61">
        <f t="shared" si="1"/>
        <v>42767</v>
      </c>
      <c r="V4" s="61">
        <f t="shared" si="1"/>
        <v>42768</v>
      </c>
      <c r="W4" s="61">
        <f t="shared" si="1"/>
        <v>42769</v>
      </c>
      <c r="X4" s="61">
        <f t="shared" si="1"/>
        <v>42770</v>
      </c>
      <c r="Y4" s="61">
        <f t="shared" si="1"/>
        <v>42771</v>
      </c>
      <c r="Z4" s="61">
        <f t="shared" si="1"/>
        <v>42772</v>
      </c>
      <c r="AA4" s="61">
        <f t="shared" si="1"/>
        <v>42773</v>
      </c>
      <c r="AB4" s="61">
        <f>AC4-1</f>
        <v>42774</v>
      </c>
      <c r="AC4" s="69">
        <f>A1</f>
        <v>42775</v>
      </c>
      <c r="AD4" s="69">
        <f>AC4+1</f>
        <v>42776</v>
      </c>
      <c r="AE4" s="69">
        <f t="shared" ref="AE4:BD4" si="2">AD4+1</f>
        <v>42777</v>
      </c>
      <c r="AF4" s="168">
        <f t="shared" si="2"/>
        <v>42778</v>
      </c>
      <c r="AG4" s="77">
        <f t="shared" si="2"/>
        <v>42779</v>
      </c>
      <c r="AH4" s="167">
        <f t="shared" si="2"/>
        <v>42780</v>
      </c>
      <c r="AI4" s="69">
        <f t="shared" si="2"/>
        <v>42781</v>
      </c>
      <c r="AJ4" s="69">
        <f t="shared" si="2"/>
        <v>42782</v>
      </c>
      <c r="AK4" s="69">
        <f t="shared" si="2"/>
        <v>42783</v>
      </c>
      <c r="AL4" s="69">
        <f t="shared" si="2"/>
        <v>42784</v>
      </c>
      <c r="AM4" s="69">
        <f t="shared" si="2"/>
        <v>42785</v>
      </c>
      <c r="AN4" s="69">
        <f t="shared" si="2"/>
        <v>42786</v>
      </c>
      <c r="AO4" s="69">
        <f t="shared" si="2"/>
        <v>42787</v>
      </c>
      <c r="AP4" s="69">
        <f t="shared" si="2"/>
        <v>42788</v>
      </c>
      <c r="AQ4" s="69">
        <f t="shared" si="2"/>
        <v>42789</v>
      </c>
      <c r="AR4" s="69">
        <f t="shared" si="2"/>
        <v>42790</v>
      </c>
      <c r="AS4" s="69">
        <f t="shared" si="2"/>
        <v>42791</v>
      </c>
      <c r="AT4" s="69">
        <f t="shared" si="2"/>
        <v>42792</v>
      </c>
      <c r="AU4" s="69">
        <f t="shared" si="2"/>
        <v>42793</v>
      </c>
      <c r="AV4" s="69">
        <f t="shared" si="2"/>
        <v>42794</v>
      </c>
      <c r="AW4" s="69">
        <f t="shared" si="2"/>
        <v>42795</v>
      </c>
      <c r="AX4" s="69">
        <f t="shared" si="2"/>
        <v>42796</v>
      </c>
      <c r="AY4" s="69">
        <f t="shared" si="2"/>
        <v>42797</v>
      </c>
      <c r="AZ4" s="69">
        <f t="shared" si="2"/>
        <v>42798</v>
      </c>
      <c r="BA4" s="69">
        <f t="shared" si="2"/>
        <v>42799</v>
      </c>
      <c r="BB4" s="69">
        <f t="shared" si="2"/>
        <v>42800</v>
      </c>
      <c r="BC4" s="69">
        <f t="shared" si="2"/>
        <v>42801</v>
      </c>
      <c r="BD4" s="77">
        <f t="shared" si="2"/>
        <v>42802</v>
      </c>
    </row>
    <row r="5" spans="1:65" ht="16.5" thickTop="1" thickBot="1">
      <c r="C5" s="89" t="s">
        <v>146</v>
      </c>
      <c r="D5" s="87"/>
      <c r="E5" s="87"/>
      <c r="F5" s="88" t="s">
        <v>186</v>
      </c>
      <c r="G5" s="68" t="str">
        <f>VLOOKUP(G3,$BH$7:$BJ$13,3,0)</f>
        <v>Mer</v>
      </c>
      <c r="H5" s="23" t="str">
        <f t="shared" ref="H5:BD5" si="3">VLOOKUP(H3,$BH$7:$BJ$13,3,0)</f>
        <v>J</v>
      </c>
      <c r="I5" s="23" t="str">
        <f t="shared" si="3"/>
        <v>V</v>
      </c>
      <c r="J5" s="23" t="str">
        <f t="shared" si="3"/>
        <v>S</v>
      </c>
      <c r="K5" s="23" t="str">
        <f t="shared" si="3"/>
        <v>D</v>
      </c>
      <c r="L5" s="23" t="str">
        <f t="shared" si="3"/>
        <v>L</v>
      </c>
      <c r="M5" s="23" t="str">
        <f t="shared" si="3"/>
        <v>Ma</v>
      </c>
      <c r="N5" s="23" t="str">
        <f t="shared" si="3"/>
        <v>Mer</v>
      </c>
      <c r="O5" s="23" t="str">
        <f t="shared" si="3"/>
        <v>J</v>
      </c>
      <c r="P5" s="23" t="str">
        <f t="shared" si="3"/>
        <v>V</v>
      </c>
      <c r="Q5" s="23" t="str">
        <f t="shared" si="3"/>
        <v>S</v>
      </c>
      <c r="R5" s="23" t="str">
        <f t="shared" si="3"/>
        <v>D</v>
      </c>
      <c r="S5" s="23" t="str">
        <f t="shared" si="3"/>
        <v>L</v>
      </c>
      <c r="T5" s="23" t="str">
        <f t="shared" si="3"/>
        <v>Ma</v>
      </c>
      <c r="U5" s="23" t="str">
        <f t="shared" si="3"/>
        <v>Mer</v>
      </c>
      <c r="V5" s="23" t="str">
        <f t="shared" si="3"/>
        <v>J</v>
      </c>
      <c r="W5" s="23" t="str">
        <f t="shared" si="3"/>
        <v>V</v>
      </c>
      <c r="X5" s="23" t="str">
        <f t="shared" si="3"/>
        <v>S</v>
      </c>
      <c r="Y5" s="23" t="str">
        <f t="shared" si="3"/>
        <v>D</v>
      </c>
      <c r="Z5" s="23" t="str">
        <f t="shared" si="3"/>
        <v>L</v>
      </c>
      <c r="AA5" s="23" t="str">
        <f t="shared" si="3"/>
        <v>Ma</v>
      </c>
      <c r="AB5" s="23" t="str">
        <f t="shared" si="3"/>
        <v>Mer</v>
      </c>
      <c r="AC5" s="23" t="str">
        <f t="shared" si="3"/>
        <v>J</v>
      </c>
      <c r="AD5" s="23" t="str">
        <f t="shared" si="3"/>
        <v>V</v>
      </c>
      <c r="AE5" s="23" t="str">
        <f t="shared" si="3"/>
        <v>S</v>
      </c>
      <c r="AF5" s="23" t="str">
        <f t="shared" si="3"/>
        <v>D</v>
      </c>
      <c r="AG5" s="78" t="str">
        <f t="shared" si="3"/>
        <v>L</v>
      </c>
      <c r="AH5" s="68" t="str">
        <f t="shared" si="3"/>
        <v>Ma</v>
      </c>
      <c r="AI5" s="23" t="str">
        <f t="shared" si="3"/>
        <v>Mer</v>
      </c>
      <c r="AJ5" s="23" t="str">
        <f t="shared" si="3"/>
        <v>J</v>
      </c>
      <c r="AK5" s="23" t="str">
        <f t="shared" si="3"/>
        <v>V</v>
      </c>
      <c r="AL5" s="23" t="str">
        <f t="shared" si="3"/>
        <v>S</v>
      </c>
      <c r="AM5" s="23" t="str">
        <f t="shared" si="3"/>
        <v>D</v>
      </c>
      <c r="AN5" s="23" t="str">
        <f t="shared" si="3"/>
        <v>L</v>
      </c>
      <c r="AO5" s="23" t="str">
        <f t="shared" si="3"/>
        <v>Ma</v>
      </c>
      <c r="AP5" s="23" t="str">
        <f t="shared" si="3"/>
        <v>Mer</v>
      </c>
      <c r="AQ5" s="23" t="str">
        <f t="shared" si="3"/>
        <v>J</v>
      </c>
      <c r="AR5" s="23" t="str">
        <f t="shared" si="3"/>
        <v>V</v>
      </c>
      <c r="AS5" s="23" t="str">
        <f t="shared" si="3"/>
        <v>S</v>
      </c>
      <c r="AT5" s="23" t="str">
        <f t="shared" si="3"/>
        <v>D</v>
      </c>
      <c r="AU5" s="23" t="str">
        <f t="shared" si="3"/>
        <v>L</v>
      </c>
      <c r="AV5" s="23" t="str">
        <f t="shared" si="3"/>
        <v>Ma</v>
      </c>
      <c r="AW5" s="23" t="str">
        <f t="shared" si="3"/>
        <v>Mer</v>
      </c>
      <c r="AX5" s="23" t="str">
        <f t="shared" si="3"/>
        <v>J</v>
      </c>
      <c r="AY5" s="23" t="str">
        <f t="shared" si="3"/>
        <v>V</v>
      </c>
      <c r="AZ5" s="23" t="str">
        <f t="shared" si="3"/>
        <v>S</v>
      </c>
      <c r="BA5" s="23" t="str">
        <f t="shared" si="3"/>
        <v>D</v>
      </c>
      <c r="BB5" s="23" t="str">
        <f t="shared" si="3"/>
        <v>L</v>
      </c>
      <c r="BC5" s="23" t="str">
        <f t="shared" si="3"/>
        <v>Ma</v>
      </c>
      <c r="BD5" s="78" t="str">
        <f t="shared" si="3"/>
        <v>Mer</v>
      </c>
    </row>
    <row r="6" spans="1:65" ht="16.5" thickTop="1" thickBot="1">
      <c r="B6" s="210"/>
      <c r="C6" s="157"/>
      <c r="D6" s="85"/>
      <c r="E6" s="85"/>
      <c r="F6" s="86"/>
      <c r="G6" s="64"/>
      <c r="H6" s="35"/>
      <c r="I6" s="35"/>
      <c r="J6" s="35"/>
      <c r="K6" s="35"/>
      <c r="L6" s="35"/>
      <c r="M6" s="35"/>
      <c r="N6" s="35"/>
      <c r="O6" s="35"/>
      <c r="P6" s="35"/>
      <c r="Q6" s="35"/>
      <c r="R6" s="35"/>
      <c r="S6" s="35"/>
      <c r="T6" s="35"/>
      <c r="U6" s="35"/>
      <c r="V6" s="35"/>
      <c r="W6" s="35"/>
      <c r="X6" s="35"/>
      <c r="Y6" s="35"/>
      <c r="Z6" s="35"/>
      <c r="AA6" s="35"/>
      <c r="AB6" s="35"/>
      <c r="AC6" s="35"/>
      <c r="AD6" s="35"/>
      <c r="AE6" s="35"/>
      <c r="AF6" s="35"/>
      <c r="AG6" s="79"/>
      <c r="AH6" s="64"/>
      <c r="AI6" s="35"/>
      <c r="AJ6" s="35"/>
      <c r="AK6" s="35"/>
      <c r="AL6" s="35"/>
      <c r="AM6" s="35"/>
      <c r="AN6" s="35"/>
      <c r="AO6" s="35"/>
      <c r="AP6" s="35"/>
      <c r="AQ6" s="35"/>
      <c r="AR6" s="35"/>
      <c r="AS6" s="35"/>
      <c r="AT6" s="35"/>
      <c r="AU6" s="35"/>
      <c r="AV6" s="35"/>
      <c r="AW6" s="35"/>
      <c r="AX6" s="35"/>
      <c r="AY6" s="35"/>
      <c r="AZ6" s="35"/>
      <c r="BA6" s="35"/>
      <c r="BB6" s="35"/>
      <c r="BC6" s="35"/>
      <c r="BD6" s="79"/>
    </row>
    <row r="7" spans="1:65" ht="15.75" thickTop="1">
      <c r="C7" s="158" t="str">
        <f>IF(ISBLANK(D7),"",VLOOKUP(D7,Opérations[],2,0))</f>
        <v>ETAT GENERAL</v>
      </c>
      <c r="D7" s="4">
        <v>1</v>
      </c>
      <c r="E7" s="71">
        <f>IF(ISBLANK(D7),"",VLOOKUP(D7,Opérations[],3,0))</f>
        <v>0</v>
      </c>
      <c r="F7" s="82"/>
      <c r="G7" s="80" t="str">
        <f t="array" aca="1" ref="G7" ca="1">IFERROR(IF(AND(OR(WEEKDAY(F$4,2)&gt;5,F$4=Congés),OR(F7="x",F7="S")),F7,IF(G$4=$E7,"x",IF(AND(((G$4-$E7)/VLOOKUP($D7,Opérations[],8,0))=INT(((G$4-$E7)/VLOOKUP($D7,Opérations[],8,0))),$D7&lt;&gt;""),"S",""))),"")</f>
        <v/>
      </c>
      <c r="H7" s="34" t="str">
        <f t="array" aca="1" ref="H7" ca="1">IFERROR(IF(AND(OR(WEEKDAY(G$4,2)&gt;5,G$4=Congés),OR(G7="x",G7="S")),G7,IF(H$4=$E7,"x",IF(AND(((H$4-$E7)/VLOOKUP($D7,Opérations[],8,0))=INT(((H$4-$E7)/VLOOKUP($D7,Opérations[],8,0))),$D7&lt;&gt;""),"S",""))),"")</f>
        <v/>
      </c>
      <c r="I7" s="34" t="str">
        <f t="array" aca="1" ref="I7" ca="1">IFERROR(IF(AND(OR(WEEKDAY(H$4,2)&gt;5,H$4=Congés),OR(H7="x",H7="S")),H7,IF(I$4=$E7,"x",IF(AND(((I$4-$E7)/VLOOKUP($D7,Opérations[],8,0))=INT(((I$4-$E7)/VLOOKUP($D7,Opérations[],8,0))),$D7&lt;&gt;""),"S",""))),"")</f>
        <v/>
      </c>
      <c r="J7" s="34" t="str">
        <f t="array" aca="1" ref="J7" ca="1">IFERROR(IF(AND(OR(WEEKDAY(I$4,2)&gt;5,I$4=Congés),OR(I7="x",I7="S")),I7,IF(J$4=$E7,"x",IF(AND(((J$4-$E7)/VLOOKUP($D7,Opérations[],8,0))=INT(((J$4-$E7)/VLOOKUP($D7,Opérations[],8,0))),$D7&lt;&gt;""),"S",""))),"")</f>
        <v/>
      </c>
      <c r="K7" s="34" t="str">
        <f t="array" aca="1" ref="K7" ca="1">IFERROR(IF(AND(OR(WEEKDAY(J$4,2)&gt;5,J$4=Congés),OR(J7="x",J7="S")),J7,IF(K$4=$E7,"x",IF(AND(((K$4-$E7)/VLOOKUP($D7,Opérations[],8,0))=INT(((K$4-$E7)/VLOOKUP($D7,Opérations[],8,0))),$D7&lt;&gt;""),"S",""))),"")</f>
        <v/>
      </c>
      <c r="L7" s="34" t="str">
        <f t="array" aca="1" ref="L7" ca="1">IFERROR(IF(AND(OR(WEEKDAY(K$4,2)&gt;5,K$4=Congés),OR(K7="x",K7="S")),K7,IF(L$4=$E7,"x",IF(AND(((L$4-$E7)/VLOOKUP($D7,Opérations[],8,0))=INT(((L$4-$E7)/VLOOKUP($D7,Opérations[],8,0))),$D7&lt;&gt;""),"S",""))),"")</f>
        <v/>
      </c>
      <c r="M7" s="34" t="str">
        <f t="array" aca="1" ref="M7" ca="1">IFERROR(IF(AND(OR(WEEKDAY(L$4,2)&gt;5,L$4=Congés),OR(L7="x",L7="S")),L7,IF(M$4=$E7,"x",IF(AND(((M$4-$E7)/VLOOKUP($D7,Opérations[],8,0))=INT(((M$4-$E7)/VLOOKUP($D7,Opérations[],8,0))),$D7&lt;&gt;""),"S",""))),"")</f>
        <v/>
      </c>
      <c r="N7" s="34" t="str">
        <f t="array" aca="1" ref="N7" ca="1">IFERROR(IF(AND(OR(WEEKDAY(M$4,2)&gt;5,M$4=Congés),OR(M7="x",M7="S")),M7,IF(N$4=$E7,"x",IF(AND(((N$4-$E7)/VLOOKUP($D7,Opérations[],8,0))=INT(((N$4-$E7)/VLOOKUP($D7,Opérations[],8,0))),$D7&lt;&gt;""),"S",""))),"")</f>
        <v/>
      </c>
      <c r="O7" s="34" t="str">
        <f t="array" aca="1" ref="O7" ca="1">IFERROR(IF(AND(OR(WEEKDAY(N$4,2)&gt;5,N$4=Congés),OR(N7="x",N7="S")),N7,IF(O$4=$E7,"x",IF(AND(((O$4-$E7)/VLOOKUP($D7,Opérations[],8,0))=INT(((O$4-$E7)/VLOOKUP($D7,Opérations[],8,0))),$D7&lt;&gt;""),"S",""))),"")</f>
        <v/>
      </c>
      <c r="P7" s="34" t="str">
        <f t="array" aca="1" ref="P7" ca="1">IFERROR(IF(AND(OR(WEEKDAY(O$4,2)&gt;5,O$4=Congés),OR(O7="x",O7="S")),O7,IF(P$4=$E7,"x",IF(AND(((P$4-$E7)/VLOOKUP($D7,Opérations[],8,0))=INT(((P$4-$E7)/VLOOKUP($D7,Opérations[],8,0))),$D7&lt;&gt;""),"S",""))),"")</f>
        <v/>
      </c>
      <c r="Q7" s="34" t="str">
        <f t="array" aca="1" ref="Q7" ca="1">IFERROR(IF(AND(OR(WEEKDAY(P$4,2)&gt;5,P$4=Congés),OR(P7="x",P7="S")),P7,IF(Q$4=$E7,"x",IF(AND(((Q$4-$E7)/VLOOKUP($D7,Opérations[],8,0))=INT(((Q$4-$E7)/VLOOKUP($D7,Opérations[],8,0))),$D7&lt;&gt;""),"S",""))),"")</f>
        <v/>
      </c>
      <c r="R7" s="34" t="str">
        <f t="array" aca="1" ref="R7" ca="1">IFERROR(IF(AND(OR(WEEKDAY(Q$4,2)&gt;5,Q$4=Congés),OR(Q7="x",Q7="S")),Q7,IF(R$4=$E7,"x",IF(AND(((R$4-$E7)/VLOOKUP($D7,Opérations[],8,0))=INT(((R$4-$E7)/VLOOKUP($D7,Opérations[],8,0))),$D7&lt;&gt;""),"S",""))),"")</f>
        <v/>
      </c>
      <c r="S7" s="34" t="str">
        <f t="array" aca="1" ref="S7" ca="1">IFERROR(IF(AND(OR(WEEKDAY(R$4,2)&gt;5,R$4=Congés),OR(R7="x",R7="S")),R7,IF(S$4=$E7,"x",IF(AND(((S$4-$E7)/VLOOKUP($D7,Opérations[],8,0))=INT(((S$4-$E7)/VLOOKUP($D7,Opérations[],8,0))),$D7&lt;&gt;""),"S",""))),"")</f>
        <v/>
      </c>
      <c r="T7" s="34" t="str">
        <f t="array" aca="1" ref="T7" ca="1">IFERROR(IF(AND(OR(WEEKDAY(S$4,2)&gt;5,S$4=Congés),OR(S7="x",S7="S")),S7,IF(T$4=$E7,"x",IF(AND(((T$4-$E7)/VLOOKUP($D7,Opérations[],8,0))=INT(((T$4-$E7)/VLOOKUP($D7,Opérations[],8,0))),$D7&lt;&gt;""),"S",""))),"")</f>
        <v/>
      </c>
      <c r="U7" s="34" t="str">
        <f t="array" aca="1" ref="U7" ca="1">IFERROR(IF(AND(OR(WEEKDAY(T$4,2)&gt;5,T$4=Congés),OR(T7="x",T7="S")),T7,IF(U$4=$E7,"x",IF(AND(((U$4-$E7)/VLOOKUP($D7,Opérations[],8,0))=INT(((U$4-$E7)/VLOOKUP($D7,Opérations[],8,0))),$D7&lt;&gt;""),"S",""))),"")</f>
        <v/>
      </c>
      <c r="V7" s="34" t="str">
        <f t="array" aca="1" ref="V7" ca="1">IFERROR(IF(AND(OR(WEEKDAY(U$4,2)&gt;5,U$4=Congés),OR(U7="x",U7="S")),U7,IF(V$4=$E7,"x",IF(AND(((V$4-$E7)/VLOOKUP($D7,Opérations[],8,0))=INT(((V$4-$E7)/VLOOKUP($D7,Opérations[],8,0))),$D7&lt;&gt;""),"S",""))),"")</f>
        <v/>
      </c>
      <c r="W7" s="34" t="str">
        <f t="array" aca="1" ref="W7" ca="1">IFERROR(IF(AND(OR(WEEKDAY(V$4,2)&gt;5,V$4=Congés),OR(V7="x",V7="S")),V7,IF(W$4=$E7,"x",IF(AND(((W$4-$E7)/VLOOKUP($D7,Opérations[],8,0))=INT(((W$4-$E7)/VLOOKUP($D7,Opérations[],8,0))),$D7&lt;&gt;""),"S",""))),"")</f>
        <v/>
      </c>
      <c r="X7" s="34" t="str">
        <f t="array" aca="1" ref="X7" ca="1">IFERROR(IF(AND(OR(WEEKDAY(W$4,2)&gt;5,W$4=Congés),OR(W7="x",W7="S")),W7,IF(X$4=$E7,"x",IF(AND(((X$4-$E7)/VLOOKUP($D7,Opérations[],8,0))=INT(((X$4-$E7)/VLOOKUP($D7,Opérations[],8,0))),$D7&lt;&gt;""),"S",""))),"")</f>
        <v/>
      </c>
      <c r="Y7" s="34" t="str">
        <f t="array" aca="1" ref="Y7" ca="1">IFERROR(IF(AND(OR(WEEKDAY(X$4,2)&gt;5,X$4=Congés),OR(X7="x",X7="S")),X7,IF(Y$4=$E7,"x",IF(AND(((Y$4-$E7)/VLOOKUP($D7,Opérations[],8,0))=INT(((Y$4-$E7)/VLOOKUP($D7,Opérations[],8,0))),$D7&lt;&gt;""),"S",""))),"")</f>
        <v/>
      </c>
      <c r="Z7" s="34" t="str">
        <f t="array" aca="1" ref="Z7" ca="1">IFERROR(IF(AND(OR(WEEKDAY(Y$4,2)&gt;5,Y$4=Congés),OR(Y7="x",Y7="S")),Y7,IF(Z$4=$E7,"x",IF(AND(((Z$4-$E7)/VLOOKUP($D7,Opérations[],8,0))=INT(((Z$4-$E7)/VLOOKUP($D7,Opérations[],8,0))),$D7&lt;&gt;""),"S",""))),"")</f>
        <v/>
      </c>
      <c r="AA7" s="34" t="str">
        <f t="array" aca="1" ref="AA7" ca="1">IFERROR(IF(AND(OR(WEEKDAY(Z$4,2)&gt;5,Z$4=Congés),OR(Z7="x",Z7="S")),Z7,IF(AA$4=$E7,"x",IF(AND(((AA$4-$E7)/VLOOKUP($D7,Opérations[],8,0))=INT(((AA$4-$E7)/VLOOKUP($D7,Opérations[],8,0))),$D7&lt;&gt;""),"S",""))),"")</f>
        <v/>
      </c>
      <c r="AB7" s="34" t="str">
        <f t="array" aca="1" ref="AB7" ca="1">IFERROR(IF(AND(OR(WEEKDAY(AA$4,2)&gt;5,AA$4=Congés),OR(AA7="x",AA7="S")),AA7,IF(AB$4=$E7,"x",IF(AND(((AB$4-$E7)/VLOOKUP($D7,Opérations[],8,0))=INT(((AB$4-$E7)/VLOOKUP($D7,Opérations[],8,0))),$D7&lt;&gt;""),"S",""))),"")</f>
        <v/>
      </c>
      <c r="AC7" s="34" t="str">
        <f t="array" aca="1" ref="AC7" ca="1">IFERROR(IF(AND(OR(WEEKDAY(AB$4,2)&gt;5,AB$4=Congés),OR(AB7="x",AB7="S")),AB7,IF(AC$4=$E7,"x",IF(AND(((AC$4-$E7)/VLOOKUP($D7,Opérations[],8,0))=INT(((AC$4-$E7)/VLOOKUP($D7,Opérations[],8,0))),$D7&lt;&gt;""),"S",""))),"")</f>
        <v/>
      </c>
      <c r="AD7" s="34" t="str">
        <f t="array" aca="1" ref="AD7" ca="1">IFERROR(IF(AND(OR(WEEKDAY(AC$4,2)&gt;5,AC$4=Congés),OR(AC7="x",AC7="S")),AC7,IF(AD$4=$E7,"x",IF(AND(((AD$4-$E7)/VLOOKUP($D7,Opérations[],8,0))=INT(((AD$4-$E7)/VLOOKUP($D7,Opérations[],8,0))),$D7&lt;&gt;""),"S",""))),"")</f>
        <v/>
      </c>
      <c r="AE7" s="34" t="str">
        <f t="array" aca="1" ref="AE7" ca="1">IFERROR(IF(AND(OR(WEEKDAY(AD$4,2)&gt;5,AD$4=Congés),OR(AD7="x",AD7="S")),AD7,IF(AE$4=$E7,"x",IF(AND(((AE$4-$E7)/VLOOKUP($D7,Opérations[],8,0))=INT(((AE$4-$E7)/VLOOKUP($D7,Opérations[],8,0))),$D7&lt;&gt;""),"S",""))),"")</f>
        <v/>
      </c>
      <c r="AF7" s="34" t="str">
        <f t="array" aca="1" ref="AF7" ca="1">IFERROR(IF(AND(OR(WEEKDAY(AE$4,2)&gt;5,AE$4=Congés),OR(AE7="x",AE7="S")),AE7,IF(AF$4=$E7,"x",IF(AND(((AF$4-$E7)/VLOOKUP($D7,Opérations[],8,0))=INT(((AF$4-$E7)/VLOOKUP($D7,Opérations[],8,0))),$D7&lt;&gt;""),"S",""))),"")</f>
        <v/>
      </c>
      <c r="AG7" s="72" t="str">
        <f t="array" aca="1" ref="AG7" ca="1">IFERROR(IF(AND(OR(WEEKDAY(AF$4,2)&gt;5,AF$4=Congés),OR(AF7="x",AF7="S")),AF7,IF(AG$4=$E7,"x",IF(AND(((AG$4-$E7)/VLOOKUP($D7,Opérations[],8,0))=INT(((AG$4-$E7)/VLOOKUP($D7,Opérations[],8,0))),$D7&lt;&gt;""),"S",""))),"")</f>
        <v/>
      </c>
      <c r="AH7" s="80" t="str">
        <f t="array" aca="1" ref="AH7" ca="1">IFERROR(IF(AND(OR(WEEKDAY(AG$4,2)&gt;5,AG$4=Congés),OR(AG7="x",AG7="S")),AG7,IF(AH$4=$E7,"x",IF(AND(((AH$4-$E7)/VLOOKUP($D7,Opérations[],8,0))=INT(((AH$4-$E7)/VLOOKUP($D7,Opérations[],8,0))),$D7&lt;&gt;""),"S",""))),"")</f>
        <v/>
      </c>
      <c r="AI7" s="34" t="str">
        <f t="array" aca="1" ref="AI7" ca="1">IFERROR(IF(AND(OR(WEEKDAY(AH$4,2)&gt;5,AH$4=Congés),OR(AH7="x",AH7="S")),AH7,IF(AI$4=$E7,"x",IF(AND(((AI$4-$E7)/VLOOKUP($D7,Opérations[],8,0))=INT(((AI$4-$E7)/VLOOKUP($D7,Opérations[],8,0))),$D7&lt;&gt;""),"S",""))),"")</f>
        <v/>
      </c>
      <c r="AJ7" s="34" t="str">
        <f t="array" aca="1" ref="AJ7" ca="1">IFERROR(IF(AND(OR(WEEKDAY(AI$4,2)&gt;5,AI$4=Congés),OR(AI7="x",AI7="S")),AI7,IF(AJ$4=$E7,"x",IF(AND(((AJ$4-$E7)/VLOOKUP($D7,Opérations[],8,0))=INT(((AJ$4-$E7)/VLOOKUP($D7,Opérations[],8,0))),$D7&lt;&gt;""),"S",""))),"")</f>
        <v/>
      </c>
      <c r="AK7" s="34" t="str">
        <f t="array" aca="1" ref="AK7" ca="1">IFERROR(IF(AND(OR(WEEKDAY(AJ$4,2)&gt;5,AJ$4=Congés),OR(AJ7="x",AJ7="S")),AJ7,IF(AK$4=$E7,"x",IF(AND(((AK$4-$E7)/VLOOKUP($D7,Opérations[],8,0))=INT(((AK$4-$E7)/VLOOKUP($D7,Opérations[],8,0))),$D7&lt;&gt;""),"S",""))),"")</f>
        <v/>
      </c>
      <c r="AL7" s="34" t="str">
        <f t="array" aca="1" ref="AL7" ca="1">IFERROR(IF(AND(OR(WEEKDAY(AK$4,2)&gt;5,AK$4=Congés),OR(AK7="x",AK7="S")),AK7,IF(AL$4=$E7,"x",IF(AND(((AL$4-$E7)/VLOOKUP($D7,Opérations[],8,0))=INT(((AL$4-$E7)/VLOOKUP($D7,Opérations[],8,0))),$D7&lt;&gt;""),"S",""))),"")</f>
        <v/>
      </c>
      <c r="AM7" s="34" t="str">
        <f t="array" aca="1" ref="AM7" ca="1">IFERROR(IF(AND(OR(WEEKDAY(AL$4,2)&gt;5,AL$4=Congés),OR(AL7="x",AL7="S")),AL7,IF(AM$4=$E7,"x",IF(AND(((AM$4-$E7)/VLOOKUP($D7,Opérations[],8,0))=INT(((AM$4-$E7)/VLOOKUP($D7,Opérations[],8,0))),$D7&lt;&gt;""),"S",""))),"")</f>
        <v/>
      </c>
      <c r="AN7" s="34" t="str">
        <f t="array" aca="1" ref="AN7" ca="1">IFERROR(IF(AND(OR(WEEKDAY(AM$4,2)&gt;5,AM$4=Congés),OR(AM7="x",AM7="S")),AM7,IF(AN$4=$E7,"x",IF(AND(((AN$4-$E7)/VLOOKUP($D7,Opérations[],8,0))=INT(((AN$4-$E7)/VLOOKUP($D7,Opérations[],8,0))),$D7&lt;&gt;""),"S",""))),"")</f>
        <v/>
      </c>
      <c r="AO7" s="34" t="str">
        <f t="array" aca="1" ref="AO7" ca="1">IFERROR(IF(AND(OR(WEEKDAY(AN$4,2)&gt;5,AN$4=Congés),OR(AN7="x",AN7="S")),AN7,IF(AO$4=$E7,"x",IF(AND(((AO$4-$E7)/VLOOKUP($D7,Opérations[],8,0))=INT(((AO$4-$E7)/VLOOKUP($D7,Opérations[],8,0))),$D7&lt;&gt;""),"S",""))),"")</f>
        <v/>
      </c>
      <c r="AP7" s="34" t="str">
        <f t="array" aca="1" ref="AP7" ca="1">IFERROR(IF(AND(OR(WEEKDAY(AO$4,2)&gt;5,AO$4=Congés),OR(AO7="x",AO7="S")),AO7,IF(AP$4=$E7,"x",IF(AND(((AP$4-$E7)/VLOOKUP($D7,Opérations[],8,0))=INT(((AP$4-$E7)/VLOOKUP($D7,Opérations[],8,0))),$D7&lt;&gt;""),"S",""))),"")</f>
        <v/>
      </c>
      <c r="AQ7" s="34" t="str">
        <f t="array" aca="1" ref="AQ7" ca="1">IFERROR(IF(AND(OR(WEEKDAY(AP$4,2)&gt;5,AP$4=Congés),OR(AP7="x",AP7="S")),AP7,IF(AQ$4=$E7,"x",IF(AND(((AQ$4-$E7)/VLOOKUP($D7,Opérations[],8,0))=INT(((AQ$4-$E7)/VLOOKUP($D7,Opérations[],8,0))),$D7&lt;&gt;""),"S",""))),"")</f>
        <v/>
      </c>
      <c r="AR7" s="34" t="str">
        <f t="array" aca="1" ref="AR7" ca="1">IFERROR(IF(AND(OR(WEEKDAY(AQ$4,2)&gt;5,AQ$4=Congés),OR(AQ7="x",AQ7="S")),AQ7,IF(AR$4=$E7,"x",IF(AND(((AR$4-$E7)/VLOOKUP($D7,Opérations[],8,0))=INT(((AR$4-$E7)/VLOOKUP($D7,Opérations[],8,0))),$D7&lt;&gt;""),"S",""))),"")</f>
        <v/>
      </c>
      <c r="AS7" s="34" t="str">
        <f t="array" aca="1" ref="AS7" ca="1">IFERROR(IF(AND(OR(WEEKDAY(AR$4,2)&gt;5,AR$4=Congés),OR(AR7="x",AR7="S")),AR7,IF(AS$4=$E7,"x",IF(AND(((AS$4-$E7)/VLOOKUP($D7,Opérations[],8,0))=INT(((AS$4-$E7)/VLOOKUP($D7,Opérations[],8,0))),$D7&lt;&gt;""),"S",""))),"")</f>
        <v/>
      </c>
      <c r="AT7" s="34" t="str">
        <f t="array" aca="1" ref="AT7" ca="1">IFERROR(IF(AND(OR(WEEKDAY(AS$4,2)&gt;5,AS$4=Congés),OR(AS7="x",AS7="S")),AS7,IF(AT$4=$E7,"x",IF(AND(((AT$4-$E7)/VLOOKUP($D7,Opérations[],8,0))=INT(((AT$4-$E7)/VLOOKUP($D7,Opérations[],8,0))),$D7&lt;&gt;""),"S",""))),"")</f>
        <v/>
      </c>
      <c r="AU7" s="34" t="str">
        <f t="array" aca="1" ref="AU7" ca="1">IFERROR(IF(AND(OR(WEEKDAY(AT$4,2)&gt;5,AT$4=Congés),OR(AT7="x",AT7="S")),AT7,IF(AU$4=$E7,"x",IF(AND(((AU$4-$E7)/VLOOKUP($D7,Opérations[],8,0))=INT(((AU$4-$E7)/VLOOKUP($D7,Opérations[],8,0))),$D7&lt;&gt;""),"S",""))),"")</f>
        <v/>
      </c>
      <c r="AV7" s="34" t="str">
        <f t="array" aca="1" ref="AV7" ca="1">IFERROR(IF(AND(OR(WEEKDAY(AU$4,2)&gt;5,AU$4=Congés),OR(AU7="x",AU7="S")),AU7,IF(AV$4=$E7,"x",IF(AND(((AV$4-$E7)/VLOOKUP($D7,Opérations[],8,0))=INT(((AV$4-$E7)/VLOOKUP($D7,Opérations[],8,0))),$D7&lt;&gt;""),"S",""))),"")</f>
        <v/>
      </c>
      <c r="AW7" s="34" t="str">
        <f t="array" aca="1" ref="AW7" ca="1">IFERROR(IF(AND(OR(WEEKDAY(AV$4,2)&gt;5,AV$4=Congés),OR(AV7="x",AV7="S")),AV7,IF(AW$4=$E7,"x",IF(AND(((AW$4-$E7)/VLOOKUP($D7,Opérations[],8,0))=INT(((AW$4-$E7)/VLOOKUP($D7,Opérations[],8,0))),$D7&lt;&gt;""),"S",""))),"")</f>
        <v/>
      </c>
      <c r="AX7" s="34" t="str">
        <f t="array" aca="1" ref="AX7" ca="1">IFERROR(IF(AND(OR(WEEKDAY(AW$4,2)&gt;5,AW$4=Congés),OR(AW7="x",AW7="S")),AW7,IF(AX$4=$E7,"x",IF(AND(((AX$4-$E7)/VLOOKUP($D7,Opérations[],8,0))=INT(((AX$4-$E7)/VLOOKUP($D7,Opérations[],8,0))),$D7&lt;&gt;""),"S",""))),"")</f>
        <v/>
      </c>
      <c r="AY7" s="34" t="str">
        <f t="array" aca="1" ref="AY7" ca="1">IFERROR(IF(AND(OR(WEEKDAY(AX$4,2)&gt;5,AX$4=Congés),OR(AX7="x",AX7="S")),AX7,IF(AY$4=$E7,"x",IF(AND(((AY$4-$E7)/VLOOKUP($D7,Opérations[],8,0))=INT(((AY$4-$E7)/VLOOKUP($D7,Opérations[],8,0))),$D7&lt;&gt;""),"S",""))),"")</f>
        <v/>
      </c>
      <c r="AZ7" s="34" t="str">
        <f t="array" aca="1" ref="AZ7" ca="1">IFERROR(IF(AND(OR(WEEKDAY(AY$4,2)&gt;5,AY$4=Congés),OR(AY7="x",AY7="S")),AY7,IF(AZ$4=$E7,"x",IF(AND(((AZ$4-$E7)/VLOOKUP($D7,Opérations[],8,0))=INT(((AZ$4-$E7)/VLOOKUP($D7,Opérations[],8,0))),$D7&lt;&gt;""),"S",""))),"")</f>
        <v/>
      </c>
      <c r="BA7" s="34" t="str">
        <f t="array" aca="1" ref="BA7" ca="1">IFERROR(IF(AND(OR(WEEKDAY(AZ$4,2)&gt;5,AZ$4=Congés),OR(AZ7="x",AZ7="S")),AZ7,IF(BA$4=$E7,"x",IF(AND(((BA$4-$E7)/VLOOKUP($D7,Opérations[],8,0))=INT(((BA$4-$E7)/VLOOKUP($D7,Opérations[],8,0))),$D7&lt;&gt;""),"S",""))),"")</f>
        <v/>
      </c>
      <c r="BB7" s="34" t="str">
        <f t="array" aca="1" ref="BB7" ca="1">IFERROR(IF(AND(OR(WEEKDAY(BA$4,2)&gt;5,BA$4=Congés),OR(BA7="x",BA7="S")),BA7,IF(BB$4=$E7,"x",IF(AND(((BB$4-$E7)/VLOOKUP($D7,Opérations[],8,0))=INT(((BB$4-$E7)/VLOOKUP($D7,Opérations[],8,0))),$D7&lt;&gt;""),"S",""))),"")</f>
        <v/>
      </c>
      <c r="BC7" s="34" t="str">
        <f t="array" aca="1" ref="BC7" ca="1">IFERROR(IF(AND(OR(WEEKDAY(BB$4,2)&gt;5,BB$4=Congés),OR(BB7="x",BB7="S")),BB7,IF(BC$4=$E7,"x",IF(AND(((BC$4-$E7)/VLOOKUP($D7,Opérations[],8,0))=INT(((BC$4-$E7)/VLOOKUP($D7,Opérations[],8,0))),$D7&lt;&gt;""),"S",""))),"")</f>
        <v/>
      </c>
      <c r="BD7" s="72" t="str">
        <f t="array" aca="1" ref="BD7" ca="1">IFERROR(IF(AND(OR(WEEKDAY(BC$4,2)&gt;5,BC$4=Congés),OR(BC7="x",BC7="S")),BC7,IF(BD$4=$E7,"x",IF(AND(((BD$4-$E7)/VLOOKUP($D7,Opérations[],8,0))=INT(((BD$4-$E7)/VLOOKUP($D7,Opérations[],8,0))),$D7&lt;&gt;""),"S",""))),"")</f>
        <v/>
      </c>
      <c r="BF7" s="44"/>
      <c r="BG7" s="44"/>
      <c r="BH7" s="151">
        <v>1</v>
      </c>
      <c r="BI7" s="145" t="s">
        <v>125</v>
      </c>
      <c r="BJ7" s="26" t="s">
        <v>126</v>
      </c>
      <c r="BL7" s="153"/>
      <c r="BM7" s="147" t="s">
        <v>182</v>
      </c>
    </row>
    <row r="8" spans="1:65">
      <c r="C8" s="159" t="str">
        <f>IF(ISBLANK(D8),"",VLOOKUP(D8,Opérations[],2,0))</f>
        <v>Absence de fuites d'air</v>
      </c>
      <c r="D8" s="4">
        <f>D7+1</f>
        <v>2</v>
      </c>
      <c r="E8" s="71">
        <f>IF(ISBLANK(D8),"",VLOOKUP(D8,Opérations[],3,0))</f>
        <v>42625</v>
      </c>
      <c r="F8" s="83"/>
      <c r="G8" s="80" t="str">
        <f t="array" aca="1" ref="G8" ca="1">IFERROR(IF(AND(OR(WEEKDAY(F$4,2)&gt;5,F$4=Congés),OR(F8="x",F8="S")),F8,IF(G$4=$E8,"x",IF(AND(((G$4-$E8)/VLOOKUP($D8,Opérations[],8,0))=INT(((G$4-$E8)/VLOOKUP($D8,Opérations[],8,0))),$D8&lt;&gt;""),"S",""))),"")</f>
        <v/>
      </c>
      <c r="H8" s="34" t="str">
        <f t="array" aca="1" ref="H8" ca="1">IFERROR(IF(AND(OR(WEEKDAY(G$4,2)&gt;5,G$4=Congés),OR(G8="x",G8="S")),G8,IF(H$4=$E8,"x",IF(AND(((H$4-$E8)/VLOOKUP($D8,Opérations[],8,0))=INT(((H$4-$E8)/VLOOKUP($D8,Opérations[],8,0))),$D8&lt;&gt;""),"S",""))),"")</f>
        <v/>
      </c>
      <c r="I8" s="34" t="str">
        <f t="array" aca="1" ref="I8" ca="1">IFERROR(IF(AND(OR(WEEKDAY(H$4,2)&gt;5,H$4=Congés),OR(H8="x",H8="S")),H8,IF(I$4=$E8,"x",IF(AND(((I$4-$E8)/VLOOKUP($D8,Opérations[],8,0))=INT(((I$4-$E8)/VLOOKUP($D8,Opérations[],8,0))),$D8&lt;&gt;""),"S",""))),"")</f>
        <v/>
      </c>
      <c r="J8" s="34" t="str">
        <f t="array" aca="1" ref="J8" ca="1">IFERROR(IF(AND(OR(WEEKDAY(I$4,2)&gt;5,I$4=Congés),OR(I8="x",I8="S")),I8,IF(J$4=$E8,"x",IF(AND(((J$4-$E8)/VLOOKUP($D8,Opérations[],8,0))=INT(((J$4-$E8)/VLOOKUP($D8,Opérations[],8,0))),$D8&lt;&gt;""),"S",""))),"")</f>
        <v/>
      </c>
      <c r="K8" s="34" t="str">
        <f t="array" aca="1" ref="K8" ca="1">IFERROR(IF(AND(OR(WEEKDAY(J$4,2)&gt;5,J$4=Congés),OR(J8="x",J8="S")),J8,IF(K$4=$E8,"x",IF(AND(((K$4-$E8)/VLOOKUP($D8,Opérations[],8,0))=INT(((K$4-$E8)/VLOOKUP($D8,Opérations[],8,0))),$D8&lt;&gt;""),"S",""))),"")</f>
        <v/>
      </c>
      <c r="L8" s="34" t="str">
        <f t="array" aca="1" ref="L8" ca="1">IFERROR(IF(AND(OR(WEEKDAY(K$4,2)&gt;5,K$4=Congés),OR(K8="x",K8="S")),K8,IF(L$4=$E8,"x",IF(AND(((L$4-$E8)/VLOOKUP($D8,Opérations[],8,0))=INT(((L$4-$E8)/VLOOKUP($D8,Opérations[],8,0))),$D8&lt;&gt;""),"S",""))),"")</f>
        <v>S</v>
      </c>
      <c r="M8" s="34" t="str">
        <f t="array" aca="1" ref="M8" ca="1">IFERROR(IF(AND(OR(WEEKDAY(L$4,2)&gt;5,L$4=Congés),OR(L8="x",L8="S")),L8,IF(M$4=$E8,"x",IF(AND(((M$4-$E8)/VLOOKUP($D8,Opérations[],8,0))=INT(((M$4-$E8)/VLOOKUP($D8,Opérations[],8,0))),$D8&lt;&gt;""),"S",""))),"")</f>
        <v/>
      </c>
      <c r="N8" s="34" t="str">
        <f t="array" aca="1" ref="N8" ca="1">IFERROR(IF(AND(OR(WEEKDAY(M$4,2)&gt;5,M$4=Congés),OR(M8="x",M8="S")),M8,IF(N$4=$E8,"x",IF(AND(((N$4-$E8)/VLOOKUP($D8,Opérations[],8,0))=INT(((N$4-$E8)/VLOOKUP($D8,Opérations[],8,0))),$D8&lt;&gt;""),"S",""))),"")</f>
        <v/>
      </c>
      <c r="O8" s="34" t="str">
        <f t="array" aca="1" ref="O8" ca="1">IFERROR(IF(AND(OR(WEEKDAY(N$4,2)&gt;5,N$4=Congés),OR(N8="x",N8="S")),N8,IF(O$4=$E8,"x",IF(AND(((O$4-$E8)/VLOOKUP($D8,Opérations[],8,0))=INT(((O$4-$E8)/VLOOKUP($D8,Opérations[],8,0))),$D8&lt;&gt;""),"S",""))),"")</f>
        <v/>
      </c>
      <c r="P8" s="34" t="str">
        <f t="array" aca="1" ref="P8" ca="1">IFERROR(IF(AND(OR(WEEKDAY(O$4,2)&gt;5,O$4=Congés),OR(O8="x",O8="S")),O8,IF(P$4=$E8,"x",IF(AND(((P$4-$E8)/VLOOKUP($D8,Opérations[],8,0))=INT(((P$4-$E8)/VLOOKUP($D8,Opérations[],8,0))),$D8&lt;&gt;""),"S",""))),"")</f>
        <v/>
      </c>
      <c r="Q8" s="34" t="str">
        <f t="array" aca="1" ref="Q8" ca="1">IFERROR(IF(AND(OR(WEEKDAY(P$4,2)&gt;5,P$4=Congés),OR(P8="x",P8="S")),P8,IF(Q$4=$E8,"x",IF(AND(((Q$4-$E8)/VLOOKUP($D8,Opérations[],8,0))=INT(((Q$4-$E8)/VLOOKUP($D8,Opérations[],8,0))),$D8&lt;&gt;""),"S",""))),"")</f>
        <v/>
      </c>
      <c r="R8" s="34" t="str">
        <f t="array" aca="1" ref="R8" ca="1">IFERROR(IF(AND(OR(WEEKDAY(Q$4,2)&gt;5,Q$4=Congés),OR(Q8="x",Q8="S")),Q8,IF(R$4=$E8,"x",IF(AND(((R$4-$E8)/VLOOKUP($D8,Opérations[],8,0))=INT(((R$4-$E8)/VLOOKUP($D8,Opérations[],8,0))),$D8&lt;&gt;""),"S",""))),"")</f>
        <v/>
      </c>
      <c r="S8" s="34" t="str">
        <f t="array" aca="1" ref="S8" ca="1">IFERROR(IF(AND(OR(WEEKDAY(R$4,2)&gt;5,R$4=Congés),OR(R8="x",R8="S")),R8,IF(S$4=$E8,"x",IF(AND(((S$4-$E8)/VLOOKUP($D8,Opérations[],8,0))=INT(((S$4-$E8)/VLOOKUP($D8,Opérations[],8,0))),$D8&lt;&gt;""),"S",""))),"")</f>
        <v>S</v>
      </c>
      <c r="T8" s="34" t="str">
        <f t="array" aca="1" ref="T8" ca="1">IFERROR(IF(AND(OR(WEEKDAY(S$4,2)&gt;5,S$4=Congés),OR(S8="x",S8="S")),S8,IF(T$4=$E8,"x",IF(AND(((T$4-$E8)/VLOOKUP($D8,Opérations[],8,0))=INT(((T$4-$E8)/VLOOKUP($D8,Opérations[],8,0))),$D8&lt;&gt;""),"S",""))),"")</f>
        <v/>
      </c>
      <c r="U8" s="34" t="str">
        <f t="array" aca="1" ref="U8" ca="1">IFERROR(IF(AND(OR(WEEKDAY(T$4,2)&gt;5,T$4=Congés),OR(T8="x",T8="S")),T8,IF(U$4=$E8,"x",IF(AND(((U$4-$E8)/VLOOKUP($D8,Opérations[],8,0))=INT(((U$4-$E8)/VLOOKUP($D8,Opérations[],8,0))),$D8&lt;&gt;""),"S",""))),"")</f>
        <v/>
      </c>
      <c r="V8" s="34" t="str">
        <f t="array" aca="1" ref="V8" ca="1">IFERROR(IF(AND(OR(WEEKDAY(U$4,2)&gt;5,U$4=Congés),OR(U8="x",U8="S")),U8,IF(V$4=$E8,"x",IF(AND(((V$4-$E8)/VLOOKUP($D8,Opérations[],8,0))=INT(((V$4-$E8)/VLOOKUP($D8,Opérations[],8,0))),$D8&lt;&gt;""),"S",""))),"")</f>
        <v/>
      </c>
      <c r="W8" s="34" t="str">
        <f t="array" aca="1" ref="W8" ca="1">IFERROR(IF(AND(OR(WEEKDAY(V$4,2)&gt;5,V$4=Congés),OR(V8="x",V8="S")),V8,IF(W$4=$E8,"x",IF(AND(((W$4-$E8)/VLOOKUP($D8,Opérations[],8,0))=INT(((W$4-$E8)/VLOOKUP($D8,Opérations[],8,0))),$D8&lt;&gt;""),"S",""))),"")</f>
        <v/>
      </c>
      <c r="X8" s="34" t="str">
        <f t="array" aca="1" ref="X8" ca="1">IFERROR(IF(AND(OR(WEEKDAY(W$4,2)&gt;5,W$4=Congés),OR(W8="x",W8="S")),W8,IF(X$4=$E8,"x",IF(AND(((X$4-$E8)/VLOOKUP($D8,Opérations[],8,0))=INT(((X$4-$E8)/VLOOKUP($D8,Opérations[],8,0))),$D8&lt;&gt;""),"S",""))),"")</f>
        <v/>
      </c>
      <c r="Y8" s="34" t="str">
        <f t="array" aca="1" ref="Y8" ca="1">IFERROR(IF(AND(OR(WEEKDAY(X$4,2)&gt;5,X$4=Congés),OR(X8="x",X8="S")),X8,IF(Y$4=$E8,"x",IF(AND(((Y$4-$E8)/VLOOKUP($D8,Opérations[],8,0))=INT(((Y$4-$E8)/VLOOKUP($D8,Opérations[],8,0))),$D8&lt;&gt;""),"S",""))),"")</f>
        <v/>
      </c>
      <c r="Z8" s="34" t="str">
        <f t="array" aca="1" ref="Z8" ca="1">IFERROR(IF(AND(OR(WEEKDAY(Y$4,2)&gt;5,Y$4=Congés),OR(Y8="x",Y8="S")),Y8,IF(Z$4=$E8,"x",IF(AND(((Z$4-$E8)/VLOOKUP($D8,Opérations[],8,0))=INT(((Z$4-$E8)/VLOOKUP($D8,Opérations[],8,0))),$D8&lt;&gt;""),"S",""))),"")</f>
        <v>S</v>
      </c>
      <c r="AA8" s="34" t="str">
        <f t="array" aca="1" ref="AA8" ca="1">IFERROR(IF(AND(OR(WEEKDAY(Z$4,2)&gt;5,Z$4=Congés),OR(Z8="x",Z8="S")),Z8,IF(AA$4=$E8,"x",IF(AND(((AA$4-$E8)/VLOOKUP($D8,Opérations[],8,0))=INT(((AA$4-$E8)/VLOOKUP($D8,Opérations[],8,0))),$D8&lt;&gt;""),"S",""))),"")</f>
        <v/>
      </c>
      <c r="AB8" s="34" t="str">
        <f t="array" aca="1" ref="AB8" ca="1">IFERROR(IF(AND(OR(WEEKDAY(AA$4,2)&gt;5,AA$4=Congés),OR(AA8="x",AA8="S")),AA8,IF(AB$4=$E8,"x",IF(AND(((AB$4-$E8)/VLOOKUP($D8,Opérations[],8,0))=INT(((AB$4-$E8)/VLOOKUP($D8,Opérations[],8,0))),$D8&lt;&gt;""),"S",""))),"")</f>
        <v/>
      </c>
      <c r="AC8" s="34" t="str">
        <f t="array" aca="1" ref="AC8" ca="1">IFERROR(IF(AND(OR(WEEKDAY(AB$4,2)&gt;5,AB$4=Congés),OR(AB8="x",AB8="S")),AB8,IF(AC$4=$E8,"x",IF(AND(((AC$4-$E8)/VLOOKUP($D8,Opérations[],8,0))=INT(((AC$4-$E8)/VLOOKUP($D8,Opérations[],8,0))),$D8&lt;&gt;""),"S",""))),"")</f>
        <v/>
      </c>
      <c r="AD8" s="34" t="str">
        <f t="array" aca="1" ref="AD8" ca="1">IFERROR(IF(AND(OR(WEEKDAY(AC$4,2)&gt;5,AC$4=Congés),OR(AC8="x",AC8="S")),AC8,IF(AD$4=$E8,"x",IF(AND(((AD$4-$E8)/VLOOKUP($D8,Opérations[],8,0))=INT(((AD$4-$E8)/VLOOKUP($D8,Opérations[],8,0))),$D8&lt;&gt;""),"S",""))),"")</f>
        <v/>
      </c>
      <c r="AE8" s="34" t="str">
        <f t="array" aca="1" ref="AE8" ca="1">IFERROR(IF(AND(OR(WEEKDAY(AD$4,2)&gt;5,AD$4=Congés),OR(AD8="x",AD8="S")),AD8,IF(AE$4=$E8,"x",IF(AND(((AE$4-$E8)/VLOOKUP($D8,Opérations[],8,0))=INT(((AE$4-$E8)/VLOOKUP($D8,Opérations[],8,0))),$D8&lt;&gt;""),"S",""))),"")</f>
        <v/>
      </c>
      <c r="AF8" s="34" t="str">
        <f t="array" aca="1" ref="AF8" ca="1">IFERROR(IF(AND(OR(WEEKDAY(AE$4,2)&gt;5,AE$4=Congés),OR(AE8="x",AE8="S")),AE8,IF(AF$4=$E8,"x",IF(AND(((AF$4-$E8)/VLOOKUP($D8,Opérations[],8,0))=INT(((AF$4-$E8)/VLOOKUP($D8,Opérations[],8,0))),$D8&lt;&gt;""),"S",""))),"")</f>
        <v/>
      </c>
      <c r="AG8" s="72" t="str">
        <f t="array" aca="1" ref="AG8" ca="1">IFERROR(IF(AND(OR(WEEKDAY(AF$4,2)&gt;5,AF$4=Congés),OR(AF8="x",AF8="S")),AF8,IF(AG$4=$E8,"x",IF(AND(((AG$4-$E8)/VLOOKUP($D8,Opérations[],8,0))=INT(((AG$4-$E8)/VLOOKUP($D8,Opérations[],8,0))),$D8&lt;&gt;""),"S",""))),"")</f>
        <v>S</v>
      </c>
      <c r="AH8" s="80" t="str">
        <f t="array" aca="1" ref="AH8" ca="1">IFERROR(IF(AND(OR(WEEKDAY(AG$4,2)&gt;5,AG$4=Congés),OR(AG8="x",AG8="S")),AG8,IF(AH$4=$E8,"x",IF(AND(((AH$4-$E8)/VLOOKUP($D8,Opérations[],8,0))=INT(((AH$4-$E8)/VLOOKUP($D8,Opérations[],8,0))),$D8&lt;&gt;""),"S",""))),"")</f>
        <v/>
      </c>
      <c r="AI8" s="34" t="str">
        <f t="array" aca="1" ref="AI8" ca="1">IFERROR(IF(AND(OR(WEEKDAY(AH$4,2)&gt;5,AH$4=Congés),OR(AH8="x",AH8="S")),AH8,IF(AI$4=$E8,"x",IF(AND(((AI$4-$E8)/VLOOKUP($D8,Opérations[],8,0))=INT(((AI$4-$E8)/VLOOKUP($D8,Opérations[],8,0))),$D8&lt;&gt;""),"S",""))),"")</f>
        <v/>
      </c>
      <c r="AJ8" s="34" t="str">
        <f t="array" aca="1" ref="AJ8" ca="1">IFERROR(IF(AND(OR(WEEKDAY(AI$4,2)&gt;5,AI$4=Congés),OR(AI8="x",AI8="S")),AI8,IF(AJ$4=$E8,"x",IF(AND(((AJ$4-$E8)/VLOOKUP($D8,Opérations[],8,0))=INT(((AJ$4-$E8)/VLOOKUP($D8,Opérations[],8,0))),$D8&lt;&gt;""),"S",""))),"")</f>
        <v/>
      </c>
      <c r="AK8" s="34" t="str">
        <f t="array" aca="1" ref="AK8" ca="1">IFERROR(IF(AND(OR(WEEKDAY(AJ$4,2)&gt;5,AJ$4=Congés),OR(AJ8="x",AJ8="S")),AJ8,IF(AK$4=$E8,"x",IF(AND(((AK$4-$E8)/VLOOKUP($D8,Opérations[],8,0))=INT(((AK$4-$E8)/VLOOKUP($D8,Opérations[],8,0))),$D8&lt;&gt;""),"S",""))),"")</f>
        <v/>
      </c>
      <c r="AL8" s="34" t="str">
        <f t="array" aca="1" ref="AL8" ca="1">IFERROR(IF(AND(OR(WEEKDAY(AK$4,2)&gt;5,AK$4=Congés),OR(AK8="x",AK8="S")),AK8,IF(AL$4=$E8,"x",IF(AND(((AL$4-$E8)/VLOOKUP($D8,Opérations[],8,0))=INT(((AL$4-$E8)/VLOOKUP($D8,Opérations[],8,0))),$D8&lt;&gt;""),"S",""))),"")</f>
        <v/>
      </c>
      <c r="AM8" s="34" t="str">
        <f t="array" aca="1" ref="AM8" ca="1">IFERROR(IF(AND(OR(WEEKDAY(AL$4,2)&gt;5,AL$4=Congés),OR(AL8="x",AL8="S")),AL8,IF(AM$4=$E8,"x",IF(AND(((AM$4-$E8)/VLOOKUP($D8,Opérations[],8,0))=INT(((AM$4-$E8)/VLOOKUP($D8,Opérations[],8,0))),$D8&lt;&gt;""),"S",""))),"")</f>
        <v/>
      </c>
      <c r="AN8" s="34" t="str">
        <f t="array" aca="1" ref="AN8" ca="1">IFERROR(IF(AND(OR(WEEKDAY(AM$4,2)&gt;5,AM$4=Congés),OR(AM8="x",AM8="S")),AM8,IF(AN$4=$E8,"x",IF(AND(((AN$4-$E8)/VLOOKUP($D8,Opérations[],8,0))=INT(((AN$4-$E8)/VLOOKUP($D8,Opérations[],8,0))),$D8&lt;&gt;""),"S",""))),"")</f>
        <v>S</v>
      </c>
      <c r="AO8" s="34" t="str">
        <f t="array" aca="1" ref="AO8" ca="1">IFERROR(IF(AND(OR(WEEKDAY(AN$4,2)&gt;5,AN$4=Congés),OR(AN8="x",AN8="S")),AN8,IF(AO$4=$E8,"x",IF(AND(((AO$4-$E8)/VLOOKUP($D8,Opérations[],8,0))=INT(((AO$4-$E8)/VLOOKUP($D8,Opérations[],8,0))),$D8&lt;&gt;""),"S",""))),"")</f>
        <v/>
      </c>
      <c r="AP8" s="34" t="str">
        <f t="array" aca="1" ref="AP8" ca="1">IFERROR(IF(AND(OR(WEEKDAY(AO$4,2)&gt;5,AO$4=Congés),OR(AO8="x",AO8="S")),AO8,IF(AP$4=$E8,"x",IF(AND(((AP$4-$E8)/VLOOKUP($D8,Opérations[],8,0))=INT(((AP$4-$E8)/VLOOKUP($D8,Opérations[],8,0))),$D8&lt;&gt;""),"S",""))),"")</f>
        <v/>
      </c>
      <c r="AQ8" s="34" t="str">
        <f t="array" aca="1" ref="AQ8" ca="1">IFERROR(IF(AND(OR(WEEKDAY(AP$4,2)&gt;5,AP$4=Congés),OR(AP8="x",AP8="S")),AP8,IF(AQ$4=$E8,"x",IF(AND(((AQ$4-$E8)/VLOOKUP($D8,Opérations[],8,0))=INT(((AQ$4-$E8)/VLOOKUP($D8,Opérations[],8,0))),$D8&lt;&gt;""),"S",""))),"")</f>
        <v/>
      </c>
      <c r="AR8" s="34" t="str">
        <f t="array" aca="1" ref="AR8" ca="1">IFERROR(IF(AND(OR(WEEKDAY(AQ$4,2)&gt;5,AQ$4=Congés),OR(AQ8="x",AQ8="S")),AQ8,IF(AR$4=$E8,"x",IF(AND(((AR$4-$E8)/VLOOKUP($D8,Opérations[],8,0))=INT(((AR$4-$E8)/VLOOKUP($D8,Opérations[],8,0))),$D8&lt;&gt;""),"S",""))),"")</f>
        <v/>
      </c>
      <c r="AS8" s="34" t="str">
        <f t="array" aca="1" ref="AS8" ca="1">IFERROR(IF(AND(OR(WEEKDAY(AR$4,2)&gt;5,AR$4=Congés),OR(AR8="x",AR8="S")),AR8,IF(AS$4=$E8,"x",IF(AND(((AS$4-$E8)/VLOOKUP($D8,Opérations[],8,0))=INT(((AS$4-$E8)/VLOOKUP($D8,Opérations[],8,0))),$D8&lt;&gt;""),"S",""))),"")</f>
        <v/>
      </c>
      <c r="AT8" s="34" t="str">
        <f t="array" aca="1" ref="AT8" ca="1">IFERROR(IF(AND(OR(WEEKDAY(AS$4,2)&gt;5,AS$4=Congés),OR(AS8="x",AS8="S")),AS8,IF(AT$4=$E8,"x",IF(AND(((AT$4-$E8)/VLOOKUP($D8,Opérations[],8,0))=INT(((AT$4-$E8)/VLOOKUP($D8,Opérations[],8,0))),$D8&lt;&gt;""),"S",""))),"")</f>
        <v/>
      </c>
      <c r="AU8" s="34" t="str">
        <f t="array" aca="1" ref="AU8" ca="1">IFERROR(IF(AND(OR(WEEKDAY(AT$4,2)&gt;5,AT$4=Congés),OR(AT8="x",AT8="S")),AT8,IF(AU$4=$E8,"x",IF(AND(((AU$4-$E8)/VLOOKUP($D8,Opérations[],8,0))=INT(((AU$4-$E8)/VLOOKUP($D8,Opérations[],8,0))),$D8&lt;&gt;""),"S",""))),"")</f>
        <v>S</v>
      </c>
      <c r="AV8" s="34" t="str">
        <f t="array" aca="1" ref="AV8" ca="1">IFERROR(IF(AND(OR(WEEKDAY(AU$4,2)&gt;5,AU$4=Congés),OR(AU8="x",AU8="S")),AU8,IF(AV$4=$E8,"x",IF(AND(((AV$4-$E8)/VLOOKUP($D8,Opérations[],8,0))=INT(((AV$4-$E8)/VLOOKUP($D8,Opérations[],8,0))),$D8&lt;&gt;""),"S",""))),"")</f>
        <v/>
      </c>
      <c r="AW8" s="34" t="str">
        <f t="array" aca="1" ref="AW8" ca="1">IFERROR(IF(AND(OR(WEEKDAY(AV$4,2)&gt;5,AV$4=Congés),OR(AV8="x",AV8="S")),AV8,IF(AW$4=$E8,"x",IF(AND(((AW$4-$E8)/VLOOKUP($D8,Opérations[],8,0))=INT(((AW$4-$E8)/VLOOKUP($D8,Opérations[],8,0))),$D8&lt;&gt;""),"S",""))),"")</f>
        <v/>
      </c>
      <c r="AX8" s="34" t="str">
        <f t="array" aca="1" ref="AX8" ca="1">IFERROR(IF(AND(OR(WEEKDAY(AW$4,2)&gt;5,AW$4=Congés),OR(AW8="x",AW8="S")),AW8,IF(AX$4=$E8,"x",IF(AND(((AX$4-$E8)/VLOOKUP($D8,Opérations[],8,0))=INT(((AX$4-$E8)/VLOOKUP($D8,Opérations[],8,0))),$D8&lt;&gt;""),"S",""))),"")</f>
        <v/>
      </c>
      <c r="AY8" s="34" t="str">
        <f t="array" aca="1" ref="AY8" ca="1">IFERROR(IF(AND(OR(WEEKDAY(AX$4,2)&gt;5,AX$4=Congés),OR(AX8="x",AX8="S")),AX8,IF(AY$4=$E8,"x",IF(AND(((AY$4-$E8)/VLOOKUP($D8,Opérations[],8,0))=INT(((AY$4-$E8)/VLOOKUP($D8,Opérations[],8,0))),$D8&lt;&gt;""),"S",""))),"")</f>
        <v/>
      </c>
      <c r="AZ8" s="34" t="str">
        <f t="array" aca="1" ref="AZ8" ca="1">IFERROR(IF(AND(OR(WEEKDAY(AY$4,2)&gt;5,AY$4=Congés),OR(AY8="x",AY8="S")),AY8,IF(AZ$4=$E8,"x",IF(AND(((AZ$4-$E8)/VLOOKUP($D8,Opérations[],8,0))=INT(((AZ$4-$E8)/VLOOKUP($D8,Opérations[],8,0))),$D8&lt;&gt;""),"S",""))),"")</f>
        <v/>
      </c>
      <c r="BA8" s="34" t="str">
        <f t="array" aca="1" ref="BA8" ca="1">IFERROR(IF(AND(OR(WEEKDAY(AZ$4,2)&gt;5,AZ$4=Congés),OR(AZ8="x",AZ8="S")),AZ8,IF(BA$4=$E8,"x",IF(AND(((BA$4-$E8)/VLOOKUP($D8,Opérations[],8,0))=INT(((BA$4-$E8)/VLOOKUP($D8,Opérations[],8,0))),$D8&lt;&gt;""),"S",""))),"")</f>
        <v/>
      </c>
      <c r="BB8" s="34" t="str">
        <f t="array" aca="1" ref="BB8" ca="1">IFERROR(IF(AND(OR(WEEKDAY(BA$4,2)&gt;5,BA$4=Congés),OR(BA8="x",BA8="S")),BA8,IF(BB$4=$E8,"x",IF(AND(((BB$4-$E8)/VLOOKUP($D8,Opérations[],8,0))=INT(((BB$4-$E8)/VLOOKUP($D8,Opérations[],8,0))),$D8&lt;&gt;""),"S",""))),"")</f>
        <v>S</v>
      </c>
      <c r="BC8" s="34" t="str">
        <f t="array" aca="1" ref="BC8" ca="1">IFERROR(IF(AND(OR(WEEKDAY(BB$4,2)&gt;5,BB$4=Congés),OR(BB8="x",BB8="S")),BB8,IF(BC$4=$E8,"x",IF(AND(((BC$4-$E8)/VLOOKUP($D8,Opérations[],8,0))=INT(((BC$4-$E8)/VLOOKUP($D8,Opérations[],8,0))),$D8&lt;&gt;""),"S",""))),"")</f>
        <v/>
      </c>
      <c r="BD8" s="72" t="str">
        <f t="array" aca="1" ref="BD8" ca="1">IFERROR(IF(AND(OR(WEEKDAY(BC$4,2)&gt;5,BC$4=Congés),OR(BC8="x",BC8="S")),BC8,IF(BD$4=$E8,"x",IF(AND(((BD$4-$E8)/VLOOKUP($D8,Opérations[],8,0))=INT(((BD$4-$E8)/VLOOKUP($D8,Opérations[],8,0))),$D8&lt;&gt;""),"S",""))),"")</f>
        <v/>
      </c>
      <c r="BF8" s="44"/>
      <c r="BG8" s="44"/>
      <c r="BH8" s="152">
        <v>2</v>
      </c>
      <c r="BI8" s="146" t="s">
        <v>127</v>
      </c>
      <c r="BJ8" s="29" t="s">
        <v>128</v>
      </c>
      <c r="BL8" s="154"/>
      <c r="BM8" s="148" t="s">
        <v>183</v>
      </c>
    </row>
    <row r="9" spans="1:65">
      <c r="C9" s="159" t="str">
        <f>IF(ISBLANK(D9),"",VLOOKUP(D9,Opérations[],2,0))</f>
        <v>Vérification de la pression générale</v>
      </c>
      <c r="D9" s="4">
        <f t="shared" ref="D9:D72" si="4">D8+1</f>
        <v>3</v>
      </c>
      <c r="E9" s="71">
        <f>IF(ISBLANK(D9),"",VLOOKUP(D9,Opérations[],3,0))</f>
        <v>42625</v>
      </c>
      <c r="F9" s="83"/>
      <c r="G9" s="80" t="str">
        <f t="array" aca="1" ref="G9" ca="1">IFERROR(IF(AND(OR(WEEKDAY(F$4,2)&gt;5,F$4=Congés),OR(F9="x",F9="S")),F9,IF(G$4=$E9,"x",IF(AND(((G$4-$E9)/VLOOKUP($D9,Opérations[],8,0))=INT(((G$4-$E9)/VLOOKUP($D9,Opérations[],8,0))),$D9&lt;&gt;""),"S",""))),"")</f>
        <v/>
      </c>
      <c r="H9" s="34" t="str">
        <f t="array" aca="1" ref="H9" ca="1">IFERROR(IF(AND(OR(WEEKDAY(G$4,2)&gt;5,G$4=Congés),OR(G9="x",G9="S")),G9,IF(H$4=$E9,"x",IF(AND(((H$4-$E9)/VLOOKUP($D9,Opérations[],8,0))=INT(((H$4-$E9)/VLOOKUP($D9,Opérations[],8,0))),$D9&lt;&gt;""),"S",""))),"")</f>
        <v/>
      </c>
      <c r="I9" s="34" t="str">
        <f t="array" aca="1" ref="I9" ca="1">IFERROR(IF(AND(OR(WEEKDAY(H$4,2)&gt;5,H$4=Congés),OR(H9="x",H9="S")),H9,IF(I$4=$E9,"x",IF(AND(((I$4-$E9)/VLOOKUP($D9,Opérations[],8,0))=INT(((I$4-$E9)/VLOOKUP($D9,Opérations[],8,0))),$D9&lt;&gt;""),"S",""))),"")</f>
        <v/>
      </c>
      <c r="J9" s="34" t="str">
        <f t="array" aca="1" ref="J9" ca="1">IFERROR(IF(AND(OR(WEEKDAY(I$4,2)&gt;5,I$4=Congés),OR(I9="x",I9="S")),I9,IF(J$4=$E9,"x",IF(AND(((J$4-$E9)/VLOOKUP($D9,Opérations[],8,0))=INT(((J$4-$E9)/VLOOKUP($D9,Opérations[],8,0))),$D9&lt;&gt;""),"S",""))),"")</f>
        <v/>
      </c>
      <c r="K9" s="34" t="str">
        <f t="array" aca="1" ref="K9" ca="1">IFERROR(IF(AND(OR(WEEKDAY(J$4,2)&gt;5,J$4=Congés),OR(J9="x",J9="S")),J9,IF(K$4=$E9,"x",IF(AND(((K$4-$E9)/VLOOKUP($D9,Opérations[],8,0))=INT(((K$4-$E9)/VLOOKUP($D9,Opérations[],8,0))),$D9&lt;&gt;""),"S",""))),"")</f>
        <v/>
      </c>
      <c r="L9" s="34" t="str">
        <f t="array" aca="1" ref="L9" ca="1">IFERROR(IF(AND(OR(WEEKDAY(K$4,2)&gt;5,K$4=Congés),OR(K9="x",K9="S")),K9,IF(L$4=$E9,"x",IF(AND(((L$4-$E9)/VLOOKUP($D9,Opérations[],8,0))=INT(((L$4-$E9)/VLOOKUP($D9,Opérations[],8,0))),$D9&lt;&gt;""),"S",""))),"")</f>
        <v/>
      </c>
      <c r="M9" s="34" t="str">
        <f t="array" aca="1" ref="M9" ca="1">IFERROR(IF(AND(OR(WEEKDAY(L$4,2)&gt;5,L$4=Congés),OR(L9="x",L9="S")),L9,IF(M$4=$E9,"x",IF(AND(((M$4-$E9)/VLOOKUP($D9,Opérations[],8,0))=INT(((M$4-$E9)/VLOOKUP($D9,Opérations[],8,0))),$D9&lt;&gt;""),"S",""))),"")</f>
        <v/>
      </c>
      <c r="N9" s="34" t="str">
        <f t="array" aca="1" ref="N9" ca="1">IFERROR(IF(AND(OR(WEEKDAY(M$4,2)&gt;5,M$4=Congés),OR(M9="x",M9="S")),M9,IF(N$4=$E9,"x",IF(AND(((N$4-$E9)/VLOOKUP($D9,Opérations[],8,0))=INT(((N$4-$E9)/VLOOKUP($D9,Opérations[],8,0))),$D9&lt;&gt;""),"S",""))),"")</f>
        <v/>
      </c>
      <c r="O9" s="34" t="str">
        <f t="array" aca="1" ref="O9" ca="1">IFERROR(IF(AND(OR(WEEKDAY(N$4,2)&gt;5,N$4=Congés),OR(N9="x",N9="S")),N9,IF(O$4=$E9,"x",IF(AND(((O$4-$E9)/VLOOKUP($D9,Opérations[],8,0))=INT(((O$4-$E9)/VLOOKUP($D9,Opérations[],8,0))),$D9&lt;&gt;""),"S",""))),"")</f>
        <v/>
      </c>
      <c r="P9" s="34" t="str">
        <f t="array" aca="1" ref="P9" ca="1">IFERROR(IF(AND(OR(WEEKDAY(O$4,2)&gt;5,O$4=Congés),OR(O9="x",O9="S")),O9,IF(P$4=$E9,"x",IF(AND(((P$4-$E9)/VLOOKUP($D9,Opérations[],8,0))=INT(((P$4-$E9)/VLOOKUP($D9,Opérations[],8,0))),$D9&lt;&gt;""),"S",""))),"")</f>
        <v/>
      </c>
      <c r="Q9" s="34" t="str">
        <f t="array" aca="1" ref="Q9" ca="1">IFERROR(IF(AND(OR(WEEKDAY(P$4,2)&gt;5,P$4=Congés),OR(P9="x",P9="S")),P9,IF(Q$4=$E9,"x",IF(AND(((Q$4-$E9)/VLOOKUP($D9,Opérations[],8,0))=INT(((Q$4-$E9)/VLOOKUP($D9,Opérations[],8,0))),$D9&lt;&gt;""),"S",""))),"")</f>
        <v/>
      </c>
      <c r="R9" s="34" t="str">
        <f t="array" aca="1" ref="R9" ca="1">IFERROR(IF(AND(OR(WEEKDAY(Q$4,2)&gt;5,Q$4=Congés),OR(Q9="x",Q9="S")),Q9,IF(R$4=$E9,"x",IF(AND(((R$4-$E9)/VLOOKUP($D9,Opérations[],8,0))=INT(((R$4-$E9)/VLOOKUP($D9,Opérations[],8,0))),$D9&lt;&gt;""),"S",""))),"")</f>
        <v/>
      </c>
      <c r="S9" s="34" t="str">
        <f t="array" aca="1" ref="S9" ca="1">IFERROR(IF(AND(OR(WEEKDAY(R$4,2)&gt;5,R$4=Congés),OR(R9="x",R9="S")),R9,IF(S$4=$E9,"x",IF(AND(((S$4-$E9)/VLOOKUP($D9,Opérations[],8,0))=INT(((S$4-$E9)/VLOOKUP($D9,Opérations[],8,0))),$D9&lt;&gt;""),"S",""))),"")</f>
        <v/>
      </c>
      <c r="T9" s="34" t="str">
        <f t="array" aca="1" ref="T9" ca="1">IFERROR(IF(AND(OR(WEEKDAY(S$4,2)&gt;5,S$4=Congés),OR(S9="x",S9="S")),S9,IF(T$4=$E9,"x",IF(AND(((T$4-$E9)/VLOOKUP($D9,Opérations[],8,0))=INT(((T$4-$E9)/VLOOKUP($D9,Opérations[],8,0))),$D9&lt;&gt;""),"S",""))),"")</f>
        <v/>
      </c>
      <c r="U9" s="34" t="str">
        <f t="array" aca="1" ref="U9" ca="1">IFERROR(IF(AND(OR(WEEKDAY(T$4,2)&gt;5,T$4=Congés),OR(T9="x",T9="S")),T9,IF(U$4=$E9,"x",IF(AND(((U$4-$E9)/VLOOKUP($D9,Opérations[],8,0))=INT(((U$4-$E9)/VLOOKUP($D9,Opérations[],8,0))),$D9&lt;&gt;""),"S",""))),"")</f>
        <v/>
      </c>
      <c r="V9" s="34" t="str">
        <f t="array" aca="1" ref="V9" ca="1">IFERROR(IF(AND(OR(WEEKDAY(U$4,2)&gt;5,U$4=Congés),OR(U9="x",U9="S")),U9,IF(V$4=$E9,"x",IF(AND(((V$4-$E9)/VLOOKUP($D9,Opérations[],8,0))=INT(((V$4-$E9)/VLOOKUP($D9,Opérations[],8,0))),$D9&lt;&gt;""),"S",""))),"")</f>
        <v/>
      </c>
      <c r="W9" s="34" t="str">
        <f t="array" aca="1" ref="W9" ca="1">IFERROR(IF(AND(OR(WEEKDAY(V$4,2)&gt;5,V$4=Congés),OR(V9="x",V9="S")),V9,IF(W$4=$E9,"x",IF(AND(((W$4-$E9)/VLOOKUP($D9,Opérations[],8,0))=INT(((W$4-$E9)/VLOOKUP($D9,Opérations[],8,0))),$D9&lt;&gt;""),"S",""))),"")</f>
        <v/>
      </c>
      <c r="X9" s="34" t="str">
        <f t="array" aca="1" ref="X9" ca="1">IFERROR(IF(AND(OR(WEEKDAY(W$4,2)&gt;5,W$4=Congés),OR(W9="x",W9="S")),W9,IF(X$4=$E9,"x",IF(AND(((X$4-$E9)/VLOOKUP($D9,Opérations[],8,0))=INT(((X$4-$E9)/VLOOKUP($D9,Opérations[],8,0))),$D9&lt;&gt;""),"S",""))),"")</f>
        <v/>
      </c>
      <c r="Y9" s="34" t="str">
        <f t="array" aca="1" ref="Y9" ca="1">IFERROR(IF(AND(OR(WEEKDAY(X$4,2)&gt;5,X$4=Congés),OR(X9="x",X9="S")),X9,IF(Y$4=$E9,"x",IF(AND(((Y$4-$E9)/VLOOKUP($D9,Opérations[],8,0))=INT(((Y$4-$E9)/VLOOKUP($D9,Opérations[],8,0))),$D9&lt;&gt;""),"S",""))),"")</f>
        <v/>
      </c>
      <c r="Z9" s="34" t="str">
        <f t="array" aca="1" ref="Z9" ca="1">IFERROR(IF(AND(OR(WEEKDAY(Y$4,2)&gt;5,Y$4=Congés),OR(Y9="x",Y9="S")),Y9,IF(Z$4=$E9,"x",IF(AND(((Z$4-$E9)/VLOOKUP($D9,Opérations[],8,0))=INT(((Z$4-$E9)/VLOOKUP($D9,Opérations[],8,0))),$D9&lt;&gt;""),"S",""))),"")</f>
        <v/>
      </c>
      <c r="AA9" s="34" t="str">
        <f t="array" aca="1" ref="AA9" ca="1">IFERROR(IF(AND(OR(WEEKDAY(Z$4,2)&gt;5,Z$4=Congés),OR(Z9="x",Z9="S")),Z9,IF(AA$4=$E9,"x",IF(AND(((AA$4-$E9)/VLOOKUP($D9,Opérations[],8,0))=INT(((AA$4-$E9)/VLOOKUP($D9,Opérations[],8,0))),$D9&lt;&gt;""),"S",""))),"")</f>
        <v/>
      </c>
      <c r="AB9" s="34" t="str">
        <f t="array" aca="1" ref="AB9" ca="1">IFERROR(IF(AND(OR(WEEKDAY(AA$4,2)&gt;5,AA$4=Congés),OR(AA9="x",AA9="S")),AA9,IF(AB$4=$E9,"x",IF(AND(((AB$4-$E9)/VLOOKUP($D9,Opérations[],8,0))=INT(((AB$4-$E9)/VLOOKUP($D9,Opérations[],8,0))),$D9&lt;&gt;""),"S",""))),"")</f>
        <v/>
      </c>
      <c r="AC9" s="34" t="str">
        <f t="array" aca="1" ref="AC9" ca="1">IFERROR(IF(AND(OR(WEEKDAY(AB$4,2)&gt;5,AB$4=Congés),OR(AB9="x",AB9="S")),AB9,IF(AC$4=$E9,"x",IF(AND(((AC$4-$E9)/VLOOKUP($D9,Opérations[],8,0))=INT(((AC$4-$E9)/VLOOKUP($D9,Opérations[],8,0))),$D9&lt;&gt;""),"S",""))),"")</f>
        <v>S</v>
      </c>
      <c r="AD9" s="34" t="str">
        <f t="array" aca="1" ref="AD9" ca="1">IFERROR(IF(AND(OR(WEEKDAY(AC$4,2)&gt;5,AC$4=Congés),OR(AC9="x",AC9="S")),AC9,IF(AD$4=$E9,"x",IF(AND(((AD$4-$E9)/VLOOKUP($D9,Opérations[],8,0))=INT(((AD$4-$E9)/VLOOKUP($D9,Opérations[],8,0))),$D9&lt;&gt;""),"S",""))),"")</f>
        <v/>
      </c>
      <c r="AE9" s="34" t="str">
        <f t="array" aca="1" ref="AE9" ca="1">IFERROR(IF(AND(OR(WEEKDAY(AD$4,2)&gt;5,AD$4=Congés),OR(AD9="x",AD9="S")),AD9,IF(AE$4=$E9,"x",IF(AND(((AE$4-$E9)/VLOOKUP($D9,Opérations[],8,0))=INT(((AE$4-$E9)/VLOOKUP($D9,Opérations[],8,0))),$D9&lt;&gt;""),"S",""))),"")</f>
        <v/>
      </c>
      <c r="AF9" s="34" t="str">
        <f t="array" aca="1" ref="AF9" ca="1">IFERROR(IF(AND(OR(WEEKDAY(AE$4,2)&gt;5,AE$4=Congés),OR(AE9="x",AE9="S")),AE9,IF(AF$4=$E9,"x",IF(AND(((AF$4-$E9)/VLOOKUP($D9,Opérations[],8,0))=INT(((AF$4-$E9)/VLOOKUP($D9,Opérations[],8,0))),$D9&lt;&gt;""),"S",""))),"")</f>
        <v/>
      </c>
      <c r="AG9" s="72" t="str">
        <f t="array" aca="1" ref="AG9" ca="1">IFERROR(IF(AND(OR(WEEKDAY(AF$4,2)&gt;5,AF$4=Congés),OR(AF9="x",AF9="S")),AF9,IF(AG$4=$E9,"x",IF(AND(((AG$4-$E9)/VLOOKUP($D9,Opérations[],8,0))=INT(((AG$4-$E9)/VLOOKUP($D9,Opérations[],8,0))),$D9&lt;&gt;""),"S",""))),"")</f>
        <v/>
      </c>
      <c r="AH9" s="80" t="str">
        <f t="array" aca="1" ref="AH9" ca="1">IFERROR(IF(AND(OR(WEEKDAY(AG$4,2)&gt;5,AG$4=Congés),OR(AG9="x",AG9="S")),AG9,IF(AH$4=$E9,"x",IF(AND(((AH$4-$E9)/VLOOKUP($D9,Opérations[],8,0))=INT(((AH$4-$E9)/VLOOKUP($D9,Opérations[],8,0))),$D9&lt;&gt;""),"S",""))),"")</f>
        <v/>
      </c>
      <c r="AI9" s="34" t="str">
        <f t="array" aca="1" ref="AI9" ca="1">IFERROR(IF(AND(OR(WEEKDAY(AH$4,2)&gt;5,AH$4=Congés),OR(AH9="x",AH9="S")),AH9,IF(AI$4=$E9,"x",IF(AND(((AI$4-$E9)/VLOOKUP($D9,Opérations[],8,0))=INT(((AI$4-$E9)/VLOOKUP($D9,Opérations[],8,0))),$D9&lt;&gt;""),"S",""))),"")</f>
        <v/>
      </c>
      <c r="AJ9" s="34" t="str">
        <f t="array" aca="1" ref="AJ9" ca="1">IFERROR(IF(AND(OR(WEEKDAY(AI$4,2)&gt;5,AI$4=Congés),OR(AI9="x",AI9="S")),AI9,IF(AJ$4=$E9,"x",IF(AND(((AJ$4-$E9)/VLOOKUP($D9,Opérations[],8,0))=INT(((AJ$4-$E9)/VLOOKUP($D9,Opérations[],8,0))),$D9&lt;&gt;""),"S",""))),"")</f>
        <v/>
      </c>
      <c r="AK9" s="34" t="str">
        <f t="array" aca="1" ref="AK9" ca="1">IFERROR(IF(AND(OR(WEEKDAY(AJ$4,2)&gt;5,AJ$4=Congés),OR(AJ9="x",AJ9="S")),AJ9,IF(AK$4=$E9,"x",IF(AND(((AK$4-$E9)/VLOOKUP($D9,Opérations[],8,0))=INT(((AK$4-$E9)/VLOOKUP($D9,Opérations[],8,0))),$D9&lt;&gt;""),"S",""))),"")</f>
        <v/>
      </c>
      <c r="AL9" s="34" t="str">
        <f t="array" aca="1" ref="AL9" ca="1">IFERROR(IF(AND(OR(WEEKDAY(AK$4,2)&gt;5,AK$4=Congés),OR(AK9="x",AK9="S")),AK9,IF(AL$4=$E9,"x",IF(AND(((AL$4-$E9)/VLOOKUP($D9,Opérations[],8,0))=INT(((AL$4-$E9)/VLOOKUP($D9,Opérations[],8,0))),$D9&lt;&gt;""),"S",""))),"")</f>
        <v/>
      </c>
      <c r="AM9" s="34" t="str">
        <f t="array" aca="1" ref="AM9" ca="1">IFERROR(IF(AND(OR(WEEKDAY(AL$4,2)&gt;5,AL$4=Congés),OR(AL9="x",AL9="S")),AL9,IF(AM$4=$E9,"x",IF(AND(((AM$4-$E9)/VLOOKUP($D9,Opérations[],8,0))=INT(((AM$4-$E9)/VLOOKUP($D9,Opérations[],8,0))),$D9&lt;&gt;""),"S",""))),"")</f>
        <v/>
      </c>
      <c r="AN9" s="34" t="str">
        <f t="array" aca="1" ref="AN9" ca="1">IFERROR(IF(AND(OR(WEEKDAY(AM$4,2)&gt;5,AM$4=Congés),OR(AM9="x",AM9="S")),AM9,IF(AN$4=$E9,"x",IF(AND(((AN$4-$E9)/VLOOKUP($D9,Opérations[],8,0))=INT(((AN$4-$E9)/VLOOKUP($D9,Opérations[],8,0))),$D9&lt;&gt;""),"S",""))),"")</f>
        <v/>
      </c>
      <c r="AO9" s="34" t="str">
        <f t="array" aca="1" ref="AO9" ca="1">IFERROR(IF(AND(OR(WEEKDAY(AN$4,2)&gt;5,AN$4=Congés),OR(AN9="x",AN9="S")),AN9,IF(AO$4=$E9,"x",IF(AND(((AO$4-$E9)/VLOOKUP($D9,Opérations[],8,0))=INT(((AO$4-$E9)/VLOOKUP($D9,Opérations[],8,0))),$D9&lt;&gt;""),"S",""))),"")</f>
        <v/>
      </c>
      <c r="AP9" s="34" t="str">
        <f t="array" aca="1" ref="AP9" ca="1">IFERROR(IF(AND(OR(WEEKDAY(AO$4,2)&gt;5,AO$4=Congés),OR(AO9="x",AO9="S")),AO9,IF(AP$4=$E9,"x",IF(AND(((AP$4-$E9)/VLOOKUP($D9,Opérations[],8,0))=INT(((AP$4-$E9)/VLOOKUP($D9,Opérations[],8,0))),$D9&lt;&gt;""),"S",""))),"")</f>
        <v/>
      </c>
      <c r="AQ9" s="34" t="str">
        <f t="array" aca="1" ref="AQ9" ca="1">IFERROR(IF(AND(OR(WEEKDAY(AP$4,2)&gt;5,AP$4=Congés),OR(AP9="x",AP9="S")),AP9,IF(AQ$4=$E9,"x",IF(AND(((AQ$4-$E9)/VLOOKUP($D9,Opérations[],8,0))=INT(((AQ$4-$E9)/VLOOKUP($D9,Opérations[],8,0))),$D9&lt;&gt;""),"S",""))),"")</f>
        <v/>
      </c>
      <c r="AR9" s="34" t="str">
        <f t="array" aca="1" ref="AR9" ca="1">IFERROR(IF(AND(OR(WEEKDAY(AQ$4,2)&gt;5,AQ$4=Congés),OR(AQ9="x",AQ9="S")),AQ9,IF(AR$4=$E9,"x",IF(AND(((AR$4-$E9)/VLOOKUP($D9,Opérations[],8,0))=INT(((AR$4-$E9)/VLOOKUP($D9,Opérations[],8,0))),$D9&lt;&gt;""),"S",""))),"")</f>
        <v/>
      </c>
      <c r="AS9" s="34" t="str">
        <f t="array" aca="1" ref="AS9" ca="1">IFERROR(IF(AND(OR(WEEKDAY(AR$4,2)&gt;5,AR$4=Congés),OR(AR9="x",AR9="S")),AR9,IF(AS$4=$E9,"x",IF(AND(((AS$4-$E9)/VLOOKUP($D9,Opérations[],8,0))=INT(((AS$4-$E9)/VLOOKUP($D9,Opérations[],8,0))),$D9&lt;&gt;""),"S",""))),"")</f>
        <v/>
      </c>
      <c r="AT9" s="34" t="str">
        <f t="array" aca="1" ref="AT9" ca="1">IFERROR(IF(AND(OR(WEEKDAY(AS$4,2)&gt;5,AS$4=Congés),OR(AS9="x",AS9="S")),AS9,IF(AT$4=$E9,"x",IF(AND(((AT$4-$E9)/VLOOKUP($D9,Opérations[],8,0))=INT(((AT$4-$E9)/VLOOKUP($D9,Opérations[],8,0))),$D9&lt;&gt;""),"S",""))),"")</f>
        <v/>
      </c>
      <c r="AU9" s="34" t="str">
        <f t="array" aca="1" ref="AU9" ca="1">IFERROR(IF(AND(OR(WEEKDAY(AT$4,2)&gt;5,AT$4=Congés),OR(AT9="x",AT9="S")),AT9,IF(AU$4=$E9,"x",IF(AND(((AU$4-$E9)/VLOOKUP($D9,Opérations[],8,0))=INT(((AU$4-$E9)/VLOOKUP($D9,Opérations[],8,0))),$D9&lt;&gt;""),"S",""))),"")</f>
        <v/>
      </c>
      <c r="AV9" s="34" t="str">
        <f t="array" aca="1" ref="AV9" ca="1">IFERROR(IF(AND(OR(WEEKDAY(AU$4,2)&gt;5,AU$4=Congés),OR(AU9="x",AU9="S")),AU9,IF(AV$4=$E9,"x",IF(AND(((AV$4-$E9)/VLOOKUP($D9,Opérations[],8,0))=INT(((AV$4-$E9)/VLOOKUP($D9,Opérations[],8,0))),$D9&lt;&gt;""),"S",""))),"")</f>
        <v/>
      </c>
      <c r="AW9" s="34" t="str">
        <f t="array" aca="1" ref="AW9" ca="1">IFERROR(IF(AND(OR(WEEKDAY(AV$4,2)&gt;5,AV$4=Congés),OR(AV9="x",AV9="S")),AV9,IF(AW$4=$E9,"x",IF(AND(((AW$4-$E9)/VLOOKUP($D9,Opérations[],8,0))=INT(((AW$4-$E9)/VLOOKUP($D9,Opérations[],8,0))),$D9&lt;&gt;""),"S",""))),"")</f>
        <v/>
      </c>
      <c r="AX9" s="34" t="str">
        <f t="array" aca="1" ref="AX9" ca="1">IFERROR(IF(AND(OR(WEEKDAY(AW$4,2)&gt;5,AW$4=Congés),OR(AW9="x",AW9="S")),AW9,IF(AX$4=$E9,"x",IF(AND(((AX$4-$E9)/VLOOKUP($D9,Opérations[],8,0))=INT(((AX$4-$E9)/VLOOKUP($D9,Opérations[],8,0))),$D9&lt;&gt;""),"S",""))),"")</f>
        <v/>
      </c>
      <c r="AY9" s="34" t="str">
        <f t="array" aca="1" ref="AY9" ca="1">IFERROR(IF(AND(OR(WEEKDAY(AX$4,2)&gt;5,AX$4=Congés),OR(AX9="x",AX9="S")),AX9,IF(AY$4=$E9,"x",IF(AND(((AY$4-$E9)/VLOOKUP($D9,Opérations[],8,0))=INT(((AY$4-$E9)/VLOOKUP($D9,Opérations[],8,0))),$D9&lt;&gt;""),"S",""))),"")</f>
        <v/>
      </c>
      <c r="AZ9" s="34" t="str">
        <f t="array" aca="1" ref="AZ9" ca="1">IFERROR(IF(AND(OR(WEEKDAY(AY$4,2)&gt;5,AY$4=Congés),OR(AY9="x",AY9="S")),AY9,IF(AZ$4=$E9,"x",IF(AND(((AZ$4-$E9)/VLOOKUP($D9,Opérations[],8,0))=INT(((AZ$4-$E9)/VLOOKUP($D9,Opérations[],8,0))),$D9&lt;&gt;""),"S",""))),"")</f>
        <v/>
      </c>
      <c r="BA9" s="34" t="str">
        <f t="array" aca="1" ref="BA9" ca="1">IFERROR(IF(AND(OR(WEEKDAY(AZ$4,2)&gt;5,AZ$4=Congés),OR(AZ9="x",AZ9="S")),AZ9,IF(BA$4=$E9,"x",IF(AND(((BA$4-$E9)/VLOOKUP($D9,Opérations[],8,0))=INT(((BA$4-$E9)/VLOOKUP($D9,Opérations[],8,0))),$D9&lt;&gt;""),"S",""))),"")</f>
        <v/>
      </c>
      <c r="BB9" s="34" t="str">
        <f t="array" aca="1" ref="BB9" ca="1">IFERROR(IF(AND(OR(WEEKDAY(BA$4,2)&gt;5,BA$4=Congés),OR(BA9="x",BA9="S")),BA9,IF(BB$4=$E9,"x",IF(AND(((BB$4-$E9)/VLOOKUP($D9,Opérations[],8,0))=INT(((BB$4-$E9)/VLOOKUP($D9,Opérations[],8,0))),$D9&lt;&gt;""),"S",""))),"")</f>
        <v/>
      </c>
      <c r="BC9" s="34" t="str">
        <f t="array" aca="1" ref="BC9" ca="1">IFERROR(IF(AND(OR(WEEKDAY(BB$4,2)&gt;5,BB$4=Congés),OR(BB9="x",BB9="S")),BB9,IF(BC$4=$E9,"x",IF(AND(((BC$4-$E9)/VLOOKUP($D9,Opérations[],8,0))=INT(((BC$4-$E9)/VLOOKUP($D9,Opérations[],8,0))),$D9&lt;&gt;""),"S",""))),"")</f>
        <v/>
      </c>
      <c r="BD9" s="72" t="str">
        <f t="array" aca="1" ref="BD9" ca="1">IFERROR(IF(AND(OR(WEEKDAY(BC$4,2)&gt;5,BC$4=Congés),OR(BC9="x",BC9="S")),BC9,IF(BD$4=$E9,"x",IF(AND(((BD$4-$E9)/VLOOKUP($D9,Opérations[],8,0))=INT(((BD$4-$E9)/VLOOKUP($D9,Opérations[],8,0))),$D9&lt;&gt;""),"S",""))),"")</f>
        <v/>
      </c>
      <c r="BF9" s="44"/>
      <c r="BG9" s="44"/>
      <c r="BH9" s="152">
        <v>3</v>
      </c>
      <c r="BI9" s="146" t="s">
        <v>129</v>
      </c>
      <c r="BJ9" s="29" t="s">
        <v>130</v>
      </c>
      <c r="BL9" s="155"/>
      <c r="BM9" s="148" t="s">
        <v>12</v>
      </c>
    </row>
    <row r="10" spans="1:65" ht="15.75" thickBot="1">
      <c r="C10" s="159" t="str">
        <f>IF(ISBLANK(D10),"",VLOOKUP(D10,Opérations[],2,0))</f>
        <v>Fonctionnement ARU</v>
      </c>
      <c r="D10" s="4">
        <f t="shared" si="4"/>
        <v>4</v>
      </c>
      <c r="E10" s="71">
        <f>IF(ISBLANK(D10),"",VLOOKUP(D10,Opérations[],3,0))</f>
        <v>42625</v>
      </c>
      <c r="F10" s="83"/>
      <c r="G10" s="80" t="str">
        <f t="array" aca="1" ref="G10" ca="1">IFERROR(IF(AND(OR(WEEKDAY(F$4,2)&gt;5,F$4=Congés),OR(F10="x",F10="S")),F10,IF(G$4=$E10,"x",IF(AND(((G$4-$E10)/VLOOKUP($D10,Opérations[],8,0))=INT(((G$4-$E10)/VLOOKUP($D10,Opérations[],8,0))),$D10&lt;&gt;""),"S",""))),"")</f>
        <v/>
      </c>
      <c r="H10" s="34" t="str">
        <f t="array" aca="1" ref="H10" ca="1">IFERROR(IF(AND(OR(WEEKDAY(G$4,2)&gt;5,G$4=Congés),OR(G10="x",G10="S")),G10,IF(H$4=$E10,"x",IF(AND(((H$4-$E10)/VLOOKUP($D10,Opérations[],8,0))=INT(((H$4-$E10)/VLOOKUP($D10,Opérations[],8,0))),$D10&lt;&gt;""),"S",""))),"")</f>
        <v/>
      </c>
      <c r="I10" s="34" t="str">
        <f t="array" aca="1" ref="I10" ca="1">IFERROR(IF(AND(OR(WEEKDAY(H$4,2)&gt;5,H$4=Congés),OR(H10="x",H10="S")),H10,IF(I$4=$E10,"x",IF(AND(((I$4-$E10)/VLOOKUP($D10,Opérations[],8,0))=INT(((I$4-$E10)/VLOOKUP($D10,Opérations[],8,0))),$D10&lt;&gt;""),"S",""))),"")</f>
        <v/>
      </c>
      <c r="J10" s="34" t="str">
        <f t="array" aca="1" ref="J10" ca="1">IFERROR(IF(AND(OR(WEEKDAY(I$4,2)&gt;5,I$4=Congés),OR(I10="x",I10="S")),I10,IF(J$4=$E10,"x",IF(AND(((J$4-$E10)/VLOOKUP($D10,Opérations[],8,0))=INT(((J$4-$E10)/VLOOKUP($D10,Opérations[],8,0))),$D10&lt;&gt;""),"S",""))),"")</f>
        <v/>
      </c>
      <c r="K10" s="34" t="str">
        <f t="array" aca="1" ref="K10" ca="1">IFERROR(IF(AND(OR(WEEKDAY(J$4,2)&gt;5,J$4=Congés),OR(J10="x",J10="S")),J10,IF(K$4=$E10,"x",IF(AND(((K$4-$E10)/VLOOKUP($D10,Opérations[],8,0))=INT(((K$4-$E10)/VLOOKUP($D10,Opérations[],8,0))),$D10&lt;&gt;""),"S",""))),"")</f>
        <v/>
      </c>
      <c r="L10" s="34" t="str">
        <f t="array" aca="1" ref="L10" ca="1">IFERROR(IF(AND(OR(WEEKDAY(K$4,2)&gt;5,K$4=Congés),OR(K10="x",K10="S")),K10,IF(L$4=$E10,"x",IF(AND(((L$4-$E10)/VLOOKUP($D10,Opérations[],8,0))=INT(((L$4-$E10)/VLOOKUP($D10,Opérations[],8,0))),$D10&lt;&gt;""),"S",""))),"")</f>
        <v/>
      </c>
      <c r="M10" s="34" t="str">
        <f t="array" aca="1" ref="M10" ca="1">IFERROR(IF(AND(OR(WEEKDAY(L$4,2)&gt;5,L$4=Congés),OR(L10="x",L10="S")),L10,IF(M$4=$E10,"x",IF(AND(((M$4-$E10)/VLOOKUP($D10,Opérations[],8,0))=INT(((M$4-$E10)/VLOOKUP($D10,Opérations[],8,0))),$D10&lt;&gt;""),"S",""))),"")</f>
        <v/>
      </c>
      <c r="N10" s="34" t="str">
        <f t="array" aca="1" ref="N10" ca="1">IFERROR(IF(AND(OR(WEEKDAY(M$4,2)&gt;5,M$4=Congés),OR(M10="x",M10="S")),M10,IF(N$4=$E10,"x",IF(AND(((N$4-$E10)/VLOOKUP($D10,Opérations[],8,0))=INT(((N$4-$E10)/VLOOKUP($D10,Opérations[],8,0))),$D10&lt;&gt;""),"S",""))),"")</f>
        <v/>
      </c>
      <c r="O10" s="34" t="str">
        <f t="array" aca="1" ref="O10" ca="1">IFERROR(IF(AND(OR(WEEKDAY(N$4,2)&gt;5,N$4=Congés),OR(N10="x",N10="S")),N10,IF(O$4=$E10,"x",IF(AND(((O$4-$E10)/VLOOKUP($D10,Opérations[],8,0))=INT(((O$4-$E10)/VLOOKUP($D10,Opérations[],8,0))),$D10&lt;&gt;""),"S",""))),"")</f>
        <v/>
      </c>
      <c r="P10" s="34" t="str">
        <f t="array" aca="1" ref="P10" ca="1">IFERROR(IF(AND(OR(WEEKDAY(O$4,2)&gt;5,O$4=Congés),OR(O10="x",O10="S")),O10,IF(P$4=$E10,"x",IF(AND(((P$4-$E10)/VLOOKUP($D10,Opérations[],8,0))=INT(((P$4-$E10)/VLOOKUP($D10,Opérations[],8,0))),$D10&lt;&gt;""),"S",""))),"")</f>
        <v/>
      </c>
      <c r="Q10" s="34" t="str">
        <f t="array" aca="1" ref="Q10" ca="1">IFERROR(IF(AND(OR(WEEKDAY(P$4,2)&gt;5,P$4=Congés),OR(P10="x",P10="S")),P10,IF(Q$4=$E10,"x",IF(AND(((Q$4-$E10)/VLOOKUP($D10,Opérations[],8,0))=INT(((Q$4-$E10)/VLOOKUP($D10,Opérations[],8,0))),$D10&lt;&gt;""),"S",""))),"")</f>
        <v/>
      </c>
      <c r="R10" s="34" t="str">
        <f t="array" aca="1" ref="R10" ca="1">IFERROR(IF(AND(OR(WEEKDAY(Q$4,2)&gt;5,Q$4=Congés),OR(Q10="x",Q10="S")),Q10,IF(R$4=$E10,"x",IF(AND(((R$4-$E10)/VLOOKUP($D10,Opérations[],8,0))=INT(((R$4-$E10)/VLOOKUP($D10,Opérations[],8,0))),$D10&lt;&gt;""),"S",""))),"")</f>
        <v/>
      </c>
      <c r="S10" s="34" t="str">
        <f t="array" aca="1" ref="S10" ca="1">IFERROR(IF(AND(OR(WEEKDAY(R$4,2)&gt;5,R$4=Congés),OR(R10="x",R10="S")),R10,IF(S$4=$E10,"x",IF(AND(((S$4-$E10)/VLOOKUP($D10,Opérations[],8,0))=INT(((S$4-$E10)/VLOOKUP($D10,Opérations[],8,0))),$D10&lt;&gt;""),"S",""))),"")</f>
        <v/>
      </c>
      <c r="T10" s="34" t="str">
        <f t="array" aca="1" ref="T10" ca="1">IFERROR(IF(AND(OR(WEEKDAY(S$4,2)&gt;5,S$4=Congés),OR(S10="x",S10="S")),S10,IF(T$4=$E10,"x",IF(AND(((T$4-$E10)/VLOOKUP($D10,Opérations[],8,0))=INT(((T$4-$E10)/VLOOKUP($D10,Opérations[],8,0))),$D10&lt;&gt;""),"S",""))),"")</f>
        <v/>
      </c>
      <c r="U10" s="34" t="str">
        <f t="array" aca="1" ref="U10" ca="1">IFERROR(IF(AND(OR(WEEKDAY(T$4,2)&gt;5,T$4=Congés),OR(T10="x",T10="S")),T10,IF(U$4=$E10,"x",IF(AND(((U$4-$E10)/VLOOKUP($D10,Opérations[],8,0))=INT(((U$4-$E10)/VLOOKUP($D10,Opérations[],8,0))),$D10&lt;&gt;""),"S",""))),"")</f>
        <v/>
      </c>
      <c r="V10" s="34" t="str">
        <f t="array" aca="1" ref="V10" ca="1">IFERROR(IF(AND(OR(WEEKDAY(U$4,2)&gt;5,U$4=Congés),OR(U10="x",U10="S")),U10,IF(V$4=$E10,"x",IF(AND(((V$4-$E10)/VLOOKUP($D10,Opérations[],8,0))=INT(((V$4-$E10)/VLOOKUP($D10,Opérations[],8,0))),$D10&lt;&gt;""),"S",""))),"")</f>
        <v/>
      </c>
      <c r="W10" s="34" t="str">
        <f t="array" aca="1" ref="W10" ca="1">IFERROR(IF(AND(OR(WEEKDAY(V$4,2)&gt;5,V$4=Congés),OR(V10="x",V10="S")),V10,IF(W$4=$E10,"x",IF(AND(((W$4-$E10)/VLOOKUP($D10,Opérations[],8,0))=INT(((W$4-$E10)/VLOOKUP($D10,Opérations[],8,0))),$D10&lt;&gt;""),"S",""))),"")</f>
        <v/>
      </c>
      <c r="X10" s="34" t="str">
        <f t="array" aca="1" ref="X10" ca="1">IFERROR(IF(AND(OR(WEEKDAY(W$4,2)&gt;5,W$4=Congés),OR(W10="x",W10="S")),W10,IF(X$4=$E10,"x",IF(AND(((X$4-$E10)/VLOOKUP($D10,Opérations[],8,0))=INT(((X$4-$E10)/VLOOKUP($D10,Opérations[],8,0))),$D10&lt;&gt;""),"S",""))),"")</f>
        <v/>
      </c>
      <c r="Y10" s="34" t="str">
        <f t="array" aca="1" ref="Y10" ca="1">IFERROR(IF(AND(OR(WEEKDAY(X$4,2)&gt;5,X$4=Congés),OR(X10="x",X10="S")),X10,IF(Y$4=$E10,"x",IF(AND(((Y$4-$E10)/VLOOKUP($D10,Opérations[],8,0))=INT(((Y$4-$E10)/VLOOKUP($D10,Opérations[],8,0))),$D10&lt;&gt;""),"S",""))),"")</f>
        <v/>
      </c>
      <c r="Z10" s="34" t="str">
        <f t="array" aca="1" ref="Z10" ca="1">IFERROR(IF(AND(OR(WEEKDAY(Y$4,2)&gt;5,Y$4=Congés),OR(Y10="x",Y10="S")),Y10,IF(Z$4=$E10,"x",IF(AND(((Z$4-$E10)/VLOOKUP($D10,Opérations[],8,0))=INT(((Z$4-$E10)/VLOOKUP($D10,Opérations[],8,0))),$D10&lt;&gt;""),"S",""))),"")</f>
        <v/>
      </c>
      <c r="AA10" s="34" t="str">
        <f t="array" aca="1" ref="AA10" ca="1">IFERROR(IF(AND(OR(WEEKDAY(Z$4,2)&gt;5,Z$4=Congés),OR(Z10="x",Z10="S")),Z10,IF(AA$4=$E10,"x",IF(AND(((AA$4-$E10)/VLOOKUP($D10,Opérations[],8,0))=INT(((AA$4-$E10)/VLOOKUP($D10,Opérations[],8,0))),$D10&lt;&gt;""),"S",""))),"")</f>
        <v/>
      </c>
      <c r="AB10" s="34" t="str">
        <f t="array" aca="1" ref="AB10" ca="1">IFERROR(IF(AND(OR(WEEKDAY(AA$4,2)&gt;5,AA$4=Congés),OR(AA10="x",AA10="S")),AA10,IF(AB$4=$E10,"x",IF(AND(((AB$4-$E10)/VLOOKUP($D10,Opérations[],8,0))=INT(((AB$4-$E10)/VLOOKUP($D10,Opérations[],8,0))),$D10&lt;&gt;""),"S",""))),"")</f>
        <v/>
      </c>
      <c r="AC10" s="34" t="str">
        <f t="array" aca="1" ref="AC10" ca="1">IFERROR(IF(AND(OR(WEEKDAY(AB$4,2)&gt;5,AB$4=Congés),OR(AB10="x",AB10="S")),AB10,IF(AC$4=$E10,"x",IF(AND(((AC$4-$E10)/VLOOKUP($D10,Opérations[],8,0))=INT(((AC$4-$E10)/VLOOKUP($D10,Opérations[],8,0))),$D10&lt;&gt;""),"S",""))),"")</f>
        <v>S</v>
      </c>
      <c r="AD10" s="34" t="str">
        <f t="array" aca="1" ref="AD10" ca="1">IFERROR(IF(AND(OR(WEEKDAY(AC$4,2)&gt;5,AC$4=Congés),OR(AC10="x",AC10="S")),AC10,IF(AD$4=$E10,"x",IF(AND(((AD$4-$E10)/VLOOKUP($D10,Opérations[],8,0))=INT(((AD$4-$E10)/VLOOKUP($D10,Opérations[],8,0))),$D10&lt;&gt;""),"S",""))),"")</f>
        <v/>
      </c>
      <c r="AE10" s="34" t="str">
        <f t="array" aca="1" ref="AE10" ca="1">IFERROR(IF(AND(OR(WEEKDAY(AD$4,2)&gt;5,AD$4=Congés),OR(AD10="x",AD10="S")),AD10,IF(AE$4=$E10,"x",IF(AND(((AE$4-$E10)/VLOOKUP($D10,Opérations[],8,0))=INT(((AE$4-$E10)/VLOOKUP($D10,Opérations[],8,0))),$D10&lt;&gt;""),"S",""))),"")</f>
        <v/>
      </c>
      <c r="AF10" s="34" t="str">
        <f t="array" aca="1" ref="AF10" ca="1">IFERROR(IF(AND(OR(WEEKDAY(AE$4,2)&gt;5,AE$4=Congés),OR(AE10="x",AE10="S")),AE10,IF(AF$4=$E10,"x",IF(AND(((AF$4-$E10)/VLOOKUP($D10,Opérations[],8,0))=INT(((AF$4-$E10)/VLOOKUP($D10,Opérations[],8,0))),$D10&lt;&gt;""),"S",""))),"")</f>
        <v/>
      </c>
      <c r="AG10" s="72" t="str">
        <f t="array" aca="1" ref="AG10" ca="1">IFERROR(IF(AND(OR(WEEKDAY(AF$4,2)&gt;5,AF$4=Congés),OR(AF10="x",AF10="S")),AF10,IF(AG$4=$E10,"x",IF(AND(((AG$4-$E10)/VLOOKUP($D10,Opérations[],8,0))=INT(((AG$4-$E10)/VLOOKUP($D10,Opérations[],8,0))),$D10&lt;&gt;""),"S",""))),"")</f>
        <v/>
      </c>
      <c r="AH10" s="80" t="str">
        <f t="array" aca="1" ref="AH10" ca="1">IFERROR(IF(AND(OR(WEEKDAY(AG$4,2)&gt;5,AG$4=Congés),OR(AG10="x",AG10="S")),AG10,IF(AH$4=$E10,"x",IF(AND(((AH$4-$E10)/VLOOKUP($D10,Opérations[],8,0))=INT(((AH$4-$E10)/VLOOKUP($D10,Opérations[],8,0))),$D10&lt;&gt;""),"S",""))),"")</f>
        <v/>
      </c>
      <c r="AI10" s="34" t="str">
        <f t="array" aca="1" ref="AI10" ca="1">IFERROR(IF(AND(OR(WEEKDAY(AH$4,2)&gt;5,AH$4=Congés),OR(AH10="x",AH10="S")),AH10,IF(AI$4=$E10,"x",IF(AND(((AI$4-$E10)/VLOOKUP($D10,Opérations[],8,0))=INT(((AI$4-$E10)/VLOOKUP($D10,Opérations[],8,0))),$D10&lt;&gt;""),"S",""))),"")</f>
        <v/>
      </c>
      <c r="AJ10" s="34" t="str">
        <f t="array" aca="1" ref="AJ10" ca="1">IFERROR(IF(AND(OR(WEEKDAY(AI$4,2)&gt;5,AI$4=Congés),OR(AI10="x",AI10="S")),AI10,IF(AJ$4=$E10,"x",IF(AND(((AJ$4-$E10)/VLOOKUP($D10,Opérations[],8,0))=INT(((AJ$4-$E10)/VLOOKUP($D10,Opérations[],8,0))),$D10&lt;&gt;""),"S",""))),"")</f>
        <v/>
      </c>
      <c r="AK10" s="34" t="str">
        <f t="array" aca="1" ref="AK10" ca="1">IFERROR(IF(AND(OR(WEEKDAY(AJ$4,2)&gt;5,AJ$4=Congés),OR(AJ10="x",AJ10="S")),AJ10,IF(AK$4=$E10,"x",IF(AND(((AK$4-$E10)/VLOOKUP($D10,Opérations[],8,0))=INT(((AK$4-$E10)/VLOOKUP($D10,Opérations[],8,0))),$D10&lt;&gt;""),"S",""))),"")</f>
        <v/>
      </c>
      <c r="AL10" s="34" t="str">
        <f t="array" aca="1" ref="AL10" ca="1">IFERROR(IF(AND(OR(WEEKDAY(AK$4,2)&gt;5,AK$4=Congés),OR(AK10="x",AK10="S")),AK10,IF(AL$4=$E10,"x",IF(AND(((AL$4-$E10)/VLOOKUP($D10,Opérations[],8,0))=INT(((AL$4-$E10)/VLOOKUP($D10,Opérations[],8,0))),$D10&lt;&gt;""),"S",""))),"")</f>
        <v/>
      </c>
      <c r="AM10" s="34" t="str">
        <f t="array" aca="1" ref="AM10" ca="1">IFERROR(IF(AND(OR(WEEKDAY(AL$4,2)&gt;5,AL$4=Congés),OR(AL10="x",AL10="S")),AL10,IF(AM$4=$E10,"x",IF(AND(((AM$4-$E10)/VLOOKUP($D10,Opérations[],8,0))=INT(((AM$4-$E10)/VLOOKUP($D10,Opérations[],8,0))),$D10&lt;&gt;""),"S",""))),"")</f>
        <v/>
      </c>
      <c r="AN10" s="34" t="str">
        <f t="array" aca="1" ref="AN10" ca="1">IFERROR(IF(AND(OR(WEEKDAY(AM$4,2)&gt;5,AM$4=Congés),OR(AM10="x",AM10="S")),AM10,IF(AN$4=$E10,"x",IF(AND(((AN$4-$E10)/VLOOKUP($D10,Opérations[],8,0))=INT(((AN$4-$E10)/VLOOKUP($D10,Opérations[],8,0))),$D10&lt;&gt;""),"S",""))),"")</f>
        <v/>
      </c>
      <c r="AO10" s="34" t="str">
        <f t="array" aca="1" ref="AO10" ca="1">IFERROR(IF(AND(OR(WEEKDAY(AN$4,2)&gt;5,AN$4=Congés),OR(AN10="x",AN10="S")),AN10,IF(AO$4=$E10,"x",IF(AND(((AO$4-$E10)/VLOOKUP($D10,Opérations[],8,0))=INT(((AO$4-$E10)/VLOOKUP($D10,Opérations[],8,0))),$D10&lt;&gt;""),"S",""))),"")</f>
        <v/>
      </c>
      <c r="AP10" s="34" t="str">
        <f t="array" aca="1" ref="AP10" ca="1">IFERROR(IF(AND(OR(WEEKDAY(AO$4,2)&gt;5,AO$4=Congés),OR(AO10="x",AO10="S")),AO10,IF(AP$4=$E10,"x",IF(AND(((AP$4-$E10)/VLOOKUP($D10,Opérations[],8,0))=INT(((AP$4-$E10)/VLOOKUP($D10,Opérations[],8,0))),$D10&lt;&gt;""),"S",""))),"")</f>
        <v/>
      </c>
      <c r="AQ10" s="34" t="str">
        <f t="array" aca="1" ref="AQ10" ca="1">IFERROR(IF(AND(OR(WEEKDAY(AP$4,2)&gt;5,AP$4=Congés),OR(AP10="x",AP10="S")),AP10,IF(AQ$4=$E10,"x",IF(AND(((AQ$4-$E10)/VLOOKUP($D10,Opérations[],8,0))=INT(((AQ$4-$E10)/VLOOKUP($D10,Opérations[],8,0))),$D10&lt;&gt;""),"S",""))),"")</f>
        <v/>
      </c>
      <c r="AR10" s="34" t="str">
        <f t="array" aca="1" ref="AR10" ca="1">IFERROR(IF(AND(OR(WEEKDAY(AQ$4,2)&gt;5,AQ$4=Congés),OR(AQ10="x",AQ10="S")),AQ10,IF(AR$4=$E10,"x",IF(AND(((AR$4-$E10)/VLOOKUP($D10,Opérations[],8,0))=INT(((AR$4-$E10)/VLOOKUP($D10,Opérations[],8,0))),$D10&lt;&gt;""),"S",""))),"")</f>
        <v/>
      </c>
      <c r="AS10" s="34" t="str">
        <f t="array" aca="1" ref="AS10" ca="1">IFERROR(IF(AND(OR(WEEKDAY(AR$4,2)&gt;5,AR$4=Congés),OR(AR10="x",AR10="S")),AR10,IF(AS$4=$E10,"x",IF(AND(((AS$4-$E10)/VLOOKUP($D10,Opérations[],8,0))=INT(((AS$4-$E10)/VLOOKUP($D10,Opérations[],8,0))),$D10&lt;&gt;""),"S",""))),"")</f>
        <v/>
      </c>
      <c r="AT10" s="34" t="str">
        <f t="array" aca="1" ref="AT10" ca="1">IFERROR(IF(AND(OR(WEEKDAY(AS$4,2)&gt;5,AS$4=Congés),OR(AS10="x",AS10="S")),AS10,IF(AT$4=$E10,"x",IF(AND(((AT$4-$E10)/VLOOKUP($D10,Opérations[],8,0))=INT(((AT$4-$E10)/VLOOKUP($D10,Opérations[],8,0))),$D10&lt;&gt;""),"S",""))),"")</f>
        <v/>
      </c>
      <c r="AU10" s="34" t="str">
        <f t="array" aca="1" ref="AU10" ca="1">IFERROR(IF(AND(OR(WEEKDAY(AT$4,2)&gt;5,AT$4=Congés),OR(AT10="x",AT10="S")),AT10,IF(AU$4=$E10,"x",IF(AND(((AU$4-$E10)/VLOOKUP($D10,Opérations[],8,0))=INT(((AU$4-$E10)/VLOOKUP($D10,Opérations[],8,0))),$D10&lt;&gt;""),"S",""))),"")</f>
        <v/>
      </c>
      <c r="AV10" s="34" t="str">
        <f t="array" aca="1" ref="AV10" ca="1">IFERROR(IF(AND(OR(WEEKDAY(AU$4,2)&gt;5,AU$4=Congés),OR(AU10="x",AU10="S")),AU10,IF(AV$4=$E10,"x",IF(AND(((AV$4-$E10)/VLOOKUP($D10,Opérations[],8,0))=INT(((AV$4-$E10)/VLOOKUP($D10,Opérations[],8,0))),$D10&lt;&gt;""),"S",""))),"")</f>
        <v/>
      </c>
      <c r="AW10" s="34" t="str">
        <f t="array" aca="1" ref="AW10" ca="1">IFERROR(IF(AND(OR(WEEKDAY(AV$4,2)&gt;5,AV$4=Congés),OR(AV10="x",AV10="S")),AV10,IF(AW$4=$E10,"x",IF(AND(((AW$4-$E10)/VLOOKUP($D10,Opérations[],8,0))=INT(((AW$4-$E10)/VLOOKUP($D10,Opérations[],8,0))),$D10&lt;&gt;""),"S",""))),"")</f>
        <v/>
      </c>
      <c r="AX10" s="34" t="str">
        <f t="array" aca="1" ref="AX10" ca="1">IFERROR(IF(AND(OR(WEEKDAY(AW$4,2)&gt;5,AW$4=Congés),OR(AW10="x",AW10="S")),AW10,IF(AX$4=$E10,"x",IF(AND(((AX$4-$E10)/VLOOKUP($D10,Opérations[],8,0))=INT(((AX$4-$E10)/VLOOKUP($D10,Opérations[],8,0))),$D10&lt;&gt;""),"S",""))),"")</f>
        <v/>
      </c>
      <c r="AY10" s="34" t="str">
        <f t="array" aca="1" ref="AY10" ca="1">IFERROR(IF(AND(OR(WEEKDAY(AX$4,2)&gt;5,AX$4=Congés),OR(AX10="x",AX10="S")),AX10,IF(AY$4=$E10,"x",IF(AND(((AY$4-$E10)/VLOOKUP($D10,Opérations[],8,0))=INT(((AY$4-$E10)/VLOOKUP($D10,Opérations[],8,0))),$D10&lt;&gt;""),"S",""))),"")</f>
        <v/>
      </c>
      <c r="AZ10" s="34" t="str">
        <f t="array" aca="1" ref="AZ10" ca="1">IFERROR(IF(AND(OR(WEEKDAY(AY$4,2)&gt;5,AY$4=Congés),OR(AY10="x",AY10="S")),AY10,IF(AZ$4=$E10,"x",IF(AND(((AZ$4-$E10)/VLOOKUP($D10,Opérations[],8,0))=INT(((AZ$4-$E10)/VLOOKUP($D10,Opérations[],8,0))),$D10&lt;&gt;""),"S",""))),"")</f>
        <v/>
      </c>
      <c r="BA10" s="34" t="str">
        <f t="array" aca="1" ref="BA10" ca="1">IFERROR(IF(AND(OR(WEEKDAY(AZ$4,2)&gt;5,AZ$4=Congés),OR(AZ10="x",AZ10="S")),AZ10,IF(BA$4=$E10,"x",IF(AND(((BA$4-$E10)/VLOOKUP($D10,Opérations[],8,0))=INT(((BA$4-$E10)/VLOOKUP($D10,Opérations[],8,0))),$D10&lt;&gt;""),"S",""))),"")</f>
        <v/>
      </c>
      <c r="BB10" s="34" t="str">
        <f t="array" aca="1" ref="BB10" ca="1">IFERROR(IF(AND(OR(WEEKDAY(BA$4,2)&gt;5,BA$4=Congés),OR(BA10="x",BA10="S")),BA10,IF(BB$4=$E10,"x",IF(AND(((BB$4-$E10)/VLOOKUP($D10,Opérations[],8,0))=INT(((BB$4-$E10)/VLOOKUP($D10,Opérations[],8,0))),$D10&lt;&gt;""),"S",""))),"")</f>
        <v/>
      </c>
      <c r="BC10" s="34" t="str">
        <f t="array" aca="1" ref="BC10" ca="1">IFERROR(IF(AND(OR(WEEKDAY(BB$4,2)&gt;5,BB$4=Congés),OR(BB10="x",BB10="S")),BB10,IF(BC$4=$E10,"x",IF(AND(((BC$4-$E10)/VLOOKUP($D10,Opérations[],8,0))=INT(((BC$4-$E10)/VLOOKUP($D10,Opérations[],8,0))),$D10&lt;&gt;""),"S",""))),"")</f>
        <v/>
      </c>
      <c r="BD10" s="72" t="str">
        <f t="array" aca="1" ref="BD10" ca="1">IFERROR(IF(AND(OR(WEEKDAY(BC$4,2)&gt;5,BC$4=Congés),OR(BC10="x",BC10="S")),BC10,IF(BD$4=$E10,"x",IF(AND(((BD$4-$E10)/VLOOKUP($D10,Opérations[],8,0))=INT(((BD$4-$E10)/VLOOKUP($D10,Opérations[],8,0))),$D10&lt;&gt;""),"S",""))),"")</f>
        <v/>
      </c>
      <c r="BF10" s="44"/>
      <c r="BG10" s="44"/>
      <c r="BH10" s="152">
        <v>4</v>
      </c>
      <c r="BI10" s="146" t="s">
        <v>131</v>
      </c>
      <c r="BJ10" s="29" t="s">
        <v>132</v>
      </c>
      <c r="BL10" s="156"/>
      <c r="BM10" s="149" t="s">
        <v>184</v>
      </c>
    </row>
    <row r="11" spans="1:65">
      <c r="C11" s="159" t="str">
        <f>IF(ISBLANK(D11),"",VLOOKUP(D11,Opérations[],2,0))</f>
        <v>Vidange du séparateur d'air</v>
      </c>
      <c r="D11" s="4">
        <f t="shared" si="4"/>
        <v>5</v>
      </c>
      <c r="E11" s="71">
        <f>IF(ISBLANK(D11),"",VLOOKUP(D11,Opérations[],3,0))</f>
        <v>42625</v>
      </c>
      <c r="F11" s="83"/>
      <c r="G11" s="80" t="str">
        <f t="array" aca="1" ref="G11" ca="1">IFERROR(IF(AND(OR(WEEKDAY(F$4,2)&gt;5,F$4=Congés),OR(F11="x",F11="S")),F11,IF(G$4=$E11,"x",IF(AND(((G$4-$E11)/VLOOKUP($D11,Opérations[],8,0))=INT(((G$4-$E11)/VLOOKUP($D11,Opérations[],8,0))),$D11&lt;&gt;""),"S",""))),"")</f>
        <v/>
      </c>
      <c r="H11" s="34" t="str">
        <f t="array" aca="1" ref="H11" ca="1">IFERROR(IF(AND(OR(WEEKDAY(G$4,2)&gt;5,G$4=Congés),OR(G11="x",G11="S")),G11,IF(H$4=$E11,"x",IF(AND(((H$4-$E11)/VLOOKUP($D11,Opérations[],8,0))=INT(((H$4-$E11)/VLOOKUP($D11,Opérations[],8,0))),$D11&lt;&gt;""),"S",""))),"")</f>
        <v/>
      </c>
      <c r="I11" s="34" t="str">
        <f t="array" aca="1" ref="I11" ca="1">IFERROR(IF(AND(OR(WEEKDAY(H$4,2)&gt;5,H$4=Congés),OR(H11="x",H11="S")),H11,IF(I$4=$E11,"x",IF(AND(((I$4-$E11)/VLOOKUP($D11,Opérations[],8,0))=INT(((I$4-$E11)/VLOOKUP($D11,Opérations[],8,0))),$D11&lt;&gt;""),"S",""))),"")</f>
        <v/>
      </c>
      <c r="J11" s="34" t="str">
        <f t="array" aca="1" ref="J11" ca="1">IFERROR(IF(AND(OR(WEEKDAY(I$4,2)&gt;5,I$4=Congés),OR(I11="x",I11="S")),I11,IF(J$4=$E11,"x",IF(AND(((J$4-$E11)/VLOOKUP($D11,Opérations[],8,0))=INT(((J$4-$E11)/VLOOKUP($D11,Opérations[],8,0))),$D11&lt;&gt;""),"S",""))),"")</f>
        <v/>
      </c>
      <c r="K11" s="34" t="str">
        <f t="array" aca="1" ref="K11" ca="1">IFERROR(IF(AND(OR(WEEKDAY(J$4,2)&gt;5,J$4=Congés),OR(J11="x",J11="S")),J11,IF(K$4=$E11,"x",IF(AND(((K$4-$E11)/VLOOKUP($D11,Opérations[],8,0))=INT(((K$4-$E11)/VLOOKUP($D11,Opérations[],8,0))),$D11&lt;&gt;""),"S",""))),"")</f>
        <v/>
      </c>
      <c r="L11" s="34" t="str">
        <f t="array" aca="1" ref="L11" ca="1">IFERROR(IF(AND(OR(WEEKDAY(K$4,2)&gt;5,K$4=Congés),OR(K11="x",K11="S")),K11,IF(L$4=$E11,"x",IF(AND(((L$4-$E11)/VLOOKUP($D11,Opérations[],8,0))=INT(((L$4-$E11)/VLOOKUP($D11,Opérations[],8,0))),$D11&lt;&gt;""),"S",""))),"")</f>
        <v/>
      </c>
      <c r="M11" s="34" t="str">
        <f t="array" aca="1" ref="M11" ca="1">IFERROR(IF(AND(OR(WEEKDAY(L$4,2)&gt;5,L$4=Congés),OR(L11="x",L11="S")),L11,IF(M$4=$E11,"x",IF(AND(((M$4-$E11)/VLOOKUP($D11,Opérations[],8,0))=INT(((M$4-$E11)/VLOOKUP($D11,Opérations[],8,0))),$D11&lt;&gt;""),"S",""))),"")</f>
        <v/>
      </c>
      <c r="N11" s="34" t="str">
        <f t="array" aca="1" ref="N11" ca="1">IFERROR(IF(AND(OR(WEEKDAY(M$4,2)&gt;5,M$4=Congés),OR(M11="x",M11="S")),M11,IF(N$4=$E11,"x",IF(AND(((N$4-$E11)/VLOOKUP($D11,Opérations[],8,0))=INT(((N$4-$E11)/VLOOKUP($D11,Opérations[],8,0))),$D11&lt;&gt;""),"S",""))),"")</f>
        <v/>
      </c>
      <c r="O11" s="34" t="str">
        <f t="array" aca="1" ref="O11" ca="1">IFERROR(IF(AND(OR(WEEKDAY(N$4,2)&gt;5,N$4=Congés),OR(N11="x",N11="S")),N11,IF(O$4=$E11,"x",IF(AND(((O$4-$E11)/VLOOKUP($D11,Opérations[],8,0))=INT(((O$4-$E11)/VLOOKUP($D11,Opérations[],8,0))),$D11&lt;&gt;""),"S",""))),"")</f>
        <v/>
      </c>
      <c r="P11" s="34" t="str">
        <f t="array" aca="1" ref="P11" ca="1">IFERROR(IF(AND(OR(WEEKDAY(O$4,2)&gt;5,O$4=Congés),OR(O11="x",O11="S")),O11,IF(P$4=$E11,"x",IF(AND(((P$4-$E11)/VLOOKUP($D11,Opérations[],8,0))=INT(((P$4-$E11)/VLOOKUP($D11,Opérations[],8,0))),$D11&lt;&gt;""),"S",""))),"")</f>
        <v/>
      </c>
      <c r="Q11" s="34" t="str">
        <f t="array" aca="1" ref="Q11" ca="1">IFERROR(IF(AND(OR(WEEKDAY(P$4,2)&gt;5,P$4=Congés),OR(P11="x",P11="S")),P11,IF(Q$4=$E11,"x",IF(AND(((Q$4-$E11)/VLOOKUP($D11,Opérations[],8,0))=INT(((Q$4-$E11)/VLOOKUP($D11,Opérations[],8,0))),$D11&lt;&gt;""),"S",""))),"")</f>
        <v/>
      </c>
      <c r="R11" s="34" t="str">
        <f t="array" aca="1" ref="R11" ca="1">IFERROR(IF(AND(OR(WEEKDAY(Q$4,2)&gt;5,Q$4=Congés),OR(Q11="x",Q11="S")),Q11,IF(R$4=$E11,"x",IF(AND(((R$4-$E11)/VLOOKUP($D11,Opérations[],8,0))=INT(((R$4-$E11)/VLOOKUP($D11,Opérations[],8,0))),$D11&lt;&gt;""),"S",""))),"")</f>
        <v/>
      </c>
      <c r="S11" s="34" t="str">
        <f t="array" aca="1" ref="S11" ca="1">IFERROR(IF(AND(OR(WEEKDAY(R$4,2)&gt;5,R$4=Congés),OR(R11="x",R11="S")),R11,IF(S$4=$E11,"x",IF(AND(((S$4-$E11)/VLOOKUP($D11,Opérations[],8,0))=INT(((S$4-$E11)/VLOOKUP($D11,Opérations[],8,0))),$D11&lt;&gt;""),"S",""))),"")</f>
        <v/>
      </c>
      <c r="T11" s="34" t="str">
        <f t="array" aca="1" ref="T11" ca="1">IFERROR(IF(AND(OR(WEEKDAY(S$4,2)&gt;5,S$4=Congés),OR(S11="x",S11="S")),S11,IF(T$4=$E11,"x",IF(AND(((T$4-$E11)/VLOOKUP($D11,Opérations[],8,0))=INT(((T$4-$E11)/VLOOKUP($D11,Opérations[],8,0))),$D11&lt;&gt;""),"S",""))),"")</f>
        <v/>
      </c>
      <c r="U11" s="34" t="str">
        <f t="array" aca="1" ref="U11" ca="1">IFERROR(IF(AND(OR(WEEKDAY(T$4,2)&gt;5,T$4=Congés),OR(T11="x",T11="S")),T11,IF(U$4=$E11,"x",IF(AND(((U$4-$E11)/VLOOKUP($D11,Opérations[],8,0))=INT(((U$4-$E11)/VLOOKUP($D11,Opérations[],8,0))),$D11&lt;&gt;""),"S",""))),"")</f>
        <v/>
      </c>
      <c r="V11" s="34" t="str">
        <f t="array" aca="1" ref="V11" ca="1">IFERROR(IF(AND(OR(WEEKDAY(U$4,2)&gt;5,U$4=Congés),OR(U11="x",U11="S")),U11,IF(V$4=$E11,"x",IF(AND(((V$4-$E11)/VLOOKUP($D11,Opérations[],8,0))=INT(((V$4-$E11)/VLOOKUP($D11,Opérations[],8,0))),$D11&lt;&gt;""),"S",""))),"")</f>
        <v/>
      </c>
      <c r="W11" s="34" t="str">
        <f t="array" aca="1" ref="W11" ca="1">IFERROR(IF(AND(OR(WEEKDAY(V$4,2)&gt;5,V$4=Congés),OR(V11="x",V11="S")),V11,IF(W$4=$E11,"x",IF(AND(((W$4-$E11)/VLOOKUP($D11,Opérations[],8,0))=INT(((W$4-$E11)/VLOOKUP($D11,Opérations[],8,0))),$D11&lt;&gt;""),"S",""))),"")</f>
        <v/>
      </c>
      <c r="X11" s="34" t="str">
        <f t="array" aca="1" ref="X11" ca="1">IFERROR(IF(AND(OR(WEEKDAY(W$4,2)&gt;5,W$4=Congés),OR(W11="x",W11="S")),W11,IF(X$4=$E11,"x",IF(AND(((X$4-$E11)/VLOOKUP($D11,Opérations[],8,0))=INT(((X$4-$E11)/VLOOKUP($D11,Opérations[],8,0))),$D11&lt;&gt;""),"S",""))),"")</f>
        <v/>
      </c>
      <c r="Y11" s="34" t="str">
        <f t="array" aca="1" ref="Y11" ca="1">IFERROR(IF(AND(OR(WEEKDAY(X$4,2)&gt;5,X$4=Congés),OR(X11="x",X11="S")),X11,IF(Y$4=$E11,"x",IF(AND(((Y$4-$E11)/VLOOKUP($D11,Opérations[],8,0))=INT(((Y$4-$E11)/VLOOKUP($D11,Opérations[],8,0))),$D11&lt;&gt;""),"S",""))),"")</f>
        <v/>
      </c>
      <c r="Z11" s="34" t="str">
        <f t="array" aca="1" ref="Z11" ca="1">IFERROR(IF(AND(OR(WEEKDAY(Y$4,2)&gt;5,Y$4=Congés),OR(Y11="x",Y11="S")),Y11,IF(Z$4=$E11,"x",IF(AND(((Z$4-$E11)/VLOOKUP($D11,Opérations[],8,0))=INT(((Z$4-$E11)/VLOOKUP($D11,Opérations[],8,0))),$D11&lt;&gt;""),"S",""))),"")</f>
        <v/>
      </c>
      <c r="AA11" s="34" t="str">
        <f t="array" aca="1" ref="AA11" ca="1">IFERROR(IF(AND(OR(WEEKDAY(Z$4,2)&gt;5,Z$4=Congés),OR(Z11="x",Z11="S")),Z11,IF(AA$4=$E11,"x",IF(AND(((AA$4-$E11)/VLOOKUP($D11,Opérations[],8,0))=INT(((AA$4-$E11)/VLOOKUP($D11,Opérations[],8,0))),$D11&lt;&gt;""),"S",""))),"")</f>
        <v/>
      </c>
      <c r="AB11" s="34" t="str">
        <f t="array" aca="1" ref="AB11" ca="1">IFERROR(IF(AND(OR(WEEKDAY(AA$4,2)&gt;5,AA$4=Congés),OR(AA11="x",AA11="S")),AA11,IF(AB$4=$E11,"x",IF(AND(((AB$4-$E11)/VLOOKUP($D11,Opérations[],8,0))=INT(((AB$4-$E11)/VLOOKUP($D11,Opérations[],8,0))),$D11&lt;&gt;""),"S",""))),"")</f>
        <v/>
      </c>
      <c r="AC11" s="34" t="str">
        <f t="array" aca="1" ref="AC11" ca="1">IFERROR(IF(AND(OR(WEEKDAY(AB$4,2)&gt;5,AB$4=Congés),OR(AB11="x",AB11="S")),AB11,IF(AC$4=$E11,"x",IF(AND(((AC$4-$E11)/VLOOKUP($D11,Opérations[],8,0))=INT(((AC$4-$E11)/VLOOKUP($D11,Opérations[],8,0))),$D11&lt;&gt;""),"S",""))),"")</f>
        <v>S</v>
      </c>
      <c r="AD11" s="34" t="str">
        <f t="array" aca="1" ref="AD11" ca="1">IFERROR(IF(AND(OR(WEEKDAY(AC$4,2)&gt;5,AC$4=Congés),OR(AC11="x",AC11="S")),AC11,IF(AD$4=$E11,"x",IF(AND(((AD$4-$E11)/VLOOKUP($D11,Opérations[],8,0))=INT(((AD$4-$E11)/VLOOKUP($D11,Opérations[],8,0))),$D11&lt;&gt;""),"S",""))),"")</f>
        <v/>
      </c>
      <c r="AE11" s="34" t="str">
        <f t="array" aca="1" ref="AE11" ca="1">IFERROR(IF(AND(OR(WEEKDAY(AD$4,2)&gt;5,AD$4=Congés),OR(AD11="x",AD11="S")),AD11,IF(AE$4=$E11,"x",IF(AND(((AE$4-$E11)/VLOOKUP($D11,Opérations[],8,0))=INT(((AE$4-$E11)/VLOOKUP($D11,Opérations[],8,0))),$D11&lt;&gt;""),"S",""))),"")</f>
        <v/>
      </c>
      <c r="AF11" s="34" t="str">
        <f t="array" aca="1" ref="AF11" ca="1">IFERROR(IF(AND(OR(WEEKDAY(AE$4,2)&gt;5,AE$4=Congés),OR(AE11="x",AE11="S")),AE11,IF(AF$4=$E11,"x",IF(AND(((AF$4-$E11)/VLOOKUP($D11,Opérations[],8,0))=INT(((AF$4-$E11)/VLOOKUP($D11,Opérations[],8,0))),$D11&lt;&gt;""),"S",""))),"")</f>
        <v/>
      </c>
      <c r="AG11" s="72" t="str">
        <f t="array" aca="1" ref="AG11" ca="1">IFERROR(IF(AND(OR(WEEKDAY(AF$4,2)&gt;5,AF$4=Congés),OR(AF11="x",AF11="S")),AF11,IF(AG$4=$E11,"x",IF(AND(((AG$4-$E11)/VLOOKUP($D11,Opérations[],8,0))=INT(((AG$4-$E11)/VLOOKUP($D11,Opérations[],8,0))),$D11&lt;&gt;""),"S",""))),"")</f>
        <v/>
      </c>
      <c r="AH11" s="80" t="str">
        <f t="array" aca="1" ref="AH11" ca="1">IFERROR(IF(AND(OR(WEEKDAY(AG$4,2)&gt;5,AG$4=Congés),OR(AG11="x",AG11="S")),AG11,IF(AH$4=$E11,"x",IF(AND(((AH$4-$E11)/VLOOKUP($D11,Opérations[],8,0))=INT(((AH$4-$E11)/VLOOKUP($D11,Opérations[],8,0))),$D11&lt;&gt;""),"S",""))),"")</f>
        <v/>
      </c>
      <c r="AI11" s="34" t="str">
        <f t="array" aca="1" ref="AI11" ca="1">IFERROR(IF(AND(OR(WEEKDAY(AH$4,2)&gt;5,AH$4=Congés),OR(AH11="x",AH11="S")),AH11,IF(AI$4=$E11,"x",IF(AND(((AI$4-$E11)/VLOOKUP($D11,Opérations[],8,0))=INT(((AI$4-$E11)/VLOOKUP($D11,Opérations[],8,0))),$D11&lt;&gt;""),"S",""))),"")</f>
        <v/>
      </c>
      <c r="AJ11" s="34" t="str">
        <f t="array" aca="1" ref="AJ11" ca="1">IFERROR(IF(AND(OR(WEEKDAY(AI$4,2)&gt;5,AI$4=Congés),OR(AI11="x",AI11="S")),AI11,IF(AJ$4=$E11,"x",IF(AND(((AJ$4-$E11)/VLOOKUP($D11,Opérations[],8,0))=INT(((AJ$4-$E11)/VLOOKUP($D11,Opérations[],8,0))),$D11&lt;&gt;""),"S",""))),"")</f>
        <v/>
      </c>
      <c r="AK11" s="34" t="str">
        <f t="array" aca="1" ref="AK11" ca="1">IFERROR(IF(AND(OR(WEEKDAY(AJ$4,2)&gt;5,AJ$4=Congés),OR(AJ11="x",AJ11="S")),AJ11,IF(AK$4=$E11,"x",IF(AND(((AK$4-$E11)/VLOOKUP($D11,Opérations[],8,0))=INT(((AK$4-$E11)/VLOOKUP($D11,Opérations[],8,0))),$D11&lt;&gt;""),"S",""))),"")</f>
        <v/>
      </c>
      <c r="AL11" s="34" t="str">
        <f t="array" aca="1" ref="AL11" ca="1">IFERROR(IF(AND(OR(WEEKDAY(AK$4,2)&gt;5,AK$4=Congés),OR(AK11="x",AK11="S")),AK11,IF(AL$4=$E11,"x",IF(AND(((AL$4-$E11)/VLOOKUP($D11,Opérations[],8,0))=INT(((AL$4-$E11)/VLOOKUP($D11,Opérations[],8,0))),$D11&lt;&gt;""),"S",""))),"")</f>
        <v/>
      </c>
      <c r="AM11" s="34" t="str">
        <f t="array" aca="1" ref="AM11" ca="1">IFERROR(IF(AND(OR(WEEKDAY(AL$4,2)&gt;5,AL$4=Congés),OR(AL11="x",AL11="S")),AL11,IF(AM$4=$E11,"x",IF(AND(((AM$4-$E11)/VLOOKUP($D11,Opérations[],8,0))=INT(((AM$4-$E11)/VLOOKUP($D11,Opérations[],8,0))),$D11&lt;&gt;""),"S",""))),"")</f>
        <v/>
      </c>
      <c r="AN11" s="34" t="str">
        <f t="array" aca="1" ref="AN11" ca="1">IFERROR(IF(AND(OR(WEEKDAY(AM$4,2)&gt;5,AM$4=Congés),OR(AM11="x",AM11="S")),AM11,IF(AN$4=$E11,"x",IF(AND(((AN$4-$E11)/VLOOKUP($D11,Opérations[],8,0))=INT(((AN$4-$E11)/VLOOKUP($D11,Opérations[],8,0))),$D11&lt;&gt;""),"S",""))),"")</f>
        <v/>
      </c>
      <c r="AO11" s="34" t="str">
        <f t="array" aca="1" ref="AO11" ca="1">IFERROR(IF(AND(OR(WEEKDAY(AN$4,2)&gt;5,AN$4=Congés),OR(AN11="x",AN11="S")),AN11,IF(AO$4=$E11,"x",IF(AND(((AO$4-$E11)/VLOOKUP($D11,Opérations[],8,0))=INT(((AO$4-$E11)/VLOOKUP($D11,Opérations[],8,0))),$D11&lt;&gt;""),"S",""))),"")</f>
        <v/>
      </c>
      <c r="AP11" s="34" t="str">
        <f t="array" aca="1" ref="AP11" ca="1">IFERROR(IF(AND(OR(WEEKDAY(AO$4,2)&gt;5,AO$4=Congés),OR(AO11="x",AO11="S")),AO11,IF(AP$4=$E11,"x",IF(AND(((AP$4-$E11)/VLOOKUP($D11,Opérations[],8,0))=INT(((AP$4-$E11)/VLOOKUP($D11,Opérations[],8,0))),$D11&lt;&gt;""),"S",""))),"")</f>
        <v/>
      </c>
      <c r="AQ11" s="34" t="str">
        <f t="array" aca="1" ref="AQ11" ca="1">IFERROR(IF(AND(OR(WEEKDAY(AP$4,2)&gt;5,AP$4=Congés),OR(AP11="x",AP11="S")),AP11,IF(AQ$4=$E11,"x",IF(AND(((AQ$4-$E11)/VLOOKUP($D11,Opérations[],8,0))=INT(((AQ$4-$E11)/VLOOKUP($D11,Opérations[],8,0))),$D11&lt;&gt;""),"S",""))),"")</f>
        <v/>
      </c>
      <c r="AR11" s="34" t="str">
        <f t="array" aca="1" ref="AR11" ca="1">IFERROR(IF(AND(OR(WEEKDAY(AQ$4,2)&gt;5,AQ$4=Congés),OR(AQ11="x",AQ11="S")),AQ11,IF(AR$4=$E11,"x",IF(AND(((AR$4-$E11)/VLOOKUP($D11,Opérations[],8,0))=INT(((AR$4-$E11)/VLOOKUP($D11,Opérations[],8,0))),$D11&lt;&gt;""),"S",""))),"")</f>
        <v/>
      </c>
      <c r="AS11" s="34" t="str">
        <f t="array" aca="1" ref="AS11" ca="1">IFERROR(IF(AND(OR(WEEKDAY(AR$4,2)&gt;5,AR$4=Congés),OR(AR11="x",AR11="S")),AR11,IF(AS$4=$E11,"x",IF(AND(((AS$4-$E11)/VLOOKUP($D11,Opérations[],8,0))=INT(((AS$4-$E11)/VLOOKUP($D11,Opérations[],8,0))),$D11&lt;&gt;""),"S",""))),"")</f>
        <v/>
      </c>
      <c r="AT11" s="34" t="str">
        <f t="array" aca="1" ref="AT11" ca="1">IFERROR(IF(AND(OR(WEEKDAY(AS$4,2)&gt;5,AS$4=Congés),OR(AS11="x",AS11="S")),AS11,IF(AT$4=$E11,"x",IF(AND(((AT$4-$E11)/VLOOKUP($D11,Opérations[],8,0))=INT(((AT$4-$E11)/VLOOKUP($D11,Opérations[],8,0))),$D11&lt;&gt;""),"S",""))),"")</f>
        <v/>
      </c>
      <c r="AU11" s="34" t="str">
        <f t="array" aca="1" ref="AU11" ca="1">IFERROR(IF(AND(OR(WEEKDAY(AT$4,2)&gt;5,AT$4=Congés),OR(AT11="x",AT11="S")),AT11,IF(AU$4=$E11,"x",IF(AND(((AU$4-$E11)/VLOOKUP($D11,Opérations[],8,0))=INT(((AU$4-$E11)/VLOOKUP($D11,Opérations[],8,0))),$D11&lt;&gt;""),"S",""))),"")</f>
        <v/>
      </c>
      <c r="AV11" s="34" t="str">
        <f t="array" aca="1" ref="AV11" ca="1">IFERROR(IF(AND(OR(WEEKDAY(AU$4,2)&gt;5,AU$4=Congés),OR(AU11="x",AU11="S")),AU11,IF(AV$4=$E11,"x",IF(AND(((AV$4-$E11)/VLOOKUP($D11,Opérations[],8,0))=INT(((AV$4-$E11)/VLOOKUP($D11,Opérations[],8,0))),$D11&lt;&gt;""),"S",""))),"")</f>
        <v/>
      </c>
      <c r="AW11" s="34" t="str">
        <f t="array" aca="1" ref="AW11" ca="1">IFERROR(IF(AND(OR(WEEKDAY(AV$4,2)&gt;5,AV$4=Congés),OR(AV11="x",AV11="S")),AV11,IF(AW$4=$E11,"x",IF(AND(((AW$4-$E11)/VLOOKUP($D11,Opérations[],8,0))=INT(((AW$4-$E11)/VLOOKUP($D11,Opérations[],8,0))),$D11&lt;&gt;""),"S",""))),"")</f>
        <v/>
      </c>
      <c r="AX11" s="34" t="str">
        <f t="array" aca="1" ref="AX11" ca="1">IFERROR(IF(AND(OR(WEEKDAY(AW$4,2)&gt;5,AW$4=Congés),OR(AW11="x",AW11="S")),AW11,IF(AX$4=$E11,"x",IF(AND(((AX$4-$E11)/VLOOKUP($D11,Opérations[],8,0))=INT(((AX$4-$E11)/VLOOKUP($D11,Opérations[],8,0))),$D11&lt;&gt;""),"S",""))),"")</f>
        <v/>
      </c>
      <c r="AY11" s="34" t="str">
        <f t="array" aca="1" ref="AY11" ca="1">IFERROR(IF(AND(OR(WEEKDAY(AX$4,2)&gt;5,AX$4=Congés),OR(AX11="x",AX11="S")),AX11,IF(AY$4=$E11,"x",IF(AND(((AY$4-$E11)/VLOOKUP($D11,Opérations[],8,0))=INT(((AY$4-$E11)/VLOOKUP($D11,Opérations[],8,0))),$D11&lt;&gt;""),"S",""))),"")</f>
        <v/>
      </c>
      <c r="AZ11" s="34" t="str">
        <f t="array" aca="1" ref="AZ11" ca="1">IFERROR(IF(AND(OR(WEEKDAY(AY$4,2)&gt;5,AY$4=Congés),OR(AY11="x",AY11="S")),AY11,IF(AZ$4=$E11,"x",IF(AND(((AZ$4-$E11)/VLOOKUP($D11,Opérations[],8,0))=INT(((AZ$4-$E11)/VLOOKUP($D11,Opérations[],8,0))),$D11&lt;&gt;""),"S",""))),"")</f>
        <v/>
      </c>
      <c r="BA11" s="34" t="str">
        <f t="array" aca="1" ref="BA11" ca="1">IFERROR(IF(AND(OR(WEEKDAY(AZ$4,2)&gt;5,AZ$4=Congés),OR(AZ11="x",AZ11="S")),AZ11,IF(BA$4=$E11,"x",IF(AND(((BA$4-$E11)/VLOOKUP($D11,Opérations[],8,0))=INT(((BA$4-$E11)/VLOOKUP($D11,Opérations[],8,0))),$D11&lt;&gt;""),"S",""))),"")</f>
        <v/>
      </c>
      <c r="BB11" s="34" t="str">
        <f t="array" aca="1" ref="BB11" ca="1">IFERROR(IF(AND(OR(WEEKDAY(BA$4,2)&gt;5,BA$4=Congés),OR(BA11="x",BA11="S")),BA11,IF(BB$4=$E11,"x",IF(AND(((BB$4-$E11)/VLOOKUP($D11,Opérations[],8,0))=INT(((BB$4-$E11)/VLOOKUP($D11,Opérations[],8,0))),$D11&lt;&gt;""),"S",""))),"")</f>
        <v/>
      </c>
      <c r="BC11" s="34" t="str">
        <f t="array" aca="1" ref="BC11" ca="1">IFERROR(IF(AND(OR(WEEKDAY(BB$4,2)&gt;5,BB$4=Congés),OR(BB11="x",BB11="S")),BB11,IF(BC$4=$E11,"x",IF(AND(((BC$4-$E11)/VLOOKUP($D11,Opérations[],8,0))=INT(((BC$4-$E11)/VLOOKUP($D11,Opérations[],8,0))),$D11&lt;&gt;""),"S",""))),"")</f>
        <v/>
      </c>
      <c r="BD11" s="72" t="str">
        <f t="array" aca="1" ref="BD11" ca="1">IFERROR(IF(AND(OR(WEEKDAY(BC$4,2)&gt;5,BC$4=Congés),OR(BC11="x",BC11="S")),BC11,IF(BD$4=$E11,"x",IF(AND(((BD$4-$E11)/VLOOKUP($D11,Opérations[],8,0))=INT(((BD$4-$E11)/VLOOKUP($D11,Opérations[],8,0))),$D11&lt;&gt;""),"S",""))),"")</f>
        <v/>
      </c>
      <c r="BH11" s="150">
        <v>5</v>
      </c>
      <c r="BI11" s="28" t="s">
        <v>133</v>
      </c>
      <c r="BJ11" s="29" t="s">
        <v>134</v>
      </c>
    </row>
    <row r="12" spans="1:65">
      <c r="C12" s="159" t="str">
        <f>IF(ISBLANK(D12),"",VLOOKUP(D12,Opérations[],2,0))</f>
        <v>Capteur trop plein machine</v>
      </c>
      <c r="D12" s="4">
        <f t="shared" si="4"/>
        <v>6</v>
      </c>
      <c r="E12" s="71">
        <f>IF(ISBLANK(D12),"",VLOOKUP(D12,Opérations[],3,0))</f>
        <v>42625</v>
      </c>
      <c r="F12" s="83"/>
      <c r="G12" s="80" t="str">
        <f t="array" aca="1" ref="G12" ca="1">IFERROR(IF(AND(OR(WEEKDAY(F$4,2)&gt;5,F$4=Congés),OR(F12="x",F12="S")),F12,IF(G$4=$E12,"x",IF(AND(((G$4-$E12)/VLOOKUP($D12,Opérations[],8,0))=INT(((G$4-$E12)/VLOOKUP($D12,Opérations[],8,0))),$D12&lt;&gt;""),"S",""))),"")</f>
        <v/>
      </c>
      <c r="H12" s="34" t="str">
        <f t="array" aca="1" ref="H12" ca="1">IFERROR(IF(AND(OR(WEEKDAY(G$4,2)&gt;5,G$4=Congés),OR(G12="x",G12="S")),G12,IF(H$4=$E12,"x",IF(AND(((H$4-$E12)/VLOOKUP($D12,Opérations[],8,0))=INT(((H$4-$E12)/VLOOKUP($D12,Opérations[],8,0))),$D12&lt;&gt;""),"S",""))),"")</f>
        <v/>
      </c>
      <c r="I12" s="34" t="str">
        <f t="array" aca="1" ref="I12" ca="1">IFERROR(IF(AND(OR(WEEKDAY(H$4,2)&gt;5,H$4=Congés),OR(H12="x",H12="S")),H12,IF(I$4=$E12,"x",IF(AND(((I$4-$E12)/VLOOKUP($D12,Opérations[],8,0))=INT(((I$4-$E12)/VLOOKUP($D12,Opérations[],8,0))),$D12&lt;&gt;""),"S",""))),"")</f>
        <v/>
      </c>
      <c r="J12" s="34" t="str">
        <f t="array" aca="1" ref="J12" ca="1">IFERROR(IF(AND(OR(WEEKDAY(I$4,2)&gt;5,I$4=Congés),OR(I12="x",I12="S")),I12,IF(J$4=$E12,"x",IF(AND(((J$4-$E12)/VLOOKUP($D12,Opérations[],8,0))=INT(((J$4-$E12)/VLOOKUP($D12,Opérations[],8,0))),$D12&lt;&gt;""),"S",""))),"")</f>
        <v/>
      </c>
      <c r="K12" s="34" t="str">
        <f t="array" aca="1" ref="K12" ca="1">IFERROR(IF(AND(OR(WEEKDAY(J$4,2)&gt;5,J$4=Congés),OR(J12="x",J12="S")),J12,IF(K$4=$E12,"x",IF(AND(((K$4-$E12)/VLOOKUP($D12,Opérations[],8,0))=INT(((K$4-$E12)/VLOOKUP($D12,Opérations[],8,0))),$D12&lt;&gt;""),"S",""))),"")</f>
        <v/>
      </c>
      <c r="L12" s="34" t="str">
        <f t="array" aca="1" ref="L12" ca="1">IFERROR(IF(AND(OR(WEEKDAY(K$4,2)&gt;5,K$4=Congés),OR(K12="x",K12="S")),K12,IF(L$4=$E12,"x",IF(AND(((L$4-$E12)/VLOOKUP($D12,Opérations[],8,0))=INT(((L$4-$E12)/VLOOKUP($D12,Opérations[],8,0))),$D12&lt;&gt;""),"S",""))),"")</f>
        <v/>
      </c>
      <c r="M12" s="34" t="str">
        <f t="array" aca="1" ref="M12" ca="1">IFERROR(IF(AND(OR(WEEKDAY(L$4,2)&gt;5,L$4=Congés),OR(L12="x",L12="S")),L12,IF(M$4=$E12,"x",IF(AND(((M$4-$E12)/VLOOKUP($D12,Opérations[],8,0))=INT(((M$4-$E12)/VLOOKUP($D12,Opérations[],8,0))),$D12&lt;&gt;""),"S",""))),"")</f>
        <v/>
      </c>
      <c r="N12" s="34" t="str">
        <f t="array" aca="1" ref="N12" ca="1">IFERROR(IF(AND(OR(WEEKDAY(M$4,2)&gt;5,M$4=Congés),OR(M12="x",M12="S")),M12,IF(N$4=$E12,"x",IF(AND(((N$4-$E12)/VLOOKUP($D12,Opérations[],8,0))=INT(((N$4-$E12)/VLOOKUP($D12,Opérations[],8,0))),$D12&lt;&gt;""),"S",""))),"")</f>
        <v/>
      </c>
      <c r="O12" s="34" t="str">
        <f t="array" aca="1" ref="O12" ca="1">IFERROR(IF(AND(OR(WEEKDAY(N$4,2)&gt;5,N$4=Congés),OR(N12="x",N12="S")),N12,IF(O$4=$E12,"x",IF(AND(((O$4-$E12)/VLOOKUP($D12,Opérations[],8,0))=INT(((O$4-$E12)/VLOOKUP($D12,Opérations[],8,0))),$D12&lt;&gt;""),"S",""))),"")</f>
        <v/>
      </c>
      <c r="P12" s="34" t="str">
        <f t="array" aca="1" ref="P12" ca="1">IFERROR(IF(AND(OR(WEEKDAY(O$4,2)&gt;5,O$4=Congés),OR(O12="x",O12="S")),O12,IF(P$4=$E12,"x",IF(AND(((P$4-$E12)/VLOOKUP($D12,Opérations[],8,0))=INT(((P$4-$E12)/VLOOKUP($D12,Opérations[],8,0))),$D12&lt;&gt;""),"S",""))),"")</f>
        <v/>
      </c>
      <c r="Q12" s="34" t="str">
        <f t="array" aca="1" ref="Q12" ca="1">IFERROR(IF(AND(OR(WEEKDAY(P$4,2)&gt;5,P$4=Congés),OR(P12="x",P12="S")),P12,IF(Q$4=$E12,"x",IF(AND(((Q$4-$E12)/VLOOKUP($D12,Opérations[],8,0))=INT(((Q$4-$E12)/VLOOKUP($D12,Opérations[],8,0))),$D12&lt;&gt;""),"S",""))),"")</f>
        <v/>
      </c>
      <c r="R12" s="34" t="str">
        <f t="array" aca="1" ref="R12" ca="1">IFERROR(IF(AND(OR(WEEKDAY(Q$4,2)&gt;5,Q$4=Congés),OR(Q12="x",Q12="S")),Q12,IF(R$4=$E12,"x",IF(AND(((R$4-$E12)/VLOOKUP($D12,Opérations[],8,0))=INT(((R$4-$E12)/VLOOKUP($D12,Opérations[],8,0))),$D12&lt;&gt;""),"S",""))),"")</f>
        <v/>
      </c>
      <c r="S12" s="34" t="str">
        <f t="array" aca="1" ref="S12" ca="1">IFERROR(IF(AND(OR(WEEKDAY(R$4,2)&gt;5,R$4=Congés),OR(R12="x",R12="S")),R12,IF(S$4=$E12,"x",IF(AND(((S$4-$E12)/VLOOKUP($D12,Opérations[],8,0))=INT(((S$4-$E12)/VLOOKUP($D12,Opérations[],8,0))),$D12&lt;&gt;""),"S",""))),"")</f>
        <v/>
      </c>
      <c r="T12" s="34" t="str">
        <f t="array" aca="1" ref="T12" ca="1">IFERROR(IF(AND(OR(WEEKDAY(S$4,2)&gt;5,S$4=Congés),OR(S12="x",S12="S")),S12,IF(T$4=$E12,"x",IF(AND(((T$4-$E12)/VLOOKUP($D12,Opérations[],8,0))=INT(((T$4-$E12)/VLOOKUP($D12,Opérations[],8,0))),$D12&lt;&gt;""),"S",""))),"")</f>
        <v/>
      </c>
      <c r="U12" s="34" t="str">
        <f t="array" aca="1" ref="U12" ca="1">IFERROR(IF(AND(OR(WEEKDAY(T$4,2)&gt;5,T$4=Congés),OR(T12="x",T12="S")),T12,IF(U$4=$E12,"x",IF(AND(((U$4-$E12)/VLOOKUP($D12,Opérations[],8,0))=INT(((U$4-$E12)/VLOOKUP($D12,Opérations[],8,0))),$D12&lt;&gt;""),"S",""))),"")</f>
        <v/>
      </c>
      <c r="V12" s="34" t="str">
        <f t="array" aca="1" ref="V12" ca="1">IFERROR(IF(AND(OR(WEEKDAY(U$4,2)&gt;5,U$4=Congés),OR(U12="x",U12="S")),U12,IF(V$4=$E12,"x",IF(AND(((V$4-$E12)/VLOOKUP($D12,Opérations[],8,0))=INT(((V$4-$E12)/VLOOKUP($D12,Opérations[],8,0))),$D12&lt;&gt;""),"S",""))),"")</f>
        <v/>
      </c>
      <c r="W12" s="34" t="str">
        <f t="array" aca="1" ref="W12" ca="1">IFERROR(IF(AND(OR(WEEKDAY(V$4,2)&gt;5,V$4=Congés),OR(V12="x",V12="S")),V12,IF(W$4=$E12,"x",IF(AND(((W$4-$E12)/VLOOKUP($D12,Opérations[],8,0))=INT(((W$4-$E12)/VLOOKUP($D12,Opérations[],8,0))),$D12&lt;&gt;""),"S",""))),"")</f>
        <v/>
      </c>
      <c r="X12" s="34" t="str">
        <f t="array" aca="1" ref="X12" ca="1">IFERROR(IF(AND(OR(WEEKDAY(W$4,2)&gt;5,W$4=Congés),OR(W12="x",W12="S")),W12,IF(X$4=$E12,"x",IF(AND(((X$4-$E12)/VLOOKUP($D12,Opérations[],8,0))=INT(((X$4-$E12)/VLOOKUP($D12,Opérations[],8,0))),$D12&lt;&gt;""),"S",""))),"")</f>
        <v/>
      </c>
      <c r="Y12" s="34" t="str">
        <f t="array" aca="1" ref="Y12" ca="1">IFERROR(IF(AND(OR(WEEKDAY(X$4,2)&gt;5,X$4=Congés),OR(X12="x",X12="S")),X12,IF(Y$4=$E12,"x",IF(AND(((Y$4-$E12)/VLOOKUP($D12,Opérations[],8,0))=INT(((Y$4-$E12)/VLOOKUP($D12,Opérations[],8,0))),$D12&lt;&gt;""),"S",""))),"")</f>
        <v/>
      </c>
      <c r="Z12" s="34" t="str">
        <f t="array" aca="1" ref="Z12" ca="1">IFERROR(IF(AND(OR(WEEKDAY(Y$4,2)&gt;5,Y$4=Congés),OR(Y12="x",Y12="S")),Y12,IF(Z$4=$E12,"x",IF(AND(((Z$4-$E12)/VLOOKUP($D12,Opérations[],8,0))=INT(((Z$4-$E12)/VLOOKUP($D12,Opérations[],8,0))),$D12&lt;&gt;""),"S",""))),"")</f>
        <v/>
      </c>
      <c r="AA12" s="34" t="str">
        <f t="array" aca="1" ref="AA12" ca="1">IFERROR(IF(AND(OR(WEEKDAY(Z$4,2)&gt;5,Z$4=Congés),OR(Z12="x",Z12="S")),Z12,IF(AA$4=$E12,"x",IF(AND(((AA$4-$E12)/VLOOKUP($D12,Opérations[],8,0))=INT(((AA$4-$E12)/VLOOKUP($D12,Opérations[],8,0))),$D12&lt;&gt;""),"S",""))),"")</f>
        <v/>
      </c>
      <c r="AB12" s="34" t="str">
        <f t="array" aca="1" ref="AB12" ca="1">IFERROR(IF(AND(OR(WEEKDAY(AA$4,2)&gt;5,AA$4=Congés),OR(AA12="x",AA12="S")),AA12,IF(AB$4=$E12,"x",IF(AND(((AB$4-$E12)/VLOOKUP($D12,Opérations[],8,0))=INT(((AB$4-$E12)/VLOOKUP($D12,Opérations[],8,0))),$D12&lt;&gt;""),"S",""))),"")</f>
        <v/>
      </c>
      <c r="AC12" s="34" t="str">
        <f t="array" aca="1" ref="AC12" ca="1">IFERROR(IF(AND(OR(WEEKDAY(AB$4,2)&gt;5,AB$4=Congés),OR(AB12="x",AB12="S")),AB12,IF(AC$4=$E12,"x",IF(AND(((AC$4-$E12)/VLOOKUP($D12,Opérations[],8,0))=INT(((AC$4-$E12)/VLOOKUP($D12,Opérations[],8,0))),$D12&lt;&gt;""),"S",""))),"")</f>
        <v>S</v>
      </c>
      <c r="AD12" s="34" t="str">
        <f t="array" aca="1" ref="AD12" ca="1">IFERROR(IF(AND(OR(WEEKDAY(AC$4,2)&gt;5,AC$4=Congés),OR(AC12="x",AC12="S")),AC12,IF(AD$4=$E12,"x",IF(AND(((AD$4-$E12)/VLOOKUP($D12,Opérations[],8,0))=INT(((AD$4-$E12)/VLOOKUP($D12,Opérations[],8,0))),$D12&lt;&gt;""),"S",""))),"")</f>
        <v/>
      </c>
      <c r="AE12" s="34" t="str">
        <f t="array" aca="1" ref="AE12" ca="1">IFERROR(IF(AND(OR(WEEKDAY(AD$4,2)&gt;5,AD$4=Congés),OR(AD12="x",AD12="S")),AD12,IF(AE$4=$E12,"x",IF(AND(((AE$4-$E12)/VLOOKUP($D12,Opérations[],8,0))=INT(((AE$4-$E12)/VLOOKUP($D12,Opérations[],8,0))),$D12&lt;&gt;""),"S",""))),"")</f>
        <v/>
      </c>
      <c r="AF12" s="34" t="str">
        <f t="array" aca="1" ref="AF12" ca="1">IFERROR(IF(AND(OR(WEEKDAY(AE$4,2)&gt;5,AE$4=Congés),OR(AE12="x",AE12="S")),AE12,IF(AF$4=$E12,"x",IF(AND(((AF$4-$E12)/VLOOKUP($D12,Opérations[],8,0))=INT(((AF$4-$E12)/VLOOKUP($D12,Opérations[],8,0))),$D12&lt;&gt;""),"S",""))),"")</f>
        <v/>
      </c>
      <c r="AG12" s="72" t="str">
        <f t="array" aca="1" ref="AG12" ca="1">IFERROR(IF(AND(OR(WEEKDAY(AF$4,2)&gt;5,AF$4=Congés),OR(AF12="x",AF12="S")),AF12,IF(AG$4=$E12,"x",IF(AND(((AG$4-$E12)/VLOOKUP($D12,Opérations[],8,0))=INT(((AG$4-$E12)/VLOOKUP($D12,Opérations[],8,0))),$D12&lt;&gt;""),"S",""))),"")</f>
        <v/>
      </c>
      <c r="AH12" s="80" t="str">
        <f t="array" aca="1" ref="AH12" ca="1">IFERROR(IF(AND(OR(WEEKDAY(AG$4,2)&gt;5,AG$4=Congés),OR(AG12="x",AG12="S")),AG12,IF(AH$4=$E12,"x",IF(AND(((AH$4-$E12)/VLOOKUP($D12,Opérations[],8,0))=INT(((AH$4-$E12)/VLOOKUP($D12,Opérations[],8,0))),$D12&lt;&gt;""),"S",""))),"")</f>
        <v/>
      </c>
      <c r="AI12" s="34" t="str">
        <f t="array" aca="1" ref="AI12" ca="1">IFERROR(IF(AND(OR(WEEKDAY(AH$4,2)&gt;5,AH$4=Congés),OR(AH12="x",AH12="S")),AH12,IF(AI$4=$E12,"x",IF(AND(((AI$4-$E12)/VLOOKUP($D12,Opérations[],8,0))=INT(((AI$4-$E12)/VLOOKUP($D12,Opérations[],8,0))),$D12&lt;&gt;""),"S",""))),"")</f>
        <v/>
      </c>
      <c r="AJ12" s="34" t="str">
        <f t="array" aca="1" ref="AJ12" ca="1">IFERROR(IF(AND(OR(WEEKDAY(AI$4,2)&gt;5,AI$4=Congés),OR(AI12="x",AI12="S")),AI12,IF(AJ$4=$E12,"x",IF(AND(((AJ$4-$E12)/VLOOKUP($D12,Opérations[],8,0))=INT(((AJ$4-$E12)/VLOOKUP($D12,Opérations[],8,0))),$D12&lt;&gt;""),"S",""))),"")</f>
        <v/>
      </c>
      <c r="AK12" s="34" t="str">
        <f t="array" aca="1" ref="AK12" ca="1">IFERROR(IF(AND(OR(WEEKDAY(AJ$4,2)&gt;5,AJ$4=Congés),OR(AJ12="x",AJ12="S")),AJ12,IF(AK$4=$E12,"x",IF(AND(((AK$4-$E12)/VLOOKUP($D12,Opérations[],8,0))=INT(((AK$4-$E12)/VLOOKUP($D12,Opérations[],8,0))),$D12&lt;&gt;""),"S",""))),"")</f>
        <v/>
      </c>
      <c r="AL12" s="34" t="str">
        <f t="array" aca="1" ref="AL12" ca="1">IFERROR(IF(AND(OR(WEEKDAY(AK$4,2)&gt;5,AK$4=Congés),OR(AK12="x",AK12="S")),AK12,IF(AL$4=$E12,"x",IF(AND(((AL$4-$E12)/VLOOKUP($D12,Opérations[],8,0))=INT(((AL$4-$E12)/VLOOKUP($D12,Opérations[],8,0))),$D12&lt;&gt;""),"S",""))),"")</f>
        <v/>
      </c>
      <c r="AM12" s="34" t="str">
        <f t="array" aca="1" ref="AM12" ca="1">IFERROR(IF(AND(OR(WEEKDAY(AL$4,2)&gt;5,AL$4=Congés),OR(AL12="x",AL12="S")),AL12,IF(AM$4=$E12,"x",IF(AND(((AM$4-$E12)/VLOOKUP($D12,Opérations[],8,0))=INT(((AM$4-$E12)/VLOOKUP($D12,Opérations[],8,0))),$D12&lt;&gt;""),"S",""))),"")</f>
        <v/>
      </c>
      <c r="AN12" s="34" t="str">
        <f t="array" aca="1" ref="AN12" ca="1">IFERROR(IF(AND(OR(WEEKDAY(AM$4,2)&gt;5,AM$4=Congés),OR(AM12="x",AM12="S")),AM12,IF(AN$4=$E12,"x",IF(AND(((AN$4-$E12)/VLOOKUP($D12,Opérations[],8,0))=INT(((AN$4-$E12)/VLOOKUP($D12,Opérations[],8,0))),$D12&lt;&gt;""),"S",""))),"")</f>
        <v/>
      </c>
      <c r="AO12" s="34" t="str">
        <f t="array" aca="1" ref="AO12" ca="1">IFERROR(IF(AND(OR(WEEKDAY(AN$4,2)&gt;5,AN$4=Congés),OR(AN12="x",AN12="S")),AN12,IF(AO$4=$E12,"x",IF(AND(((AO$4-$E12)/VLOOKUP($D12,Opérations[],8,0))=INT(((AO$4-$E12)/VLOOKUP($D12,Opérations[],8,0))),$D12&lt;&gt;""),"S",""))),"")</f>
        <v/>
      </c>
      <c r="AP12" s="34" t="str">
        <f t="array" aca="1" ref="AP12" ca="1">IFERROR(IF(AND(OR(WEEKDAY(AO$4,2)&gt;5,AO$4=Congés),OR(AO12="x",AO12="S")),AO12,IF(AP$4=$E12,"x",IF(AND(((AP$4-$E12)/VLOOKUP($D12,Opérations[],8,0))=INT(((AP$4-$E12)/VLOOKUP($D12,Opérations[],8,0))),$D12&lt;&gt;""),"S",""))),"")</f>
        <v/>
      </c>
      <c r="AQ12" s="34" t="str">
        <f t="array" aca="1" ref="AQ12" ca="1">IFERROR(IF(AND(OR(WEEKDAY(AP$4,2)&gt;5,AP$4=Congés),OR(AP12="x",AP12="S")),AP12,IF(AQ$4=$E12,"x",IF(AND(((AQ$4-$E12)/VLOOKUP($D12,Opérations[],8,0))=INT(((AQ$4-$E12)/VLOOKUP($D12,Opérations[],8,0))),$D12&lt;&gt;""),"S",""))),"")</f>
        <v/>
      </c>
      <c r="AR12" s="34" t="str">
        <f t="array" aca="1" ref="AR12" ca="1">IFERROR(IF(AND(OR(WEEKDAY(AQ$4,2)&gt;5,AQ$4=Congés),OR(AQ12="x",AQ12="S")),AQ12,IF(AR$4=$E12,"x",IF(AND(((AR$4-$E12)/VLOOKUP($D12,Opérations[],8,0))=INT(((AR$4-$E12)/VLOOKUP($D12,Opérations[],8,0))),$D12&lt;&gt;""),"S",""))),"")</f>
        <v/>
      </c>
      <c r="AS12" s="34" t="str">
        <f t="array" aca="1" ref="AS12" ca="1">IFERROR(IF(AND(OR(WEEKDAY(AR$4,2)&gt;5,AR$4=Congés),OR(AR12="x",AR12="S")),AR12,IF(AS$4=$E12,"x",IF(AND(((AS$4-$E12)/VLOOKUP($D12,Opérations[],8,0))=INT(((AS$4-$E12)/VLOOKUP($D12,Opérations[],8,0))),$D12&lt;&gt;""),"S",""))),"")</f>
        <v/>
      </c>
      <c r="AT12" s="34" t="str">
        <f t="array" aca="1" ref="AT12" ca="1">IFERROR(IF(AND(OR(WEEKDAY(AS$4,2)&gt;5,AS$4=Congés),OR(AS12="x",AS12="S")),AS12,IF(AT$4=$E12,"x",IF(AND(((AT$4-$E12)/VLOOKUP($D12,Opérations[],8,0))=INT(((AT$4-$E12)/VLOOKUP($D12,Opérations[],8,0))),$D12&lt;&gt;""),"S",""))),"")</f>
        <v/>
      </c>
      <c r="AU12" s="34" t="str">
        <f t="array" aca="1" ref="AU12" ca="1">IFERROR(IF(AND(OR(WEEKDAY(AT$4,2)&gt;5,AT$4=Congés),OR(AT12="x",AT12="S")),AT12,IF(AU$4=$E12,"x",IF(AND(((AU$4-$E12)/VLOOKUP($D12,Opérations[],8,0))=INT(((AU$4-$E12)/VLOOKUP($D12,Opérations[],8,0))),$D12&lt;&gt;""),"S",""))),"")</f>
        <v/>
      </c>
      <c r="AV12" s="34" t="str">
        <f t="array" aca="1" ref="AV12" ca="1">IFERROR(IF(AND(OR(WEEKDAY(AU$4,2)&gt;5,AU$4=Congés),OR(AU12="x",AU12="S")),AU12,IF(AV$4=$E12,"x",IF(AND(((AV$4-$E12)/VLOOKUP($D12,Opérations[],8,0))=INT(((AV$4-$E12)/VLOOKUP($D12,Opérations[],8,0))),$D12&lt;&gt;""),"S",""))),"")</f>
        <v/>
      </c>
      <c r="AW12" s="34" t="str">
        <f t="array" aca="1" ref="AW12" ca="1">IFERROR(IF(AND(OR(WEEKDAY(AV$4,2)&gt;5,AV$4=Congés),OR(AV12="x",AV12="S")),AV12,IF(AW$4=$E12,"x",IF(AND(((AW$4-$E12)/VLOOKUP($D12,Opérations[],8,0))=INT(((AW$4-$E12)/VLOOKUP($D12,Opérations[],8,0))),$D12&lt;&gt;""),"S",""))),"")</f>
        <v/>
      </c>
      <c r="AX12" s="34" t="str">
        <f t="array" aca="1" ref="AX12" ca="1">IFERROR(IF(AND(OR(WEEKDAY(AW$4,2)&gt;5,AW$4=Congés),OR(AW12="x",AW12="S")),AW12,IF(AX$4=$E12,"x",IF(AND(((AX$4-$E12)/VLOOKUP($D12,Opérations[],8,0))=INT(((AX$4-$E12)/VLOOKUP($D12,Opérations[],8,0))),$D12&lt;&gt;""),"S",""))),"")</f>
        <v/>
      </c>
      <c r="AY12" s="34" t="str">
        <f t="array" aca="1" ref="AY12" ca="1">IFERROR(IF(AND(OR(WEEKDAY(AX$4,2)&gt;5,AX$4=Congés),OR(AX12="x",AX12="S")),AX12,IF(AY$4=$E12,"x",IF(AND(((AY$4-$E12)/VLOOKUP($D12,Opérations[],8,0))=INT(((AY$4-$E12)/VLOOKUP($D12,Opérations[],8,0))),$D12&lt;&gt;""),"S",""))),"")</f>
        <v/>
      </c>
      <c r="AZ12" s="34" t="str">
        <f t="array" aca="1" ref="AZ12" ca="1">IFERROR(IF(AND(OR(WEEKDAY(AY$4,2)&gt;5,AY$4=Congés),OR(AY12="x",AY12="S")),AY12,IF(AZ$4=$E12,"x",IF(AND(((AZ$4-$E12)/VLOOKUP($D12,Opérations[],8,0))=INT(((AZ$4-$E12)/VLOOKUP($D12,Opérations[],8,0))),$D12&lt;&gt;""),"S",""))),"")</f>
        <v/>
      </c>
      <c r="BA12" s="34" t="str">
        <f t="array" aca="1" ref="BA12" ca="1">IFERROR(IF(AND(OR(WEEKDAY(AZ$4,2)&gt;5,AZ$4=Congés),OR(AZ12="x",AZ12="S")),AZ12,IF(BA$4=$E12,"x",IF(AND(((BA$4-$E12)/VLOOKUP($D12,Opérations[],8,0))=INT(((BA$4-$E12)/VLOOKUP($D12,Opérations[],8,0))),$D12&lt;&gt;""),"S",""))),"")</f>
        <v/>
      </c>
      <c r="BB12" s="34" t="str">
        <f t="array" aca="1" ref="BB12" ca="1">IFERROR(IF(AND(OR(WEEKDAY(BA$4,2)&gt;5,BA$4=Congés),OR(BA12="x",BA12="S")),BA12,IF(BB$4=$E12,"x",IF(AND(((BB$4-$E12)/VLOOKUP($D12,Opérations[],8,0))=INT(((BB$4-$E12)/VLOOKUP($D12,Opérations[],8,0))),$D12&lt;&gt;""),"S",""))),"")</f>
        <v/>
      </c>
      <c r="BC12" s="34" t="str">
        <f t="array" aca="1" ref="BC12" ca="1">IFERROR(IF(AND(OR(WEEKDAY(BB$4,2)&gt;5,BB$4=Congés),OR(BB12="x",BB12="S")),BB12,IF(BC$4=$E12,"x",IF(AND(((BC$4-$E12)/VLOOKUP($D12,Opérations[],8,0))=INT(((BC$4-$E12)/VLOOKUP($D12,Opérations[],8,0))),$D12&lt;&gt;""),"S",""))),"")</f>
        <v/>
      </c>
      <c r="BD12" s="72" t="str">
        <f t="array" aca="1" ref="BD12" ca="1">IFERROR(IF(AND(OR(WEEKDAY(BC$4,2)&gt;5,BC$4=Congés),OR(BC12="x",BC12="S")),BC12,IF(BD$4=$E12,"x",IF(AND(((BD$4-$E12)/VLOOKUP($D12,Opérations[],8,0))=INT(((BD$4-$E12)/VLOOKUP($D12,Opérations[],8,0))),$D12&lt;&gt;""),"S",""))),"")</f>
        <v/>
      </c>
      <c r="BH12" s="27">
        <v>6</v>
      </c>
      <c r="BI12" s="28" t="s">
        <v>135</v>
      </c>
      <c r="BJ12" s="29" t="s">
        <v>136</v>
      </c>
    </row>
    <row r="13" spans="1:65" ht="15.75" thickBot="1">
      <c r="C13" s="159">
        <f>IF(ISBLANK(D13),"",VLOOKUP(D13,Opérations[],2,0))</f>
        <v>0</v>
      </c>
      <c r="D13" s="4">
        <f t="shared" si="4"/>
        <v>7</v>
      </c>
      <c r="E13" s="71">
        <f>IF(ISBLANK(D13),"",VLOOKUP(D13,Opérations[],3,0))</f>
        <v>0</v>
      </c>
      <c r="F13" s="83"/>
      <c r="G13" s="80" t="str">
        <f t="array" aca="1" ref="G13" ca="1">IFERROR(IF(AND(OR(WEEKDAY(F$4,2)&gt;5,F$4=Congés),OR(F13="x",F13="S")),F13,IF(G$4=$E13,"x",IF(AND(((G$4-$E13)/VLOOKUP($D13,Opérations[],8,0))=INT(((G$4-$E13)/VLOOKUP($D13,Opérations[],8,0))),$D13&lt;&gt;""),"S",""))),"")</f>
        <v/>
      </c>
      <c r="H13" s="34" t="str">
        <f t="array" aca="1" ref="H13" ca="1">IFERROR(IF(AND(OR(WEEKDAY(G$4,2)&gt;5,G$4=Congés),OR(G13="x",G13="S")),G13,IF(H$4=$E13,"x",IF(AND(((H$4-$E13)/VLOOKUP($D13,Opérations[],8,0))=INT(((H$4-$E13)/VLOOKUP($D13,Opérations[],8,0))),$D13&lt;&gt;""),"S",""))),"")</f>
        <v/>
      </c>
      <c r="I13" s="34" t="str">
        <f t="array" aca="1" ref="I13" ca="1">IFERROR(IF(AND(OR(WEEKDAY(H$4,2)&gt;5,H$4=Congés),OR(H13="x",H13="S")),H13,IF(I$4=$E13,"x",IF(AND(((I$4-$E13)/VLOOKUP($D13,Opérations[],8,0))=INT(((I$4-$E13)/VLOOKUP($D13,Opérations[],8,0))),$D13&lt;&gt;""),"S",""))),"")</f>
        <v/>
      </c>
      <c r="J13" s="34" t="str">
        <f t="array" aca="1" ref="J13" ca="1">IFERROR(IF(AND(OR(WEEKDAY(I$4,2)&gt;5,I$4=Congés),OR(I13="x",I13="S")),I13,IF(J$4=$E13,"x",IF(AND(((J$4-$E13)/VLOOKUP($D13,Opérations[],8,0))=INT(((J$4-$E13)/VLOOKUP($D13,Opérations[],8,0))),$D13&lt;&gt;""),"S",""))),"")</f>
        <v/>
      </c>
      <c r="K13" s="34" t="str">
        <f t="array" aca="1" ref="K13" ca="1">IFERROR(IF(AND(OR(WEEKDAY(J$4,2)&gt;5,J$4=Congés),OR(J13="x",J13="S")),J13,IF(K$4=$E13,"x",IF(AND(((K$4-$E13)/VLOOKUP($D13,Opérations[],8,0))=INT(((K$4-$E13)/VLOOKUP($D13,Opérations[],8,0))),$D13&lt;&gt;""),"S",""))),"")</f>
        <v/>
      </c>
      <c r="L13" s="34" t="str">
        <f t="array" aca="1" ref="L13" ca="1">IFERROR(IF(AND(OR(WEEKDAY(K$4,2)&gt;5,K$4=Congés),OR(K13="x",K13="S")),K13,IF(L$4=$E13,"x",IF(AND(((L$4-$E13)/VLOOKUP($D13,Opérations[],8,0))=INT(((L$4-$E13)/VLOOKUP($D13,Opérations[],8,0))),$D13&lt;&gt;""),"S",""))),"")</f>
        <v/>
      </c>
      <c r="M13" s="34" t="str">
        <f t="array" aca="1" ref="M13" ca="1">IFERROR(IF(AND(OR(WEEKDAY(L$4,2)&gt;5,L$4=Congés),OR(L13="x",L13="S")),L13,IF(M$4=$E13,"x",IF(AND(((M$4-$E13)/VLOOKUP($D13,Opérations[],8,0))=INT(((M$4-$E13)/VLOOKUP($D13,Opérations[],8,0))),$D13&lt;&gt;""),"S",""))),"")</f>
        <v/>
      </c>
      <c r="N13" s="34" t="str">
        <f t="array" aca="1" ref="N13" ca="1">IFERROR(IF(AND(OR(WEEKDAY(M$4,2)&gt;5,M$4=Congés),OR(M13="x",M13="S")),M13,IF(N$4=$E13,"x",IF(AND(((N$4-$E13)/VLOOKUP($D13,Opérations[],8,0))=INT(((N$4-$E13)/VLOOKUP($D13,Opérations[],8,0))),$D13&lt;&gt;""),"S",""))),"")</f>
        <v/>
      </c>
      <c r="O13" s="34" t="str">
        <f t="array" aca="1" ref="O13" ca="1">IFERROR(IF(AND(OR(WEEKDAY(N$4,2)&gt;5,N$4=Congés),OR(N13="x",N13="S")),N13,IF(O$4=$E13,"x",IF(AND(((O$4-$E13)/VLOOKUP($D13,Opérations[],8,0))=INT(((O$4-$E13)/VLOOKUP($D13,Opérations[],8,0))),$D13&lt;&gt;""),"S",""))),"")</f>
        <v/>
      </c>
      <c r="P13" s="34" t="str">
        <f t="array" aca="1" ref="P13" ca="1">IFERROR(IF(AND(OR(WEEKDAY(O$4,2)&gt;5,O$4=Congés),OR(O13="x",O13="S")),O13,IF(P$4=$E13,"x",IF(AND(((P$4-$E13)/VLOOKUP($D13,Opérations[],8,0))=INT(((P$4-$E13)/VLOOKUP($D13,Opérations[],8,0))),$D13&lt;&gt;""),"S",""))),"")</f>
        <v/>
      </c>
      <c r="Q13" s="34" t="str">
        <f t="array" aca="1" ref="Q13" ca="1">IFERROR(IF(AND(OR(WEEKDAY(P$4,2)&gt;5,P$4=Congés),OR(P13="x",P13="S")),P13,IF(Q$4=$E13,"x",IF(AND(((Q$4-$E13)/VLOOKUP($D13,Opérations[],8,0))=INT(((Q$4-$E13)/VLOOKUP($D13,Opérations[],8,0))),$D13&lt;&gt;""),"S",""))),"")</f>
        <v/>
      </c>
      <c r="R13" s="34" t="str">
        <f t="array" aca="1" ref="R13" ca="1">IFERROR(IF(AND(OR(WEEKDAY(Q$4,2)&gt;5,Q$4=Congés),OR(Q13="x",Q13="S")),Q13,IF(R$4=$E13,"x",IF(AND(((R$4-$E13)/VLOOKUP($D13,Opérations[],8,0))=INT(((R$4-$E13)/VLOOKUP($D13,Opérations[],8,0))),$D13&lt;&gt;""),"S",""))),"")</f>
        <v/>
      </c>
      <c r="S13" s="34" t="str">
        <f t="array" aca="1" ref="S13" ca="1">IFERROR(IF(AND(OR(WEEKDAY(R$4,2)&gt;5,R$4=Congés),OR(R13="x",R13="S")),R13,IF(S$4=$E13,"x",IF(AND(((S$4-$E13)/VLOOKUP($D13,Opérations[],8,0))=INT(((S$4-$E13)/VLOOKUP($D13,Opérations[],8,0))),$D13&lt;&gt;""),"S",""))),"")</f>
        <v/>
      </c>
      <c r="T13" s="34" t="str">
        <f t="array" aca="1" ref="T13" ca="1">IFERROR(IF(AND(OR(WEEKDAY(S$4,2)&gt;5,S$4=Congés),OR(S13="x",S13="S")),S13,IF(T$4=$E13,"x",IF(AND(((T$4-$E13)/VLOOKUP($D13,Opérations[],8,0))=INT(((T$4-$E13)/VLOOKUP($D13,Opérations[],8,0))),$D13&lt;&gt;""),"S",""))),"")</f>
        <v/>
      </c>
      <c r="U13" s="34" t="str">
        <f t="array" aca="1" ref="U13" ca="1">IFERROR(IF(AND(OR(WEEKDAY(T$4,2)&gt;5,T$4=Congés),OR(T13="x",T13="S")),T13,IF(U$4=$E13,"x",IF(AND(((U$4-$E13)/VLOOKUP($D13,Opérations[],8,0))=INT(((U$4-$E13)/VLOOKUP($D13,Opérations[],8,0))),$D13&lt;&gt;""),"S",""))),"")</f>
        <v/>
      </c>
      <c r="V13" s="34" t="str">
        <f t="array" aca="1" ref="V13" ca="1">IFERROR(IF(AND(OR(WEEKDAY(U$4,2)&gt;5,U$4=Congés),OR(U13="x",U13="S")),U13,IF(V$4=$E13,"x",IF(AND(((V$4-$E13)/VLOOKUP($D13,Opérations[],8,0))=INT(((V$4-$E13)/VLOOKUP($D13,Opérations[],8,0))),$D13&lt;&gt;""),"S",""))),"")</f>
        <v/>
      </c>
      <c r="W13" s="34" t="str">
        <f t="array" aca="1" ref="W13" ca="1">IFERROR(IF(AND(OR(WEEKDAY(V$4,2)&gt;5,V$4=Congés),OR(V13="x",V13="S")),V13,IF(W$4=$E13,"x",IF(AND(((W$4-$E13)/VLOOKUP($D13,Opérations[],8,0))=INT(((W$4-$E13)/VLOOKUP($D13,Opérations[],8,0))),$D13&lt;&gt;""),"S",""))),"")</f>
        <v/>
      </c>
      <c r="X13" s="34" t="str">
        <f t="array" aca="1" ref="X13" ca="1">IFERROR(IF(AND(OR(WEEKDAY(W$4,2)&gt;5,W$4=Congés),OR(W13="x",W13="S")),W13,IF(X$4=$E13,"x",IF(AND(((X$4-$E13)/VLOOKUP($D13,Opérations[],8,0))=INT(((X$4-$E13)/VLOOKUP($D13,Opérations[],8,0))),$D13&lt;&gt;""),"S",""))),"")</f>
        <v/>
      </c>
      <c r="Y13" s="34" t="str">
        <f t="array" aca="1" ref="Y13" ca="1">IFERROR(IF(AND(OR(WEEKDAY(X$4,2)&gt;5,X$4=Congés),OR(X13="x",X13="S")),X13,IF(Y$4=$E13,"x",IF(AND(((Y$4-$E13)/VLOOKUP($D13,Opérations[],8,0))=INT(((Y$4-$E13)/VLOOKUP($D13,Opérations[],8,0))),$D13&lt;&gt;""),"S",""))),"")</f>
        <v/>
      </c>
      <c r="Z13" s="34" t="str">
        <f t="array" aca="1" ref="Z13" ca="1">IFERROR(IF(AND(OR(WEEKDAY(Y$4,2)&gt;5,Y$4=Congés),OR(Y13="x",Y13="S")),Y13,IF(Z$4=$E13,"x",IF(AND(((Z$4-$E13)/VLOOKUP($D13,Opérations[],8,0))=INT(((Z$4-$E13)/VLOOKUP($D13,Opérations[],8,0))),$D13&lt;&gt;""),"S",""))),"")</f>
        <v/>
      </c>
      <c r="AA13" s="34" t="str">
        <f t="array" aca="1" ref="AA13" ca="1">IFERROR(IF(AND(OR(WEEKDAY(Z$4,2)&gt;5,Z$4=Congés),OR(Z13="x",Z13="S")),Z13,IF(AA$4=$E13,"x",IF(AND(((AA$4-$E13)/VLOOKUP($D13,Opérations[],8,0))=INT(((AA$4-$E13)/VLOOKUP($D13,Opérations[],8,0))),$D13&lt;&gt;""),"S",""))),"")</f>
        <v/>
      </c>
      <c r="AB13" s="34" t="str">
        <f t="array" aca="1" ref="AB13" ca="1">IFERROR(IF(AND(OR(WEEKDAY(AA$4,2)&gt;5,AA$4=Congés),OR(AA13="x",AA13="S")),AA13,IF(AB$4=$E13,"x",IF(AND(((AB$4-$E13)/VLOOKUP($D13,Opérations[],8,0))=INT(((AB$4-$E13)/VLOOKUP($D13,Opérations[],8,0))),$D13&lt;&gt;""),"S",""))),"")</f>
        <v/>
      </c>
      <c r="AC13" s="34" t="str">
        <f t="array" aca="1" ref="AC13" ca="1">IFERROR(IF(AND(OR(WEEKDAY(AB$4,2)&gt;5,AB$4=Congés),OR(AB13="x",AB13="S")),AB13,IF(AC$4=$E13,"x",IF(AND(((AC$4-$E13)/VLOOKUP($D13,Opérations[],8,0))=INT(((AC$4-$E13)/VLOOKUP($D13,Opérations[],8,0))),$D13&lt;&gt;""),"S",""))),"")</f>
        <v/>
      </c>
      <c r="AD13" s="34" t="str">
        <f t="array" aca="1" ref="AD13" ca="1">IFERROR(IF(AND(OR(WEEKDAY(AC$4,2)&gt;5,AC$4=Congés),OR(AC13="x",AC13="S")),AC13,IF(AD$4=$E13,"x",IF(AND(((AD$4-$E13)/VLOOKUP($D13,Opérations[],8,0))=INT(((AD$4-$E13)/VLOOKUP($D13,Opérations[],8,0))),$D13&lt;&gt;""),"S",""))),"")</f>
        <v/>
      </c>
      <c r="AE13" s="34" t="str">
        <f t="array" aca="1" ref="AE13" ca="1">IFERROR(IF(AND(OR(WEEKDAY(AD$4,2)&gt;5,AD$4=Congés),OR(AD13="x",AD13="S")),AD13,IF(AE$4=$E13,"x",IF(AND(((AE$4-$E13)/VLOOKUP($D13,Opérations[],8,0))=INT(((AE$4-$E13)/VLOOKUP($D13,Opérations[],8,0))),$D13&lt;&gt;""),"S",""))),"")</f>
        <v/>
      </c>
      <c r="AF13" s="34" t="str">
        <f t="array" aca="1" ref="AF13" ca="1">IFERROR(IF(AND(OR(WEEKDAY(AE$4,2)&gt;5,AE$4=Congés),OR(AE13="x",AE13="S")),AE13,IF(AF$4=$E13,"x",IF(AND(((AF$4-$E13)/VLOOKUP($D13,Opérations[],8,0))=INT(((AF$4-$E13)/VLOOKUP($D13,Opérations[],8,0))),$D13&lt;&gt;""),"S",""))),"")</f>
        <v/>
      </c>
      <c r="AG13" s="72" t="str">
        <f t="array" aca="1" ref="AG13" ca="1">IFERROR(IF(AND(OR(WEEKDAY(AF$4,2)&gt;5,AF$4=Congés),OR(AF13="x",AF13="S")),AF13,IF(AG$4=$E13,"x",IF(AND(((AG$4-$E13)/VLOOKUP($D13,Opérations[],8,0))=INT(((AG$4-$E13)/VLOOKUP($D13,Opérations[],8,0))),$D13&lt;&gt;""),"S",""))),"")</f>
        <v/>
      </c>
      <c r="AH13" s="80" t="str">
        <f t="array" aca="1" ref="AH13" ca="1">IFERROR(IF(AND(OR(WEEKDAY(AG$4,2)&gt;5,AG$4=Congés),OR(AG13="x",AG13="S")),AG13,IF(AH$4=$E13,"x",IF(AND(((AH$4-$E13)/VLOOKUP($D13,Opérations[],8,0))=INT(((AH$4-$E13)/VLOOKUP($D13,Opérations[],8,0))),$D13&lt;&gt;""),"S",""))),"")</f>
        <v/>
      </c>
      <c r="AI13" s="34" t="str">
        <f t="array" aca="1" ref="AI13" ca="1">IFERROR(IF(AND(OR(WEEKDAY(AH$4,2)&gt;5,AH$4=Congés),OR(AH13="x",AH13="S")),AH13,IF(AI$4=$E13,"x",IF(AND(((AI$4-$E13)/VLOOKUP($D13,Opérations[],8,0))=INT(((AI$4-$E13)/VLOOKUP($D13,Opérations[],8,0))),$D13&lt;&gt;""),"S",""))),"")</f>
        <v/>
      </c>
      <c r="AJ13" s="34" t="str">
        <f t="array" aca="1" ref="AJ13" ca="1">IFERROR(IF(AND(OR(WEEKDAY(AI$4,2)&gt;5,AI$4=Congés),OR(AI13="x",AI13="S")),AI13,IF(AJ$4=$E13,"x",IF(AND(((AJ$4-$E13)/VLOOKUP($D13,Opérations[],8,0))=INT(((AJ$4-$E13)/VLOOKUP($D13,Opérations[],8,0))),$D13&lt;&gt;""),"S",""))),"")</f>
        <v/>
      </c>
      <c r="AK13" s="34" t="str">
        <f t="array" aca="1" ref="AK13" ca="1">IFERROR(IF(AND(OR(WEEKDAY(AJ$4,2)&gt;5,AJ$4=Congés),OR(AJ13="x",AJ13="S")),AJ13,IF(AK$4=$E13,"x",IF(AND(((AK$4-$E13)/VLOOKUP($D13,Opérations[],8,0))=INT(((AK$4-$E13)/VLOOKUP($D13,Opérations[],8,0))),$D13&lt;&gt;""),"S",""))),"")</f>
        <v/>
      </c>
      <c r="AL13" s="34" t="str">
        <f t="array" aca="1" ref="AL13" ca="1">IFERROR(IF(AND(OR(WEEKDAY(AK$4,2)&gt;5,AK$4=Congés),OR(AK13="x",AK13="S")),AK13,IF(AL$4=$E13,"x",IF(AND(((AL$4-$E13)/VLOOKUP($D13,Opérations[],8,0))=INT(((AL$4-$E13)/VLOOKUP($D13,Opérations[],8,0))),$D13&lt;&gt;""),"S",""))),"")</f>
        <v/>
      </c>
      <c r="AM13" s="34" t="str">
        <f t="array" aca="1" ref="AM13" ca="1">IFERROR(IF(AND(OR(WEEKDAY(AL$4,2)&gt;5,AL$4=Congés),OR(AL13="x",AL13="S")),AL13,IF(AM$4=$E13,"x",IF(AND(((AM$4-$E13)/VLOOKUP($D13,Opérations[],8,0))=INT(((AM$4-$E13)/VLOOKUP($D13,Opérations[],8,0))),$D13&lt;&gt;""),"S",""))),"")</f>
        <v/>
      </c>
      <c r="AN13" s="34" t="str">
        <f t="array" aca="1" ref="AN13" ca="1">IFERROR(IF(AND(OR(WEEKDAY(AM$4,2)&gt;5,AM$4=Congés),OR(AM13="x",AM13="S")),AM13,IF(AN$4=$E13,"x",IF(AND(((AN$4-$E13)/VLOOKUP($D13,Opérations[],8,0))=INT(((AN$4-$E13)/VLOOKUP($D13,Opérations[],8,0))),$D13&lt;&gt;""),"S",""))),"")</f>
        <v/>
      </c>
      <c r="AO13" s="34" t="str">
        <f t="array" aca="1" ref="AO13" ca="1">IFERROR(IF(AND(OR(WEEKDAY(AN$4,2)&gt;5,AN$4=Congés),OR(AN13="x",AN13="S")),AN13,IF(AO$4=$E13,"x",IF(AND(((AO$4-$E13)/VLOOKUP($D13,Opérations[],8,0))=INT(((AO$4-$E13)/VLOOKUP($D13,Opérations[],8,0))),$D13&lt;&gt;""),"S",""))),"")</f>
        <v/>
      </c>
      <c r="AP13" s="34" t="str">
        <f t="array" aca="1" ref="AP13" ca="1">IFERROR(IF(AND(OR(WEEKDAY(AO$4,2)&gt;5,AO$4=Congés),OR(AO13="x",AO13="S")),AO13,IF(AP$4=$E13,"x",IF(AND(((AP$4-$E13)/VLOOKUP($D13,Opérations[],8,0))=INT(((AP$4-$E13)/VLOOKUP($D13,Opérations[],8,0))),$D13&lt;&gt;""),"S",""))),"")</f>
        <v/>
      </c>
      <c r="AQ13" s="34" t="str">
        <f t="array" aca="1" ref="AQ13" ca="1">IFERROR(IF(AND(OR(WEEKDAY(AP$4,2)&gt;5,AP$4=Congés),OR(AP13="x",AP13="S")),AP13,IF(AQ$4=$E13,"x",IF(AND(((AQ$4-$E13)/VLOOKUP($D13,Opérations[],8,0))=INT(((AQ$4-$E13)/VLOOKUP($D13,Opérations[],8,0))),$D13&lt;&gt;""),"S",""))),"")</f>
        <v/>
      </c>
      <c r="AR13" s="34" t="str">
        <f t="array" aca="1" ref="AR13" ca="1">IFERROR(IF(AND(OR(WEEKDAY(AQ$4,2)&gt;5,AQ$4=Congés),OR(AQ13="x",AQ13="S")),AQ13,IF(AR$4=$E13,"x",IF(AND(((AR$4-$E13)/VLOOKUP($D13,Opérations[],8,0))=INT(((AR$4-$E13)/VLOOKUP($D13,Opérations[],8,0))),$D13&lt;&gt;""),"S",""))),"")</f>
        <v/>
      </c>
      <c r="AS13" s="34" t="str">
        <f t="array" aca="1" ref="AS13" ca="1">IFERROR(IF(AND(OR(WEEKDAY(AR$4,2)&gt;5,AR$4=Congés),OR(AR13="x",AR13="S")),AR13,IF(AS$4=$E13,"x",IF(AND(((AS$4-$E13)/VLOOKUP($D13,Opérations[],8,0))=INT(((AS$4-$E13)/VLOOKUP($D13,Opérations[],8,0))),$D13&lt;&gt;""),"S",""))),"")</f>
        <v/>
      </c>
      <c r="AT13" s="34" t="str">
        <f t="array" aca="1" ref="AT13" ca="1">IFERROR(IF(AND(OR(WEEKDAY(AS$4,2)&gt;5,AS$4=Congés),OR(AS13="x",AS13="S")),AS13,IF(AT$4=$E13,"x",IF(AND(((AT$4-$E13)/VLOOKUP($D13,Opérations[],8,0))=INT(((AT$4-$E13)/VLOOKUP($D13,Opérations[],8,0))),$D13&lt;&gt;""),"S",""))),"")</f>
        <v/>
      </c>
      <c r="AU13" s="34" t="str">
        <f t="array" aca="1" ref="AU13" ca="1">IFERROR(IF(AND(OR(WEEKDAY(AT$4,2)&gt;5,AT$4=Congés),OR(AT13="x",AT13="S")),AT13,IF(AU$4=$E13,"x",IF(AND(((AU$4-$E13)/VLOOKUP($D13,Opérations[],8,0))=INT(((AU$4-$E13)/VLOOKUP($D13,Opérations[],8,0))),$D13&lt;&gt;""),"S",""))),"")</f>
        <v/>
      </c>
      <c r="AV13" s="34" t="str">
        <f t="array" aca="1" ref="AV13" ca="1">IFERROR(IF(AND(OR(WEEKDAY(AU$4,2)&gt;5,AU$4=Congés),OR(AU13="x",AU13="S")),AU13,IF(AV$4=$E13,"x",IF(AND(((AV$4-$E13)/VLOOKUP($D13,Opérations[],8,0))=INT(((AV$4-$E13)/VLOOKUP($D13,Opérations[],8,0))),$D13&lt;&gt;""),"S",""))),"")</f>
        <v/>
      </c>
      <c r="AW13" s="34" t="str">
        <f t="array" aca="1" ref="AW13" ca="1">IFERROR(IF(AND(OR(WEEKDAY(AV$4,2)&gt;5,AV$4=Congés),OR(AV13="x",AV13="S")),AV13,IF(AW$4=$E13,"x",IF(AND(((AW$4-$E13)/VLOOKUP($D13,Opérations[],8,0))=INT(((AW$4-$E13)/VLOOKUP($D13,Opérations[],8,0))),$D13&lt;&gt;""),"S",""))),"")</f>
        <v/>
      </c>
      <c r="AX13" s="34" t="str">
        <f t="array" aca="1" ref="AX13" ca="1">IFERROR(IF(AND(OR(WEEKDAY(AW$4,2)&gt;5,AW$4=Congés),OR(AW13="x",AW13="S")),AW13,IF(AX$4=$E13,"x",IF(AND(((AX$4-$E13)/VLOOKUP($D13,Opérations[],8,0))=INT(((AX$4-$E13)/VLOOKUP($D13,Opérations[],8,0))),$D13&lt;&gt;""),"S",""))),"")</f>
        <v/>
      </c>
      <c r="AY13" s="34" t="str">
        <f t="array" aca="1" ref="AY13" ca="1">IFERROR(IF(AND(OR(WEEKDAY(AX$4,2)&gt;5,AX$4=Congés),OR(AX13="x",AX13="S")),AX13,IF(AY$4=$E13,"x",IF(AND(((AY$4-$E13)/VLOOKUP($D13,Opérations[],8,0))=INT(((AY$4-$E13)/VLOOKUP($D13,Opérations[],8,0))),$D13&lt;&gt;""),"S",""))),"")</f>
        <v/>
      </c>
      <c r="AZ13" s="34" t="str">
        <f t="array" aca="1" ref="AZ13" ca="1">IFERROR(IF(AND(OR(WEEKDAY(AY$4,2)&gt;5,AY$4=Congés),OR(AY13="x",AY13="S")),AY13,IF(AZ$4=$E13,"x",IF(AND(((AZ$4-$E13)/VLOOKUP($D13,Opérations[],8,0))=INT(((AZ$4-$E13)/VLOOKUP($D13,Opérations[],8,0))),$D13&lt;&gt;""),"S",""))),"")</f>
        <v/>
      </c>
      <c r="BA13" s="34" t="str">
        <f t="array" aca="1" ref="BA13" ca="1">IFERROR(IF(AND(OR(WEEKDAY(AZ$4,2)&gt;5,AZ$4=Congés),OR(AZ13="x",AZ13="S")),AZ13,IF(BA$4=$E13,"x",IF(AND(((BA$4-$E13)/VLOOKUP($D13,Opérations[],8,0))=INT(((BA$4-$E13)/VLOOKUP($D13,Opérations[],8,0))),$D13&lt;&gt;""),"S",""))),"")</f>
        <v/>
      </c>
      <c r="BB13" s="34" t="str">
        <f t="array" aca="1" ref="BB13" ca="1">IFERROR(IF(AND(OR(WEEKDAY(BA$4,2)&gt;5,BA$4=Congés),OR(BA13="x",BA13="S")),BA13,IF(BB$4=$E13,"x",IF(AND(((BB$4-$E13)/VLOOKUP($D13,Opérations[],8,0))=INT(((BB$4-$E13)/VLOOKUP($D13,Opérations[],8,0))),$D13&lt;&gt;""),"S",""))),"")</f>
        <v/>
      </c>
      <c r="BC13" s="34" t="str">
        <f t="array" aca="1" ref="BC13" ca="1">IFERROR(IF(AND(OR(WEEKDAY(BB$4,2)&gt;5,BB$4=Congés),OR(BB13="x",BB13="S")),BB13,IF(BC$4=$E13,"x",IF(AND(((BC$4-$E13)/VLOOKUP($D13,Opérations[],8,0))=INT(((BC$4-$E13)/VLOOKUP($D13,Opérations[],8,0))),$D13&lt;&gt;""),"S",""))),"")</f>
        <v/>
      </c>
      <c r="BD13" s="72" t="str">
        <f t="array" aca="1" ref="BD13" ca="1">IFERROR(IF(AND(OR(WEEKDAY(BC$4,2)&gt;5,BC$4=Congés),OR(BC13="x",BC13="S")),BC13,IF(BD$4=$E13,"x",IF(AND(((BD$4-$E13)/VLOOKUP($D13,Opérations[],8,0))=INT(((BD$4-$E13)/VLOOKUP($D13,Opérations[],8,0))),$D13&lt;&gt;""),"S",""))),"")</f>
        <v/>
      </c>
      <c r="BH13" s="30">
        <v>7</v>
      </c>
      <c r="BI13" s="31" t="s">
        <v>137</v>
      </c>
      <c r="BJ13" s="32" t="s">
        <v>138</v>
      </c>
    </row>
    <row r="14" spans="1:65" ht="15.75" thickTop="1">
      <c r="C14" s="160" t="str">
        <f>IF(ISBLANK(D14),"",VLOOKUP(D14,Opérations[],2,0))</f>
        <v>POSTE 1</v>
      </c>
      <c r="D14" s="4">
        <f t="shared" si="4"/>
        <v>8</v>
      </c>
      <c r="E14" s="71">
        <f>IF(ISBLANK(D14),"",VLOOKUP(D14,Opérations[],3,0))</f>
        <v>0</v>
      </c>
      <c r="F14" s="83"/>
      <c r="G14" s="80" t="str">
        <f t="array" aca="1" ref="G14" ca="1">IFERROR(IF(AND(OR(WEEKDAY(F$4,2)&gt;5,F$4=Congés),OR(F14="x",F14="S")),F14,IF(G$4=$E14,"x",IF(AND(((G$4-$E14)/VLOOKUP($D14,Opérations[],8,0))=INT(((G$4-$E14)/VLOOKUP($D14,Opérations[],8,0))),$D14&lt;&gt;""),"S",""))),"")</f>
        <v/>
      </c>
      <c r="H14" s="34" t="str">
        <f t="array" aca="1" ref="H14" ca="1">IFERROR(IF(AND(OR(WEEKDAY(G$4,2)&gt;5,G$4=Congés),OR(G14="x",G14="S")),G14,IF(H$4=$E14,"x",IF(AND(((H$4-$E14)/VLOOKUP($D14,Opérations[],8,0))=INT(((H$4-$E14)/VLOOKUP($D14,Opérations[],8,0))),$D14&lt;&gt;""),"S",""))),"")</f>
        <v/>
      </c>
      <c r="I14" s="34" t="str">
        <f t="array" aca="1" ref="I14" ca="1">IFERROR(IF(AND(OR(WEEKDAY(H$4,2)&gt;5,H$4=Congés),OR(H14="x",H14="S")),H14,IF(I$4=$E14,"x",IF(AND(((I$4-$E14)/VLOOKUP($D14,Opérations[],8,0))=INT(((I$4-$E14)/VLOOKUP($D14,Opérations[],8,0))),$D14&lt;&gt;""),"S",""))),"")</f>
        <v/>
      </c>
      <c r="J14" s="34" t="str">
        <f t="array" aca="1" ref="J14" ca="1">IFERROR(IF(AND(OR(WEEKDAY(I$4,2)&gt;5,I$4=Congés),OR(I14="x",I14="S")),I14,IF(J$4=$E14,"x",IF(AND(((J$4-$E14)/VLOOKUP($D14,Opérations[],8,0))=INT(((J$4-$E14)/VLOOKUP($D14,Opérations[],8,0))),$D14&lt;&gt;""),"S",""))),"")</f>
        <v/>
      </c>
      <c r="K14" s="34" t="str">
        <f t="array" aca="1" ref="K14" ca="1">IFERROR(IF(AND(OR(WEEKDAY(J$4,2)&gt;5,J$4=Congés),OR(J14="x",J14="S")),J14,IF(K$4=$E14,"x",IF(AND(((K$4-$E14)/VLOOKUP($D14,Opérations[],8,0))=INT(((K$4-$E14)/VLOOKUP($D14,Opérations[],8,0))),$D14&lt;&gt;""),"S",""))),"")</f>
        <v/>
      </c>
      <c r="L14" s="34" t="str">
        <f t="array" aca="1" ref="L14" ca="1">IFERROR(IF(AND(OR(WEEKDAY(K$4,2)&gt;5,K$4=Congés),OR(K14="x",K14="S")),K14,IF(L$4=$E14,"x",IF(AND(((L$4-$E14)/VLOOKUP($D14,Opérations[],8,0))=INT(((L$4-$E14)/VLOOKUP($D14,Opérations[],8,0))),$D14&lt;&gt;""),"S",""))),"")</f>
        <v/>
      </c>
      <c r="M14" s="34" t="str">
        <f t="array" aca="1" ref="M14" ca="1">IFERROR(IF(AND(OR(WEEKDAY(L$4,2)&gt;5,L$4=Congés),OR(L14="x",L14="S")),L14,IF(M$4=$E14,"x",IF(AND(((M$4-$E14)/VLOOKUP($D14,Opérations[],8,0))=INT(((M$4-$E14)/VLOOKUP($D14,Opérations[],8,0))),$D14&lt;&gt;""),"S",""))),"")</f>
        <v/>
      </c>
      <c r="N14" s="34" t="str">
        <f t="array" aca="1" ref="N14" ca="1">IFERROR(IF(AND(OR(WEEKDAY(M$4,2)&gt;5,M$4=Congés),OR(M14="x",M14="S")),M14,IF(N$4=$E14,"x",IF(AND(((N$4-$E14)/VLOOKUP($D14,Opérations[],8,0))=INT(((N$4-$E14)/VLOOKUP($D14,Opérations[],8,0))),$D14&lt;&gt;""),"S",""))),"")</f>
        <v/>
      </c>
      <c r="O14" s="34" t="str">
        <f t="array" aca="1" ref="O14" ca="1">IFERROR(IF(AND(OR(WEEKDAY(N$4,2)&gt;5,N$4=Congés),OR(N14="x",N14="S")),N14,IF(O$4=$E14,"x",IF(AND(((O$4-$E14)/VLOOKUP($D14,Opérations[],8,0))=INT(((O$4-$E14)/VLOOKUP($D14,Opérations[],8,0))),$D14&lt;&gt;""),"S",""))),"")</f>
        <v/>
      </c>
      <c r="P14" s="34" t="str">
        <f t="array" aca="1" ref="P14" ca="1">IFERROR(IF(AND(OR(WEEKDAY(O$4,2)&gt;5,O$4=Congés),OR(O14="x",O14="S")),O14,IF(P$4=$E14,"x",IF(AND(((P$4-$E14)/VLOOKUP($D14,Opérations[],8,0))=INT(((P$4-$E14)/VLOOKUP($D14,Opérations[],8,0))),$D14&lt;&gt;""),"S",""))),"")</f>
        <v/>
      </c>
      <c r="Q14" s="34" t="str">
        <f t="array" aca="1" ref="Q14" ca="1">IFERROR(IF(AND(OR(WEEKDAY(P$4,2)&gt;5,P$4=Congés),OR(P14="x",P14="S")),P14,IF(Q$4=$E14,"x",IF(AND(((Q$4-$E14)/VLOOKUP($D14,Opérations[],8,0))=INT(((Q$4-$E14)/VLOOKUP($D14,Opérations[],8,0))),$D14&lt;&gt;""),"S",""))),"")</f>
        <v/>
      </c>
      <c r="R14" s="34" t="str">
        <f t="array" aca="1" ref="R14" ca="1">IFERROR(IF(AND(OR(WEEKDAY(Q$4,2)&gt;5,Q$4=Congés),OR(Q14="x",Q14="S")),Q14,IF(R$4=$E14,"x",IF(AND(((R$4-$E14)/VLOOKUP($D14,Opérations[],8,0))=INT(((R$4-$E14)/VLOOKUP($D14,Opérations[],8,0))),$D14&lt;&gt;""),"S",""))),"")</f>
        <v/>
      </c>
      <c r="S14" s="34" t="str">
        <f t="array" aca="1" ref="S14" ca="1">IFERROR(IF(AND(OR(WEEKDAY(R$4,2)&gt;5,R$4=Congés),OR(R14="x",R14="S")),R14,IF(S$4=$E14,"x",IF(AND(((S$4-$E14)/VLOOKUP($D14,Opérations[],8,0))=INT(((S$4-$E14)/VLOOKUP($D14,Opérations[],8,0))),$D14&lt;&gt;""),"S",""))),"")</f>
        <v/>
      </c>
      <c r="T14" s="34" t="str">
        <f t="array" aca="1" ref="T14" ca="1">IFERROR(IF(AND(OR(WEEKDAY(S$4,2)&gt;5,S$4=Congés),OR(S14="x",S14="S")),S14,IF(T$4=$E14,"x",IF(AND(((T$4-$E14)/VLOOKUP($D14,Opérations[],8,0))=INT(((T$4-$E14)/VLOOKUP($D14,Opérations[],8,0))),$D14&lt;&gt;""),"S",""))),"")</f>
        <v/>
      </c>
      <c r="U14" s="34" t="str">
        <f t="array" aca="1" ref="U14" ca="1">IFERROR(IF(AND(OR(WEEKDAY(T$4,2)&gt;5,T$4=Congés),OR(T14="x",T14="S")),T14,IF(U$4=$E14,"x",IF(AND(((U$4-$E14)/VLOOKUP($D14,Opérations[],8,0))=INT(((U$4-$E14)/VLOOKUP($D14,Opérations[],8,0))),$D14&lt;&gt;""),"S",""))),"")</f>
        <v/>
      </c>
      <c r="V14" s="34" t="str">
        <f t="array" aca="1" ref="V14" ca="1">IFERROR(IF(AND(OR(WEEKDAY(U$4,2)&gt;5,U$4=Congés),OR(U14="x",U14="S")),U14,IF(V$4=$E14,"x",IF(AND(((V$4-$E14)/VLOOKUP($D14,Opérations[],8,0))=INT(((V$4-$E14)/VLOOKUP($D14,Opérations[],8,0))),$D14&lt;&gt;""),"S",""))),"")</f>
        <v/>
      </c>
      <c r="W14" s="34" t="str">
        <f t="array" aca="1" ref="W14" ca="1">IFERROR(IF(AND(OR(WEEKDAY(V$4,2)&gt;5,V$4=Congés),OR(V14="x",V14="S")),V14,IF(W$4=$E14,"x",IF(AND(((W$4-$E14)/VLOOKUP($D14,Opérations[],8,0))=INT(((W$4-$E14)/VLOOKUP($D14,Opérations[],8,0))),$D14&lt;&gt;""),"S",""))),"")</f>
        <v/>
      </c>
      <c r="X14" s="34" t="str">
        <f t="array" aca="1" ref="X14" ca="1">IFERROR(IF(AND(OR(WEEKDAY(W$4,2)&gt;5,W$4=Congés),OR(W14="x",W14="S")),W14,IF(X$4=$E14,"x",IF(AND(((X$4-$E14)/VLOOKUP($D14,Opérations[],8,0))=INT(((X$4-$E14)/VLOOKUP($D14,Opérations[],8,0))),$D14&lt;&gt;""),"S",""))),"")</f>
        <v/>
      </c>
      <c r="Y14" s="34" t="str">
        <f t="array" aca="1" ref="Y14" ca="1">IFERROR(IF(AND(OR(WEEKDAY(X$4,2)&gt;5,X$4=Congés),OR(X14="x",X14="S")),X14,IF(Y$4=$E14,"x",IF(AND(((Y$4-$E14)/VLOOKUP($D14,Opérations[],8,0))=INT(((Y$4-$E14)/VLOOKUP($D14,Opérations[],8,0))),$D14&lt;&gt;""),"S",""))),"")</f>
        <v/>
      </c>
      <c r="Z14" s="34" t="str">
        <f t="array" aca="1" ref="Z14" ca="1">IFERROR(IF(AND(OR(WEEKDAY(Y$4,2)&gt;5,Y$4=Congés),OR(Y14="x",Y14="S")),Y14,IF(Z$4=$E14,"x",IF(AND(((Z$4-$E14)/VLOOKUP($D14,Opérations[],8,0))=INT(((Z$4-$E14)/VLOOKUP($D14,Opérations[],8,0))),$D14&lt;&gt;""),"S",""))),"")</f>
        <v/>
      </c>
      <c r="AA14" s="34" t="str">
        <f t="array" aca="1" ref="AA14" ca="1">IFERROR(IF(AND(OR(WEEKDAY(Z$4,2)&gt;5,Z$4=Congés),OR(Z14="x",Z14="S")),Z14,IF(AA$4=$E14,"x",IF(AND(((AA$4-$E14)/VLOOKUP($D14,Opérations[],8,0))=INT(((AA$4-$E14)/VLOOKUP($D14,Opérations[],8,0))),$D14&lt;&gt;""),"S",""))),"")</f>
        <v/>
      </c>
      <c r="AB14" s="34" t="str">
        <f t="array" aca="1" ref="AB14" ca="1">IFERROR(IF(AND(OR(WEEKDAY(AA$4,2)&gt;5,AA$4=Congés),OR(AA14="x",AA14="S")),AA14,IF(AB$4=$E14,"x",IF(AND(((AB$4-$E14)/VLOOKUP($D14,Opérations[],8,0))=INT(((AB$4-$E14)/VLOOKUP($D14,Opérations[],8,0))),$D14&lt;&gt;""),"S",""))),"")</f>
        <v/>
      </c>
      <c r="AC14" s="34" t="str">
        <f t="array" aca="1" ref="AC14" ca="1">IFERROR(IF(AND(OR(WEEKDAY(AB$4,2)&gt;5,AB$4=Congés),OR(AB14="x",AB14="S")),AB14,IF(AC$4=$E14,"x",IF(AND(((AC$4-$E14)/VLOOKUP($D14,Opérations[],8,0))=INT(((AC$4-$E14)/VLOOKUP($D14,Opérations[],8,0))),$D14&lt;&gt;""),"S",""))),"")</f>
        <v/>
      </c>
      <c r="AD14" s="34" t="str">
        <f t="array" aca="1" ref="AD14" ca="1">IFERROR(IF(AND(OR(WEEKDAY(AC$4,2)&gt;5,AC$4=Congés),OR(AC14="x",AC14="S")),AC14,IF(AD$4=$E14,"x",IF(AND(((AD$4-$E14)/VLOOKUP($D14,Opérations[],8,0))=INT(((AD$4-$E14)/VLOOKUP($D14,Opérations[],8,0))),$D14&lt;&gt;""),"S",""))),"")</f>
        <v/>
      </c>
      <c r="AE14" s="34" t="str">
        <f t="array" aca="1" ref="AE14" ca="1">IFERROR(IF(AND(OR(WEEKDAY(AD$4,2)&gt;5,AD$4=Congés),OR(AD14="x",AD14="S")),AD14,IF(AE$4=$E14,"x",IF(AND(((AE$4-$E14)/VLOOKUP($D14,Opérations[],8,0))=INT(((AE$4-$E14)/VLOOKUP($D14,Opérations[],8,0))),$D14&lt;&gt;""),"S",""))),"")</f>
        <v/>
      </c>
      <c r="AF14" s="34" t="str">
        <f t="array" aca="1" ref="AF14" ca="1">IFERROR(IF(AND(OR(WEEKDAY(AE$4,2)&gt;5,AE$4=Congés),OR(AE14="x",AE14="S")),AE14,IF(AF$4=$E14,"x",IF(AND(((AF$4-$E14)/VLOOKUP($D14,Opérations[],8,0))=INT(((AF$4-$E14)/VLOOKUP($D14,Opérations[],8,0))),$D14&lt;&gt;""),"S",""))),"")</f>
        <v/>
      </c>
      <c r="AG14" s="72" t="str">
        <f t="array" aca="1" ref="AG14" ca="1">IFERROR(IF(AND(OR(WEEKDAY(AF$4,2)&gt;5,AF$4=Congés),OR(AF14="x",AF14="S")),AF14,IF(AG$4=$E14,"x",IF(AND(((AG$4-$E14)/VLOOKUP($D14,Opérations[],8,0))=INT(((AG$4-$E14)/VLOOKUP($D14,Opérations[],8,0))),$D14&lt;&gt;""),"S",""))),"")</f>
        <v/>
      </c>
      <c r="AH14" s="80" t="str">
        <f t="array" aca="1" ref="AH14" ca="1">IFERROR(IF(AND(OR(WEEKDAY(AG$4,2)&gt;5,AG$4=Congés),OR(AG14="x",AG14="S")),AG14,IF(AH$4=$E14,"x",IF(AND(((AH$4-$E14)/VLOOKUP($D14,Opérations[],8,0))=INT(((AH$4-$E14)/VLOOKUP($D14,Opérations[],8,0))),$D14&lt;&gt;""),"S",""))),"")</f>
        <v/>
      </c>
      <c r="AI14" s="34" t="str">
        <f t="array" aca="1" ref="AI14" ca="1">IFERROR(IF(AND(OR(WEEKDAY(AH$4,2)&gt;5,AH$4=Congés),OR(AH14="x",AH14="S")),AH14,IF(AI$4=$E14,"x",IF(AND(((AI$4-$E14)/VLOOKUP($D14,Opérations[],8,0))=INT(((AI$4-$E14)/VLOOKUP($D14,Opérations[],8,0))),$D14&lt;&gt;""),"S",""))),"")</f>
        <v/>
      </c>
      <c r="AJ14" s="34" t="str">
        <f t="array" aca="1" ref="AJ14" ca="1">IFERROR(IF(AND(OR(WEEKDAY(AI$4,2)&gt;5,AI$4=Congés),OR(AI14="x",AI14="S")),AI14,IF(AJ$4=$E14,"x",IF(AND(((AJ$4-$E14)/VLOOKUP($D14,Opérations[],8,0))=INT(((AJ$4-$E14)/VLOOKUP($D14,Opérations[],8,0))),$D14&lt;&gt;""),"S",""))),"")</f>
        <v/>
      </c>
      <c r="AK14" s="34" t="str">
        <f t="array" aca="1" ref="AK14" ca="1">IFERROR(IF(AND(OR(WEEKDAY(AJ$4,2)&gt;5,AJ$4=Congés),OR(AJ14="x",AJ14="S")),AJ14,IF(AK$4=$E14,"x",IF(AND(((AK$4-$E14)/VLOOKUP($D14,Opérations[],8,0))=INT(((AK$4-$E14)/VLOOKUP($D14,Opérations[],8,0))),$D14&lt;&gt;""),"S",""))),"")</f>
        <v/>
      </c>
      <c r="AL14" s="34" t="str">
        <f t="array" aca="1" ref="AL14" ca="1">IFERROR(IF(AND(OR(WEEKDAY(AK$4,2)&gt;5,AK$4=Congés),OR(AK14="x",AK14="S")),AK14,IF(AL$4=$E14,"x",IF(AND(((AL$4-$E14)/VLOOKUP($D14,Opérations[],8,0))=INT(((AL$4-$E14)/VLOOKUP($D14,Opérations[],8,0))),$D14&lt;&gt;""),"S",""))),"")</f>
        <v/>
      </c>
      <c r="AM14" s="34" t="str">
        <f t="array" aca="1" ref="AM14" ca="1">IFERROR(IF(AND(OR(WEEKDAY(AL$4,2)&gt;5,AL$4=Congés),OR(AL14="x",AL14="S")),AL14,IF(AM$4=$E14,"x",IF(AND(((AM$4-$E14)/VLOOKUP($D14,Opérations[],8,0))=INT(((AM$4-$E14)/VLOOKUP($D14,Opérations[],8,0))),$D14&lt;&gt;""),"S",""))),"")</f>
        <v/>
      </c>
      <c r="AN14" s="34" t="str">
        <f t="array" aca="1" ref="AN14" ca="1">IFERROR(IF(AND(OR(WEEKDAY(AM$4,2)&gt;5,AM$4=Congés),OR(AM14="x",AM14="S")),AM14,IF(AN$4=$E14,"x",IF(AND(((AN$4-$E14)/VLOOKUP($D14,Opérations[],8,0))=INT(((AN$4-$E14)/VLOOKUP($D14,Opérations[],8,0))),$D14&lt;&gt;""),"S",""))),"")</f>
        <v/>
      </c>
      <c r="AO14" s="34" t="str">
        <f t="array" aca="1" ref="AO14" ca="1">IFERROR(IF(AND(OR(WEEKDAY(AN$4,2)&gt;5,AN$4=Congés),OR(AN14="x",AN14="S")),AN14,IF(AO$4=$E14,"x",IF(AND(((AO$4-$E14)/VLOOKUP($D14,Opérations[],8,0))=INT(((AO$4-$E14)/VLOOKUP($D14,Opérations[],8,0))),$D14&lt;&gt;""),"S",""))),"")</f>
        <v/>
      </c>
      <c r="AP14" s="34" t="str">
        <f t="array" aca="1" ref="AP14" ca="1">IFERROR(IF(AND(OR(WEEKDAY(AO$4,2)&gt;5,AO$4=Congés),OR(AO14="x",AO14="S")),AO14,IF(AP$4=$E14,"x",IF(AND(((AP$4-$E14)/VLOOKUP($D14,Opérations[],8,0))=INT(((AP$4-$E14)/VLOOKUP($D14,Opérations[],8,0))),$D14&lt;&gt;""),"S",""))),"")</f>
        <v/>
      </c>
      <c r="AQ14" s="34" t="str">
        <f t="array" aca="1" ref="AQ14" ca="1">IFERROR(IF(AND(OR(WEEKDAY(AP$4,2)&gt;5,AP$4=Congés),OR(AP14="x",AP14="S")),AP14,IF(AQ$4=$E14,"x",IF(AND(((AQ$4-$E14)/VLOOKUP($D14,Opérations[],8,0))=INT(((AQ$4-$E14)/VLOOKUP($D14,Opérations[],8,0))),$D14&lt;&gt;""),"S",""))),"")</f>
        <v/>
      </c>
      <c r="AR14" s="34" t="str">
        <f t="array" aca="1" ref="AR14" ca="1">IFERROR(IF(AND(OR(WEEKDAY(AQ$4,2)&gt;5,AQ$4=Congés),OR(AQ14="x",AQ14="S")),AQ14,IF(AR$4=$E14,"x",IF(AND(((AR$4-$E14)/VLOOKUP($D14,Opérations[],8,0))=INT(((AR$4-$E14)/VLOOKUP($D14,Opérations[],8,0))),$D14&lt;&gt;""),"S",""))),"")</f>
        <v/>
      </c>
      <c r="AS14" s="34" t="str">
        <f t="array" aca="1" ref="AS14" ca="1">IFERROR(IF(AND(OR(WEEKDAY(AR$4,2)&gt;5,AR$4=Congés),OR(AR14="x",AR14="S")),AR14,IF(AS$4=$E14,"x",IF(AND(((AS$4-$E14)/VLOOKUP($D14,Opérations[],8,0))=INT(((AS$4-$E14)/VLOOKUP($D14,Opérations[],8,0))),$D14&lt;&gt;""),"S",""))),"")</f>
        <v/>
      </c>
      <c r="AT14" s="34" t="str">
        <f t="array" aca="1" ref="AT14" ca="1">IFERROR(IF(AND(OR(WEEKDAY(AS$4,2)&gt;5,AS$4=Congés),OR(AS14="x",AS14="S")),AS14,IF(AT$4=$E14,"x",IF(AND(((AT$4-$E14)/VLOOKUP($D14,Opérations[],8,0))=INT(((AT$4-$E14)/VLOOKUP($D14,Opérations[],8,0))),$D14&lt;&gt;""),"S",""))),"")</f>
        <v/>
      </c>
      <c r="AU14" s="34" t="str">
        <f t="array" aca="1" ref="AU14" ca="1">IFERROR(IF(AND(OR(WEEKDAY(AT$4,2)&gt;5,AT$4=Congés),OR(AT14="x",AT14="S")),AT14,IF(AU$4=$E14,"x",IF(AND(((AU$4-$E14)/VLOOKUP($D14,Opérations[],8,0))=INT(((AU$4-$E14)/VLOOKUP($D14,Opérations[],8,0))),$D14&lt;&gt;""),"S",""))),"")</f>
        <v/>
      </c>
      <c r="AV14" s="34" t="str">
        <f t="array" aca="1" ref="AV14" ca="1">IFERROR(IF(AND(OR(WEEKDAY(AU$4,2)&gt;5,AU$4=Congés),OR(AU14="x",AU14="S")),AU14,IF(AV$4=$E14,"x",IF(AND(((AV$4-$E14)/VLOOKUP($D14,Opérations[],8,0))=INT(((AV$4-$E14)/VLOOKUP($D14,Opérations[],8,0))),$D14&lt;&gt;""),"S",""))),"")</f>
        <v/>
      </c>
      <c r="AW14" s="34" t="str">
        <f t="array" aca="1" ref="AW14" ca="1">IFERROR(IF(AND(OR(WEEKDAY(AV$4,2)&gt;5,AV$4=Congés),OR(AV14="x",AV14="S")),AV14,IF(AW$4=$E14,"x",IF(AND(((AW$4-$E14)/VLOOKUP($D14,Opérations[],8,0))=INT(((AW$4-$E14)/VLOOKUP($D14,Opérations[],8,0))),$D14&lt;&gt;""),"S",""))),"")</f>
        <v/>
      </c>
      <c r="AX14" s="34" t="str">
        <f t="array" aca="1" ref="AX14" ca="1">IFERROR(IF(AND(OR(WEEKDAY(AW$4,2)&gt;5,AW$4=Congés),OR(AW14="x",AW14="S")),AW14,IF(AX$4=$E14,"x",IF(AND(((AX$4-$E14)/VLOOKUP($D14,Opérations[],8,0))=INT(((AX$4-$E14)/VLOOKUP($D14,Opérations[],8,0))),$D14&lt;&gt;""),"S",""))),"")</f>
        <v/>
      </c>
      <c r="AY14" s="34" t="str">
        <f t="array" aca="1" ref="AY14" ca="1">IFERROR(IF(AND(OR(WEEKDAY(AX$4,2)&gt;5,AX$4=Congés),OR(AX14="x",AX14="S")),AX14,IF(AY$4=$E14,"x",IF(AND(((AY$4-$E14)/VLOOKUP($D14,Opérations[],8,0))=INT(((AY$4-$E14)/VLOOKUP($D14,Opérations[],8,0))),$D14&lt;&gt;""),"S",""))),"")</f>
        <v/>
      </c>
      <c r="AZ14" s="34" t="str">
        <f t="array" aca="1" ref="AZ14" ca="1">IFERROR(IF(AND(OR(WEEKDAY(AY$4,2)&gt;5,AY$4=Congés),OR(AY14="x",AY14="S")),AY14,IF(AZ$4=$E14,"x",IF(AND(((AZ$4-$E14)/VLOOKUP($D14,Opérations[],8,0))=INT(((AZ$4-$E14)/VLOOKUP($D14,Opérations[],8,0))),$D14&lt;&gt;""),"S",""))),"")</f>
        <v/>
      </c>
      <c r="BA14" s="34" t="str">
        <f t="array" aca="1" ref="BA14" ca="1">IFERROR(IF(AND(OR(WEEKDAY(AZ$4,2)&gt;5,AZ$4=Congés),OR(AZ14="x",AZ14="S")),AZ14,IF(BA$4=$E14,"x",IF(AND(((BA$4-$E14)/VLOOKUP($D14,Opérations[],8,0))=INT(((BA$4-$E14)/VLOOKUP($D14,Opérations[],8,0))),$D14&lt;&gt;""),"S",""))),"")</f>
        <v/>
      </c>
      <c r="BB14" s="34" t="str">
        <f t="array" aca="1" ref="BB14" ca="1">IFERROR(IF(AND(OR(WEEKDAY(BA$4,2)&gt;5,BA$4=Congés),OR(BA14="x",BA14="S")),BA14,IF(BB$4=$E14,"x",IF(AND(((BB$4-$E14)/VLOOKUP($D14,Opérations[],8,0))=INT(((BB$4-$E14)/VLOOKUP($D14,Opérations[],8,0))),$D14&lt;&gt;""),"S",""))),"")</f>
        <v/>
      </c>
      <c r="BC14" s="34" t="str">
        <f t="array" aca="1" ref="BC14" ca="1">IFERROR(IF(AND(OR(WEEKDAY(BB$4,2)&gt;5,BB$4=Congés),OR(BB14="x",BB14="S")),BB14,IF(BC$4=$E14,"x",IF(AND(((BC$4-$E14)/VLOOKUP($D14,Opérations[],8,0))=INT(((BC$4-$E14)/VLOOKUP($D14,Opérations[],8,0))),$D14&lt;&gt;""),"S",""))),"")</f>
        <v/>
      </c>
      <c r="BD14" s="72" t="str">
        <f t="array" aca="1" ref="BD14" ca="1">IFERROR(IF(AND(OR(WEEKDAY(BC$4,2)&gt;5,BC$4=Congés),OR(BC14="x",BC14="S")),BC14,IF(BD$4=$E14,"x",IF(AND(((BD$4-$E14)/VLOOKUP($D14,Opérations[],8,0))=INT(((BD$4-$E14)/VLOOKUP($D14,Opérations[],8,0))),$D14&lt;&gt;""),"S",""))),"")</f>
        <v/>
      </c>
    </row>
    <row r="15" spans="1:65">
      <c r="C15" s="159" t="str">
        <f>IF(ISBLANK(D15),"",VLOOKUP(D15,Opérations[],2,0))</f>
        <v>Capteur de présence rack</v>
      </c>
      <c r="D15" s="4">
        <f t="shared" si="4"/>
        <v>9</v>
      </c>
      <c r="E15" s="71">
        <f>IF(ISBLANK(D15),"",VLOOKUP(D15,Opérations[],3,0))</f>
        <v>42625</v>
      </c>
      <c r="F15" s="83"/>
      <c r="G15" s="80" t="str">
        <f t="array" aca="1" ref="G15" ca="1">IFERROR(IF(AND(OR(WEEKDAY(F$4,2)&gt;5,F$4=Congés),OR(F15="x",F15="S")),F15,IF(G$4=$E15,"x",IF(AND(((G$4-$E15)/VLOOKUP($D15,Opérations[],8,0))=INT(((G$4-$E15)/VLOOKUP($D15,Opérations[],8,0))),$D15&lt;&gt;""),"S",""))),"")</f>
        <v/>
      </c>
      <c r="H15" s="34" t="str">
        <f t="array" aca="1" ref="H15" ca="1">IFERROR(IF(AND(OR(WEEKDAY(G$4,2)&gt;5,G$4=Congés),OR(G15="x",G15="S")),G15,IF(H$4=$E15,"x",IF(AND(((H$4-$E15)/VLOOKUP($D15,Opérations[],8,0))=INT(((H$4-$E15)/VLOOKUP($D15,Opérations[],8,0))),$D15&lt;&gt;""),"S",""))),"")</f>
        <v/>
      </c>
      <c r="I15" s="34" t="str">
        <f t="array" aca="1" ref="I15" ca="1">IFERROR(IF(AND(OR(WEEKDAY(H$4,2)&gt;5,H$4=Congés),OR(H15="x",H15="S")),H15,IF(I$4=$E15,"x",IF(AND(((I$4-$E15)/VLOOKUP($D15,Opérations[],8,0))=INT(((I$4-$E15)/VLOOKUP($D15,Opérations[],8,0))),$D15&lt;&gt;""),"S",""))),"")</f>
        <v/>
      </c>
      <c r="J15" s="34" t="str">
        <f t="array" aca="1" ref="J15" ca="1">IFERROR(IF(AND(OR(WEEKDAY(I$4,2)&gt;5,I$4=Congés),OR(I15="x",I15="S")),I15,IF(J$4=$E15,"x",IF(AND(((J$4-$E15)/VLOOKUP($D15,Opérations[],8,0))=INT(((J$4-$E15)/VLOOKUP($D15,Opérations[],8,0))),$D15&lt;&gt;""),"S",""))),"")</f>
        <v/>
      </c>
      <c r="K15" s="34" t="str">
        <f t="array" aca="1" ref="K15" ca="1">IFERROR(IF(AND(OR(WEEKDAY(J$4,2)&gt;5,J$4=Congés),OR(J15="x",J15="S")),J15,IF(K$4=$E15,"x",IF(AND(((K$4-$E15)/VLOOKUP($D15,Opérations[],8,0))=INT(((K$4-$E15)/VLOOKUP($D15,Opérations[],8,0))),$D15&lt;&gt;""),"S",""))),"")</f>
        <v/>
      </c>
      <c r="L15" s="34" t="str">
        <f t="array" aca="1" ref="L15" ca="1">IFERROR(IF(AND(OR(WEEKDAY(K$4,2)&gt;5,K$4=Congés),OR(K15="x",K15="S")),K15,IF(L$4=$E15,"x",IF(AND(((L$4-$E15)/VLOOKUP($D15,Opérations[],8,0))=INT(((L$4-$E15)/VLOOKUP($D15,Opérations[],8,0))),$D15&lt;&gt;""),"S",""))),"")</f>
        <v/>
      </c>
      <c r="M15" s="34" t="str">
        <f t="array" aca="1" ref="M15" ca="1">IFERROR(IF(AND(OR(WEEKDAY(L$4,2)&gt;5,L$4=Congés),OR(L15="x",L15="S")),L15,IF(M$4=$E15,"x",IF(AND(((M$4-$E15)/VLOOKUP($D15,Opérations[],8,0))=INT(((M$4-$E15)/VLOOKUP($D15,Opérations[],8,0))),$D15&lt;&gt;""),"S",""))),"")</f>
        <v/>
      </c>
      <c r="N15" s="34" t="str">
        <f t="array" aca="1" ref="N15" ca="1">IFERROR(IF(AND(OR(WEEKDAY(M$4,2)&gt;5,M$4=Congés),OR(M15="x",M15="S")),M15,IF(N$4=$E15,"x",IF(AND(((N$4-$E15)/VLOOKUP($D15,Opérations[],8,0))=INT(((N$4-$E15)/VLOOKUP($D15,Opérations[],8,0))),$D15&lt;&gt;""),"S",""))),"")</f>
        <v/>
      </c>
      <c r="O15" s="34" t="str">
        <f t="array" aca="1" ref="O15" ca="1">IFERROR(IF(AND(OR(WEEKDAY(N$4,2)&gt;5,N$4=Congés),OR(N15="x",N15="S")),N15,IF(O$4=$E15,"x",IF(AND(((O$4-$E15)/VLOOKUP($D15,Opérations[],8,0))=INT(((O$4-$E15)/VLOOKUP($D15,Opérations[],8,0))),$D15&lt;&gt;""),"S",""))),"")</f>
        <v/>
      </c>
      <c r="P15" s="34" t="str">
        <f t="array" aca="1" ref="P15" ca="1">IFERROR(IF(AND(OR(WEEKDAY(O$4,2)&gt;5,O$4=Congés),OR(O15="x",O15="S")),O15,IF(P$4=$E15,"x",IF(AND(((P$4-$E15)/VLOOKUP($D15,Opérations[],8,0))=INT(((P$4-$E15)/VLOOKUP($D15,Opérations[],8,0))),$D15&lt;&gt;""),"S",""))),"")</f>
        <v/>
      </c>
      <c r="Q15" s="34" t="str">
        <f t="array" aca="1" ref="Q15" ca="1">IFERROR(IF(AND(OR(WEEKDAY(P$4,2)&gt;5,P$4=Congés),OR(P15="x",P15="S")),P15,IF(Q$4=$E15,"x",IF(AND(((Q$4-$E15)/VLOOKUP($D15,Opérations[],8,0))=INT(((Q$4-$E15)/VLOOKUP($D15,Opérations[],8,0))),$D15&lt;&gt;""),"S",""))),"")</f>
        <v/>
      </c>
      <c r="R15" s="34" t="str">
        <f t="array" aca="1" ref="R15" ca="1">IFERROR(IF(AND(OR(WEEKDAY(Q$4,2)&gt;5,Q$4=Congés),OR(Q15="x",Q15="S")),Q15,IF(R$4=$E15,"x",IF(AND(((R$4-$E15)/VLOOKUP($D15,Opérations[],8,0))=INT(((R$4-$E15)/VLOOKUP($D15,Opérations[],8,0))),$D15&lt;&gt;""),"S",""))),"")</f>
        <v/>
      </c>
      <c r="S15" s="34" t="str">
        <f t="array" aca="1" ref="S15" ca="1">IFERROR(IF(AND(OR(WEEKDAY(R$4,2)&gt;5,R$4=Congés),OR(R15="x",R15="S")),R15,IF(S$4=$E15,"x",IF(AND(((S$4-$E15)/VLOOKUP($D15,Opérations[],8,0))=INT(((S$4-$E15)/VLOOKUP($D15,Opérations[],8,0))),$D15&lt;&gt;""),"S",""))),"")</f>
        <v/>
      </c>
      <c r="T15" s="34" t="str">
        <f t="array" aca="1" ref="T15" ca="1">IFERROR(IF(AND(OR(WEEKDAY(S$4,2)&gt;5,S$4=Congés),OR(S15="x",S15="S")),S15,IF(T$4=$E15,"x",IF(AND(((T$4-$E15)/VLOOKUP($D15,Opérations[],8,0))=INT(((T$4-$E15)/VLOOKUP($D15,Opérations[],8,0))),$D15&lt;&gt;""),"S",""))),"")</f>
        <v/>
      </c>
      <c r="U15" s="34" t="str">
        <f t="array" aca="1" ref="U15" ca="1">IFERROR(IF(AND(OR(WEEKDAY(T$4,2)&gt;5,T$4=Congés),OR(T15="x",T15="S")),T15,IF(U$4=$E15,"x",IF(AND(((U$4-$E15)/VLOOKUP($D15,Opérations[],8,0))=INT(((U$4-$E15)/VLOOKUP($D15,Opérations[],8,0))),$D15&lt;&gt;""),"S",""))),"")</f>
        <v/>
      </c>
      <c r="V15" s="34" t="str">
        <f t="array" aca="1" ref="V15" ca="1">IFERROR(IF(AND(OR(WEEKDAY(U$4,2)&gt;5,U$4=Congés),OR(U15="x",U15="S")),U15,IF(V$4=$E15,"x",IF(AND(((V$4-$E15)/VLOOKUP($D15,Opérations[],8,0))=INT(((V$4-$E15)/VLOOKUP($D15,Opérations[],8,0))),$D15&lt;&gt;""),"S",""))),"")</f>
        <v/>
      </c>
      <c r="W15" s="34" t="str">
        <f t="array" aca="1" ref="W15" ca="1">IFERROR(IF(AND(OR(WEEKDAY(V$4,2)&gt;5,V$4=Congés),OR(V15="x",V15="S")),V15,IF(W$4=$E15,"x",IF(AND(((W$4-$E15)/VLOOKUP($D15,Opérations[],8,0))=INT(((W$4-$E15)/VLOOKUP($D15,Opérations[],8,0))),$D15&lt;&gt;""),"S",""))),"")</f>
        <v/>
      </c>
      <c r="X15" s="34" t="str">
        <f t="array" aca="1" ref="X15" ca="1">IFERROR(IF(AND(OR(WEEKDAY(W$4,2)&gt;5,W$4=Congés),OR(W15="x",W15="S")),W15,IF(X$4=$E15,"x",IF(AND(((X$4-$E15)/VLOOKUP($D15,Opérations[],8,0))=INT(((X$4-$E15)/VLOOKUP($D15,Opérations[],8,0))),$D15&lt;&gt;""),"S",""))),"")</f>
        <v/>
      </c>
      <c r="Y15" s="34" t="str">
        <f t="array" aca="1" ref="Y15" ca="1">IFERROR(IF(AND(OR(WEEKDAY(X$4,2)&gt;5,X$4=Congés),OR(X15="x",X15="S")),X15,IF(Y$4=$E15,"x",IF(AND(((Y$4-$E15)/VLOOKUP($D15,Opérations[],8,0))=INT(((Y$4-$E15)/VLOOKUP($D15,Opérations[],8,0))),$D15&lt;&gt;""),"S",""))),"")</f>
        <v/>
      </c>
      <c r="Z15" s="34" t="str">
        <f t="array" aca="1" ref="Z15" ca="1">IFERROR(IF(AND(OR(WEEKDAY(Y$4,2)&gt;5,Y$4=Congés),OR(Y15="x",Y15="S")),Y15,IF(Z$4=$E15,"x",IF(AND(((Z$4-$E15)/VLOOKUP($D15,Opérations[],8,0))=INT(((Z$4-$E15)/VLOOKUP($D15,Opérations[],8,0))),$D15&lt;&gt;""),"S",""))),"")</f>
        <v/>
      </c>
      <c r="AA15" s="34" t="str">
        <f t="array" aca="1" ref="AA15" ca="1">IFERROR(IF(AND(OR(WEEKDAY(Z$4,2)&gt;5,Z$4=Congés),OR(Z15="x",Z15="S")),Z15,IF(AA$4=$E15,"x",IF(AND(((AA$4-$E15)/VLOOKUP($D15,Opérations[],8,0))=INT(((AA$4-$E15)/VLOOKUP($D15,Opérations[],8,0))),$D15&lt;&gt;""),"S",""))),"")</f>
        <v/>
      </c>
      <c r="AB15" s="34" t="str">
        <f t="array" aca="1" ref="AB15" ca="1">IFERROR(IF(AND(OR(WEEKDAY(AA$4,2)&gt;5,AA$4=Congés),OR(AA15="x",AA15="S")),AA15,IF(AB$4=$E15,"x",IF(AND(((AB$4-$E15)/VLOOKUP($D15,Opérations[],8,0))=INT(((AB$4-$E15)/VLOOKUP($D15,Opérations[],8,0))),$D15&lt;&gt;""),"S",""))),"")</f>
        <v/>
      </c>
      <c r="AC15" s="34" t="str">
        <f t="array" aca="1" ref="AC15" ca="1">IFERROR(IF(AND(OR(WEEKDAY(AB$4,2)&gt;5,AB$4=Congés),OR(AB15="x",AB15="S")),AB15,IF(AC$4=$E15,"x",IF(AND(((AC$4-$E15)/VLOOKUP($D15,Opérations[],8,0))=INT(((AC$4-$E15)/VLOOKUP($D15,Opérations[],8,0))),$D15&lt;&gt;""),"S",""))),"")</f>
        <v/>
      </c>
      <c r="AD15" s="34" t="str">
        <f t="array" aca="1" ref="AD15" ca="1">IFERROR(IF(AND(OR(WEEKDAY(AC$4,2)&gt;5,AC$4=Congés),OR(AC15="x",AC15="S")),AC15,IF(AD$4=$E15,"x",IF(AND(((AD$4-$E15)/VLOOKUP($D15,Opérations[],8,0))=INT(((AD$4-$E15)/VLOOKUP($D15,Opérations[],8,0))),$D15&lt;&gt;""),"S",""))),"")</f>
        <v/>
      </c>
      <c r="AE15" s="34" t="str">
        <f t="array" aca="1" ref="AE15" ca="1">IFERROR(IF(AND(OR(WEEKDAY(AD$4,2)&gt;5,AD$4=Congés),OR(AD15="x",AD15="S")),AD15,IF(AE$4=$E15,"x",IF(AND(((AE$4-$E15)/VLOOKUP($D15,Opérations[],8,0))=INT(((AE$4-$E15)/VLOOKUP($D15,Opérations[],8,0))),$D15&lt;&gt;""),"S",""))),"")</f>
        <v/>
      </c>
      <c r="AF15" s="34" t="str">
        <f t="array" aca="1" ref="AF15" ca="1">IFERROR(IF(AND(OR(WEEKDAY(AE$4,2)&gt;5,AE$4=Congés),OR(AE15="x",AE15="S")),AE15,IF(AF$4=$E15,"x",IF(AND(((AF$4-$E15)/VLOOKUP($D15,Opérations[],8,0))=INT(((AF$4-$E15)/VLOOKUP($D15,Opérations[],8,0))),$D15&lt;&gt;""),"S",""))),"")</f>
        <v/>
      </c>
      <c r="AG15" s="72" t="str">
        <f t="array" aca="1" ref="AG15" ca="1">IFERROR(IF(AND(OR(WEEKDAY(AF$4,2)&gt;5,AF$4=Congés),OR(AF15="x",AF15="S")),AF15,IF(AG$4=$E15,"x",IF(AND(((AG$4-$E15)/VLOOKUP($D15,Opérations[],8,0))=INT(((AG$4-$E15)/VLOOKUP($D15,Opérations[],8,0))),$D15&lt;&gt;""),"S",""))),"")</f>
        <v/>
      </c>
      <c r="AH15" s="80" t="str">
        <f t="array" aca="1" ref="AH15" ca="1">IFERROR(IF(AND(OR(WEEKDAY(AG$4,2)&gt;5,AG$4=Congés),OR(AG15="x",AG15="S")),AG15,IF(AH$4=$E15,"x",IF(AND(((AH$4-$E15)/VLOOKUP($D15,Opérations[],8,0))=INT(((AH$4-$E15)/VLOOKUP($D15,Opérations[],8,0))),$D15&lt;&gt;""),"S",""))),"")</f>
        <v/>
      </c>
      <c r="AI15" s="34" t="str">
        <f t="array" aca="1" ref="AI15" ca="1">IFERROR(IF(AND(OR(WEEKDAY(AH$4,2)&gt;5,AH$4=Congés),OR(AH15="x",AH15="S")),AH15,IF(AI$4=$E15,"x",IF(AND(((AI$4-$E15)/VLOOKUP($D15,Opérations[],8,0))=INT(((AI$4-$E15)/VLOOKUP($D15,Opérations[],8,0))),$D15&lt;&gt;""),"S",""))),"")</f>
        <v/>
      </c>
      <c r="AJ15" s="34" t="str">
        <f t="array" aca="1" ref="AJ15" ca="1">IFERROR(IF(AND(OR(WEEKDAY(AI$4,2)&gt;5,AI$4=Congés),OR(AI15="x",AI15="S")),AI15,IF(AJ$4=$E15,"x",IF(AND(((AJ$4-$E15)/VLOOKUP($D15,Opérations[],8,0))=INT(((AJ$4-$E15)/VLOOKUP($D15,Opérations[],8,0))),$D15&lt;&gt;""),"S",""))),"")</f>
        <v/>
      </c>
      <c r="AK15" s="34" t="str">
        <f t="array" aca="1" ref="AK15" ca="1">IFERROR(IF(AND(OR(WEEKDAY(AJ$4,2)&gt;5,AJ$4=Congés),OR(AJ15="x",AJ15="S")),AJ15,IF(AK$4=$E15,"x",IF(AND(((AK$4-$E15)/VLOOKUP($D15,Opérations[],8,0))=INT(((AK$4-$E15)/VLOOKUP($D15,Opérations[],8,0))),$D15&lt;&gt;""),"S",""))),"")</f>
        <v/>
      </c>
      <c r="AL15" s="34" t="str">
        <f t="array" aca="1" ref="AL15" ca="1">IFERROR(IF(AND(OR(WEEKDAY(AK$4,2)&gt;5,AK$4=Congés),OR(AK15="x",AK15="S")),AK15,IF(AL$4=$E15,"x",IF(AND(((AL$4-$E15)/VLOOKUP($D15,Opérations[],8,0))=INT(((AL$4-$E15)/VLOOKUP($D15,Opérations[],8,0))),$D15&lt;&gt;""),"S",""))),"")</f>
        <v/>
      </c>
      <c r="AM15" s="34" t="str">
        <f t="array" aca="1" ref="AM15" ca="1">IFERROR(IF(AND(OR(WEEKDAY(AL$4,2)&gt;5,AL$4=Congés),OR(AL15="x",AL15="S")),AL15,IF(AM$4=$E15,"x",IF(AND(((AM$4-$E15)/VLOOKUP($D15,Opérations[],8,0))=INT(((AM$4-$E15)/VLOOKUP($D15,Opérations[],8,0))),$D15&lt;&gt;""),"S",""))),"")</f>
        <v/>
      </c>
      <c r="AN15" s="34" t="str">
        <f t="array" aca="1" ref="AN15" ca="1">IFERROR(IF(AND(OR(WEEKDAY(AM$4,2)&gt;5,AM$4=Congés),OR(AM15="x",AM15="S")),AM15,IF(AN$4=$E15,"x",IF(AND(((AN$4-$E15)/VLOOKUP($D15,Opérations[],8,0))=INT(((AN$4-$E15)/VLOOKUP($D15,Opérations[],8,0))),$D15&lt;&gt;""),"S",""))),"")</f>
        <v/>
      </c>
      <c r="AO15" s="34" t="str">
        <f t="array" aca="1" ref="AO15" ca="1">IFERROR(IF(AND(OR(WEEKDAY(AN$4,2)&gt;5,AN$4=Congés),OR(AN15="x",AN15="S")),AN15,IF(AO$4=$E15,"x",IF(AND(((AO$4-$E15)/VLOOKUP($D15,Opérations[],8,0))=INT(((AO$4-$E15)/VLOOKUP($D15,Opérations[],8,0))),$D15&lt;&gt;""),"S",""))),"")</f>
        <v/>
      </c>
      <c r="AP15" s="34" t="str">
        <f t="array" aca="1" ref="AP15" ca="1">IFERROR(IF(AND(OR(WEEKDAY(AO$4,2)&gt;5,AO$4=Congés),OR(AO15="x",AO15="S")),AO15,IF(AP$4=$E15,"x",IF(AND(((AP$4-$E15)/VLOOKUP($D15,Opérations[],8,0))=INT(((AP$4-$E15)/VLOOKUP($D15,Opérations[],8,0))),$D15&lt;&gt;""),"S",""))),"")</f>
        <v/>
      </c>
      <c r="AQ15" s="34" t="str">
        <f t="array" aca="1" ref="AQ15" ca="1">IFERROR(IF(AND(OR(WEEKDAY(AP$4,2)&gt;5,AP$4=Congés),OR(AP15="x",AP15="S")),AP15,IF(AQ$4=$E15,"x",IF(AND(((AQ$4-$E15)/VLOOKUP($D15,Opérations[],8,0))=INT(((AQ$4-$E15)/VLOOKUP($D15,Opérations[],8,0))),$D15&lt;&gt;""),"S",""))),"")</f>
        <v/>
      </c>
      <c r="AR15" s="34" t="str">
        <f t="array" aca="1" ref="AR15" ca="1">IFERROR(IF(AND(OR(WEEKDAY(AQ$4,2)&gt;5,AQ$4=Congés),OR(AQ15="x",AQ15="S")),AQ15,IF(AR$4=$E15,"x",IF(AND(((AR$4-$E15)/VLOOKUP($D15,Opérations[],8,0))=INT(((AR$4-$E15)/VLOOKUP($D15,Opérations[],8,0))),$D15&lt;&gt;""),"S",""))),"")</f>
        <v/>
      </c>
      <c r="AS15" s="34" t="str">
        <f t="array" aca="1" ref="AS15" ca="1">IFERROR(IF(AND(OR(WEEKDAY(AR$4,2)&gt;5,AR$4=Congés),OR(AR15="x",AR15="S")),AR15,IF(AS$4=$E15,"x",IF(AND(((AS$4-$E15)/VLOOKUP($D15,Opérations[],8,0))=INT(((AS$4-$E15)/VLOOKUP($D15,Opérations[],8,0))),$D15&lt;&gt;""),"S",""))),"")</f>
        <v/>
      </c>
      <c r="AT15" s="34" t="str">
        <f t="array" aca="1" ref="AT15" ca="1">IFERROR(IF(AND(OR(WEEKDAY(AS$4,2)&gt;5,AS$4=Congés),OR(AS15="x",AS15="S")),AS15,IF(AT$4=$E15,"x",IF(AND(((AT$4-$E15)/VLOOKUP($D15,Opérations[],8,0))=INT(((AT$4-$E15)/VLOOKUP($D15,Opérations[],8,0))),$D15&lt;&gt;""),"S",""))),"")</f>
        <v/>
      </c>
      <c r="AU15" s="34" t="str">
        <f t="array" aca="1" ref="AU15" ca="1">IFERROR(IF(AND(OR(WEEKDAY(AT$4,2)&gt;5,AT$4=Congés),OR(AT15="x",AT15="S")),AT15,IF(AU$4=$E15,"x",IF(AND(((AU$4-$E15)/VLOOKUP($D15,Opérations[],8,0))=INT(((AU$4-$E15)/VLOOKUP($D15,Opérations[],8,0))),$D15&lt;&gt;""),"S",""))),"")</f>
        <v/>
      </c>
      <c r="AV15" s="34" t="str">
        <f t="array" aca="1" ref="AV15" ca="1">IFERROR(IF(AND(OR(WEEKDAY(AU$4,2)&gt;5,AU$4=Congés),OR(AU15="x",AU15="S")),AU15,IF(AV$4=$E15,"x",IF(AND(((AV$4-$E15)/VLOOKUP($D15,Opérations[],8,0))=INT(((AV$4-$E15)/VLOOKUP($D15,Opérations[],8,0))),$D15&lt;&gt;""),"S",""))),"")</f>
        <v/>
      </c>
      <c r="AW15" s="34" t="str">
        <f t="array" aca="1" ref="AW15" ca="1">IFERROR(IF(AND(OR(WEEKDAY(AV$4,2)&gt;5,AV$4=Congés),OR(AV15="x",AV15="S")),AV15,IF(AW$4=$E15,"x",IF(AND(((AW$4-$E15)/VLOOKUP($D15,Opérations[],8,0))=INT(((AW$4-$E15)/VLOOKUP($D15,Opérations[],8,0))),$D15&lt;&gt;""),"S",""))),"")</f>
        <v/>
      </c>
      <c r="AX15" s="34" t="str">
        <f t="array" aca="1" ref="AX15" ca="1">IFERROR(IF(AND(OR(WEEKDAY(AW$4,2)&gt;5,AW$4=Congés),OR(AW15="x",AW15="S")),AW15,IF(AX$4=$E15,"x",IF(AND(((AX$4-$E15)/VLOOKUP($D15,Opérations[],8,0))=INT(((AX$4-$E15)/VLOOKUP($D15,Opérations[],8,0))),$D15&lt;&gt;""),"S",""))),"")</f>
        <v/>
      </c>
      <c r="AY15" s="34" t="str">
        <f t="array" aca="1" ref="AY15" ca="1">IFERROR(IF(AND(OR(WEEKDAY(AX$4,2)&gt;5,AX$4=Congés),OR(AX15="x",AX15="S")),AX15,IF(AY$4=$E15,"x",IF(AND(((AY$4-$E15)/VLOOKUP($D15,Opérations[],8,0))=INT(((AY$4-$E15)/VLOOKUP($D15,Opérations[],8,0))),$D15&lt;&gt;""),"S",""))),"")</f>
        <v/>
      </c>
      <c r="AZ15" s="34" t="str">
        <f t="array" aca="1" ref="AZ15" ca="1">IFERROR(IF(AND(OR(WEEKDAY(AY$4,2)&gt;5,AY$4=Congés),OR(AY15="x",AY15="S")),AY15,IF(AZ$4=$E15,"x",IF(AND(((AZ$4-$E15)/VLOOKUP($D15,Opérations[],8,0))=INT(((AZ$4-$E15)/VLOOKUP($D15,Opérations[],8,0))),$D15&lt;&gt;""),"S",""))),"")</f>
        <v/>
      </c>
      <c r="BA15" s="34" t="str">
        <f t="array" aca="1" ref="BA15" ca="1">IFERROR(IF(AND(OR(WEEKDAY(AZ$4,2)&gt;5,AZ$4=Congés),OR(AZ15="x",AZ15="S")),AZ15,IF(BA$4=$E15,"x",IF(AND(((BA$4-$E15)/VLOOKUP($D15,Opérations[],8,0))=INT(((BA$4-$E15)/VLOOKUP($D15,Opérations[],8,0))),$D15&lt;&gt;""),"S",""))),"")</f>
        <v/>
      </c>
      <c r="BB15" s="34" t="str">
        <f t="array" aca="1" ref="BB15" ca="1">IFERROR(IF(AND(OR(WEEKDAY(BA$4,2)&gt;5,BA$4=Congés),OR(BA15="x",BA15="S")),BA15,IF(BB$4=$E15,"x",IF(AND(((BB$4-$E15)/VLOOKUP($D15,Opérations[],8,0))=INT(((BB$4-$E15)/VLOOKUP($D15,Opérations[],8,0))),$D15&lt;&gt;""),"S",""))),"")</f>
        <v/>
      </c>
      <c r="BC15" s="34" t="str">
        <f t="array" aca="1" ref="BC15" ca="1">IFERROR(IF(AND(OR(WEEKDAY(BB$4,2)&gt;5,BB$4=Congés),OR(BB15="x",BB15="S")),BB15,IF(BC$4=$E15,"x",IF(AND(((BC$4-$E15)/VLOOKUP($D15,Opérations[],8,0))=INT(((BC$4-$E15)/VLOOKUP($D15,Opérations[],8,0))),$D15&lt;&gt;""),"S",""))),"")</f>
        <v/>
      </c>
      <c r="BD15" s="72" t="str">
        <f t="array" aca="1" ref="BD15" ca="1">IFERROR(IF(AND(OR(WEEKDAY(BC$4,2)&gt;5,BC$4=Congés),OR(BC15="x",BC15="S")),BC15,IF(BD$4=$E15,"x",IF(AND(((BD$4-$E15)/VLOOKUP($D15,Opérations[],8,0))=INT(((BD$4-$E15)/VLOOKUP($D15,Opérations[],8,0))),$D15&lt;&gt;""),"S",""))),"")</f>
        <v/>
      </c>
    </row>
    <row r="16" spans="1:65">
      <c r="C16" s="159">
        <f>IF(ISBLANK(D16),"",VLOOKUP(D16,Opérations[],2,0))</f>
        <v>0</v>
      </c>
      <c r="D16" s="4">
        <f t="shared" si="4"/>
        <v>10</v>
      </c>
      <c r="E16" s="71">
        <f>IF(ISBLANK(D16),"",VLOOKUP(D16,Opérations[],3,0))</f>
        <v>0</v>
      </c>
      <c r="F16" s="83"/>
      <c r="G16" s="80" t="str">
        <f t="array" aca="1" ref="G16" ca="1">IFERROR(IF(AND(OR(WEEKDAY(F$4,2)&gt;5,F$4=Congés),OR(F16="x",F16="S")),F16,IF(G$4=$E16,"x",IF(AND(((G$4-$E16)/VLOOKUP($D16,Opérations[],8,0))=INT(((G$4-$E16)/VLOOKUP($D16,Opérations[],8,0))),$D16&lt;&gt;""),"S",""))),"")</f>
        <v/>
      </c>
      <c r="H16" s="34" t="str">
        <f t="array" aca="1" ref="H16" ca="1">IFERROR(IF(AND(OR(WEEKDAY(G$4,2)&gt;5,G$4=Congés),OR(G16="x",G16="S")),G16,IF(H$4=$E16,"x",IF(AND(((H$4-$E16)/VLOOKUP($D16,Opérations[],8,0))=INT(((H$4-$E16)/VLOOKUP($D16,Opérations[],8,0))),$D16&lt;&gt;""),"S",""))),"")</f>
        <v/>
      </c>
      <c r="I16" s="34" t="str">
        <f t="array" aca="1" ref="I16" ca="1">IFERROR(IF(AND(OR(WEEKDAY(H$4,2)&gt;5,H$4=Congés),OR(H16="x",H16="S")),H16,IF(I$4=$E16,"x",IF(AND(((I$4-$E16)/VLOOKUP($D16,Opérations[],8,0))=INT(((I$4-$E16)/VLOOKUP($D16,Opérations[],8,0))),$D16&lt;&gt;""),"S",""))),"")</f>
        <v/>
      </c>
      <c r="J16" s="34" t="str">
        <f t="array" aca="1" ref="J16" ca="1">IFERROR(IF(AND(OR(WEEKDAY(I$4,2)&gt;5,I$4=Congés),OR(I16="x",I16="S")),I16,IF(J$4=$E16,"x",IF(AND(((J$4-$E16)/VLOOKUP($D16,Opérations[],8,0))=INT(((J$4-$E16)/VLOOKUP($D16,Opérations[],8,0))),$D16&lt;&gt;""),"S",""))),"")</f>
        <v/>
      </c>
      <c r="K16" s="34" t="str">
        <f t="array" aca="1" ref="K16" ca="1">IFERROR(IF(AND(OR(WEEKDAY(J$4,2)&gt;5,J$4=Congés),OR(J16="x",J16="S")),J16,IF(K$4=$E16,"x",IF(AND(((K$4-$E16)/VLOOKUP($D16,Opérations[],8,0))=INT(((K$4-$E16)/VLOOKUP($D16,Opérations[],8,0))),$D16&lt;&gt;""),"S",""))),"")</f>
        <v/>
      </c>
      <c r="L16" s="34" t="str">
        <f t="array" aca="1" ref="L16" ca="1">IFERROR(IF(AND(OR(WEEKDAY(K$4,2)&gt;5,K$4=Congés),OR(K16="x",K16="S")),K16,IF(L$4=$E16,"x",IF(AND(((L$4-$E16)/VLOOKUP($D16,Opérations[],8,0))=INT(((L$4-$E16)/VLOOKUP($D16,Opérations[],8,0))),$D16&lt;&gt;""),"S",""))),"")</f>
        <v/>
      </c>
      <c r="M16" s="34" t="str">
        <f t="array" aca="1" ref="M16" ca="1">IFERROR(IF(AND(OR(WEEKDAY(L$4,2)&gt;5,L$4=Congés),OR(L16="x",L16="S")),L16,IF(M$4=$E16,"x",IF(AND(((M$4-$E16)/VLOOKUP($D16,Opérations[],8,0))=INT(((M$4-$E16)/VLOOKUP($D16,Opérations[],8,0))),$D16&lt;&gt;""),"S",""))),"")</f>
        <v/>
      </c>
      <c r="N16" s="34" t="str">
        <f t="array" aca="1" ref="N16" ca="1">IFERROR(IF(AND(OR(WEEKDAY(M$4,2)&gt;5,M$4=Congés),OR(M16="x",M16="S")),M16,IF(N$4=$E16,"x",IF(AND(((N$4-$E16)/VLOOKUP($D16,Opérations[],8,0))=INT(((N$4-$E16)/VLOOKUP($D16,Opérations[],8,0))),$D16&lt;&gt;""),"S",""))),"")</f>
        <v/>
      </c>
      <c r="O16" s="34" t="str">
        <f t="array" aca="1" ref="O16" ca="1">IFERROR(IF(AND(OR(WEEKDAY(N$4,2)&gt;5,N$4=Congés),OR(N16="x",N16="S")),N16,IF(O$4=$E16,"x",IF(AND(((O$4-$E16)/VLOOKUP($D16,Opérations[],8,0))=INT(((O$4-$E16)/VLOOKUP($D16,Opérations[],8,0))),$D16&lt;&gt;""),"S",""))),"")</f>
        <v/>
      </c>
      <c r="P16" s="34" t="str">
        <f t="array" aca="1" ref="P16" ca="1">IFERROR(IF(AND(OR(WEEKDAY(O$4,2)&gt;5,O$4=Congés),OR(O16="x",O16="S")),O16,IF(P$4=$E16,"x",IF(AND(((P$4-$E16)/VLOOKUP($D16,Opérations[],8,0))=INT(((P$4-$E16)/VLOOKUP($D16,Opérations[],8,0))),$D16&lt;&gt;""),"S",""))),"")</f>
        <v/>
      </c>
      <c r="Q16" s="34" t="str">
        <f t="array" aca="1" ref="Q16" ca="1">IFERROR(IF(AND(OR(WEEKDAY(P$4,2)&gt;5,P$4=Congés),OR(P16="x",P16="S")),P16,IF(Q$4=$E16,"x",IF(AND(((Q$4-$E16)/VLOOKUP($D16,Opérations[],8,0))=INT(((Q$4-$E16)/VLOOKUP($D16,Opérations[],8,0))),$D16&lt;&gt;""),"S",""))),"")</f>
        <v/>
      </c>
      <c r="R16" s="34" t="str">
        <f t="array" aca="1" ref="R16" ca="1">IFERROR(IF(AND(OR(WEEKDAY(Q$4,2)&gt;5,Q$4=Congés),OR(Q16="x",Q16="S")),Q16,IF(R$4=$E16,"x",IF(AND(((R$4-$E16)/VLOOKUP($D16,Opérations[],8,0))=INT(((R$4-$E16)/VLOOKUP($D16,Opérations[],8,0))),$D16&lt;&gt;""),"S",""))),"")</f>
        <v/>
      </c>
      <c r="S16" s="34" t="str">
        <f t="array" aca="1" ref="S16" ca="1">IFERROR(IF(AND(OR(WEEKDAY(R$4,2)&gt;5,R$4=Congés),OR(R16="x",R16="S")),R16,IF(S$4=$E16,"x",IF(AND(((S$4-$E16)/VLOOKUP($D16,Opérations[],8,0))=INT(((S$4-$E16)/VLOOKUP($D16,Opérations[],8,0))),$D16&lt;&gt;""),"S",""))),"")</f>
        <v/>
      </c>
      <c r="T16" s="34" t="str">
        <f t="array" aca="1" ref="T16" ca="1">IFERROR(IF(AND(OR(WEEKDAY(S$4,2)&gt;5,S$4=Congés),OR(S16="x",S16="S")),S16,IF(T$4=$E16,"x",IF(AND(((T$4-$E16)/VLOOKUP($D16,Opérations[],8,0))=INT(((T$4-$E16)/VLOOKUP($D16,Opérations[],8,0))),$D16&lt;&gt;""),"S",""))),"")</f>
        <v/>
      </c>
      <c r="U16" s="34" t="str">
        <f t="array" aca="1" ref="U16" ca="1">IFERROR(IF(AND(OR(WEEKDAY(T$4,2)&gt;5,T$4=Congés),OR(T16="x",T16="S")),T16,IF(U$4=$E16,"x",IF(AND(((U$4-$E16)/VLOOKUP($D16,Opérations[],8,0))=INT(((U$4-$E16)/VLOOKUP($D16,Opérations[],8,0))),$D16&lt;&gt;""),"S",""))),"")</f>
        <v/>
      </c>
      <c r="V16" s="34" t="str">
        <f t="array" aca="1" ref="V16" ca="1">IFERROR(IF(AND(OR(WEEKDAY(U$4,2)&gt;5,U$4=Congés),OR(U16="x",U16="S")),U16,IF(V$4=$E16,"x",IF(AND(((V$4-$E16)/VLOOKUP($D16,Opérations[],8,0))=INT(((V$4-$E16)/VLOOKUP($D16,Opérations[],8,0))),$D16&lt;&gt;""),"S",""))),"")</f>
        <v/>
      </c>
      <c r="W16" s="34" t="str">
        <f t="array" aca="1" ref="W16" ca="1">IFERROR(IF(AND(OR(WEEKDAY(V$4,2)&gt;5,V$4=Congés),OR(V16="x",V16="S")),V16,IF(W$4=$E16,"x",IF(AND(((W$4-$E16)/VLOOKUP($D16,Opérations[],8,0))=INT(((W$4-$E16)/VLOOKUP($D16,Opérations[],8,0))),$D16&lt;&gt;""),"S",""))),"")</f>
        <v/>
      </c>
      <c r="X16" s="34" t="str">
        <f t="array" aca="1" ref="X16" ca="1">IFERROR(IF(AND(OR(WEEKDAY(W$4,2)&gt;5,W$4=Congés),OR(W16="x",W16="S")),W16,IF(X$4=$E16,"x",IF(AND(((X$4-$E16)/VLOOKUP($D16,Opérations[],8,0))=INT(((X$4-$E16)/VLOOKUP($D16,Opérations[],8,0))),$D16&lt;&gt;""),"S",""))),"")</f>
        <v/>
      </c>
      <c r="Y16" s="34" t="str">
        <f t="array" aca="1" ref="Y16" ca="1">IFERROR(IF(AND(OR(WEEKDAY(X$4,2)&gt;5,X$4=Congés),OR(X16="x",X16="S")),X16,IF(Y$4=$E16,"x",IF(AND(((Y$4-$E16)/VLOOKUP($D16,Opérations[],8,0))=INT(((Y$4-$E16)/VLOOKUP($D16,Opérations[],8,0))),$D16&lt;&gt;""),"S",""))),"")</f>
        <v/>
      </c>
      <c r="Z16" s="34" t="str">
        <f t="array" aca="1" ref="Z16" ca="1">IFERROR(IF(AND(OR(WEEKDAY(Y$4,2)&gt;5,Y$4=Congés),OR(Y16="x",Y16="S")),Y16,IF(Z$4=$E16,"x",IF(AND(((Z$4-$E16)/VLOOKUP($D16,Opérations[],8,0))=INT(((Z$4-$E16)/VLOOKUP($D16,Opérations[],8,0))),$D16&lt;&gt;""),"S",""))),"")</f>
        <v/>
      </c>
      <c r="AA16" s="34" t="str">
        <f t="array" aca="1" ref="AA16" ca="1">IFERROR(IF(AND(OR(WEEKDAY(Z$4,2)&gt;5,Z$4=Congés),OR(Z16="x",Z16="S")),Z16,IF(AA$4=$E16,"x",IF(AND(((AA$4-$E16)/VLOOKUP($D16,Opérations[],8,0))=INT(((AA$4-$E16)/VLOOKUP($D16,Opérations[],8,0))),$D16&lt;&gt;""),"S",""))),"")</f>
        <v/>
      </c>
      <c r="AB16" s="34" t="str">
        <f t="array" aca="1" ref="AB16" ca="1">IFERROR(IF(AND(OR(WEEKDAY(AA$4,2)&gt;5,AA$4=Congés),OR(AA16="x",AA16="S")),AA16,IF(AB$4=$E16,"x",IF(AND(((AB$4-$E16)/VLOOKUP($D16,Opérations[],8,0))=INT(((AB$4-$E16)/VLOOKUP($D16,Opérations[],8,0))),$D16&lt;&gt;""),"S",""))),"")</f>
        <v/>
      </c>
      <c r="AC16" s="34" t="str">
        <f t="array" aca="1" ref="AC16" ca="1">IFERROR(IF(AND(OR(WEEKDAY(AB$4,2)&gt;5,AB$4=Congés),OR(AB16="x",AB16="S")),AB16,IF(AC$4=$E16,"x",IF(AND(((AC$4-$E16)/VLOOKUP($D16,Opérations[],8,0))=INT(((AC$4-$E16)/VLOOKUP($D16,Opérations[],8,0))),$D16&lt;&gt;""),"S",""))),"")</f>
        <v/>
      </c>
      <c r="AD16" s="34" t="str">
        <f t="array" aca="1" ref="AD16" ca="1">IFERROR(IF(AND(OR(WEEKDAY(AC$4,2)&gt;5,AC$4=Congés),OR(AC16="x",AC16="S")),AC16,IF(AD$4=$E16,"x",IF(AND(((AD$4-$E16)/VLOOKUP($D16,Opérations[],8,0))=INT(((AD$4-$E16)/VLOOKUP($D16,Opérations[],8,0))),$D16&lt;&gt;""),"S",""))),"")</f>
        <v/>
      </c>
      <c r="AE16" s="34" t="str">
        <f t="array" aca="1" ref="AE16" ca="1">IFERROR(IF(AND(OR(WEEKDAY(AD$4,2)&gt;5,AD$4=Congés),OR(AD16="x",AD16="S")),AD16,IF(AE$4=$E16,"x",IF(AND(((AE$4-$E16)/VLOOKUP($D16,Opérations[],8,0))=INT(((AE$4-$E16)/VLOOKUP($D16,Opérations[],8,0))),$D16&lt;&gt;""),"S",""))),"")</f>
        <v/>
      </c>
      <c r="AF16" s="34" t="str">
        <f t="array" aca="1" ref="AF16" ca="1">IFERROR(IF(AND(OR(WEEKDAY(AE$4,2)&gt;5,AE$4=Congés),OR(AE16="x",AE16="S")),AE16,IF(AF$4=$E16,"x",IF(AND(((AF$4-$E16)/VLOOKUP($D16,Opérations[],8,0))=INT(((AF$4-$E16)/VLOOKUP($D16,Opérations[],8,0))),$D16&lt;&gt;""),"S",""))),"")</f>
        <v/>
      </c>
      <c r="AG16" s="72" t="str">
        <f t="array" aca="1" ref="AG16" ca="1">IFERROR(IF(AND(OR(WEEKDAY(AF$4,2)&gt;5,AF$4=Congés),OR(AF16="x",AF16="S")),AF16,IF(AG$4=$E16,"x",IF(AND(((AG$4-$E16)/VLOOKUP($D16,Opérations[],8,0))=INT(((AG$4-$E16)/VLOOKUP($D16,Opérations[],8,0))),$D16&lt;&gt;""),"S",""))),"")</f>
        <v/>
      </c>
      <c r="AH16" s="80" t="str">
        <f t="array" aca="1" ref="AH16" ca="1">IFERROR(IF(AND(OR(WEEKDAY(AG$4,2)&gt;5,AG$4=Congés),OR(AG16="x",AG16="S")),AG16,IF(AH$4=$E16,"x",IF(AND(((AH$4-$E16)/VLOOKUP($D16,Opérations[],8,0))=INT(((AH$4-$E16)/VLOOKUP($D16,Opérations[],8,0))),$D16&lt;&gt;""),"S",""))),"")</f>
        <v/>
      </c>
      <c r="AI16" s="34" t="str">
        <f t="array" aca="1" ref="AI16" ca="1">IFERROR(IF(AND(OR(WEEKDAY(AH$4,2)&gt;5,AH$4=Congés),OR(AH16="x",AH16="S")),AH16,IF(AI$4=$E16,"x",IF(AND(((AI$4-$E16)/VLOOKUP($D16,Opérations[],8,0))=INT(((AI$4-$E16)/VLOOKUP($D16,Opérations[],8,0))),$D16&lt;&gt;""),"S",""))),"")</f>
        <v/>
      </c>
      <c r="AJ16" s="34" t="str">
        <f t="array" aca="1" ref="AJ16" ca="1">IFERROR(IF(AND(OR(WEEKDAY(AI$4,2)&gt;5,AI$4=Congés),OR(AI16="x",AI16="S")),AI16,IF(AJ$4=$E16,"x",IF(AND(((AJ$4-$E16)/VLOOKUP($D16,Opérations[],8,0))=INT(((AJ$4-$E16)/VLOOKUP($D16,Opérations[],8,0))),$D16&lt;&gt;""),"S",""))),"")</f>
        <v/>
      </c>
      <c r="AK16" s="34" t="str">
        <f t="array" aca="1" ref="AK16" ca="1">IFERROR(IF(AND(OR(WEEKDAY(AJ$4,2)&gt;5,AJ$4=Congés),OR(AJ16="x",AJ16="S")),AJ16,IF(AK$4=$E16,"x",IF(AND(((AK$4-$E16)/VLOOKUP($D16,Opérations[],8,0))=INT(((AK$4-$E16)/VLOOKUP($D16,Opérations[],8,0))),$D16&lt;&gt;""),"S",""))),"")</f>
        <v/>
      </c>
      <c r="AL16" s="34" t="str">
        <f t="array" aca="1" ref="AL16" ca="1">IFERROR(IF(AND(OR(WEEKDAY(AK$4,2)&gt;5,AK$4=Congés),OR(AK16="x",AK16="S")),AK16,IF(AL$4=$E16,"x",IF(AND(((AL$4-$E16)/VLOOKUP($D16,Opérations[],8,0))=INT(((AL$4-$E16)/VLOOKUP($D16,Opérations[],8,0))),$D16&lt;&gt;""),"S",""))),"")</f>
        <v/>
      </c>
      <c r="AM16" s="34" t="str">
        <f t="array" aca="1" ref="AM16" ca="1">IFERROR(IF(AND(OR(WEEKDAY(AL$4,2)&gt;5,AL$4=Congés),OR(AL16="x",AL16="S")),AL16,IF(AM$4=$E16,"x",IF(AND(((AM$4-$E16)/VLOOKUP($D16,Opérations[],8,0))=INT(((AM$4-$E16)/VLOOKUP($D16,Opérations[],8,0))),$D16&lt;&gt;""),"S",""))),"")</f>
        <v/>
      </c>
      <c r="AN16" s="34" t="str">
        <f t="array" aca="1" ref="AN16" ca="1">IFERROR(IF(AND(OR(WEEKDAY(AM$4,2)&gt;5,AM$4=Congés),OR(AM16="x",AM16="S")),AM16,IF(AN$4=$E16,"x",IF(AND(((AN$4-$E16)/VLOOKUP($D16,Opérations[],8,0))=INT(((AN$4-$E16)/VLOOKUP($D16,Opérations[],8,0))),$D16&lt;&gt;""),"S",""))),"")</f>
        <v/>
      </c>
      <c r="AO16" s="34" t="str">
        <f t="array" aca="1" ref="AO16" ca="1">IFERROR(IF(AND(OR(WEEKDAY(AN$4,2)&gt;5,AN$4=Congés),OR(AN16="x",AN16="S")),AN16,IF(AO$4=$E16,"x",IF(AND(((AO$4-$E16)/VLOOKUP($D16,Opérations[],8,0))=INT(((AO$4-$E16)/VLOOKUP($D16,Opérations[],8,0))),$D16&lt;&gt;""),"S",""))),"")</f>
        <v/>
      </c>
      <c r="AP16" s="34" t="str">
        <f t="array" aca="1" ref="AP16" ca="1">IFERROR(IF(AND(OR(WEEKDAY(AO$4,2)&gt;5,AO$4=Congés),OR(AO16="x",AO16="S")),AO16,IF(AP$4=$E16,"x",IF(AND(((AP$4-$E16)/VLOOKUP($D16,Opérations[],8,0))=INT(((AP$4-$E16)/VLOOKUP($D16,Opérations[],8,0))),$D16&lt;&gt;""),"S",""))),"")</f>
        <v/>
      </c>
      <c r="AQ16" s="34" t="str">
        <f t="array" aca="1" ref="AQ16" ca="1">IFERROR(IF(AND(OR(WEEKDAY(AP$4,2)&gt;5,AP$4=Congés),OR(AP16="x",AP16="S")),AP16,IF(AQ$4=$E16,"x",IF(AND(((AQ$4-$E16)/VLOOKUP($D16,Opérations[],8,0))=INT(((AQ$4-$E16)/VLOOKUP($D16,Opérations[],8,0))),$D16&lt;&gt;""),"S",""))),"")</f>
        <v/>
      </c>
      <c r="AR16" s="34" t="str">
        <f t="array" aca="1" ref="AR16" ca="1">IFERROR(IF(AND(OR(WEEKDAY(AQ$4,2)&gt;5,AQ$4=Congés),OR(AQ16="x",AQ16="S")),AQ16,IF(AR$4=$E16,"x",IF(AND(((AR$4-$E16)/VLOOKUP($D16,Opérations[],8,0))=INT(((AR$4-$E16)/VLOOKUP($D16,Opérations[],8,0))),$D16&lt;&gt;""),"S",""))),"")</f>
        <v/>
      </c>
      <c r="AS16" s="34" t="str">
        <f t="array" aca="1" ref="AS16" ca="1">IFERROR(IF(AND(OR(WEEKDAY(AR$4,2)&gt;5,AR$4=Congés),OR(AR16="x",AR16="S")),AR16,IF(AS$4=$E16,"x",IF(AND(((AS$4-$E16)/VLOOKUP($D16,Opérations[],8,0))=INT(((AS$4-$E16)/VLOOKUP($D16,Opérations[],8,0))),$D16&lt;&gt;""),"S",""))),"")</f>
        <v/>
      </c>
      <c r="AT16" s="34" t="str">
        <f t="array" aca="1" ref="AT16" ca="1">IFERROR(IF(AND(OR(WEEKDAY(AS$4,2)&gt;5,AS$4=Congés),OR(AS16="x",AS16="S")),AS16,IF(AT$4=$E16,"x",IF(AND(((AT$4-$E16)/VLOOKUP($D16,Opérations[],8,0))=INT(((AT$4-$E16)/VLOOKUP($D16,Opérations[],8,0))),$D16&lt;&gt;""),"S",""))),"")</f>
        <v/>
      </c>
      <c r="AU16" s="34" t="str">
        <f t="array" aca="1" ref="AU16" ca="1">IFERROR(IF(AND(OR(WEEKDAY(AT$4,2)&gt;5,AT$4=Congés),OR(AT16="x",AT16="S")),AT16,IF(AU$4=$E16,"x",IF(AND(((AU$4-$E16)/VLOOKUP($D16,Opérations[],8,0))=INT(((AU$4-$E16)/VLOOKUP($D16,Opérations[],8,0))),$D16&lt;&gt;""),"S",""))),"")</f>
        <v/>
      </c>
      <c r="AV16" s="34" t="str">
        <f t="array" aca="1" ref="AV16" ca="1">IFERROR(IF(AND(OR(WEEKDAY(AU$4,2)&gt;5,AU$4=Congés),OR(AU16="x",AU16="S")),AU16,IF(AV$4=$E16,"x",IF(AND(((AV$4-$E16)/VLOOKUP($D16,Opérations[],8,0))=INT(((AV$4-$E16)/VLOOKUP($D16,Opérations[],8,0))),$D16&lt;&gt;""),"S",""))),"")</f>
        <v/>
      </c>
      <c r="AW16" s="34" t="str">
        <f t="array" aca="1" ref="AW16" ca="1">IFERROR(IF(AND(OR(WEEKDAY(AV$4,2)&gt;5,AV$4=Congés),OR(AV16="x",AV16="S")),AV16,IF(AW$4=$E16,"x",IF(AND(((AW$4-$E16)/VLOOKUP($D16,Opérations[],8,0))=INT(((AW$4-$E16)/VLOOKUP($D16,Opérations[],8,0))),$D16&lt;&gt;""),"S",""))),"")</f>
        <v/>
      </c>
      <c r="AX16" s="34" t="str">
        <f t="array" aca="1" ref="AX16" ca="1">IFERROR(IF(AND(OR(WEEKDAY(AW$4,2)&gt;5,AW$4=Congés),OR(AW16="x",AW16="S")),AW16,IF(AX$4=$E16,"x",IF(AND(((AX$4-$E16)/VLOOKUP($D16,Opérations[],8,0))=INT(((AX$4-$E16)/VLOOKUP($D16,Opérations[],8,0))),$D16&lt;&gt;""),"S",""))),"")</f>
        <v/>
      </c>
      <c r="AY16" s="34" t="str">
        <f t="array" aca="1" ref="AY16" ca="1">IFERROR(IF(AND(OR(WEEKDAY(AX$4,2)&gt;5,AX$4=Congés),OR(AX16="x",AX16="S")),AX16,IF(AY$4=$E16,"x",IF(AND(((AY$4-$E16)/VLOOKUP($D16,Opérations[],8,0))=INT(((AY$4-$E16)/VLOOKUP($D16,Opérations[],8,0))),$D16&lt;&gt;""),"S",""))),"")</f>
        <v/>
      </c>
      <c r="AZ16" s="34" t="str">
        <f t="array" aca="1" ref="AZ16" ca="1">IFERROR(IF(AND(OR(WEEKDAY(AY$4,2)&gt;5,AY$4=Congés),OR(AY16="x",AY16="S")),AY16,IF(AZ$4=$E16,"x",IF(AND(((AZ$4-$E16)/VLOOKUP($D16,Opérations[],8,0))=INT(((AZ$4-$E16)/VLOOKUP($D16,Opérations[],8,0))),$D16&lt;&gt;""),"S",""))),"")</f>
        <v/>
      </c>
      <c r="BA16" s="34" t="str">
        <f t="array" aca="1" ref="BA16" ca="1">IFERROR(IF(AND(OR(WEEKDAY(AZ$4,2)&gt;5,AZ$4=Congés),OR(AZ16="x",AZ16="S")),AZ16,IF(BA$4=$E16,"x",IF(AND(((BA$4-$E16)/VLOOKUP($D16,Opérations[],8,0))=INT(((BA$4-$E16)/VLOOKUP($D16,Opérations[],8,0))),$D16&lt;&gt;""),"S",""))),"")</f>
        <v/>
      </c>
      <c r="BB16" s="34" t="str">
        <f t="array" aca="1" ref="BB16" ca="1">IFERROR(IF(AND(OR(WEEKDAY(BA$4,2)&gt;5,BA$4=Congés),OR(BA16="x",BA16="S")),BA16,IF(BB$4=$E16,"x",IF(AND(((BB$4-$E16)/VLOOKUP($D16,Opérations[],8,0))=INT(((BB$4-$E16)/VLOOKUP($D16,Opérations[],8,0))),$D16&lt;&gt;""),"S",""))),"")</f>
        <v/>
      </c>
      <c r="BC16" s="34" t="str">
        <f t="array" aca="1" ref="BC16" ca="1">IFERROR(IF(AND(OR(WEEKDAY(BB$4,2)&gt;5,BB$4=Congés),OR(BB16="x",BB16="S")),BB16,IF(BC$4=$E16,"x",IF(AND(((BC$4-$E16)/VLOOKUP($D16,Opérations[],8,0))=INT(((BC$4-$E16)/VLOOKUP($D16,Opérations[],8,0))),$D16&lt;&gt;""),"S",""))),"")</f>
        <v/>
      </c>
      <c r="BD16" s="72" t="str">
        <f t="array" aca="1" ref="BD16" ca="1">IFERROR(IF(AND(OR(WEEKDAY(BC$4,2)&gt;5,BC$4=Congés),OR(BC16="x",BC16="S")),BC16,IF(BD$4=$E16,"x",IF(AND(((BD$4-$E16)/VLOOKUP($D16,Opérations[],8,0))=INT(((BD$4-$E16)/VLOOKUP($D16,Opérations[],8,0))),$D16&lt;&gt;""),"S",""))),"")</f>
        <v/>
      </c>
    </row>
    <row r="17" spans="1:56">
      <c r="C17" s="160" t="str">
        <f>IF(ISBLANK(D17),"",VLOOKUP(D17,Opérations[],2,0))</f>
        <v>POSTE 2</v>
      </c>
      <c r="D17" s="4">
        <f t="shared" si="4"/>
        <v>11</v>
      </c>
      <c r="E17" s="71">
        <f>IF(ISBLANK(D17),"",VLOOKUP(D17,Opérations[],3,0))</f>
        <v>0</v>
      </c>
      <c r="F17" s="83"/>
      <c r="G17" s="80" t="str">
        <f t="array" aca="1" ref="G17" ca="1">IFERROR(IF(AND(OR(WEEKDAY(F$4,2)&gt;5,F$4=Congés),OR(F17="x",F17="S")),F17,IF(G$4=$E17,"x",IF(AND(((G$4-$E17)/VLOOKUP($D17,Opérations[],8,0))=INT(((G$4-$E17)/VLOOKUP($D17,Opérations[],8,0))),$D17&lt;&gt;""),"S",""))),"")</f>
        <v/>
      </c>
      <c r="H17" s="34" t="str">
        <f t="array" aca="1" ref="H17" ca="1">IFERROR(IF(AND(OR(WEEKDAY(G$4,2)&gt;5,G$4=Congés),OR(G17="x",G17="S")),G17,IF(H$4=$E17,"x",IF(AND(((H$4-$E17)/VLOOKUP($D17,Opérations[],8,0))=INT(((H$4-$E17)/VLOOKUP($D17,Opérations[],8,0))),$D17&lt;&gt;""),"S",""))),"")</f>
        <v/>
      </c>
      <c r="I17" s="34" t="str">
        <f t="array" aca="1" ref="I17" ca="1">IFERROR(IF(AND(OR(WEEKDAY(H$4,2)&gt;5,H$4=Congés),OR(H17="x",H17="S")),H17,IF(I$4=$E17,"x",IF(AND(((I$4-$E17)/VLOOKUP($D17,Opérations[],8,0))=INT(((I$4-$E17)/VLOOKUP($D17,Opérations[],8,0))),$D17&lt;&gt;""),"S",""))),"")</f>
        <v/>
      </c>
      <c r="J17" s="34" t="str">
        <f t="array" aca="1" ref="J17" ca="1">IFERROR(IF(AND(OR(WEEKDAY(I$4,2)&gt;5,I$4=Congés),OR(I17="x",I17="S")),I17,IF(J$4=$E17,"x",IF(AND(((J$4-$E17)/VLOOKUP($D17,Opérations[],8,0))=INT(((J$4-$E17)/VLOOKUP($D17,Opérations[],8,0))),$D17&lt;&gt;""),"S",""))),"")</f>
        <v/>
      </c>
      <c r="K17" s="34" t="str">
        <f t="array" aca="1" ref="K17" ca="1">IFERROR(IF(AND(OR(WEEKDAY(J$4,2)&gt;5,J$4=Congés),OR(J17="x",J17="S")),J17,IF(K$4=$E17,"x",IF(AND(((K$4-$E17)/VLOOKUP($D17,Opérations[],8,0))=INT(((K$4-$E17)/VLOOKUP($D17,Opérations[],8,0))),$D17&lt;&gt;""),"S",""))),"")</f>
        <v/>
      </c>
      <c r="L17" s="34" t="str">
        <f t="array" aca="1" ref="L17" ca="1">IFERROR(IF(AND(OR(WEEKDAY(K$4,2)&gt;5,K$4=Congés),OR(K17="x",K17="S")),K17,IF(L$4=$E17,"x",IF(AND(((L$4-$E17)/VLOOKUP($D17,Opérations[],8,0))=INT(((L$4-$E17)/VLOOKUP($D17,Opérations[],8,0))),$D17&lt;&gt;""),"S",""))),"")</f>
        <v/>
      </c>
      <c r="M17" s="34" t="str">
        <f t="array" aca="1" ref="M17" ca="1">IFERROR(IF(AND(OR(WEEKDAY(L$4,2)&gt;5,L$4=Congés),OR(L17="x",L17="S")),L17,IF(M$4=$E17,"x",IF(AND(((M$4-$E17)/VLOOKUP($D17,Opérations[],8,0))=INT(((M$4-$E17)/VLOOKUP($D17,Opérations[],8,0))),$D17&lt;&gt;""),"S",""))),"")</f>
        <v/>
      </c>
      <c r="N17" s="34" t="str">
        <f t="array" aca="1" ref="N17" ca="1">IFERROR(IF(AND(OR(WEEKDAY(M$4,2)&gt;5,M$4=Congés),OR(M17="x",M17="S")),M17,IF(N$4=$E17,"x",IF(AND(((N$4-$E17)/VLOOKUP($D17,Opérations[],8,0))=INT(((N$4-$E17)/VLOOKUP($D17,Opérations[],8,0))),$D17&lt;&gt;""),"S",""))),"")</f>
        <v/>
      </c>
      <c r="O17" s="34" t="str">
        <f t="array" aca="1" ref="O17" ca="1">IFERROR(IF(AND(OR(WEEKDAY(N$4,2)&gt;5,N$4=Congés),OR(N17="x",N17="S")),N17,IF(O$4=$E17,"x",IF(AND(((O$4-$E17)/VLOOKUP($D17,Opérations[],8,0))=INT(((O$4-$E17)/VLOOKUP($D17,Opérations[],8,0))),$D17&lt;&gt;""),"S",""))),"")</f>
        <v/>
      </c>
      <c r="P17" s="34" t="str">
        <f t="array" aca="1" ref="P17" ca="1">IFERROR(IF(AND(OR(WEEKDAY(O$4,2)&gt;5,O$4=Congés),OR(O17="x",O17="S")),O17,IF(P$4=$E17,"x",IF(AND(((P$4-$E17)/VLOOKUP($D17,Opérations[],8,0))=INT(((P$4-$E17)/VLOOKUP($D17,Opérations[],8,0))),$D17&lt;&gt;""),"S",""))),"")</f>
        <v/>
      </c>
      <c r="Q17" s="34" t="str">
        <f t="array" aca="1" ref="Q17" ca="1">IFERROR(IF(AND(OR(WEEKDAY(P$4,2)&gt;5,P$4=Congés),OR(P17="x",P17="S")),P17,IF(Q$4=$E17,"x",IF(AND(((Q$4-$E17)/VLOOKUP($D17,Opérations[],8,0))=INT(((Q$4-$E17)/VLOOKUP($D17,Opérations[],8,0))),$D17&lt;&gt;""),"S",""))),"")</f>
        <v/>
      </c>
      <c r="R17" s="34" t="str">
        <f t="array" aca="1" ref="R17" ca="1">IFERROR(IF(AND(OR(WEEKDAY(Q$4,2)&gt;5,Q$4=Congés),OR(Q17="x",Q17="S")),Q17,IF(R$4=$E17,"x",IF(AND(((R$4-$E17)/VLOOKUP($D17,Opérations[],8,0))=INT(((R$4-$E17)/VLOOKUP($D17,Opérations[],8,0))),$D17&lt;&gt;""),"S",""))),"")</f>
        <v/>
      </c>
      <c r="S17" s="34" t="str">
        <f t="array" aca="1" ref="S17" ca="1">IFERROR(IF(AND(OR(WEEKDAY(R$4,2)&gt;5,R$4=Congés),OR(R17="x",R17="S")),R17,IF(S$4=$E17,"x",IF(AND(((S$4-$E17)/VLOOKUP($D17,Opérations[],8,0))=INT(((S$4-$E17)/VLOOKUP($D17,Opérations[],8,0))),$D17&lt;&gt;""),"S",""))),"")</f>
        <v/>
      </c>
      <c r="T17" s="34" t="str">
        <f t="array" aca="1" ref="T17" ca="1">IFERROR(IF(AND(OR(WEEKDAY(S$4,2)&gt;5,S$4=Congés),OR(S17="x",S17="S")),S17,IF(T$4=$E17,"x",IF(AND(((T$4-$E17)/VLOOKUP($D17,Opérations[],8,0))=INT(((T$4-$E17)/VLOOKUP($D17,Opérations[],8,0))),$D17&lt;&gt;""),"S",""))),"")</f>
        <v/>
      </c>
      <c r="U17" s="34" t="str">
        <f t="array" aca="1" ref="U17" ca="1">IFERROR(IF(AND(OR(WEEKDAY(T$4,2)&gt;5,T$4=Congés),OR(T17="x",T17="S")),T17,IF(U$4=$E17,"x",IF(AND(((U$4-$E17)/VLOOKUP($D17,Opérations[],8,0))=INT(((U$4-$E17)/VLOOKUP($D17,Opérations[],8,0))),$D17&lt;&gt;""),"S",""))),"")</f>
        <v/>
      </c>
      <c r="V17" s="34" t="str">
        <f t="array" aca="1" ref="V17" ca="1">IFERROR(IF(AND(OR(WEEKDAY(U$4,2)&gt;5,U$4=Congés),OR(U17="x",U17="S")),U17,IF(V$4=$E17,"x",IF(AND(((V$4-$E17)/VLOOKUP($D17,Opérations[],8,0))=INT(((V$4-$E17)/VLOOKUP($D17,Opérations[],8,0))),$D17&lt;&gt;""),"S",""))),"")</f>
        <v/>
      </c>
      <c r="W17" s="34" t="str">
        <f t="array" aca="1" ref="W17" ca="1">IFERROR(IF(AND(OR(WEEKDAY(V$4,2)&gt;5,V$4=Congés),OR(V17="x",V17="S")),V17,IF(W$4=$E17,"x",IF(AND(((W$4-$E17)/VLOOKUP($D17,Opérations[],8,0))=INT(((W$4-$E17)/VLOOKUP($D17,Opérations[],8,0))),$D17&lt;&gt;""),"S",""))),"")</f>
        <v/>
      </c>
      <c r="X17" s="34" t="str">
        <f t="array" aca="1" ref="X17" ca="1">IFERROR(IF(AND(OR(WEEKDAY(W$4,2)&gt;5,W$4=Congés),OR(W17="x",W17="S")),W17,IF(X$4=$E17,"x",IF(AND(((X$4-$E17)/VLOOKUP($D17,Opérations[],8,0))=INT(((X$4-$E17)/VLOOKUP($D17,Opérations[],8,0))),$D17&lt;&gt;""),"S",""))),"")</f>
        <v/>
      </c>
      <c r="Y17" s="34" t="str">
        <f t="array" aca="1" ref="Y17" ca="1">IFERROR(IF(AND(OR(WEEKDAY(X$4,2)&gt;5,X$4=Congés),OR(X17="x",X17="S")),X17,IF(Y$4=$E17,"x",IF(AND(((Y$4-$E17)/VLOOKUP($D17,Opérations[],8,0))=INT(((Y$4-$E17)/VLOOKUP($D17,Opérations[],8,0))),$D17&lt;&gt;""),"S",""))),"")</f>
        <v/>
      </c>
      <c r="Z17" s="34" t="str">
        <f t="array" aca="1" ref="Z17" ca="1">IFERROR(IF(AND(OR(WEEKDAY(Y$4,2)&gt;5,Y$4=Congés),OR(Y17="x",Y17="S")),Y17,IF(Z$4=$E17,"x",IF(AND(((Z$4-$E17)/VLOOKUP($D17,Opérations[],8,0))=INT(((Z$4-$E17)/VLOOKUP($D17,Opérations[],8,0))),$D17&lt;&gt;""),"S",""))),"")</f>
        <v/>
      </c>
      <c r="AA17" s="34" t="str">
        <f t="array" aca="1" ref="AA17" ca="1">IFERROR(IF(AND(OR(WEEKDAY(Z$4,2)&gt;5,Z$4=Congés),OR(Z17="x",Z17="S")),Z17,IF(AA$4=$E17,"x",IF(AND(((AA$4-$E17)/VLOOKUP($D17,Opérations[],8,0))=INT(((AA$4-$E17)/VLOOKUP($D17,Opérations[],8,0))),$D17&lt;&gt;""),"S",""))),"")</f>
        <v/>
      </c>
      <c r="AB17" s="34" t="str">
        <f t="array" aca="1" ref="AB17" ca="1">IFERROR(IF(AND(OR(WEEKDAY(AA$4,2)&gt;5,AA$4=Congés),OR(AA17="x",AA17="S")),AA17,IF(AB$4=$E17,"x",IF(AND(((AB$4-$E17)/VLOOKUP($D17,Opérations[],8,0))=INT(((AB$4-$E17)/VLOOKUP($D17,Opérations[],8,0))),$D17&lt;&gt;""),"S",""))),"")</f>
        <v/>
      </c>
      <c r="AC17" s="34" t="str">
        <f t="array" aca="1" ref="AC17" ca="1">IFERROR(IF(AND(OR(WEEKDAY(AB$4,2)&gt;5,AB$4=Congés),OR(AB17="x",AB17="S")),AB17,IF(AC$4=$E17,"x",IF(AND(((AC$4-$E17)/VLOOKUP($D17,Opérations[],8,0))=INT(((AC$4-$E17)/VLOOKUP($D17,Opérations[],8,0))),$D17&lt;&gt;""),"S",""))),"")</f>
        <v/>
      </c>
      <c r="AD17" s="34" t="str">
        <f t="array" aca="1" ref="AD17" ca="1">IFERROR(IF(AND(OR(WEEKDAY(AC$4,2)&gt;5,AC$4=Congés),OR(AC17="x",AC17="S")),AC17,IF(AD$4=$E17,"x",IF(AND(((AD$4-$E17)/VLOOKUP($D17,Opérations[],8,0))=INT(((AD$4-$E17)/VLOOKUP($D17,Opérations[],8,0))),$D17&lt;&gt;""),"S",""))),"")</f>
        <v/>
      </c>
      <c r="AE17" s="34" t="str">
        <f t="array" aca="1" ref="AE17" ca="1">IFERROR(IF(AND(OR(WEEKDAY(AD$4,2)&gt;5,AD$4=Congés),OR(AD17="x",AD17="S")),AD17,IF(AE$4=$E17,"x",IF(AND(((AE$4-$E17)/VLOOKUP($D17,Opérations[],8,0))=INT(((AE$4-$E17)/VLOOKUP($D17,Opérations[],8,0))),$D17&lt;&gt;""),"S",""))),"")</f>
        <v/>
      </c>
      <c r="AF17" s="34" t="str">
        <f t="array" aca="1" ref="AF17" ca="1">IFERROR(IF(AND(OR(WEEKDAY(AE$4,2)&gt;5,AE$4=Congés),OR(AE17="x",AE17="S")),AE17,IF(AF$4=$E17,"x",IF(AND(((AF$4-$E17)/VLOOKUP($D17,Opérations[],8,0))=INT(((AF$4-$E17)/VLOOKUP($D17,Opérations[],8,0))),$D17&lt;&gt;""),"S",""))),"")</f>
        <v/>
      </c>
      <c r="AG17" s="72" t="str">
        <f t="array" aca="1" ref="AG17" ca="1">IFERROR(IF(AND(OR(WEEKDAY(AF$4,2)&gt;5,AF$4=Congés),OR(AF17="x",AF17="S")),AF17,IF(AG$4=$E17,"x",IF(AND(((AG$4-$E17)/VLOOKUP($D17,Opérations[],8,0))=INT(((AG$4-$E17)/VLOOKUP($D17,Opérations[],8,0))),$D17&lt;&gt;""),"S",""))),"")</f>
        <v/>
      </c>
      <c r="AH17" s="80" t="str">
        <f t="array" aca="1" ref="AH17" ca="1">IFERROR(IF(AND(OR(WEEKDAY(AG$4,2)&gt;5,AG$4=Congés),OR(AG17="x",AG17="S")),AG17,IF(AH$4=$E17,"x",IF(AND(((AH$4-$E17)/VLOOKUP($D17,Opérations[],8,0))=INT(((AH$4-$E17)/VLOOKUP($D17,Opérations[],8,0))),$D17&lt;&gt;""),"S",""))),"")</f>
        <v/>
      </c>
      <c r="AI17" s="34" t="str">
        <f t="array" aca="1" ref="AI17" ca="1">IFERROR(IF(AND(OR(WEEKDAY(AH$4,2)&gt;5,AH$4=Congés),OR(AH17="x",AH17="S")),AH17,IF(AI$4=$E17,"x",IF(AND(((AI$4-$E17)/VLOOKUP($D17,Opérations[],8,0))=INT(((AI$4-$E17)/VLOOKUP($D17,Opérations[],8,0))),$D17&lt;&gt;""),"S",""))),"")</f>
        <v/>
      </c>
      <c r="AJ17" s="34" t="str">
        <f t="array" aca="1" ref="AJ17" ca="1">IFERROR(IF(AND(OR(WEEKDAY(AI$4,2)&gt;5,AI$4=Congés),OR(AI17="x",AI17="S")),AI17,IF(AJ$4=$E17,"x",IF(AND(((AJ$4-$E17)/VLOOKUP($D17,Opérations[],8,0))=INT(((AJ$4-$E17)/VLOOKUP($D17,Opérations[],8,0))),$D17&lt;&gt;""),"S",""))),"")</f>
        <v/>
      </c>
      <c r="AK17" s="34" t="str">
        <f t="array" aca="1" ref="AK17" ca="1">IFERROR(IF(AND(OR(WEEKDAY(AJ$4,2)&gt;5,AJ$4=Congés),OR(AJ17="x",AJ17="S")),AJ17,IF(AK$4=$E17,"x",IF(AND(((AK$4-$E17)/VLOOKUP($D17,Opérations[],8,0))=INT(((AK$4-$E17)/VLOOKUP($D17,Opérations[],8,0))),$D17&lt;&gt;""),"S",""))),"")</f>
        <v/>
      </c>
      <c r="AL17" s="34" t="str">
        <f t="array" aca="1" ref="AL17" ca="1">IFERROR(IF(AND(OR(WEEKDAY(AK$4,2)&gt;5,AK$4=Congés),OR(AK17="x",AK17="S")),AK17,IF(AL$4=$E17,"x",IF(AND(((AL$4-$E17)/VLOOKUP($D17,Opérations[],8,0))=INT(((AL$4-$E17)/VLOOKUP($D17,Opérations[],8,0))),$D17&lt;&gt;""),"S",""))),"")</f>
        <v/>
      </c>
      <c r="AM17" s="34" t="str">
        <f t="array" aca="1" ref="AM17" ca="1">IFERROR(IF(AND(OR(WEEKDAY(AL$4,2)&gt;5,AL$4=Congés),OR(AL17="x",AL17="S")),AL17,IF(AM$4=$E17,"x",IF(AND(((AM$4-$E17)/VLOOKUP($D17,Opérations[],8,0))=INT(((AM$4-$E17)/VLOOKUP($D17,Opérations[],8,0))),$D17&lt;&gt;""),"S",""))),"")</f>
        <v/>
      </c>
      <c r="AN17" s="34" t="str">
        <f t="array" aca="1" ref="AN17" ca="1">IFERROR(IF(AND(OR(WEEKDAY(AM$4,2)&gt;5,AM$4=Congés),OR(AM17="x",AM17="S")),AM17,IF(AN$4=$E17,"x",IF(AND(((AN$4-$E17)/VLOOKUP($D17,Opérations[],8,0))=INT(((AN$4-$E17)/VLOOKUP($D17,Opérations[],8,0))),$D17&lt;&gt;""),"S",""))),"")</f>
        <v/>
      </c>
      <c r="AO17" s="34" t="str">
        <f t="array" aca="1" ref="AO17" ca="1">IFERROR(IF(AND(OR(WEEKDAY(AN$4,2)&gt;5,AN$4=Congés),OR(AN17="x",AN17="S")),AN17,IF(AO$4=$E17,"x",IF(AND(((AO$4-$E17)/VLOOKUP($D17,Opérations[],8,0))=INT(((AO$4-$E17)/VLOOKUP($D17,Opérations[],8,0))),$D17&lt;&gt;""),"S",""))),"")</f>
        <v/>
      </c>
      <c r="AP17" s="34" t="str">
        <f t="array" aca="1" ref="AP17" ca="1">IFERROR(IF(AND(OR(WEEKDAY(AO$4,2)&gt;5,AO$4=Congés),OR(AO17="x",AO17="S")),AO17,IF(AP$4=$E17,"x",IF(AND(((AP$4-$E17)/VLOOKUP($D17,Opérations[],8,0))=INT(((AP$4-$E17)/VLOOKUP($D17,Opérations[],8,0))),$D17&lt;&gt;""),"S",""))),"")</f>
        <v/>
      </c>
      <c r="AQ17" s="34" t="str">
        <f t="array" aca="1" ref="AQ17" ca="1">IFERROR(IF(AND(OR(WEEKDAY(AP$4,2)&gt;5,AP$4=Congés),OR(AP17="x",AP17="S")),AP17,IF(AQ$4=$E17,"x",IF(AND(((AQ$4-$E17)/VLOOKUP($D17,Opérations[],8,0))=INT(((AQ$4-$E17)/VLOOKUP($D17,Opérations[],8,0))),$D17&lt;&gt;""),"S",""))),"")</f>
        <v/>
      </c>
      <c r="AR17" s="34" t="str">
        <f t="array" aca="1" ref="AR17" ca="1">IFERROR(IF(AND(OR(WEEKDAY(AQ$4,2)&gt;5,AQ$4=Congés),OR(AQ17="x",AQ17="S")),AQ17,IF(AR$4=$E17,"x",IF(AND(((AR$4-$E17)/VLOOKUP($D17,Opérations[],8,0))=INT(((AR$4-$E17)/VLOOKUP($D17,Opérations[],8,0))),$D17&lt;&gt;""),"S",""))),"")</f>
        <v/>
      </c>
      <c r="AS17" s="34" t="str">
        <f t="array" aca="1" ref="AS17" ca="1">IFERROR(IF(AND(OR(WEEKDAY(AR$4,2)&gt;5,AR$4=Congés),OR(AR17="x",AR17="S")),AR17,IF(AS$4=$E17,"x",IF(AND(((AS$4-$E17)/VLOOKUP($D17,Opérations[],8,0))=INT(((AS$4-$E17)/VLOOKUP($D17,Opérations[],8,0))),$D17&lt;&gt;""),"S",""))),"")</f>
        <v/>
      </c>
      <c r="AT17" s="34" t="str">
        <f t="array" aca="1" ref="AT17" ca="1">IFERROR(IF(AND(OR(WEEKDAY(AS$4,2)&gt;5,AS$4=Congés),OR(AS17="x",AS17="S")),AS17,IF(AT$4=$E17,"x",IF(AND(((AT$4-$E17)/VLOOKUP($D17,Opérations[],8,0))=INT(((AT$4-$E17)/VLOOKUP($D17,Opérations[],8,0))),$D17&lt;&gt;""),"S",""))),"")</f>
        <v/>
      </c>
      <c r="AU17" s="34" t="str">
        <f t="array" aca="1" ref="AU17" ca="1">IFERROR(IF(AND(OR(WEEKDAY(AT$4,2)&gt;5,AT$4=Congés),OR(AT17="x",AT17="S")),AT17,IF(AU$4=$E17,"x",IF(AND(((AU$4-$E17)/VLOOKUP($D17,Opérations[],8,0))=INT(((AU$4-$E17)/VLOOKUP($D17,Opérations[],8,0))),$D17&lt;&gt;""),"S",""))),"")</f>
        <v/>
      </c>
      <c r="AV17" s="34" t="str">
        <f t="array" aca="1" ref="AV17" ca="1">IFERROR(IF(AND(OR(WEEKDAY(AU$4,2)&gt;5,AU$4=Congés),OR(AU17="x",AU17="S")),AU17,IF(AV$4=$E17,"x",IF(AND(((AV$4-$E17)/VLOOKUP($D17,Opérations[],8,0))=INT(((AV$4-$E17)/VLOOKUP($D17,Opérations[],8,0))),$D17&lt;&gt;""),"S",""))),"")</f>
        <v/>
      </c>
      <c r="AW17" s="34" t="str">
        <f t="array" aca="1" ref="AW17" ca="1">IFERROR(IF(AND(OR(WEEKDAY(AV$4,2)&gt;5,AV$4=Congés),OR(AV17="x",AV17="S")),AV17,IF(AW$4=$E17,"x",IF(AND(((AW$4-$E17)/VLOOKUP($D17,Opérations[],8,0))=INT(((AW$4-$E17)/VLOOKUP($D17,Opérations[],8,0))),$D17&lt;&gt;""),"S",""))),"")</f>
        <v/>
      </c>
      <c r="AX17" s="34" t="str">
        <f t="array" aca="1" ref="AX17" ca="1">IFERROR(IF(AND(OR(WEEKDAY(AW$4,2)&gt;5,AW$4=Congés),OR(AW17="x",AW17="S")),AW17,IF(AX$4=$E17,"x",IF(AND(((AX$4-$E17)/VLOOKUP($D17,Opérations[],8,0))=INT(((AX$4-$E17)/VLOOKUP($D17,Opérations[],8,0))),$D17&lt;&gt;""),"S",""))),"")</f>
        <v/>
      </c>
      <c r="AY17" s="34" t="str">
        <f t="array" aca="1" ref="AY17" ca="1">IFERROR(IF(AND(OR(WEEKDAY(AX$4,2)&gt;5,AX$4=Congés),OR(AX17="x",AX17="S")),AX17,IF(AY$4=$E17,"x",IF(AND(((AY$4-$E17)/VLOOKUP($D17,Opérations[],8,0))=INT(((AY$4-$E17)/VLOOKUP($D17,Opérations[],8,0))),$D17&lt;&gt;""),"S",""))),"")</f>
        <v/>
      </c>
      <c r="AZ17" s="34" t="str">
        <f t="array" aca="1" ref="AZ17" ca="1">IFERROR(IF(AND(OR(WEEKDAY(AY$4,2)&gt;5,AY$4=Congés),OR(AY17="x",AY17="S")),AY17,IF(AZ$4=$E17,"x",IF(AND(((AZ$4-$E17)/VLOOKUP($D17,Opérations[],8,0))=INT(((AZ$4-$E17)/VLOOKUP($D17,Opérations[],8,0))),$D17&lt;&gt;""),"S",""))),"")</f>
        <v/>
      </c>
      <c r="BA17" s="34" t="str">
        <f t="array" aca="1" ref="BA17" ca="1">IFERROR(IF(AND(OR(WEEKDAY(AZ$4,2)&gt;5,AZ$4=Congés),OR(AZ17="x",AZ17="S")),AZ17,IF(BA$4=$E17,"x",IF(AND(((BA$4-$E17)/VLOOKUP($D17,Opérations[],8,0))=INT(((BA$4-$E17)/VLOOKUP($D17,Opérations[],8,0))),$D17&lt;&gt;""),"S",""))),"")</f>
        <v/>
      </c>
      <c r="BB17" s="34" t="str">
        <f t="array" aca="1" ref="BB17" ca="1">IFERROR(IF(AND(OR(WEEKDAY(BA$4,2)&gt;5,BA$4=Congés),OR(BA17="x",BA17="S")),BA17,IF(BB$4=$E17,"x",IF(AND(((BB$4-$E17)/VLOOKUP($D17,Opérations[],8,0))=INT(((BB$4-$E17)/VLOOKUP($D17,Opérations[],8,0))),$D17&lt;&gt;""),"S",""))),"")</f>
        <v/>
      </c>
      <c r="BC17" s="34" t="str">
        <f t="array" aca="1" ref="BC17" ca="1">IFERROR(IF(AND(OR(WEEKDAY(BB$4,2)&gt;5,BB$4=Congés),OR(BB17="x",BB17="S")),BB17,IF(BC$4=$E17,"x",IF(AND(((BC$4-$E17)/VLOOKUP($D17,Opérations[],8,0))=INT(((BC$4-$E17)/VLOOKUP($D17,Opérations[],8,0))),$D17&lt;&gt;""),"S",""))),"")</f>
        <v/>
      </c>
      <c r="BD17" s="72" t="str">
        <f t="array" aca="1" ref="BD17" ca="1">IFERROR(IF(AND(OR(WEEKDAY(BC$4,2)&gt;5,BC$4=Congés),OR(BC17="x",BC17="S")),BC17,IF(BD$4=$E17,"x",IF(AND(((BD$4-$E17)/VLOOKUP($D17,Opérations[],8,0))=INT(((BD$4-$E17)/VLOOKUP($D17,Opérations[],8,0))),$D17&lt;&gt;""),"S",""))),"")</f>
        <v/>
      </c>
    </row>
    <row r="18" spans="1:56">
      <c r="C18" s="163" t="str">
        <f>IF(ISBLANK(D18),"",VLOOKUP(D18,Opérations[],2,0))</f>
        <v>Guidage linéaire</v>
      </c>
      <c r="D18" s="4">
        <f t="shared" si="4"/>
        <v>12</v>
      </c>
      <c r="E18" s="71">
        <f>IF(ISBLANK(D18),"",VLOOKUP(D18,Opérations[],3,0))</f>
        <v>0</v>
      </c>
      <c r="F18" s="83"/>
      <c r="G18" s="80" t="str">
        <f t="array" aca="1" ref="G18" ca="1">IFERROR(IF(AND(OR(WEEKDAY(F$4,2)&gt;5,F$4=Congés),OR(F18="x",F18="S")),F18,IF(G$4=$E18,"x",IF(AND(((G$4-$E18)/VLOOKUP($D18,Opérations[],8,0))=INT(((G$4-$E18)/VLOOKUP($D18,Opérations[],8,0))),$D18&lt;&gt;""),"S",""))),"")</f>
        <v/>
      </c>
      <c r="H18" s="34" t="str">
        <f t="array" aca="1" ref="H18" ca="1">IFERROR(IF(AND(OR(WEEKDAY(G$4,2)&gt;5,G$4=Congés),OR(G18="x",G18="S")),G18,IF(H$4=$E18,"x",IF(AND(((H$4-$E18)/VLOOKUP($D18,Opérations[],8,0))=INT(((H$4-$E18)/VLOOKUP($D18,Opérations[],8,0))),$D18&lt;&gt;""),"S",""))),"")</f>
        <v/>
      </c>
      <c r="I18" s="34" t="str">
        <f t="array" aca="1" ref="I18" ca="1">IFERROR(IF(AND(OR(WEEKDAY(H$4,2)&gt;5,H$4=Congés),OR(H18="x",H18="S")),H18,IF(I$4=$E18,"x",IF(AND(((I$4-$E18)/VLOOKUP($D18,Opérations[],8,0))=INT(((I$4-$E18)/VLOOKUP($D18,Opérations[],8,0))),$D18&lt;&gt;""),"S",""))),"")</f>
        <v/>
      </c>
      <c r="J18" s="34" t="str">
        <f t="array" aca="1" ref="J18" ca="1">IFERROR(IF(AND(OR(WEEKDAY(I$4,2)&gt;5,I$4=Congés),OR(I18="x",I18="S")),I18,IF(J$4=$E18,"x",IF(AND(((J$4-$E18)/VLOOKUP($D18,Opérations[],8,0))=INT(((J$4-$E18)/VLOOKUP($D18,Opérations[],8,0))),$D18&lt;&gt;""),"S",""))),"")</f>
        <v/>
      </c>
      <c r="K18" s="34" t="str">
        <f t="array" aca="1" ref="K18" ca="1">IFERROR(IF(AND(OR(WEEKDAY(J$4,2)&gt;5,J$4=Congés),OR(J18="x",J18="S")),J18,IF(K$4=$E18,"x",IF(AND(((K$4-$E18)/VLOOKUP($D18,Opérations[],8,0))=INT(((K$4-$E18)/VLOOKUP($D18,Opérations[],8,0))),$D18&lt;&gt;""),"S",""))),"")</f>
        <v/>
      </c>
      <c r="L18" s="34" t="str">
        <f t="array" aca="1" ref="L18" ca="1">IFERROR(IF(AND(OR(WEEKDAY(K$4,2)&gt;5,K$4=Congés),OR(K18="x",K18="S")),K18,IF(L$4=$E18,"x",IF(AND(((L$4-$E18)/VLOOKUP($D18,Opérations[],8,0))=INT(((L$4-$E18)/VLOOKUP($D18,Opérations[],8,0))),$D18&lt;&gt;""),"S",""))),"")</f>
        <v/>
      </c>
      <c r="M18" s="34" t="str">
        <f t="array" aca="1" ref="M18" ca="1">IFERROR(IF(AND(OR(WEEKDAY(L$4,2)&gt;5,L$4=Congés),OR(L18="x",L18="S")),L18,IF(M$4=$E18,"x",IF(AND(((M$4-$E18)/VLOOKUP($D18,Opérations[],8,0))=INT(((M$4-$E18)/VLOOKUP($D18,Opérations[],8,0))),$D18&lt;&gt;""),"S",""))),"")</f>
        <v/>
      </c>
      <c r="N18" s="34" t="str">
        <f t="array" aca="1" ref="N18" ca="1">IFERROR(IF(AND(OR(WEEKDAY(M$4,2)&gt;5,M$4=Congés),OR(M18="x",M18="S")),M18,IF(N$4=$E18,"x",IF(AND(((N$4-$E18)/VLOOKUP($D18,Opérations[],8,0))=INT(((N$4-$E18)/VLOOKUP($D18,Opérations[],8,0))),$D18&lt;&gt;""),"S",""))),"")</f>
        <v/>
      </c>
      <c r="O18" s="34" t="str">
        <f t="array" aca="1" ref="O18" ca="1">IFERROR(IF(AND(OR(WEEKDAY(N$4,2)&gt;5,N$4=Congés),OR(N18="x",N18="S")),N18,IF(O$4=$E18,"x",IF(AND(((O$4-$E18)/VLOOKUP($D18,Opérations[],8,0))=INT(((O$4-$E18)/VLOOKUP($D18,Opérations[],8,0))),$D18&lt;&gt;""),"S",""))),"")</f>
        <v/>
      </c>
      <c r="P18" s="34" t="str">
        <f t="array" aca="1" ref="P18" ca="1">IFERROR(IF(AND(OR(WEEKDAY(O$4,2)&gt;5,O$4=Congés),OR(O18="x",O18="S")),O18,IF(P$4=$E18,"x",IF(AND(((P$4-$E18)/VLOOKUP($D18,Opérations[],8,0))=INT(((P$4-$E18)/VLOOKUP($D18,Opérations[],8,0))),$D18&lt;&gt;""),"S",""))),"")</f>
        <v/>
      </c>
      <c r="Q18" s="34" t="str">
        <f t="array" aca="1" ref="Q18" ca="1">IFERROR(IF(AND(OR(WEEKDAY(P$4,2)&gt;5,P$4=Congés),OR(P18="x",P18="S")),P18,IF(Q$4=$E18,"x",IF(AND(((Q$4-$E18)/VLOOKUP($D18,Opérations[],8,0))=INT(((Q$4-$E18)/VLOOKUP($D18,Opérations[],8,0))),$D18&lt;&gt;""),"S",""))),"")</f>
        <v/>
      </c>
      <c r="R18" s="34" t="str">
        <f t="array" aca="1" ref="R18" ca="1">IFERROR(IF(AND(OR(WEEKDAY(Q$4,2)&gt;5,Q$4=Congés),OR(Q18="x",Q18="S")),Q18,IF(R$4=$E18,"x",IF(AND(((R$4-$E18)/VLOOKUP($D18,Opérations[],8,0))=INT(((R$4-$E18)/VLOOKUP($D18,Opérations[],8,0))),$D18&lt;&gt;""),"S",""))),"")</f>
        <v/>
      </c>
      <c r="S18" s="34" t="str">
        <f t="array" aca="1" ref="S18" ca="1">IFERROR(IF(AND(OR(WEEKDAY(R$4,2)&gt;5,R$4=Congés),OR(R18="x",R18="S")),R18,IF(S$4=$E18,"x",IF(AND(((S$4-$E18)/VLOOKUP($D18,Opérations[],8,0))=INT(((S$4-$E18)/VLOOKUP($D18,Opérations[],8,0))),$D18&lt;&gt;""),"S",""))),"")</f>
        <v/>
      </c>
      <c r="T18" s="34" t="str">
        <f t="array" aca="1" ref="T18" ca="1">IFERROR(IF(AND(OR(WEEKDAY(S$4,2)&gt;5,S$4=Congés),OR(S18="x",S18="S")),S18,IF(T$4=$E18,"x",IF(AND(((T$4-$E18)/VLOOKUP($D18,Opérations[],8,0))=INT(((T$4-$E18)/VLOOKUP($D18,Opérations[],8,0))),$D18&lt;&gt;""),"S",""))),"")</f>
        <v/>
      </c>
      <c r="U18" s="34" t="str">
        <f t="array" aca="1" ref="U18" ca="1">IFERROR(IF(AND(OR(WEEKDAY(T$4,2)&gt;5,T$4=Congés),OR(T18="x",T18="S")),T18,IF(U$4=$E18,"x",IF(AND(((U$4-$E18)/VLOOKUP($D18,Opérations[],8,0))=INT(((U$4-$E18)/VLOOKUP($D18,Opérations[],8,0))),$D18&lt;&gt;""),"S",""))),"")</f>
        <v/>
      </c>
      <c r="V18" s="34" t="str">
        <f t="array" aca="1" ref="V18" ca="1">IFERROR(IF(AND(OR(WEEKDAY(U$4,2)&gt;5,U$4=Congés),OR(U18="x",U18="S")),U18,IF(V$4=$E18,"x",IF(AND(((V$4-$E18)/VLOOKUP($D18,Opérations[],8,0))=INT(((V$4-$E18)/VLOOKUP($D18,Opérations[],8,0))),$D18&lt;&gt;""),"S",""))),"")</f>
        <v/>
      </c>
      <c r="W18" s="34" t="str">
        <f t="array" aca="1" ref="W18" ca="1">IFERROR(IF(AND(OR(WEEKDAY(V$4,2)&gt;5,V$4=Congés),OR(V18="x",V18="S")),V18,IF(W$4=$E18,"x",IF(AND(((W$4-$E18)/VLOOKUP($D18,Opérations[],8,0))=INT(((W$4-$E18)/VLOOKUP($D18,Opérations[],8,0))),$D18&lt;&gt;""),"S",""))),"")</f>
        <v/>
      </c>
      <c r="X18" s="34" t="str">
        <f t="array" aca="1" ref="X18" ca="1">IFERROR(IF(AND(OR(WEEKDAY(W$4,2)&gt;5,W$4=Congés),OR(W18="x",W18="S")),W18,IF(X$4=$E18,"x",IF(AND(((X$4-$E18)/VLOOKUP($D18,Opérations[],8,0))=INT(((X$4-$E18)/VLOOKUP($D18,Opérations[],8,0))),$D18&lt;&gt;""),"S",""))),"")</f>
        <v/>
      </c>
      <c r="Y18" s="34" t="str">
        <f t="array" aca="1" ref="Y18" ca="1">IFERROR(IF(AND(OR(WEEKDAY(X$4,2)&gt;5,X$4=Congés),OR(X18="x",X18="S")),X18,IF(Y$4=$E18,"x",IF(AND(((Y$4-$E18)/VLOOKUP($D18,Opérations[],8,0))=INT(((Y$4-$E18)/VLOOKUP($D18,Opérations[],8,0))),$D18&lt;&gt;""),"S",""))),"")</f>
        <v/>
      </c>
      <c r="Z18" s="34" t="str">
        <f t="array" aca="1" ref="Z18" ca="1">IFERROR(IF(AND(OR(WEEKDAY(Y$4,2)&gt;5,Y$4=Congés),OR(Y18="x",Y18="S")),Y18,IF(Z$4=$E18,"x",IF(AND(((Z$4-$E18)/VLOOKUP($D18,Opérations[],8,0))=INT(((Z$4-$E18)/VLOOKUP($D18,Opérations[],8,0))),$D18&lt;&gt;""),"S",""))),"")</f>
        <v/>
      </c>
      <c r="AA18" s="34" t="str">
        <f t="array" aca="1" ref="AA18" ca="1">IFERROR(IF(AND(OR(WEEKDAY(Z$4,2)&gt;5,Z$4=Congés),OR(Z18="x",Z18="S")),Z18,IF(AA$4=$E18,"x",IF(AND(((AA$4-$E18)/VLOOKUP($D18,Opérations[],8,0))=INT(((AA$4-$E18)/VLOOKUP($D18,Opérations[],8,0))),$D18&lt;&gt;""),"S",""))),"")</f>
        <v/>
      </c>
      <c r="AB18" s="34" t="str">
        <f t="array" aca="1" ref="AB18" ca="1">IFERROR(IF(AND(OR(WEEKDAY(AA$4,2)&gt;5,AA$4=Congés),OR(AA18="x",AA18="S")),AA18,IF(AB$4=$E18,"x",IF(AND(((AB$4-$E18)/VLOOKUP($D18,Opérations[],8,0))=INT(((AB$4-$E18)/VLOOKUP($D18,Opérations[],8,0))),$D18&lt;&gt;""),"S",""))),"")</f>
        <v/>
      </c>
      <c r="AC18" s="34" t="str">
        <f t="array" aca="1" ref="AC18" ca="1">IFERROR(IF(AND(OR(WEEKDAY(AB$4,2)&gt;5,AB$4=Congés),OR(AB18="x",AB18="S")),AB18,IF(AC$4=$E18,"x",IF(AND(((AC$4-$E18)/VLOOKUP($D18,Opérations[],8,0))=INT(((AC$4-$E18)/VLOOKUP($D18,Opérations[],8,0))),$D18&lt;&gt;""),"S",""))),"")</f>
        <v/>
      </c>
      <c r="AD18" s="34" t="str">
        <f t="array" aca="1" ref="AD18" ca="1">IFERROR(IF(AND(OR(WEEKDAY(AC$4,2)&gt;5,AC$4=Congés),OR(AC18="x",AC18="S")),AC18,IF(AD$4=$E18,"x",IF(AND(((AD$4-$E18)/VLOOKUP($D18,Opérations[],8,0))=INT(((AD$4-$E18)/VLOOKUP($D18,Opérations[],8,0))),$D18&lt;&gt;""),"S",""))),"")</f>
        <v/>
      </c>
      <c r="AE18" s="34" t="str">
        <f t="array" aca="1" ref="AE18" ca="1">IFERROR(IF(AND(OR(WEEKDAY(AD$4,2)&gt;5,AD$4=Congés),OR(AD18="x",AD18="S")),AD18,IF(AE$4=$E18,"x",IF(AND(((AE$4-$E18)/VLOOKUP($D18,Opérations[],8,0))=INT(((AE$4-$E18)/VLOOKUP($D18,Opérations[],8,0))),$D18&lt;&gt;""),"S",""))),"")</f>
        <v/>
      </c>
      <c r="AF18" s="34" t="str">
        <f t="array" aca="1" ref="AF18" ca="1">IFERROR(IF(AND(OR(WEEKDAY(AE$4,2)&gt;5,AE$4=Congés),OR(AE18="x",AE18="S")),AE18,IF(AF$4=$E18,"x",IF(AND(((AF$4-$E18)/VLOOKUP($D18,Opérations[],8,0))=INT(((AF$4-$E18)/VLOOKUP($D18,Opérations[],8,0))),$D18&lt;&gt;""),"S",""))),"")</f>
        <v/>
      </c>
      <c r="AG18" s="72" t="str">
        <f t="array" aca="1" ref="AG18" ca="1">IFERROR(IF(AND(OR(WEEKDAY(AF$4,2)&gt;5,AF$4=Congés),OR(AF18="x",AF18="S")),AF18,IF(AG$4=$E18,"x",IF(AND(((AG$4-$E18)/VLOOKUP($D18,Opérations[],8,0))=INT(((AG$4-$E18)/VLOOKUP($D18,Opérations[],8,0))),$D18&lt;&gt;""),"S",""))),"")</f>
        <v/>
      </c>
      <c r="AH18" s="80" t="str">
        <f t="array" aca="1" ref="AH18" ca="1">IFERROR(IF(AND(OR(WEEKDAY(AG$4,2)&gt;5,AG$4=Congés),OR(AG18="x",AG18="S")),AG18,IF(AH$4=$E18,"x",IF(AND(((AH$4-$E18)/VLOOKUP($D18,Opérations[],8,0))=INT(((AH$4-$E18)/VLOOKUP($D18,Opérations[],8,0))),$D18&lt;&gt;""),"S",""))),"")</f>
        <v/>
      </c>
      <c r="AI18" s="34" t="str">
        <f t="array" aca="1" ref="AI18" ca="1">IFERROR(IF(AND(OR(WEEKDAY(AH$4,2)&gt;5,AH$4=Congés),OR(AH18="x",AH18="S")),AH18,IF(AI$4=$E18,"x",IF(AND(((AI$4-$E18)/VLOOKUP($D18,Opérations[],8,0))=INT(((AI$4-$E18)/VLOOKUP($D18,Opérations[],8,0))),$D18&lt;&gt;""),"S",""))),"")</f>
        <v/>
      </c>
      <c r="AJ18" s="34" t="str">
        <f t="array" aca="1" ref="AJ18" ca="1">IFERROR(IF(AND(OR(WEEKDAY(AI$4,2)&gt;5,AI$4=Congés),OR(AI18="x",AI18="S")),AI18,IF(AJ$4=$E18,"x",IF(AND(((AJ$4-$E18)/VLOOKUP($D18,Opérations[],8,0))=INT(((AJ$4-$E18)/VLOOKUP($D18,Opérations[],8,0))),$D18&lt;&gt;""),"S",""))),"")</f>
        <v/>
      </c>
      <c r="AK18" s="34" t="str">
        <f t="array" aca="1" ref="AK18" ca="1">IFERROR(IF(AND(OR(WEEKDAY(AJ$4,2)&gt;5,AJ$4=Congés),OR(AJ18="x",AJ18="S")),AJ18,IF(AK$4=$E18,"x",IF(AND(((AK$4-$E18)/VLOOKUP($D18,Opérations[],8,0))=INT(((AK$4-$E18)/VLOOKUP($D18,Opérations[],8,0))),$D18&lt;&gt;""),"S",""))),"")</f>
        <v/>
      </c>
      <c r="AL18" s="34" t="str">
        <f t="array" aca="1" ref="AL18" ca="1">IFERROR(IF(AND(OR(WEEKDAY(AK$4,2)&gt;5,AK$4=Congés),OR(AK18="x",AK18="S")),AK18,IF(AL$4=$E18,"x",IF(AND(((AL$4-$E18)/VLOOKUP($D18,Opérations[],8,0))=INT(((AL$4-$E18)/VLOOKUP($D18,Opérations[],8,0))),$D18&lt;&gt;""),"S",""))),"")</f>
        <v/>
      </c>
      <c r="AM18" s="34" t="str">
        <f t="array" aca="1" ref="AM18" ca="1">IFERROR(IF(AND(OR(WEEKDAY(AL$4,2)&gt;5,AL$4=Congés),OR(AL18="x",AL18="S")),AL18,IF(AM$4=$E18,"x",IF(AND(((AM$4-$E18)/VLOOKUP($D18,Opérations[],8,0))=INT(((AM$4-$E18)/VLOOKUP($D18,Opérations[],8,0))),$D18&lt;&gt;""),"S",""))),"")</f>
        <v/>
      </c>
      <c r="AN18" s="34" t="str">
        <f t="array" aca="1" ref="AN18" ca="1">IFERROR(IF(AND(OR(WEEKDAY(AM$4,2)&gt;5,AM$4=Congés),OR(AM18="x",AM18="S")),AM18,IF(AN$4=$E18,"x",IF(AND(((AN$4-$E18)/VLOOKUP($D18,Opérations[],8,0))=INT(((AN$4-$E18)/VLOOKUP($D18,Opérations[],8,0))),$D18&lt;&gt;""),"S",""))),"")</f>
        <v/>
      </c>
      <c r="AO18" s="34" t="str">
        <f t="array" aca="1" ref="AO18" ca="1">IFERROR(IF(AND(OR(WEEKDAY(AN$4,2)&gt;5,AN$4=Congés),OR(AN18="x",AN18="S")),AN18,IF(AO$4=$E18,"x",IF(AND(((AO$4-$E18)/VLOOKUP($D18,Opérations[],8,0))=INT(((AO$4-$E18)/VLOOKUP($D18,Opérations[],8,0))),$D18&lt;&gt;""),"S",""))),"")</f>
        <v/>
      </c>
      <c r="AP18" s="34" t="str">
        <f t="array" aca="1" ref="AP18" ca="1">IFERROR(IF(AND(OR(WEEKDAY(AO$4,2)&gt;5,AO$4=Congés),OR(AO18="x",AO18="S")),AO18,IF(AP$4=$E18,"x",IF(AND(((AP$4-$E18)/VLOOKUP($D18,Opérations[],8,0))=INT(((AP$4-$E18)/VLOOKUP($D18,Opérations[],8,0))),$D18&lt;&gt;""),"S",""))),"")</f>
        <v/>
      </c>
      <c r="AQ18" s="34" t="str">
        <f t="array" aca="1" ref="AQ18" ca="1">IFERROR(IF(AND(OR(WEEKDAY(AP$4,2)&gt;5,AP$4=Congés),OR(AP18="x",AP18="S")),AP18,IF(AQ$4=$E18,"x",IF(AND(((AQ$4-$E18)/VLOOKUP($D18,Opérations[],8,0))=INT(((AQ$4-$E18)/VLOOKUP($D18,Opérations[],8,0))),$D18&lt;&gt;""),"S",""))),"")</f>
        <v/>
      </c>
      <c r="AR18" s="34" t="str">
        <f t="array" aca="1" ref="AR18" ca="1">IFERROR(IF(AND(OR(WEEKDAY(AQ$4,2)&gt;5,AQ$4=Congés),OR(AQ18="x",AQ18="S")),AQ18,IF(AR$4=$E18,"x",IF(AND(((AR$4-$E18)/VLOOKUP($D18,Opérations[],8,0))=INT(((AR$4-$E18)/VLOOKUP($D18,Opérations[],8,0))),$D18&lt;&gt;""),"S",""))),"")</f>
        <v/>
      </c>
      <c r="AS18" s="34" t="str">
        <f t="array" aca="1" ref="AS18" ca="1">IFERROR(IF(AND(OR(WEEKDAY(AR$4,2)&gt;5,AR$4=Congés),OR(AR18="x",AR18="S")),AR18,IF(AS$4=$E18,"x",IF(AND(((AS$4-$E18)/VLOOKUP($D18,Opérations[],8,0))=INT(((AS$4-$E18)/VLOOKUP($D18,Opérations[],8,0))),$D18&lt;&gt;""),"S",""))),"")</f>
        <v/>
      </c>
      <c r="AT18" s="34" t="str">
        <f t="array" aca="1" ref="AT18" ca="1">IFERROR(IF(AND(OR(WEEKDAY(AS$4,2)&gt;5,AS$4=Congés),OR(AS18="x",AS18="S")),AS18,IF(AT$4=$E18,"x",IF(AND(((AT$4-$E18)/VLOOKUP($D18,Opérations[],8,0))=INT(((AT$4-$E18)/VLOOKUP($D18,Opérations[],8,0))),$D18&lt;&gt;""),"S",""))),"")</f>
        <v/>
      </c>
      <c r="AU18" s="34" t="str">
        <f t="array" aca="1" ref="AU18" ca="1">IFERROR(IF(AND(OR(WEEKDAY(AT$4,2)&gt;5,AT$4=Congés),OR(AT18="x",AT18="S")),AT18,IF(AU$4=$E18,"x",IF(AND(((AU$4-$E18)/VLOOKUP($D18,Opérations[],8,0))=INT(((AU$4-$E18)/VLOOKUP($D18,Opérations[],8,0))),$D18&lt;&gt;""),"S",""))),"")</f>
        <v/>
      </c>
      <c r="AV18" s="34" t="str">
        <f t="array" aca="1" ref="AV18" ca="1">IFERROR(IF(AND(OR(WEEKDAY(AU$4,2)&gt;5,AU$4=Congés),OR(AU18="x",AU18="S")),AU18,IF(AV$4=$E18,"x",IF(AND(((AV$4-$E18)/VLOOKUP($D18,Opérations[],8,0))=INT(((AV$4-$E18)/VLOOKUP($D18,Opérations[],8,0))),$D18&lt;&gt;""),"S",""))),"")</f>
        <v/>
      </c>
      <c r="AW18" s="34" t="str">
        <f t="array" aca="1" ref="AW18" ca="1">IFERROR(IF(AND(OR(WEEKDAY(AV$4,2)&gt;5,AV$4=Congés),OR(AV18="x",AV18="S")),AV18,IF(AW$4=$E18,"x",IF(AND(((AW$4-$E18)/VLOOKUP($D18,Opérations[],8,0))=INT(((AW$4-$E18)/VLOOKUP($D18,Opérations[],8,0))),$D18&lt;&gt;""),"S",""))),"")</f>
        <v/>
      </c>
      <c r="AX18" s="34" t="str">
        <f t="array" aca="1" ref="AX18" ca="1">IFERROR(IF(AND(OR(WEEKDAY(AW$4,2)&gt;5,AW$4=Congés),OR(AW18="x",AW18="S")),AW18,IF(AX$4=$E18,"x",IF(AND(((AX$4-$E18)/VLOOKUP($D18,Opérations[],8,0))=INT(((AX$4-$E18)/VLOOKUP($D18,Opérations[],8,0))),$D18&lt;&gt;""),"S",""))),"")</f>
        <v/>
      </c>
      <c r="AY18" s="34" t="str">
        <f t="array" aca="1" ref="AY18" ca="1">IFERROR(IF(AND(OR(WEEKDAY(AX$4,2)&gt;5,AX$4=Congés),OR(AX18="x",AX18="S")),AX18,IF(AY$4=$E18,"x",IF(AND(((AY$4-$E18)/VLOOKUP($D18,Opérations[],8,0))=INT(((AY$4-$E18)/VLOOKUP($D18,Opérations[],8,0))),$D18&lt;&gt;""),"S",""))),"")</f>
        <v/>
      </c>
      <c r="AZ18" s="34" t="str">
        <f t="array" aca="1" ref="AZ18" ca="1">IFERROR(IF(AND(OR(WEEKDAY(AY$4,2)&gt;5,AY$4=Congés),OR(AY18="x",AY18="S")),AY18,IF(AZ$4=$E18,"x",IF(AND(((AZ$4-$E18)/VLOOKUP($D18,Opérations[],8,0))=INT(((AZ$4-$E18)/VLOOKUP($D18,Opérations[],8,0))),$D18&lt;&gt;""),"S",""))),"")</f>
        <v/>
      </c>
      <c r="BA18" s="34" t="str">
        <f t="array" aca="1" ref="BA18" ca="1">IFERROR(IF(AND(OR(WEEKDAY(AZ$4,2)&gt;5,AZ$4=Congés),OR(AZ18="x",AZ18="S")),AZ18,IF(BA$4=$E18,"x",IF(AND(((BA$4-$E18)/VLOOKUP($D18,Opérations[],8,0))=INT(((BA$4-$E18)/VLOOKUP($D18,Opérations[],8,0))),$D18&lt;&gt;""),"S",""))),"")</f>
        <v/>
      </c>
      <c r="BB18" s="34" t="str">
        <f t="array" aca="1" ref="BB18" ca="1">IFERROR(IF(AND(OR(WEEKDAY(BA$4,2)&gt;5,BA$4=Congés),OR(BA18="x",BA18="S")),BA18,IF(BB$4=$E18,"x",IF(AND(((BB$4-$E18)/VLOOKUP($D18,Opérations[],8,0))=INT(((BB$4-$E18)/VLOOKUP($D18,Opérations[],8,0))),$D18&lt;&gt;""),"S",""))),"")</f>
        <v/>
      </c>
      <c r="BC18" s="34" t="str">
        <f t="array" aca="1" ref="BC18" ca="1">IFERROR(IF(AND(OR(WEEKDAY(BB$4,2)&gt;5,BB$4=Congés),OR(BB18="x",BB18="S")),BB18,IF(BC$4=$E18,"x",IF(AND(((BC$4-$E18)/VLOOKUP($D18,Opérations[],8,0))=INT(((BC$4-$E18)/VLOOKUP($D18,Opérations[],8,0))),$D18&lt;&gt;""),"S",""))),"")</f>
        <v/>
      </c>
      <c r="BD18" s="72" t="str">
        <f t="array" aca="1" ref="BD18" ca="1">IFERROR(IF(AND(OR(WEEKDAY(BC$4,2)&gt;5,BC$4=Congés),OR(BC18="x",BC18="S")),BC18,IF(BD$4=$E18,"x",IF(AND(((BD$4-$E18)/VLOOKUP($D18,Opérations[],8,0))=INT(((BD$4-$E18)/VLOOKUP($D18,Opérations[],8,0))),$D18&lt;&gt;""),"S",""))),"")</f>
        <v/>
      </c>
    </row>
    <row r="19" spans="1:56">
      <c r="C19" s="159" t="str">
        <f>IF(ISBLANK(D19),"",VLOOKUP(D19,Opérations[],2,0))</f>
        <v>Etat et fonctionnement</v>
      </c>
      <c r="D19" s="4">
        <f t="shared" si="4"/>
        <v>13</v>
      </c>
      <c r="E19" s="71">
        <f>IF(ISBLANK(D19),"",VLOOKUP(D19,Opérations[],3,0))</f>
        <v>42643</v>
      </c>
      <c r="F19" s="83"/>
      <c r="G19" s="80" t="str">
        <f t="array" aca="1" ref="G19" ca="1">IFERROR(IF(AND(OR(WEEKDAY(F$4,2)&gt;5,F$4=Congés),OR(F19="x",F19="S")),F19,IF(G$4=$E19,"x",IF(AND(((G$4-$E19)/VLOOKUP($D19,Opérations[],8,0))=INT(((G$4-$E19)/VLOOKUP($D19,Opérations[],8,0))),$D19&lt;&gt;""),"S",""))),"")</f>
        <v/>
      </c>
      <c r="H19" s="34" t="str">
        <f t="array" aca="1" ref="H19" ca="1">IFERROR(IF(AND(OR(WEEKDAY(G$4,2)&gt;5,G$4=Congés),OR(G19="x",G19="S")),G19,IF(H$4=$E19,"x",IF(AND(((H$4-$E19)/VLOOKUP($D19,Opérations[],8,0))=INT(((H$4-$E19)/VLOOKUP($D19,Opérations[],8,0))),$D19&lt;&gt;""),"S",""))),"")</f>
        <v/>
      </c>
      <c r="I19" s="34" t="str">
        <f t="array" aca="1" ref="I19" ca="1">IFERROR(IF(AND(OR(WEEKDAY(H$4,2)&gt;5,H$4=Congés),OR(H19="x",H19="S")),H19,IF(I$4=$E19,"x",IF(AND(((I$4-$E19)/VLOOKUP($D19,Opérations[],8,0))=INT(((I$4-$E19)/VLOOKUP($D19,Opérations[],8,0))),$D19&lt;&gt;""),"S",""))),"")</f>
        <v/>
      </c>
      <c r="J19" s="34" t="str">
        <f t="array" aca="1" ref="J19" ca="1">IFERROR(IF(AND(OR(WEEKDAY(I$4,2)&gt;5,I$4=Congés),OR(I19="x",I19="S")),I19,IF(J$4=$E19,"x",IF(AND(((J$4-$E19)/VLOOKUP($D19,Opérations[],8,0))=INT(((J$4-$E19)/VLOOKUP($D19,Opérations[],8,0))),$D19&lt;&gt;""),"S",""))),"")</f>
        <v/>
      </c>
      <c r="K19" s="34" t="str">
        <f t="array" aca="1" ref="K19" ca="1">IFERROR(IF(AND(OR(WEEKDAY(J$4,2)&gt;5,J$4=Congés),OR(J19="x",J19="S")),J19,IF(K$4=$E19,"x",IF(AND(((K$4-$E19)/VLOOKUP($D19,Opérations[],8,0))=INT(((K$4-$E19)/VLOOKUP($D19,Opérations[],8,0))),$D19&lt;&gt;""),"S",""))),"")</f>
        <v/>
      </c>
      <c r="L19" s="34" t="str">
        <f t="array" aca="1" ref="L19" ca="1">IFERROR(IF(AND(OR(WEEKDAY(K$4,2)&gt;5,K$4=Congés),OR(K19="x",K19="S")),K19,IF(L$4=$E19,"x",IF(AND(((L$4-$E19)/VLOOKUP($D19,Opérations[],8,0))=INT(((L$4-$E19)/VLOOKUP($D19,Opérations[],8,0))),$D19&lt;&gt;""),"S",""))),"")</f>
        <v/>
      </c>
      <c r="M19" s="34" t="str">
        <f t="array" aca="1" ref="M19" ca="1">IFERROR(IF(AND(OR(WEEKDAY(L$4,2)&gt;5,L$4=Congés),OR(L19="x",L19="S")),L19,IF(M$4=$E19,"x",IF(AND(((M$4-$E19)/VLOOKUP($D19,Opérations[],8,0))=INT(((M$4-$E19)/VLOOKUP($D19,Opérations[],8,0))),$D19&lt;&gt;""),"S",""))),"")</f>
        <v/>
      </c>
      <c r="N19" s="34" t="str">
        <f t="array" aca="1" ref="N19" ca="1">IFERROR(IF(AND(OR(WEEKDAY(M$4,2)&gt;5,M$4=Congés),OR(M19="x",M19="S")),M19,IF(N$4=$E19,"x",IF(AND(((N$4-$E19)/VLOOKUP($D19,Opérations[],8,0))=INT(((N$4-$E19)/VLOOKUP($D19,Opérations[],8,0))),$D19&lt;&gt;""),"S",""))),"")</f>
        <v/>
      </c>
      <c r="O19" s="34" t="str">
        <f t="array" aca="1" ref="O19" ca="1">IFERROR(IF(AND(OR(WEEKDAY(N$4,2)&gt;5,N$4=Congés),OR(N19="x",N19="S")),N19,IF(O$4=$E19,"x",IF(AND(((O$4-$E19)/VLOOKUP($D19,Opérations[],8,0))=INT(((O$4-$E19)/VLOOKUP($D19,Opérations[],8,0))),$D19&lt;&gt;""),"S",""))),"")</f>
        <v/>
      </c>
      <c r="P19" s="34" t="str">
        <f t="array" aca="1" ref="P19" ca="1">IFERROR(IF(AND(OR(WEEKDAY(O$4,2)&gt;5,O$4=Congés),OR(O19="x",O19="S")),O19,IF(P$4=$E19,"x",IF(AND(((P$4-$E19)/VLOOKUP($D19,Opérations[],8,0))=INT(((P$4-$E19)/VLOOKUP($D19,Opérations[],8,0))),$D19&lt;&gt;""),"S",""))),"")</f>
        <v/>
      </c>
      <c r="Q19" s="34" t="str">
        <f t="array" aca="1" ref="Q19" ca="1">IFERROR(IF(AND(OR(WEEKDAY(P$4,2)&gt;5,P$4=Congés),OR(P19="x",P19="S")),P19,IF(Q$4=$E19,"x",IF(AND(((Q$4-$E19)/VLOOKUP($D19,Opérations[],8,0))=INT(((Q$4-$E19)/VLOOKUP($D19,Opérations[],8,0))),$D19&lt;&gt;""),"S",""))),"")</f>
        <v/>
      </c>
      <c r="R19" s="34" t="str">
        <f t="array" aca="1" ref="R19" ca="1">IFERROR(IF(AND(OR(WEEKDAY(Q$4,2)&gt;5,Q$4=Congés),OR(Q19="x",Q19="S")),Q19,IF(R$4=$E19,"x",IF(AND(((R$4-$E19)/VLOOKUP($D19,Opérations[],8,0))=INT(((R$4-$E19)/VLOOKUP($D19,Opérations[],8,0))),$D19&lt;&gt;""),"S",""))),"")</f>
        <v/>
      </c>
      <c r="S19" s="34" t="str">
        <f t="array" aca="1" ref="S19" ca="1">IFERROR(IF(AND(OR(WEEKDAY(R$4,2)&gt;5,R$4=Congés),OR(R19="x",R19="S")),R19,IF(S$4=$E19,"x",IF(AND(((S$4-$E19)/VLOOKUP($D19,Opérations[],8,0))=INT(((S$4-$E19)/VLOOKUP($D19,Opérations[],8,0))),$D19&lt;&gt;""),"S",""))),"")</f>
        <v/>
      </c>
      <c r="T19" s="34" t="str">
        <f t="array" aca="1" ref="T19" ca="1">IFERROR(IF(AND(OR(WEEKDAY(S$4,2)&gt;5,S$4=Congés),OR(S19="x",S19="S")),S19,IF(T$4=$E19,"x",IF(AND(((T$4-$E19)/VLOOKUP($D19,Opérations[],8,0))=INT(((T$4-$E19)/VLOOKUP($D19,Opérations[],8,0))),$D19&lt;&gt;""),"S",""))),"")</f>
        <v/>
      </c>
      <c r="U19" s="34" t="str">
        <f t="array" aca="1" ref="U19" ca="1">IFERROR(IF(AND(OR(WEEKDAY(T$4,2)&gt;5,T$4=Congés),OR(T19="x",T19="S")),T19,IF(U$4=$E19,"x",IF(AND(((U$4-$E19)/VLOOKUP($D19,Opérations[],8,0))=INT(((U$4-$E19)/VLOOKUP($D19,Opérations[],8,0))),$D19&lt;&gt;""),"S",""))),"")</f>
        <v/>
      </c>
      <c r="V19" s="34" t="str">
        <f t="array" aca="1" ref="V19" ca="1">IFERROR(IF(AND(OR(WEEKDAY(U$4,2)&gt;5,U$4=Congés),OR(U19="x",U19="S")),U19,IF(V$4=$E19,"x",IF(AND(((V$4-$E19)/VLOOKUP($D19,Opérations[],8,0))=INT(((V$4-$E19)/VLOOKUP($D19,Opérations[],8,0))),$D19&lt;&gt;""),"S",""))),"")</f>
        <v/>
      </c>
      <c r="W19" s="34" t="str">
        <f t="array" aca="1" ref="W19" ca="1">IFERROR(IF(AND(OR(WEEKDAY(V$4,2)&gt;5,V$4=Congés),OR(V19="x",V19="S")),V19,IF(W$4=$E19,"x",IF(AND(((W$4-$E19)/VLOOKUP($D19,Opérations[],8,0))=INT(((W$4-$E19)/VLOOKUP($D19,Opérations[],8,0))),$D19&lt;&gt;""),"S",""))),"")</f>
        <v/>
      </c>
      <c r="X19" s="34" t="str">
        <f t="array" aca="1" ref="X19" ca="1">IFERROR(IF(AND(OR(WEEKDAY(W$4,2)&gt;5,W$4=Congés),OR(W19="x",W19="S")),W19,IF(X$4=$E19,"x",IF(AND(((X$4-$E19)/VLOOKUP($D19,Opérations[],8,0))=INT(((X$4-$E19)/VLOOKUP($D19,Opérations[],8,0))),$D19&lt;&gt;""),"S",""))),"")</f>
        <v/>
      </c>
      <c r="Y19" s="34" t="str">
        <f t="array" aca="1" ref="Y19" ca="1">IFERROR(IF(AND(OR(WEEKDAY(X$4,2)&gt;5,X$4=Congés),OR(X19="x",X19="S")),X19,IF(Y$4=$E19,"x",IF(AND(((Y$4-$E19)/VLOOKUP($D19,Opérations[],8,0))=INT(((Y$4-$E19)/VLOOKUP($D19,Opérations[],8,0))),$D19&lt;&gt;""),"S",""))),"")</f>
        <v/>
      </c>
      <c r="Z19" s="34" t="str">
        <f t="array" aca="1" ref="Z19" ca="1">IFERROR(IF(AND(OR(WEEKDAY(Y$4,2)&gt;5,Y$4=Congés),OR(Y19="x",Y19="S")),Y19,IF(Z$4=$E19,"x",IF(AND(((Z$4-$E19)/VLOOKUP($D19,Opérations[],8,0))=INT(((Z$4-$E19)/VLOOKUP($D19,Opérations[],8,0))),$D19&lt;&gt;""),"S",""))),"")</f>
        <v/>
      </c>
      <c r="AA19" s="34" t="str">
        <f t="array" aca="1" ref="AA19" ca="1">IFERROR(IF(AND(OR(WEEKDAY(Z$4,2)&gt;5,Z$4=Congés),OR(Z19="x",Z19="S")),Z19,IF(AA$4=$E19,"x",IF(AND(((AA$4-$E19)/VLOOKUP($D19,Opérations[],8,0))=INT(((AA$4-$E19)/VLOOKUP($D19,Opérations[],8,0))),$D19&lt;&gt;""),"S",""))),"")</f>
        <v/>
      </c>
      <c r="AB19" s="34" t="str">
        <f t="array" aca="1" ref="AB19" ca="1">IFERROR(IF(AND(OR(WEEKDAY(AA$4,2)&gt;5,AA$4=Congés),OR(AA19="x",AA19="S")),AA19,IF(AB$4=$E19,"x",IF(AND(((AB$4-$E19)/VLOOKUP($D19,Opérations[],8,0))=INT(((AB$4-$E19)/VLOOKUP($D19,Opérations[],8,0))),$D19&lt;&gt;""),"S",""))),"")</f>
        <v/>
      </c>
      <c r="AC19" s="34" t="str">
        <f t="array" aca="1" ref="AC19" ca="1">IFERROR(IF(AND(OR(WEEKDAY(AB$4,2)&gt;5,AB$4=Congés),OR(AB19="x",AB19="S")),AB19,IF(AC$4=$E19,"x",IF(AND(((AC$4-$E19)/VLOOKUP($D19,Opérations[],8,0))=INT(((AC$4-$E19)/VLOOKUP($D19,Opérations[],8,0))),$D19&lt;&gt;""),"S",""))),"")</f>
        <v/>
      </c>
      <c r="AD19" s="34" t="str">
        <f t="array" aca="1" ref="AD19" ca="1">IFERROR(IF(AND(OR(WEEKDAY(AC$4,2)&gt;5,AC$4=Congés),OR(AC19="x",AC19="S")),AC19,IF(AD$4=$E19,"x",IF(AND(((AD$4-$E19)/VLOOKUP($D19,Opérations[],8,0))=INT(((AD$4-$E19)/VLOOKUP($D19,Opérations[],8,0))),$D19&lt;&gt;""),"S",""))),"")</f>
        <v/>
      </c>
      <c r="AE19" s="34" t="str">
        <f t="array" aca="1" ref="AE19" ca="1">IFERROR(IF(AND(OR(WEEKDAY(AD$4,2)&gt;5,AD$4=Congés),OR(AD19="x",AD19="S")),AD19,IF(AE$4=$E19,"x",IF(AND(((AE$4-$E19)/VLOOKUP($D19,Opérations[],8,0))=INT(((AE$4-$E19)/VLOOKUP($D19,Opérations[],8,0))),$D19&lt;&gt;""),"S",""))),"")</f>
        <v/>
      </c>
      <c r="AF19" s="34" t="str">
        <f t="array" aca="1" ref="AF19" ca="1">IFERROR(IF(AND(OR(WEEKDAY(AE$4,2)&gt;5,AE$4=Congés),OR(AE19="x",AE19="S")),AE19,IF(AF$4=$E19,"x",IF(AND(((AF$4-$E19)/VLOOKUP($D19,Opérations[],8,0))=INT(((AF$4-$E19)/VLOOKUP($D19,Opérations[],8,0))),$D19&lt;&gt;""),"S",""))),"")</f>
        <v/>
      </c>
      <c r="AG19" s="72" t="str">
        <f t="array" aca="1" ref="AG19" ca="1">IFERROR(IF(AND(OR(WEEKDAY(AF$4,2)&gt;5,AF$4=Congés),OR(AF19="x",AF19="S")),AF19,IF(AG$4=$E19,"x",IF(AND(((AG$4-$E19)/VLOOKUP($D19,Opérations[],8,0))=INT(((AG$4-$E19)/VLOOKUP($D19,Opérations[],8,0))),$D19&lt;&gt;""),"S",""))),"")</f>
        <v/>
      </c>
      <c r="AH19" s="80" t="str">
        <f t="array" aca="1" ref="AH19" ca="1">IFERROR(IF(AND(OR(WEEKDAY(AG$4,2)&gt;5,AG$4=Congés),OR(AG19="x",AG19="S")),AG19,IF(AH$4=$E19,"x",IF(AND(((AH$4-$E19)/VLOOKUP($D19,Opérations[],8,0))=INT(((AH$4-$E19)/VLOOKUP($D19,Opérations[],8,0))),$D19&lt;&gt;""),"S",""))),"")</f>
        <v/>
      </c>
      <c r="AI19" s="34" t="str">
        <f t="array" aca="1" ref="AI19" ca="1">IFERROR(IF(AND(OR(WEEKDAY(AH$4,2)&gt;5,AH$4=Congés),OR(AH19="x",AH19="S")),AH19,IF(AI$4=$E19,"x",IF(AND(((AI$4-$E19)/VLOOKUP($D19,Opérations[],8,0))=INT(((AI$4-$E19)/VLOOKUP($D19,Opérations[],8,0))),$D19&lt;&gt;""),"S",""))),"")</f>
        <v/>
      </c>
      <c r="AJ19" s="34" t="str">
        <f t="array" aca="1" ref="AJ19" ca="1">IFERROR(IF(AND(OR(WEEKDAY(AI$4,2)&gt;5,AI$4=Congés),OR(AI19="x",AI19="S")),AI19,IF(AJ$4=$E19,"x",IF(AND(((AJ$4-$E19)/VLOOKUP($D19,Opérations[],8,0))=INT(((AJ$4-$E19)/VLOOKUP($D19,Opérations[],8,0))),$D19&lt;&gt;""),"S",""))),"")</f>
        <v/>
      </c>
      <c r="AK19" s="34" t="str">
        <f t="array" aca="1" ref="AK19" ca="1">IFERROR(IF(AND(OR(WEEKDAY(AJ$4,2)&gt;5,AJ$4=Congés),OR(AJ19="x",AJ19="S")),AJ19,IF(AK$4=$E19,"x",IF(AND(((AK$4-$E19)/VLOOKUP($D19,Opérations[],8,0))=INT(((AK$4-$E19)/VLOOKUP($D19,Opérations[],8,0))),$D19&lt;&gt;""),"S",""))),"")</f>
        <v/>
      </c>
      <c r="AL19" s="34" t="str">
        <f t="array" aca="1" ref="AL19" ca="1">IFERROR(IF(AND(OR(WEEKDAY(AK$4,2)&gt;5,AK$4=Congés),OR(AK19="x",AK19="S")),AK19,IF(AL$4=$E19,"x",IF(AND(((AL$4-$E19)/VLOOKUP($D19,Opérations[],8,0))=INT(((AL$4-$E19)/VLOOKUP($D19,Opérations[],8,0))),$D19&lt;&gt;""),"S",""))),"")</f>
        <v/>
      </c>
      <c r="AM19" s="34" t="str">
        <f t="array" aca="1" ref="AM19" ca="1">IFERROR(IF(AND(OR(WEEKDAY(AL$4,2)&gt;5,AL$4=Congés),OR(AL19="x",AL19="S")),AL19,IF(AM$4=$E19,"x",IF(AND(((AM$4-$E19)/VLOOKUP($D19,Opérations[],8,0))=INT(((AM$4-$E19)/VLOOKUP($D19,Opérations[],8,0))),$D19&lt;&gt;""),"S",""))),"")</f>
        <v/>
      </c>
      <c r="AN19" s="34" t="str">
        <f t="array" aca="1" ref="AN19" ca="1">IFERROR(IF(AND(OR(WEEKDAY(AM$4,2)&gt;5,AM$4=Congés),OR(AM19="x",AM19="S")),AM19,IF(AN$4=$E19,"x",IF(AND(((AN$4-$E19)/VLOOKUP($D19,Opérations[],8,0))=INT(((AN$4-$E19)/VLOOKUP($D19,Opérations[],8,0))),$D19&lt;&gt;""),"S",""))),"")</f>
        <v/>
      </c>
      <c r="AO19" s="34" t="str">
        <f t="array" aca="1" ref="AO19" ca="1">IFERROR(IF(AND(OR(WEEKDAY(AN$4,2)&gt;5,AN$4=Congés),OR(AN19="x",AN19="S")),AN19,IF(AO$4=$E19,"x",IF(AND(((AO$4-$E19)/VLOOKUP($D19,Opérations[],8,0))=INT(((AO$4-$E19)/VLOOKUP($D19,Opérations[],8,0))),$D19&lt;&gt;""),"S",""))),"")</f>
        <v/>
      </c>
      <c r="AP19" s="34" t="str">
        <f t="array" aca="1" ref="AP19" ca="1">IFERROR(IF(AND(OR(WEEKDAY(AO$4,2)&gt;5,AO$4=Congés),OR(AO19="x",AO19="S")),AO19,IF(AP$4=$E19,"x",IF(AND(((AP$4-$E19)/VLOOKUP($D19,Opérations[],8,0))=INT(((AP$4-$E19)/VLOOKUP($D19,Opérations[],8,0))),$D19&lt;&gt;""),"S",""))),"")</f>
        <v/>
      </c>
      <c r="AQ19" s="34" t="str">
        <f t="array" aca="1" ref="AQ19" ca="1">IFERROR(IF(AND(OR(WEEKDAY(AP$4,2)&gt;5,AP$4=Congés),OR(AP19="x",AP19="S")),AP19,IF(AQ$4=$E19,"x",IF(AND(((AQ$4-$E19)/VLOOKUP($D19,Opérations[],8,0))=INT(((AQ$4-$E19)/VLOOKUP($D19,Opérations[],8,0))),$D19&lt;&gt;""),"S",""))),"")</f>
        <v/>
      </c>
      <c r="AR19" s="34" t="str">
        <f t="array" aca="1" ref="AR19" ca="1">IFERROR(IF(AND(OR(WEEKDAY(AQ$4,2)&gt;5,AQ$4=Congés),OR(AQ19="x",AQ19="S")),AQ19,IF(AR$4=$E19,"x",IF(AND(((AR$4-$E19)/VLOOKUP($D19,Opérations[],8,0))=INT(((AR$4-$E19)/VLOOKUP($D19,Opérations[],8,0))),$D19&lt;&gt;""),"S",""))),"")</f>
        <v/>
      </c>
      <c r="AS19" s="34" t="str">
        <f t="array" aca="1" ref="AS19" ca="1">IFERROR(IF(AND(OR(WEEKDAY(AR$4,2)&gt;5,AR$4=Congés),OR(AR19="x",AR19="S")),AR19,IF(AS$4=$E19,"x",IF(AND(((AS$4-$E19)/VLOOKUP($D19,Opérations[],8,0))=INT(((AS$4-$E19)/VLOOKUP($D19,Opérations[],8,0))),$D19&lt;&gt;""),"S",""))),"")</f>
        <v/>
      </c>
      <c r="AT19" s="34" t="str">
        <f t="array" aca="1" ref="AT19" ca="1">IFERROR(IF(AND(OR(WEEKDAY(AS$4,2)&gt;5,AS$4=Congés),OR(AS19="x",AS19="S")),AS19,IF(AT$4=$E19,"x",IF(AND(((AT$4-$E19)/VLOOKUP($D19,Opérations[],8,0))=INT(((AT$4-$E19)/VLOOKUP($D19,Opérations[],8,0))),$D19&lt;&gt;""),"S",""))),"")</f>
        <v/>
      </c>
      <c r="AU19" s="34" t="str">
        <f t="array" aca="1" ref="AU19" ca="1">IFERROR(IF(AND(OR(WEEKDAY(AT$4,2)&gt;5,AT$4=Congés),OR(AT19="x",AT19="S")),AT19,IF(AU$4=$E19,"x",IF(AND(((AU$4-$E19)/VLOOKUP($D19,Opérations[],8,0))=INT(((AU$4-$E19)/VLOOKUP($D19,Opérations[],8,0))),$D19&lt;&gt;""),"S",""))),"")</f>
        <v/>
      </c>
      <c r="AV19" s="34" t="str">
        <f t="array" aca="1" ref="AV19" ca="1">IFERROR(IF(AND(OR(WEEKDAY(AU$4,2)&gt;5,AU$4=Congés),OR(AU19="x",AU19="S")),AU19,IF(AV$4=$E19,"x",IF(AND(((AV$4-$E19)/VLOOKUP($D19,Opérations[],8,0))=INT(((AV$4-$E19)/VLOOKUP($D19,Opérations[],8,0))),$D19&lt;&gt;""),"S",""))),"")</f>
        <v/>
      </c>
      <c r="AW19" s="34" t="str">
        <f t="array" aca="1" ref="AW19" ca="1">IFERROR(IF(AND(OR(WEEKDAY(AV$4,2)&gt;5,AV$4=Congés),OR(AV19="x",AV19="S")),AV19,IF(AW$4=$E19,"x",IF(AND(((AW$4-$E19)/VLOOKUP($D19,Opérations[],8,0))=INT(((AW$4-$E19)/VLOOKUP($D19,Opérations[],8,0))),$D19&lt;&gt;""),"S",""))),"")</f>
        <v/>
      </c>
      <c r="AX19" s="34" t="str">
        <f t="array" aca="1" ref="AX19" ca="1">IFERROR(IF(AND(OR(WEEKDAY(AW$4,2)&gt;5,AW$4=Congés),OR(AW19="x",AW19="S")),AW19,IF(AX$4=$E19,"x",IF(AND(((AX$4-$E19)/VLOOKUP($D19,Opérations[],8,0))=INT(((AX$4-$E19)/VLOOKUP($D19,Opérations[],8,0))),$D19&lt;&gt;""),"S",""))),"")</f>
        <v/>
      </c>
      <c r="AY19" s="34" t="str">
        <f t="array" aca="1" ref="AY19" ca="1">IFERROR(IF(AND(OR(WEEKDAY(AX$4,2)&gt;5,AX$4=Congés),OR(AX19="x",AX19="S")),AX19,IF(AY$4=$E19,"x",IF(AND(((AY$4-$E19)/VLOOKUP($D19,Opérations[],8,0))=INT(((AY$4-$E19)/VLOOKUP($D19,Opérations[],8,0))),$D19&lt;&gt;""),"S",""))),"")</f>
        <v/>
      </c>
      <c r="AZ19" s="34" t="str">
        <f t="array" aca="1" ref="AZ19" ca="1">IFERROR(IF(AND(OR(WEEKDAY(AY$4,2)&gt;5,AY$4=Congés),OR(AY19="x",AY19="S")),AY19,IF(AZ$4=$E19,"x",IF(AND(((AZ$4-$E19)/VLOOKUP($D19,Opérations[],8,0))=INT(((AZ$4-$E19)/VLOOKUP($D19,Opérations[],8,0))),$D19&lt;&gt;""),"S",""))),"")</f>
        <v/>
      </c>
      <c r="BA19" s="34" t="str">
        <f t="array" aca="1" ref="BA19" ca="1">IFERROR(IF(AND(OR(WEEKDAY(AZ$4,2)&gt;5,AZ$4=Congés),OR(AZ19="x",AZ19="S")),AZ19,IF(BA$4=$E19,"x",IF(AND(((BA$4-$E19)/VLOOKUP($D19,Opérations[],8,0))=INT(((BA$4-$E19)/VLOOKUP($D19,Opérations[],8,0))),$D19&lt;&gt;""),"S",""))),"")</f>
        <v/>
      </c>
      <c r="BB19" s="34" t="str">
        <f t="array" aca="1" ref="BB19" ca="1">IFERROR(IF(AND(OR(WEEKDAY(BA$4,2)&gt;5,BA$4=Congés),OR(BA19="x",BA19="S")),BA19,IF(BB$4=$E19,"x",IF(AND(((BB$4-$E19)/VLOOKUP($D19,Opérations[],8,0))=INT(((BB$4-$E19)/VLOOKUP($D19,Opérations[],8,0))),$D19&lt;&gt;""),"S",""))),"")</f>
        <v/>
      </c>
      <c r="BC19" s="34" t="str">
        <f t="array" aca="1" ref="BC19" ca="1">IFERROR(IF(AND(OR(WEEKDAY(BB$4,2)&gt;5,BB$4=Congés),OR(BB19="x",BB19="S")),BB19,IF(BC$4=$E19,"x",IF(AND(((BC$4-$E19)/VLOOKUP($D19,Opérations[],8,0))=INT(((BC$4-$E19)/VLOOKUP($D19,Opérations[],8,0))),$D19&lt;&gt;""),"S",""))),"")</f>
        <v/>
      </c>
      <c r="BD19" s="72" t="str">
        <f t="array" aca="1" ref="BD19" ca="1">IFERROR(IF(AND(OR(WEEKDAY(BC$4,2)&gt;5,BC$4=Congés),OR(BC19="x",BC19="S")),BC19,IF(BD$4=$E19,"x",IF(AND(((BD$4-$E19)/VLOOKUP($D19,Opérations[],8,0))=INT(((BD$4-$E19)/VLOOKUP($D19,Opérations[],8,0))),$D19&lt;&gt;""),"S",""))),"")</f>
        <v/>
      </c>
    </row>
    <row r="20" spans="1:56">
      <c r="C20" s="159" t="str">
        <f>IF(ISBLANK(D20),"",VLOOKUP(D20,Opérations[],2,0))</f>
        <v>Graissage</v>
      </c>
      <c r="D20" s="4">
        <f t="shared" si="4"/>
        <v>14</v>
      </c>
      <c r="E20" s="71">
        <f>IF(ISBLANK(D20),"",VLOOKUP(D20,Opérations[],3,0))</f>
        <v>42643</v>
      </c>
      <c r="F20" s="83"/>
      <c r="G20" s="80" t="str">
        <f t="array" aca="1" ref="G20" ca="1">IFERROR(IF(AND(OR(WEEKDAY(F$4,2)&gt;5,F$4=Congés),OR(F20="x",F20="S")),F20,IF(G$4=$E20,"x",IF(AND(((G$4-$E20)/VLOOKUP($D20,Opérations[],8,0))=INT(((G$4-$E20)/VLOOKUP($D20,Opérations[],8,0))),$D20&lt;&gt;""),"S",""))),"")</f>
        <v/>
      </c>
      <c r="H20" s="34" t="str">
        <f t="array" aca="1" ref="H20" ca="1">IFERROR(IF(AND(OR(WEEKDAY(G$4,2)&gt;5,G$4=Congés),OR(G20="x",G20="S")),G20,IF(H$4=$E20,"x",IF(AND(((H$4-$E20)/VLOOKUP($D20,Opérations[],8,0))=INT(((H$4-$E20)/VLOOKUP($D20,Opérations[],8,0))),$D20&lt;&gt;""),"S",""))),"")</f>
        <v/>
      </c>
      <c r="I20" s="34" t="str">
        <f t="array" aca="1" ref="I20" ca="1">IFERROR(IF(AND(OR(WEEKDAY(H$4,2)&gt;5,H$4=Congés),OR(H20="x",H20="S")),H20,IF(I$4=$E20,"x",IF(AND(((I$4-$E20)/VLOOKUP($D20,Opérations[],8,0))=INT(((I$4-$E20)/VLOOKUP($D20,Opérations[],8,0))),$D20&lt;&gt;""),"S",""))),"")</f>
        <v/>
      </c>
      <c r="J20" s="34" t="str">
        <f t="array" aca="1" ref="J20" ca="1">IFERROR(IF(AND(OR(WEEKDAY(I$4,2)&gt;5,I$4=Congés),OR(I20="x",I20="S")),I20,IF(J$4=$E20,"x",IF(AND(((J$4-$E20)/VLOOKUP($D20,Opérations[],8,0))=INT(((J$4-$E20)/VLOOKUP($D20,Opérations[],8,0))),$D20&lt;&gt;""),"S",""))),"")</f>
        <v/>
      </c>
      <c r="K20" s="34" t="str">
        <f t="array" aca="1" ref="K20" ca="1">IFERROR(IF(AND(OR(WEEKDAY(J$4,2)&gt;5,J$4=Congés),OR(J20="x",J20="S")),J20,IF(K$4=$E20,"x",IF(AND(((K$4-$E20)/VLOOKUP($D20,Opérations[],8,0))=INT(((K$4-$E20)/VLOOKUP($D20,Opérations[],8,0))),$D20&lt;&gt;""),"S",""))),"")</f>
        <v/>
      </c>
      <c r="L20" s="34" t="str">
        <f t="array" aca="1" ref="L20" ca="1">IFERROR(IF(AND(OR(WEEKDAY(K$4,2)&gt;5,K$4=Congés),OR(K20="x",K20="S")),K20,IF(L$4=$E20,"x",IF(AND(((L$4-$E20)/VLOOKUP($D20,Opérations[],8,0))=INT(((L$4-$E20)/VLOOKUP($D20,Opérations[],8,0))),$D20&lt;&gt;""),"S",""))),"")</f>
        <v/>
      </c>
      <c r="M20" s="34" t="str">
        <f t="array" aca="1" ref="M20" ca="1">IFERROR(IF(AND(OR(WEEKDAY(L$4,2)&gt;5,L$4=Congés),OR(L20="x",L20="S")),L20,IF(M$4=$E20,"x",IF(AND(((M$4-$E20)/VLOOKUP($D20,Opérations[],8,0))=INT(((M$4-$E20)/VLOOKUP($D20,Opérations[],8,0))),$D20&lt;&gt;""),"S",""))),"")</f>
        <v/>
      </c>
      <c r="N20" s="34" t="str">
        <f t="array" aca="1" ref="N20" ca="1">IFERROR(IF(AND(OR(WEEKDAY(M$4,2)&gt;5,M$4=Congés),OR(M20="x",M20="S")),M20,IF(N$4=$E20,"x",IF(AND(((N$4-$E20)/VLOOKUP($D20,Opérations[],8,0))=INT(((N$4-$E20)/VLOOKUP($D20,Opérations[],8,0))),$D20&lt;&gt;""),"S",""))),"")</f>
        <v/>
      </c>
      <c r="O20" s="34" t="str">
        <f t="array" aca="1" ref="O20" ca="1">IFERROR(IF(AND(OR(WEEKDAY(N$4,2)&gt;5,N$4=Congés),OR(N20="x",N20="S")),N20,IF(O$4=$E20,"x",IF(AND(((O$4-$E20)/VLOOKUP($D20,Opérations[],8,0))=INT(((O$4-$E20)/VLOOKUP($D20,Opérations[],8,0))),$D20&lt;&gt;""),"S",""))),"")</f>
        <v/>
      </c>
      <c r="P20" s="34" t="str">
        <f t="array" aca="1" ref="P20" ca="1">IFERROR(IF(AND(OR(WEEKDAY(O$4,2)&gt;5,O$4=Congés),OR(O20="x",O20="S")),O20,IF(P$4=$E20,"x",IF(AND(((P$4-$E20)/VLOOKUP($D20,Opérations[],8,0))=INT(((P$4-$E20)/VLOOKUP($D20,Opérations[],8,0))),$D20&lt;&gt;""),"S",""))),"")</f>
        <v/>
      </c>
      <c r="Q20" s="34" t="str">
        <f t="array" aca="1" ref="Q20" ca="1">IFERROR(IF(AND(OR(WEEKDAY(P$4,2)&gt;5,P$4=Congés),OR(P20="x",P20="S")),P20,IF(Q$4=$E20,"x",IF(AND(((Q$4-$E20)/VLOOKUP($D20,Opérations[],8,0))=INT(((Q$4-$E20)/VLOOKUP($D20,Opérations[],8,0))),$D20&lt;&gt;""),"S",""))),"")</f>
        <v/>
      </c>
      <c r="R20" s="34" t="str">
        <f t="array" aca="1" ref="R20" ca="1">IFERROR(IF(AND(OR(WEEKDAY(Q$4,2)&gt;5,Q$4=Congés),OR(Q20="x",Q20="S")),Q20,IF(R$4=$E20,"x",IF(AND(((R$4-$E20)/VLOOKUP($D20,Opérations[],8,0))=INT(((R$4-$E20)/VLOOKUP($D20,Opérations[],8,0))),$D20&lt;&gt;""),"S",""))),"")</f>
        <v/>
      </c>
      <c r="S20" s="34" t="str">
        <f t="array" aca="1" ref="S20" ca="1">IFERROR(IF(AND(OR(WEEKDAY(R$4,2)&gt;5,R$4=Congés),OR(R20="x",R20="S")),R20,IF(S$4=$E20,"x",IF(AND(((S$4-$E20)/VLOOKUP($D20,Opérations[],8,0))=INT(((S$4-$E20)/VLOOKUP($D20,Opérations[],8,0))),$D20&lt;&gt;""),"S",""))),"")</f>
        <v/>
      </c>
      <c r="T20" s="34" t="str">
        <f t="array" aca="1" ref="T20" ca="1">IFERROR(IF(AND(OR(WEEKDAY(S$4,2)&gt;5,S$4=Congés),OR(S20="x",S20="S")),S20,IF(T$4=$E20,"x",IF(AND(((T$4-$E20)/VLOOKUP($D20,Opérations[],8,0))=INT(((T$4-$E20)/VLOOKUP($D20,Opérations[],8,0))),$D20&lt;&gt;""),"S",""))),"")</f>
        <v/>
      </c>
      <c r="U20" s="34" t="str">
        <f t="array" aca="1" ref="U20" ca="1">IFERROR(IF(AND(OR(WEEKDAY(T$4,2)&gt;5,T$4=Congés),OR(T20="x",T20="S")),T20,IF(U$4=$E20,"x",IF(AND(((U$4-$E20)/VLOOKUP($D20,Opérations[],8,0))=INT(((U$4-$E20)/VLOOKUP($D20,Opérations[],8,0))),$D20&lt;&gt;""),"S",""))),"")</f>
        <v/>
      </c>
      <c r="V20" s="34" t="str">
        <f t="array" aca="1" ref="V20" ca="1">IFERROR(IF(AND(OR(WEEKDAY(U$4,2)&gt;5,U$4=Congés),OR(U20="x",U20="S")),U20,IF(V$4=$E20,"x",IF(AND(((V$4-$E20)/VLOOKUP($D20,Opérations[],8,0))=INT(((V$4-$E20)/VLOOKUP($D20,Opérations[],8,0))),$D20&lt;&gt;""),"S",""))),"")</f>
        <v/>
      </c>
      <c r="W20" s="34" t="str">
        <f t="array" aca="1" ref="W20" ca="1">IFERROR(IF(AND(OR(WEEKDAY(V$4,2)&gt;5,V$4=Congés),OR(V20="x",V20="S")),V20,IF(W$4=$E20,"x",IF(AND(((W$4-$E20)/VLOOKUP($D20,Opérations[],8,0))=INT(((W$4-$E20)/VLOOKUP($D20,Opérations[],8,0))),$D20&lt;&gt;""),"S",""))),"")</f>
        <v/>
      </c>
      <c r="X20" s="34" t="str">
        <f t="array" aca="1" ref="X20" ca="1">IFERROR(IF(AND(OR(WEEKDAY(W$4,2)&gt;5,W$4=Congés),OR(W20="x",W20="S")),W20,IF(X$4=$E20,"x",IF(AND(((X$4-$E20)/VLOOKUP($D20,Opérations[],8,0))=INT(((X$4-$E20)/VLOOKUP($D20,Opérations[],8,0))),$D20&lt;&gt;""),"S",""))),"")</f>
        <v/>
      </c>
      <c r="Y20" s="34" t="str">
        <f t="array" aca="1" ref="Y20" ca="1">IFERROR(IF(AND(OR(WEEKDAY(X$4,2)&gt;5,X$4=Congés),OR(X20="x",X20="S")),X20,IF(Y$4=$E20,"x",IF(AND(((Y$4-$E20)/VLOOKUP($D20,Opérations[],8,0))=INT(((Y$4-$E20)/VLOOKUP($D20,Opérations[],8,0))),$D20&lt;&gt;""),"S",""))),"")</f>
        <v/>
      </c>
      <c r="Z20" s="34" t="str">
        <f t="array" aca="1" ref="Z20" ca="1">IFERROR(IF(AND(OR(WEEKDAY(Y$4,2)&gt;5,Y$4=Congés),OR(Y20="x",Y20="S")),Y20,IF(Z$4=$E20,"x",IF(AND(((Z$4-$E20)/VLOOKUP($D20,Opérations[],8,0))=INT(((Z$4-$E20)/VLOOKUP($D20,Opérations[],8,0))),$D20&lt;&gt;""),"S",""))),"")</f>
        <v/>
      </c>
      <c r="AA20" s="34" t="str">
        <f t="array" aca="1" ref="AA20" ca="1">IFERROR(IF(AND(OR(WEEKDAY(Z$4,2)&gt;5,Z$4=Congés),OR(Z20="x",Z20="S")),Z20,IF(AA$4=$E20,"x",IF(AND(((AA$4-$E20)/VLOOKUP($D20,Opérations[],8,0))=INT(((AA$4-$E20)/VLOOKUP($D20,Opérations[],8,0))),$D20&lt;&gt;""),"S",""))),"")</f>
        <v/>
      </c>
      <c r="AB20" s="34" t="str">
        <f t="array" aca="1" ref="AB20" ca="1">IFERROR(IF(AND(OR(WEEKDAY(AA$4,2)&gt;5,AA$4=Congés),OR(AA20="x",AA20="S")),AA20,IF(AB$4=$E20,"x",IF(AND(((AB$4-$E20)/VLOOKUP($D20,Opérations[],8,0))=INT(((AB$4-$E20)/VLOOKUP($D20,Opérations[],8,0))),$D20&lt;&gt;""),"S",""))),"")</f>
        <v/>
      </c>
      <c r="AC20" s="34" t="str">
        <f t="array" aca="1" ref="AC20" ca="1">IFERROR(IF(AND(OR(WEEKDAY(AB$4,2)&gt;5,AB$4=Congés),OR(AB20="x",AB20="S")),AB20,IF(AC$4=$E20,"x",IF(AND(((AC$4-$E20)/VLOOKUP($D20,Opérations[],8,0))=INT(((AC$4-$E20)/VLOOKUP($D20,Opérations[],8,0))),$D20&lt;&gt;""),"S",""))),"")</f>
        <v/>
      </c>
      <c r="AD20" s="34" t="str">
        <f t="array" aca="1" ref="AD20" ca="1">IFERROR(IF(AND(OR(WEEKDAY(AC$4,2)&gt;5,AC$4=Congés),OR(AC20="x",AC20="S")),AC20,IF(AD$4=$E20,"x",IF(AND(((AD$4-$E20)/VLOOKUP($D20,Opérations[],8,0))=INT(((AD$4-$E20)/VLOOKUP($D20,Opérations[],8,0))),$D20&lt;&gt;""),"S",""))),"")</f>
        <v/>
      </c>
      <c r="AE20" s="34" t="str">
        <f t="array" aca="1" ref="AE20" ca="1">IFERROR(IF(AND(OR(WEEKDAY(AD$4,2)&gt;5,AD$4=Congés),OR(AD20="x",AD20="S")),AD20,IF(AE$4=$E20,"x",IF(AND(((AE$4-$E20)/VLOOKUP($D20,Opérations[],8,0))=INT(((AE$4-$E20)/VLOOKUP($D20,Opérations[],8,0))),$D20&lt;&gt;""),"S",""))),"")</f>
        <v/>
      </c>
      <c r="AF20" s="34" t="str">
        <f t="array" aca="1" ref="AF20" ca="1">IFERROR(IF(AND(OR(WEEKDAY(AE$4,2)&gt;5,AE$4=Congés),OR(AE20="x",AE20="S")),AE20,IF(AF$4=$E20,"x",IF(AND(((AF$4-$E20)/VLOOKUP($D20,Opérations[],8,0))=INT(((AF$4-$E20)/VLOOKUP($D20,Opérations[],8,0))),$D20&lt;&gt;""),"S",""))),"")</f>
        <v/>
      </c>
      <c r="AG20" s="72" t="str">
        <f t="array" aca="1" ref="AG20" ca="1">IFERROR(IF(AND(OR(WEEKDAY(AF$4,2)&gt;5,AF$4=Congés),OR(AF20="x",AF20="S")),AF20,IF(AG$4=$E20,"x",IF(AND(((AG$4-$E20)/VLOOKUP($D20,Opérations[],8,0))=INT(((AG$4-$E20)/VLOOKUP($D20,Opérations[],8,0))),$D20&lt;&gt;""),"S",""))),"")</f>
        <v/>
      </c>
      <c r="AH20" s="80" t="str">
        <f t="array" aca="1" ref="AH20" ca="1">IFERROR(IF(AND(OR(WEEKDAY(AG$4,2)&gt;5,AG$4=Congés),OR(AG20="x",AG20="S")),AG20,IF(AH$4=$E20,"x",IF(AND(((AH$4-$E20)/VLOOKUP($D20,Opérations[],8,0))=INT(((AH$4-$E20)/VLOOKUP($D20,Opérations[],8,0))),$D20&lt;&gt;""),"S",""))),"")</f>
        <v/>
      </c>
      <c r="AI20" s="34" t="str">
        <f t="array" aca="1" ref="AI20" ca="1">IFERROR(IF(AND(OR(WEEKDAY(AH$4,2)&gt;5,AH$4=Congés),OR(AH20="x",AH20="S")),AH20,IF(AI$4=$E20,"x",IF(AND(((AI$4-$E20)/VLOOKUP($D20,Opérations[],8,0))=INT(((AI$4-$E20)/VLOOKUP($D20,Opérations[],8,0))),$D20&lt;&gt;""),"S",""))),"")</f>
        <v/>
      </c>
      <c r="AJ20" s="34" t="str">
        <f t="array" aca="1" ref="AJ20" ca="1">IFERROR(IF(AND(OR(WEEKDAY(AI$4,2)&gt;5,AI$4=Congés),OR(AI20="x",AI20="S")),AI20,IF(AJ$4=$E20,"x",IF(AND(((AJ$4-$E20)/VLOOKUP($D20,Opérations[],8,0))=INT(((AJ$4-$E20)/VLOOKUP($D20,Opérations[],8,0))),$D20&lt;&gt;""),"S",""))),"")</f>
        <v/>
      </c>
      <c r="AK20" s="34" t="str">
        <f t="array" aca="1" ref="AK20" ca="1">IFERROR(IF(AND(OR(WEEKDAY(AJ$4,2)&gt;5,AJ$4=Congés),OR(AJ20="x",AJ20="S")),AJ20,IF(AK$4=$E20,"x",IF(AND(((AK$4-$E20)/VLOOKUP($D20,Opérations[],8,0))=INT(((AK$4-$E20)/VLOOKUP($D20,Opérations[],8,0))),$D20&lt;&gt;""),"S",""))),"")</f>
        <v/>
      </c>
      <c r="AL20" s="34" t="str">
        <f t="array" aca="1" ref="AL20" ca="1">IFERROR(IF(AND(OR(WEEKDAY(AK$4,2)&gt;5,AK$4=Congés),OR(AK20="x",AK20="S")),AK20,IF(AL$4=$E20,"x",IF(AND(((AL$4-$E20)/VLOOKUP($D20,Opérations[],8,0))=INT(((AL$4-$E20)/VLOOKUP($D20,Opérations[],8,0))),$D20&lt;&gt;""),"S",""))),"")</f>
        <v/>
      </c>
      <c r="AM20" s="34" t="str">
        <f t="array" aca="1" ref="AM20" ca="1">IFERROR(IF(AND(OR(WEEKDAY(AL$4,2)&gt;5,AL$4=Congés),OR(AL20="x",AL20="S")),AL20,IF(AM$4=$E20,"x",IF(AND(((AM$4-$E20)/VLOOKUP($D20,Opérations[],8,0))=INT(((AM$4-$E20)/VLOOKUP($D20,Opérations[],8,0))),$D20&lt;&gt;""),"S",""))),"")</f>
        <v/>
      </c>
      <c r="AN20" s="34" t="str">
        <f t="array" aca="1" ref="AN20" ca="1">IFERROR(IF(AND(OR(WEEKDAY(AM$4,2)&gt;5,AM$4=Congés),OR(AM20="x",AM20="S")),AM20,IF(AN$4=$E20,"x",IF(AND(((AN$4-$E20)/VLOOKUP($D20,Opérations[],8,0))=INT(((AN$4-$E20)/VLOOKUP($D20,Opérations[],8,0))),$D20&lt;&gt;""),"S",""))),"")</f>
        <v/>
      </c>
      <c r="AO20" s="34" t="str">
        <f t="array" aca="1" ref="AO20" ca="1">IFERROR(IF(AND(OR(WEEKDAY(AN$4,2)&gt;5,AN$4=Congés),OR(AN20="x",AN20="S")),AN20,IF(AO$4=$E20,"x",IF(AND(((AO$4-$E20)/VLOOKUP($D20,Opérations[],8,0))=INT(((AO$4-$E20)/VLOOKUP($D20,Opérations[],8,0))),$D20&lt;&gt;""),"S",""))),"")</f>
        <v/>
      </c>
      <c r="AP20" s="34" t="str">
        <f t="array" aca="1" ref="AP20" ca="1">IFERROR(IF(AND(OR(WEEKDAY(AO$4,2)&gt;5,AO$4=Congés),OR(AO20="x",AO20="S")),AO20,IF(AP$4=$E20,"x",IF(AND(((AP$4-$E20)/VLOOKUP($D20,Opérations[],8,0))=INT(((AP$4-$E20)/VLOOKUP($D20,Opérations[],8,0))),$D20&lt;&gt;""),"S",""))),"")</f>
        <v/>
      </c>
      <c r="AQ20" s="34" t="str">
        <f t="array" aca="1" ref="AQ20" ca="1">IFERROR(IF(AND(OR(WEEKDAY(AP$4,2)&gt;5,AP$4=Congés),OR(AP20="x",AP20="S")),AP20,IF(AQ$4=$E20,"x",IF(AND(((AQ$4-$E20)/VLOOKUP($D20,Opérations[],8,0))=INT(((AQ$4-$E20)/VLOOKUP($D20,Opérations[],8,0))),$D20&lt;&gt;""),"S",""))),"")</f>
        <v/>
      </c>
      <c r="AR20" s="34" t="str">
        <f t="array" aca="1" ref="AR20" ca="1">IFERROR(IF(AND(OR(WEEKDAY(AQ$4,2)&gt;5,AQ$4=Congés),OR(AQ20="x",AQ20="S")),AQ20,IF(AR$4=$E20,"x",IF(AND(((AR$4-$E20)/VLOOKUP($D20,Opérations[],8,0))=INT(((AR$4-$E20)/VLOOKUP($D20,Opérations[],8,0))),$D20&lt;&gt;""),"S",""))),"")</f>
        <v/>
      </c>
      <c r="AS20" s="34" t="str">
        <f t="array" aca="1" ref="AS20" ca="1">IFERROR(IF(AND(OR(WEEKDAY(AR$4,2)&gt;5,AR$4=Congés),OR(AR20="x",AR20="S")),AR20,IF(AS$4=$E20,"x",IF(AND(((AS$4-$E20)/VLOOKUP($D20,Opérations[],8,0))=INT(((AS$4-$E20)/VLOOKUP($D20,Opérations[],8,0))),$D20&lt;&gt;""),"S",""))),"")</f>
        <v/>
      </c>
      <c r="AT20" s="34" t="str">
        <f t="array" aca="1" ref="AT20" ca="1">IFERROR(IF(AND(OR(WEEKDAY(AS$4,2)&gt;5,AS$4=Congés),OR(AS20="x",AS20="S")),AS20,IF(AT$4=$E20,"x",IF(AND(((AT$4-$E20)/VLOOKUP($D20,Opérations[],8,0))=INT(((AT$4-$E20)/VLOOKUP($D20,Opérations[],8,0))),$D20&lt;&gt;""),"S",""))),"")</f>
        <v/>
      </c>
      <c r="AU20" s="34" t="str">
        <f t="array" aca="1" ref="AU20" ca="1">IFERROR(IF(AND(OR(WEEKDAY(AT$4,2)&gt;5,AT$4=Congés),OR(AT20="x",AT20="S")),AT20,IF(AU$4=$E20,"x",IF(AND(((AU$4-$E20)/VLOOKUP($D20,Opérations[],8,0))=INT(((AU$4-$E20)/VLOOKUP($D20,Opérations[],8,0))),$D20&lt;&gt;""),"S",""))),"")</f>
        <v/>
      </c>
      <c r="AV20" s="34" t="str">
        <f t="array" aca="1" ref="AV20" ca="1">IFERROR(IF(AND(OR(WEEKDAY(AU$4,2)&gt;5,AU$4=Congés),OR(AU20="x",AU20="S")),AU20,IF(AV$4=$E20,"x",IF(AND(((AV$4-$E20)/VLOOKUP($D20,Opérations[],8,0))=INT(((AV$4-$E20)/VLOOKUP($D20,Opérations[],8,0))),$D20&lt;&gt;""),"S",""))),"")</f>
        <v/>
      </c>
      <c r="AW20" s="34" t="str">
        <f t="array" aca="1" ref="AW20" ca="1">IFERROR(IF(AND(OR(WEEKDAY(AV$4,2)&gt;5,AV$4=Congés),OR(AV20="x",AV20="S")),AV20,IF(AW$4=$E20,"x",IF(AND(((AW$4-$E20)/VLOOKUP($D20,Opérations[],8,0))=INT(((AW$4-$E20)/VLOOKUP($D20,Opérations[],8,0))),$D20&lt;&gt;""),"S",""))),"")</f>
        <v/>
      </c>
      <c r="AX20" s="34" t="str">
        <f t="array" aca="1" ref="AX20" ca="1">IFERROR(IF(AND(OR(WEEKDAY(AW$4,2)&gt;5,AW$4=Congés),OR(AW20="x",AW20="S")),AW20,IF(AX$4=$E20,"x",IF(AND(((AX$4-$E20)/VLOOKUP($D20,Opérations[],8,0))=INT(((AX$4-$E20)/VLOOKUP($D20,Opérations[],8,0))),$D20&lt;&gt;""),"S",""))),"")</f>
        <v/>
      </c>
      <c r="AY20" s="34" t="str">
        <f t="array" aca="1" ref="AY20" ca="1">IFERROR(IF(AND(OR(WEEKDAY(AX$4,2)&gt;5,AX$4=Congés),OR(AX20="x",AX20="S")),AX20,IF(AY$4=$E20,"x",IF(AND(((AY$4-$E20)/VLOOKUP($D20,Opérations[],8,0))=INT(((AY$4-$E20)/VLOOKUP($D20,Opérations[],8,0))),$D20&lt;&gt;""),"S",""))),"")</f>
        <v/>
      </c>
      <c r="AZ20" s="34" t="str">
        <f t="array" aca="1" ref="AZ20" ca="1">IFERROR(IF(AND(OR(WEEKDAY(AY$4,2)&gt;5,AY$4=Congés),OR(AY20="x",AY20="S")),AY20,IF(AZ$4=$E20,"x",IF(AND(((AZ$4-$E20)/VLOOKUP($D20,Opérations[],8,0))=INT(((AZ$4-$E20)/VLOOKUP($D20,Opérations[],8,0))),$D20&lt;&gt;""),"S",""))),"")</f>
        <v/>
      </c>
      <c r="BA20" s="34" t="str">
        <f t="array" aca="1" ref="BA20" ca="1">IFERROR(IF(AND(OR(WEEKDAY(AZ$4,2)&gt;5,AZ$4=Congés),OR(AZ20="x",AZ20="S")),AZ20,IF(BA$4=$E20,"x",IF(AND(((BA$4-$E20)/VLOOKUP($D20,Opérations[],8,0))=INT(((BA$4-$E20)/VLOOKUP($D20,Opérations[],8,0))),$D20&lt;&gt;""),"S",""))),"")</f>
        <v/>
      </c>
      <c r="BB20" s="34" t="str">
        <f t="array" aca="1" ref="BB20" ca="1">IFERROR(IF(AND(OR(WEEKDAY(BA$4,2)&gt;5,BA$4=Congés),OR(BA20="x",BA20="S")),BA20,IF(BB$4=$E20,"x",IF(AND(((BB$4-$E20)/VLOOKUP($D20,Opérations[],8,0))=INT(((BB$4-$E20)/VLOOKUP($D20,Opérations[],8,0))),$D20&lt;&gt;""),"S",""))),"")</f>
        <v/>
      </c>
      <c r="BC20" s="34" t="str">
        <f t="array" aca="1" ref="BC20" ca="1">IFERROR(IF(AND(OR(WEEKDAY(BB$4,2)&gt;5,BB$4=Congés),OR(BB20="x",BB20="S")),BB20,IF(BC$4=$E20,"x",IF(AND(((BC$4-$E20)/VLOOKUP($D20,Opérations[],8,0))=INT(((BC$4-$E20)/VLOOKUP($D20,Opérations[],8,0))),$D20&lt;&gt;""),"S",""))),"")</f>
        <v/>
      </c>
      <c r="BD20" s="72" t="str">
        <f t="array" aca="1" ref="BD20" ca="1">IFERROR(IF(AND(OR(WEEKDAY(BC$4,2)&gt;5,BC$4=Congés),OR(BC20="x",BC20="S")),BC20,IF(BD$4=$E20,"x",IF(AND(((BD$4-$E20)/VLOOKUP($D20,Opérations[],8,0))=INT(((BD$4-$E20)/VLOOKUP($D20,Opérations[],8,0))),$D20&lt;&gt;""),"S",""))),"")</f>
        <v/>
      </c>
    </row>
    <row r="21" spans="1:56">
      <c r="C21" s="159" t="str">
        <f>IF(ISBLANK(D21),"",VLOOKUP(D21,Opérations[],2,0))</f>
        <v>Capteur de présence de lé</v>
      </c>
      <c r="D21" s="4">
        <f t="shared" si="4"/>
        <v>15</v>
      </c>
      <c r="E21" s="71">
        <f>IF(ISBLANK(D21),"",VLOOKUP(D21,Opérations[],3,0))</f>
        <v>42643</v>
      </c>
      <c r="F21" s="83"/>
      <c r="G21" s="80" t="str">
        <f t="array" aca="1" ref="G21" ca="1">IFERROR(IF(AND(OR(WEEKDAY(F$4,2)&gt;5,F$4=Congés),OR(F21="x",F21="S")),F21,IF(G$4=$E21,"x",IF(AND(((G$4-$E21)/VLOOKUP($D21,Opérations[],8,0))=INT(((G$4-$E21)/VLOOKUP($D21,Opérations[],8,0))),$D21&lt;&gt;""),"S",""))),"")</f>
        <v/>
      </c>
      <c r="H21" s="34" t="str">
        <f t="array" aca="1" ref="H21" ca="1">IFERROR(IF(AND(OR(WEEKDAY(G$4,2)&gt;5,G$4=Congés),OR(G21="x",G21="S")),G21,IF(H$4=$E21,"x",IF(AND(((H$4-$E21)/VLOOKUP($D21,Opérations[],8,0))=INT(((H$4-$E21)/VLOOKUP($D21,Opérations[],8,0))),$D21&lt;&gt;""),"S",""))),"")</f>
        <v/>
      </c>
      <c r="I21" s="34" t="str">
        <f t="array" aca="1" ref="I21" ca="1">IFERROR(IF(AND(OR(WEEKDAY(H$4,2)&gt;5,H$4=Congés),OR(H21="x",H21="S")),H21,IF(I$4=$E21,"x",IF(AND(((I$4-$E21)/VLOOKUP($D21,Opérations[],8,0))=INT(((I$4-$E21)/VLOOKUP($D21,Opérations[],8,0))),$D21&lt;&gt;""),"S",""))),"")</f>
        <v/>
      </c>
      <c r="J21" s="34" t="str">
        <f t="array" aca="1" ref="J21" ca="1">IFERROR(IF(AND(OR(WEEKDAY(I$4,2)&gt;5,I$4=Congés),OR(I21="x",I21="S")),I21,IF(J$4=$E21,"x",IF(AND(((J$4-$E21)/VLOOKUP($D21,Opérations[],8,0))=INT(((J$4-$E21)/VLOOKUP($D21,Opérations[],8,0))),$D21&lt;&gt;""),"S",""))),"")</f>
        <v/>
      </c>
      <c r="K21" s="34" t="str">
        <f t="array" aca="1" ref="K21" ca="1">IFERROR(IF(AND(OR(WEEKDAY(J$4,2)&gt;5,J$4=Congés),OR(J21="x",J21="S")),J21,IF(K$4=$E21,"x",IF(AND(((K$4-$E21)/VLOOKUP($D21,Opérations[],8,0))=INT(((K$4-$E21)/VLOOKUP($D21,Opérations[],8,0))),$D21&lt;&gt;""),"S",""))),"")</f>
        <v/>
      </c>
      <c r="L21" s="34" t="str">
        <f t="array" aca="1" ref="L21" ca="1">IFERROR(IF(AND(OR(WEEKDAY(K$4,2)&gt;5,K$4=Congés),OR(K21="x",K21="S")),K21,IF(L$4=$E21,"x",IF(AND(((L$4-$E21)/VLOOKUP($D21,Opérations[],8,0))=INT(((L$4-$E21)/VLOOKUP($D21,Opérations[],8,0))),$D21&lt;&gt;""),"S",""))),"")</f>
        <v/>
      </c>
      <c r="M21" s="34" t="str">
        <f t="array" aca="1" ref="M21" ca="1">IFERROR(IF(AND(OR(WEEKDAY(L$4,2)&gt;5,L$4=Congés),OR(L21="x",L21="S")),L21,IF(M$4=$E21,"x",IF(AND(((M$4-$E21)/VLOOKUP($D21,Opérations[],8,0))=INT(((M$4-$E21)/VLOOKUP($D21,Opérations[],8,0))),$D21&lt;&gt;""),"S",""))),"")</f>
        <v/>
      </c>
      <c r="N21" s="34" t="str">
        <f t="array" aca="1" ref="N21" ca="1">IFERROR(IF(AND(OR(WEEKDAY(M$4,2)&gt;5,M$4=Congés),OR(M21="x",M21="S")),M21,IF(N$4=$E21,"x",IF(AND(((N$4-$E21)/VLOOKUP($D21,Opérations[],8,0))=INT(((N$4-$E21)/VLOOKUP($D21,Opérations[],8,0))),$D21&lt;&gt;""),"S",""))),"")</f>
        <v/>
      </c>
      <c r="O21" s="34" t="str">
        <f t="array" aca="1" ref="O21" ca="1">IFERROR(IF(AND(OR(WEEKDAY(N$4,2)&gt;5,N$4=Congés),OR(N21="x",N21="S")),N21,IF(O$4=$E21,"x",IF(AND(((O$4-$E21)/VLOOKUP($D21,Opérations[],8,0))=INT(((O$4-$E21)/VLOOKUP($D21,Opérations[],8,0))),$D21&lt;&gt;""),"S",""))),"")</f>
        <v/>
      </c>
      <c r="P21" s="34" t="str">
        <f t="array" aca="1" ref="P21" ca="1">IFERROR(IF(AND(OR(WEEKDAY(O$4,2)&gt;5,O$4=Congés),OR(O21="x",O21="S")),O21,IF(P$4=$E21,"x",IF(AND(((P$4-$E21)/VLOOKUP($D21,Opérations[],8,0))=INT(((P$4-$E21)/VLOOKUP($D21,Opérations[],8,0))),$D21&lt;&gt;""),"S",""))),"")</f>
        <v/>
      </c>
      <c r="Q21" s="34" t="str">
        <f t="array" aca="1" ref="Q21" ca="1">IFERROR(IF(AND(OR(WEEKDAY(P$4,2)&gt;5,P$4=Congés),OR(P21="x",P21="S")),P21,IF(Q$4=$E21,"x",IF(AND(((Q$4-$E21)/VLOOKUP($D21,Opérations[],8,0))=INT(((Q$4-$E21)/VLOOKUP($D21,Opérations[],8,0))),$D21&lt;&gt;""),"S",""))),"")</f>
        <v/>
      </c>
      <c r="R21" s="34" t="str">
        <f t="array" aca="1" ref="R21" ca="1">IFERROR(IF(AND(OR(WEEKDAY(Q$4,2)&gt;5,Q$4=Congés),OR(Q21="x",Q21="S")),Q21,IF(R$4=$E21,"x",IF(AND(((R$4-$E21)/VLOOKUP($D21,Opérations[],8,0))=INT(((R$4-$E21)/VLOOKUP($D21,Opérations[],8,0))),$D21&lt;&gt;""),"S",""))),"")</f>
        <v/>
      </c>
      <c r="S21" s="34" t="str">
        <f t="array" aca="1" ref="S21" ca="1">IFERROR(IF(AND(OR(WEEKDAY(R$4,2)&gt;5,R$4=Congés),OR(R21="x",R21="S")),R21,IF(S$4=$E21,"x",IF(AND(((S$4-$E21)/VLOOKUP($D21,Opérations[],8,0))=INT(((S$4-$E21)/VLOOKUP($D21,Opérations[],8,0))),$D21&lt;&gt;""),"S",""))),"")</f>
        <v/>
      </c>
      <c r="T21" s="34" t="str">
        <f t="array" aca="1" ref="T21" ca="1">IFERROR(IF(AND(OR(WEEKDAY(S$4,2)&gt;5,S$4=Congés),OR(S21="x",S21="S")),S21,IF(T$4=$E21,"x",IF(AND(((T$4-$E21)/VLOOKUP($D21,Opérations[],8,0))=INT(((T$4-$E21)/VLOOKUP($D21,Opérations[],8,0))),$D21&lt;&gt;""),"S",""))),"")</f>
        <v/>
      </c>
      <c r="U21" s="34" t="str">
        <f t="array" aca="1" ref="U21" ca="1">IFERROR(IF(AND(OR(WEEKDAY(T$4,2)&gt;5,T$4=Congés),OR(T21="x",T21="S")),T21,IF(U$4=$E21,"x",IF(AND(((U$4-$E21)/VLOOKUP($D21,Opérations[],8,0))=INT(((U$4-$E21)/VLOOKUP($D21,Opérations[],8,0))),$D21&lt;&gt;""),"S",""))),"")</f>
        <v/>
      </c>
      <c r="V21" s="34" t="str">
        <f t="array" aca="1" ref="V21" ca="1">IFERROR(IF(AND(OR(WEEKDAY(U$4,2)&gt;5,U$4=Congés),OR(U21="x",U21="S")),U21,IF(V$4=$E21,"x",IF(AND(((V$4-$E21)/VLOOKUP($D21,Opérations[],8,0))=INT(((V$4-$E21)/VLOOKUP($D21,Opérations[],8,0))),$D21&lt;&gt;""),"S",""))),"")</f>
        <v/>
      </c>
      <c r="W21" s="34" t="str">
        <f t="array" aca="1" ref="W21" ca="1">IFERROR(IF(AND(OR(WEEKDAY(V$4,2)&gt;5,V$4=Congés),OR(V21="x",V21="S")),V21,IF(W$4=$E21,"x",IF(AND(((W$4-$E21)/VLOOKUP($D21,Opérations[],8,0))=INT(((W$4-$E21)/VLOOKUP($D21,Opérations[],8,0))),$D21&lt;&gt;""),"S",""))),"")</f>
        <v/>
      </c>
      <c r="X21" s="34" t="str">
        <f t="array" aca="1" ref="X21" ca="1">IFERROR(IF(AND(OR(WEEKDAY(W$4,2)&gt;5,W$4=Congés),OR(W21="x",W21="S")),W21,IF(X$4=$E21,"x",IF(AND(((X$4-$E21)/VLOOKUP($D21,Opérations[],8,0))=INT(((X$4-$E21)/VLOOKUP($D21,Opérations[],8,0))),$D21&lt;&gt;""),"S",""))),"")</f>
        <v/>
      </c>
      <c r="Y21" s="34" t="str">
        <f t="array" aca="1" ref="Y21" ca="1">IFERROR(IF(AND(OR(WEEKDAY(X$4,2)&gt;5,X$4=Congés),OR(X21="x",X21="S")),X21,IF(Y$4=$E21,"x",IF(AND(((Y$4-$E21)/VLOOKUP($D21,Opérations[],8,0))=INT(((Y$4-$E21)/VLOOKUP($D21,Opérations[],8,0))),$D21&lt;&gt;""),"S",""))),"")</f>
        <v/>
      </c>
      <c r="Z21" s="34" t="str">
        <f t="array" aca="1" ref="Z21" ca="1">IFERROR(IF(AND(OR(WEEKDAY(Y$4,2)&gt;5,Y$4=Congés),OR(Y21="x",Y21="S")),Y21,IF(Z$4=$E21,"x",IF(AND(((Z$4-$E21)/VLOOKUP($D21,Opérations[],8,0))=INT(((Z$4-$E21)/VLOOKUP($D21,Opérations[],8,0))),$D21&lt;&gt;""),"S",""))),"")</f>
        <v/>
      </c>
      <c r="AA21" s="34" t="str">
        <f t="array" aca="1" ref="AA21" ca="1">IFERROR(IF(AND(OR(WEEKDAY(Z$4,2)&gt;5,Z$4=Congés),OR(Z21="x",Z21="S")),Z21,IF(AA$4=$E21,"x",IF(AND(((AA$4-$E21)/VLOOKUP($D21,Opérations[],8,0))=INT(((AA$4-$E21)/VLOOKUP($D21,Opérations[],8,0))),$D21&lt;&gt;""),"S",""))),"")</f>
        <v/>
      </c>
      <c r="AB21" s="34" t="str">
        <f t="array" aca="1" ref="AB21" ca="1">IFERROR(IF(AND(OR(WEEKDAY(AA$4,2)&gt;5,AA$4=Congés),OR(AA21="x",AA21="S")),AA21,IF(AB$4=$E21,"x",IF(AND(((AB$4-$E21)/VLOOKUP($D21,Opérations[],8,0))=INT(((AB$4-$E21)/VLOOKUP($D21,Opérations[],8,0))),$D21&lt;&gt;""),"S",""))),"")</f>
        <v/>
      </c>
      <c r="AC21" s="34" t="str">
        <f t="array" aca="1" ref="AC21" ca="1">IFERROR(IF(AND(OR(WEEKDAY(AB$4,2)&gt;5,AB$4=Congés),OR(AB21="x",AB21="S")),AB21,IF(AC$4=$E21,"x",IF(AND(((AC$4-$E21)/VLOOKUP($D21,Opérations[],8,0))=INT(((AC$4-$E21)/VLOOKUP($D21,Opérations[],8,0))),$D21&lt;&gt;""),"S",""))),"")</f>
        <v/>
      </c>
      <c r="AD21" s="34" t="str">
        <f t="array" aca="1" ref="AD21" ca="1">IFERROR(IF(AND(OR(WEEKDAY(AC$4,2)&gt;5,AC$4=Congés),OR(AC21="x",AC21="S")),AC21,IF(AD$4=$E21,"x",IF(AND(((AD$4-$E21)/VLOOKUP($D21,Opérations[],8,0))=INT(((AD$4-$E21)/VLOOKUP($D21,Opérations[],8,0))),$D21&lt;&gt;""),"S",""))),"")</f>
        <v/>
      </c>
      <c r="AE21" s="34" t="str">
        <f t="array" aca="1" ref="AE21" ca="1">IFERROR(IF(AND(OR(WEEKDAY(AD$4,2)&gt;5,AD$4=Congés),OR(AD21="x",AD21="S")),AD21,IF(AE$4=$E21,"x",IF(AND(((AE$4-$E21)/VLOOKUP($D21,Opérations[],8,0))=INT(((AE$4-$E21)/VLOOKUP($D21,Opérations[],8,0))),$D21&lt;&gt;""),"S",""))),"")</f>
        <v/>
      </c>
      <c r="AF21" s="34" t="str">
        <f t="array" aca="1" ref="AF21" ca="1">IFERROR(IF(AND(OR(WEEKDAY(AE$4,2)&gt;5,AE$4=Congés),OR(AE21="x",AE21="S")),AE21,IF(AF$4=$E21,"x",IF(AND(((AF$4-$E21)/VLOOKUP($D21,Opérations[],8,0))=INT(((AF$4-$E21)/VLOOKUP($D21,Opérations[],8,0))),$D21&lt;&gt;""),"S",""))),"")</f>
        <v/>
      </c>
      <c r="AG21" s="72" t="str">
        <f t="array" aca="1" ref="AG21" ca="1">IFERROR(IF(AND(OR(WEEKDAY(AF$4,2)&gt;5,AF$4=Congés),OR(AF21="x",AF21="S")),AF21,IF(AG$4=$E21,"x",IF(AND(((AG$4-$E21)/VLOOKUP($D21,Opérations[],8,0))=INT(((AG$4-$E21)/VLOOKUP($D21,Opérations[],8,0))),$D21&lt;&gt;""),"S",""))),"")</f>
        <v/>
      </c>
      <c r="AH21" s="80" t="str">
        <f t="array" aca="1" ref="AH21" ca="1">IFERROR(IF(AND(OR(WEEKDAY(AG$4,2)&gt;5,AG$4=Congés),OR(AG21="x",AG21="S")),AG21,IF(AH$4=$E21,"x",IF(AND(((AH$4-$E21)/VLOOKUP($D21,Opérations[],8,0))=INT(((AH$4-$E21)/VLOOKUP($D21,Opérations[],8,0))),$D21&lt;&gt;""),"S",""))),"")</f>
        <v/>
      </c>
      <c r="AI21" s="34" t="str">
        <f t="array" aca="1" ref="AI21" ca="1">IFERROR(IF(AND(OR(WEEKDAY(AH$4,2)&gt;5,AH$4=Congés),OR(AH21="x",AH21="S")),AH21,IF(AI$4=$E21,"x",IF(AND(((AI$4-$E21)/VLOOKUP($D21,Opérations[],8,0))=INT(((AI$4-$E21)/VLOOKUP($D21,Opérations[],8,0))),$D21&lt;&gt;""),"S",""))),"")</f>
        <v/>
      </c>
      <c r="AJ21" s="34" t="str">
        <f t="array" aca="1" ref="AJ21" ca="1">IFERROR(IF(AND(OR(WEEKDAY(AI$4,2)&gt;5,AI$4=Congés),OR(AI21="x",AI21="S")),AI21,IF(AJ$4=$E21,"x",IF(AND(((AJ$4-$E21)/VLOOKUP($D21,Opérations[],8,0))=INT(((AJ$4-$E21)/VLOOKUP($D21,Opérations[],8,0))),$D21&lt;&gt;""),"S",""))),"")</f>
        <v/>
      </c>
      <c r="AK21" s="34" t="str">
        <f t="array" aca="1" ref="AK21" ca="1">IFERROR(IF(AND(OR(WEEKDAY(AJ$4,2)&gt;5,AJ$4=Congés),OR(AJ21="x",AJ21="S")),AJ21,IF(AK$4=$E21,"x",IF(AND(((AK$4-$E21)/VLOOKUP($D21,Opérations[],8,0))=INT(((AK$4-$E21)/VLOOKUP($D21,Opérations[],8,0))),$D21&lt;&gt;""),"S",""))),"")</f>
        <v/>
      </c>
      <c r="AL21" s="34" t="str">
        <f t="array" aca="1" ref="AL21" ca="1">IFERROR(IF(AND(OR(WEEKDAY(AK$4,2)&gt;5,AK$4=Congés),OR(AK21="x",AK21="S")),AK21,IF(AL$4=$E21,"x",IF(AND(((AL$4-$E21)/VLOOKUP($D21,Opérations[],8,0))=INT(((AL$4-$E21)/VLOOKUP($D21,Opérations[],8,0))),$D21&lt;&gt;""),"S",""))),"")</f>
        <v/>
      </c>
      <c r="AM21" s="34" t="str">
        <f t="array" aca="1" ref="AM21" ca="1">IFERROR(IF(AND(OR(WEEKDAY(AL$4,2)&gt;5,AL$4=Congés),OR(AL21="x",AL21="S")),AL21,IF(AM$4=$E21,"x",IF(AND(((AM$4-$E21)/VLOOKUP($D21,Opérations[],8,0))=INT(((AM$4-$E21)/VLOOKUP($D21,Opérations[],8,0))),$D21&lt;&gt;""),"S",""))),"")</f>
        <v/>
      </c>
      <c r="AN21" s="34" t="str">
        <f t="array" aca="1" ref="AN21" ca="1">IFERROR(IF(AND(OR(WEEKDAY(AM$4,2)&gt;5,AM$4=Congés),OR(AM21="x",AM21="S")),AM21,IF(AN$4=$E21,"x",IF(AND(((AN$4-$E21)/VLOOKUP($D21,Opérations[],8,0))=INT(((AN$4-$E21)/VLOOKUP($D21,Opérations[],8,0))),$D21&lt;&gt;""),"S",""))),"")</f>
        <v/>
      </c>
      <c r="AO21" s="34" t="str">
        <f t="array" aca="1" ref="AO21" ca="1">IFERROR(IF(AND(OR(WEEKDAY(AN$4,2)&gt;5,AN$4=Congés),OR(AN21="x",AN21="S")),AN21,IF(AO$4=$E21,"x",IF(AND(((AO$4-$E21)/VLOOKUP($D21,Opérations[],8,0))=INT(((AO$4-$E21)/VLOOKUP($D21,Opérations[],8,0))),$D21&lt;&gt;""),"S",""))),"")</f>
        <v/>
      </c>
      <c r="AP21" s="34" t="str">
        <f t="array" aca="1" ref="AP21" ca="1">IFERROR(IF(AND(OR(WEEKDAY(AO$4,2)&gt;5,AO$4=Congés),OR(AO21="x",AO21="S")),AO21,IF(AP$4=$E21,"x",IF(AND(((AP$4-$E21)/VLOOKUP($D21,Opérations[],8,0))=INT(((AP$4-$E21)/VLOOKUP($D21,Opérations[],8,0))),$D21&lt;&gt;""),"S",""))),"")</f>
        <v/>
      </c>
      <c r="AQ21" s="34" t="str">
        <f t="array" aca="1" ref="AQ21" ca="1">IFERROR(IF(AND(OR(WEEKDAY(AP$4,2)&gt;5,AP$4=Congés),OR(AP21="x",AP21="S")),AP21,IF(AQ$4=$E21,"x",IF(AND(((AQ$4-$E21)/VLOOKUP($D21,Opérations[],8,0))=INT(((AQ$4-$E21)/VLOOKUP($D21,Opérations[],8,0))),$D21&lt;&gt;""),"S",""))),"")</f>
        <v/>
      </c>
      <c r="AR21" s="34" t="str">
        <f t="array" aca="1" ref="AR21" ca="1">IFERROR(IF(AND(OR(WEEKDAY(AQ$4,2)&gt;5,AQ$4=Congés),OR(AQ21="x",AQ21="S")),AQ21,IF(AR$4=$E21,"x",IF(AND(((AR$4-$E21)/VLOOKUP($D21,Opérations[],8,0))=INT(((AR$4-$E21)/VLOOKUP($D21,Opérations[],8,0))),$D21&lt;&gt;""),"S",""))),"")</f>
        <v/>
      </c>
      <c r="AS21" s="34" t="str">
        <f t="array" aca="1" ref="AS21" ca="1">IFERROR(IF(AND(OR(WEEKDAY(AR$4,2)&gt;5,AR$4=Congés),OR(AR21="x",AR21="S")),AR21,IF(AS$4=$E21,"x",IF(AND(((AS$4-$E21)/VLOOKUP($D21,Opérations[],8,0))=INT(((AS$4-$E21)/VLOOKUP($D21,Opérations[],8,0))),$D21&lt;&gt;""),"S",""))),"")</f>
        <v/>
      </c>
      <c r="AT21" s="34" t="str">
        <f t="array" aca="1" ref="AT21" ca="1">IFERROR(IF(AND(OR(WEEKDAY(AS$4,2)&gt;5,AS$4=Congés),OR(AS21="x",AS21="S")),AS21,IF(AT$4=$E21,"x",IF(AND(((AT$4-$E21)/VLOOKUP($D21,Opérations[],8,0))=INT(((AT$4-$E21)/VLOOKUP($D21,Opérations[],8,0))),$D21&lt;&gt;""),"S",""))),"")</f>
        <v/>
      </c>
      <c r="AU21" s="34" t="str">
        <f t="array" aca="1" ref="AU21" ca="1">IFERROR(IF(AND(OR(WEEKDAY(AT$4,2)&gt;5,AT$4=Congés),OR(AT21="x",AT21="S")),AT21,IF(AU$4=$E21,"x",IF(AND(((AU$4-$E21)/VLOOKUP($D21,Opérations[],8,0))=INT(((AU$4-$E21)/VLOOKUP($D21,Opérations[],8,0))),$D21&lt;&gt;""),"S",""))),"")</f>
        <v/>
      </c>
      <c r="AV21" s="34" t="str">
        <f t="array" aca="1" ref="AV21" ca="1">IFERROR(IF(AND(OR(WEEKDAY(AU$4,2)&gt;5,AU$4=Congés),OR(AU21="x",AU21="S")),AU21,IF(AV$4=$E21,"x",IF(AND(((AV$4-$E21)/VLOOKUP($D21,Opérations[],8,0))=INT(((AV$4-$E21)/VLOOKUP($D21,Opérations[],8,0))),$D21&lt;&gt;""),"S",""))),"")</f>
        <v/>
      </c>
      <c r="AW21" s="34" t="str">
        <f t="array" aca="1" ref="AW21" ca="1">IFERROR(IF(AND(OR(WEEKDAY(AV$4,2)&gt;5,AV$4=Congés),OR(AV21="x",AV21="S")),AV21,IF(AW$4=$E21,"x",IF(AND(((AW$4-$E21)/VLOOKUP($D21,Opérations[],8,0))=INT(((AW$4-$E21)/VLOOKUP($D21,Opérations[],8,0))),$D21&lt;&gt;""),"S",""))),"")</f>
        <v/>
      </c>
      <c r="AX21" s="34" t="str">
        <f t="array" aca="1" ref="AX21" ca="1">IFERROR(IF(AND(OR(WEEKDAY(AW$4,2)&gt;5,AW$4=Congés),OR(AW21="x",AW21="S")),AW21,IF(AX$4=$E21,"x",IF(AND(((AX$4-$E21)/VLOOKUP($D21,Opérations[],8,0))=INT(((AX$4-$E21)/VLOOKUP($D21,Opérations[],8,0))),$D21&lt;&gt;""),"S",""))),"")</f>
        <v/>
      </c>
      <c r="AY21" s="34" t="str">
        <f t="array" aca="1" ref="AY21" ca="1">IFERROR(IF(AND(OR(WEEKDAY(AX$4,2)&gt;5,AX$4=Congés),OR(AX21="x",AX21="S")),AX21,IF(AY$4=$E21,"x",IF(AND(((AY$4-$E21)/VLOOKUP($D21,Opérations[],8,0))=INT(((AY$4-$E21)/VLOOKUP($D21,Opérations[],8,0))),$D21&lt;&gt;""),"S",""))),"")</f>
        <v/>
      </c>
      <c r="AZ21" s="34" t="str">
        <f t="array" aca="1" ref="AZ21" ca="1">IFERROR(IF(AND(OR(WEEKDAY(AY$4,2)&gt;5,AY$4=Congés),OR(AY21="x",AY21="S")),AY21,IF(AZ$4=$E21,"x",IF(AND(((AZ$4-$E21)/VLOOKUP($D21,Opérations[],8,0))=INT(((AZ$4-$E21)/VLOOKUP($D21,Opérations[],8,0))),$D21&lt;&gt;""),"S",""))),"")</f>
        <v/>
      </c>
      <c r="BA21" s="34" t="str">
        <f t="array" aca="1" ref="BA21" ca="1">IFERROR(IF(AND(OR(WEEKDAY(AZ$4,2)&gt;5,AZ$4=Congés),OR(AZ21="x",AZ21="S")),AZ21,IF(BA$4=$E21,"x",IF(AND(((BA$4-$E21)/VLOOKUP($D21,Opérations[],8,0))=INT(((BA$4-$E21)/VLOOKUP($D21,Opérations[],8,0))),$D21&lt;&gt;""),"S",""))),"")</f>
        <v/>
      </c>
      <c r="BB21" s="34" t="str">
        <f t="array" aca="1" ref="BB21" ca="1">IFERROR(IF(AND(OR(WEEKDAY(BA$4,2)&gt;5,BA$4=Congés),OR(BA21="x",BA21="S")),BA21,IF(BB$4=$E21,"x",IF(AND(((BB$4-$E21)/VLOOKUP($D21,Opérations[],8,0))=INT(((BB$4-$E21)/VLOOKUP($D21,Opérations[],8,0))),$D21&lt;&gt;""),"S",""))),"")</f>
        <v/>
      </c>
      <c r="BC21" s="34" t="str">
        <f t="array" aca="1" ref="BC21" ca="1">IFERROR(IF(AND(OR(WEEKDAY(BB$4,2)&gt;5,BB$4=Congés),OR(BB21="x",BB21="S")),BB21,IF(BC$4=$E21,"x",IF(AND(((BC$4-$E21)/VLOOKUP($D21,Opérations[],8,0))=INT(((BC$4-$E21)/VLOOKUP($D21,Opérations[],8,0))),$D21&lt;&gt;""),"S",""))),"")</f>
        <v/>
      </c>
      <c r="BD21" s="72" t="str">
        <f t="array" aca="1" ref="BD21" ca="1">IFERROR(IF(AND(OR(WEEKDAY(BC$4,2)&gt;5,BC$4=Congés),OR(BC21="x",BC21="S")),BC21,IF(BD$4=$E21,"x",IF(AND(((BD$4-$E21)/VLOOKUP($D21,Opérations[],8,0))=INT(((BD$4-$E21)/VLOOKUP($D21,Opérations[],8,0))),$D21&lt;&gt;""),"S",""))),"")</f>
        <v/>
      </c>
    </row>
    <row r="22" spans="1:56">
      <c r="C22" s="163" t="str">
        <f>IF(ISBLANK(D22),"",VLOOKUP(D22,Opérations[],2,0))</f>
        <v>Vérin de mise en référence (alignement de lé)</v>
      </c>
      <c r="D22" s="4">
        <f t="shared" si="4"/>
        <v>16</v>
      </c>
      <c r="E22" s="71">
        <f>IF(ISBLANK(D22),"",VLOOKUP(D22,Opérations[],3,0))</f>
        <v>0</v>
      </c>
      <c r="F22" s="83"/>
      <c r="G22" s="80" t="str">
        <f t="array" aca="1" ref="G22" ca="1">IFERROR(IF(AND(OR(WEEKDAY(F$4,2)&gt;5,F$4=Congés),OR(F22="x",F22="S")),F22,IF(G$4=$E22,"x",IF(AND(((G$4-$E22)/VLOOKUP($D22,Opérations[],8,0))=INT(((G$4-$E22)/VLOOKUP($D22,Opérations[],8,0))),$D22&lt;&gt;""),"S",""))),"")</f>
        <v/>
      </c>
      <c r="H22" s="34" t="str">
        <f t="array" aca="1" ref="H22" ca="1">IFERROR(IF(AND(OR(WEEKDAY(G$4,2)&gt;5,G$4=Congés),OR(G22="x",G22="S")),G22,IF(H$4=$E22,"x",IF(AND(((H$4-$E22)/VLOOKUP($D22,Opérations[],8,0))=INT(((H$4-$E22)/VLOOKUP($D22,Opérations[],8,0))),$D22&lt;&gt;""),"S",""))),"")</f>
        <v/>
      </c>
      <c r="I22" s="34" t="str">
        <f t="array" aca="1" ref="I22" ca="1">IFERROR(IF(AND(OR(WEEKDAY(H$4,2)&gt;5,H$4=Congés),OR(H22="x",H22="S")),H22,IF(I$4=$E22,"x",IF(AND(((I$4-$E22)/VLOOKUP($D22,Opérations[],8,0))=INT(((I$4-$E22)/VLOOKUP($D22,Opérations[],8,0))),$D22&lt;&gt;""),"S",""))),"")</f>
        <v/>
      </c>
      <c r="J22" s="34" t="str">
        <f t="array" aca="1" ref="J22" ca="1">IFERROR(IF(AND(OR(WEEKDAY(I$4,2)&gt;5,I$4=Congés),OR(I22="x",I22="S")),I22,IF(J$4=$E22,"x",IF(AND(((J$4-$E22)/VLOOKUP($D22,Opérations[],8,0))=INT(((J$4-$E22)/VLOOKUP($D22,Opérations[],8,0))),$D22&lt;&gt;""),"S",""))),"")</f>
        <v/>
      </c>
      <c r="K22" s="34" t="str">
        <f t="array" aca="1" ref="K22" ca="1">IFERROR(IF(AND(OR(WEEKDAY(J$4,2)&gt;5,J$4=Congés),OR(J22="x",J22="S")),J22,IF(K$4=$E22,"x",IF(AND(((K$4-$E22)/VLOOKUP($D22,Opérations[],8,0))=INT(((K$4-$E22)/VLOOKUP($D22,Opérations[],8,0))),$D22&lt;&gt;""),"S",""))),"")</f>
        <v/>
      </c>
      <c r="L22" s="34" t="str">
        <f t="array" aca="1" ref="L22" ca="1">IFERROR(IF(AND(OR(WEEKDAY(K$4,2)&gt;5,K$4=Congés),OR(K22="x",K22="S")),K22,IF(L$4=$E22,"x",IF(AND(((L$4-$E22)/VLOOKUP($D22,Opérations[],8,0))=INT(((L$4-$E22)/VLOOKUP($D22,Opérations[],8,0))),$D22&lt;&gt;""),"S",""))),"")</f>
        <v/>
      </c>
      <c r="M22" s="34" t="str">
        <f t="array" aca="1" ref="M22" ca="1">IFERROR(IF(AND(OR(WEEKDAY(L$4,2)&gt;5,L$4=Congés),OR(L22="x",L22="S")),L22,IF(M$4=$E22,"x",IF(AND(((M$4-$E22)/VLOOKUP($D22,Opérations[],8,0))=INT(((M$4-$E22)/VLOOKUP($D22,Opérations[],8,0))),$D22&lt;&gt;""),"S",""))),"")</f>
        <v/>
      </c>
      <c r="N22" s="34" t="str">
        <f t="array" aca="1" ref="N22" ca="1">IFERROR(IF(AND(OR(WEEKDAY(M$4,2)&gt;5,M$4=Congés),OR(M22="x",M22="S")),M22,IF(N$4=$E22,"x",IF(AND(((N$4-$E22)/VLOOKUP($D22,Opérations[],8,0))=INT(((N$4-$E22)/VLOOKUP($D22,Opérations[],8,0))),$D22&lt;&gt;""),"S",""))),"")</f>
        <v/>
      </c>
      <c r="O22" s="34" t="str">
        <f t="array" aca="1" ref="O22" ca="1">IFERROR(IF(AND(OR(WEEKDAY(N$4,2)&gt;5,N$4=Congés),OR(N22="x",N22="S")),N22,IF(O$4=$E22,"x",IF(AND(((O$4-$E22)/VLOOKUP($D22,Opérations[],8,0))=INT(((O$4-$E22)/VLOOKUP($D22,Opérations[],8,0))),$D22&lt;&gt;""),"S",""))),"")</f>
        <v/>
      </c>
      <c r="P22" s="34" t="str">
        <f t="array" aca="1" ref="P22" ca="1">IFERROR(IF(AND(OR(WEEKDAY(O$4,2)&gt;5,O$4=Congés),OR(O22="x",O22="S")),O22,IF(P$4=$E22,"x",IF(AND(((P$4-$E22)/VLOOKUP($D22,Opérations[],8,0))=INT(((P$4-$E22)/VLOOKUP($D22,Opérations[],8,0))),$D22&lt;&gt;""),"S",""))),"")</f>
        <v/>
      </c>
      <c r="Q22" s="34" t="str">
        <f t="array" aca="1" ref="Q22" ca="1">IFERROR(IF(AND(OR(WEEKDAY(P$4,2)&gt;5,P$4=Congés),OR(P22="x",P22="S")),P22,IF(Q$4=$E22,"x",IF(AND(((Q$4-$E22)/VLOOKUP($D22,Opérations[],8,0))=INT(((Q$4-$E22)/VLOOKUP($D22,Opérations[],8,0))),$D22&lt;&gt;""),"S",""))),"")</f>
        <v/>
      </c>
      <c r="R22" s="34" t="str">
        <f t="array" aca="1" ref="R22" ca="1">IFERROR(IF(AND(OR(WEEKDAY(Q$4,2)&gt;5,Q$4=Congés),OR(Q22="x",Q22="S")),Q22,IF(R$4=$E22,"x",IF(AND(((R$4-$E22)/VLOOKUP($D22,Opérations[],8,0))=INT(((R$4-$E22)/VLOOKUP($D22,Opérations[],8,0))),$D22&lt;&gt;""),"S",""))),"")</f>
        <v/>
      </c>
      <c r="S22" s="34" t="str">
        <f t="array" aca="1" ref="S22" ca="1">IFERROR(IF(AND(OR(WEEKDAY(R$4,2)&gt;5,R$4=Congés),OR(R22="x",R22="S")),R22,IF(S$4=$E22,"x",IF(AND(((S$4-$E22)/VLOOKUP($D22,Opérations[],8,0))=INT(((S$4-$E22)/VLOOKUP($D22,Opérations[],8,0))),$D22&lt;&gt;""),"S",""))),"")</f>
        <v/>
      </c>
      <c r="T22" s="34" t="str">
        <f t="array" aca="1" ref="T22" ca="1">IFERROR(IF(AND(OR(WEEKDAY(S$4,2)&gt;5,S$4=Congés),OR(S22="x",S22="S")),S22,IF(T$4=$E22,"x",IF(AND(((T$4-$E22)/VLOOKUP($D22,Opérations[],8,0))=INT(((T$4-$E22)/VLOOKUP($D22,Opérations[],8,0))),$D22&lt;&gt;""),"S",""))),"")</f>
        <v/>
      </c>
      <c r="U22" s="34" t="str">
        <f t="array" aca="1" ref="U22" ca="1">IFERROR(IF(AND(OR(WEEKDAY(T$4,2)&gt;5,T$4=Congés),OR(T22="x",T22="S")),T22,IF(U$4=$E22,"x",IF(AND(((U$4-$E22)/VLOOKUP($D22,Opérations[],8,0))=INT(((U$4-$E22)/VLOOKUP($D22,Opérations[],8,0))),$D22&lt;&gt;""),"S",""))),"")</f>
        <v/>
      </c>
      <c r="V22" s="34" t="str">
        <f t="array" aca="1" ref="V22" ca="1">IFERROR(IF(AND(OR(WEEKDAY(U$4,2)&gt;5,U$4=Congés),OR(U22="x",U22="S")),U22,IF(V$4=$E22,"x",IF(AND(((V$4-$E22)/VLOOKUP($D22,Opérations[],8,0))=INT(((V$4-$E22)/VLOOKUP($D22,Opérations[],8,0))),$D22&lt;&gt;""),"S",""))),"")</f>
        <v/>
      </c>
      <c r="W22" s="34" t="str">
        <f t="array" aca="1" ref="W22" ca="1">IFERROR(IF(AND(OR(WEEKDAY(V$4,2)&gt;5,V$4=Congés),OR(V22="x",V22="S")),V22,IF(W$4=$E22,"x",IF(AND(((W$4-$E22)/VLOOKUP($D22,Opérations[],8,0))=INT(((W$4-$E22)/VLOOKUP($D22,Opérations[],8,0))),$D22&lt;&gt;""),"S",""))),"")</f>
        <v/>
      </c>
      <c r="X22" s="34" t="str">
        <f t="array" aca="1" ref="X22" ca="1">IFERROR(IF(AND(OR(WEEKDAY(W$4,2)&gt;5,W$4=Congés),OR(W22="x",W22="S")),W22,IF(X$4=$E22,"x",IF(AND(((X$4-$E22)/VLOOKUP($D22,Opérations[],8,0))=INT(((X$4-$E22)/VLOOKUP($D22,Opérations[],8,0))),$D22&lt;&gt;""),"S",""))),"")</f>
        <v/>
      </c>
      <c r="Y22" s="34" t="str">
        <f t="array" aca="1" ref="Y22" ca="1">IFERROR(IF(AND(OR(WEEKDAY(X$4,2)&gt;5,X$4=Congés),OR(X22="x",X22="S")),X22,IF(Y$4=$E22,"x",IF(AND(((Y$4-$E22)/VLOOKUP($D22,Opérations[],8,0))=INT(((Y$4-$E22)/VLOOKUP($D22,Opérations[],8,0))),$D22&lt;&gt;""),"S",""))),"")</f>
        <v/>
      </c>
      <c r="Z22" s="34" t="str">
        <f t="array" aca="1" ref="Z22" ca="1">IFERROR(IF(AND(OR(WEEKDAY(Y$4,2)&gt;5,Y$4=Congés),OR(Y22="x",Y22="S")),Y22,IF(Z$4=$E22,"x",IF(AND(((Z$4-$E22)/VLOOKUP($D22,Opérations[],8,0))=INT(((Z$4-$E22)/VLOOKUP($D22,Opérations[],8,0))),$D22&lt;&gt;""),"S",""))),"")</f>
        <v/>
      </c>
      <c r="AA22" s="34" t="str">
        <f t="array" aca="1" ref="AA22" ca="1">IFERROR(IF(AND(OR(WEEKDAY(Z$4,2)&gt;5,Z$4=Congés),OR(Z22="x",Z22="S")),Z22,IF(AA$4=$E22,"x",IF(AND(((AA$4-$E22)/VLOOKUP($D22,Opérations[],8,0))=INT(((AA$4-$E22)/VLOOKUP($D22,Opérations[],8,0))),$D22&lt;&gt;""),"S",""))),"")</f>
        <v/>
      </c>
      <c r="AB22" s="34" t="str">
        <f t="array" aca="1" ref="AB22" ca="1">IFERROR(IF(AND(OR(WEEKDAY(AA$4,2)&gt;5,AA$4=Congés),OR(AA22="x",AA22="S")),AA22,IF(AB$4=$E22,"x",IF(AND(((AB$4-$E22)/VLOOKUP($D22,Opérations[],8,0))=INT(((AB$4-$E22)/VLOOKUP($D22,Opérations[],8,0))),$D22&lt;&gt;""),"S",""))),"")</f>
        <v/>
      </c>
      <c r="AC22" s="34" t="str">
        <f t="array" aca="1" ref="AC22" ca="1">IFERROR(IF(AND(OR(WEEKDAY(AB$4,2)&gt;5,AB$4=Congés),OR(AB22="x",AB22="S")),AB22,IF(AC$4=$E22,"x",IF(AND(((AC$4-$E22)/VLOOKUP($D22,Opérations[],8,0))=INT(((AC$4-$E22)/VLOOKUP($D22,Opérations[],8,0))),$D22&lt;&gt;""),"S",""))),"")</f>
        <v/>
      </c>
      <c r="AD22" s="34" t="str">
        <f t="array" aca="1" ref="AD22" ca="1">IFERROR(IF(AND(OR(WEEKDAY(AC$4,2)&gt;5,AC$4=Congés),OR(AC22="x",AC22="S")),AC22,IF(AD$4=$E22,"x",IF(AND(((AD$4-$E22)/VLOOKUP($D22,Opérations[],8,0))=INT(((AD$4-$E22)/VLOOKUP($D22,Opérations[],8,0))),$D22&lt;&gt;""),"S",""))),"")</f>
        <v/>
      </c>
      <c r="AE22" s="34" t="str">
        <f t="array" aca="1" ref="AE22" ca="1">IFERROR(IF(AND(OR(WEEKDAY(AD$4,2)&gt;5,AD$4=Congés),OR(AD22="x",AD22="S")),AD22,IF(AE$4=$E22,"x",IF(AND(((AE$4-$E22)/VLOOKUP($D22,Opérations[],8,0))=INT(((AE$4-$E22)/VLOOKUP($D22,Opérations[],8,0))),$D22&lt;&gt;""),"S",""))),"")</f>
        <v/>
      </c>
      <c r="AF22" s="34" t="str">
        <f t="array" aca="1" ref="AF22" ca="1">IFERROR(IF(AND(OR(WEEKDAY(AE$4,2)&gt;5,AE$4=Congés),OR(AE22="x",AE22="S")),AE22,IF(AF$4=$E22,"x",IF(AND(((AF$4-$E22)/VLOOKUP($D22,Opérations[],8,0))=INT(((AF$4-$E22)/VLOOKUP($D22,Opérations[],8,0))),$D22&lt;&gt;""),"S",""))),"")</f>
        <v/>
      </c>
      <c r="AG22" s="72" t="str">
        <f t="array" aca="1" ref="AG22" ca="1">IFERROR(IF(AND(OR(WEEKDAY(AF$4,2)&gt;5,AF$4=Congés),OR(AF22="x",AF22="S")),AF22,IF(AG$4=$E22,"x",IF(AND(((AG$4-$E22)/VLOOKUP($D22,Opérations[],8,0))=INT(((AG$4-$E22)/VLOOKUP($D22,Opérations[],8,0))),$D22&lt;&gt;""),"S",""))),"")</f>
        <v/>
      </c>
      <c r="AH22" s="80" t="str">
        <f t="array" aca="1" ref="AH22" ca="1">IFERROR(IF(AND(OR(WEEKDAY(AG$4,2)&gt;5,AG$4=Congés),OR(AG22="x",AG22="S")),AG22,IF(AH$4=$E22,"x",IF(AND(((AH$4-$E22)/VLOOKUP($D22,Opérations[],8,0))=INT(((AH$4-$E22)/VLOOKUP($D22,Opérations[],8,0))),$D22&lt;&gt;""),"S",""))),"")</f>
        <v/>
      </c>
      <c r="AI22" s="34" t="str">
        <f t="array" aca="1" ref="AI22" ca="1">IFERROR(IF(AND(OR(WEEKDAY(AH$4,2)&gt;5,AH$4=Congés),OR(AH22="x",AH22="S")),AH22,IF(AI$4=$E22,"x",IF(AND(((AI$4-$E22)/VLOOKUP($D22,Opérations[],8,0))=INT(((AI$4-$E22)/VLOOKUP($D22,Opérations[],8,0))),$D22&lt;&gt;""),"S",""))),"")</f>
        <v/>
      </c>
      <c r="AJ22" s="34" t="str">
        <f t="array" aca="1" ref="AJ22" ca="1">IFERROR(IF(AND(OR(WEEKDAY(AI$4,2)&gt;5,AI$4=Congés),OR(AI22="x",AI22="S")),AI22,IF(AJ$4=$E22,"x",IF(AND(((AJ$4-$E22)/VLOOKUP($D22,Opérations[],8,0))=INT(((AJ$4-$E22)/VLOOKUP($D22,Opérations[],8,0))),$D22&lt;&gt;""),"S",""))),"")</f>
        <v/>
      </c>
      <c r="AK22" s="34" t="str">
        <f t="array" aca="1" ref="AK22" ca="1">IFERROR(IF(AND(OR(WEEKDAY(AJ$4,2)&gt;5,AJ$4=Congés),OR(AJ22="x",AJ22="S")),AJ22,IF(AK$4=$E22,"x",IF(AND(((AK$4-$E22)/VLOOKUP($D22,Opérations[],8,0))=INT(((AK$4-$E22)/VLOOKUP($D22,Opérations[],8,0))),$D22&lt;&gt;""),"S",""))),"")</f>
        <v/>
      </c>
      <c r="AL22" s="34" t="str">
        <f t="array" aca="1" ref="AL22" ca="1">IFERROR(IF(AND(OR(WEEKDAY(AK$4,2)&gt;5,AK$4=Congés),OR(AK22="x",AK22="S")),AK22,IF(AL$4=$E22,"x",IF(AND(((AL$4-$E22)/VLOOKUP($D22,Opérations[],8,0))=INT(((AL$4-$E22)/VLOOKUP($D22,Opérations[],8,0))),$D22&lt;&gt;""),"S",""))),"")</f>
        <v/>
      </c>
      <c r="AM22" s="34" t="str">
        <f t="array" aca="1" ref="AM22" ca="1">IFERROR(IF(AND(OR(WEEKDAY(AL$4,2)&gt;5,AL$4=Congés),OR(AL22="x",AL22="S")),AL22,IF(AM$4=$E22,"x",IF(AND(((AM$4-$E22)/VLOOKUP($D22,Opérations[],8,0))=INT(((AM$4-$E22)/VLOOKUP($D22,Opérations[],8,0))),$D22&lt;&gt;""),"S",""))),"")</f>
        <v/>
      </c>
      <c r="AN22" s="34" t="str">
        <f t="array" aca="1" ref="AN22" ca="1">IFERROR(IF(AND(OR(WEEKDAY(AM$4,2)&gt;5,AM$4=Congés),OR(AM22="x",AM22="S")),AM22,IF(AN$4=$E22,"x",IF(AND(((AN$4-$E22)/VLOOKUP($D22,Opérations[],8,0))=INT(((AN$4-$E22)/VLOOKUP($D22,Opérations[],8,0))),$D22&lt;&gt;""),"S",""))),"")</f>
        <v/>
      </c>
      <c r="AO22" s="34" t="str">
        <f t="array" aca="1" ref="AO22" ca="1">IFERROR(IF(AND(OR(WEEKDAY(AN$4,2)&gt;5,AN$4=Congés),OR(AN22="x",AN22="S")),AN22,IF(AO$4=$E22,"x",IF(AND(((AO$4-$E22)/VLOOKUP($D22,Opérations[],8,0))=INT(((AO$4-$E22)/VLOOKUP($D22,Opérations[],8,0))),$D22&lt;&gt;""),"S",""))),"")</f>
        <v/>
      </c>
      <c r="AP22" s="34" t="str">
        <f t="array" aca="1" ref="AP22" ca="1">IFERROR(IF(AND(OR(WEEKDAY(AO$4,2)&gt;5,AO$4=Congés),OR(AO22="x",AO22="S")),AO22,IF(AP$4=$E22,"x",IF(AND(((AP$4-$E22)/VLOOKUP($D22,Opérations[],8,0))=INT(((AP$4-$E22)/VLOOKUP($D22,Opérations[],8,0))),$D22&lt;&gt;""),"S",""))),"")</f>
        <v/>
      </c>
      <c r="AQ22" s="34" t="str">
        <f t="array" aca="1" ref="AQ22" ca="1">IFERROR(IF(AND(OR(WEEKDAY(AP$4,2)&gt;5,AP$4=Congés),OR(AP22="x",AP22="S")),AP22,IF(AQ$4=$E22,"x",IF(AND(((AQ$4-$E22)/VLOOKUP($D22,Opérations[],8,0))=INT(((AQ$4-$E22)/VLOOKUP($D22,Opérations[],8,0))),$D22&lt;&gt;""),"S",""))),"")</f>
        <v/>
      </c>
      <c r="AR22" s="34" t="str">
        <f t="array" aca="1" ref="AR22" ca="1">IFERROR(IF(AND(OR(WEEKDAY(AQ$4,2)&gt;5,AQ$4=Congés),OR(AQ22="x",AQ22="S")),AQ22,IF(AR$4=$E22,"x",IF(AND(((AR$4-$E22)/VLOOKUP($D22,Opérations[],8,0))=INT(((AR$4-$E22)/VLOOKUP($D22,Opérations[],8,0))),$D22&lt;&gt;""),"S",""))),"")</f>
        <v/>
      </c>
      <c r="AS22" s="34" t="str">
        <f t="array" aca="1" ref="AS22" ca="1">IFERROR(IF(AND(OR(WEEKDAY(AR$4,2)&gt;5,AR$4=Congés),OR(AR22="x",AR22="S")),AR22,IF(AS$4=$E22,"x",IF(AND(((AS$4-$E22)/VLOOKUP($D22,Opérations[],8,0))=INT(((AS$4-$E22)/VLOOKUP($D22,Opérations[],8,0))),$D22&lt;&gt;""),"S",""))),"")</f>
        <v/>
      </c>
      <c r="AT22" s="34" t="str">
        <f t="array" aca="1" ref="AT22" ca="1">IFERROR(IF(AND(OR(WEEKDAY(AS$4,2)&gt;5,AS$4=Congés),OR(AS22="x",AS22="S")),AS22,IF(AT$4=$E22,"x",IF(AND(((AT$4-$E22)/VLOOKUP($D22,Opérations[],8,0))=INT(((AT$4-$E22)/VLOOKUP($D22,Opérations[],8,0))),$D22&lt;&gt;""),"S",""))),"")</f>
        <v/>
      </c>
      <c r="AU22" s="34" t="str">
        <f t="array" aca="1" ref="AU22" ca="1">IFERROR(IF(AND(OR(WEEKDAY(AT$4,2)&gt;5,AT$4=Congés),OR(AT22="x",AT22="S")),AT22,IF(AU$4=$E22,"x",IF(AND(((AU$4-$E22)/VLOOKUP($D22,Opérations[],8,0))=INT(((AU$4-$E22)/VLOOKUP($D22,Opérations[],8,0))),$D22&lt;&gt;""),"S",""))),"")</f>
        <v/>
      </c>
      <c r="AV22" s="34" t="str">
        <f t="array" aca="1" ref="AV22" ca="1">IFERROR(IF(AND(OR(WEEKDAY(AU$4,2)&gt;5,AU$4=Congés),OR(AU22="x",AU22="S")),AU22,IF(AV$4=$E22,"x",IF(AND(((AV$4-$E22)/VLOOKUP($D22,Opérations[],8,0))=INT(((AV$4-$E22)/VLOOKUP($D22,Opérations[],8,0))),$D22&lt;&gt;""),"S",""))),"")</f>
        <v/>
      </c>
      <c r="AW22" s="34" t="str">
        <f t="array" aca="1" ref="AW22" ca="1">IFERROR(IF(AND(OR(WEEKDAY(AV$4,2)&gt;5,AV$4=Congés),OR(AV22="x",AV22="S")),AV22,IF(AW$4=$E22,"x",IF(AND(((AW$4-$E22)/VLOOKUP($D22,Opérations[],8,0))=INT(((AW$4-$E22)/VLOOKUP($D22,Opérations[],8,0))),$D22&lt;&gt;""),"S",""))),"")</f>
        <v/>
      </c>
      <c r="AX22" s="34" t="str">
        <f t="array" aca="1" ref="AX22" ca="1">IFERROR(IF(AND(OR(WEEKDAY(AW$4,2)&gt;5,AW$4=Congés),OR(AW22="x",AW22="S")),AW22,IF(AX$4=$E22,"x",IF(AND(((AX$4-$E22)/VLOOKUP($D22,Opérations[],8,0))=INT(((AX$4-$E22)/VLOOKUP($D22,Opérations[],8,0))),$D22&lt;&gt;""),"S",""))),"")</f>
        <v/>
      </c>
      <c r="AY22" s="34" t="str">
        <f t="array" aca="1" ref="AY22" ca="1">IFERROR(IF(AND(OR(WEEKDAY(AX$4,2)&gt;5,AX$4=Congés),OR(AX22="x",AX22="S")),AX22,IF(AY$4=$E22,"x",IF(AND(((AY$4-$E22)/VLOOKUP($D22,Opérations[],8,0))=INT(((AY$4-$E22)/VLOOKUP($D22,Opérations[],8,0))),$D22&lt;&gt;""),"S",""))),"")</f>
        <v/>
      </c>
      <c r="AZ22" s="34" t="str">
        <f t="array" aca="1" ref="AZ22" ca="1">IFERROR(IF(AND(OR(WEEKDAY(AY$4,2)&gt;5,AY$4=Congés),OR(AY22="x",AY22="S")),AY22,IF(AZ$4=$E22,"x",IF(AND(((AZ$4-$E22)/VLOOKUP($D22,Opérations[],8,0))=INT(((AZ$4-$E22)/VLOOKUP($D22,Opérations[],8,0))),$D22&lt;&gt;""),"S",""))),"")</f>
        <v/>
      </c>
      <c r="BA22" s="34" t="str">
        <f t="array" aca="1" ref="BA22" ca="1">IFERROR(IF(AND(OR(WEEKDAY(AZ$4,2)&gt;5,AZ$4=Congés),OR(AZ22="x",AZ22="S")),AZ22,IF(BA$4=$E22,"x",IF(AND(((BA$4-$E22)/VLOOKUP($D22,Opérations[],8,0))=INT(((BA$4-$E22)/VLOOKUP($D22,Opérations[],8,0))),$D22&lt;&gt;""),"S",""))),"")</f>
        <v/>
      </c>
      <c r="BB22" s="34" t="str">
        <f t="array" aca="1" ref="BB22" ca="1">IFERROR(IF(AND(OR(WEEKDAY(BA$4,2)&gt;5,BA$4=Congés),OR(BA22="x",BA22="S")),BA22,IF(BB$4=$E22,"x",IF(AND(((BB$4-$E22)/VLOOKUP($D22,Opérations[],8,0))=INT(((BB$4-$E22)/VLOOKUP($D22,Opérations[],8,0))),$D22&lt;&gt;""),"S",""))),"")</f>
        <v/>
      </c>
      <c r="BC22" s="34" t="str">
        <f t="array" aca="1" ref="BC22" ca="1">IFERROR(IF(AND(OR(WEEKDAY(BB$4,2)&gt;5,BB$4=Congés),OR(BB22="x",BB22="S")),BB22,IF(BC$4=$E22,"x",IF(AND(((BC$4-$E22)/VLOOKUP($D22,Opérations[],8,0))=INT(((BC$4-$E22)/VLOOKUP($D22,Opérations[],8,0))),$D22&lt;&gt;""),"S",""))),"")</f>
        <v/>
      </c>
      <c r="BD22" s="72" t="str">
        <f t="array" aca="1" ref="BD22" ca="1">IFERROR(IF(AND(OR(WEEKDAY(BC$4,2)&gt;5,BC$4=Congés),OR(BC22="x",BC22="S")),BC22,IF(BD$4=$E22,"x",IF(AND(((BD$4-$E22)/VLOOKUP($D22,Opérations[],8,0))=INT(((BD$4-$E22)/VLOOKUP($D22,Opérations[],8,0))),$D22&lt;&gt;""),"S",""))),"")</f>
        <v/>
      </c>
    </row>
    <row r="23" spans="1:56">
      <c r="C23" s="159" t="str">
        <f>IF(ISBLANK(D23),"",VLOOKUP(D23,Opérations[],2,0))</f>
        <v>Serrage des colonnes de guidages</v>
      </c>
      <c r="D23" s="4">
        <f t="shared" si="4"/>
        <v>17</v>
      </c>
      <c r="E23" s="71">
        <f>IF(ISBLANK(D23),"",VLOOKUP(D23,Opérations[],3,0))</f>
        <v>42643</v>
      </c>
      <c r="F23" s="83"/>
      <c r="G23" s="80" t="str">
        <f t="array" aca="1" ref="G23" ca="1">IFERROR(IF(AND(OR(WEEKDAY(F$4,2)&gt;5,F$4=Congés),OR(F23="x",F23="S")),F23,IF(G$4=$E23,"x",IF(AND(((G$4-$E23)/VLOOKUP($D23,Opérations[],8,0))=INT(((G$4-$E23)/VLOOKUP($D23,Opérations[],8,0))),$D23&lt;&gt;""),"S",""))),"")</f>
        <v/>
      </c>
      <c r="H23" s="34" t="str">
        <f t="array" aca="1" ref="H23" ca="1">IFERROR(IF(AND(OR(WEEKDAY(G$4,2)&gt;5,G$4=Congés),OR(G23="x",G23="S")),G23,IF(H$4=$E23,"x",IF(AND(((H$4-$E23)/VLOOKUP($D23,Opérations[],8,0))=INT(((H$4-$E23)/VLOOKUP($D23,Opérations[],8,0))),$D23&lt;&gt;""),"S",""))),"")</f>
        <v/>
      </c>
      <c r="I23" s="34" t="str">
        <f t="array" aca="1" ref="I23" ca="1">IFERROR(IF(AND(OR(WEEKDAY(H$4,2)&gt;5,H$4=Congés),OR(H23="x",H23="S")),H23,IF(I$4=$E23,"x",IF(AND(((I$4-$E23)/VLOOKUP($D23,Opérations[],8,0))=INT(((I$4-$E23)/VLOOKUP($D23,Opérations[],8,0))),$D23&lt;&gt;""),"S",""))),"")</f>
        <v/>
      </c>
      <c r="J23" s="34" t="str">
        <f t="array" aca="1" ref="J23" ca="1">IFERROR(IF(AND(OR(WEEKDAY(I$4,2)&gt;5,I$4=Congés),OR(I23="x",I23="S")),I23,IF(J$4=$E23,"x",IF(AND(((J$4-$E23)/VLOOKUP($D23,Opérations[],8,0))=INT(((J$4-$E23)/VLOOKUP($D23,Opérations[],8,0))),$D23&lt;&gt;""),"S",""))),"")</f>
        <v/>
      </c>
      <c r="K23" s="34" t="str">
        <f t="array" aca="1" ref="K23" ca="1">IFERROR(IF(AND(OR(WEEKDAY(J$4,2)&gt;5,J$4=Congés),OR(J23="x",J23="S")),J23,IF(K$4=$E23,"x",IF(AND(((K$4-$E23)/VLOOKUP($D23,Opérations[],8,0))=INT(((K$4-$E23)/VLOOKUP($D23,Opérations[],8,0))),$D23&lt;&gt;""),"S",""))),"")</f>
        <v/>
      </c>
      <c r="L23" s="34" t="str">
        <f t="array" aca="1" ref="L23" ca="1">IFERROR(IF(AND(OR(WEEKDAY(K$4,2)&gt;5,K$4=Congés),OR(K23="x",K23="S")),K23,IF(L$4=$E23,"x",IF(AND(((L$4-$E23)/VLOOKUP($D23,Opérations[],8,0))=INT(((L$4-$E23)/VLOOKUP($D23,Opérations[],8,0))),$D23&lt;&gt;""),"S",""))),"")</f>
        <v/>
      </c>
      <c r="M23" s="34" t="str">
        <f t="array" aca="1" ref="M23" ca="1">IFERROR(IF(AND(OR(WEEKDAY(L$4,2)&gt;5,L$4=Congés),OR(L23="x",L23="S")),L23,IF(M$4=$E23,"x",IF(AND(((M$4-$E23)/VLOOKUP($D23,Opérations[],8,0))=INT(((M$4-$E23)/VLOOKUP($D23,Opérations[],8,0))),$D23&lt;&gt;""),"S",""))),"")</f>
        <v/>
      </c>
      <c r="N23" s="34" t="str">
        <f t="array" aca="1" ref="N23" ca="1">IFERROR(IF(AND(OR(WEEKDAY(M$4,2)&gt;5,M$4=Congés),OR(M23="x",M23="S")),M23,IF(N$4=$E23,"x",IF(AND(((N$4-$E23)/VLOOKUP($D23,Opérations[],8,0))=INT(((N$4-$E23)/VLOOKUP($D23,Opérations[],8,0))),$D23&lt;&gt;""),"S",""))),"")</f>
        <v/>
      </c>
      <c r="O23" s="34" t="str">
        <f t="array" aca="1" ref="O23" ca="1">IFERROR(IF(AND(OR(WEEKDAY(N$4,2)&gt;5,N$4=Congés),OR(N23="x",N23="S")),N23,IF(O$4=$E23,"x",IF(AND(((O$4-$E23)/VLOOKUP($D23,Opérations[],8,0))=INT(((O$4-$E23)/VLOOKUP($D23,Opérations[],8,0))),$D23&lt;&gt;""),"S",""))),"")</f>
        <v/>
      </c>
      <c r="P23" s="34" t="str">
        <f t="array" aca="1" ref="P23" ca="1">IFERROR(IF(AND(OR(WEEKDAY(O$4,2)&gt;5,O$4=Congés),OR(O23="x",O23="S")),O23,IF(P$4=$E23,"x",IF(AND(((P$4-$E23)/VLOOKUP($D23,Opérations[],8,0))=INT(((P$4-$E23)/VLOOKUP($D23,Opérations[],8,0))),$D23&lt;&gt;""),"S",""))),"")</f>
        <v/>
      </c>
      <c r="Q23" s="34" t="str">
        <f t="array" aca="1" ref="Q23" ca="1">IFERROR(IF(AND(OR(WEEKDAY(P$4,2)&gt;5,P$4=Congés),OR(P23="x",P23="S")),P23,IF(Q$4=$E23,"x",IF(AND(((Q$4-$E23)/VLOOKUP($D23,Opérations[],8,0))=INT(((Q$4-$E23)/VLOOKUP($D23,Opérations[],8,0))),$D23&lt;&gt;""),"S",""))),"")</f>
        <v/>
      </c>
      <c r="R23" s="34" t="str">
        <f t="array" aca="1" ref="R23" ca="1">IFERROR(IF(AND(OR(WEEKDAY(Q$4,2)&gt;5,Q$4=Congés),OR(Q23="x",Q23="S")),Q23,IF(R$4=$E23,"x",IF(AND(((R$4-$E23)/VLOOKUP($D23,Opérations[],8,0))=INT(((R$4-$E23)/VLOOKUP($D23,Opérations[],8,0))),$D23&lt;&gt;""),"S",""))),"")</f>
        <v/>
      </c>
      <c r="S23" s="34" t="str">
        <f t="array" aca="1" ref="S23" ca="1">IFERROR(IF(AND(OR(WEEKDAY(R$4,2)&gt;5,R$4=Congés),OR(R23="x",R23="S")),R23,IF(S$4=$E23,"x",IF(AND(((S$4-$E23)/VLOOKUP($D23,Opérations[],8,0))=INT(((S$4-$E23)/VLOOKUP($D23,Opérations[],8,0))),$D23&lt;&gt;""),"S",""))),"")</f>
        <v/>
      </c>
      <c r="T23" s="34" t="str">
        <f t="array" aca="1" ref="T23" ca="1">IFERROR(IF(AND(OR(WEEKDAY(S$4,2)&gt;5,S$4=Congés),OR(S23="x",S23="S")),S23,IF(T$4=$E23,"x",IF(AND(((T$4-$E23)/VLOOKUP($D23,Opérations[],8,0))=INT(((T$4-$E23)/VLOOKUP($D23,Opérations[],8,0))),$D23&lt;&gt;""),"S",""))),"")</f>
        <v/>
      </c>
      <c r="U23" s="34" t="str">
        <f t="array" aca="1" ref="U23" ca="1">IFERROR(IF(AND(OR(WEEKDAY(T$4,2)&gt;5,T$4=Congés),OR(T23="x",T23="S")),T23,IF(U$4=$E23,"x",IF(AND(((U$4-$E23)/VLOOKUP($D23,Opérations[],8,0))=INT(((U$4-$E23)/VLOOKUP($D23,Opérations[],8,0))),$D23&lt;&gt;""),"S",""))),"")</f>
        <v/>
      </c>
      <c r="V23" s="34" t="str">
        <f t="array" aca="1" ref="V23" ca="1">IFERROR(IF(AND(OR(WEEKDAY(U$4,2)&gt;5,U$4=Congés),OR(U23="x",U23="S")),U23,IF(V$4=$E23,"x",IF(AND(((V$4-$E23)/VLOOKUP($D23,Opérations[],8,0))=INT(((V$4-$E23)/VLOOKUP($D23,Opérations[],8,0))),$D23&lt;&gt;""),"S",""))),"")</f>
        <v/>
      </c>
      <c r="W23" s="34" t="str">
        <f t="array" aca="1" ref="W23" ca="1">IFERROR(IF(AND(OR(WEEKDAY(V$4,2)&gt;5,V$4=Congés),OR(V23="x",V23="S")),V23,IF(W$4=$E23,"x",IF(AND(((W$4-$E23)/VLOOKUP($D23,Opérations[],8,0))=INT(((W$4-$E23)/VLOOKUP($D23,Opérations[],8,0))),$D23&lt;&gt;""),"S",""))),"")</f>
        <v/>
      </c>
      <c r="X23" s="34" t="str">
        <f t="array" aca="1" ref="X23" ca="1">IFERROR(IF(AND(OR(WEEKDAY(W$4,2)&gt;5,W$4=Congés),OR(W23="x",W23="S")),W23,IF(X$4=$E23,"x",IF(AND(((X$4-$E23)/VLOOKUP($D23,Opérations[],8,0))=INT(((X$4-$E23)/VLOOKUP($D23,Opérations[],8,0))),$D23&lt;&gt;""),"S",""))),"")</f>
        <v/>
      </c>
      <c r="Y23" s="34" t="str">
        <f t="array" aca="1" ref="Y23" ca="1">IFERROR(IF(AND(OR(WEEKDAY(X$4,2)&gt;5,X$4=Congés),OR(X23="x",X23="S")),X23,IF(Y$4=$E23,"x",IF(AND(((Y$4-$E23)/VLOOKUP($D23,Opérations[],8,0))=INT(((Y$4-$E23)/VLOOKUP($D23,Opérations[],8,0))),$D23&lt;&gt;""),"S",""))),"")</f>
        <v/>
      </c>
      <c r="Z23" s="34" t="str">
        <f t="array" aca="1" ref="Z23" ca="1">IFERROR(IF(AND(OR(WEEKDAY(Y$4,2)&gt;5,Y$4=Congés),OR(Y23="x",Y23="S")),Y23,IF(Z$4=$E23,"x",IF(AND(((Z$4-$E23)/VLOOKUP($D23,Opérations[],8,0))=INT(((Z$4-$E23)/VLOOKUP($D23,Opérations[],8,0))),$D23&lt;&gt;""),"S",""))),"")</f>
        <v/>
      </c>
      <c r="AA23" s="34" t="str">
        <f t="array" aca="1" ref="AA23" ca="1">IFERROR(IF(AND(OR(WEEKDAY(Z$4,2)&gt;5,Z$4=Congés),OR(Z23="x",Z23="S")),Z23,IF(AA$4=$E23,"x",IF(AND(((AA$4-$E23)/VLOOKUP($D23,Opérations[],8,0))=INT(((AA$4-$E23)/VLOOKUP($D23,Opérations[],8,0))),$D23&lt;&gt;""),"S",""))),"")</f>
        <v/>
      </c>
      <c r="AB23" s="34" t="str">
        <f t="array" aca="1" ref="AB23" ca="1">IFERROR(IF(AND(OR(WEEKDAY(AA$4,2)&gt;5,AA$4=Congés),OR(AA23="x",AA23="S")),AA23,IF(AB$4=$E23,"x",IF(AND(((AB$4-$E23)/VLOOKUP($D23,Opérations[],8,0))=INT(((AB$4-$E23)/VLOOKUP($D23,Opérations[],8,0))),$D23&lt;&gt;""),"S",""))),"")</f>
        <v/>
      </c>
      <c r="AC23" s="34" t="str">
        <f t="array" aca="1" ref="AC23" ca="1">IFERROR(IF(AND(OR(WEEKDAY(AB$4,2)&gt;5,AB$4=Congés),OR(AB23="x",AB23="S")),AB23,IF(AC$4=$E23,"x",IF(AND(((AC$4-$E23)/VLOOKUP($D23,Opérations[],8,0))=INT(((AC$4-$E23)/VLOOKUP($D23,Opérations[],8,0))),$D23&lt;&gt;""),"S",""))),"")</f>
        <v/>
      </c>
      <c r="AD23" s="34" t="str">
        <f t="array" aca="1" ref="AD23" ca="1">IFERROR(IF(AND(OR(WEEKDAY(AC$4,2)&gt;5,AC$4=Congés),OR(AC23="x",AC23="S")),AC23,IF(AD$4=$E23,"x",IF(AND(((AD$4-$E23)/VLOOKUP($D23,Opérations[],8,0))=INT(((AD$4-$E23)/VLOOKUP($D23,Opérations[],8,0))),$D23&lt;&gt;""),"S",""))),"")</f>
        <v/>
      </c>
      <c r="AE23" s="34" t="str">
        <f t="array" aca="1" ref="AE23" ca="1">IFERROR(IF(AND(OR(WEEKDAY(AD$4,2)&gt;5,AD$4=Congés),OR(AD23="x",AD23="S")),AD23,IF(AE$4=$E23,"x",IF(AND(((AE$4-$E23)/VLOOKUP($D23,Opérations[],8,0))=INT(((AE$4-$E23)/VLOOKUP($D23,Opérations[],8,0))),$D23&lt;&gt;""),"S",""))),"")</f>
        <v/>
      </c>
      <c r="AF23" s="34" t="str">
        <f t="array" aca="1" ref="AF23" ca="1">IFERROR(IF(AND(OR(WEEKDAY(AE$4,2)&gt;5,AE$4=Congés),OR(AE23="x",AE23="S")),AE23,IF(AF$4=$E23,"x",IF(AND(((AF$4-$E23)/VLOOKUP($D23,Opérations[],8,0))=INT(((AF$4-$E23)/VLOOKUP($D23,Opérations[],8,0))),$D23&lt;&gt;""),"S",""))),"")</f>
        <v/>
      </c>
      <c r="AG23" s="72" t="str">
        <f t="array" aca="1" ref="AG23" ca="1">IFERROR(IF(AND(OR(WEEKDAY(AF$4,2)&gt;5,AF$4=Congés),OR(AF23="x",AF23="S")),AF23,IF(AG$4=$E23,"x",IF(AND(((AG$4-$E23)/VLOOKUP($D23,Opérations[],8,0))=INT(((AG$4-$E23)/VLOOKUP($D23,Opérations[],8,0))),$D23&lt;&gt;""),"S",""))),"")</f>
        <v/>
      </c>
      <c r="AH23" s="80" t="str">
        <f t="array" aca="1" ref="AH23" ca="1">IFERROR(IF(AND(OR(WEEKDAY(AG$4,2)&gt;5,AG$4=Congés),OR(AG23="x",AG23="S")),AG23,IF(AH$4=$E23,"x",IF(AND(((AH$4-$E23)/VLOOKUP($D23,Opérations[],8,0))=INT(((AH$4-$E23)/VLOOKUP($D23,Opérations[],8,0))),$D23&lt;&gt;""),"S",""))),"")</f>
        <v/>
      </c>
      <c r="AI23" s="34" t="str">
        <f t="array" aca="1" ref="AI23" ca="1">IFERROR(IF(AND(OR(WEEKDAY(AH$4,2)&gt;5,AH$4=Congés),OR(AH23="x",AH23="S")),AH23,IF(AI$4=$E23,"x",IF(AND(((AI$4-$E23)/VLOOKUP($D23,Opérations[],8,0))=INT(((AI$4-$E23)/VLOOKUP($D23,Opérations[],8,0))),$D23&lt;&gt;""),"S",""))),"")</f>
        <v/>
      </c>
      <c r="AJ23" s="34" t="str">
        <f t="array" aca="1" ref="AJ23" ca="1">IFERROR(IF(AND(OR(WEEKDAY(AI$4,2)&gt;5,AI$4=Congés),OR(AI23="x",AI23="S")),AI23,IF(AJ$4=$E23,"x",IF(AND(((AJ$4-$E23)/VLOOKUP($D23,Opérations[],8,0))=INT(((AJ$4-$E23)/VLOOKUP($D23,Opérations[],8,0))),$D23&lt;&gt;""),"S",""))),"")</f>
        <v/>
      </c>
      <c r="AK23" s="34" t="str">
        <f t="array" aca="1" ref="AK23" ca="1">IFERROR(IF(AND(OR(WEEKDAY(AJ$4,2)&gt;5,AJ$4=Congés),OR(AJ23="x",AJ23="S")),AJ23,IF(AK$4=$E23,"x",IF(AND(((AK$4-$E23)/VLOOKUP($D23,Opérations[],8,0))=INT(((AK$4-$E23)/VLOOKUP($D23,Opérations[],8,0))),$D23&lt;&gt;""),"S",""))),"")</f>
        <v/>
      </c>
      <c r="AL23" s="34" t="str">
        <f t="array" aca="1" ref="AL23" ca="1">IFERROR(IF(AND(OR(WEEKDAY(AK$4,2)&gt;5,AK$4=Congés),OR(AK23="x",AK23="S")),AK23,IF(AL$4=$E23,"x",IF(AND(((AL$4-$E23)/VLOOKUP($D23,Opérations[],8,0))=INT(((AL$4-$E23)/VLOOKUP($D23,Opérations[],8,0))),$D23&lt;&gt;""),"S",""))),"")</f>
        <v/>
      </c>
      <c r="AM23" s="34" t="str">
        <f t="array" aca="1" ref="AM23" ca="1">IFERROR(IF(AND(OR(WEEKDAY(AL$4,2)&gt;5,AL$4=Congés),OR(AL23="x",AL23="S")),AL23,IF(AM$4=$E23,"x",IF(AND(((AM$4-$E23)/VLOOKUP($D23,Opérations[],8,0))=INT(((AM$4-$E23)/VLOOKUP($D23,Opérations[],8,0))),$D23&lt;&gt;""),"S",""))),"")</f>
        <v/>
      </c>
      <c r="AN23" s="34" t="str">
        <f t="array" aca="1" ref="AN23" ca="1">IFERROR(IF(AND(OR(WEEKDAY(AM$4,2)&gt;5,AM$4=Congés),OR(AM23="x",AM23="S")),AM23,IF(AN$4=$E23,"x",IF(AND(((AN$4-$E23)/VLOOKUP($D23,Opérations[],8,0))=INT(((AN$4-$E23)/VLOOKUP($D23,Opérations[],8,0))),$D23&lt;&gt;""),"S",""))),"")</f>
        <v/>
      </c>
      <c r="AO23" s="34" t="str">
        <f t="array" aca="1" ref="AO23" ca="1">IFERROR(IF(AND(OR(WEEKDAY(AN$4,2)&gt;5,AN$4=Congés),OR(AN23="x",AN23="S")),AN23,IF(AO$4=$E23,"x",IF(AND(((AO$4-$E23)/VLOOKUP($D23,Opérations[],8,0))=INT(((AO$4-$E23)/VLOOKUP($D23,Opérations[],8,0))),$D23&lt;&gt;""),"S",""))),"")</f>
        <v/>
      </c>
      <c r="AP23" s="34" t="str">
        <f t="array" aca="1" ref="AP23" ca="1">IFERROR(IF(AND(OR(WEEKDAY(AO$4,2)&gt;5,AO$4=Congés),OR(AO23="x",AO23="S")),AO23,IF(AP$4=$E23,"x",IF(AND(((AP$4-$E23)/VLOOKUP($D23,Opérations[],8,0))=INT(((AP$4-$E23)/VLOOKUP($D23,Opérations[],8,0))),$D23&lt;&gt;""),"S",""))),"")</f>
        <v/>
      </c>
      <c r="AQ23" s="34" t="str">
        <f t="array" aca="1" ref="AQ23" ca="1">IFERROR(IF(AND(OR(WEEKDAY(AP$4,2)&gt;5,AP$4=Congés),OR(AP23="x",AP23="S")),AP23,IF(AQ$4=$E23,"x",IF(AND(((AQ$4-$E23)/VLOOKUP($D23,Opérations[],8,0))=INT(((AQ$4-$E23)/VLOOKUP($D23,Opérations[],8,0))),$D23&lt;&gt;""),"S",""))),"")</f>
        <v/>
      </c>
      <c r="AR23" s="34" t="str">
        <f t="array" aca="1" ref="AR23" ca="1">IFERROR(IF(AND(OR(WEEKDAY(AQ$4,2)&gt;5,AQ$4=Congés),OR(AQ23="x",AQ23="S")),AQ23,IF(AR$4=$E23,"x",IF(AND(((AR$4-$E23)/VLOOKUP($D23,Opérations[],8,0))=INT(((AR$4-$E23)/VLOOKUP($D23,Opérations[],8,0))),$D23&lt;&gt;""),"S",""))),"")</f>
        <v/>
      </c>
      <c r="AS23" s="34" t="str">
        <f t="array" aca="1" ref="AS23" ca="1">IFERROR(IF(AND(OR(WEEKDAY(AR$4,2)&gt;5,AR$4=Congés),OR(AR23="x",AR23="S")),AR23,IF(AS$4=$E23,"x",IF(AND(((AS$4-$E23)/VLOOKUP($D23,Opérations[],8,0))=INT(((AS$4-$E23)/VLOOKUP($D23,Opérations[],8,0))),$D23&lt;&gt;""),"S",""))),"")</f>
        <v/>
      </c>
      <c r="AT23" s="34" t="str">
        <f t="array" aca="1" ref="AT23" ca="1">IFERROR(IF(AND(OR(WEEKDAY(AS$4,2)&gt;5,AS$4=Congés),OR(AS23="x",AS23="S")),AS23,IF(AT$4=$E23,"x",IF(AND(((AT$4-$E23)/VLOOKUP($D23,Opérations[],8,0))=INT(((AT$4-$E23)/VLOOKUP($D23,Opérations[],8,0))),$D23&lt;&gt;""),"S",""))),"")</f>
        <v/>
      </c>
      <c r="AU23" s="34" t="str">
        <f t="array" aca="1" ref="AU23" ca="1">IFERROR(IF(AND(OR(WEEKDAY(AT$4,2)&gt;5,AT$4=Congés),OR(AT23="x",AT23="S")),AT23,IF(AU$4=$E23,"x",IF(AND(((AU$4-$E23)/VLOOKUP($D23,Opérations[],8,0))=INT(((AU$4-$E23)/VLOOKUP($D23,Opérations[],8,0))),$D23&lt;&gt;""),"S",""))),"")</f>
        <v/>
      </c>
      <c r="AV23" s="34" t="str">
        <f t="array" aca="1" ref="AV23" ca="1">IFERROR(IF(AND(OR(WEEKDAY(AU$4,2)&gt;5,AU$4=Congés),OR(AU23="x",AU23="S")),AU23,IF(AV$4=$E23,"x",IF(AND(((AV$4-$E23)/VLOOKUP($D23,Opérations[],8,0))=INT(((AV$4-$E23)/VLOOKUP($D23,Opérations[],8,0))),$D23&lt;&gt;""),"S",""))),"")</f>
        <v/>
      </c>
      <c r="AW23" s="34" t="str">
        <f t="array" aca="1" ref="AW23" ca="1">IFERROR(IF(AND(OR(WEEKDAY(AV$4,2)&gt;5,AV$4=Congés),OR(AV23="x",AV23="S")),AV23,IF(AW$4=$E23,"x",IF(AND(((AW$4-$E23)/VLOOKUP($D23,Opérations[],8,0))=INT(((AW$4-$E23)/VLOOKUP($D23,Opérations[],8,0))),$D23&lt;&gt;""),"S",""))),"")</f>
        <v/>
      </c>
      <c r="AX23" s="34" t="str">
        <f t="array" aca="1" ref="AX23" ca="1">IFERROR(IF(AND(OR(WEEKDAY(AW$4,2)&gt;5,AW$4=Congés),OR(AW23="x",AW23="S")),AW23,IF(AX$4=$E23,"x",IF(AND(((AX$4-$E23)/VLOOKUP($D23,Opérations[],8,0))=INT(((AX$4-$E23)/VLOOKUP($D23,Opérations[],8,0))),$D23&lt;&gt;""),"S",""))),"")</f>
        <v/>
      </c>
      <c r="AY23" s="34" t="str">
        <f t="array" aca="1" ref="AY23" ca="1">IFERROR(IF(AND(OR(WEEKDAY(AX$4,2)&gt;5,AX$4=Congés),OR(AX23="x",AX23="S")),AX23,IF(AY$4=$E23,"x",IF(AND(((AY$4-$E23)/VLOOKUP($D23,Opérations[],8,0))=INT(((AY$4-$E23)/VLOOKUP($D23,Opérations[],8,0))),$D23&lt;&gt;""),"S",""))),"")</f>
        <v/>
      </c>
      <c r="AZ23" s="34" t="str">
        <f t="array" aca="1" ref="AZ23" ca="1">IFERROR(IF(AND(OR(WEEKDAY(AY$4,2)&gt;5,AY$4=Congés),OR(AY23="x",AY23="S")),AY23,IF(AZ$4=$E23,"x",IF(AND(((AZ$4-$E23)/VLOOKUP($D23,Opérations[],8,0))=INT(((AZ$4-$E23)/VLOOKUP($D23,Opérations[],8,0))),$D23&lt;&gt;""),"S",""))),"")</f>
        <v/>
      </c>
      <c r="BA23" s="34" t="str">
        <f t="array" aca="1" ref="BA23" ca="1">IFERROR(IF(AND(OR(WEEKDAY(AZ$4,2)&gt;5,AZ$4=Congés),OR(AZ23="x",AZ23="S")),AZ23,IF(BA$4=$E23,"x",IF(AND(((BA$4-$E23)/VLOOKUP($D23,Opérations[],8,0))=INT(((BA$4-$E23)/VLOOKUP($D23,Opérations[],8,0))),$D23&lt;&gt;""),"S",""))),"")</f>
        <v/>
      </c>
      <c r="BB23" s="34" t="str">
        <f t="array" aca="1" ref="BB23" ca="1">IFERROR(IF(AND(OR(WEEKDAY(BA$4,2)&gt;5,BA$4=Congés),OR(BA23="x",BA23="S")),BA23,IF(BB$4=$E23,"x",IF(AND(((BB$4-$E23)/VLOOKUP($D23,Opérations[],8,0))=INT(((BB$4-$E23)/VLOOKUP($D23,Opérations[],8,0))),$D23&lt;&gt;""),"S",""))),"")</f>
        <v/>
      </c>
      <c r="BC23" s="34" t="str">
        <f t="array" aca="1" ref="BC23" ca="1">IFERROR(IF(AND(OR(WEEKDAY(BB$4,2)&gt;5,BB$4=Congés),OR(BB23="x",BB23="S")),BB23,IF(BC$4=$E23,"x",IF(AND(((BC$4-$E23)/VLOOKUP($D23,Opérations[],8,0))=INT(((BC$4-$E23)/VLOOKUP($D23,Opérations[],8,0))),$D23&lt;&gt;""),"S",""))),"")</f>
        <v/>
      </c>
      <c r="BD23" s="72" t="str">
        <f t="array" aca="1" ref="BD23" ca="1">IFERROR(IF(AND(OR(WEEKDAY(BC$4,2)&gt;5,BC$4=Congés),OR(BC23="x",BC23="S")),BC23,IF(BD$4=$E23,"x",IF(AND(((BD$4-$E23)/VLOOKUP($D23,Opérations[],8,0))=INT(((BD$4-$E23)/VLOOKUP($D23,Opérations[],8,0))),$D23&lt;&gt;""),"S",""))),"")</f>
        <v/>
      </c>
    </row>
    <row r="24" spans="1:56">
      <c r="C24" s="159" t="str">
        <f>IF(ISBLANK(D24),"",VLOOKUP(D24,Opérations[],2,0))</f>
        <v>Fonctionnement du capteur du vérin</v>
      </c>
      <c r="D24" s="4">
        <f t="shared" si="4"/>
        <v>18</v>
      </c>
      <c r="E24" s="71">
        <f>IF(ISBLANK(D24),"",VLOOKUP(D24,Opérations[],3,0))</f>
        <v>42643</v>
      </c>
      <c r="F24" s="83"/>
      <c r="G24" s="80" t="str">
        <f t="array" aca="1" ref="G24" ca="1">IFERROR(IF(AND(OR(WEEKDAY(F$4,2)&gt;5,F$4=Congés),OR(F24="x",F24="S")),F24,IF(G$4=$E24,"x",IF(AND(((G$4-$E24)/VLOOKUP($D24,Opérations[],8,0))=INT(((G$4-$E24)/VLOOKUP($D24,Opérations[],8,0))),$D24&lt;&gt;""),"S",""))),"")</f>
        <v/>
      </c>
      <c r="H24" s="34" t="str">
        <f t="array" aca="1" ref="H24" ca="1">IFERROR(IF(AND(OR(WEEKDAY(G$4,2)&gt;5,G$4=Congés),OR(G24="x",G24="S")),G24,IF(H$4=$E24,"x",IF(AND(((H$4-$E24)/VLOOKUP($D24,Opérations[],8,0))=INT(((H$4-$E24)/VLOOKUP($D24,Opérations[],8,0))),$D24&lt;&gt;""),"S",""))),"")</f>
        <v/>
      </c>
      <c r="I24" s="34" t="str">
        <f t="array" aca="1" ref="I24" ca="1">IFERROR(IF(AND(OR(WEEKDAY(H$4,2)&gt;5,H$4=Congés),OR(H24="x",H24="S")),H24,IF(I$4=$E24,"x",IF(AND(((I$4-$E24)/VLOOKUP($D24,Opérations[],8,0))=INT(((I$4-$E24)/VLOOKUP($D24,Opérations[],8,0))),$D24&lt;&gt;""),"S",""))),"")</f>
        <v/>
      </c>
      <c r="J24" s="34" t="str">
        <f t="array" aca="1" ref="J24" ca="1">IFERROR(IF(AND(OR(WEEKDAY(I$4,2)&gt;5,I$4=Congés),OR(I24="x",I24="S")),I24,IF(J$4=$E24,"x",IF(AND(((J$4-$E24)/VLOOKUP($D24,Opérations[],8,0))=INT(((J$4-$E24)/VLOOKUP($D24,Opérations[],8,0))),$D24&lt;&gt;""),"S",""))),"")</f>
        <v/>
      </c>
      <c r="K24" s="34" t="str">
        <f t="array" aca="1" ref="K24" ca="1">IFERROR(IF(AND(OR(WEEKDAY(J$4,2)&gt;5,J$4=Congés),OR(J24="x",J24="S")),J24,IF(K$4=$E24,"x",IF(AND(((K$4-$E24)/VLOOKUP($D24,Opérations[],8,0))=INT(((K$4-$E24)/VLOOKUP($D24,Opérations[],8,0))),$D24&lt;&gt;""),"S",""))),"")</f>
        <v/>
      </c>
      <c r="L24" s="34" t="str">
        <f t="array" aca="1" ref="L24" ca="1">IFERROR(IF(AND(OR(WEEKDAY(K$4,2)&gt;5,K$4=Congés),OR(K24="x",K24="S")),K24,IF(L$4=$E24,"x",IF(AND(((L$4-$E24)/VLOOKUP($D24,Opérations[],8,0))=INT(((L$4-$E24)/VLOOKUP($D24,Opérations[],8,0))),$D24&lt;&gt;""),"S",""))),"")</f>
        <v/>
      </c>
      <c r="M24" s="34" t="str">
        <f t="array" aca="1" ref="M24" ca="1">IFERROR(IF(AND(OR(WEEKDAY(L$4,2)&gt;5,L$4=Congés),OR(L24="x",L24="S")),L24,IF(M$4=$E24,"x",IF(AND(((M$4-$E24)/VLOOKUP($D24,Opérations[],8,0))=INT(((M$4-$E24)/VLOOKUP($D24,Opérations[],8,0))),$D24&lt;&gt;""),"S",""))),"")</f>
        <v/>
      </c>
      <c r="N24" s="34" t="str">
        <f t="array" aca="1" ref="N24" ca="1">IFERROR(IF(AND(OR(WEEKDAY(M$4,2)&gt;5,M$4=Congés),OR(M24="x",M24="S")),M24,IF(N$4=$E24,"x",IF(AND(((N$4-$E24)/VLOOKUP($D24,Opérations[],8,0))=INT(((N$4-$E24)/VLOOKUP($D24,Opérations[],8,0))),$D24&lt;&gt;""),"S",""))),"")</f>
        <v/>
      </c>
      <c r="O24" s="34" t="str">
        <f t="array" aca="1" ref="O24" ca="1">IFERROR(IF(AND(OR(WEEKDAY(N$4,2)&gt;5,N$4=Congés),OR(N24="x",N24="S")),N24,IF(O$4=$E24,"x",IF(AND(((O$4-$E24)/VLOOKUP($D24,Opérations[],8,0))=INT(((O$4-$E24)/VLOOKUP($D24,Opérations[],8,0))),$D24&lt;&gt;""),"S",""))),"")</f>
        <v/>
      </c>
      <c r="P24" s="34" t="str">
        <f t="array" aca="1" ref="P24" ca="1">IFERROR(IF(AND(OR(WEEKDAY(O$4,2)&gt;5,O$4=Congés),OR(O24="x",O24="S")),O24,IF(P$4=$E24,"x",IF(AND(((P$4-$E24)/VLOOKUP($D24,Opérations[],8,0))=INT(((P$4-$E24)/VLOOKUP($D24,Opérations[],8,0))),$D24&lt;&gt;""),"S",""))),"")</f>
        <v/>
      </c>
      <c r="Q24" s="34" t="str">
        <f t="array" aca="1" ref="Q24" ca="1">IFERROR(IF(AND(OR(WEEKDAY(P$4,2)&gt;5,P$4=Congés),OR(P24="x",P24="S")),P24,IF(Q$4=$E24,"x",IF(AND(((Q$4-$E24)/VLOOKUP($D24,Opérations[],8,0))=INT(((Q$4-$E24)/VLOOKUP($D24,Opérations[],8,0))),$D24&lt;&gt;""),"S",""))),"")</f>
        <v/>
      </c>
      <c r="R24" s="34" t="str">
        <f t="array" aca="1" ref="R24" ca="1">IFERROR(IF(AND(OR(WEEKDAY(Q$4,2)&gt;5,Q$4=Congés),OR(Q24="x",Q24="S")),Q24,IF(R$4=$E24,"x",IF(AND(((R$4-$E24)/VLOOKUP($D24,Opérations[],8,0))=INT(((R$4-$E24)/VLOOKUP($D24,Opérations[],8,0))),$D24&lt;&gt;""),"S",""))),"")</f>
        <v/>
      </c>
      <c r="S24" s="34" t="str">
        <f t="array" aca="1" ref="S24" ca="1">IFERROR(IF(AND(OR(WEEKDAY(R$4,2)&gt;5,R$4=Congés),OR(R24="x",R24="S")),R24,IF(S$4=$E24,"x",IF(AND(((S$4-$E24)/VLOOKUP($D24,Opérations[],8,0))=INT(((S$4-$E24)/VLOOKUP($D24,Opérations[],8,0))),$D24&lt;&gt;""),"S",""))),"")</f>
        <v/>
      </c>
      <c r="T24" s="34" t="str">
        <f t="array" aca="1" ref="T24" ca="1">IFERROR(IF(AND(OR(WEEKDAY(S$4,2)&gt;5,S$4=Congés),OR(S24="x",S24="S")),S24,IF(T$4=$E24,"x",IF(AND(((T$4-$E24)/VLOOKUP($D24,Opérations[],8,0))=INT(((T$4-$E24)/VLOOKUP($D24,Opérations[],8,0))),$D24&lt;&gt;""),"S",""))),"")</f>
        <v/>
      </c>
      <c r="U24" s="34" t="str">
        <f t="array" aca="1" ref="U24" ca="1">IFERROR(IF(AND(OR(WEEKDAY(T$4,2)&gt;5,T$4=Congés),OR(T24="x",T24="S")),T24,IF(U$4=$E24,"x",IF(AND(((U$4-$E24)/VLOOKUP($D24,Opérations[],8,0))=INT(((U$4-$E24)/VLOOKUP($D24,Opérations[],8,0))),$D24&lt;&gt;""),"S",""))),"")</f>
        <v/>
      </c>
      <c r="V24" s="34" t="str">
        <f t="array" aca="1" ref="V24" ca="1">IFERROR(IF(AND(OR(WEEKDAY(U$4,2)&gt;5,U$4=Congés),OR(U24="x",U24="S")),U24,IF(V$4=$E24,"x",IF(AND(((V$4-$E24)/VLOOKUP($D24,Opérations[],8,0))=INT(((V$4-$E24)/VLOOKUP($D24,Opérations[],8,0))),$D24&lt;&gt;""),"S",""))),"")</f>
        <v/>
      </c>
      <c r="W24" s="34" t="str">
        <f t="array" aca="1" ref="W24" ca="1">IFERROR(IF(AND(OR(WEEKDAY(V$4,2)&gt;5,V$4=Congés),OR(V24="x",V24="S")),V24,IF(W$4=$E24,"x",IF(AND(((W$4-$E24)/VLOOKUP($D24,Opérations[],8,0))=INT(((W$4-$E24)/VLOOKUP($D24,Opérations[],8,0))),$D24&lt;&gt;""),"S",""))),"")</f>
        <v/>
      </c>
      <c r="X24" s="34" t="str">
        <f t="array" aca="1" ref="X24" ca="1">IFERROR(IF(AND(OR(WEEKDAY(W$4,2)&gt;5,W$4=Congés),OR(W24="x",W24="S")),W24,IF(X$4=$E24,"x",IF(AND(((X$4-$E24)/VLOOKUP($D24,Opérations[],8,0))=INT(((X$4-$E24)/VLOOKUP($D24,Opérations[],8,0))),$D24&lt;&gt;""),"S",""))),"")</f>
        <v/>
      </c>
      <c r="Y24" s="34" t="str">
        <f t="array" aca="1" ref="Y24" ca="1">IFERROR(IF(AND(OR(WEEKDAY(X$4,2)&gt;5,X$4=Congés),OR(X24="x",X24="S")),X24,IF(Y$4=$E24,"x",IF(AND(((Y$4-$E24)/VLOOKUP($D24,Opérations[],8,0))=INT(((Y$4-$E24)/VLOOKUP($D24,Opérations[],8,0))),$D24&lt;&gt;""),"S",""))),"")</f>
        <v/>
      </c>
      <c r="Z24" s="34" t="str">
        <f t="array" aca="1" ref="Z24" ca="1">IFERROR(IF(AND(OR(WEEKDAY(Y$4,2)&gt;5,Y$4=Congés),OR(Y24="x",Y24="S")),Y24,IF(Z$4=$E24,"x",IF(AND(((Z$4-$E24)/VLOOKUP($D24,Opérations[],8,0))=INT(((Z$4-$E24)/VLOOKUP($D24,Opérations[],8,0))),$D24&lt;&gt;""),"S",""))),"")</f>
        <v/>
      </c>
      <c r="AA24" s="34" t="str">
        <f t="array" aca="1" ref="AA24" ca="1">IFERROR(IF(AND(OR(WEEKDAY(Z$4,2)&gt;5,Z$4=Congés),OR(Z24="x",Z24="S")),Z24,IF(AA$4=$E24,"x",IF(AND(((AA$4-$E24)/VLOOKUP($D24,Opérations[],8,0))=INT(((AA$4-$E24)/VLOOKUP($D24,Opérations[],8,0))),$D24&lt;&gt;""),"S",""))),"")</f>
        <v/>
      </c>
      <c r="AB24" s="34" t="str">
        <f t="array" aca="1" ref="AB24" ca="1">IFERROR(IF(AND(OR(WEEKDAY(AA$4,2)&gt;5,AA$4=Congés),OR(AA24="x",AA24="S")),AA24,IF(AB$4=$E24,"x",IF(AND(((AB$4-$E24)/VLOOKUP($D24,Opérations[],8,0))=INT(((AB$4-$E24)/VLOOKUP($D24,Opérations[],8,0))),$D24&lt;&gt;""),"S",""))),"")</f>
        <v/>
      </c>
      <c r="AC24" s="34" t="str">
        <f t="array" aca="1" ref="AC24" ca="1">IFERROR(IF(AND(OR(WEEKDAY(AB$4,2)&gt;5,AB$4=Congés),OR(AB24="x",AB24="S")),AB24,IF(AC$4=$E24,"x",IF(AND(((AC$4-$E24)/VLOOKUP($D24,Opérations[],8,0))=INT(((AC$4-$E24)/VLOOKUP($D24,Opérations[],8,0))),$D24&lt;&gt;""),"S",""))),"")</f>
        <v/>
      </c>
      <c r="AD24" s="34" t="str">
        <f t="array" aca="1" ref="AD24" ca="1">IFERROR(IF(AND(OR(WEEKDAY(AC$4,2)&gt;5,AC$4=Congés),OR(AC24="x",AC24="S")),AC24,IF(AD$4=$E24,"x",IF(AND(((AD$4-$E24)/VLOOKUP($D24,Opérations[],8,0))=INT(((AD$4-$E24)/VLOOKUP($D24,Opérations[],8,0))),$D24&lt;&gt;""),"S",""))),"")</f>
        <v/>
      </c>
      <c r="AE24" s="34" t="str">
        <f t="array" aca="1" ref="AE24" ca="1">IFERROR(IF(AND(OR(WEEKDAY(AD$4,2)&gt;5,AD$4=Congés),OR(AD24="x",AD24="S")),AD24,IF(AE$4=$E24,"x",IF(AND(((AE$4-$E24)/VLOOKUP($D24,Opérations[],8,0))=INT(((AE$4-$E24)/VLOOKUP($D24,Opérations[],8,0))),$D24&lt;&gt;""),"S",""))),"")</f>
        <v/>
      </c>
      <c r="AF24" s="34" t="str">
        <f t="array" aca="1" ref="AF24" ca="1">IFERROR(IF(AND(OR(WEEKDAY(AE$4,2)&gt;5,AE$4=Congés),OR(AE24="x",AE24="S")),AE24,IF(AF$4=$E24,"x",IF(AND(((AF$4-$E24)/VLOOKUP($D24,Opérations[],8,0))=INT(((AF$4-$E24)/VLOOKUP($D24,Opérations[],8,0))),$D24&lt;&gt;""),"S",""))),"")</f>
        <v/>
      </c>
      <c r="AG24" s="72" t="str">
        <f t="array" aca="1" ref="AG24" ca="1">IFERROR(IF(AND(OR(WEEKDAY(AF$4,2)&gt;5,AF$4=Congés),OR(AF24="x",AF24="S")),AF24,IF(AG$4=$E24,"x",IF(AND(((AG$4-$E24)/VLOOKUP($D24,Opérations[],8,0))=INT(((AG$4-$E24)/VLOOKUP($D24,Opérations[],8,0))),$D24&lt;&gt;""),"S",""))),"")</f>
        <v/>
      </c>
      <c r="AH24" s="80" t="str">
        <f t="array" aca="1" ref="AH24" ca="1">IFERROR(IF(AND(OR(WEEKDAY(AG$4,2)&gt;5,AG$4=Congés),OR(AG24="x",AG24="S")),AG24,IF(AH$4=$E24,"x",IF(AND(((AH$4-$E24)/VLOOKUP($D24,Opérations[],8,0))=INT(((AH$4-$E24)/VLOOKUP($D24,Opérations[],8,0))),$D24&lt;&gt;""),"S",""))),"")</f>
        <v/>
      </c>
      <c r="AI24" s="34" t="str">
        <f t="array" aca="1" ref="AI24" ca="1">IFERROR(IF(AND(OR(WEEKDAY(AH$4,2)&gt;5,AH$4=Congés),OR(AH24="x",AH24="S")),AH24,IF(AI$4=$E24,"x",IF(AND(((AI$4-$E24)/VLOOKUP($D24,Opérations[],8,0))=INT(((AI$4-$E24)/VLOOKUP($D24,Opérations[],8,0))),$D24&lt;&gt;""),"S",""))),"")</f>
        <v/>
      </c>
      <c r="AJ24" s="34" t="str">
        <f t="array" aca="1" ref="AJ24" ca="1">IFERROR(IF(AND(OR(WEEKDAY(AI$4,2)&gt;5,AI$4=Congés),OR(AI24="x",AI24="S")),AI24,IF(AJ$4=$E24,"x",IF(AND(((AJ$4-$E24)/VLOOKUP($D24,Opérations[],8,0))=INT(((AJ$4-$E24)/VLOOKUP($D24,Opérations[],8,0))),$D24&lt;&gt;""),"S",""))),"")</f>
        <v/>
      </c>
      <c r="AK24" s="34" t="str">
        <f t="array" aca="1" ref="AK24" ca="1">IFERROR(IF(AND(OR(WEEKDAY(AJ$4,2)&gt;5,AJ$4=Congés),OR(AJ24="x",AJ24="S")),AJ24,IF(AK$4=$E24,"x",IF(AND(((AK$4-$E24)/VLOOKUP($D24,Opérations[],8,0))=INT(((AK$4-$E24)/VLOOKUP($D24,Opérations[],8,0))),$D24&lt;&gt;""),"S",""))),"")</f>
        <v/>
      </c>
      <c r="AL24" s="34" t="str">
        <f t="array" aca="1" ref="AL24" ca="1">IFERROR(IF(AND(OR(WEEKDAY(AK$4,2)&gt;5,AK$4=Congés),OR(AK24="x",AK24="S")),AK24,IF(AL$4=$E24,"x",IF(AND(((AL$4-$E24)/VLOOKUP($D24,Opérations[],8,0))=INT(((AL$4-$E24)/VLOOKUP($D24,Opérations[],8,0))),$D24&lt;&gt;""),"S",""))),"")</f>
        <v/>
      </c>
      <c r="AM24" s="34" t="str">
        <f t="array" aca="1" ref="AM24" ca="1">IFERROR(IF(AND(OR(WEEKDAY(AL$4,2)&gt;5,AL$4=Congés),OR(AL24="x",AL24="S")),AL24,IF(AM$4=$E24,"x",IF(AND(((AM$4-$E24)/VLOOKUP($D24,Opérations[],8,0))=INT(((AM$4-$E24)/VLOOKUP($D24,Opérations[],8,0))),$D24&lt;&gt;""),"S",""))),"")</f>
        <v/>
      </c>
      <c r="AN24" s="34" t="str">
        <f t="array" aca="1" ref="AN24" ca="1">IFERROR(IF(AND(OR(WEEKDAY(AM$4,2)&gt;5,AM$4=Congés),OR(AM24="x",AM24="S")),AM24,IF(AN$4=$E24,"x",IF(AND(((AN$4-$E24)/VLOOKUP($D24,Opérations[],8,0))=INT(((AN$4-$E24)/VLOOKUP($D24,Opérations[],8,0))),$D24&lt;&gt;""),"S",""))),"")</f>
        <v/>
      </c>
      <c r="AO24" s="34" t="str">
        <f t="array" aca="1" ref="AO24" ca="1">IFERROR(IF(AND(OR(WEEKDAY(AN$4,2)&gt;5,AN$4=Congés),OR(AN24="x",AN24="S")),AN24,IF(AO$4=$E24,"x",IF(AND(((AO$4-$E24)/VLOOKUP($D24,Opérations[],8,0))=INT(((AO$4-$E24)/VLOOKUP($D24,Opérations[],8,0))),$D24&lt;&gt;""),"S",""))),"")</f>
        <v/>
      </c>
      <c r="AP24" s="34" t="str">
        <f t="array" aca="1" ref="AP24" ca="1">IFERROR(IF(AND(OR(WEEKDAY(AO$4,2)&gt;5,AO$4=Congés),OR(AO24="x",AO24="S")),AO24,IF(AP$4=$E24,"x",IF(AND(((AP$4-$E24)/VLOOKUP($D24,Opérations[],8,0))=INT(((AP$4-$E24)/VLOOKUP($D24,Opérations[],8,0))),$D24&lt;&gt;""),"S",""))),"")</f>
        <v/>
      </c>
      <c r="AQ24" s="34" t="str">
        <f t="array" aca="1" ref="AQ24" ca="1">IFERROR(IF(AND(OR(WEEKDAY(AP$4,2)&gt;5,AP$4=Congés),OR(AP24="x",AP24="S")),AP24,IF(AQ$4=$E24,"x",IF(AND(((AQ$4-$E24)/VLOOKUP($D24,Opérations[],8,0))=INT(((AQ$4-$E24)/VLOOKUP($D24,Opérations[],8,0))),$D24&lt;&gt;""),"S",""))),"")</f>
        <v/>
      </c>
      <c r="AR24" s="34" t="str">
        <f t="array" aca="1" ref="AR24" ca="1">IFERROR(IF(AND(OR(WEEKDAY(AQ$4,2)&gt;5,AQ$4=Congés),OR(AQ24="x",AQ24="S")),AQ24,IF(AR$4=$E24,"x",IF(AND(((AR$4-$E24)/VLOOKUP($D24,Opérations[],8,0))=INT(((AR$4-$E24)/VLOOKUP($D24,Opérations[],8,0))),$D24&lt;&gt;""),"S",""))),"")</f>
        <v/>
      </c>
      <c r="AS24" s="34" t="str">
        <f t="array" aca="1" ref="AS24" ca="1">IFERROR(IF(AND(OR(WEEKDAY(AR$4,2)&gt;5,AR$4=Congés),OR(AR24="x",AR24="S")),AR24,IF(AS$4=$E24,"x",IF(AND(((AS$4-$E24)/VLOOKUP($D24,Opérations[],8,0))=INT(((AS$4-$E24)/VLOOKUP($D24,Opérations[],8,0))),$D24&lt;&gt;""),"S",""))),"")</f>
        <v/>
      </c>
      <c r="AT24" s="34" t="str">
        <f t="array" aca="1" ref="AT24" ca="1">IFERROR(IF(AND(OR(WEEKDAY(AS$4,2)&gt;5,AS$4=Congés),OR(AS24="x",AS24="S")),AS24,IF(AT$4=$E24,"x",IF(AND(((AT$4-$E24)/VLOOKUP($D24,Opérations[],8,0))=INT(((AT$4-$E24)/VLOOKUP($D24,Opérations[],8,0))),$D24&lt;&gt;""),"S",""))),"")</f>
        <v/>
      </c>
      <c r="AU24" s="34" t="str">
        <f t="array" aca="1" ref="AU24" ca="1">IFERROR(IF(AND(OR(WEEKDAY(AT$4,2)&gt;5,AT$4=Congés),OR(AT24="x",AT24="S")),AT24,IF(AU$4=$E24,"x",IF(AND(((AU$4-$E24)/VLOOKUP($D24,Opérations[],8,0))=INT(((AU$4-$E24)/VLOOKUP($D24,Opérations[],8,0))),$D24&lt;&gt;""),"S",""))),"")</f>
        <v/>
      </c>
      <c r="AV24" s="34" t="str">
        <f t="array" aca="1" ref="AV24" ca="1">IFERROR(IF(AND(OR(WEEKDAY(AU$4,2)&gt;5,AU$4=Congés),OR(AU24="x",AU24="S")),AU24,IF(AV$4=$E24,"x",IF(AND(((AV$4-$E24)/VLOOKUP($D24,Opérations[],8,0))=INT(((AV$4-$E24)/VLOOKUP($D24,Opérations[],8,0))),$D24&lt;&gt;""),"S",""))),"")</f>
        <v/>
      </c>
      <c r="AW24" s="34" t="str">
        <f t="array" aca="1" ref="AW24" ca="1">IFERROR(IF(AND(OR(WEEKDAY(AV$4,2)&gt;5,AV$4=Congés),OR(AV24="x",AV24="S")),AV24,IF(AW$4=$E24,"x",IF(AND(((AW$4-$E24)/VLOOKUP($D24,Opérations[],8,0))=INT(((AW$4-$E24)/VLOOKUP($D24,Opérations[],8,0))),$D24&lt;&gt;""),"S",""))),"")</f>
        <v/>
      </c>
      <c r="AX24" s="34" t="str">
        <f t="array" aca="1" ref="AX24" ca="1">IFERROR(IF(AND(OR(WEEKDAY(AW$4,2)&gt;5,AW$4=Congés),OR(AW24="x",AW24="S")),AW24,IF(AX$4=$E24,"x",IF(AND(((AX$4-$E24)/VLOOKUP($D24,Opérations[],8,0))=INT(((AX$4-$E24)/VLOOKUP($D24,Opérations[],8,0))),$D24&lt;&gt;""),"S",""))),"")</f>
        <v/>
      </c>
      <c r="AY24" s="34" t="str">
        <f t="array" aca="1" ref="AY24" ca="1">IFERROR(IF(AND(OR(WEEKDAY(AX$4,2)&gt;5,AX$4=Congés),OR(AX24="x",AX24="S")),AX24,IF(AY$4=$E24,"x",IF(AND(((AY$4-$E24)/VLOOKUP($D24,Opérations[],8,0))=INT(((AY$4-$E24)/VLOOKUP($D24,Opérations[],8,0))),$D24&lt;&gt;""),"S",""))),"")</f>
        <v/>
      </c>
      <c r="AZ24" s="34" t="str">
        <f t="array" aca="1" ref="AZ24" ca="1">IFERROR(IF(AND(OR(WEEKDAY(AY$4,2)&gt;5,AY$4=Congés),OR(AY24="x",AY24="S")),AY24,IF(AZ$4=$E24,"x",IF(AND(((AZ$4-$E24)/VLOOKUP($D24,Opérations[],8,0))=INT(((AZ$4-$E24)/VLOOKUP($D24,Opérations[],8,0))),$D24&lt;&gt;""),"S",""))),"")</f>
        <v/>
      </c>
      <c r="BA24" s="34" t="str">
        <f t="array" aca="1" ref="BA24" ca="1">IFERROR(IF(AND(OR(WEEKDAY(AZ$4,2)&gt;5,AZ$4=Congés),OR(AZ24="x",AZ24="S")),AZ24,IF(BA$4=$E24,"x",IF(AND(((BA$4-$E24)/VLOOKUP($D24,Opérations[],8,0))=INT(((BA$4-$E24)/VLOOKUP($D24,Opérations[],8,0))),$D24&lt;&gt;""),"S",""))),"")</f>
        <v/>
      </c>
      <c r="BB24" s="34" t="str">
        <f t="array" aca="1" ref="BB24" ca="1">IFERROR(IF(AND(OR(WEEKDAY(BA$4,2)&gt;5,BA$4=Congés),OR(BA24="x",BA24="S")),BA24,IF(BB$4=$E24,"x",IF(AND(((BB$4-$E24)/VLOOKUP($D24,Opérations[],8,0))=INT(((BB$4-$E24)/VLOOKUP($D24,Opérations[],8,0))),$D24&lt;&gt;""),"S",""))),"")</f>
        <v/>
      </c>
      <c r="BC24" s="34" t="str">
        <f t="array" aca="1" ref="BC24" ca="1">IFERROR(IF(AND(OR(WEEKDAY(BB$4,2)&gt;5,BB$4=Congés),OR(BB24="x",BB24="S")),BB24,IF(BC$4=$E24,"x",IF(AND(((BC$4-$E24)/VLOOKUP($D24,Opérations[],8,0))=INT(((BC$4-$E24)/VLOOKUP($D24,Opérations[],8,0))),$D24&lt;&gt;""),"S",""))),"")</f>
        <v/>
      </c>
      <c r="BD24" s="72" t="str">
        <f t="array" aca="1" ref="BD24" ca="1">IFERROR(IF(AND(OR(WEEKDAY(BC$4,2)&gt;5,BC$4=Congés),OR(BC24="x",BC24="S")),BC24,IF(BD$4=$E24,"x",IF(AND(((BD$4-$E24)/VLOOKUP($D24,Opérations[],8,0))=INT(((BD$4-$E24)/VLOOKUP($D24,Opérations[],8,0))),$D24&lt;&gt;""),"S",""))),"")</f>
        <v/>
      </c>
    </row>
    <row r="25" spans="1:56">
      <c r="A25" s="33"/>
      <c r="B25" s="33"/>
      <c r="C25" s="159" t="str">
        <f>IF(ISBLANK(D25),"",VLOOKUP(D25,Opérations[],2,0))</f>
        <v>Serrage de la tête du vérin</v>
      </c>
      <c r="D25" s="4">
        <f t="shared" si="4"/>
        <v>19</v>
      </c>
      <c r="E25" s="71">
        <f>IF(ISBLANK(D25),"",VLOOKUP(D25,Opérations[],3,0))</f>
        <v>42643</v>
      </c>
      <c r="F25" s="83"/>
      <c r="G25" s="80" t="str">
        <f t="array" aca="1" ref="G25" ca="1">IFERROR(IF(AND(OR(WEEKDAY(F$4,2)&gt;5,F$4=Congés),OR(F25="x",F25="S")),F25,IF(G$4=$E25,"x",IF(AND(((G$4-$E25)/VLOOKUP($D25,Opérations[],8,0))=INT(((G$4-$E25)/VLOOKUP($D25,Opérations[],8,0))),$D25&lt;&gt;""),"S",""))),"")</f>
        <v/>
      </c>
      <c r="H25" s="34" t="str">
        <f t="array" aca="1" ref="H25" ca="1">IFERROR(IF(AND(OR(WEEKDAY(G$4,2)&gt;5,G$4=Congés),OR(G25="x",G25="S")),G25,IF(H$4=$E25,"x",IF(AND(((H$4-$E25)/VLOOKUP($D25,Opérations[],8,0))=INT(((H$4-$E25)/VLOOKUP($D25,Opérations[],8,0))),$D25&lt;&gt;""),"S",""))),"")</f>
        <v/>
      </c>
      <c r="I25" s="34" t="str">
        <f t="array" aca="1" ref="I25" ca="1">IFERROR(IF(AND(OR(WEEKDAY(H$4,2)&gt;5,H$4=Congés),OR(H25="x",H25="S")),H25,IF(I$4=$E25,"x",IF(AND(((I$4-$E25)/VLOOKUP($D25,Opérations[],8,0))=INT(((I$4-$E25)/VLOOKUP($D25,Opérations[],8,0))),$D25&lt;&gt;""),"S",""))),"")</f>
        <v/>
      </c>
      <c r="J25" s="34" t="str">
        <f t="array" aca="1" ref="J25" ca="1">IFERROR(IF(AND(OR(WEEKDAY(I$4,2)&gt;5,I$4=Congés),OR(I25="x",I25="S")),I25,IF(J$4=$E25,"x",IF(AND(((J$4-$E25)/VLOOKUP($D25,Opérations[],8,0))=INT(((J$4-$E25)/VLOOKUP($D25,Opérations[],8,0))),$D25&lt;&gt;""),"S",""))),"")</f>
        <v/>
      </c>
      <c r="K25" s="34" t="str">
        <f t="array" aca="1" ref="K25" ca="1">IFERROR(IF(AND(OR(WEEKDAY(J$4,2)&gt;5,J$4=Congés),OR(J25="x",J25="S")),J25,IF(K$4=$E25,"x",IF(AND(((K$4-$E25)/VLOOKUP($D25,Opérations[],8,0))=INT(((K$4-$E25)/VLOOKUP($D25,Opérations[],8,0))),$D25&lt;&gt;""),"S",""))),"")</f>
        <v/>
      </c>
      <c r="L25" s="34" t="str">
        <f t="array" aca="1" ref="L25" ca="1">IFERROR(IF(AND(OR(WEEKDAY(K$4,2)&gt;5,K$4=Congés),OR(K25="x",K25="S")),K25,IF(L$4=$E25,"x",IF(AND(((L$4-$E25)/VLOOKUP($D25,Opérations[],8,0))=INT(((L$4-$E25)/VLOOKUP($D25,Opérations[],8,0))),$D25&lt;&gt;""),"S",""))),"")</f>
        <v/>
      </c>
      <c r="M25" s="34" t="str">
        <f t="array" aca="1" ref="M25" ca="1">IFERROR(IF(AND(OR(WEEKDAY(L$4,2)&gt;5,L$4=Congés),OR(L25="x",L25="S")),L25,IF(M$4=$E25,"x",IF(AND(((M$4-$E25)/VLOOKUP($D25,Opérations[],8,0))=INT(((M$4-$E25)/VLOOKUP($D25,Opérations[],8,0))),$D25&lt;&gt;""),"S",""))),"")</f>
        <v/>
      </c>
      <c r="N25" s="34" t="str">
        <f t="array" aca="1" ref="N25" ca="1">IFERROR(IF(AND(OR(WEEKDAY(M$4,2)&gt;5,M$4=Congés),OR(M25="x",M25="S")),M25,IF(N$4=$E25,"x",IF(AND(((N$4-$E25)/VLOOKUP($D25,Opérations[],8,0))=INT(((N$4-$E25)/VLOOKUP($D25,Opérations[],8,0))),$D25&lt;&gt;""),"S",""))),"")</f>
        <v/>
      </c>
      <c r="O25" s="34" t="str">
        <f t="array" aca="1" ref="O25" ca="1">IFERROR(IF(AND(OR(WEEKDAY(N$4,2)&gt;5,N$4=Congés),OR(N25="x",N25="S")),N25,IF(O$4=$E25,"x",IF(AND(((O$4-$E25)/VLOOKUP($D25,Opérations[],8,0))=INT(((O$4-$E25)/VLOOKUP($D25,Opérations[],8,0))),$D25&lt;&gt;""),"S",""))),"")</f>
        <v/>
      </c>
      <c r="P25" s="34" t="str">
        <f t="array" aca="1" ref="P25" ca="1">IFERROR(IF(AND(OR(WEEKDAY(O$4,2)&gt;5,O$4=Congés),OR(O25="x",O25="S")),O25,IF(P$4=$E25,"x",IF(AND(((P$4-$E25)/VLOOKUP($D25,Opérations[],8,0))=INT(((P$4-$E25)/VLOOKUP($D25,Opérations[],8,0))),$D25&lt;&gt;""),"S",""))),"")</f>
        <v/>
      </c>
      <c r="Q25" s="34" t="str">
        <f t="array" aca="1" ref="Q25" ca="1">IFERROR(IF(AND(OR(WEEKDAY(P$4,2)&gt;5,P$4=Congés),OR(P25="x",P25="S")),P25,IF(Q$4=$E25,"x",IF(AND(((Q$4-$E25)/VLOOKUP($D25,Opérations[],8,0))=INT(((Q$4-$E25)/VLOOKUP($D25,Opérations[],8,0))),$D25&lt;&gt;""),"S",""))),"")</f>
        <v/>
      </c>
      <c r="R25" s="34" t="str">
        <f t="array" aca="1" ref="R25" ca="1">IFERROR(IF(AND(OR(WEEKDAY(Q$4,2)&gt;5,Q$4=Congés),OR(Q25="x",Q25="S")),Q25,IF(R$4=$E25,"x",IF(AND(((R$4-$E25)/VLOOKUP($D25,Opérations[],8,0))=INT(((R$4-$E25)/VLOOKUP($D25,Opérations[],8,0))),$D25&lt;&gt;""),"S",""))),"")</f>
        <v/>
      </c>
      <c r="S25" s="34" t="str">
        <f t="array" aca="1" ref="S25" ca="1">IFERROR(IF(AND(OR(WEEKDAY(R$4,2)&gt;5,R$4=Congés),OR(R25="x",R25="S")),R25,IF(S$4=$E25,"x",IF(AND(((S$4-$E25)/VLOOKUP($D25,Opérations[],8,0))=INT(((S$4-$E25)/VLOOKUP($D25,Opérations[],8,0))),$D25&lt;&gt;""),"S",""))),"")</f>
        <v/>
      </c>
      <c r="T25" s="34" t="str">
        <f t="array" aca="1" ref="T25" ca="1">IFERROR(IF(AND(OR(WEEKDAY(S$4,2)&gt;5,S$4=Congés),OR(S25="x",S25="S")),S25,IF(T$4=$E25,"x",IF(AND(((T$4-$E25)/VLOOKUP($D25,Opérations[],8,0))=INT(((T$4-$E25)/VLOOKUP($D25,Opérations[],8,0))),$D25&lt;&gt;""),"S",""))),"")</f>
        <v/>
      </c>
      <c r="U25" s="34" t="str">
        <f t="array" aca="1" ref="U25" ca="1">IFERROR(IF(AND(OR(WEEKDAY(T$4,2)&gt;5,T$4=Congés),OR(T25="x",T25="S")),T25,IF(U$4=$E25,"x",IF(AND(((U$4-$E25)/VLOOKUP($D25,Opérations[],8,0))=INT(((U$4-$E25)/VLOOKUP($D25,Opérations[],8,0))),$D25&lt;&gt;""),"S",""))),"")</f>
        <v/>
      </c>
      <c r="V25" s="34" t="str">
        <f t="array" aca="1" ref="V25" ca="1">IFERROR(IF(AND(OR(WEEKDAY(U$4,2)&gt;5,U$4=Congés),OR(U25="x",U25="S")),U25,IF(V$4=$E25,"x",IF(AND(((V$4-$E25)/VLOOKUP($D25,Opérations[],8,0))=INT(((V$4-$E25)/VLOOKUP($D25,Opérations[],8,0))),$D25&lt;&gt;""),"S",""))),"")</f>
        <v/>
      </c>
      <c r="W25" s="34" t="str">
        <f t="array" aca="1" ref="W25" ca="1">IFERROR(IF(AND(OR(WEEKDAY(V$4,2)&gt;5,V$4=Congés),OR(V25="x",V25="S")),V25,IF(W$4=$E25,"x",IF(AND(((W$4-$E25)/VLOOKUP($D25,Opérations[],8,0))=INT(((W$4-$E25)/VLOOKUP($D25,Opérations[],8,0))),$D25&lt;&gt;""),"S",""))),"")</f>
        <v/>
      </c>
      <c r="X25" s="34" t="str">
        <f t="array" aca="1" ref="X25" ca="1">IFERROR(IF(AND(OR(WEEKDAY(W$4,2)&gt;5,W$4=Congés),OR(W25="x",W25="S")),W25,IF(X$4=$E25,"x",IF(AND(((X$4-$E25)/VLOOKUP($D25,Opérations[],8,0))=INT(((X$4-$E25)/VLOOKUP($D25,Opérations[],8,0))),$D25&lt;&gt;""),"S",""))),"")</f>
        <v/>
      </c>
      <c r="Y25" s="34" t="str">
        <f t="array" aca="1" ref="Y25" ca="1">IFERROR(IF(AND(OR(WEEKDAY(X$4,2)&gt;5,X$4=Congés),OR(X25="x",X25="S")),X25,IF(Y$4=$E25,"x",IF(AND(((Y$4-$E25)/VLOOKUP($D25,Opérations[],8,0))=INT(((Y$4-$E25)/VLOOKUP($D25,Opérations[],8,0))),$D25&lt;&gt;""),"S",""))),"")</f>
        <v/>
      </c>
      <c r="Z25" s="34" t="str">
        <f t="array" aca="1" ref="Z25" ca="1">IFERROR(IF(AND(OR(WEEKDAY(Y$4,2)&gt;5,Y$4=Congés),OR(Y25="x",Y25="S")),Y25,IF(Z$4=$E25,"x",IF(AND(((Z$4-$E25)/VLOOKUP($D25,Opérations[],8,0))=INT(((Z$4-$E25)/VLOOKUP($D25,Opérations[],8,0))),$D25&lt;&gt;""),"S",""))),"")</f>
        <v/>
      </c>
      <c r="AA25" s="34" t="str">
        <f t="array" aca="1" ref="AA25" ca="1">IFERROR(IF(AND(OR(WEEKDAY(Z$4,2)&gt;5,Z$4=Congés),OR(Z25="x",Z25="S")),Z25,IF(AA$4=$E25,"x",IF(AND(((AA$4-$E25)/VLOOKUP($D25,Opérations[],8,0))=INT(((AA$4-$E25)/VLOOKUP($D25,Opérations[],8,0))),$D25&lt;&gt;""),"S",""))),"")</f>
        <v/>
      </c>
      <c r="AB25" s="34" t="str">
        <f t="array" aca="1" ref="AB25" ca="1">IFERROR(IF(AND(OR(WEEKDAY(AA$4,2)&gt;5,AA$4=Congés),OR(AA25="x",AA25="S")),AA25,IF(AB$4=$E25,"x",IF(AND(((AB$4-$E25)/VLOOKUP($D25,Opérations[],8,0))=INT(((AB$4-$E25)/VLOOKUP($D25,Opérations[],8,0))),$D25&lt;&gt;""),"S",""))),"")</f>
        <v/>
      </c>
      <c r="AC25" s="34" t="str">
        <f t="array" aca="1" ref="AC25" ca="1">IFERROR(IF(AND(OR(WEEKDAY(AB$4,2)&gt;5,AB$4=Congés),OR(AB25="x",AB25="S")),AB25,IF(AC$4=$E25,"x",IF(AND(((AC$4-$E25)/VLOOKUP($D25,Opérations[],8,0))=INT(((AC$4-$E25)/VLOOKUP($D25,Opérations[],8,0))),$D25&lt;&gt;""),"S",""))),"")</f>
        <v/>
      </c>
      <c r="AD25" s="34" t="str">
        <f t="array" aca="1" ref="AD25" ca="1">IFERROR(IF(AND(OR(WEEKDAY(AC$4,2)&gt;5,AC$4=Congés),OR(AC25="x",AC25="S")),AC25,IF(AD$4=$E25,"x",IF(AND(((AD$4-$E25)/VLOOKUP($D25,Opérations[],8,0))=INT(((AD$4-$E25)/VLOOKUP($D25,Opérations[],8,0))),$D25&lt;&gt;""),"S",""))),"")</f>
        <v/>
      </c>
      <c r="AE25" s="34" t="str">
        <f t="array" aca="1" ref="AE25" ca="1">IFERROR(IF(AND(OR(WEEKDAY(AD$4,2)&gt;5,AD$4=Congés),OR(AD25="x",AD25="S")),AD25,IF(AE$4=$E25,"x",IF(AND(((AE$4-$E25)/VLOOKUP($D25,Opérations[],8,0))=INT(((AE$4-$E25)/VLOOKUP($D25,Opérations[],8,0))),$D25&lt;&gt;""),"S",""))),"")</f>
        <v/>
      </c>
      <c r="AF25" s="34" t="str">
        <f t="array" aca="1" ref="AF25" ca="1">IFERROR(IF(AND(OR(WEEKDAY(AE$4,2)&gt;5,AE$4=Congés),OR(AE25="x",AE25="S")),AE25,IF(AF$4=$E25,"x",IF(AND(((AF$4-$E25)/VLOOKUP($D25,Opérations[],8,0))=INT(((AF$4-$E25)/VLOOKUP($D25,Opérations[],8,0))),$D25&lt;&gt;""),"S",""))),"")</f>
        <v/>
      </c>
      <c r="AG25" s="72" t="str">
        <f t="array" aca="1" ref="AG25" ca="1">IFERROR(IF(AND(OR(WEEKDAY(AF$4,2)&gt;5,AF$4=Congés),OR(AF25="x",AF25="S")),AF25,IF(AG$4=$E25,"x",IF(AND(((AG$4-$E25)/VLOOKUP($D25,Opérations[],8,0))=INT(((AG$4-$E25)/VLOOKUP($D25,Opérations[],8,0))),$D25&lt;&gt;""),"S",""))),"")</f>
        <v/>
      </c>
      <c r="AH25" s="80" t="str">
        <f t="array" aca="1" ref="AH25" ca="1">IFERROR(IF(AND(OR(WEEKDAY(AG$4,2)&gt;5,AG$4=Congés),OR(AG25="x",AG25="S")),AG25,IF(AH$4=$E25,"x",IF(AND(((AH$4-$E25)/VLOOKUP($D25,Opérations[],8,0))=INT(((AH$4-$E25)/VLOOKUP($D25,Opérations[],8,0))),$D25&lt;&gt;""),"S",""))),"")</f>
        <v/>
      </c>
      <c r="AI25" s="34" t="str">
        <f t="array" aca="1" ref="AI25" ca="1">IFERROR(IF(AND(OR(WEEKDAY(AH$4,2)&gt;5,AH$4=Congés),OR(AH25="x",AH25="S")),AH25,IF(AI$4=$E25,"x",IF(AND(((AI$4-$E25)/VLOOKUP($D25,Opérations[],8,0))=INT(((AI$4-$E25)/VLOOKUP($D25,Opérations[],8,0))),$D25&lt;&gt;""),"S",""))),"")</f>
        <v/>
      </c>
      <c r="AJ25" s="34" t="str">
        <f t="array" aca="1" ref="AJ25" ca="1">IFERROR(IF(AND(OR(WEEKDAY(AI$4,2)&gt;5,AI$4=Congés),OR(AI25="x",AI25="S")),AI25,IF(AJ$4=$E25,"x",IF(AND(((AJ$4-$E25)/VLOOKUP($D25,Opérations[],8,0))=INT(((AJ$4-$E25)/VLOOKUP($D25,Opérations[],8,0))),$D25&lt;&gt;""),"S",""))),"")</f>
        <v/>
      </c>
      <c r="AK25" s="34" t="str">
        <f t="array" aca="1" ref="AK25" ca="1">IFERROR(IF(AND(OR(WEEKDAY(AJ$4,2)&gt;5,AJ$4=Congés),OR(AJ25="x",AJ25="S")),AJ25,IF(AK$4=$E25,"x",IF(AND(((AK$4-$E25)/VLOOKUP($D25,Opérations[],8,0))=INT(((AK$4-$E25)/VLOOKUP($D25,Opérations[],8,0))),$D25&lt;&gt;""),"S",""))),"")</f>
        <v/>
      </c>
      <c r="AL25" s="34" t="str">
        <f t="array" aca="1" ref="AL25" ca="1">IFERROR(IF(AND(OR(WEEKDAY(AK$4,2)&gt;5,AK$4=Congés),OR(AK25="x",AK25="S")),AK25,IF(AL$4=$E25,"x",IF(AND(((AL$4-$E25)/VLOOKUP($D25,Opérations[],8,0))=INT(((AL$4-$E25)/VLOOKUP($D25,Opérations[],8,0))),$D25&lt;&gt;""),"S",""))),"")</f>
        <v/>
      </c>
      <c r="AM25" s="34" t="str">
        <f t="array" aca="1" ref="AM25" ca="1">IFERROR(IF(AND(OR(WEEKDAY(AL$4,2)&gt;5,AL$4=Congés),OR(AL25="x",AL25="S")),AL25,IF(AM$4=$E25,"x",IF(AND(((AM$4-$E25)/VLOOKUP($D25,Opérations[],8,0))=INT(((AM$4-$E25)/VLOOKUP($D25,Opérations[],8,0))),$D25&lt;&gt;""),"S",""))),"")</f>
        <v/>
      </c>
      <c r="AN25" s="34" t="str">
        <f t="array" aca="1" ref="AN25" ca="1">IFERROR(IF(AND(OR(WEEKDAY(AM$4,2)&gt;5,AM$4=Congés),OR(AM25="x",AM25="S")),AM25,IF(AN$4=$E25,"x",IF(AND(((AN$4-$E25)/VLOOKUP($D25,Opérations[],8,0))=INT(((AN$4-$E25)/VLOOKUP($D25,Opérations[],8,0))),$D25&lt;&gt;""),"S",""))),"")</f>
        <v/>
      </c>
      <c r="AO25" s="34" t="str">
        <f t="array" aca="1" ref="AO25" ca="1">IFERROR(IF(AND(OR(WEEKDAY(AN$4,2)&gt;5,AN$4=Congés),OR(AN25="x",AN25="S")),AN25,IF(AO$4=$E25,"x",IF(AND(((AO$4-$E25)/VLOOKUP($D25,Opérations[],8,0))=INT(((AO$4-$E25)/VLOOKUP($D25,Opérations[],8,0))),$D25&lt;&gt;""),"S",""))),"")</f>
        <v/>
      </c>
      <c r="AP25" s="34" t="str">
        <f t="array" aca="1" ref="AP25" ca="1">IFERROR(IF(AND(OR(WEEKDAY(AO$4,2)&gt;5,AO$4=Congés),OR(AO25="x",AO25="S")),AO25,IF(AP$4=$E25,"x",IF(AND(((AP$4-$E25)/VLOOKUP($D25,Opérations[],8,0))=INT(((AP$4-$E25)/VLOOKUP($D25,Opérations[],8,0))),$D25&lt;&gt;""),"S",""))),"")</f>
        <v/>
      </c>
      <c r="AQ25" s="34" t="str">
        <f t="array" aca="1" ref="AQ25" ca="1">IFERROR(IF(AND(OR(WEEKDAY(AP$4,2)&gt;5,AP$4=Congés),OR(AP25="x",AP25="S")),AP25,IF(AQ$4=$E25,"x",IF(AND(((AQ$4-$E25)/VLOOKUP($D25,Opérations[],8,0))=INT(((AQ$4-$E25)/VLOOKUP($D25,Opérations[],8,0))),$D25&lt;&gt;""),"S",""))),"")</f>
        <v/>
      </c>
      <c r="AR25" s="34" t="str">
        <f t="array" aca="1" ref="AR25" ca="1">IFERROR(IF(AND(OR(WEEKDAY(AQ$4,2)&gt;5,AQ$4=Congés),OR(AQ25="x",AQ25="S")),AQ25,IF(AR$4=$E25,"x",IF(AND(((AR$4-$E25)/VLOOKUP($D25,Opérations[],8,0))=INT(((AR$4-$E25)/VLOOKUP($D25,Opérations[],8,0))),$D25&lt;&gt;""),"S",""))),"")</f>
        <v/>
      </c>
      <c r="AS25" s="34" t="str">
        <f t="array" aca="1" ref="AS25" ca="1">IFERROR(IF(AND(OR(WEEKDAY(AR$4,2)&gt;5,AR$4=Congés),OR(AR25="x",AR25="S")),AR25,IF(AS$4=$E25,"x",IF(AND(((AS$4-$E25)/VLOOKUP($D25,Opérations[],8,0))=INT(((AS$4-$E25)/VLOOKUP($D25,Opérations[],8,0))),$D25&lt;&gt;""),"S",""))),"")</f>
        <v/>
      </c>
      <c r="AT25" s="34" t="str">
        <f t="array" aca="1" ref="AT25" ca="1">IFERROR(IF(AND(OR(WEEKDAY(AS$4,2)&gt;5,AS$4=Congés),OR(AS25="x",AS25="S")),AS25,IF(AT$4=$E25,"x",IF(AND(((AT$4-$E25)/VLOOKUP($D25,Opérations[],8,0))=INT(((AT$4-$E25)/VLOOKUP($D25,Opérations[],8,0))),$D25&lt;&gt;""),"S",""))),"")</f>
        <v/>
      </c>
      <c r="AU25" s="34" t="str">
        <f t="array" aca="1" ref="AU25" ca="1">IFERROR(IF(AND(OR(WEEKDAY(AT$4,2)&gt;5,AT$4=Congés),OR(AT25="x",AT25="S")),AT25,IF(AU$4=$E25,"x",IF(AND(((AU$4-$E25)/VLOOKUP($D25,Opérations[],8,0))=INT(((AU$4-$E25)/VLOOKUP($D25,Opérations[],8,0))),$D25&lt;&gt;""),"S",""))),"")</f>
        <v/>
      </c>
      <c r="AV25" s="34" t="str">
        <f t="array" aca="1" ref="AV25" ca="1">IFERROR(IF(AND(OR(WEEKDAY(AU$4,2)&gt;5,AU$4=Congés),OR(AU25="x",AU25="S")),AU25,IF(AV$4=$E25,"x",IF(AND(((AV$4-$E25)/VLOOKUP($D25,Opérations[],8,0))=INT(((AV$4-$E25)/VLOOKUP($D25,Opérations[],8,0))),$D25&lt;&gt;""),"S",""))),"")</f>
        <v/>
      </c>
      <c r="AW25" s="34" t="str">
        <f t="array" aca="1" ref="AW25" ca="1">IFERROR(IF(AND(OR(WEEKDAY(AV$4,2)&gt;5,AV$4=Congés),OR(AV25="x",AV25="S")),AV25,IF(AW$4=$E25,"x",IF(AND(((AW$4-$E25)/VLOOKUP($D25,Opérations[],8,0))=INT(((AW$4-$E25)/VLOOKUP($D25,Opérations[],8,0))),$D25&lt;&gt;""),"S",""))),"")</f>
        <v/>
      </c>
      <c r="AX25" s="34" t="str">
        <f t="array" aca="1" ref="AX25" ca="1">IFERROR(IF(AND(OR(WEEKDAY(AW$4,2)&gt;5,AW$4=Congés),OR(AW25="x",AW25="S")),AW25,IF(AX$4=$E25,"x",IF(AND(((AX$4-$E25)/VLOOKUP($D25,Opérations[],8,0))=INT(((AX$4-$E25)/VLOOKUP($D25,Opérations[],8,0))),$D25&lt;&gt;""),"S",""))),"")</f>
        <v/>
      </c>
      <c r="AY25" s="34" t="str">
        <f t="array" aca="1" ref="AY25" ca="1">IFERROR(IF(AND(OR(WEEKDAY(AX$4,2)&gt;5,AX$4=Congés),OR(AX25="x",AX25="S")),AX25,IF(AY$4=$E25,"x",IF(AND(((AY$4-$E25)/VLOOKUP($D25,Opérations[],8,0))=INT(((AY$4-$E25)/VLOOKUP($D25,Opérations[],8,0))),$D25&lt;&gt;""),"S",""))),"")</f>
        <v/>
      </c>
      <c r="AZ25" s="34" t="str">
        <f t="array" aca="1" ref="AZ25" ca="1">IFERROR(IF(AND(OR(WEEKDAY(AY$4,2)&gt;5,AY$4=Congés),OR(AY25="x",AY25="S")),AY25,IF(AZ$4=$E25,"x",IF(AND(((AZ$4-$E25)/VLOOKUP($D25,Opérations[],8,0))=INT(((AZ$4-$E25)/VLOOKUP($D25,Opérations[],8,0))),$D25&lt;&gt;""),"S",""))),"")</f>
        <v/>
      </c>
      <c r="BA25" s="34" t="str">
        <f t="array" aca="1" ref="BA25" ca="1">IFERROR(IF(AND(OR(WEEKDAY(AZ$4,2)&gt;5,AZ$4=Congés),OR(AZ25="x",AZ25="S")),AZ25,IF(BA$4=$E25,"x",IF(AND(((BA$4-$E25)/VLOOKUP($D25,Opérations[],8,0))=INT(((BA$4-$E25)/VLOOKUP($D25,Opérations[],8,0))),$D25&lt;&gt;""),"S",""))),"")</f>
        <v/>
      </c>
      <c r="BB25" s="34" t="str">
        <f t="array" aca="1" ref="BB25" ca="1">IFERROR(IF(AND(OR(WEEKDAY(BA$4,2)&gt;5,BA$4=Congés),OR(BA25="x",BA25="S")),BA25,IF(BB$4=$E25,"x",IF(AND(((BB$4-$E25)/VLOOKUP($D25,Opérations[],8,0))=INT(((BB$4-$E25)/VLOOKUP($D25,Opérations[],8,0))),$D25&lt;&gt;""),"S",""))),"")</f>
        <v/>
      </c>
      <c r="BC25" s="34" t="str">
        <f t="array" aca="1" ref="BC25" ca="1">IFERROR(IF(AND(OR(WEEKDAY(BB$4,2)&gt;5,BB$4=Congés),OR(BB25="x",BB25="S")),BB25,IF(BC$4=$E25,"x",IF(AND(((BC$4-$E25)/VLOOKUP($D25,Opérations[],8,0))=INT(((BC$4-$E25)/VLOOKUP($D25,Opérations[],8,0))),$D25&lt;&gt;""),"S",""))),"")</f>
        <v/>
      </c>
      <c r="BD25" s="72" t="str">
        <f t="array" aca="1" ref="BD25" ca="1">IFERROR(IF(AND(OR(WEEKDAY(BC$4,2)&gt;5,BC$4=Congés),OR(BC25="x",BC25="S")),BC25,IF(BD$4=$E25,"x",IF(AND(((BD$4-$E25)/VLOOKUP($D25,Opérations[],8,0))=INT(((BD$4-$E25)/VLOOKUP($D25,Opérations[],8,0))),$D25&lt;&gt;""),"S",""))),"")</f>
        <v/>
      </c>
    </row>
    <row r="26" spans="1:56">
      <c r="A26" s="33"/>
      <c r="B26" s="33"/>
      <c r="C26" s="159" t="str">
        <f>IF(ISBLANK(D26),"",VLOOKUP(D26,Opérations[],2,0))</f>
        <v>Vérification manomètre de pression</v>
      </c>
      <c r="D26" s="4">
        <f t="shared" si="4"/>
        <v>20</v>
      </c>
      <c r="E26" s="71">
        <f>IF(ISBLANK(D26),"",VLOOKUP(D26,Opérations[],3,0))</f>
        <v>42643</v>
      </c>
      <c r="F26" s="83"/>
      <c r="G26" s="80" t="str">
        <f t="array" aca="1" ref="G26" ca="1">IFERROR(IF(AND(OR(WEEKDAY(F$4,2)&gt;5,F$4=Congés),OR(F26="x",F26="S")),F26,IF(G$4=$E26,"x",IF(AND(((G$4-$E26)/VLOOKUP($D26,Opérations[],8,0))=INT(((G$4-$E26)/VLOOKUP($D26,Opérations[],8,0))),$D26&lt;&gt;""),"S",""))),"")</f>
        <v/>
      </c>
      <c r="H26" s="34" t="str">
        <f t="array" aca="1" ref="H26" ca="1">IFERROR(IF(AND(OR(WEEKDAY(G$4,2)&gt;5,G$4=Congés),OR(G26="x",G26="S")),G26,IF(H$4=$E26,"x",IF(AND(((H$4-$E26)/VLOOKUP($D26,Opérations[],8,0))=INT(((H$4-$E26)/VLOOKUP($D26,Opérations[],8,0))),$D26&lt;&gt;""),"S",""))),"")</f>
        <v/>
      </c>
      <c r="I26" s="34" t="str">
        <f t="array" aca="1" ref="I26" ca="1">IFERROR(IF(AND(OR(WEEKDAY(H$4,2)&gt;5,H$4=Congés),OR(H26="x",H26="S")),H26,IF(I$4=$E26,"x",IF(AND(((I$4-$E26)/VLOOKUP($D26,Opérations[],8,0))=INT(((I$4-$E26)/VLOOKUP($D26,Opérations[],8,0))),$D26&lt;&gt;""),"S",""))),"")</f>
        <v/>
      </c>
      <c r="J26" s="34" t="str">
        <f t="array" aca="1" ref="J26" ca="1">IFERROR(IF(AND(OR(WEEKDAY(I$4,2)&gt;5,I$4=Congés),OR(I26="x",I26="S")),I26,IF(J$4=$E26,"x",IF(AND(((J$4-$E26)/VLOOKUP($D26,Opérations[],8,0))=INT(((J$4-$E26)/VLOOKUP($D26,Opérations[],8,0))),$D26&lt;&gt;""),"S",""))),"")</f>
        <v/>
      </c>
      <c r="K26" s="34" t="str">
        <f t="array" aca="1" ref="K26" ca="1">IFERROR(IF(AND(OR(WEEKDAY(J$4,2)&gt;5,J$4=Congés),OR(J26="x",J26="S")),J26,IF(K$4=$E26,"x",IF(AND(((K$4-$E26)/VLOOKUP($D26,Opérations[],8,0))=INT(((K$4-$E26)/VLOOKUP($D26,Opérations[],8,0))),$D26&lt;&gt;""),"S",""))),"")</f>
        <v/>
      </c>
      <c r="L26" s="34" t="str">
        <f t="array" aca="1" ref="L26" ca="1">IFERROR(IF(AND(OR(WEEKDAY(K$4,2)&gt;5,K$4=Congés),OR(K26="x",K26="S")),K26,IF(L$4=$E26,"x",IF(AND(((L$4-$E26)/VLOOKUP($D26,Opérations[],8,0))=INT(((L$4-$E26)/VLOOKUP($D26,Opérations[],8,0))),$D26&lt;&gt;""),"S",""))),"")</f>
        <v/>
      </c>
      <c r="M26" s="34" t="str">
        <f t="array" aca="1" ref="M26" ca="1">IFERROR(IF(AND(OR(WEEKDAY(L$4,2)&gt;5,L$4=Congés),OR(L26="x",L26="S")),L26,IF(M$4=$E26,"x",IF(AND(((M$4-$E26)/VLOOKUP($D26,Opérations[],8,0))=INT(((M$4-$E26)/VLOOKUP($D26,Opérations[],8,0))),$D26&lt;&gt;""),"S",""))),"")</f>
        <v/>
      </c>
      <c r="N26" s="34" t="str">
        <f t="array" aca="1" ref="N26" ca="1">IFERROR(IF(AND(OR(WEEKDAY(M$4,2)&gt;5,M$4=Congés),OR(M26="x",M26="S")),M26,IF(N$4=$E26,"x",IF(AND(((N$4-$E26)/VLOOKUP($D26,Opérations[],8,0))=INT(((N$4-$E26)/VLOOKUP($D26,Opérations[],8,0))),$D26&lt;&gt;""),"S",""))),"")</f>
        <v/>
      </c>
      <c r="O26" s="34" t="str">
        <f t="array" aca="1" ref="O26" ca="1">IFERROR(IF(AND(OR(WEEKDAY(N$4,2)&gt;5,N$4=Congés),OR(N26="x",N26="S")),N26,IF(O$4=$E26,"x",IF(AND(((O$4-$E26)/VLOOKUP($D26,Opérations[],8,0))=INT(((O$4-$E26)/VLOOKUP($D26,Opérations[],8,0))),$D26&lt;&gt;""),"S",""))),"")</f>
        <v/>
      </c>
      <c r="P26" s="34" t="str">
        <f t="array" aca="1" ref="P26" ca="1">IFERROR(IF(AND(OR(WEEKDAY(O$4,2)&gt;5,O$4=Congés),OR(O26="x",O26="S")),O26,IF(P$4=$E26,"x",IF(AND(((P$4-$E26)/VLOOKUP($D26,Opérations[],8,0))=INT(((P$4-$E26)/VLOOKUP($D26,Opérations[],8,0))),$D26&lt;&gt;""),"S",""))),"")</f>
        <v/>
      </c>
      <c r="Q26" s="34" t="str">
        <f t="array" aca="1" ref="Q26" ca="1">IFERROR(IF(AND(OR(WEEKDAY(P$4,2)&gt;5,P$4=Congés),OR(P26="x",P26="S")),P26,IF(Q$4=$E26,"x",IF(AND(((Q$4-$E26)/VLOOKUP($D26,Opérations[],8,0))=INT(((Q$4-$E26)/VLOOKUP($D26,Opérations[],8,0))),$D26&lt;&gt;""),"S",""))),"")</f>
        <v/>
      </c>
      <c r="R26" s="34" t="str">
        <f t="array" aca="1" ref="R26" ca="1">IFERROR(IF(AND(OR(WEEKDAY(Q$4,2)&gt;5,Q$4=Congés),OR(Q26="x",Q26="S")),Q26,IF(R$4=$E26,"x",IF(AND(((R$4-$E26)/VLOOKUP($D26,Opérations[],8,0))=INT(((R$4-$E26)/VLOOKUP($D26,Opérations[],8,0))),$D26&lt;&gt;""),"S",""))),"")</f>
        <v/>
      </c>
      <c r="S26" s="34" t="str">
        <f t="array" aca="1" ref="S26" ca="1">IFERROR(IF(AND(OR(WEEKDAY(R$4,2)&gt;5,R$4=Congés),OR(R26="x",R26="S")),R26,IF(S$4=$E26,"x",IF(AND(((S$4-$E26)/VLOOKUP($D26,Opérations[],8,0))=INT(((S$4-$E26)/VLOOKUP($D26,Opérations[],8,0))),$D26&lt;&gt;""),"S",""))),"")</f>
        <v/>
      </c>
      <c r="T26" s="34" t="str">
        <f t="array" aca="1" ref="T26" ca="1">IFERROR(IF(AND(OR(WEEKDAY(S$4,2)&gt;5,S$4=Congés),OR(S26="x",S26="S")),S26,IF(T$4=$E26,"x",IF(AND(((T$4-$E26)/VLOOKUP($D26,Opérations[],8,0))=INT(((T$4-$E26)/VLOOKUP($D26,Opérations[],8,0))),$D26&lt;&gt;""),"S",""))),"")</f>
        <v/>
      </c>
      <c r="U26" s="34" t="str">
        <f t="array" aca="1" ref="U26" ca="1">IFERROR(IF(AND(OR(WEEKDAY(T$4,2)&gt;5,T$4=Congés),OR(T26="x",T26="S")),T26,IF(U$4=$E26,"x",IF(AND(((U$4-$E26)/VLOOKUP($D26,Opérations[],8,0))=INT(((U$4-$E26)/VLOOKUP($D26,Opérations[],8,0))),$D26&lt;&gt;""),"S",""))),"")</f>
        <v/>
      </c>
      <c r="V26" s="34" t="str">
        <f t="array" aca="1" ref="V26" ca="1">IFERROR(IF(AND(OR(WEEKDAY(U$4,2)&gt;5,U$4=Congés),OR(U26="x",U26="S")),U26,IF(V$4=$E26,"x",IF(AND(((V$4-$E26)/VLOOKUP($D26,Opérations[],8,0))=INT(((V$4-$E26)/VLOOKUP($D26,Opérations[],8,0))),$D26&lt;&gt;""),"S",""))),"")</f>
        <v/>
      </c>
      <c r="W26" s="34" t="str">
        <f t="array" aca="1" ref="W26" ca="1">IFERROR(IF(AND(OR(WEEKDAY(V$4,2)&gt;5,V$4=Congés),OR(V26="x",V26="S")),V26,IF(W$4=$E26,"x",IF(AND(((W$4-$E26)/VLOOKUP($D26,Opérations[],8,0))=INT(((W$4-$E26)/VLOOKUP($D26,Opérations[],8,0))),$D26&lt;&gt;""),"S",""))),"")</f>
        <v/>
      </c>
      <c r="X26" s="34" t="str">
        <f t="array" aca="1" ref="X26" ca="1">IFERROR(IF(AND(OR(WEEKDAY(W$4,2)&gt;5,W$4=Congés),OR(W26="x",W26="S")),W26,IF(X$4=$E26,"x",IF(AND(((X$4-$E26)/VLOOKUP($D26,Opérations[],8,0))=INT(((X$4-$E26)/VLOOKUP($D26,Opérations[],8,0))),$D26&lt;&gt;""),"S",""))),"")</f>
        <v/>
      </c>
      <c r="Y26" s="34" t="str">
        <f t="array" aca="1" ref="Y26" ca="1">IFERROR(IF(AND(OR(WEEKDAY(X$4,2)&gt;5,X$4=Congés),OR(X26="x",X26="S")),X26,IF(Y$4=$E26,"x",IF(AND(((Y$4-$E26)/VLOOKUP($D26,Opérations[],8,0))=INT(((Y$4-$E26)/VLOOKUP($D26,Opérations[],8,0))),$D26&lt;&gt;""),"S",""))),"")</f>
        <v/>
      </c>
      <c r="Z26" s="34" t="str">
        <f t="array" aca="1" ref="Z26" ca="1">IFERROR(IF(AND(OR(WEEKDAY(Y$4,2)&gt;5,Y$4=Congés),OR(Y26="x",Y26="S")),Y26,IF(Z$4=$E26,"x",IF(AND(((Z$4-$E26)/VLOOKUP($D26,Opérations[],8,0))=INT(((Z$4-$E26)/VLOOKUP($D26,Opérations[],8,0))),$D26&lt;&gt;""),"S",""))),"")</f>
        <v/>
      </c>
      <c r="AA26" s="34" t="str">
        <f t="array" aca="1" ref="AA26" ca="1">IFERROR(IF(AND(OR(WEEKDAY(Z$4,2)&gt;5,Z$4=Congés),OR(Z26="x",Z26="S")),Z26,IF(AA$4=$E26,"x",IF(AND(((AA$4-$E26)/VLOOKUP($D26,Opérations[],8,0))=INT(((AA$4-$E26)/VLOOKUP($D26,Opérations[],8,0))),$D26&lt;&gt;""),"S",""))),"")</f>
        <v/>
      </c>
      <c r="AB26" s="34" t="str">
        <f t="array" aca="1" ref="AB26" ca="1">IFERROR(IF(AND(OR(WEEKDAY(AA$4,2)&gt;5,AA$4=Congés),OR(AA26="x",AA26="S")),AA26,IF(AB$4=$E26,"x",IF(AND(((AB$4-$E26)/VLOOKUP($D26,Opérations[],8,0))=INT(((AB$4-$E26)/VLOOKUP($D26,Opérations[],8,0))),$D26&lt;&gt;""),"S",""))),"")</f>
        <v/>
      </c>
      <c r="AC26" s="34" t="str">
        <f t="array" aca="1" ref="AC26" ca="1">IFERROR(IF(AND(OR(WEEKDAY(AB$4,2)&gt;5,AB$4=Congés),OR(AB26="x",AB26="S")),AB26,IF(AC$4=$E26,"x",IF(AND(((AC$4-$E26)/VLOOKUP($D26,Opérations[],8,0))=INT(((AC$4-$E26)/VLOOKUP($D26,Opérations[],8,0))),$D26&lt;&gt;""),"S",""))),"")</f>
        <v/>
      </c>
      <c r="AD26" s="34" t="str">
        <f t="array" aca="1" ref="AD26" ca="1">IFERROR(IF(AND(OR(WEEKDAY(AC$4,2)&gt;5,AC$4=Congés),OR(AC26="x",AC26="S")),AC26,IF(AD$4=$E26,"x",IF(AND(((AD$4-$E26)/VLOOKUP($D26,Opérations[],8,0))=INT(((AD$4-$E26)/VLOOKUP($D26,Opérations[],8,0))),$D26&lt;&gt;""),"S",""))),"")</f>
        <v/>
      </c>
      <c r="AE26" s="34" t="str">
        <f t="array" aca="1" ref="AE26" ca="1">IFERROR(IF(AND(OR(WEEKDAY(AD$4,2)&gt;5,AD$4=Congés),OR(AD26="x",AD26="S")),AD26,IF(AE$4=$E26,"x",IF(AND(((AE$4-$E26)/VLOOKUP($D26,Opérations[],8,0))=INT(((AE$4-$E26)/VLOOKUP($D26,Opérations[],8,0))),$D26&lt;&gt;""),"S",""))),"")</f>
        <v/>
      </c>
      <c r="AF26" s="34" t="str">
        <f t="array" aca="1" ref="AF26" ca="1">IFERROR(IF(AND(OR(WEEKDAY(AE$4,2)&gt;5,AE$4=Congés),OR(AE26="x",AE26="S")),AE26,IF(AF$4=$E26,"x",IF(AND(((AF$4-$E26)/VLOOKUP($D26,Opérations[],8,0))=INT(((AF$4-$E26)/VLOOKUP($D26,Opérations[],8,0))),$D26&lt;&gt;""),"S",""))),"")</f>
        <v/>
      </c>
      <c r="AG26" s="72" t="str">
        <f t="array" aca="1" ref="AG26" ca="1">IFERROR(IF(AND(OR(WEEKDAY(AF$4,2)&gt;5,AF$4=Congés),OR(AF26="x",AF26="S")),AF26,IF(AG$4=$E26,"x",IF(AND(((AG$4-$E26)/VLOOKUP($D26,Opérations[],8,0))=INT(((AG$4-$E26)/VLOOKUP($D26,Opérations[],8,0))),$D26&lt;&gt;""),"S",""))),"")</f>
        <v/>
      </c>
      <c r="AH26" s="80" t="str">
        <f t="array" aca="1" ref="AH26" ca="1">IFERROR(IF(AND(OR(WEEKDAY(AG$4,2)&gt;5,AG$4=Congés),OR(AG26="x",AG26="S")),AG26,IF(AH$4=$E26,"x",IF(AND(((AH$4-$E26)/VLOOKUP($D26,Opérations[],8,0))=INT(((AH$4-$E26)/VLOOKUP($D26,Opérations[],8,0))),$D26&lt;&gt;""),"S",""))),"")</f>
        <v/>
      </c>
      <c r="AI26" s="34" t="str">
        <f t="array" aca="1" ref="AI26" ca="1">IFERROR(IF(AND(OR(WEEKDAY(AH$4,2)&gt;5,AH$4=Congés),OR(AH26="x",AH26="S")),AH26,IF(AI$4=$E26,"x",IF(AND(((AI$4-$E26)/VLOOKUP($D26,Opérations[],8,0))=INT(((AI$4-$E26)/VLOOKUP($D26,Opérations[],8,0))),$D26&lt;&gt;""),"S",""))),"")</f>
        <v/>
      </c>
      <c r="AJ26" s="34" t="str">
        <f t="array" aca="1" ref="AJ26" ca="1">IFERROR(IF(AND(OR(WEEKDAY(AI$4,2)&gt;5,AI$4=Congés),OR(AI26="x",AI26="S")),AI26,IF(AJ$4=$E26,"x",IF(AND(((AJ$4-$E26)/VLOOKUP($D26,Opérations[],8,0))=INT(((AJ$4-$E26)/VLOOKUP($D26,Opérations[],8,0))),$D26&lt;&gt;""),"S",""))),"")</f>
        <v/>
      </c>
      <c r="AK26" s="34" t="str">
        <f t="array" aca="1" ref="AK26" ca="1">IFERROR(IF(AND(OR(WEEKDAY(AJ$4,2)&gt;5,AJ$4=Congés),OR(AJ26="x",AJ26="S")),AJ26,IF(AK$4=$E26,"x",IF(AND(((AK$4-$E26)/VLOOKUP($D26,Opérations[],8,0))=INT(((AK$4-$E26)/VLOOKUP($D26,Opérations[],8,0))),$D26&lt;&gt;""),"S",""))),"")</f>
        <v/>
      </c>
      <c r="AL26" s="34" t="str">
        <f t="array" aca="1" ref="AL26" ca="1">IFERROR(IF(AND(OR(WEEKDAY(AK$4,2)&gt;5,AK$4=Congés),OR(AK26="x",AK26="S")),AK26,IF(AL$4=$E26,"x",IF(AND(((AL$4-$E26)/VLOOKUP($D26,Opérations[],8,0))=INT(((AL$4-$E26)/VLOOKUP($D26,Opérations[],8,0))),$D26&lt;&gt;""),"S",""))),"")</f>
        <v/>
      </c>
      <c r="AM26" s="34" t="str">
        <f t="array" aca="1" ref="AM26" ca="1">IFERROR(IF(AND(OR(WEEKDAY(AL$4,2)&gt;5,AL$4=Congés),OR(AL26="x",AL26="S")),AL26,IF(AM$4=$E26,"x",IF(AND(((AM$4-$E26)/VLOOKUP($D26,Opérations[],8,0))=INT(((AM$4-$E26)/VLOOKUP($D26,Opérations[],8,0))),$D26&lt;&gt;""),"S",""))),"")</f>
        <v/>
      </c>
      <c r="AN26" s="34" t="str">
        <f t="array" aca="1" ref="AN26" ca="1">IFERROR(IF(AND(OR(WEEKDAY(AM$4,2)&gt;5,AM$4=Congés),OR(AM26="x",AM26="S")),AM26,IF(AN$4=$E26,"x",IF(AND(((AN$4-$E26)/VLOOKUP($D26,Opérations[],8,0))=INT(((AN$4-$E26)/VLOOKUP($D26,Opérations[],8,0))),$D26&lt;&gt;""),"S",""))),"")</f>
        <v/>
      </c>
      <c r="AO26" s="34" t="str">
        <f t="array" aca="1" ref="AO26" ca="1">IFERROR(IF(AND(OR(WEEKDAY(AN$4,2)&gt;5,AN$4=Congés),OR(AN26="x",AN26="S")),AN26,IF(AO$4=$E26,"x",IF(AND(((AO$4-$E26)/VLOOKUP($D26,Opérations[],8,0))=INT(((AO$4-$E26)/VLOOKUP($D26,Opérations[],8,0))),$D26&lt;&gt;""),"S",""))),"")</f>
        <v/>
      </c>
      <c r="AP26" s="34" t="str">
        <f t="array" aca="1" ref="AP26" ca="1">IFERROR(IF(AND(OR(WEEKDAY(AO$4,2)&gt;5,AO$4=Congés),OR(AO26="x",AO26="S")),AO26,IF(AP$4=$E26,"x",IF(AND(((AP$4-$E26)/VLOOKUP($D26,Opérations[],8,0))=INT(((AP$4-$E26)/VLOOKUP($D26,Opérations[],8,0))),$D26&lt;&gt;""),"S",""))),"")</f>
        <v/>
      </c>
      <c r="AQ26" s="34" t="str">
        <f t="array" aca="1" ref="AQ26" ca="1">IFERROR(IF(AND(OR(WEEKDAY(AP$4,2)&gt;5,AP$4=Congés),OR(AP26="x",AP26="S")),AP26,IF(AQ$4=$E26,"x",IF(AND(((AQ$4-$E26)/VLOOKUP($D26,Opérations[],8,0))=INT(((AQ$4-$E26)/VLOOKUP($D26,Opérations[],8,0))),$D26&lt;&gt;""),"S",""))),"")</f>
        <v/>
      </c>
      <c r="AR26" s="34" t="str">
        <f t="array" aca="1" ref="AR26" ca="1">IFERROR(IF(AND(OR(WEEKDAY(AQ$4,2)&gt;5,AQ$4=Congés),OR(AQ26="x",AQ26="S")),AQ26,IF(AR$4=$E26,"x",IF(AND(((AR$4-$E26)/VLOOKUP($D26,Opérations[],8,0))=INT(((AR$4-$E26)/VLOOKUP($D26,Opérations[],8,0))),$D26&lt;&gt;""),"S",""))),"")</f>
        <v/>
      </c>
      <c r="AS26" s="34" t="str">
        <f t="array" aca="1" ref="AS26" ca="1">IFERROR(IF(AND(OR(WEEKDAY(AR$4,2)&gt;5,AR$4=Congés),OR(AR26="x",AR26="S")),AR26,IF(AS$4=$E26,"x",IF(AND(((AS$4-$E26)/VLOOKUP($D26,Opérations[],8,0))=INT(((AS$4-$E26)/VLOOKUP($D26,Opérations[],8,0))),$D26&lt;&gt;""),"S",""))),"")</f>
        <v/>
      </c>
      <c r="AT26" s="34" t="str">
        <f t="array" aca="1" ref="AT26" ca="1">IFERROR(IF(AND(OR(WEEKDAY(AS$4,2)&gt;5,AS$4=Congés),OR(AS26="x",AS26="S")),AS26,IF(AT$4=$E26,"x",IF(AND(((AT$4-$E26)/VLOOKUP($D26,Opérations[],8,0))=INT(((AT$4-$E26)/VLOOKUP($D26,Opérations[],8,0))),$D26&lt;&gt;""),"S",""))),"")</f>
        <v/>
      </c>
      <c r="AU26" s="34" t="str">
        <f t="array" aca="1" ref="AU26" ca="1">IFERROR(IF(AND(OR(WEEKDAY(AT$4,2)&gt;5,AT$4=Congés),OR(AT26="x",AT26="S")),AT26,IF(AU$4=$E26,"x",IF(AND(((AU$4-$E26)/VLOOKUP($D26,Opérations[],8,0))=INT(((AU$4-$E26)/VLOOKUP($D26,Opérations[],8,0))),$D26&lt;&gt;""),"S",""))),"")</f>
        <v/>
      </c>
      <c r="AV26" s="34" t="str">
        <f t="array" aca="1" ref="AV26" ca="1">IFERROR(IF(AND(OR(WEEKDAY(AU$4,2)&gt;5,AU$4=Congés),OR(AU26="x",AU26="S")),AU26,IF(AV$4=$E26,"x",IF(AND(((AV$4-$E26)/VLOOKUP($D26,Opérations[],8,0))=INT(((AV$4-$E26)/VLOOKUP($D26,Opérations[],8,0))),$D26&lt;&gt;""),"S",""))),"")</f>
        <v/>
      </c>
      <c r="AW26" s="34" t="str">
        <f t="array" aca="1" ref="AW26" ca="1">IFERROR(IF(AND(OR(WEEKDAY(AV$4,2)&gt;5,AV$4=Congés),OR(AV26="x",AV26="S")),AV26,IF(AW$4=$E26,"x",IF(AND(((AW$4-$E26)/VLOOKUP($D26,Opérations[],8,0))=INT(((AW$4-$E26)/VLOOKUP($D26,Opérations[],8,0))),$D26&lt;&gt;""),"S",""))),"")</f>
        <v/>
      </c>
      <c r="AX26" s="34" t="str">
        <f t="array" aca="1" ref="AX26" ca="1">IFERROR(IF(AND(OR(WEEKDAY(AW$4,2)&gt;5,AW$4=Congés),OR(AW26="x",AW26="S")),AW26,IF(AX$4=$E26,"x",IF(AND(((AX$4-$E26)/VLOOKUP($D26,Opérations[],8,0))=INT(((AX$4-$E26)/VLOOKUP($D26,Opérations[],8,0))),$D26&lt;&gt;""),"S",""))),"")</f>
        <v/>
      </c>
      <c r="AY26" s="34" t="str">
        <f t="array" aca="1" ref="AY26" ca="1">IFERROR(IF(AND(OR(WEEKDAY(AX$4,2)&gt;5,AX$4=Congés),OR(AX26="x",AX26="S")),AX26,IF(AY$4=$E26,"x",IF(AND(((AY$4-$E26)/VLOOKUP($D26,Opérations[],8,0))=INT(((AY$4-$E26)/VLOOKUP($D26,Opérations[],8,0))),$D26&lt;&gt;""),"S",""))),"")</f>
        <v/>
      </c>
      <c r="AZ26" s="34" t="str">
        <f t="array" aca="1" ref="AZ26" ca="1">IFERROR(IF(AND(OR(WEEKDAY(AY$4,2)&gt;5,AY$4=Congés),OR(AY26="x",AY26="S")),AY26,IF(AZ$4=$E26,"x",IF(AND(((AZ$4-$E26)/VLOOKUP($D26,Opérations[],8,0))=INT(((AZ$4-$E26)/VLOOKUP($D26,Opérations[],8,0))),$D26&lt;&gt;""),"S",""))),"")</f>
        <v/>
      </c>
      <c r="BA26" s="34" t="str">
        <f t="array" aca="1" ref="BA26" ca="1">IFERROR(IF(AND(OR(WEEKDAY(AZ$4,2)&gt;5,AZ$4=Congés),OR(AZ26="x",AZ26="S")),AZ26,IF(BA$4=$E26,"x",IF(AND(((BA$4-$E26)/VLOOKUP($D26,Opérations[],8,0))=INT(((BA$4-$E26)/VLOOKUP($D26,Opérations[],8,0))),$D26&lt;&gt;""),"S",""))),"")</f>
        <v/>
      </c>
      <c r="BB26" s="34" t="str">
        <f t="array" aca="1" ref="BB26" ca="1">IFERROR(IF(AND(OR(WEEKDAY(BA$4,2)&gt;5,BA$4=Congés),OR(BA26="x",BA26="S")),BA26,IF(BB$4=$E26,"x",IF(AND(((BB$4-$E26)/VLOOKUP($D26,Opérations[],8,0))=INT(((BB$4-$E26)/VLOOKUP($D26,Opérations[],8,0))),$D26&lt;&gt;""),"S",""))),"")</f>
        <v/>
      </c>
      <c r="BC26" s="34" t="str">
        <f t="array" aca="1" ref="BC26" ca="1">IFERROR(IF(AND(OR(WEEKDAY(BB$4,2)&gt;5,BB$4=Congés),OR(BB26="x",BB26="S")),BB26,IF(BC$4=$E26,"x",IF(AND(((BC$4-$E26)/VLOOKUP($D26,Opérations[],8,0))=INT(((BC$4-$E26)/VLOOKUP($D26,Opérations[],8,0))),$D26&lt;&gt;""),"S",""))),"")</f>
        <v/>
      </c>
      <c r="BD26" s="72" t="str">
        <f t="array" aca="1" ref="BD26" ca="1">IFERROR(IF(AND(OR(WEEKDAY(BC$4,2)&gt;5,BC$4=Congés),OR(BC26="x",BC26="S")),BC26,IF(BD$4=$E26,"x",IF(AND(((BD$4-$E26)/VLOOKUP($D26,Opérations[],8,0))=INT(((BD$4-$E26)/VLOOKUP($D26,Opérations[],8,0))),$D26&lt;&gt;""),"S",""))),"")</f>
        <v/>
      </c>
    </row>
    <row r="27" spans="1:56">
      <c r="A27" s="33"/>
      <c r="B27" s="33"/>
      <c r="C27" s="163" t="str">
        <f>IF(ISBLANK(D27),"",VLOOKUP(D27,Opérations[],2,0))</f>
        <v>Vérin de rangement x6 (serrent les lames entre elle)</v>
      </c>
      <c r="D27" s="4">
        <f t="shared" si="4"/>
        <v>21</v>
      </c>
      <c r="E27" s="71">
        <f>IF(ISBLANK(D27),"",VLOOKUP(D27,Opérations[],3,0))</f>
        <v>0</v>
      </c>
      <c r="F27" s="83"/>
      <c r="G27" s="80" t="str">
        <f t="array" aca="1" ref="G27" ca="1">IFERROR(IF(AND(OR(WEEKDAY(F$4,2)&gt;5,F$4=Congés),OR(F27="x",F27="S")),F27,IF(G$4=$E27,"x",IF(AND(((G$4-$E27)/VLOOKUP($D27,Opérations[],8,0))=INT(((G$4-$E27)/VLOOKUP($D27,Opérations[],8,0))),$D27&lt;&gt;""),"S",""))),"")</f>
        <v/>
      </c>
      <c r="H27" s="34" t="str">
        <f t="array" aca="1" ref="H27" ca="1">IFERROR(IF(AND(OR(WEEKDAY(G$4,2)&gt;5,G$4=Congés),OR(G27="x",G27="S")),G27,IF(H$4=$E27,"x",IF(AND(((H$4-$E27)/VLOOKUP($D27,Opérations[],8,0))=INT(((H$4-$E27)/VLOOKUP($D27,Opérations[],8,0))),$D27&lt;&gt;""),"S",""))),"")</f>
        <v/>
      </c>
      <c r="I27" s="34" t="str">
        <f t="array" aca="1" ref="I27" ca="1">IFERROR(IF(AND(OR(WEEKDAY(H$4,2)&gt;5,H$4=Congés),OR(H27="x",H27="S")),H27,IF(I$4=$E27,"x",IF(AND(((I$4-$E27)/VLOOKUP($D27,Opérations[],8,0))=INT(((I$4-$E27)/VLOOKUP($D27,Opérations[],8,0))),$D27&lt;&gt;""),"S",""))),"")</f>
        <v/>
      </c>
      <c r="J27" s="34" t="str">
        <f t="array" aca="1" ref="J27" ca="1">IFERROR(IF(AND(OR(WEEKDAY(I$4,2)&gt;5,I$4=Congés),OR(I27="x",I27="S")),I27,IF(J$4=$E27,"x",IF(AND(((J$4-$E27)/VLOOKUP($D27,Opérations[],8,0))=INT(((J$4-$E27)/VLOOKUP($D27,Opérations[],8,0))),$D27&lt;&gt;""),"S",""))),"")</f>
        <v/>
      </c>
      <c r="K27" s="34" t="str">
        <f t="array" aca="1" ref="K27" ca="1">IFERROR(IF(AND(OR(WEEKDAY(J$4,2)&gt;5,J$4=Congés),OR(J27="x",J27="S")),J27,IF(K$4=$E27,"x",IF(AND(((K$4-$E27)/VLOOKUP($D27,Opérations[],8,0))=INT(((K$4-$E27)/VLOOKUP($D27,Opérations[],8,0))),$D27&lt;&gt;""),"S",""))),"")</f>
        <v/>
      </c>
      <c r="L27" s="34" t="str">
        <f t="array" aca="1" ref="L27" ca="1">IFERROR(IF(AND(OR(WEEKDAY(K$4,2)&gt;5,K$4=Congés),OR(K27="x",K27="S")),K27,IF(L$4=$E27,"x",IF(AND(((L$4-$E27)/VLOOKUP($D27,Opérations[],8,0))=INT(((L$4-$E27)/VLOOKUP($D27,Opérations[],8,0))),$D27&lt;&gt;""),"S",""))),"")</f>
        <v/>
      </c>
      <c r="M27" s="34" t="str">
        <f t="array" aca="1" ref="M27" ca="1">IFERROR(IF(AND(OR(WEEKDAY(L$4,2)&gt;5,L$4=Congés),OR(L27="x",L27="S")),L27,IF(M$4=$E27,"x",IF(AND(((M$4-$E27)/VLOOKUP($D27,Opérations[],8,0))=INT(((M$4-$E27)/VLOOKUP($D27,Opérations[],8,0))),$D27&lt;&gt;""),"S",""))),"")</f>
        <v/>
      </c>
      <c r="N27" s="34" t="str">
        <f t="array" aca="1" ref="N27" ca="1">IFERROR(IF(AND(OR(WEEKDAY(M$4,2)&gt;5,M$4=Congés),OR(M27="x",M27="S")),M27,IF(N$4=$E27,"x",IF(AND(((N$4-$E27)/VLOOKUP($D27,Opérations[],8,0))=INT(((N$4-$E27)/VLOOKUP($D27,Opérations[],8,0))),$D27&lt;&gt;""),"S",""))),"")</f>
        <v/>
      </c>
      <c r="O27" s="34" t="str">
        <f t="array" aca="1" ref="O27" ca="1">IFERROR(IF(AND(OR(WEEKDAY(N$4,2)&gt;5,N$4=Congés),OR(N27="x",N27="S")),N27,IF(O$4=$E27,"x",IF(AND(((O$4-$E27)/VLOOKUP($D27,Opérations[],8,0))=INT(((O$4-$E27)/VLOOKUP($D27,Opérations[],8,0))),$D27&lt;&gt;""),"S",""))),"")</f>
        <v/>
      </c>
      <c r="P27" s="34" t="str">
        <f t="array" aca="1" ref="P27" ca="1">IFERROR(IF(AND(OR(WEEKDAY(O$4,2)&gt;5,O$4=Congés),OR(O27="x",O27="S")),O27,IF(P$4=$E27,"x",IF(AND(((P$4-$E27)/VLOOKUP($D27,Opérations[],8,0))=INT(((P$4-$E27)/VLOOKUP($D27,Opérations[],8,0))),$D27&lt;&gt;""),"S",""))),"")</f>
        <v/>
      </c>
      <c r="Q27" s="34" t="str">
        <f t="array" aca="1" ref="Q27" ca="1">IFERROR(IF(AND(OR(WEEKDAY(P$4,2)&gt;5,P$4=Congés),OR(P27="x",P27="S")),P27,IF(Q$4=$E27,"x",IF(AND(((Q$4-$E27)/VLOOKUP($D27,Opérations[],8,0))=INT(((Q$4-$E27)/VLOOKUP($D27,Opérations[],8,0))),$D27&lt;&gt;""),"S",""))),"")</f>
        <v/>
      </c>
      <c r="R27" s="34" t="str">
        <f t="array" aca="1" ref="R27" ca="1">IFERROR(IF(AND(OR(WEEKDAY(Q$4,2)&gt;5,Q$4=Congés),OR(Q27="x",Q27="S")),Q27,IF(R$4=$E27,"x",IF(AND(((R$4-$E27)/VLOOKUP($D27,Opérations[],8,0))=INT(((R$4-$E27)/VLOOKUP($D27,Opérations[],8,0))),$D27&lt;&gt;""),"S",""))),"")</f>
        <v/>
      </c>
      <c r="S27" s="34" t="str">
        <f t="array" aca="1" ref="S27" ca="1">IFERROR(IF(AND(OR(WEEKDAY(R$4,2)&gt;5,R$4=Congés),OR(R27="x",R27="S")),R27,IF(S$4=$E27,"x",IF(AND(((S$4-$E27)/VLOOKUP($D27,Opérations[],8,0))=INT(((S$4-$E27)/VLOOKUP($D27,Opérations[],8,0))),$D27&lt;&gt;""),"S",""))),"")</f>
        <v/>
      </c>
      <c r="T27" s="34" t="str">
        <f t="array" aca="1" ref="T27" ca="1">IFERROR(IF(AND(OR(WEEKDAY(S$4,2)&gt;5,S$4=Congés),OR(S27="x",S27="S")),S27,IF(T$4=$E27,"x",IF(AND(((T$4-$E27)/VLOOKUP($D27,Opérations[],8,0))=INT(((T$4-$E27)/VLOOKUP($D27,Opérations[],8,0))),$D27&lt;&gt;""),"S",""))),"")</f>
        <v/>
      </c>
      <c r="U27" s="34" t="str">
        <f t="array" aca="1" ref="U27" ca="1">IFERROR(IF(AND(OR(WEEKDAY(T$4,2)&gt;5,T$4=Congés),OR(T27="x",T27="S")),T27,IF(U$4=$E27,"x",IF(AND(((U$4-$E27)/VLOOKUP($D27,Opérations[],8,0))=INT(((U$4-$E27)/VLOOKUP($D27,Opérations[],8,0))),$D27&lt;&gt;""),"S",""))),"")</f>
        <v/>
      </c>
      <c r="V27" s="34" t="str">
        <f t="array" aca="1" ref="V27" ca="1">IFERROR(IF(AND(OR(WEEKDAY(U$4,2)&gt;5,U$4=Congés),OR(U27="x",U27="S")),U27,IF(V$4=$E27,"x",IF(AND(((V$4-$E27)/VLOOKUP($D27,Opérations[],8,0))=INT(((V$4-$E27)/VLOOKUP($D27,Opérations[],8,0))),$D27&lt;&gt;""),"S",""))),"")</f>
        <v/>
      </c>
      <c r="W27" s="34" t="str">
        <f t="array" aca="1" ref="W27" ca="1">IFERROR(IF(AND(OR(WEEKDAY(V$4,2)&gt;5,V$4=Congés),OR(V27="x",V27="S")),V27,IF(W$4=$E27,"x",IF(AND(((W$4-$E27)/VLOOKUP($D27,Opérations[],8,0))=INT(((W$4-$E27)/VLOOKUP($D27,Opérations[],8,0))),$D27&lt;&gt;""),"S",""))),"")</f>
        <v/>
      </c>
      <c r="X27" s="34" t="str">
        <f t="array" aca="1" ref="X27" ca="1">IFERROR(IF(AND(OR(WEEKDAY(W$4,2)&gt;5,W$4=Congés),OR(W27="x",W27="S")),W27,IF(X$4=$E27,"x",IF(AND(((X$4-$E27)/VLOOKUP($D27,Opérations[],8,0))=INT(((X$4-$E27)/VLOOKUP($D27,Opérations[],8,0))),$D27&lt;&gt;""),"S",""))),"")</f>
        <v/>
      </c>
      <c r="Y27" s="34" t="str">
        <f t="array" aca="1" ref="Y27" ca="1">IFERROR(IF(AND(OR(WEEKDAY(X$4,2)&gt;5,X$4=Congés),OR(X27="x",X27="S")),X27,IF(Y$4=$E27,"x",IF(AND(((Y$4-$E27)/VLOOKUP($D27,Opérations[],8,0))=INT(((Y$4-$E27)/VLOOKUP($D27,Opérations[],8,0))),$D27&lt;&gt;""),"S",""))),"")</f>
        <v/>
      </c>
      <c r="Z27" s="34" t="str">
        <f t="array" aca="1" ref="Z27" ca="1">IFERROR(IF(AND(OR(WEEKDAY(Y$4,2)&gt;5,Y$4=Congés),OR(Y27="x",Y27="S")),Y27,IF(Z$4=$E27,"x",IF(AND(((Z$4-$E27)/VLOOKUP($D27,Opérations[],8,0))=INT(((Z$4-$E27)/VLOOKUP($D27,Opérations[],8,0))),$D27&lt;&gt;""),"S",""))),"")</f>
        <v/>
      </c>
      <c r="AA27" s="34" t="str">
        <f t="array" aca="1" ref="AA27" ca="1">IFERROR(IF(AND(OR(WEEKDAY(Z$4,2)&gt;5,Z$4=Congés),OR(Z27="x",Z27="S")),Z27,IF(AA$4=$E27,"x",IF(AND(((AA$4-$E27)/VLOOKUP($D27,Opérations[],8,0))=INT(((AA$4-$E27)/VLOOKUP($D27,Opérations[],8,0))),$D27&lt;&gt;""),"S",""))),"")</f>
        <v/>
      </c>
      <c r="AB27" s="34" t="str">
        <f t="array" aca="1" ref="AB27" ca="1">IFERROR(IF(AND(OR(WEEKDAY(AA$4,2)&gt;5,AA$4=Congés),OR(AA27="x",AA27="S")),AA27,IF(AB$4=$E27,"x",IF(AND(((AB$4-$E27)/VLOOKUP($D27,Opérations[],8,0))=INT(((AB$4-$E27)/VLOOKUP($D27,Opérations[],8,0))),$D27&lt;&gt;""),"S",""))),"")</f>
        <v/>
      </c>
      <c r="AC27" s="34" t="str">
        <f t="array" aca="1" ref="AC27" ca="1">IFERROR(IF(AND(OR(WEEKDAY(AB$4,2)&gt;5,AB$4=Congés),OR(AB27="x",AB27="S")),AB27,IF(AC$4=$E27,"x",IF(AND(((AC$4-$E27)/VLOOKUP($D27,Opérations[],8,0))=INT(((AC$4-$E27)/VLOOKUP($D27,Opérations[],8,0))),$D27&lt;&gt;""),"S",""))),"")</f>
        <v/>
      </c>
      <c r="AD27" s="34" t="str">
        <f t="array" aca="1" ref="AD27" ca="1">IFERROR(IF(AND(OR(WEEKDAY(AC$4,2)&gt;5,AC$4=Congés),OR(AC27="x",AC27="S")),AC27,IF(AD$4=$E27,"x",IF(AND(((AD$4-$E27)/VLOOKUP($D27,Opérations[],8,0))=INT(((AD$4-$E27)/VLOOKUP($D27,Opérations[],8,0))),$D27&lt;&gt;""),"S",""))),"")</f>
        <v/>
      </c>
      <c r="AE27" s="34" t="str">
        <f t="array" aca="1" ref="AE27" ca="1">IFERROR(IF(AND(OR(WEEKDAY(AD$4,2)&gt;5,AD$4=Congés),OR(AD27="x",AD27="S")),AD27,IF(AE$4=$E27,"x",IF(AND(((AE$4-$E27)/VLOOKUP($D27,Opérations[],8,0))=INT(((AE$4-$E27)/VLOOKUP($D27,Opérations[],8,0))),$D27&lt;&gt;""),"S",""))),"")</f>
        <v/>
      </c>
      <c r="AF27" s="34" t="str">
        <f t="array" aca="1" ref="AF27" ca="1">IFERROR(IF(AND(OR(WEEKDAY(AE$4,2)&gt;5,AE$4=Congés),OR(AE27="x",AE27="S")),AE27,IF(AF$4=$E27,"x",IF(AND(((AF$4-$E27)/VLOOKUP($D27,Opérations[],8,0))=INT(((AF$4-$E27)/VLOOKUP($D27,Opérations[],8,0))),$D27&lt;&gt;""),"S",""))),"")</f>
        <v/>
      </c>
      <c r="AG27" s="72" t="str">
        <f t="array" aca="1" ref="AG27" ca="1">IFERROR(IF(AND(OR(WEEKDAY(AF$4,2)&gt;5,AF$4=Congés),OR(AF27="x",AF27="S")),AF27,IF(AG$4=$E27,"x",IF(AND(((AG$4-$E27)/VLOOKUP($D27,Opérations[],8,0))=INT(((AG$4-$E27)/VLOOKUP($D27,Opérations[],8,0))),$D27&lt;&gt;""),"S",""))),"")</f>
        <v/>
      </c>
      <c r="AH27" s="80" t="str">
        <f t="array" aca="1" ref="AH27" ca="1">IFERROR(IF(AND(OR(WEEKDAY(AG$4,2)&gt;5,AG$4=Congés),OR(AG27="x",AG27="S")),AG27,IF(AH$4=$E27,"x",IF(AND(((AH$4-$E27)/VLOOKUP($D27,Opérations[],8,0))=INT(((AH$4-$E27)/VLOOKUP($D27,Opérations[],8,0))),$D27&lt;&gt;""),"S",""))),"")</f>
        <v/>
      </c>
      <c r="AI27" s="34" t="str">
        <f t="array" aca="1" ref="AI27" ca="1">IFERROR(IF(AND(OR(WEEKDAY(AH$4,2)&gt;5,AH$4=Congés),OR(AH27="x",AH27="S")),AH27,IF(AI$4=$E27,"x",IF(AND(((AI$4-$E27)/VLOOKUP($D27,Opérations[],8,0))=INT(((AI$4-$E27)/VLOOKUP($D27,Opérations[],8,0))),$D27&lt;&gt;""),"S",""))),"")</f>
        <v/>
      </c>
      <c r="AJ27" s="34" t="str">
        <f t="array" aca="1" ref="AJ27" ca="1">IFERROR(IF(AND(OR(WEEKDAY(AI$4,2)&gt;5,AI$4=Congés),OR(AI27="x",AI27="S")),AI27,IF(AJ$4=$E27,"x",IF(AND(((AJ$4-$E27)/VLOOKUP($D27,Opérations[],8,0))=INT(((AJ$4-$E27)/VLOOKUP($D27,Opérations[],8,0))),$D27&lt;&gt;""),"S",""))),"")</f>
        <v/>
      </c>
      <c r="AK27" s="34" t="str">
        <f t="array" aca="1" ref="AK27" ca="1">IFERROR(IF(AND(OR(WEEKDAY(AJ$4,2)&gt;5,AJ$4=Congés),OR(AJ27="x",AJ27="S")),AJ27,IF(AK$4=$E27,"x",IF(AND(((AK$4-$E27)/VLOOKUP($D27,Opérations[],8,0))=INT(((AK$4-$E27)/VLOOKUP($D27,Opérations[],8,0))),$D27&lt;&gt;""),"S",""))),"")</f>
        <v/>
      </c>
      <c r="AL27" s="34" t="str">
        <f t="array" aca="1" ref="AL27" ca="1">IFERROR(IF(AND(OR(WEEKDAY(AK$4,2)&gt;5,AK$4=Congés),OR(AK27="x",AK27="S")),AK27,IF(AL$4=$E27,"x",IF(AND(((AL$4-$E27)/VLOOKUP($D27,Opérations[],8,0))=INT(((AL$4-$E27)/VLOOKUP($D27,Opérations[],8,0))),$D27&lt;&gt;""),"S",""))),"")</f>
        <v/>
      </c>
      <c r="AM27" s="34" t="str">
        <f t="array" aca="1" ref="AM27" ca="1">IFERROR(IF(AND(OR(WEEKDAY(AL$4,2)&gt;5,AL$4=Congés),OR(AL27="x",AL27="S")),AL27,IF(AM$4=$E27,"x",IF(AND(((AM$4-$E27)/VLOOKUP($D27,Opérations[],8,0))=INT(((AM$4-$E27)/VLOOKUP($D27,Opérations[],8,0))),$D27&lt;&gt;""),"S",""))),"")</f>
        <v/>
      </c>
      <c r="AN27" s="34" t="str">
        <f t="array" aca="1" ref="AN27" ca="1">IFERROR(IF(AND(OR(WEEKDAY(AM$4,2)&gt;5,AM$4=Congés),OR(AM27="x",AM27="S")),AM27,IF(AN$4=$E27,"x",IF(AND(((AN$4-$E27)/VLOOKUP($D27,Opérations[],8,0))=INT(((AN$4-$E27)/VLOOKUP($D27,Opérations[],8,0))),$D27&lt;&gt;""),"S",""))),"")</f>
        <v/>
      </c>
      <c r="AO27" s="34" t="str">
        <f t="array" aca="1" ref="AO27" ca="1">IFERROR(IF(AND(OR(WEEKDAY(AN$4,2)&gt;5,AN$4=Congés),OR(AN27="x",AN27="S")),AN27,IF(AO$4=$E27,"x",IF(AND(((AO$4-$E27)/VLOOKUP($D27,Opérations[],8,0))=INT(((AO$4-$E27)/VLOOKUP($D27,Opérations[],8,0))),$D27&lt;&gt;""),"S",""))),"")</f>
        <v/>
      </c>
      <c r="AP27" s="34" t="str">
        <f t="array" aca="1" ref="AP27" ca="1">IFERROR(IF(AND(OR(WEEKDAY(AO$4,2)&gt;5,AO$4=Congés),OR(AO27="x",AO27="S")),AO27,IF(AP$4=$E27,"x",IF(AND(((AP$4-$E27)/VLOOKUP($D27,Opérations[],8,0))=INT(((AP$4-$E27)/VLOOKUP($D27,Opérations[],8,0))),$D27&lt;&gt;""),"S",""))),"")</f>
        <v/>
      </c>
      <c r="AQ27" s="34" t="str">
        <f t="array" aca="1" ref="AQ27" ca="1">IFERROR(IF(AND(OR(WEEKDAY(AP$4,2)&gt;5,AP$4=Congés),OR(AP27="x",AP27="S")),AP27,IF(AQ$4=$E27,"x",IF(AND(((AQ$4-$E27)/VLOOKUP($D27,Opérations[],8,0))=INT(((AQ$4-$E27)/VLOOKUP($D27,Opérations[],8,0))),$D27&lt;&gt;""),"S",""))),"")</f>
        <v/>
      </c>
      <c r="AR27" s="34" t="str">
        <f t="array" aca="1" ref="AR27" ca="1">IFERROR(IF(AND(OR(WEEKDAY(AQ$4,2)&gt;5,AQ$4=Congés),OR(AQ27="x",AQ27="S")),AQ27,IF(AR$4=$E27,"x",IF(AND(((AR$4-$E27)/VLOOKUP($D27,Opérations[],8,0))=INT(((AR$4-$E27)/VLOOKUP($D27,Opérations[],8,0))),$D27&lt;&gt;""),"S",""))),"")</f>
        <v/>
      </c>
      <c r="AS27" s="34" t="str">
        <f t="array" aca="1" ref="AS27" ca="1">IFERROR(IF(AND(OR(WEEKDAY(AR$4,2)&gt;5,AR$4=Congés),OR(AR27="x",AR27="S")),AR27,IF(AS$4=$E27,"x",IF(AND(((AS$4-$E27)/VLOOKUP($D27,Opérations[],8,0))=INT(((AS$4-$E27)/VLOOKUP($D27,Opérations[],8,0))),$D27&lt;&gt;""),"S",""))),"")</f>
        <v/>
      </c>
      <c r="AT27" s="34" t="str">
        <f t="array" aca="1" ref="AT27" ca="1">IFERROR(IF(AND(OR(WEEKDAY(AS$4,2)&gt;5,AS$4=Congés),OR(AS27="x",AS27="S")),AS27,IF(AT$4=$E27,"x",IF(AND(((AT$4-$E27)/VLOOKUP($D27,Opérations[],8,0))=INT(((AT$4-$E27)/VLOOKUP($D27,Opérations[],8,0))),$D27&lt;&gt;""),"S",""))),"")</f>
        <v/>
      </c>
      <c r="AU27" s="34" t="str">
        <f t="array" aca="1" ref="AU27" ca="1">IFERROR(IF(AND(OR(WEEKDAY(AT$4,2)&gt;5,AT$4=Congés),OR(AT27="x",AT27="S")),AT27,IF(AU$4=$E27,"x",IF(AND(((AU$4-$E27)/VLOOKUP($D27,Opérations[],8,0))=INT(((AU$4-$E27)/VLOOKUP($D27,Opérations[],8,0))),$D27&lt;&gt;""),"S",""))),"")</f>
        <v/>
      </c>
      <c r="AV27" s="34" t="str">
        <f t="array" aca="1" ref="AV27" ca="1">IFERROR(IF(AND(OR(WEEKDAY(AU$4,2)&gt;5,AU$4=Congés),OR(AU27="x",AU27="S")),AU27,IF(AV$4=$E27,"x",IF(AND(((AV$4-$E27)/VLOOKUP($D27,Opérations[],8,0))=INT(((AV$4-$E27)/VLOOKUP($D27,Opérations[],8,0))),$D27&lt;&gt;""),"S",""))),"")</f>
        <v/>
      </c>
      <c r="AW27" s="34" t="str">
        <f t="array" aca="1" ref="AW27" ca="1">IFERROR(IF(AND(OR(WEEKDAY(AV$4,2)&gt;5,AV$4=Congés),OR(AV27="x",AV27="S")),AV27,IF(AW$4=$E27,"x",IF(AND(((AW$4-$E27)/VLOOKUP($D27,Opérations[],8,0))=INT(((AW$4-$E27)/VLOOKUP($D27,Opérations[],8,0))),$D27&lt;&gt;""),"S",""))),"")</f>
        <v/>
      </c>
      <c r="AX27" s="34" t="str">
        <f t="array" aca="1" ref="AX27" ca="1">IFERROR(IF(AND(OR(WEEKDAY(AW$4,2)&gt;5,AW$4=Congés),OR(AW27="x",AW27="S")),AW27,IF(AX$4=$E27,"x",IF(AND(((AX$4-$E27)/VLOOKUP($D27,Opérations[],8,0))=INT(((AX$4-$E27)/VLOOKUP($D27,Opérations[],8,0))),$D27&lt;&gt;""),"S",""))),"")</f>
        <v/>
      </c>
      <c r="AY27" s="34" t="str">
        <f t="array" aca="1" ref="AY27" ca="1">IFERROR(IF(AND(OR(WEEKDAY(AX$4,2)&gt;5,AX$4=Congés),OR(AX27="x",AX27="S")),AX27,IF(AY$4=$E27,"x",IF(AND(((AY$4-$E27)/VLOOKUP($D27,Opérations[],8,0))=INT(((AY$4-$E27)/VLOOKUP($D27,Opérations[],8,0))),$D27&lt;&gt;""),"S",""))),"")</f>
        <v/>
      </c>
      <c r="AZ27" s="34" t="str">
        <f t="array" aca="1" ref="AZ27" ca="1">IFERROR(IF(AND(OR(WEEKDAY(AY$4,2)&gt;5,AY$4=Congés),OR(AY27="x",AY27="S")),AY27,IF(AZ$4=$E27,"x",IF(AND(((AZ$4-$E27)/VLOOKUP($D27,Opérations[],8,0))=INT(((AZ$4-$E27)/VLOOKUP($D27,Opérations[],8,0))),$D27&lt;&gt;""),"S",""))),"")</f>
        <v/>
      </c>
      <c r="BA27" s="34" t="str">
        <f t="array" aca="1" ref="BA27" ca="1">IFERROR(IF(AND(OR(WEEKDAY(AZ$4,2)&gt;5,AZ$4=Congés),OR(AZ27="x",AZ27="S")),AZ27,IF(BA$4=$E27,"x",IF(AND(((BA$4-$E27)/VLOOKUP($D27,Opérations[],8,0))=INT(((BA$4-$E27)/VLOOKUP($D27,Opérations[],8,0))),$D27&lt;&gt;""),"S",""))),"")</f>
        <v/>
      </c>
      <c r="BB27" s="34" t="str">
        <f t="array" aca="1" ref="BB27" ca="1">IFERROR(IF(AND(OR(WEEKDAY(BA$4,2)&gt;5,BA$4=Congés),OR(BA27="x",BA27="S")),BA27,IF(BB$4=$E27,"x",IF(AND(((BB$4-$E27)/VLOOKUP($D27,Opérations[],8,0))=INT(((BB$4-$E27)/VLOOKUP($D27,Opérations[],8,0))),$D27&lt;&gt;""),"S",""))),"")</f>
        <v/>
      </c>
      <c r="BC27" s="34" t="str">
        <f t="array" aca="1" ref="BC27" ca="1">IFERROR(IF(AND(OR(WEEKDAY(BB$4,2)&gt;5,BB$4=Congés),OR(BB27="x",BB27="S")),BB27,IF(BC$4=$E27,"x",IF(AND(((BC$4-$E27)/VLOOKUP($D27,Opérations[],8,0))=INT(((BC$4-$E27)/VLOOKUP($D27,Opérations[],8,0))),$D27&lt;&gt;""),"S",""))),"")</f>
        <v/>
      </c>
      <c r="BD27" s="72" t="str">
        <f t="array" aca="1" ref="BD27" ca="1">IFERROR(IF(AND(OR(WEEKDAY(BC$4,2)&gt;5,BC$4=Congés),OR(BC27="x",BC27="S")),BC27,IF(BD$4=$E27,"x",IF(AND(((BD$4-$E27)/VLOOKUP($D27,Opérations[],8,0))=INT(((BD$4-$E27)/VLOOKUP($D27,Opérations[],8,0))),$D27&lt;&gt;""),"S",""))),"")</f>
        <v/>
      </c>
    </row>
    <row r="28" spans="1:56">
      <c r="A28" s="33"/>
      <c r="B28" s="33"/>
      <c r="C28" s="159" t="str">
        <f>IF(ISBLANK(D28),"",VLOOKUP(D28,Opérations[],2,0))</f>
        <v>Fonctionnement du capteur du vérin</v>
      </c>
      <c r="D28" s="4">
        <f t="shared" si="4"/>
        <v>22</v>
      </c>
      <c r="E28" s="71">
        <f>IF(ISBLANK(D28),"",VLOOKUP(D28,Opérations[],3,0))</f>
        <v>42643</v>
      </c>
      <c r="F28" s="83"/>
      <c r="G28" s="80" t="str">
        <f t="array" aca="1" ref="G28" ca="1">IFERROR(IF(AND(OR(WEEKDAY(F$4,2)&gt;5,F$4=Congés),OR(F28="x",F28="S")),F28,IF(G$4=$E28,"x",IF(AND(((G$4-$E28)/VLOOKUP($D28,Opérations[],8,0))=INT(((G$4-$E28)/VLOOKUP($D28,Opérations[],8,0))),$D28&lt;&gt;""),"S",""))),"")</f>
        <v/>
      </c>
      <c r="H28" s="34" t="str">
        <f t="array" aca="1" ref="H28" ca="1">IFERROR(IF(AND(OR(WEEKDAY(G$4,2)&gt;5,G$4=Congés),OR(G28="x",G28="S")),G28,IF(H$4=$E28,"x",IF(AND(((H$4-$E28)/VLOOKUP($D28,Opérations[],8,0))=INT(((H$4-$E28)/VLOOKUP($D28,Opérations[],8,0))),$D28&lt;&gt;""),"S",""))),"")</f>
        <v/>
      </c>
      <c r="I28" s="34" t="str">
        <f t="array" aca="1" ref="I28" ca="1">IFERROR(IF(AND(OR(WEEKDAY(H$4,2)&gt;5,H$4=Congés),OR(H28="x",H28="S")),H28,IF(I$4=$E28,"x",IF(AND(((I$4-$E28)/VLOOKUP($D28,Opérations[],8,0))=INT(((I$4-$E28)/VLOOKUP($D28,Opérations[],8,0))),$D28&lt;&gt;""),"S",""))),"")</f>
        <v/>
      </c>
      <c r="J28" s="34" t="str">
        <f t="array" aca="1" ref="J28" ca="1">IFERROR(IF(AND(OR(WEEKDAY(I$4,2)&gt;5,I$4=Congés),OR(I28="x",I28="S")),I28,IF(J$4=$E28,"x",IF(AND(((J$4-$E28)/VLOOKUP($D28,Opérations[],8,0))=INT(((J$4-$E28)/VLOOKUP($D28,Opérations[],8,0))),$D28&lt;&gt;""),"S",""))),"")</f>
        <v/>
      </c>
      <c r="K28" s="34" t="str">
        <f t="array" aca="1" ref="K28" ca="1">IFERROR(IF(AND(OR(WEEKDAY(J$4,2)&gt;5,J$4=Congés),OR(J28="x",J28="S")),J28,IF(K$4=$E28,"x",IF(AND(((K$4-$E28)/VLOOKUP($D28,Opérations[],8,0))=INT(((K$4-$E28)/VLOOKUP($D28,Opérations[],8,0))),$D28&lt;&gt;""),"S",""))),"")</f>
        <v/>
      </c>
      <c r="L28" s="34" t="str">
        <f t="array" aca="1" ref="L28" ca="1">IFERROR(IF(AND(OR(WEEKDAY(K$4,2)&gt;5,K$4=Congés),OR(K28="x",K28="S")),K28,IF(L$4=$E28,"x",IF(AND(((L$4-$E28)/VLOOKUP($D28,Opérations[],8,0))=INT(((L$4-$E28)/VLOOKUP($D28,Opérations[],8,0))),$D28&lt;&gt;""),"S",""))),"")</f>
        <v/>
      </c>
      <c r="M28" s="34" t="str">
        <f t="array" aca="1" ref="M28" ca="1">IFERROR(IF(AND(OR(WEEKDAY(L$4,2)&gt;5,L$4=Congés),OR(L28="x",L28="S")),L28,IF(M$4=$E28,"x",IF(AND(((M$4-$E28)/VLOOKUP($D28,Opérations[],8,0))=INT(((M$4-$E28)/VLOOKUP($D28,Opérations[],8,0))),$D28&lt;&gt;""),"S",""))),"")</f>
        <v/>
      </c>
      <c r="N28" s="34" t="str">
        <f t="array" aca="1" ref="N28" ca="1">IFERROR(IF(AND(OR(WEEKDAY(M$4,2)&gt;5,M$4=Congés),OR(M28="x",M28="S")),M28,IF(N$4=$E28,"x",IF(AND(((N$4-$E28)/VLOOKUP($D28,Opérations[],8,0))=INT(((N$4-$E28)/VLOOKUP($D28,Opérations[],8,0))),$D28&lt;&gt;""),"S",""))),"")</f>
        <v/>
      </c>
      <c r="O28" s="34" t="str">
        <f t="array" aca="1" ref="O28" ca="1">IFERROR(IF(AND(OR(WEEKDAY(N$4,2)&gt;5,N$4=Congés),OR(N28="x",N28="S")),N28,IF(O$4=$E28,"x",IF(AND(((O$4-$E28)/VLOOKUP($D28,Opérations[],8,0))=INT(((O$4-$E28)/VLOOKUP($D28,Opérations[],8,0))),$D28&lt;&gt;""),"S",""))),"")</f>
        <v/>
      </c>
      <c r="P28" s="34" t="str">
        <f t="array" aca="1" ref="P28" ca="1">IFERROR(IF(AND(OR(WEEKDAY(O$4,2)&gt;5,O$4=Congés),OR(O28="x",O28="S")),O28,IF(P$4=$E28,"x",IF(AND(((P$4-$E28)/VLOOKUP($D28,Opérations[],8,0))=INT(((P$4-$E28)/VLOOKUP($D28,Opérations[],8,0))),$D28&lt;&gt;""),"S",""))),"")</f>
        <v/>
      </c>
      <c r="Q28" s="34" t="str">
        <f t="array" aca="1" ref="Q28" ca="1">IFERROR(IF(AND(OR(WEEKDAY(P$4,2)&gt;5,P$4=Congés),OR(P28="x",P28="S")),P28,IF(Q$4=$E28,"x",IF(AND(((Q$4-$E28)/VLOOKUP($D28,Opérations[],8,0))=INT(((Q$4-$E28)/VLOOKUP($D28,Opérations[],8,0))),$D28&lt;&gt;""),"S",""))),"")</f>
        <v/>
      </c>
      <c r="R28" s="34" t="str">
        <f t="array" aca="1" ref="R28" ca="1">IFERROR(IF(AND(OR(WEEKDAY(Q$4,2)&gt;5,Q$4=Congés),OR(Q28="x",Q28="S")),Q28,IF(R$4=$E28,"x",IF(AND(((R$4-$E28)/VLOOKUP($D28,Opérations[],8,0))=INT(((R$4-$E28)/VLOOKUP($D28,Opérations[],8,0))),$D28&lt;&gt;""),"S",""))),"")</f>
        <v/>
      </c>
      <c r="S28" s="34" t="str">
        <f t="array" aca="1" ref="S28" ca="1">IFERROR(IF(AND(OR(WEEKDAY(R$4,2)&gt;5,R$4=Congés),OR(R28="x",R28="S")),R28,IF(S$4=$E28,"x",IF(AND(((S$4-$E28)/VLOOKUP($D28,Opérations[],8,0))=INT(((S$4-$E28)/VLOOKUP($D28,Opérations[],8,0))),$D28&lt;&gt;""),"S",""))),"")</f>
        <v/>
      </c>
      <c r="T28" s="34" t="str">
        <f t="array" aca="1" ref="T28" ca="1">IFERROR(IF(AND(OR(WEEKDAY(S$4,2)&gt;5,S$4=Congés),OR(S28="x",S28="S")),S28,IF(T$4=$E28,"x",IF(AND(((T$4-$E28)/VLOOKUP($D28,Opérations[],8,0))=INT(((T$4-$E28)/VLOOKUP($D28,Opérations[],8,0))),$D28&lt;&gt;""),"S",""))),"")</f>
        <v/>
      </c>
      <c r="U28" s="34" t="str">
        <f t="array" aca="1" ref="U28" ca="1">IFERROR(IF(AND(OR(WEEKDAY(T$4,2)&gt;5,T$4=Congés),OR(T28="x",T28="S")),T28,IF(U$4=$E28,"x",IF(AND(((U$4-$E28)/VLOOKUP($D28,Opérations[],8,0))=INT(((U$4-$E28)/VLOOKUP($D28,Opérations[],8,0))),$D28&lt;&gt;""),"S",""))),"")</f>
        <v/>
      </c>
      <c r="V28" s="34" t="str">
        <f t="array" aca="1" ref="V28" ca="1">IFERROR(IF(AND(OR(WEEKDAY(U$4,2)&gt;5,U$4=Congés),OR(U28="x",U28="S")),U28,IF(V$4=$E28,"x",IF(AND(((V$4-$E28)/VLOOKUP($D28,Opérations[],8,0))=INT(((V$4-$E28)/VLOOKUP($D28,Opérations[],8,0))),$D28&lt;&gt;""),"S",""))),"")</f>
        <v/>
      </c>
      <c r="W28" s="34" t="str">
        <f t="array" aca="1" ref="W28" ca="1">IFERROR(IF(AND(OR(WEEKDAY(V$4,2)&gt;5,V$4=Congés),OR(V28="x",V28="S")),V28,IF(W$4=$E28,"x",IF(AND(((W$4-$E28)/VLOOKUP($D28,Opérations[],8,0))=INT(((W$4-$E28)/VLOOKUP($D28,Opérations[],8,0))),$D28&lt;&gt;""),"S",""))),"")</f>
        <v/>
      </c>
      <c r="X28" s="34" t="str">
        <f t="array" aca="1" ref="X28" ca="1">IFERROR(IF(AND(OR(WEEKDAY(W$4,2)&gt;5,W$4=Congés),OR(W28="x",W28="S")),W28,IF(X$4=$E28,"x",IF(AND(((X$4-$E28)/VLOOKUP($D28,Opérations[],8,0))=INT(((X$4-$E28)/VLOOKUP($D28,Opérations[],8,0))),$D28&lt;&gt;""),"S",""))),"")</f>
        <v/>
      </c>
      <c r="Y28" s="34" t="str">
        <f t="array" aca="1" ref="Y28" ca="1">IFERROR(IF(AND(OR(WEEKDAY(X$4,2)&gt;5,X$4=Congés),OR(X28="x",X28="S")),X28,IF(Y$4=$E28,"x",IF(AND(((Y$4-$E28)/VLOOKUP($D28,Opérations[],8,0))=INT(((Y$4-$E28)/VLOOKUP($D28,Opérations[],8,0))),$D28&lt;&gt;""),"S",""))),"")</f>
        <v/>
      </c>
      <c r="Z28" s="34" t="str">
        <f t="array" aca="1" ref="Z28" ca="1">IFERROR(IF(AND(OR(WEEKDAY(Y$4,2)&gt;5,Y$4=Congés),OR(Y28="x",Y28="S")),Y28,IF(Z$4=$E28,"x",IF(AND(((Z$4-$E28)/VLOOKUP($D28,Opérations[],8,0))=INT(((Z$4-$E28)/VLOOKUP($D28,Opérations[],8,0))),$D28&lt;&gt;""),"S",""))),"")</f>
        <v/>
      </c>
      <c r="AA28" s="34" t="str">
        <f t="array" aca="1" ref="AA28" ca="1">IFERROR(IF(AND(OR(WEEKDAY(Z$4,2)&gt;5,Z$4=Congés),OR(Z28="x",Z28="S")),Z28,IF(AA$4=$E28,"x",IF(AND(((AA$4-$E28)/VLOOKUP($D28,Opérations[],8,0))=INT(((AA$4-$E28)/VLOOKUP($D28,Opérations[],8,0))),$D28&lt;&gt;""),"S",""))),"")</f>
        <v/>
      </c>
      <c r="AB28" s="34" t="str">
        <f t="array" aca="1" ref="AB28" ca="1">IFERROR(IF(AND(OR(WEEKDAY(AA$4,2)&gt;5,AA$4=Congés),OR(AA28="x",AA28="S")),AA28,IF(AB$4=$E28,"x",IF(AND(((AB$4-$E28)/VLOOKUP($D28,Opérations[],8,0))=INT(((AB$4-$E28)/VLOOKUP($D28,Opérations[],8,0))),$D28&lt;&gt;""),"S",""))),"")</f>
        <v/>
      </c>
      <c r="AC28" s="34" t="str">
        <f t="array" aca="1" ref="AC28" ca="1">IFERROR(IF(AND(OR(WEEKDAY(AB$4,2)&gt;5,AB$4=Congés),OR(AB28="x",AB28="S")),AB28,IF(AC$4=$E28,"x",IF(AND(((AC$4-$E28)/VLOOKUP($D28,Opérations[],8,0))=INT(((AC$4-$E28)/VLOOKUP($D28,Opérations[],8,0))),$D28&lt;&gt;""),"S",""))),"")</f>
        <v/>
      </c>
      <c r="AD28" s="34" t="str">
        <f t="array" aca="1" ref="AD28" ca="1">IFERROR(IF(AND(OR(WEEKDAY(AC$4,2)&gt;5,AC$4=Congés),OR(AC28="x",AC28="S")),AC28,IF(AD$4=$E28,"x",IF(AND(((AD$4-$E28)/VLOOKUP($D28,Opérations[],8,0))=INT(((AD$4-$E28)/VLOOKUP($D28,Opérations[],8,0))),$D28&lt;&gt;""),"S",""))),"")</f>
        <v/>
      </c>
      <c r="AE28" s="34" t="str">
        <f t="array" aca="1" ref="AE28" ca="1">IFERROR(IF(AND(OR(WEEKDAY(AD$4,2)&gt;5,AD$4=Congés),OR(AD28="x",AD28="S")),AD28,IF(AE$4=$E28,"x",IF(AND(((AE$4-$E28)/VLOOKUP($D28,Opérations[],8,0))=INT(((AE$4-$E28)/VLOOKUP($D28,Opérations[],8,0))),$D28&lt;&gt;""),"S",""))),"")</f>
        <v/>
      </c>
      <c r="AF28" s="34" t="str">
        <f t="array" aca="1" ref="AF28" ca="1">IFERROR(IF(AND(OR(WEEKDAY(AE$4,2)&gt;5,AE$4=Congés),OR(AE28="x",AE28="S")),AE28,IF(AF$4=$E28,"x",IF(AND(((AF$4-$E28)/VLOOKUP($D28,Opérations[],8,0))=INT(((AF$4-$E28)/VLOOKUP($D28,Opérations[],8,0))),$D28&lt;&gt;""),"S",""))),"")</f>
        <v/>
      </c>
      <c r="AG28" s="72" t="str">
        <f t="array" aca="1" ref="AG28" ca="1">IFERROR(IF(AND(OR(WEEKDAY(AF$4,2)&gt;5,AF$4=Congés),OR(AF28="x",AF28="S")),AF28,IF(AG$4=$E28,"x",IF(AND(((AG$4-$E28)/VLOOKUP($D28,Opérations[],8,0))=INT(((AG$4-$E28)/VLOOKUP($D28,Opérations[],8,0))),$D28&lt;&gt;""),"S",""))),"")</f>
        <v/>
      </c>
      <c r="AH28" s="80" t="str">
        <f t="array" aca="1" ref="AH28" ca="1">IFERROR(IF(AND(OR(WEEKDAY(AG$4,2)&gt;5,AG$4=Congés),OR(AG28="x",AG28="S")),AG28,IF(AH$4=$E28,"x",IF(AND(((AH$4-$E28)/VLOOKUP($D28,Opérations[],8,0))=INT(((AH$4-$E28)/VLOOKUP($D28,Opérations[],8,0))),$D28&lt;&gt;""),"S",""))),"")</f>
        <v/>
      </c>
      <c r="AI28" s="34" t="str">
        <f t="array" aca="1" ref="AI28" ca="1">IFERROR(IF(AND(OR(WEEKDAY(AH$4,2)&gt;5,AH$4=Congés),OR(AH28="x",AH28="S")),AH28,IF(AI$4=$E28,"x",IF(AND(((AI$4-$E28)/VLOOKUP($D28,Opérations[],8,0))=INT(((AI$4-$E28)/VLOOKUP($D28,Opérations[],8,0))),$D28&lt;&gt;""),"S",""))),"")</f>
        <v/>
      </c>
      <c r="AJ28" s="34" t="str">
        <f t="array" aca="1" ref="AJ28" ca="1">IFERROR(IF(AND(OR(WEEKDAY(AI$4,2)&gt;5,AI$4=Congés),OR(AI28="x",AI28="S")),AI28,IF(AJ$4=$E28,"x",IF(AND(((AJ$4-$E28)/VLOOKUP($D28,Opérations[],8,0))=INT(((AJ$4-$E28)/VLOOKUP($D28,Opérations[],8,0))),$D28&lt;&gt;""),"S",""))),"")</f>
        <v/>
      </c>
      <c r="AK28" s="34" t="str">
        <f t="array" aca="1" ref="AK28" ca="1">IFERROR(IF(AND(OR(WEEKDAY(AJ$4,2)&gt;5,AJ$4=Congés),OR(AJ28="x",AJ28="S")),AJ28,IF(AK$4=$E28,"x",IF(AND(((AK$4-$E28)/VLOOKUP($D28,Opérations[],8,0))=INT(((AK$4-$E28)/VLOOKUP($D28,Opérations[],8,0))),$D28&lt;&gt;""),"S",""))),"")</f>
        <v/>
      </c>
      <c r="AL28" s="34" t="str">
        <f t="array" aca="1" ref="AL28" ca="1">IFERROR(IF(AND(OR(WEEKDAY(AK$4,2)&gt;5,AK$4=Congés),OR(AK28="x",AK28="S")),AK28,IF(AL$4=$E28,"x",IF(AND(((AL$4-$E28)/VLOOKUP($D28,Opérations[],8,0))=INT(((AL$4-$E28)/VLOOKUP($D28,Opérations[],8,0))),$D28&lt;&gt;""),"S",""))),"")</f>
        <v/>
      </c>
      <c r="AM28" s="34" t="str">
        <f t="array" aca="1" ref="AM28" ca="1">IFERROR(IF(AND(OR(WEEKDAY(AL$4,2)&gt;5,AL$4=Congés),OR(AL28="x",AL28="S")),AL28,IF(AM$4=$E28,"x",IF(AND(((AM$4-$E28)/VLOOKUP($D28,Opérations[],8,0))=INT(((AM$4-$E28)/VLOOKUP($D28,Opérations[],8,0))),$D28&lt;&gt;""),"S",""))),"")</f>
        <v/>
      </c>
      <c r="AN28" s="34" t="str">
        <f t="array" aca="1" ref="AN28" ca="1">IFERROR(IF(AND(OR(WEEKDAY(AM$4,2)&gt;5,AM$4=Congés),OR(AM28="x",AM28="S")),AM28,IF(AN$4=$E28,"x",IF(AND(((AN$4-$E28)/VLOOKUP($D28,Opérations[],8,0))=INT(((AN$4-$E28)/VLOOKUP($D28,Opérations[],8,0))),$D28&lt;&gt;""),"S",""))),"")</f>
        <v/>
      </c>
      <c r="AO28" s="34" t="str">
        <f t="array" aca="1" ref="AO28" ca="1">IFERROR(IF(AND(OR(WEEKDAY(AN$4,2)&gt;5,AN$4=Congés),OR(AN28="x",AN28="S")),AN28,IF(AO$4=$E28,"x",IF(AND(((AO$4-$E28)/VLOOKUP($D28,Opérations[],8,0))=INT(((AO$4-$E28)/VLOOKUP($D28,Opérations[],8,0))),$D28&lt;&gt;""),"S",""))),"")</f>
        <v/>
      </c>
      <c r="AP28" s="34" t="str">
        <f t="array" aca="1" ref="AP28" ca="1">IFERROR(IF(AND(OR(WEEKDAY(AO$4,2)&gt;5,AO$4=Congés),OR(AO28="x",AO28="S")),AO28,IF(AP$4=$E28,"x",IF(AND(((AP$4-$E28)/VLOOKUP($D28,Opérations[],8,0))=INT(((AP$4-$E28)/VLOOKUP($D28,Opérations[],8,0))),$D28&lt;&gt;""),"S",""))),"")</f>
        <v/>
      </c>
      <c r="AQ28" s="34" t="str">
        <f t="array" aca="1" ref="AQ28" ca="1">IFERROR(IF(AND(OR(WEEKDAY(AP$4,2)&gt;5,AP$4=Congés),OR(AP28="x",AP28="S")),AP28,IF(AQ$4=$E28,"x",IF(AND(((AQ$4-$E28)/VLOOKUP($D28,Opérations[],8,0))=INT(((AQ$4-$E28)/VLOOKUP($D28,Opérations[],8,0))),$D28&lt;&gt;""),"S",""))),"")</f>
        <v/>
      </c>
      <c r="AR28" s="34" t="str">
        <f t="array" aca="1" ref="AR28" ca="1">IFERROR(IF(AND(OR(WEEKDAY(AQ$4,2)&gt;5,AQ$4=Congés),OR(AQ28="x",AQ28="S")),AQ28,IF(AR$4=$E28,"x",IF(AND(((AR$4-$E28)/VLOOKUP($D28,Opérations[],8,0))=INT(((AR$4-$E28)/VLOOKUP($D28,Opérations[],8,0))),$D28&lt;&gt;""),"S",""))),"")</f>
        <v/>
      </c>
      <c r="AS28" s="34" t="str">
        <f t="array" aca="1" ref="AS28" ca="1">IFERROR(IF(AND(OR(WEEKDAY(AR$4,2)&gt;5,AR$4=Congés),OR(AR28="x",AR28="S")),AR28,IF(AS$4=$E28,"x",IF(AND(((AS$4-$E28)/VLOOKUP($D28,Opérations[],8,0))=INT(((AS$4-$E28)/VLOOKUP($D28,Opérations[],8,0))),$D28&lt;&gt;""),"S",""))),"")</f>
        <v/>
      </c>
      <c r="AT28" s="34" t="str">
        <f t="array" aca="1" ref="AT28" ca="1">IFERROR(IF(AND(OR(WEEKDAY(AS$4,2)&gt;5,AS$4=Congés),OR(AS28="x",AS28="S")),AS28,IF(AT$4=$E28,"x",IF(AND(((AT$4-$E28)/VLOOKUP($D28,Opérations[],8,0))=INT(((AT$4-$E28)/VLOOKUP($D28,Opérations[],8,0))),$D28&lt;&gt;""),"S",""))),"")</f>
        <v/>
      </c>
      <c r="AU28" s="34" t="str">
        <f t="array" aca="1" ref="AU28" ca="1">IFERROR(IF(AND(OR(WEEKDAY(AT$4,2)&gt;5,AT$4=Congés),OR(AT28="x",AT28="S")),AT28,IF(AU$4=$E28,"x",IF(AND(((AU$4-$E28)/VLOOKUP($D28,Opérations[],8,0))=INT(((AU$4-$E28)/VLOOKUP($D28,Opérations[],8,0))),$D28&lt;&gt;""),"S",""))),"")</f>
        <v/>
      </c>
      <c r="AV28" s="34" t="str">
        <f t="array" aca="1" ref="AV28" ca="1">IFERROR(IF(AND(OR(WEEKDAY(AU$4,2)&gt;5,AU$4=Congés),OR(AU28="x",AU28="S")),AU28,IF(AV$4=$E28,"x",IF(AND(((AV$4-$E28)/VLOOKUP($D28,Opérations[],8,0))=INT(((AV$4-$E28)/VLOOKUP($D28,Opérations[],8,0))),$D28&lt;&gt;""),"S",""))),"")</f>
        <v/>
      </c>
      <c r="AW28" s="34" t="str">
        <f t="array" aca="1" ref="AW28" ca="1">IFERROR(IF(AND(OR(WEEKDAY(AV$4,2)&gt;5,AV$4=Congés),OR(AV28="x",AV28="S")),AV28,IF(AW$4=$E28,"x",IF(AND(((AW$4-$E28)/VLOOKUP($D28,Opérations[],8,0))=INT(((AW$4-$E28)/VLOOKUP($D28,Opérations[],8,0))),$D28&lt;&gt;""),"S",""))),"")</f>
        <v/>
      </c>
      <c r="AX28" s="34" t="str">
        <f t="array" aca="1" ref="AX28" ca="1">IFERROR(IF(AND(OR(WEEKDAY(AW$4,2)&gt;5,AW$4=Congés),OR(AW28="x",AW28="S")),AW28,IF(AX$4=$E28,"x",IF(AND(((AX$4-$E28)/VLOOKUP($D28,Opérations[],8,0))=INT(((AX$4-$E28)/VLOOKUP($D28,Opérations[],8,0))),$D28&lt;&gt;""),"S",""))),"")</f>
        <v/>
      </c>
      <c r="AY28" s="34" t="str">
        <f t="array" aca="1" ref="AY28" ca="1">IFERROR(IF(AND(OR(WEEKDAY(AX$4,2)&gt;5,AX$4=Congés),OR(AX28="x",AX28="S")),AX28,IF(AY$4=$E28,"x",IF(AND(((AY$4-$E28)/VLOOKUP($D28,Opérations[],8,0))=INT(((AY$4-$E28)/VLOOKUP($D28,Opérations[],8,0))),$D28&lt;&gt;""),"S",""))),"")</f>
        <v/>
      </c>
      <c r="AZ28" s="34" t="str">
        <f t="array" aca="1" ref="AZ28" ca="1">IFERROR(IF(AND(OR(WEEKDAY(AY$4,2)&gt;5,AY$4=Congés),OR(AY28="x",AY28="S")),AY28,IF(AZ$4=$E28,"x",IF(AND(((AZ$4-$E28)/VLOOKUP($D28,Opérations[],8,0))=INT(((AZ$4-$E28)/VLOOKUP($D28,Opérations[],8,0))),$D28&lt;&gt;""),"S",""))),"")</f>
        <v/>
      </c>
      <c r="BA28" s="34" t="str">
        <f t="array" aca="1" ref="BA28" ca="1">IFERROR(IF(AND(OR(WEEKDAY(AZ$4,2)&gt;5,AZ$4=Congés),OR(AZ28="x",AZ28="S")),AZ28,IF(BA$4=$E28,"x",IF(AND(((BA$4-$E28)/VLOOKUP($D28,Opérations[],8,0))=INT(((BA$4-$E28)/VLOOKUP($D28,Opérations[],8,0))),$D28&lt;&gt;""),"S",""))),"")</f>
        <v/>
      </c>
      <c r="BB28" s="34" t="str">
        <f t="array" aca="1" ref="BB28" ca="1">IFERROR(IF(AND(OR(WEEKDAY(BA$4,2)&gt;5,BA$4=Congés),OR(BA28="x",BA28="S")),BA28,IF(BB$4=$E28,"x",IF(AND(((BB$4-$E28)/VLOOKUP($D28,Opérations[],8,0))=INT(((BB$4-$E28)/VLOOKUP($D28,Opérations[],8,0))),$D28&lt;&gt;""),"S",""))),"")</f>
        <v/>
      </c>
      <c r="BC28" s="34" t="str">
        <f t="array" aca="1" ref="BC28" ca="1">IFERROR(IF(AND(OR(WEEKDAY(BB$4,2)&gt;5,BB$4=Congés),OR(BB28="x",BB28="S")),BB28,IF(BC$4=$E28,"x",IF(AND(((BC$4-$E28)/VLOOKUP($D28,Opérations[],8,0))=INT(((BC$4-$E28)/VLOOKUP($D28,Opérations[],8,0))),$D28&lt;&gt;""),"S",""))),"")</f>
        <v/>
      </c>
      <c r="BD28" s="72" t="str">
        <f t="array" aca="1" ref="BD28" ca="1">IFERROR(IF(AND(OR(WEEKDAY(BC$4,2)&gt;5,BC$4=Congés),OR(BC28="x",BC28="S")),BC28,IF(BD$4=$E28,"x",IF(AND(((BD$4-$E28)/VLOOKUP($D28,Opérations[],8,0))=INT(((BD$4-$E28)/VLOOKUP($D28,Opérations[],8,0))),$D28&lt;&gt;""),"S",""))),"")</f>
        <v/>
      </c>
    </row>
    <row r="29" spans="1:56">
      <c r="A29" s="33"/>
      <c r="B29" s="33"/>
      <c r="C29" s="159" t="str">
        <f>IF(ISBLANK(D29),"",VLOOKUP(D29,Opérations[],2,0))</f>
        <v>Serrage de la tête du vérin</v>
      </c>
      <c r="D29" s="4">
        <f t="shared" si="4"/>
        <v>23</v>
      </c>
      <c r="E29" s="71">
        <f>IF(ISBLANK(D29),"",VLOOKUP(D29,Opérations[],3,0))</f>
        <v>42643</v>
      </c>
      <c r="F29" s="83"/>
      <c r="G29" s="80" t="str">
        <f t="array" aca="1" ref="G29" ca="1">IFERROR(IF(AND(OR(WEEKDAY(F$4,2)&gt;5,F$4=Congés),OR(F29="x",F29="S")),F29,IF(G$4=$E29,"x",IF(AND(((G$4-$E29)/VLOOKUP($D29,Opérations[],8,0))=INT(((G$4-$E29)/VLOOKUP($D29,Opérations[],8,0))),$D29&lt;&gt;""),"S",""))),"")</f>
        <v/>
      </c>
      <c r="H29" s="34" t="str">
        <f t="array" aca="1" ref="H29" ca="1">IFERROR(IF(AND(OR(WEEKDAY(G$4,2)&gt;5,G$4=Congés),OR(G29="x",G29="S")),G29,IF(H$4=$E29,"x",IF(AND(((H$4-$E29)/VLOOKUP($D29,Opérations[],8,0))=INT(((H$4-$E29)/VLOOKUP($D29,Opérations[],8,0))),$D29&lt;&gt;""),"S",""))),"")</f>
        <v/>
      </c>
      <c r="I29" s="34" t="str">
        <f t="array" aca="1" ref="I29" ca="1">IFERROR(IF(AND(OR(WEEKDAY(H$4,2)&gt;5,H$4=Congés),OR(H29="x",H29="S")),H29,IF(I$4=$E29,"x",IF(AND(((I$4-$E29)/VLOOKUP($D29,Opérations[],8,0))=INT(((I$4-$E29)/VLOOKUP($D29,Opérations[],8,0))),$D29&lt;&gt;""),"S",""))),"")</f>
        <v/>
      </c>
      <c r="J29" s="34" t="str">
        <f t="array" aca="1" ref="J29" ca="1">IFERROR(IF(AND(OR(WEEKDAY(I$4,2)&gt;5,I$4=Congés),OR(I29="x",I29="S")),I29,IF(J$4=$E29,"x",IF(AND(((J$4-$E29)/VLOOKUP($D29,Opérations[],8,0))=INT(((J$4-$E29)/VLOOKUP($D29,Opérations[],8,0))),$D29&lt;&gt;""),"S",""))),"")</f>
        <v/>
      </c>
      <c r="K29" s="34" t="str">
        <f t="array" aca="1" ref="K29" ca="1">IFERROR(IF(AND(OR(WEEKDAY(J$4,2)&gt;5,J$4=Congés),OR(J29="x",J29="S")),J29,IF(K$4=$E29,"x",IF(AND(((K$4-$E29)/VLOOKUP($D29,Opérations[],8,0))=INT(((K$4-$E29)/VLOOKUP($D29,Opérations[],8,0))),$D29&lt;&gt;""),"S",""))),"")</f>
        <v/>
      </c>
      <c r="L29" s="34" t="str">
        <f t="array" aca="1" ref="L29" ca="1">IFERROR(IF(AND(OR(WEEKDAY(K$4,2)&gt;5,K$4=Congés),OR(K29="x",K29="S")),K29,IF(L$4=$E29,"x",IF(AND(((L$4-$E29)/VLOOKUP($D29,Opérations[],8,0))=INT(((L$4-$E29)/VLOOKUP($D29,Opérations[],8,0))),$D29&lt;&gt;""),"S",""))),"")</f>
        <v/>
      </c>
      <c r="M29" s="34" t="str">
        <f t="array" aca="1" ref="M29" ca="1">IFERROR(IF(AND(OR(WEEKDAY(L$4,2)&gt;5,L$4=Congés),OR(L29="x",L29="S")),L29,IF(M$4=$E29,"x",IF(AND(((M$4-$E29)/VLOOKUP($D29,Opérations[],8,0))=INT(((M$4-$E29)/VLOOKUP($D29,Opérations[],8,0))),$D29&lt;&gt;""),"S",""))),"")</f>
        <v/>
      </c>
      <c r="N29" s="34" t="str">
        <f t="array" aca="1" ref="N29" ca="1">IFERROR(IF(AND(OR(WEEKDAY(M$4,2)&gt;5,M$4=Congés),OR(M29="x",M29="S")),M29,IF(N$4=$E29,"x",IF(AND(((N$4-$E29)/VLOOKUP($D29,Opérations[],8,0))=INT(((N$4-$E29)/VLOOKUP($D29,Opérations[],8,0))),$D29&lt;&gt;""),"S",""))),"")</f>
        <v/>
      </c>
      <c r="O29" s="34" t="str">
        <f t="array" aca="1" ref="O29" ca="1">IFERROR(IF(AND(OR(WEEKDAY(N$4,2)&gt;5,N$4=Congés),OR(N29="x",N29="S")),N29,IF(O$4=$E29,"x",IF(AND(((O$4-$E29)/VLOOKUP($D29,Opérations[],8,0))=INT(((O$4-$E29)/VLOOKUP($D29,Opérations[],8,0))),$D29&lt;&gt;""),"S",""))),"")</f>
        <v/>
      </c>
      <c r="P29" s="34" t="str">
        <f t="array" aca="1" ref="P29" ca="1">IFERROR(IF(AND(OR(WEEKDAY(O$4,2)&gt;5,O$4=Congés),OR(O29="x",O29="S")),O29,IF(P$4=$E29,"x",IF(AND(((P$4-$E29)/VLOOKUP($D29,Opérations[],8,0))=INT(((P$4-$E29)/VLOOKUP($D29,Opérations[],8,0))),$D29&lt;&gt;""),"S",""))),"")</f>
        <v/>
      </c>
      <c r="Q29" s="34" t="str">
        <f t="array" aca="1" ref="Q29" ca="1">IFERROR(IF(AND(OR(WEEKDAY(P$4,2)&gt;5,P$4=Congés),OR(P29="x",P29="S")),P29,IF(Q$4=$E29,"x",IF(AND(((Q$4-$E29)/VLOOKUP($D29,Opérations[],8,0))=INT(((Q$4-$E29)/VLOOKUP($D29,Opérations[],8,0))),$D29&lt;&gt;""),"S",""))),"")</f>
        <v/>
      </c>
      <c r="R29" s="34" t="str">
        <f t="array" aca="1" ref="R29" ca="1">IFERROR(IF(AND(OR(WEEKDAY(Q$4,2)&gt;5,Q$4=Congés),OR(Q29="x",Q29="S")),Q29,IF(R$4=$E29,"x",IF(AND(((R$4-$E29)/VLOOKUP($D29,Opérations[],8,0))=INT(((R$4-$E29)/VLOOKUP($D29,Opérations[],8,0))),$D29&lt;&gt;""),"S",""))),"")</f>
        <v/>
      </c>
      <c r="S29" s="34" t="str">
        <f t="array" aca="1" ref="S29" ca="1">IFERROR(IF(AND(OR(WEEKDAY(R$4,2)&gt;5,R$4=Congés),OR(R29="x",R29="S")),R29,IF(S$4=$E29,"x",IF(AND(((S$4-$E29)/VLOOKUP($D29,Opérations[],8,0))=INT(((S$4-$E29)/VLOOKUP($D29,Opérations[],8,0))),$D29&lt;&gt;""),"S",""))),"")</f>
        <v/>
      </c>
      <c r="T29" s="34" t="str">
        <f t="array" aca="1" ref="T29" ca="1">IFERROR(IF(AND(OR(WEEKDAY(S$4,2)&gt;5,S$4=Congés),OR(S29="x",S29="S")),S29,IF(T$4=$E29,"x",IF(AND(((T$4-$E29)/VLOOKUP($D29,Opérations[],8,0))=INT(((T$4-$E29)/VLOOKUP($D29,Opérations[],8,0))),$D29&lt;&gt;""),"S",""))),"")</f>
        <v/>
      </c>
      <c r="U29" s="34" t="str">
        <f t="array" aca="1" ref="U29" ca="1">IFERROR(IF(AND(OR(WEEKDAY(T$4,2)&gt;5,T$4=Congés),OR(T29="x",T29="S")),T29,IF(U$4=$E29,"x",IF(AND(((U$4-$E29)/VLOOKUP($D29,Opérations[],8,0))=INT(((U$4-$E29)/VLOOKUP($D29,Opérations[],8,0))),$D29&lt;&gt;""),"S",""))),"")</f>
        <v/>
      </c>
      <c r="V29" s="34" t="str">
        <f t="array" aca="1" ref="V29" ca="1">IFERROR(IF(AND(OR(WEEKDAY(U$4,2)&gt;5,U$4=Congés),OR(U29="x",U29="S")),U29,IF(V$4=$E29,"x",IF(AND(((V$4-$E29)/VLOOKUP($D29,Opérations[],8,0))=INT(((V$4-$E29)/VLOOKUP($D29,Opérations[],8,0))),$D29&lt;&gt;""),"S",""))),"")</f>
        <v/>
      </c>
      <c r="W29" s="34" t="str">
        <f t="array" aca="1" ref="W29" ca="1">IFERROR(IF(AND(OR(WEEKDAY(V$4,2)&gt;5,V$4=Congés),OR(V29="x",V29="S")),V29,IF(W$4=$E29,"x",IF(AND(((W$4-$E29)/VLOOKUP($D29,Opérations[],8,0))=INT(((W$4-$E29)/VLOOKUP($D29,Opérations[],8,0))),$D29&lt;&gt;""),"S",""))),"")</f>
        <v/>
      </c>
      <c r="X29" s="34" t="str">
        <f t="array" aca="1" ref="X29" ca="1">IFERROR(IF(AND(OR(WEEKDAY(W$4,2)&gt;5,W$4=Congés),OR(W29="x",W29="S")),W29,IF(X$4=$E29,"x",IF(AND(((X$4-$E29)/VLOOKUP($D29,Opérations[],8,0))=INT(((X$4-$E29)/VLOOKUP($D29,Opérations[],8,0))),$D29&lt;&gt;""),"S",""))),"")</f>
        <v/>
      </c>
      <c r="Y29" s="34" t="str">
        <f t="array" aca="1" ref="Y29" ca="1">IFERROR(IF(AND(OR(WEEKDAY(X$4,2)&gt;5,X$4=Congés),OR(X29="x",X29="S")),X29,IF(Y$4=$E29,"x",IF(AND(((Y$4-$E29)/VLOOKUP($D29,Opérations[],8,0))=INT(((Y$4-$E29)/VLOOKUP($D29,Opérations[],8,0))),$D29&lt;&gt;""),"S",""))),"")</f>
        <v/>
      </c>
      <c r="Z29" s="34" t="str">
        <f t="array" aca="1" ref="Z29" ca="1">IFERROR(IF(AND(OR(WEEKDAY(Y$4,2)&gt;5,Y$4=Congés),OR(Y29="x",Y29="S")),Y29,IF(Z$4=$E29,"x",IF(AND(((Z$4-$E29)/VLOOKUP($D29,Opérations[],8,0))=INT(((Z$4-$E29)/VLOOKUP($D29,Opérations[],8,0))),$D29&lt;&gt;""),"S",""))),"")</f>
        <v/>
      </c>
      <c r="AA29" s="34" t="str">
        <f t="array" aca="1" ref="AA29" ca="1">IFERROR(IF(AND(OR(WEEKDAY(Z$4,2)&gt;5,Z$4=Congés),OR(Z29="x",Z29="S")),Z29,IF(AA$4=$E29,"x",IF(AND(((AA$4-$E29)/VLOOKUP($D29,Opérations[],8,0))=INT(((AA$4-$E29)/VLOOKUP($D29,Opérations[],8,0))),$D29&lt;&gt;""),"S",""))),"")</f>
        <v/>
      </c>
      <c r="AB29" s="34" t="str">
        <f t="array" aca="1" ref="AB29" ca="1">IFERROR(IF(AND(OR(WEEKDAY(AA$4,2)&gt;5,AA$4=Congés),OR(AA29="x",AA29="S")),AA29,IF(AB$4=$E29,"x",IF(AND(((AB$4-$E29)/VLOOKUP($D29,Opérations[],8,0))=INT(((AB$4-$E29)/VLOOKUP($D29,Opérations[],8,0))),$D29&lt;&gt;""),"S",""))),"")</f>
        <v/>
      </c>
      <c r="AC29" s="34" t="str">
        <f t="array" aca="1" ref="AC29" ca="1">IFERROR(IF(AND(OR(WEEKDAY(AB$4,2)&gt;5,AB$4=Congés),OR(AB29="x",AB29="S")),AB29,IF(AC$4=$E29,"x",IF(AND(((AC$4-$E29)/VLOOKUP($D29,Opérations[],8,0))=INT(((AC$4-$E29)/VLOOKUP($D29,Opérations[],8,0))),$D29&lt;&gt;""),"S",""))),"")</f>
        <v/>
      </c>
      <c r="AD29" s="34" t="str">
        <f t="array" aca="1" ref="AD29" ca="1">IFERROR(IF(AND(OR(WEEKDAY(AC$4,2)&gt;5,AC$4=Congés),OR(AC29="x",AC29="S")),AC29,IF(AD$4=$E29,"x",IF(AND(((AD$4-$E29)/VLOOKUP($D29,Opérations[],8,0))=INT(((AD$4-$E29)/VLOOKUP($D29,Opérations[],8,0))),$D29&lt;&gt;""),"S",""))),"")</f>
        <v/>
      </c>
      <c r="AE29" s="34" t="str">
        <f t="array" aca="1" ref="AE29" ca="1">IFERROR(IF(AND(OR(WEEKDAY(AD$4,2)&gt;5,AD$4=Congés),OR(AD29="x",AD29="S")),AD29,IF(AE$4=$E29,"x",IF(AND(((AE$4-$E29)/VLOOKUP($D29,Opérations[],8,0))=INT(((AE$4-$E29)/VLOOKUP($D29,Opérations[],8,0))),$D29&lt;&gt;""),"S",""))),"")</f>
        <v/>
      </c>
      <c r="AF29" s="34" t="str">
        <f t="array" aca="1" ref="AF29" ca="1">IFERROR(IF(AND(OR(WEEKDAY(AE$4,2)&gt;5,AE$4=Congés),OR(AE29="x",AE29="S")),AE29,IF(AF$4=$E29,"x",IF(AND(((AF$4-$E29)/VLOOKUP($D29,Opérations[],8,0))=INT(((AF$4-$E29)/VLOOKUP($D29,Opérations[],8,0))),$D29&lt;&gt;""),"S",""))),"")</f>
        <v/>
      </c>
      <c r="AG29" s="72" t="str">
        <f t="array" aca="1" ref="AG29" ca="1">IFERROR(IF(AND(OR(WEEKDAY(AF$4,2)&gt;5,AF$4=Congés),OR(AF29="x",AF29="S")),AF29,IF(AG$4=$E29,"x",IF(AND(((AG$4-$E29)/VLOOKUP($D29,Opérations[],8,0))=INT(((AG$4-$E29)/VLOOKUP($D29,Opérations[],8,0))),$D29&lt;&gt;""),"S",""))),"")</f>
        <v/>
      </c>
      <c r="AH29" s="80" t="str">
        <f t="array" aca="1" ref="AH29" ca="1">IFERROR(IF(AND(OR(WEEKDAY(AG$4,2)&gt;5,AG$4=Congés),OR(AG29="x",AG29="S")),AG29,IF(AH$4=$E29,"x",IF(AND(((AH$4-$E29)/VLOOKUP($D29,Opérations[],8,0))=INT(((AH$4-$E29)/VLOOKUP($D29,Opérations[],8,0))),$D29&lt;&gt;""),"S",""))),"")</f>
        <v/>
      </c>
      <c r="AI29" s="34" t="str">
        <f t="array" aca="1" ref="AI29" ca="1">IFERROR(IF(AND(OR(WEEKDAY(AH$4,2)&gt;5,AH$4=Congés),OR(AH29="x",AH29="S")),AH29,IF(AI$4=$E29,"x",IF(AND(((AI$4-$E29)/VLOOKUP($D29,Opérations[],8,0))=INT(((AI$4-$E29)/VLOOKUP($D29,Opérations[],8,0))),$D29&lt;&gt;""),"S",""))),"")</f>
        <v/>
      </c>
      <c r="AJ29" s="34" t="str">
        <f t="array" aca="1" ref="AJ29" ca="1">IFERROR(IF(AND(OR(WEEKDAY(AI$4,2)&gt;5,AI$4=Congés),OR(AI29="x",AI29="S")),AI29,IF(AJ$4=$E29,"x",IF(AND(((AJ$4-$E29)/VLOOKUP($D29,Opérations[],8,0))=INT(((AJ$4-$E29)/VLOOKUP($D29,Opérations[],8,0))),$D29&lt;&gt;""),"S",""))),"")</f>
        <v/>
      </c>
      <c r="AK29" s="34" t="str">
        <f t="array" aca="1" ref="AK29" ca="1">IFERROR(IF(AND(OR(WEEKDAY(AJ$4,2)&gt;5,AJ$4=Congés),OR(AJ29="x",AJ29="S")),AJ29,IF(AK$4=$E29,"x",IF(AND(((AK$4-$E29)/VLOOKUP($D29,Opérations[],8,0))=INT(((AK$4-$E29)/VLOOKUP($D29,Opérations[],8,0))),$D29&lt;&gt;""),"S",""))),"")</f>
        <v/>
      </c>
      <c r="AL29" s="34" t="str">
        <f t="array" aca="1" ref="AL29" ca="1">IFERROR(IF(AND(OR(WEEKDAY(AK$4,2)&gt;5,AK$4=Congés),OR(AK29="x",AK29="S")),AK29,IF(AL$4=$E29,"x",IF(AND(((AL$4-$E29)/VLOOKUP($D29,Opérations[],8,0))=INT(((AL$4-$E29)/VLOOKUP($D29,Opérations[],8,0))),$D29&lt;&gt;""),"S",""))),"")</f>
        <v/>
      </c>
      <c r="AM29" s="34" t="str">
        <f t="array" aca="1" ref="AM29" ca="1">IFERROR(IF(AND(OR(WEEKDAY(AL$4,2)&gt;5,AL$4=Congés),OR(AL29="x",AL29="S")),AL29,IF(AM$4=$E29,"x",IF(AND(((AM$4-$E29)/VLOOKUP($D29,Opérations[],8,0))=INT(((AM$4-$E29)/VLOOKUP($D29,Opérations[],8,0))),$D29&lt;&gt;""),"S",""))),"")</f>
        <v/>
      </c>
      <c r="AN29" s="34" t="str">
        <f t="array" aca="1" ref="AN29" ca="1">IFERROR(IF(AND(OR(WEEKDAY(AM$4,2)&gt;5,AM$4=Congés),OR(AM29="x",AM29="S")),AM29,IF(AN$4=$E29,"x",IF(AND(((AN$4-$E29)/VLOOKUP($D29,Opérations[],8,0))=INT(((AN$4-$E29)/VLOOKUP($D29,Opérations[],8,0))),$D29&lt;&gt;""),"S",""))),"")</f>
        <v/>
      </c>
      <c r="AO29" s="34" t="str">
        <f t="array" aca="1" ref="AO29" ca="1">IFERROR(IF(AND(OR(WEEKDAY(AN$4,2)&gt;5,AN$4=Congés),OR(AN29="x",AN29="S")),AN29,IF(AO$4=$E29,"x",IF(AND(((AO$4-$E29)/VLOOKUP($D29,Opérations[],8,0))=INT(((AO$4-$E29)/VLOOKUP($D29,Opérations[],8,0))),$D29&lt;&gt;""),"S",""))),"")</f>
        <v/>
      </c>
      <c r="AP29" s="34" t="str">
        <f t="array" aca="1" ref="AP29" ca="1">IFERROR(IF(AND(OR(WEEKDAY(AO$4,2)&gt;5,AO$4=Congés),OR(AO29="x",AO29="S")),AO29,IF(AP$4=$E29,"x",IF(AND(((AP$4-$E29)/VLOOKUP($D29,Opérations[],8,0))=INT(((AP$4-$E29)/VLOOKUP($D29,Opérations[],8,0))),$D29&lt;&gt;""),"S",""))),"")</f>
        <v/>
      </c>
      <c r="AQ29" s="34" t="str">
        <f t="array" aca="1" ref="AQ29" ca="1">IFERROR(IF(AND(OR(WEEKDAY(AP$4,2)&gt;5,AP$4=Congés),OR(AP29="x",AP29="S")),AP29,IF(AQ$4=$E29,"x",IF(AND(((AQ$4-$E29)/VLOOKUP($D29,Opérations[],8,0))=INT(((AQ$4-$E29)/VLOOKUP($D29,Opérations[],8,0))),$D29&lt;&gt;""),"S",""))),"")</f>
        <v/>
      </c>
      <c r="AR29" s="34" t="str">
        <f t="array" aca="1" ref="AR29" ca="1">IFERROR(IF(AND(OR(WEEKDAY(AQ$4,2)&gt;5,AQ$4=Congés),OR(AQ29="x",AQ29="S")),AQ29,IF(AR$4=$E29,"x",IF(AND(((AR$4-$E29)/VLOOKUP($D29,Opérations[],8,0))=INT(((AR$4-$E29)/VLOOKUP($D29,Opérations[],8,0))),$D29&lt;&gt;""),"S",""))),"")</f>
        <v/>
      </c>
      <c r="AS29" s="34" t="str">
        <f t="array" aca="1" ref="AS29" ca="1">IFERROR(IF(AND(OR(WEEKDAY(AR$4,2)&gt;5,AR$4=Congés),OR(AR29="x",AR29="S")),AR29,IF(AS$4=$E29,"x",IF(AND(((AS$4-$E29)/VLOOKUP($D29,Opérations[],8,0))=INT(((AS$4-$E29)/VLOOKUP($D29,Opérations[],8,0))),$D29&lt;&gt;""),"S",""))),"")</f>
        <v/>
      </c>
      <c r="AT29" s="34" t="str">
        <f t="array" aca="1" ref="AT29" ca="1">IFERROR(IF(AND(OR(WEEKDAY(AS$4,2)&gt;5,AS$4=Congés),OR(AS29="x",AS29="S")),AS29,IF(AT$4=$E29,"x",IF(AND(((AT$4-$E29)/VLOOKUP($D29,Opérations[],8,0))=INT(((AT$4-$E29)/VLOOKUP($D29,Opérations[],8,0))),$D29&lt;&gt;""),"S",""))),"")</f>
        <v/>
      </c>
      <c r="AU29" s="34" t="str">
        <f t="array" aca="1" ref="AU29" ca="1">IFERROR(IF(AND(OR(WEEKDAY(AT$4,2)&gt;5,AT$4=Congés),OR(AT29="x",AT29="S")),AT29,IF(AU$4=$E29,"x",IF(AND(((AU$4-$E29)/VLOOKUP($D29,Opérations[],8,0))=INT(((AU$4-$E29)/VLOOKUP($D29,Opérations[],8,0))),$D29&lt;&gt;""),"S",""))),"")</f>
        <v/>
      </c>
      <c r="AV29" s="34" t="str">
        <f t="array" aca="1" ref="AV29" ca="1">IFERROR(IF(AND(OR(WEEKDAY(AU$4,2)&gt;5,AU$4=Congés),OR(AU29="x",AU29="S")),AU29,IF(AV$4=$E29,"x",IF(AND(((AV$4-$E29)/VLOOKUP($D29,Opérations[],8,0))=INT(((AV$4-$E29)/VLOOKUP($D29,Opérations[],8,0))),$D29&lt;&gt;""),"S",""))),"")</f>
        <v/>
      </c>
      <c r="AW29" s="34" t="str">
        <f t="array" aca="1" ref="AW29" ca="1">IFERROR(IF(AND(OR(WEEKDAY(AV$4,2)&gt;5,AV$4=Congés),OR(AV29="x",AV29="S")),AV29,IF(AW$4=$E29,"x",IF(AND(((AW$4-$E29)/VLOOKUP($D29,Opérations[],8,0))=INT(((AW$4-$E29)/VLOOKUP($D29,Opérations[],8,0))),$D29&lt;&gt;""),"S",""))),"")</f>
        <v/>
      </c>
      <c r="AX29" s="34" t="str">
        <f t="array" aca="1" ref="AX29" ca="1">IFERROR(IF(AND(OR(WEEKDAY(AW$4,2)&gt;5,AW$4=Congés),OR(AW29="x",AW29="S")),AW29,IF(AX$4=$E29,"x",IF(AND(((AX$4-$E29)/VLOOKUP($D29,Opérations[],8,0))=INT(((AX$4-$E29)/VLOOKUP($D29,Opérations[],8,0))),$D29&lt;&gt;""),"S",""))),"")</f>
        <v/>
      </c>
      <c r="AY29" s="34" t="str">
        <f t="array" aca="1" ref="AY29" ca="1">IFERROR(IF(AND(OR(WEEKDAY(AX$4,2)&gt;5,AX$4=Congés),OR(AX29="x",AX29="S")),AX29,IF(AY$4=$E29,"x",IF(AND(((AY$4-$E29)/VLOOKUP($D29,Opérations[],8,0))=INT(((AY$4-$E29)/VLOOKUP($D29,Opérations[],8,0))),$D29&lt;&gt;""),"S",""))),"")</f>
        <v/>
      </c>
      <c r="AZ29" s="34" t="str">
        <f t="array" aca="1" ref="AZ29" ca="1">IFERROR(IF(AND(OR(WEEKDAY(AY$4,2)&gt;5,AY$4=Congés),OR(AY29="x",AY29="S")),AY29,IF(AZ$4=$E29,"x",IF(AND(((AZ$4-$E29)/VLOOKUP($D29,Opérations[],8,0))=INT(((AZ$4-$E29)/VLOOKUP($D29,Opérations[],8,0))),$D29&lt;&gt;""),"S",""))),"")</f>
        <v/>
      </c>
      <c r="BA29" s="34" t="str">
        <f t="array" aca="1" ref="BA29" ca="1">IFERROR(IF(AND(OR(WEEKDAY(AZ$4,2)&gt;5,AZ$4=Congés),OR(AZ29="x",AZ29="S")),AZ29,IF(BA$4=$E29,"x",IF(AND(((BA$4-$E29)/VLOOKUP($D29,Opérations[],8,0))=INT(((BA$4-$E29)/VLOOKUP($D29,Opérations[],8,0))),$D29&lt;&gt;""),"S",""))),"")</f>
        <v/>
      </c>
      <c r="BB29" s="34" t="str">
        <f t="array" aca="1" ref="BB29" ca="1">IFERROR(IF(AND(OR(WEEKDAY(BA$4,2)&gt;5,BA$4=Congés),OR(BA29="x",BA29="S")),BA29,IF(BB$4=$E29,"x",IF(AND(((BB$4-$E29)/VLOOKUP($D29,Opérations[],8,0))=INT(((BB$4-$E29)/VLOOKUP($D29,Opérations[],8,0))),$D29&lt;&gt;""),"S",""))),"")</f>
        <v/>
      </c>
      <c r="BC29" s="34" t="str">
        <f t="array" aca="1" ref="BC29" ca="1">IFERROR(IF(AND(OR(WEEKDAY(BB$4,2)&gt;5,BB$4=Congés),OR(BB29="x",BB29="S")),BB29,IF(BC$4=$E29,"x",IF(AND(((BC$4-$E29)/VLOOKUP($D29,Opérations[],8,0))=INT(((BC$4-$E29)/VLOOKUP($D29,Opérations[],8,0))),$D29&lt;&gt;""),"S",""))),"")</f>
        <v/>
      </c>
      <c r="BD29" s="72" t="str">
        <f t="array" aca="1" ref="BD29" ca="1">IFERROR(IF(AND(OR(WEEKDAY(BC$4,2)&gt;5,BC$4=Congés),OR(BC29="x",BC29="S")),BC29,IF(BD$4=$E29,"x",IF(AND(((BD$4-$E29)/VLOOKUP($D29,Opérations[],8,0))=INT(((BD$4-$E29)/VLOOKUP($D29,Opérations[],8,0))),$D29&lt;&gt;""),"S",""))),"")</f>
        <v/>
      </c>
    </row>
    <row r="30" spans="1:56">
      <c r="C30" s="159">
        <f>IF(ISBLANK(D30),"",VLOOKUP(D30,Opérations[],2,0))</f>
        <v>0</v>
      </c>
      <c r="D30" s="4">
        <f t="shared" si="4"/>
        <v>24</v>
      </c>
      <c r="E30" s="71">
        <f>IF(ISBLANK(D30),"",VLOOKUP(D30,Opérations[],3,0))</f>
        <v>0</v>
      </c>
      <c r="F30" s="83"/>
      <c r="G30" s="80" t="str">
        <f t="array" aca="1" ref="G30" ca="1">IFERROR(IF(AND(OR(WEEKDAY(F$4,2)&gt;5,F$4=Congés),OR(F30="x",F30="S")),F30,IF(G$4=$E30,"x",IF(AND(((G$4-$E30)/VLOOKUP($D30,Opérations[],8,0))=INT(((G$4-$E30)/VLOOKUP($D30,Opérations[],8,0))),$D30&lt;&gt;""),"S",""))),"")</f>
        <v/>
      </c>
      <c r="H30" s="34" t="str">
        <f t="array" aca="1" ref="H30" ca="1">IFERROR(IF(AND(OR(WEEKDAY(G$4,2)&gt;5,G$4=Congés),OR(G30="x",G30="S")),G30,IF(H$4=$E30,"x",IF(AND(((H$4-$E30)/VLOOKUP($D30,Opérations[],8,0))=INT(((H$4-$E30)/VLOOKUP($D30,Opérations[],8,0))),$D30&lt;&gt;""),"S",""))),"")</f>
        <v/>
      </c>
      <c r="I30" s="34" t="str">
        <f t="array" aca="1" ref="I30" ca="1">IFERROR(IF(AND(OR(WEEKDAY(H$4,2)&gt;5,H$4=Congés),OR(H30="x",H30="S")),H30,IF(I$4=$E30,"x",IF(AND(((I$4-$E30)/VLOOKUP($D30,Opérations[],8,0))=INT(((I$4-$E30)/VLOOKUP($D30,Opérations[],8,0))),$D30&lt;&gt;""),"S",""))),"")</f>
        <v/>
      </c>
      <c r="J30" s="34" t="str">
        <f t="array" aca="1" ref="J30" ca="1">IFERROR(IF(AND(OR(WEEKDAY(I$4,2)&gt;5,I$4=Congés),OR(I30="x",I30="S")),I30,IF(J$4=$E30,"x",IF(AND(((J$4-$E30)/VLOOKUP($D30,Opérations[],8,0))=INT(((J$4-$E30)/VLOOKUP($D30,Opérations[],8,0))),$D30&lt;&gt;""),"S",""))),"")</f>
        <v/>
      </c>
      <c r="K30" s="34" t="str">
        <f t="array" aca="1" ref="K30" ca="1">IFERROR(IF(AND(OR(WEEKDAY(J$4,2)&gt;5,J$4=Congés),OR(J30="x",J30="S")),J30,IF(K$4=$E30,"x",IF(AND(((K$4-$E30)/VLOOKUP($D30,Opérations[],8,0))=INT(((K$4-$E30)/VLOOKUP($D30,Opérations[],8,0))),$D30&lt;&gt;""),"S",""))),"")</f>
        <v/>
      </c>
      <c r="L30" s="34" t="str">
        <f t="array" aca="1" ref="L30" ca="1">IFERROR(IF(AND(OR(WEEKDAY(K$4,2)&gt;5,K$4=Congés),OR(K30="x",K30="S")),K30,IF(L$4=$E30,"x",IF(AND(((L$4-$E30)/VLOOKUP($D30,Opérations[],8,0))=INT(((L$4-$E30)/VLOOKUP($D30,Opérations[],8,0))),$D30&lt;&gt;""),"S",""))),"")</f>
        <v/>
      </c>
      <c r="M30" s="34" t="str">
        <f t="array" aca="1" ref="M30" ca="1">IFERROR(IF(AND(OR(WEEKDAY(L$4,2)&gt;5,L$4=Congés),OR(L30="x",L30="S")),L30,IF(M$4=$E30,"x",IF(AND(((M$4-$E30)/VLOOKUP($D30,Opérations[],8,0))=INT(((M$4-$E30)/VLOOKUP($D30,Opérations[],8,0))),$D30&lt;&gt;""),"S",""))),"")</f>
        <v/>
      </c>
      <c r="N30" s="34" t="str">
        <f t="array" aca="1" ref="N30" ca="1">IFERROR(IF(AND(OR(WEEKDAY(M$4,2)&gt;5,M$4=Congés),OR(M30="x",M30="S")),M30,IF(N$4=$E30,"x",IF(AND(((N$4-$E30)/VLOOKUP($D30,Opérations[],8,0))=INT(((N$4-$E30)/VLOOKUP($D30,Opérations[],8,0))),$D30&lt;&gt;""),"S",""))),"")</f>
        <v/>
      </c>
      <c r="O30" s="34" t="str">
        <f t="array" aca="1" ref="O30" ca="1">IFERROR(IF(AND(OR(WEEKDAY(N$4,2)&gt;5,N$4=Congés),OR(N30="x",N30="S")),N30,IF(O$4=$E30,"x",IF(AND(((O$4-$E30)/VLOOKUP($D30,Opérations[],8,0))=INT(((O$4-$E30)/VLOOKUP($D30,Opérations[],8,0))),$D30&lt;&gt;""),"S",""))),"")</f>
        <v/>
      </c>
      <c r="P30" s="34" t="str">
        <f t="array" aca="1" ref="P30" ca="1">IFERROR(IF(AND(OR(WEEKDAY(O$4,2)&gt;5,O$4=Congés),OR(O30="x",O30="S")),O30,IF(P$4=$E30,"x",IF(AND(((P$4-$E30)/VLOOKUP($D30,Opérations[],8,0))=INT(((P$4-$E30)/VLOOKUP($D30,Opérations[],8,0))),$D30&lt;&gt;""),"S",""))),"")</f>
        <v/>
      </c>
      <c r="Q30" s="34" t="str">
        <f t="array" aca="1" ref="Q30" ca="1">IFERROR(IF(AND(OR(WEEKDAY(P$4,2)&gt;5,P$4=Congés),OR(P30="x",P30="S")),P30,IF(Q$4=$E30,"x",IF(AND(((Q$4-$E30)/VLOOKUP($D30,Opérations[],8,0))=INT(((Q$4-$E30)/VLOOKUP($D30,Opérations[],8,0))),$D30&lt;&gt;""),"S",""))),"")</f>
        <v/>
      </c>
      <c r="R30" s="34" t="str">
        <f t="array" aca="1" ref="R30" ca="1">IFERROR(IF(AND(OR(WEEKDAY(Q$4,2)&gt;5,Q$4=Congés),OR(Q30="x",Q30="S")),Q30,IF(R$4=$E30,"x",IF(AND(((R$4-$E30)/VLOOKUP($D30,Opérations[],8,0))=INT(((R$4-$E30)/VLOOKUP($D30,Opérations[],8,0))),$D30&lt;&gt;""),"S",""))),"")</f>
        <v/>
      </c>
      <c r="S30" s="34" t="str">
        <f t="array" aca="1" ref="S30" ca="1">IFERROR(IF(AND(OR(WEEKDAY(R$4,2)&gt;5,R$4=Congés),OR(R30="x",R30="S")),R30,IF(S$4=$E30,"x",IF(AND(((S$4-$E30)/VLOOKUP($D30,Opérations[],8,0))=INT(((S$4-$E30)/VLOOKUP($D30,Opérations[],8,0))),$D30&lt;&gt;""),"S",""))),"")</f>
        <v/>
      </c>
      <c r="T30" s="34" t="str">
        <f t="array" aca="1" ref="T30" ca="1">IFERROR(IF(AND(OR(WEEKDAY(S$4,2)&gt;5,S$4=Congés),OR(S30="x",S30="S")),S30,IF(T$4=$E30,"x",IF(AND(((T$4-$E30)/VLOOKUP($D30,Opérations[],8,0))=INT(((T$4-$E30)/VLOOKUP($D30,Opérations[],8,0))),$D30&lt;&gt;""),"S",""))),"")</f>
        <v/>
      </c>
      <c r="U30" s="34" t="str">
        <f t="array" aca="1" ref="U30" ca="1">IFERROR(IF(AND(OR(WEEKDAY(T$4,2)&gt;5,T$4=Congés),OR(T30="x",T30="S")),T30,IF(U$4=$E30,"x",IF(AND(((U$4-$E30)/VLOOKUP($D30,Opérations[],8,0))=INT(((U$4-$E30)/VLOOKUP($D30,Opérations[],8,0))),$D30&lt;&gt;""),"S",""))),"")</f>
        <v/>
      </c>
      <c r="V30" s="34" t="str">
        <f t="array" aca="1" ref="V30" ca="1">IFERROR(IF(AND(OR(WEEKDAY(U$4,2)&gt;5,U$4=Congés),OR(U30="x",U30="S")),U30,IF(V$4=$E30,"x",IF(AND(((V$4-$E30)/VLOOKUP($D30,Opérations[],8,0))=INT(((V$4-$E30)/VLOOKUP($D30,Opérations[],8,0))),$D30&lt;&gt;""),"S",""))),"")</f>
        <v/>
      </c>
      <c r="W30" s="34" t="str">
        <f t="array" aca="1" ref="W30" ca="1">IFERROR(IF(AND(OR(WEEKDAY(V$4,2)&gt;5,V$4=Congés),OR(V30="x",V30="S")),V30,IF(W$4=$E30,"x",IF(AND(((W$4-$E30)/VLOOKUP($D30,Opérations[],8,0))=INT(((W$4-$E30)/VLOOKUP($D30,Opérations[],8,0))),$D30&lt;&gt;""),"S",""))),"")</f>
        <v/>
      </c>
      <c r="X30" s="34" t="str">
        <f t="array" aca="1" ref="X30" ca="1">IFERROR(IF(AND(OR(WEEKDAY(W$4,2)&gt;5,W$4=Congés),OR(W30="x",W30="S")),W30,IF(X$4=$E30,"x",IF(AND(((X$4-$E30)/VLOOKUP($D30,Opérations[],8,0))=INT(((X$4-$E30)/VLOOKUP($D30,Opérations[],8,0))),$D30&lt;&gt;""),"S",""))),"")</f>
        <v/>
      </c>
      <c r="Y30" s="34" t="str">
        <f t="array" aca="1" ref="Y30" ca="1">IFERROR(IF(AND(OR(WEEKDAY(X$4,2)&gt;5,X$4=Congés),OR(X30="x",X30="S")),X30,IF(Y$4=$E30,"x",IF(AND(((Y$4-$E30)/VLOOKUP($D30,Opérations[],8,0))=INT(((Y$4-$E30)/VLOOKUP($D30,Opérations[],8,0))),$D30&lt;&gt;""),"S",""))),"")</f>
        <v/>
      </c>
      <c r="Z30" s="34" t="str">
        <f t="array" aca="1" ref="Z30" ca="1">IFERROR(IF(AND(OR(WEEKDAY(Y$4,2)&gt;5,Y$4=Congés),OR(Y30="x",Y30="S")),Y30,IF(Z$4=$E30,"x",IF(AND(((Z$4-$E30)/VLOOKUP($D30,Opérations[],8,0))=INT(((Z$4-$E30)/VLOOKUP($D30,Opérations[],8,0))),$D30&lt;&gt;""),"S",""))),"")</f>
        <v/>
      </c>
      <c r="AA30" s="34" t="str">
        <f t="array" aca="1" ref="AA30" ca="1">IFERROR(IF(AND(OR(WEEKDAY(Z$4,2)&gt;5,Z$4=Congés),OR(Z30="x",Z30="S")),Z30,IF(AA$4=$E30,"x",IF(AND(((AA$4-$E30)/VLOOKUP($D30,Opérations[],8,0))=INT(((AA$4-$E30)/VLOOKUP($D30,Opérations[],8,0))),$D30&lt;&gt;""),"S",""))),"")</f>
        <v/>
      </c>
      <c r="AB30" s="34" t="str">
        <f t="array" aca="1" ref="AB30" ca="1">IFERROR(IF(AND(OR(WEEKDAY(AA$4,2)&gt;5,AA$4=Congés),OR(AA30="x",AA30="S")),AA30,IF(AB$4=$E30,"x",IF(AND(((AB$4-$E30)/VLOOKUP($D30,Opérations[],8,0))=INT(((AB$4-$E30)/VLOOKUP($D30,Opérations[],8,0))),$D30&lt;&gt;""),"S",""))),"")</f>
        <v/>
      </c>
      <c r="AC30" s="34" t="str">
        <f t="array" aca="1" ref="AC30" ca="1">IFERROR(IF(AND(OR(WEEKDAY(AB$4,2)&gt;5,AB$4=Congés),OR(AB30="x",AB30="S")),AB30,IF(AC$4=$E30,"x",IF(AND(((AC$4-$E30)/VLOOKUP($D30,Opérations[],8,0))=INT(((AC$4-$E30)/VLOOKUP($D30,Opérations[],8,0))),$D30&lt;&gt;""),"S",""))),"")</f>
        <v/>
      </c>
      <c r="AD30" s="34" t="str">
        <f t="array" aca="1" ref="AD30" ca="1">IFERROR(IF(AND(OR(WEEKDAY(AC$4,2)&gt;5,AC$4=Congés),OR(AC30="x",AC30="S")),AC30,IF(AD$4=$E30,"x",IF(AND(((AD$4-$E30)/VLOOKUP($D30,Opérations[],8,0))=INT(((AD$4-$E30)/VLOOKUP($D30,Opérations[],8,0))),$D30&lt;&gt;""),"S",""))),"")</f>
        <v/>
      </c>
      <c r="AE30" s="34" t="str">
        <f t="array" aca="1" ref="AE30" ca="1">IFERROR(IF(AND(OR(WEEKDAY(AD$4,2)&gt;5,AD$4=Congés),OR(AD30="x",AD30="S")),AD30,IF(AE$4=$E30,"x",IF(AND(((AE$4-$E30)/VLOOKUP($D30,Opérations[],8,0))=INT(((AE$4-$E30)/VLOOKUP($D30,Opérations[],8,0))),$D30&lt;&gt;""),"S",""))),"")</f>
        <v/>
      </c>
      <c r="AF30" s="34" t="str">
        <f t="array" aca="1" ref="AF30" ca="1">IFERROR(IF(AND(OR(WEEKDAY(AE$4,2)&gt;5,AE$4=Congés),OR(AE30="x",AE30="S")),AE30,IF(AF$4=$E30,"x",IF(AND(((AF$4-$E30)/VLOOKUP($D30,Opérations[],8,0))=INT(((AF$4-$E30)/VLOOKUP($D30,Opérations[],8,0))),$D30&lt;&gt;""),"S",""))),"")</f>
        <v/>
      </c>
      <c r="AG30" s="72" t="str">
        <f t="array" aca="1" ref="AG30" ca="1">IFERROR(IF(AND(OR(WEEKDAY(AF$4,2)&gt;5,AF$4=Congés),OR(AF30="x",AF30="S")),AF30,IF(AG$4=$E30,"x",IF(AND(((AG$4-$E30)/VLOOKUP($D30,Opérations[],8,0))=INT(((AG$4-$E30)/VLOOKUP($D30,Opérations[],8,0))),$D30&lt;&gt;""),"S",""))),"")</f>
        <v/>
      </c>
      <c r="AH30" s="80" t="str">
        <f t="array" aca="1" ref="AH30" ca="1">IFERROR(IF(AND(OR(WEEKDAY(AG$4,2)&gt;5,AG$4=Congés),OR(AG30="x",AG30="S")),AG30,IF(AH$4=$E30,"x",IF(AND(((AH$4-$E30)/VLOOKUP($D30,Opérations[],8,0))=INT(((AH$4-$E30)/VLOOKUP($D30,Opérations[],8,0))),$D30&lt;&gt;""),"S",""))),"")</f>
        <v/>
      </c>
      <c r="AI30" s="34" t="str">
        <f t="array" aca="1" ref="AI30" ca="1">IFERROR(IF(AND(OR(WEEKDAY(AH$4,2)&gt;5,AH$4=Congés),OR(AH30="x",AH30="S")),AH30,IF(AI$4=$E30,"x",IF(AND(((AI$4-$E30)/VLOOKUP($D30,Opérations[],8,0))=INT(((AI$4-$E30)/VLOOKUP($D30,Opérations[],8,0))),$D30&lt;&gt;""),"S",""))),"")</f>
        <v/>
      </c>
      <c r="AJ30" s="34" t="str">
        <f t="array" aca="1" ref="AJ30" ca="1">IFERROR(IF(AND(OR(WEEKDAY(AI$4,2)&gt;5,AI$4=Congés),OR(AI30="x",AI30="S")),AI30,IF(AJ$4=$E30,"x",IF(AND(((AJ$4-$E30)/VLOOKUP($D30,Opérations[],8,0))=INT(((AJ$4-$E30)/VLOOKUP($D30,Opérations[],8,0))),$D30&lt;&gt;""),"S",""))),"")</f>
        <v/>
      </c>
      <c r="AK30" s="34" t="str">
        <f t="array" aca="1" ref="AK30" ca="1">IFERROR(IF(AND(OR(WEEKDAY(AJ$4,2)&gt;5,AJ$4=Congés),OR(AJ30="x",AJ30="S")),AJ30,IF(AK$4=$E30,"x",IF(AND(((AK$4-$E30)/VLOOKUP($D30,Opérations[],8,0))=INT(((AK$4-$E30)/VLOOKUP($D30,Opérations[],8,0))),$D30&lt;&gt;""),"S",""))),"")</f>
        <v/>
      </c>
      <c r="AL30" s="34" t="str">
        <f t="array" aca="1" ref="AL30" ca="1">IFERROR(IF(AND(OR(WEEKDAY(AK$4,2)&gt;5,AK$4=Congés),OR(AK30="x",AK30="S")),AK30,IF(AL$4=$E30,"x",IF(AND(((AL$4-$E30)/VLOOKUP($D30,Opérations[],8,0))=INT(((AL$4-$E30)/VLOOKUP($D30,Opérations[],8,0))),$D30&lt;&gt;""),"S",""))),"")</f>
        <v/>
      </c>
      <c r="AM30" s="34" t="str">
        <f t="array" aca="1" ref="AM30" ca="1">IFERROR(IF(AND(OR(WEEKDAY(AL$4,2)&gt;5,AL$4=Congés),OR(AL30="x",AL30="S")),AL30,IF(AM$4=$E30,"x",IF(AND(((AM$4-$E30)/VLOOKUP($D30,Opérations[],8,0))=INT(((AM$4-$E30)/VLOOKUP($D30,Opérations[],8,0))),$D30&lt;&gt;""),"S",""))),"")</f>
        <v/>
      </c>
      <c r="AN30" s="34" t="str">
        <f t="array" aca="1" ref="AN30" ca="1">IFERROR(IF(AND(OR(WEEKDAY(AM$4,2)&gt;5,AM$4=Congés),OR(AM30="x",AM30="S")),AM30,IF(AN$4=$E30,"x",IF(AND(((AN$4-$E30)/VLOOKUP($D30,Opérations[],8,0))=INT(((AN$4-$E30)/VLOOKUP($D30,Opérations[],8,0))),$D30&lt;&gt;""),"S",""))),"")</f>
        <v/>
      </c>
      <c r="AO30" s="34" t="str">
        <f t="array" aca="1" ref="AO30" ca="1">IFERROR(IF(AND(OR(WEEKDAY(AN$4,2)&gt;5,AN$4=Congés),OR(AN30="x",AN30="S")),AN30,IF(AO$4=$E30,"x",IF(AND(((AO$4-$E30)/VLOOKUP($D30,Opérations[],8,0))=INT(((AO$4-$E30)/VLOOKUP($D30,Opérations[],8,0))),$D30&lt;&gt;""),"S",""))),"")</f>
        <v/>
      </c>
      <c r="AP30" s="34" t="str">
        <f t="array" aca="1" ref="AP30" ca="1">IFERROR(IF(AND(OR(WEEKDAY(AO$4,2)&gt;5,AO$4=Congés),OR(AO30="x",AO30="S")),AO30,IF(AP$4=$E30,"x",IF(AND(((AP$4-$E30)/VLOOKUP($D30,Opérations[],8,0))=INT(((AP$4-$E30)/VLOOKUP($D30,Opérations[],8,0))),$D30&lt;&gt;""),"S",""))),"")</f>
        <v/>
      </c>
      <c r="AQ30" s="34" t="str">
        <f t="array" aca="1" ref="AQ30" ca="1">IFERROR(IF(AND(OR(WEEKDAY(AP$4,2)&gt;5,AP$4=Congés),OR(AP30="x",AP30="S")),AP30,IF(AQ$4=$E30,"x",IF(AND(((AQ$4-$E30)/VLOOKUP($D30,Opérations[],8,0))=INT(((AQ$4-$E30)/VLOOKUP($D30,Opérations[],8,0))),$D30&lt;&gt;""),"S",""))),"")</f>
        <v/>
      </c>
      <c r="AR30" s="34" t="str">
        <f t="array" aca="1" ref="AR30" ca="1">IFERROR(IF(AND(OR(WEEKDAY(AQ$4,2)&gt;5,AQ$4=Congés),OR(AQ30="x",AQ30="S")),AQ30,IF(AR$4=$E30,"x",IF(AND(((AR$4-$E30)/VLOOKUP($D30,Opérations[],8,0))=INT(((AR$4-$E30)/VLOOKUP($D30,Opérations[],8,0))),$D30&lt;&gt;""),"S",""))),"")</f>
        <v/>
      </c>
      <c r="AS30" s="34" t="str">
        <f t="array" aca="1" ref="AS30" ca="1">IFERROR(IF(AND(OR(WEEKDAY(AR$4,2)&gt;5,AR$4=Congés),OR(AR30="x",AR30="S")),AR30,IF(AS$4=$E30,"x",IF(AND(((AS$4-$E30)/VLOOKUP($D30,Opérations[],8,0))=INT(((AS$4-$E30)/VLOOKUP($D30,Opérations[],8,0))),$D30&lt;&gt;""),"S",""))),"")</f>
        <v/>
      </c>
      <c r="AT30" s="34" t="str">
        <f t="array" aca="1" ref="AT30" ca="1">IFERROR(IF(AND(OR(WEEKDAY(AS$4,2)&gt;5,AS$4=Congés),OR(AS30="x",AS30="S")),AS30,IF(AT$4=$E30,"x",IF(AND(((AT$4-$E30)/VLOOKUP($D30,Opérations[],8,0))=INT(((AT$4-$E30)/VLOOKUP($D30,Opérations[],8,0))),$D30&lt;&gt;""),"S",""))),"")</f>
        <v/>
      </c>
      <c r="AU30" s="34" t="str">
        <f t="array" aca="1" ref="AU30" ca="1">IFERROR(IF(AND(OR(WEEKDAY(AT$4,2)&gt;5,AT$4=Congés),OR(AT30="x",AT30="S")),AT30,IF(AU$4=$E30,"x",IF(AND(((AU$4-$E30)/VLOOKUP($D30,Opérations[],8,0))=INT(((AU$4-$E30)/VLOOKUP($D30,Opérations[],8,0))),$D30&lt;&gt;""),"S",""))),"")</f>
        <v/>
      </c>
      <c r="AV30" s="34" t="str">
        <f t="array" aca="1" ref="AV30" ca="1">IFERROR(IF(AND(OR(WEEKDAY(AU$4,2)&gt;5,AU$4=Congés),OR(AU30="x",AU30="S")),AU30,IF(AV$4=$E30,"x",IF(AND(((AV$4-$E30)/VLOOKUP($D30,Opérations[],8,0))=INT(((AV$4-$E30)/VLOOKUP($D30,Opérations[],8,0))),$D30&lt;&gt;""),"S",""))),"")</f>
        <v/>
      </c>
      <c r="AW30" s="34" t="str">
        <f t="array" aca="1" ref="AW30" ca="1">IFERROR(IF(AND(OR(WEEKDAY(AV$4,2)&gt;5,AV$4=Congés),OR(AV30="x",AV30="S")),AV30,IF(AW$4=$E30,"x",IF(AND(((AW$4-$E30)/VLOOKUP($D30,Opérations[],8,0))=INT(((AW$4-$E30)/VLOOKUP($D30,Opérations[],8,0))),$D30&lt;&gt;""),"S",""))),"")</f>
        <v/>
      </c>
      <c r="AX30" s="34" t="str">
        <f t="array" aca="1" ref="AX30" ca="1">IFERROR(IF(AND(OR(WEEKDAY(AW$4,2)&gt;5,AW$4=Congés),OR(AW30="x",AW30="S")),AW30,IF(AX$4=$E30,"x",IF(AND(((AX$4-$E30)/VLOOKUP($D30,Opérations[],8,0))=INT(((AX$4-$E30)/VLOOKUP($D30,Opérations[],8,0))),$D30&lt;&gt;""),"S",""))),"")</f>
        <v/>
      </c>
      <c r="AY30" s="34" t="str">
        <f t="array" aca="1" ref="AY30" ca="1">IFERROR(IF(AND(OR(WEEKDAY(AX$4,2)&gt;5,AX$4=Congés),OR(AX30="x",AX30="S")),AX30,IF(AY$4=$E30,"x",IF(AND(((AY$4-$E30)/VLOOKUP($D30,Opérations[],8,0))=INT(((AY$4-$E30)/VLOOKUP($D30,Opérations[],8,0))),$D30&lt;&gt;""),"S",""))),"")</f>
        <v/>
      </c>
      <c r="AZ30" s="34" t="str">
        <f t="array" aca="1" ref="AZ30" ca="1">IFERROR(IF(AND(OR(WEEKDAY(AY$4,2)&gt;5,AY$4=Congés),OR(AY30="x",AY30="S")),AY30,IF(AZ$4=$E30,"x",IF(AND(((AZ$4-$E30)/VLOOKUP($D30,Opérations[],8,0))=INT(((AZ$4-$E30)/VLOOKUP($D30,Opérations[],8,0))),$D30&lt;&gt;""),"S",""))),"")</f>
        <v/>
      </c>
      <c r="BA30" s="34" t="str">
        <f t="array" aca="1" ref="BA30" ca="1">IFERROR(IF(AND(OR(WEEKDAY(AZ$4,2)&gt;5,AZ$4=Congés),OR(AZ30="x",AZ30="S")),AZ30,IF(BA$4=$E30,"x",IF(AND(((BA$4-$E30)/VLOOKUP($D30,Opérations[],8,0))=INT(((BA$4-$E30)/VLOOKUP($D30,Opérations[],8,0))),$D30&lt;&gt;""),"S",""))),"")</f>
        <v/>
      </c>
      <c r="BB30" s="34" t="str">
        <f t="array" aca="1" ref="BB30" ca="1">IFERROR(IF(AND(OR(WEEKDAY(BA$4,2)&gt;5,BA$4=Congés),OR(BA30="x",BA30="S")),BA30,IF(BB$4=$E30,"x",IF(AND(((BB$4-$E30)/VLOOKUP($D30,Opérations[],8,0))=INT(((BB$4-$E30)/VLOOKUP($D30,Opérations[],8,0))),$D30&lt;&gt;""),"S",""))),"")</f>
        <v/>
      </c>
      <c r="BC30" s="34" t="str">
        <f t="array" aca="1" ref="BC30" ca="1">IFERROR(IF(AND(OR(WEEKDAY(BB$4,2)&gt;5,BB$4=Congés),OR(BB30="x",BB30="S")),BB30,IF(BC$4=$E30,"x",IF(AND(((BC$4-$E30)/VLOOKUP($D30,Opérations[],8,0))=INT(((BC$4-$E30)/VLOOKUP($D30,Opérations[],8,0))),$D30&lt;&gt;""),"S",""))),"")</f>
        <v/>
      </c>
      <c r="BD30" s="72" t="str">
        <f t="array" aca="1" ref="BD30" ca="1">IFERROR(IF(AND(OR(WEEKDAY(BC$4,2)&gt;5,BC$4=Congés),OR(BC30="x",BC30="S")),BC30,IF(BD$4=$E30,"x",IF(AND(((BD$4-$E30)/VLOOKUP($D30,Opérations[],8,0))=INT(((BD$4-$E30)/VLOOKUP($D30,Opérations[],8,0))),$D30&lt;&gt;""),"S",""))),"")</f>
        <v/>
      </c>
    </row>
    <row r="31" spans="1:56">
      <c r="C31" s="160" t="str">
        <f>IF(ISBLANK(D31),"",VLOOKUP(D31,Opérations[],2,0))</f>
        <v>POSTE 3</v>
      </c>
      <c r="D31" s="4">
        <f t="shared" si="4"/>
        <v>25</v>
      </c>
      <c r="E31" s="71">
        <f>IF(ISBLANK(D31),"",VLOOKUP(D31,Opérations[],3,0))</f>
        <v>0</v>
      </c>
      <c r="F31" s="83"/>
      <c r="G31" s="80" t="str">
        <f t="array" aca="1" ref="G31" ca="1">IFERROR(IF(AND(OR(WEEKDAY(F$4,2)&gt;5,F$4=Congés),OR(F31="x",F31="S")),F31,IF(G$4=$E31,"x",IF(AND(((G$4-$E31)/VLOOKUP($D31,Opérations[],8,0))=INT(((G$4-$E31)/VLOOKUP($D31,Opérations[],8,0))),$D31&lt;&gt;""),"S",""))),"")</f>
        <v/>
      </c>
      <c r="H31" s="34" t="str">
        <f t="array" aca="1" ref="H31" ca="1">IFERROR(IF(AND(OR(WEEKDAY(G$4,2)&gt;5,G$4=Congés),OR(G31="x",G31="S")),G31,IF(H$4=$E31,"x",IF(AND(((H$4-$E31)/VLOOKUP($D31,Opérations[],8,0))=INT(((H$4-$E31)/VLOOKUP($D31,Opérations[],8,0))),$D31&lt;&gt;""),"S",""))),"")</f>
        <v/>
      </c>
      <c r="I31" s="34" t="str">
        <f t="array" aca="1" ref="I31" ca="1">IFERROR(IF(AND(OR(WEEKDAY(H$4,2)&gt;5,H$4=Congés),OR(H31="x",H31="S")),H31,IF(I$4=$E31,"x",IF(AND(((I$4-$E31)/VLOOKUP($D31,Opérations[],8,0))=INT(((I$4-$E31)/VLOOKUP($D31,Opérations[],8,0))),$D31&lt;&gt;""),"S",""))),"")</f>
        <v/>
      </c>
      <c r="J31" s="34" t="str">
        <f t="array" aca="1" ref="J31" ca="1">IFERROR(IF(AND(OR(WEEKDAY(I$4,2)&gt;5,I$4=Congés),OR(I31="x",I31="S")),I31,IF(J$4=$E31,"x",IF(AND(((J$4-$E31)/VLOOKUP($D31,Opérations[],8,0))=INT(((J$4-$E31)/VLOOKUP($D31,Opérations[],8,0))),$D31&lt;&gt;""),"S",""))),"")</f>
        <v/>
      </c>
      <c r="K31" s="34" t="str">
        <f t="array" aca="1" ref="K31" ca="1">IFERROR(IF(AND(OR(WEEKDAY(J$4,2)&gt;5,J$4=Congés),OR(J31="x",J31="S")),J31,IF(K$4=$E31,"x",IF(AND(((K$4-$E31)/VLOOKUP($D31,Opérations[],8,0))=INT(((K$4-$E31)/VLOOKUP($D31,Opérations[],8,0))),$D31&lt;&gt;""),"S",""))),"")</f>
        <v/>
      </c>
      <c r="L31" s="34" t="str">
        <f t="array" aca="1" ref="L31" ca="1">IFERROR(IF(AND(OR(WEEKDAY(K$4,2)&gt;5,K$4=Congés),OR(K31="x",K31="S")),K31,IF(L$4=$E31,"x",IF(AND(((L$4-$E31)/VLOOKUP($D31,Opérations[],8,0))=INT(((L$4-$E31)/VLOOKUP($D31,Opérations[],8,0))),$D31&lt;&gt;""),"S",""))),"")</f>
        <v/>
      </c>
      <c r="M31" s="34" t="str">
        <f t="array" aca="1" ref="M31" ca="1">IFERROR(IF(AND(OR(WEEKDAY(L$4,2)&gt;5,L$4=Congés),OR(L31="x",L31="S")),L31,IF(M$4=$E31,"x",IF(AND(((M$4-$E31)/VLOOKUP($D31,Opérations[],8,0))=INT(((M$4-$E31)/VLOOKUP($D31,Opérations[],8,0))),$D31&lt;&gt;""),"S",""))),"")</f>
        <v/>
      </c>
      <c r="N31" s="34" t="str">
        <f t="array" aca="1" ref="N31" ca="1">IFERROR(IF(AND(OR(WEEKDAY(M$4,2)&gt;5,M$4=Congés),OR(M31="x",M31="S")),M31,IF(N$4=$E31,"x",IF(AND(((N$4-$E31)/VLOOKUP($D31,Opérations[],8,0))=INT(((N$4-$E31)/VLOOKUP($D31,Opérations[],8,0))),$D31&lt;&gt;""),"S",""))),"")</f>
        <v/>
      </c>
      <c r="O31" s="34" t="str">
        <f t="array" aca="1" ref="O31" ca="1">IFERROR(IF(AND(OR(WEEKDAY(N$4,2)&gt;5,N$4=Congés),OR(N31="x",N31="S")),N31,IF(O$4=$E31,"x",IF(AND(((O$4-$E31)/VLOOKUP($D31,Opérations[],8,0))=INT(((O$4-$E31)/VLOOKUP($D31,Opérations[],8,0))),$D31&lt;&gt;""),"S",""))),"")</f>
        <v/>
      </c>
      <c r="P31" s="34" t="str">
        <f t="array" aca="1" ref="P31" ca="1">IFERROR(IF(AND(OR(WEEKDAY(O$4,2)&gt;5,O$4=Congés),OR(O31="x",O31="S")),O31,IF(P$4=$E31,"x",IF(AND(((P$4-$E31)/VLOOKUP($D31,Opérations[],8,0))=INT(((P$4-$E31)/VLOOKUP($D31,Opérations[],8,0))),$D31&lt;&gt;""),"S",""))),"")</f>
        <v/>
      </c>
      <c r="Q31" s="34" t="str">
        <f t="array" aca="1" ref="Q31" ca="1">IFERROR(IF(AND(OR(WEEKDAY(P$4,2)&gt;5,P$4=Congés),OR(P31="x",P31="S")),P31,IF(Q$4=$E31,"x",IF(AND(((Q$4-$E31)/VLOOKUP($D31,Opérations[],8,0))=INT(((Q$4-$E31)/VLOOKUP($D31,Opérations[],8,0))),$D31&lt;&gt;""),"S",""))),"")</f>
        <v/>
      </c>
      <c r="R31" s="34" t="str">
        <f t="array" aca="1" ref="R31" ca="1">IFERROR(IF(AND(OR(WEEKDAY(Q$4,2)&gt;5,Q$4=Congés),OR(Q31="x",Q31="S")),Q31,IF(R$4=$E31,"x",IF(AND(((R$4-$E31)/VLOOKUP($D31,Opérations[],8,0))=INT(((R$4-$E31)/VLOOKUP($D31,Opérations[],8,0))),$D31&lt;&gt;""),"S",""))),"")</f>
        <v/>
      </c>
      <c r="S31" s="34" t="str">
        <f t="array" aca="1" ref="S31" ca="1">IFERROR(IF(AND(OR(WEEKDAY(R$4,2)&gt;5,R$4=Congés),OR(R31="x",R31="S")),R31,IF(S$4=$E31,"x",IF(AND(((S$4-$E31)/VLOOKUP($D31,Opérations[],8,0))=INT(((S$4-$E31)/VLOOKUP($D31,Opérations[],8,0))),$D31&lt;&gt;""),"S",""))),"")</f>
        <v/>
      </c>
      <c r="T31" s="34" t="str">
        <f t="array" aca="1" ref="T31" ca="1">IFERROR(IF(AND(OR(WEEKDAY(S$4,2)&gt;5,S$4=Congés),OR(S31="x",S31="S")),S31,IF(T$4=$E31,"x",IF(AND(((T$4-$E31)/VLOOKUP($D31,Opérations[],8,0))=INT(((T$4-$E31)/VLOOKUP($D31,Opérations[],8,0))),$D31&lt;&gt;""),"S",""))),"")</f>
        <v/>
      </c>
      <c r="U31" s="34" t="str">
        <f t="array" aca="1" ref="U31" ca="1">IFERROR(IF(AND(OR(WEEKDAY(T$4,2)&gt;5,T$4=Congés),OR(T31="x",T31="S")),T31,IF(U$4=$E31,"x",IF(AND(((U$4-$E31)/VLOOKUP($D31,Opérations[],8,0))=INT(((U$4-$E31)/VLOOKUP($D31,Opérations[],8,0))),$D31&lt;&gt;""),"S",""))),"")</f>
        <v/>
      </c>
      <c r="V31" s="34" t="str">
        <f t="array" aca="1" ref="V31" ca="1">IFERROR(IF(AND(OR(WEEKDAY(U$4,2)&gt;5,U$4=Congés),OR(U31="x",U31="S")),U31,IF(V$4=$E31,"x",IF(AND(((V$4-$E31)/VLOOKUP($D31,Opérations[],8,0))=INT(((V$4-$E31)/VLOOKUP($D31,Opérations[],8,0))),$D31&lt;&gt;""),"S",""))),"")</f>
        <v/>
      </c>
      <c r="W31" s="34" t="str">
        <f t="array" aca="1" ref="W31" ca="1">IFERROR(IF(AND(OR(WEEKDAY(V$4,2)&gt;5,V$4=Congés),OR(V31="x",V31="S")),V31,IF(W$4=$E31,"x",IF(AND(((W$4-$E31)/VLOOKUP($D31,Opérations[],8,0))=INT(((W$4-$E31)/VLOOKUP($D31,Opérations[],8,0))),$D31&lt;&gt;""),"S",""))),"")</f>
        <v/>
      </c>
      <c r="X31" s="34" t="str">
        <f t="array" aca="1" ref="X31" ca="1">IFERROR(IF(AND(OR(WEEKDAY(W$4,2)&gt;5,W$4=Congés),OR(W31="x",W31="S")),W31,IF(X$4=$E31,"x",IF(AND(((X$4-$E31)/VLOOKUP($D31,Opérations[],8,0))=INT(((X$4-$E31)/VLOOKUP($D31,Opérations[],8,0))),$D31&lt;&gt;""),"S",""))),"")</f>
        <v/>
      </c>
      <c r="Y31" s="34" t="str">
        <f t="array" aca="1" ref="Y31" ca="1">IFERROR(IF(AND(OR(WEEKDAY(X$4,2)&gt;5,X$4=Congés),OR(X31="x",X31="S")),X31,IF(Y$4=$E31,"x",IF(AND(((Y$4-$E31)/VLOOKUP($D31,Opérations[],8,0))=INT(((Y$4-$E31)/VLOOKUP($D31,Opérations[],8,0))),$D31&lt;&gt;""),"S",""))),"")</f>
        <v/>
      </c>
      <c r="Z31" s="34" t="str">
        <f t="array" aca="1" ref="Z31" ca="1">IFERROR(IF(AND(OR(WEEKDAY(Y$4,2)&gt;5,Y$4=Congés),OR(Y31="x",Y31="S")),Y31,IF(Z$4=$E31,"x",IF(AND(((Z$4-$E31)/VLOOKUP($D31,Opérations[],8,0))=INT(((Z$4-$E31)/VLOOKUP($D31,Opérations[],8,0))),$D31&lt;&gt;""),"S",""))),"")</f>
        <v/>
      </c>
      <c r="AA31" s="34" t="str">
        <f t="array" aca="1" ref="AA31" ca="1">IFERROR(IF(AND(OR(WEEKDAY(Z$4,2)&gt;5,Z$4=Congés),OR(Z31="x",Z31="S")),Z31,IF(AA$4=$E31,"x",IF(AND(((AA$4-$E31)/VLOOKUP($D31,Opérations[],8,0))=INT(((AA$4-$E31)/VLOOKUP($D31,Opérations[],8,0))),$D31&lt;&gt;""),"S",""))),"")</f>
        <v/>
      </c>
      <c r="AB31" s="34" t="str">
        <f t="array" aca="1" ref="AB31" ca="1">IFERROR(IF(AND(OR(WEEKDAY(AA$4,2)&gt;5,AA$4=Congés),OR(AA31="x",AA31="S")),AA31,IF(AB$4=$E31,"x",IF(AND(((AB$4-$E31)/VLOOKUP($D31,Opérations[],8,0))=INT(((AB$4-$E31)/VLOOKUP($D31,Opérations[],8,0))),$D31&lt;&gt;""),"S",""))),"")</f>
        <v/>
      </c>
      <c r="AC31" s="34" t="str">
        <f t="array" aca="1" ref="AC31" ca="1">IFERROR(IF(AND(OR(WEEKDAY(AB$4,2)&gt;5,AB$4=Congés),OR(AB31="x",AB31="S")),AB31,IF(AC$4=$E31,"x",IF(AND(((AC$4-$E31)/VLOOKUP($D31,Opérations[],8,0))=INT(((AC$4-$E31)/VLOOKUP($D31,Opérations[],8,0))),$D31&lt;&gt;""),"S",""))),"")</f>
        <v/>
      </c>
      <c r="AD31" s="34" t="str">
        <f t="array" aca="1" ref="AD31" ca="1">IFERROR(IF(AND(OR(WEEKDAY(AC$4,2)&gt;5,AC$4=Congés),OR(AC31="x",AC31="S")),AC31,IF(AD$4=$E31,"x",IF(AND(((AD$4-$E31)/VLOOKUP($D31,Opérations[],8,0))=INT(((AD$4-$E31)/VLOOKUP($D31,Opérations[],8,0))),$D31&lt;&gt;""),"S",""))),"")</f>
        <v/>
      </c>
      <c r="AE31" s="34" t="str">
        <f t="array" aca="1" ref="AE31" ca="1">IFERROR(IF(AND(OR(WEEKDAY(AD$4,2)&gt;5,AD$4=Congés),OR(AD31="x",AD31="S")),AD31,IF(AE$4=$E31,"x",IF(AND(((AE$4-$E31)/VLOOKUP($D31,Opérations[],8,0))=INT(((AE$4-$E31)/VLOOKUP($D31,Opérations[],8,0))),$D31&lt;&gt;""),"S",""))),"")</f>
        <v/>
      </c>
      <c r="AF31" s="34" t="str">
        <f t="array" aca="1" ref="AF31" ca="1">IFERROR(IF(AND(OR(WEEKDAY(AE$4,2)&gt;5,AE$4=Congés),OR(AE31="x",AE31="S")),AE31,IF(AF$4=$E31,"x",IF(AND(((AF$4-$E31)/VLOOKUP($D31,Opérations[],8,0))=INT(((AF$4-$E31)/VLOOKUP($D31,Opérations[],8,0))),$D31&lt;&gt;""),"S",""))),"")</f>
        <v/>
      </c>
      <c r="AG31" s="72" t="str">
        <f t="array" aca="1" ref="AG31" ca="1">IFERROR(IF(AND(OR(WEEKDAY(AF$4,2)&gt;5,AF$4=Congés),OR(AF31="x",AF31="S")),AF31,IF(AG$4=$E31,"x",IF(AND(((AG$4-$E31)/VLOOKUP($D31,Opérations[],8,0))=INT(((AG$4-$E31)/VLOOKUP($D31,Opérations[],8,0))),$D31&lt;&gt;""),"S",""))),"")</f>
        <v/>
      </c>
      <c r="AH31" s="80" t="str">
        <f t="array" aca="1" ref="AH31" ca="1">IFERROR(IF(AND(OR(WEEKDAY(AG$4,2)&gt;5,AG$4=Congés),OR(AG31="x",AG31="S")),AG31,IF(AH$4=$E31,"x",IF(AND(((AH$4-$E31)/VLOOKUP($D31,Opérations[],8,0))=INT(((AH$4-$E31)/VLOOKUP($D31,Opérations[],8,0))),$D31&lt;&gt;""),"S",""))),"")</f>
        <v/>
      </c>
      <c r="AI31" s="34" t="str">
        <f t="array" aca="1" ref="AI31" ca="1">IFERROR(IF(AND(OR(WEEKDAY(AH$4,2)&gt;5,AH$4=Congés),OR(AH31="x",AH31="S")),AH31,IF(AI$4=$E31,"x",IF(AND(((AI$4-$E31)/VLOOKUP($D31,Opérations[],8,0))=INT(((AI$4-$E31)/VLOOKUP($D31,Opérations[],8,0))),$D31&lt;&gt;""),"S",""))),"")</f>
        <v/>
      </c>
      <c r="AJ31" s="34" t="str">
        <f t="array" aca="1" ref="AJ31" ca="1">IFERROR(IF(AND(OR(WEEKDAY(AI$4,2)&gt;5,AI$4=Congés),OR(AI31="x",AI31="S")),AI31,IF(AJ$4=$E31,"x",IF(AND(((AJ$4-$E31)/VLOOKUP($D31,Opérations[],8,0))=INT(((AJ$4-$E31)/VLOOKUP($D31,Opérations[],8,0))),$D31&lt;&gt;""),"S",""))),"")</f>
        <v/>
      </c>
      <c r="AK31" s="34" t="str">
        <f t="array" aca="1" ref="AK31" ca="1">IFERROR(IF(AND(OR(WEEKDAY(AJ$4,2)&gt;5,AJ$4=Congés),OR(AJ31="x",AJ31="S")),AJ31,IF(AK$4=$E31,"x",IF(AND(((AK$4-$E31)/VLOOKUP($D31,Opérations[],8,0))=INT(((AK$4-$E31)/VLOOKUP($D31,Opérations[],8,0))),$D31&lt;&gt;""),"S",""))),"")</f>
        <v/>
      </c>
      <c r="AL31" s="34" t="str">
        <f t="array" aca="1" ref="AL31" ca="1">IFERROR(IF(AND(OR(WEEKDAY(AK$4,2)&gt;5,AK$4=Congés),OR(AK31="x",AK31="S")),AK31,IF(AL$4=$E31,"x",IF(AND(((AL$4-$E31)/VLOOKUP($D31,Opérations[],8,0))=INT(((AL$4-$E31)/VLOOKUP($D31,Opérations[],8,0))),$D31&lt;&gt;""),"S",""))),"")</f>
        <v/>
      </c>
      <c r="AM31" s="34" t="str">
        <f t="array" aca="1" ref="AM31" ca="1">IFERROR(IF(AND(OR(WEEKDAY(AL$4,2)&gt;5,AL$4=Congés),OR(AL31="x",AL31="S")),AL31,IF(AM$4=$E31,"x",IF(AND(((AM$4-$E31)/VLOOKUP($D31,Opérations[],8,0))=INT(((AM$4-$E31)/VLOOKUP($D31,Opérations[],8,0))),$D31&lt;&gt;""),"S",""))),"")</f>
        <v/>
      </c>
      <c r="AN31" s="34" t="str">
        <f t="array" aca="1" ref="AN31" ca="1">IFERROR(IF(AND(OR(WEEKDAY(AM$4,2)&gt;5,AM$4=Congés),OR(AM31="x",AM31="S")),AM31,IF(AN$4=$E31,"x",IF(AND(((AN$4-$E31)/VLOOKUP($D31,Opérations[],8,0))=INT(((AN$4-$E31)/VLOOKUP($D31,Opérations[],8,0))),$D31&lt;&gt;""),"S",""))),"")</f>
        <v/>
      </c>
      <c r="AO31" s="34" t="str">
        <f t="array" aca="1" ref="AO31" ca="1">IFERROR(IF(AND(OR(WEEKDAY(AN$4,2)&gt;5,AN$4=Congés),OR(AN31="x",AN31="S")),AN31,IF(AO$4=$E31,"x",IF(AND(((AO$4-$E31)/VLOOKUP($D31,Opérations[],8,0))=INT(((AO$4-$E31)/VLOOKUP($D31,Opérations[],8,0))),$D31&lt;&gt;""),"S",""))),"")</f>
        <v/>
      </c>
      <c r="AP31" s="34" t="str">
        <f t="array" aca="1" ref="AP31" ca="1">IFERROR(IF(AND(OR(WEEKDAY(AO$4,2)&gt;5,AO$4=Congés),OR(AO31="x",AO31="S")),AO31,IF(AP$4=$E31,"x",IF(AND(((AP$4-$E31)/VLOOKUP($D31,Opérations[],8,0))=INT(((AP$4-$E31)/VLOOKUP($D31,Opérations[],8,0))),$D31&lt;&gt;""),"S",""))),"")</f>
        <v/>
      </c>
      <c r="AQ31" s="34" t="str">
        <f t="array" aca="1" ref="AQ31" ca="1">IFERROR(IF(AND(OR(WEEKDAY(AP$4,2)&gt;5,AP$4=Congés),OR(AP31="x",AP31="S")),AP31,IF(AQ$4=$E31,"x",IF(AND(((AQ$4-$E31)/VLOOKUP($D31,Opérations[],8,0))=INT(((AQ$4-$E31)/VLOOKUP($D31,Opérations[],8,0))),$D31&lt;&gt;""),"S",""))),"")</f>
        <v/>
      </c>
      <c r="AR31" s="34" t="str">
        <f t="array" aca="1" ref="AR31" ca="1">IFERROR(IF(AND(OR(WEEKDAY(AQ$4,2)&gt;5,AQ$4=Congés),OR(AQ31="x",AQ31="S")),AQ31,IF(AR$4=$E31,"x",IF(AND(((AR$4-$E31)/VLOOKUP($D31,Opérations[],8,0))=INT(((AR$4-$E31)/VLOOKUP($D31,Opérations[],8,0))),$D31&lt;&gt;""),"S",""))),"")</f>
        <v/>
      </c>
      <c r="AS31" s="34" t="str">
        <f t="array" aca="1" ref="AS31" ca="1">IFERROR(IF(AND(OR(WEEKDAY(AR$4,2)&gt;5,AR$4=Congés),OR(AR31="x",AR31="S")),AR31,IF(AS$4=$E31,"x",IF(AND(((AS$4-$E31)/VLOOKUP($D31,Opérations[],8,0))=INT(((AS$4-$E31)/VLOOKUP($D31,Opérations[],8,0))),$D31&lt;&gt;""),"S",""))),"")</f>
        <v/>
      </c>
      <c r="AT31" s="34" t="str">
        <f t="array" aca="1" ref="AT31" ca="1">IFERROR(IF(AND(OR(WEEKDAY(AS$4,2)&gt;5,AS$4=Congés),OR(AS31="x",AS31="S")),AS31,IF(AT$4=$E31,"x",IF(AND(((AT$4-$E31)/VLOOKUP($D31,Opérations[],8,0))=INT(((AT$4-$E31)/VLOOKUP($D31,Opérations[],8,0))),$D31&lt;&gt;""),"S",""))),"")</f>
        <v/>
      </c>
      <c r="AU31" s="34" t="str">
        <f t="array" aca="1" ref="AU31" ca="1">IFERROR(IF(AND(OR(WEEKDAY(AT$4,2)&gt;5,AT$4=Congés),OR(AT31="x",AT31="S")),AT31,IF(AU$4=$E31,"x",IF(AND(((AU$4-$E31)/VLOOKUP($D31,Opérations[],8,0))=INT(((AU$4-$E31)/VLOOKUP($D31,Opérations[],8,0))),$D31&lt;&gt;""),"S",""))),"")</f>
        <v/>
      </c>
      <c r="AV31" s="34" t="str">
        <f t="array" aca="1" ref="AV31" ca="1">IFERROR(IF(AND(OR(WEEKDAY(AU$4,2)&gt;5,AU$4=Congés),OR(AU31="x",AU31="S")),AU31,IF(AV$4=$E31,"x",IF(AND(((AV$4-$E31)/VLOOKUP($D31,Opérations[],8,0))=INT(((AV$4-$E31)/VLOOKUP($D31,Opérations[],8,0))),$D31&lt;&gt;""),"S",""))),"")</f>
        <v/>
      </c>
      <c r="AW31" s="34" t="str">
        <f t="array" aca="1" ref="AW31" ca="1">IFERROR(IF(AND(OR(WEEKDAY(AV$4,2)&gt;5,AV$4=Congés),OR(AV31="x",AV31="S")),AV31,IF(AW$4=$E31,"x",IF(AND(((AW$4-$E31)/VLOOKUP($D31,Opérations[],8,0))=INT(((AW$4-$E31)/VLOOKUP($D31,Opérations[],8,0))),$D31&lt;&gt;""),"S",""))),"")</f>
        <v/>
      </c>
      <c r="AX31" s="34" t="str">
        <f t="array" aca="1" ref="AX31" ca="1">IFERROR(IF(AND(OR(WEEKDAY(AW$4,2)&gt;5,AW$4=Congés),OR(AW31="x",AW31="S")),AW31,IF(AX$4=$E31,"x",IF(AND(((AX$4-$E31)/VLOOKUP($D31,Opérations[],8,0))=INT(((AX$4-$E31)/VLOOKUP($D31,Opérations[],8,0))),$D31&lt;&gt;""),"S",""))),"")</f>
        <v/>
      </c>
      <c r="AY31" s="34" t="str">
        <f t="array" aca="1" ref="AY31" ca="1">IFERROR(IF(AND(OR(WEEKDAY(AX$4,2)&gt;5,AX$4=Congés),OR(AX31="x",AX31="S")),AX31,IF(AY$4=$E31,"x",IF(AND(((AY$4-$E31)/VLOOKUP($D31,Opérations[],8,0))=INT(((AY$4-$E31)/VLOOKUP($D31,Opérations[],8,0))),$D31&lt;&gt;""),"S",""))),"")</f>
        <v/>
      </c>
      <c r="AZ31" s="34" t="str">
        <f t="array" aca="1" ref="AZ31" ca="1">IFERROR(IF(AND(OR(WEEKDAY(AY$4,2)&gt;5,AY$4=Congés),OR(AY31="x",AY31="S")),AY31,IF(AZ$4=$E31,"x",IF(AND(((AZ$4-$E31)/VLOOKUP($D31,Opérations[],8,0))=INT(((AZ$4-$E31)/VLOOKUP($D31,Opérations[],8,0))),$D31&lt;&gt;""),"S",""))),"")</f>
        <v/>
      </c>
      <c r="BA31" s="34" t="str">
        <f t="array" aca="1" ref="BA31" ca="1">IFERROR(IF(AND(OR(WEEKDAY(AZ$4,2)&gt;5,AZ$4=Congés),OR(AZ31="x",AZ31="S")),AZ31,IF(BA$4=$E31,"x",IF(AND(((BA$4-$E31)/VLOOKUP($D31,Opérations[],8,0))=INT(((BA$4-$E31)/VLOOKUP($D31,Opérations[],8,0))),$D31&lt;&gt;""),"S",""))),"")</f>
        <v/>
      </c>
      <c r="BB31" s="34" t="str">
        <f t="array" aca="1" ref="BB31" ca="1">IFERROR(IF(AND(OR(WEEKDAY(BA$4,2)&gt;5,BA$4=Congés),OR(BA31="x",BA31="S")),BA31,IF(BB$4=$E31,"x",IF(AND(((BB$4-$E31)/VLOOKUP($D31,Opérations[],8,0))=INT(((BB$4-$E31)/VLOOKUP($D31,Opérations[],8,0))),$D31&lt;&gt;""),"S",""))),"")</f>
        <v/>
      </c>
      <c r="BC31" s="34" t="str">
        <f t="array" aca="1" ref="BC31" ca="1">IFERROR(IF(AND(OR(WEEKDAY(BB$4,2)&gt;5,BB$4=Congés),OR(BB31="x",BB31="S")),BB31,IF(BC$4=$E31,"x",IF(AND(((BC$4-$E31)/VLOOKUP($D31,Opérations[],8,0))=INT(((BC$4-$E31)/VLOOKUP($D31,Opérations[],8,0))),$D31&lt;&gt;""),"S",""))),"")</f>
        <v/>
      </c>
      <c r="BD31" s="72" t="str">
        <f t="array" aca="1" ref="BD31" ca="1">IFERROR(IF(AND(OR(WEEKDAY(BC$4,2)&gt;5,BC$4=Congés),OR(BC31="x",BC31="S")),BC31,IF(BD$4=$E31,"x",IF(AND(((BD$4-$E31)/VLOOKUP($D31,Opérations[],8,0))=INT(((BD$4-$E31)/VLOOKUP($D31,Opérations[],8,0))),$D31&lt;&gt;""),"S",""))),"")</f>
        <v/>
      </c>
    </row>
    <row r="32" spans="1:56">
      <c r="C32" s="159" t="str">
        <f>IF(ISBLANK(D32),"",VLOOKUP(D32,Opérations[],2,0))</f>
        <v>Fonctionnement capteur de présence de lé x2</v>
      </c>
      <c r="D32" s="4">
        <f t="shared" si="4"/>
        <v>26</v>
      </c>
      <c r="E32" s="71">
        <f>IF(ISBLANK(D32),"",VLOOKUP(D32,Opérations[],3,0))</f>
        <v>42643</v>
      </c>
      <c r="F32" s="83"/>
      <c r="G32" s="80" t="str">
        <f t="array" aca="1" ref="G32" ca="1">IFERROR(IF(AND(OR(WEEKDAY(F$4,2)&gt;5,F$4=Congés),OR(F32="x",F32="S")),F32,IF(G$4=$E32,"x",IF(AND(((G$4-$E32)/VLOOKUP($D32,Opérations[],8,0))=INT(((G$4-$E32)/VLOOKUP($D32,Opérations[],8,0))),$D32&lt;&gt;""),"S",""))),"")</f>
        <v/>
      </c>
      <c r="H32" s="34" t="str">
        <f t="array" aca="1" ref="H32" ca="1">IFERROR(IF(AND(OR(WEEKDAY(G$4,2)&gt;5,G$4=Congés),OR(G32="x",G32="S")),G32,IF(H$4=$E32,"x",IF(AND(((H$4-$E32)/VLOOKUP($D32,Opérations[],8,0))=INT(((H$4-$E32)/VLOOKUP($D32,Opérations[],8,0))),$D32&lt;&gt;""),"S",""))),"")</f>
        <v/>
      </c>
      <c r="I32" s="34" t="str">
        <f t="array" aca="1" ref="I32" ca="1">IFERROR(IF(AND(OR(WEEKDAY(H$4,2)&gt;5,H$4=Congés),OR(H32="x",H32="S")),H32,IF(I$4=$E32,"x",IF(AND(((I$4-$E32)/VLOOKUP($D32,Opérations[],8,0))=INT(((I$4-$E32)/VLOOKUP($D32,Opérations[],8,0))),$D32&lt;&gt;""),"S",""))),"")</f>
        <v/>
      </c>
      <c r="J32" s="34" t="str">
        <f t="array" aca="1" ref="J32" ca="1">IFERROR(IF(AND(OR(WEEKDAY(I$4,2)&gt;5,I$4=Congés),OR(I32="x",I32="S")),I32,IF(J$4=$E32,"x",IF(AND(((J$4-$E32)/VLOOKUP($D32,Opérations[],8,0))=INT(((J$4-$E32)/VLOOKUP($D32,Opérations[],8,0))),$D32&lt;&gt;""),"S",""))),"")</f>
        <v/>
      </c>
      <c r="K32" s="34" t="str">
        <f t="array" aca="1" ref="K32" ca="1">IFERROR(IF(AND(OR(WEEKDAY(J$4,2)&gt;5,J$4=Congés),OR(J32="x",J32="S")),J32,IF(K$4=$E32,"x",IF(AND(((K$4-$E32)/VLOOKUP($D32,Opérations[],8,0))=INT(((K$4-$E32)/VLOOKUP($D32,Opérations[],8,0))),$D32&lt;&gt;""),"S",""))),"")</f>
        <v/>
      </c>
      <c r="L32" s="34" t="str">
        <f t="array" aca="1" ref="L32" ca="1">IFERROR(IF(AND(OR(WEEKDAY(K$4,2)&gt;5,K$4=Congés),OR(K32="x",K32="S")),K32,IF(L$4=$E32,"x",IF(AND(((L$4-$E32)/VLOOKUP($D32,Opérations[],8,0))=INT(((L$4-$E32)/VLOOKUP($D32,Opérations[],8,0))),$D32&lt;&gt;""),"S",""))),"")</f>
        <v/>
      </c>
      <c r="M32" s="34" t="str">
        <f t="array" aca="1" ref="M32" ca="1">IFERROR(IF(AND(OR(WEEKDAY(L$4,2)&gt;5,L$4=Congés),OR(L32="x",L32="S")),L32,IF(M$4=$E32,"x",IF(AND(((M$4-$E32)/VLOOKUP($D32,Opérations[],8,0))=INT(((M$4-$E32)/VLOOKUP($D32,Opérations[],8,0))),$D32&lt;&gt;""),"S",""))),"")</f>
        <v/>
      </c>
      <c r="N32" s="34" t="str">
        <f t="array" aca="1" ref="N32" ca="1">IFERROR(IF(AND(OR(WEEKDAY(M$4,2)&gt;5,M$4=Congés),OR(M32="x",M32="S")),M32,IF(N$4=$E32,"x",IF(AND(((N$4-$E32)/VLOOKUP($D32,Opérations[],8,0))=INT(((N$4-$E32)/VLOOKUP($D32,Opérations[],8,0))),$D32&lt;&gt;""),"S",""))),"")</f>
        <v/>
      </c>
      <c r="O32" s="34" t="str">
        <f t="array" aca="1" ref="O32" ca="1">IFERROR(IF(AND(OR(WEEKDAY(N$4,2)&gt;5,N$4=Congés),OR(N32="x",N32="S")),N32,IF(O$4=$E32,"x",IF(AND(((O$4-$E32)/VLOOKUP($D32,Opérations[],8,0))=INT(((O$4-$E32)/VLOOKUP($D32,Opérations[],8,0))),$D32&lt;&gt;""),"S",""))),"")</f>
        <v/>
      </c>
      <c r="P32" s="34" t="str">
        <f t="array" aca="1" ref="P32" ca="1">IFERROR(IF(AND(OR(WEEKDAY(O$4,2)&gt;5,O$4=Congés),OR(O32="x",O32="S")),O32,IF(P$4=$E32,"x",IF(AND(((P$4-$E32)/VLOOKUP($D32,Opérations[],8,0))=INT(((P$4-$E32)/VLOOKUP($D32,Opérations[],8,0))),$D32&lt;&gt;""),"S",""))),"")</f>
        <v/>
      </c>
      <c r="Q32" s="34" t="str">
        <f t="array" aca="1" ref="Q32" ca="1">IFERROR(IF(AND(OR(WEEKDAY(P$4,2)&gt;5,P$4=Congés),OR(P32="x",P32="S")),P32,IF(Q$4=$E32,"x",IF(AND(((Q$4-$E32)/VLOOKUP($D32,Opérations[],8,0))=INT(((Q$4-$E32)/VLOOKUP($D32,Opérations[],8,0))),$D32&lt;&gt;""),"S",""))),"")</f>
        <v/>
      </c>
      <c r="R32" s="34" t="str">
        <f t="array" aca="1" ref="R32" ca="1">IFERROR(IF(AND(OR(WEEKDAY(Q$4,2)&gt;5,Q$4=Congés),OR(Q32="x",Q32="S")),Q32,IF(R$4=$E32,"x",IF(AND(((R$4-$E32)/VLOOKUP($D32,Opérations[],8,0))=INT(((R$4-$E32)/VLOOKUP($D32,Opérations[],8,0))),$D32&lt;&gt;""),"S",""))),"")</f>
        <v/>
      </c>
      <c r="S32" s="34" t="str">
        <f t="array" aca="1" ref="S32" ca="1">IFERROR(IF(AND(OR(WEEKDAY(R$4,2)&gt;5,R$4=Congés),OR(R32="x",R32="S")),R32,IF(S$4=$E32,"x",IF(AND(((S$4-$E32)/VLOOKUP($D32,Opérations[],8,0))=INT(((S$4-$E32)/VLOOKUP($D32,Opérations[],8,0))),$D32&lt;&gt;""),"S",""))),"")</f>
        <v/>
      </c>
      <c r="T32" s="34" t="str">
        <f t="array" aca="1" ref="T32" ca="1">IFERROR(IF(AND(OR(WEEKDAY(S$4,2)&gt;5,S$4=Congés),OR(S32="x",S32="S")),S32,IF(T$4=$E32,"x",IF(AND(((T$4-$E32)/VLOOKUP($D32,Opérations[],8,0))=INT(((T$4-$E32)/VLOOKUP($D32,Opérations[],8,0))),$D32&lt;&gt;""),"S",""))),"")</f>
        <v/>
      </c>
      <c r="U32" s="34" t="str">
        <f t="array" aca="1" ref="U32" ca="1">IFERROR(IF(AND(OR(WEEKDAY(T$4,2)&gt;5,T$4=Congés),OR(T32="x",T32="S")),T32,IF(U$4=$E32,"x",IF(AND(((U$4-$E32)/VLOOKUP($D32,Opérations[],8,0))=INT(((U$4-$E32)/VLOOKUP($D32,Opérations[],8,0))),$D32&lt;&gt;""),"S",""))),"")</f>
        <v/>
      </c>
      <c r="V32" s="34" t="str">
        <f t="array" aca="1" ref="V32" ca="1">IFERROR(IF(AND(OR(WEEKDAY(U$4,2)&gt;5,U$4=Congés),OR(U32="x",U32="S")),U32,IF(V$4=$E32,"x",IF(AND(((V$4-$E32)/VLOOKUP($D32,Opérations[],8,0))=INT(((V$4-$E32)/VLOOKUP($D32,Opérations[],8,0))),$D32&lt;&gt;""),"S",""))),"")</f>
        <v/>
      </c>
      <c r="W32" s="34" t="str">
        <f t="array" aca="1" ref="W32" ca="1">IFERROR(IF(AND(OR(WEEKDAY(V$4,2)&gt;5,V$4=Congés),OR(V32="x",V32="S")),V32,IF(W$4=$E32,"x",IF(AND(((W$4-$E32)/VLOOKUP($D32,Opérations[],8,0))=INT(((W$4-$E32)/VLOOKUP($D32,Opérations[],8,0))),$D32&lt;&gt;""),"S",""))),"")</f>
        <v/>
      </c>
      <c r="X32" s="34" t="str">
        <f t="array" aca="1" ref="X32" ca="1">IFERROR(IF(AND(OR(WEEKDAY(W$4,2)&gt;5,W$4=Congés),OR(W32="x",W32="S")),W32,IF(X$4=$E32,"x",IF(AND(((X$4-$E32)/VLOOKUP($D32,Opérations[],8,0))=INT(((X$4-$E32)/VLOOKUP($D32,Opérations[],8,0))),$D32&lt;&gt;""),"S",""))),"")</f>
        <v/>
      </c>
      <c r="Y32" s="34" t="str">
        <f t="array" aca="1" ref="Y32" ca="1">IFERROR(IF(AND(OR(WEEKDAY(X$4,2)&gt;5,X$4=Congés),OR(X32="x",X32="S")),X32,IF(Y$4=$E32,"x",IF(AND(((Y$4-$E32)/VLOOKUP($D32,Opérations[],8,0))=INT(((Y$4-$E32)/VLOOKUP($D32,Opérations[],8,0))),$D32&lt;&gt;""),"S",""))),"")</f>
        <v/>
      </c>
      <c r="Z32" s="34" t="str">
        <f t="array" aca="1" ref="Z32" ca="1">IFERROR(IF(AND(OR(WEEKDAY(Y$4,2)&gt;5,Y$4=Congés),OR(Y32="x",Y32="S")),Y32,IF(Z$4=$E32,"x",IF(AND(((Z$4-$E32)/VLOOKUP($D32,Opérations[],8,0))=INT(((Z$4-$E32)/VLOOKUP($D32,Opérations[],8,0))),$D32&lt;&gt;""),"S",""))),"")</f>
        <v/>
      </c>
      <c r="AA32" s="34" t="str">
        <f t="array" aca="1" ref="AA32" ca="1">IFERROR(IF(AND(OR(WEEKDAY(Z$4,2)&gt;5,Z$4=Congés),OR(Z32="x",Z32="S")),Z32,IF(AA$4=$E32,"x",IF(AND(((AA$4-$E32)/VLOOKUP($D32,Opérations[],8,0))=INT(((AA$4-$E32)/VLOOKUP($D32,Opérations[],8,0))),$D32&lt;&gt;""),"S",""))),"")</f>
        <v/>
      </c>
      <c r="AB32" s="34" t="str">
        <f t="array" aca="1" ref="AB32" ca="1">IFERROR(IF(AND(OR(WEEKDAY(AA$4,2)&gt;5,AA$4=Congés),OR(AA32="x",AA32="S")),AA32,IF(AB$4=$E32,"x",IF(AND(((AB$4-$E32)/VLOOKUP($D32,Opérations[],8,0))=INT(((AB$4-$E32)/VLOOKUP($D32,Opérations[],8,0))),$D32&lt;&gt;""),"S",""))),"")</f>
        <v/>
      </c>
      <c r="AC32" s="34" t="str">
        <f t="array" aca="1" ref="AC32" ca="1">IFERROR(IF(AND(OR(WEEKDAY(AB$4,2)&gt;5,AB$4=Congés),OR(AB32="x",AB32="S")),AB32,IF(AC$4=$E32,"x",IF(AND(((AC$4-$E32)/VLOOKUP($D32,Opérations[],8,0))=INT(((AC$4-$E32)/VLOOKUP($D32,Opérations[],8,0))),$D32&lt;&gt;""),"S",""))),"")</f>
        <v/>
      </c>
      <c r="AD32" s="34" t="str">
        <f t="array" aca="1" ref="AD32" ca="1">IFERROR(IF(AND(OR(WEEKDAY(AC$4,2)&gt;5,AC$4=Congés),OR(AC32="x",AC32="S")),AC32,IF(AD$4=$E32,"x",IF(AND(((AD$4-$E32)/VLOOKUP($D32,Opérations[],8,0))=INT(((AD$4-$E32)/VLOOKUP($D32,Opérations[],8,0))),$D32&lt;&gt;""),"S",""))),"")</f>
        <v/>
      </c>
      <c r="AE32" s="34" t="str">
        <f t="array" aca="1" ref="AE32" ca="1">IFERROR(IF(AND(OR(WEEKDAY(AD$4,2)&gt;5,AD$4=Congés),OR(AD32="x",AD32="S")),AD32,IF(AE$4=$E32,"x",IF(AND(((AE$4-$E32)/VLOOKUP($D32,Opérations[],8,0))=INT(((AE$4-$E32)/VLOOKUP($D32,Opérations[],8,0))),$D32&lt;&gt;""),"S",""))),"")</f>
        <v/>
      </c>
      <c r="AF32" s="34" t="str">
        <f t="array" aca="1" ref="AF32" ca="1">IFERROR(IF(AND(OR(WEEKDAY(AE$4,2)&gt;5,AE$4=Congés),OR(AE32="x",AE32="S")),AE32,IF(AF$4=$E32,"x",IF(AND(((AF$4-$E32)/VLOOKUP($D32,Opérations[],8,0))=INT(((AF$4-$E32)/VLOOKUP($D32,Opérations[],8,0))),$D32&lt;&gt;""),"S",""))),"")</f>
        <v/>
      </c>
      <c r="AG32" s="72" t="str">
        <f t="array" aca="1" ref="AG32" ca="1">IFERROR(IF(AND(OR(WEEKDAY(AF$4,2)&gt;5,AF$4=Congés),OR(AF32="x",AF32="S")),AF32,IF(AG$4=$E32,"x",IF(AND(((AG$4-$E32)/VLOOKUP($D32,Opérations[],8,0))=INT(((AG$4-$E32)/VLOOKUP($D32,Opérations[],8,0))),$D32&lt;&gt;""),"S",""))),"")</f>
        <v/>
      </c>
      <c r="AH32" s="80" t="str">
        <f t="array" aca="1" ref="AH32" ca="1">IFERROR(IF(AND(OR(WEEKDAY(AG$4,2)&gt;5,AG$4=Congés),OR(AG32="x",AG32="S")),AG32,IF(AH$4=$E32,"x",IF(AND(((AH$4-$E32)/VLOOKUP($D32,Opérations[],8,0))=INT(((AH$4-$E32)/VLOOKUP($D32,Opérations[],8,0))),$D32&lt;&gt;""),"S",""))),"")</f>
        <v/>
      </c>
      <c r="AI32" s="34" t="str">
        <f t="array" aca="1" ref="AI32" ca="1">IFERROR(IF(AND(OR(WEEKDAY(AH$4,2)&gt;5,AH$4=Congés),OR(AH32="x",AH32="S")),AH32,IF(AI$4=$E32,"x",IF(AND(((AI$4-$E32)/VLOOKUP($D32,Opérations[],8,0))=INT(((AI$4-$E32)/VLOOKUP($D32,Opérations[],8,0))),$D32&lt;&gt;""),"S",""))),"")</f>
        <v/>
      </c>
      <c r="AJ32" s="34" t="str">
        <f t="array" aca="1" ref="AJ32" ca="1">IFERROR(IF(AND(OR(WEEKDAY(AI$4,2)&gt;5,AI$4=Congés),OR(AI32="x",AI32="S")),AI32,IF(AJ$4=$E32,"x",IF(AND(((AJ$4-$E32)/VLOOKUP($D32,Opérations[],8,0))=INT(((AJ$4-$E32)/VLOOKUP($D32,Opérations[],8,0))),$D32&lt;&gt;""),"S",""))),"")</f>
        <v/>
      </c>
      <c r="AK32" s="34" t="str">
        <f t="array" aca="1" ref="AK32" ca="1">IFERROR(IF(AND(OR(WEEKDAY(AJ$4,2)&gt;5,AJ$4=Congés),OR(AJ32="x",AJ32="S")),AJ32,IF(AK$4=$E32,"x",IF(AND(((AK$4-$E32)/VLOOKUP($D32,Opérations[],8,0))=INT(((AK$4-$E32)/VLOOKUP($D32,Opérations[],8,0))),$D32&lt;&gt;""),"S",""))),"")</f>
        <v/>
      </c>
      <c r="AL32" s="34" t="str">
        <f t="array" aca="1" ref="AL32" ca="1">IFERROR(IF(AND(OR(WEEKDAY(AK$4,2)&gt;5,AK$4=Congés),OR(AK32="x",AK32="S")),AK32,IF(AL$4=$E32,"x",IF(AND(((AL$4-$E32)/VLOOKUP($D32,Opérations[],8,0))=INT(((AL$4-$E32)/VLOOKUP($D32,Opérations[],8,0))),$D32&lt;&gt;""),"S",""))),"")</f>
        <v/>
      </c>
      <c r="AM32" s="34" t="str">
        <f t="array" aca="1" ref="AM32" ca="1">IFERROR(IF(AND(OR(WEEKDAY(AL$4,2)&gt;5,AL$4=Congés),OR(AL32="x",AL32="S")),AL32,IF(AM$4=$E32,"x",IF(AND(((AM$4-$E32)/VLOOKUP($D32,Opérations[],8,0))=INT(((AM$4-$E32)/VLOOKUP($D32,Opérations[],8,0))),$D32&lt;&gt;""),"S",""))),"")</f>
        <v/>
      </c>
      <c r="AN32" s="34" t="str">
        <f t="array" aca="1" ref="AN32" ca="1">IFERROR(IF(AND(OR(WEEKDAY(AM$4,2)&gt;5,AM$4=Congés),OR(AM32="x",AM32="S")),AM32,IF(AN$4=$E32,"x",IF(AND(((AN$4-$E32)/VLOOKUP($D32,Opérations[],8,0))=INT(((AN$4-$E32)/VLOOKUP($D32,Opérations[],8,0))),$D32&lt;&gt;""),"S",""))),"")</f>
        <v/>
      </c>
      <c r="AO32" s="34" t="str">
        <f t="array" aca="1" ref="AO32" ca="1">IFERROR(IF(AND(OR(WEEKDAY(AN$4,2)&gt;5,AN$4=Congés),OR(AN32="x",AN32="S")),AN32,IF(AO$4=$E32,"x",IF(AND(((AO$4-$E32)/VLOOKUP($D32,Opérations[],8,0))=INT(((AO$4-$E32)/VLOOKUP($D32,Opérations[],8,0))),$D32&lt;&gt;""),"S",""))),"")</f>
        <v/>
      </c>
      <c r="AP32" s="34" t="str">
        <f t="array" aca="1" ref="AP32" ca="1">IFERROR(IF(AND(OR(WEEKDAY(AO$4,2)&gt;5,AO$4=Congés),OR(AO32="x",AO32="S")),AO32,IF(AP$4=$E32,"x",IF(AND(((AP$4-$E32)/VLOOKUP($D32,Opérations[],8,0))=INT(((AP$4-$E32)/VLOOKUP($D32,Opérations[],8,0))),$D32&lt;&gt;""),"S",""))),"")</f>
        <v/>
      </c>
      <c r="AQ32" s="34" t="str">
        <f t="array" aca="1" ref="AQ32" ca="1">IFERROR(IF(AND(OR(WEEKDAY(AP$4,2)&gt;5,AP$4=Congés),OR(AP32="x",AP32="S")),AP32,IF(AQ$4=$E32,"x",IF(AND(((AQ$4-$E32)/VLOOKUP($D32,Opérations[],8,0))=INT(((AQ$4-$E32)/VLOOKUP($D32,Opérations[],8,0))),$D32&lt;&gt;""),"S",""))),"")</f>
        <v/>
      </c>
      <c r="AR32" s="34" t="str">
        <f t="array" aca="1" ref="AR32" ca="1">IFERROR(IF(AND(OR(WEEKDAY(AQ$4,2)&gt;5,AQ$4=Congés),OR(AQ32="x",AQ32="S")),AQ32,IF(AR$4=$E32,"x",IF(AND(((AR$4-$E32)/VLOOKUP($D32,Opérations[],8,0))=INT(((AR$4-$E32)/VLOOKUP($D32,Opérations[],8,0))),$D32&lt;&gt;""),"S",""))),"")</f>
        <v/>
      </c>
      <c r="AS32" s="34" t="str">
        <f t="array" aca="1" ref="AS32" ca="1">IFERROR(IF(AND(OR(WEEKDAY(AR$4,2)&gt;5,AR$4=Congés),OR(AR32="x",AR32="S")),AR32,IF(AS$4=$E32,"x",IF(AND(((AS$4-$E32)/VLOOKUP($D32,Opérations[],8,0))=INT(((AS$4-$E32)/VLOOKUP($D32,Opérations[],8,0))),$D32&lt;&gt;""),"S",""))),"")</f>
        <v/>
      </c>
      <c r="AT32" s="34" t="str">
        <f t="array" aca="1" ref="AT32" ca="1">IFERROR(IF(AND(OR(WEEKDAY(AS$4,2)&gt;5,AS$4=Congés),OR(AS32="x",AS32="S")),AS32,IF(AT$4=$E32,"x",IF(AND(((AT$4-$E32)/VLOOKUP($D32,Opérations[],8,0))=INT(((AT$4-$E32)/VLOOKUP($D32,Opérations[],8,0))),$D32&lt;&gt;""),"S",""))),"")</f>
        <v/>
      </c>
      <c r="AU32" s="34" t="str">
        <f t="array" aca="1" ref="AU32" ca="1">IFERROR(IF(AND(OR(WEEKDAY(AT$4,2)&gt;5,AT$4=Congés),OR(AT32="x",AT32="S")),AT32,IF(AU$4=$E32,"x",IF(AND(((AU$4-$E32)/VLOOKUP($D32,Opérations[],8,0))=INT(((AU$4-$E32)/VLOOKUP($D32,Opérations[],8,0))),$D32&lt;&gt;""),"S",""))),"")</f>
        <v/>
      </c>
      <c r="AV32" s="34" t="str">
        <f t="array" aca="1" ref="AV32" ca="1">IFERROR(IF(AND(OR(WEEKDAY(AU$4,2)&gt;5,AU$4=Congés),OR(AU32="x",AU32="S")),AU32,IF(AV$4=$E32,"x",IF(AND(((AV$4-$E32)/VLOOKUP($D32,Opérations[],8,0))=INT(((AV$4-$E32)/VLOOKUP($D32,Opérations[],8,0))),$D32&lt;&gt;""),"S",""))),"")</f>
        <v/>
      </c>
      <c r="AW32" s="34" t="str">
        <f t="array" aca="1" ref="AW32" ca="1">IFERROR(IF(AND(OR(WEEKDAY(AV$4,2)&gt;5,AV$4=Congés),OR(AV32="x",AV32="S")),AV32,IF(AW$4=$E32,"x",IF(AND(((AW$4-$E32)/VLOOKUP($D32,Opérations[],8,0))=INT(((AW$4-$E32)/VLOOKUP($D32,Opérations[],8,0))),$D32&lt;&gt;""),"S",""))),"")</f>
        <v/>
      </c>
      <c r="AX32" s="34" t="str">
        <f t="array" aca="1" ref="AX32" ca="1">IFERROR(IF(AND(OR(WEEKDAY(AW$4,2)&gt;5,AW$4=Congés),OR(AW32="x",AW32="S")),AW32,IF(AX$4=$E32,"x",IF(AND(((AX$4-$E32)/VLOOKUP($D32,Opérations[],8,0))=INT(((AX$4-$E32)/VLOOKUP($D32,Opérations[],8,0))),$D32&lt;&gt;""),"S",""))),"")</f>
        <v/>
      </c>
      <c r="AY32" s="34" t="str">
        <f t="array" aca="1" ref="AY32" ca="1">IFERROR(IF(AND(OR(WEEKDAY(AX$4,2)&gt;5,AX$4=Congés),OR(AX32="x",AX32="S")),AX32,IF(AY$4=$E32,"x",IF(AND(((AY$4-$E32)/VLOOKUP($D32,Opérations[],8,0))=INT(((AY$4-$E32)/VLOOKUP($D32,Opérations[],8,0))),$D32&lt;&gt;""),"S",""))),"")</f>
        <v/>
      </c>
      <c r="AZ32" s="34" t="str">
        <f t="array" aca="1" ref="AZ32" ca="1">IFERROR(IF(AND(OR(WEEKDAY(AY$4,2)&gt;5,AY$4=Congés),OR(AY32="x",AY32="S")),AY32,IF(AZ$4=$E32,"x",IF(AND(((AZ$4-$E32)/VLOOKUP($D32,Opérations[],8,0))=INT(((AZ$4-$E32)/VLOOKUP($D32,Opérations[],8,0))),$D32&lt;&gt;""),"S",""))),"")</f>
        <v/>
      </c>
      <c r="BA32" s="34" t="str">
        <f t="array" aca="1" ref="BA32" ca="1">IFERROR(IF(AND(OR(WEEKDAY(AZ$4,2)&gt;5,AZ$4=Congés),OR(AZ32="x",AZ32="S")),AZ32,IF(BA$4=$E32,"x",IF(AND(((BA$4-$E32)/VLOOKUP($D32,Opérations[],8,0))=INT(((BA$4-$E32)/VLOOKUP($D32,Opérations[],8,0))),$D32&lt;&gt;""),"S",""))),"")</f>
        <v/>
      </c>
      <c r="BB32" s="34" t="str">
        <f t="array" aca="1" ref="BB32" ca="1">IFERROR(IF(AND(OR(WEEKDAY(BA$4,2)&gt;5,BA$4=Congés),OR(BA32="x",BA32="S")),BA32,IF(BB$4=$E32,"x",IF(AND(((BB$4-$E32)/VLOOKUP($D32,Opérations[],8,0))=INT(((BB$4-$E32)/VLOOKUP($D32,Opérations[],8,0))),$D32&lt;&gt;""),"S",""))),"")</f>
        <v/>
      </c>
      <c r="BC32" s="34" t="str">
        <f t="array" aca="1" ref="BC32" ca="1">IFERROR(IF(AND(OR(WEEKDAY(BB$4,2)&gt;5,BB$4=Congés),OR(BB32="x",BB32="S")),BB32,IF(BC$4=$E32,"x",IF(AND(((BC$4-$E32)/VLOOKUP($D32,Opérations[],8,0))=INT(((BC$4-$E32)/VLOOKUP($D32,Opérations[],8,0))),$D32&lt;&gt;""),"S",""))),"")</f>
        <v/>
      </c>
      <c r="BD32" s="72" t="str">
        <f t="array" aca="1" ref="BD32" ca="1">IFERROR(IF(AND(OR(WEEKDAY(BC$4,2)&gt;5,BC$4=Congés),OR(BC32="x",BC32="S")),BC32,IF(BD$4=$E32,"x",IF(AND(((BD$4-$E32)/VLOOKUP($D32,Opérations[],8,0))=INT(((BD$4-$E32)/VLOOKUP($D32,Opérations[],8,0))),$D32&lt;&gt;""),"S",""))),"")</f>
        <v/>
      </c>
    </row>
    <row r="33" spans="3:56">
      <c r="C33" s="159" t="str">
        <f>IF(ISBLANK(D33),"",VLOOKUP(D33,Opérations[],2,0))</f>
        <v xml:space="preserve">Graissage crémaillères pour scie mobile </v>
      </c>
      <c r="D33" s="4">
        <f t="shared" si="4"/>
        <v>27</v>
      </c>
      <c r="E33" s="71">
        <f>IF(ISBLANK(D33),"",VLOOKUP(D33,Opérations[],3,0))</f>
        <v>42643</v>
      </c>
      <c r="F33" s="83"/>
      <c r="G33" s="80" t="str">
        <f t="array" aca="1" ref="G33" ca="1">IFERROR(IF(AND(OR(WEEKDAY(F$4,2)&gt;5,F$4=Congés),OR(F33="x",F33="S")),F33,IF(G$4=$E33,"x",IF(AND(((G$4-$E33)/VLOOKUP($D33,Opérations[],8,0))=INT(((G$4-$E33)/VLOOKUP($D33,Opérations[],8,0))),$D33&lt;&gt;""),"S",""))),"")</f>
        <v/>
      </c>
      <c r="H33" s="34" t="str">
        <f t="array" aca="1" ref="H33" ca="1">IFERROR(IF(AND(OR(WEEKDAY(G$4,2)&gt;5,G$4=Congés),OR(G33="x",G33="S")),G33,IF(H$4=$E33,"x",IF(AND(((H$4-$E33)/VLOOKUP($D33,Opérations[],8,0))=INT(((H$4-$E33)/VLOOKUP($D33,Opérations[],8,0))),$D33&lt;&gt;""),"S",""))),"")</f>
        <v/>
      </c>
      <c r="I33" s="34" t="str">
        <f t="array" aca="1" ref="I33" ca="1">IFERROR(IF(AND(OR(WEEKDAY(H$4,2)&gt;5,H$4=Congés),OR(H33="x",H33="S")),H33,IF(I$4=$E33,"x",IF(AND(((I$4-$E33)/VLOOKUP($D33,Opérations[],8,0))=INT(((I$4-$E33)/VLOOKUP($D33,Opérations[],8,0))),$D33&lt;&gt;""),"S",""))),"")</f>
        <v/>
      </c>
      <c r="J33" s="34" t="str">
        <f t="array" aca="1" ref="J33" ca="1">IFERROR(IF(AND(OR(WEEKDAY(I$4,2)&gt;5,I$4=Congés),OR(I33="x",I33="S")),I33,IF(J$4=$E33,"x",IF(AND(((J$4-$E33)/VLOOKUP($D33,Opérations[],8,0))=INT(((J$4-$E33)/VLOOKUP($D33,Opérations[],8,0))),$D33&lt;&gt;""),"S",""))),"")</f>
        <v/>
      </c>
      <c r="K33" s="34" t="str">
        <f t="array" aca="1" ref="K33" ca="1">IFERROR(IF(AND(OR(WEEKDAY(J$4,2)&gt;5,J$4=Congés),OR(J33="x",J33="S")),J33,IF(K$4=$E33,"x",IF(AND(((K$4-$E33)/VLOOKUP($D33,Opérations[],8,0))=INT(((K$4-$E33)/VLOOKUP($D33,Opérations[],8,0))),$D33&lt;&gt;""),"S",""))),"")</f>
        <v/>
      </c>
      <c r="L33" s="34" t="str">
        <f t="array" aca="1" ref="L33" ca="1">IFERROR(IF(AND(OR(WEEKDAY(K$4,2)&gt;5,K$4=Congés),OR(K33="x",K33="S")),K33,IF(L$4=$E33,"x",IF(AND(((L$4-$E33)/VLOOKUP($D33,Opérations[],8,0))=INT(((L$4-$E33)/VLOOKUP($D33,Opérations[],8,0))),$D33&lt;&gt;""),"S",""))),"")</f>
        <v/>
      </c>
      <c r="M33" s="34" t="str">
        <f t="array" aca="1" ref="M33" ca="1">IFERROR(IF(AND(OR(WEEKDAY(L$4,2)&gt;5,L$4=Congés),OR(L33="x",L33="S")),L33,IF(M$4=$E33,"x",IF(AND(((M$4-$E33)/VLOOKUP($D33,Opérations[],8,0))=INT(((M$4-$E33)/VLOOKUP($D33,Opérations[],8,0))),$D33&lt;&gt;""),"S",""))),"")</f>
        <v/>
      </c>
      <c r="N33" s="34" t="str">
        <f t="array" aca="1" ref="N33" ca="1">IFERROR(IF(AND(OR(WEEKDAY(M$4,2)&gt;5,M$4=Congés),OR(M33="x",M33="S")),M33,IF(N$4=$E33,"x",IF(AND(((N$4-$E33)/VLOOKUP($D33,Opérations[],8,0))=INT(((N$4-$E33)/VLOOKUP($D33,Opérations[],8,0))),$D33&lt;&gt;""),"S",""))),"")</f>
        <v/>
      </c>
      <c r="O33" s="34" t="str">
        <f t="array" aca="1" ref="O33" ca="1">IFERROR(IF(AND(OR(WEEKDAY(N$4,2)&gt;5,N$4=Congés),OR(N33="x",N33="S")),N33,IF(O$4=$E33,"x",IF(AND(((O$4-$E33)/VLOOKUP($D33,Opérations[],8,0))=INT(((O$4-$E33)/VLOOKUP($D33,Opérations[],8,0))),$D33&lt;&gt;""),"S",""))),"")</f>
        <v/>
      </c>
      <c r="P33" s="34" t="str">
        <f t="array" aca="1" ref="P33" ca="1">IFERROR(IF(AND(OR(WEEKDAY(O$4,2)&gt;5,O$4=Congés),OR(O33="x",O33="S")),O33,IF(P$4=$E33,"x",IF(AND(((P$4-$E33)/VLOOKUP($D33,Opérations[],8,0))=INT(((P$4-$E33)/VLOOKUP($D33,Opérations[],8,0))),$D33&lt;&gt;""),"S",""))),"")</f>
        <v/>
      </c>
      <c r="Q33" s="34" t="str">
        <f t="array" aca="1" ref="Q33" ca="1">IFERROR(IF(AND(OR(WEEKDAY(P$4,2)&gt;5,P$4=Congés),OR(P33="x",P33="S")),P33,IF(Q$4=$E33,"x",IF(AND(((Q$4-$E33)/VLOOKUP($D33,Opérations[],8,0))=INT(((Q$4-$E33)/VLOOKUP($D33,Opérations[],8,0))),$D33&lt;&gt;""),"S",""))),"")</f>
        <v/>
      </c>
      <c r="R33" s="34" t="str">
        <f t="array" aca="1" ref="R33" ca="1">IFERROR(IF(AND(OR(WEEKDAY(Q$4,2)&gt;5,Q$4=Congés),OR(Q33="x",Q33="S")),Q33,IF(R$4=$E33,"x",IF(AND(((R$4-$E33)/VLOOKUP($D33,Opérations[],8,0))=INT(((R$4-$E33)/VLOOKUP($D33,Opérations[],8,0))),$D33&lt;&gt;""),"S",""))),"")</f>
        <v/>
      </c>
      <c r="S33" s="34" t="str">
        <f t="array" aca="1" ref="S33" ca="1">IFERROR(IF(AND(OR(WEEKDAY(R$4,2)&gt;5,R$4=Congés),OR(R33="x",R33="S")),R33,IF(S$4=$E33,"x",IF(AND(((S$4-$E33)/VLOOKUP($D33,Opérations[],8,0))=INT(((S$4-$E33)/VLOOKUP($D33,Opérations[],8,0))),$D33&lt;&gt;""),"S",""))),"")</f>
        <v/>
      </c>
      <c r="T33" s="34" t="str">
        <f t="array" aca="1" ref="T33" ca="1">IFERROR(IF(AND(OR(WEEKDAY(S$4,2)&gt;5,S$4=Congés),OR(S33="x",S33="S")),S33,IF(T$4=$E33,"x",IF(AND(((T$4-$E33)/VLOOKUP($D33,Opérations[],8,0))=INT(((T$4-$E33)/VLOOKUP($D33,Opérations[],8,0))),$D33&lt;&gt;""),"S",""))),"")</f>
        <v/>
      </c>
      <c r="U33" s="34" t="str">
        <f t="array" aca="1" ref="U33" ca="1">IFERROR(IF(AND(OR(WEEKDAY(T$4,2)&gt;5,T$4=Congés),OR(T33="x",T33="S")),T33,IF(U$4=$E33,"x",IF(AND(((U$4-$E33)/VLOOKUP($D33,Opérations[],8,0))=INT(((U$4-$E33)/VLOOKUP($D33,Opérations[],8,0))),$D33&lt;&gt;""),"S",""))),"")</f>
        <v/>
      </c>
      <c r="V33" s="34" t="str">
        <f t="array" aca="1" ref="V33" ca="1">IFERROR(IF(AND(OR(WEEKDAY(U$4,2)&gt;5,U$4=Congés),OR(U33="x",U33="S")),U33,IF(V$4=$E33,"x",IF(AND(((V$4-$E33)/VLOOKUP($D33,Opérations[],8,0))=INT(((V$4-$E33)/VLOOKUP($D33,Opérations[],8,0))),$D33&lt;&gt;""),"S",""))),"")</f>
        <v/>
      </c>
      <c r="W33" s="34" t="str">
        <f t="array" aca="1" ref="W33" ca="1">IFERROR(IF(AND(OR(WEEKDAY(V$4,2)&gt;5,V$4=Congés),OR(V33="x",V33="S")),V33,IF(W$4=$E33,"x",IF(AND(((W$4-$E33)/VLOOKUP($D33,Opérations[],8,0))=INT(((W$4-$E33)/VLOOKUP($D33,Opérations[],8,0))),$D33&lt;&gt;""),"S",""))),"")</f>
        <v/>
      </c>
      <c r="X33" s="34" t="str">
        <f t="array" aca="1" ref="X33" ca="1">IFERROR(IF(AND(OR(WEEKDAY(W$4,2)&gt;5,W$4=Congés),OR(W33="x",W33="S")),W33,IF(X$4=$E33,"x",IF(AND(((X$4-$E33)/VLOOKUP($D33,Opérations[],8,0))=INT(((X$4-$E33)/VLOOKUP($D33,Opérations[],8,0))),$D33&lt;&gt;""),"S",""))),"")</f>
        <v/>
      </c>
      <c r="Y33" s="34" t="str">
        <f t="array" aca="1" ref="Y33" ca="1">IFERROR(IF(AND(OR(WEEKDAY(X$4,2)&gt;5,X$4=Congés),OR(X33="x",X33="S")),X33,IF(Y$4=$E33,"x",IF(AND(((Y$4-$E33)/VLOOKUP($D33,Opérations[],8,0))=INT(((Y$4-$E33)/VLOOKUP($D33,Opérations[],8,0))),$D33&lt;&gt;""),"S",""))),"")</f>
        <v/>
      </c>
      <c r="Z33" s="34" t="str">
        <f t="array" aca="1" ref="Z33" ca="1">IFERROR(IF(AND(OR(WEEKDAY(Y$4,2)&gt;5,Y$4=Congés),OR(Y33="x",Y33="S")),Y33,IF(Z$4=$E33,"x",IF(AND(((Z$4-$E33)/VLOOKUP($D33,Opérations[],8,0))=INT(((Z$4-$E33)/VLOOKUP($D33,Opérations[],8,0))),$D33&lt;&gt;""),"S",""))),"")</f>
        <v/>
      </c>
      <c r="AA33" s="34" t="str">
        <f t="array" aca="1" ref="AA33" ca="1">IFERROR(IF(AND(OR(WEEKDAY(Z$4,2)&gt;5,Z$4=Congés),OR(Z33="x",Z33="S")),Z33,IF(AA$4=$E33,"x",IF(AND(((AA$4-$E33)/VLOOKUP($D33,Opérations[],8,0))=INT(((AA$4-$E33)/VLOOKUP($D33,Opérations[],8,0))),$D33&lt;&gt;""),"S",""))),"")</f>
        <v/>
      </c>
      <c r="AB33" s="34" t="str">
        <f t="array" aca="1" ref="AB33" ca="1">IFERROR(IF(AND(OR(WEEKDAY(AA$4,2)&gt;5,AA$4=Congés),OR(AA33="x",AA33="S")),AA33,IF(AB$4=$E33,"x",IF(AND(((AB$4-$E33)/VLOOKUP($D33,Opérations[],8,0))=INT(((AB$4-$E33)/VLOOKUP($D33,Opérations[],8,0))),$D33&lt;&gt;""),"S",""))),"")</f>
        <v/>
      </c>
      <c r="AC33" s="34" t="str">
        <f t="array" aca="1" ref="AC33" ca="1">IFERROR(IF(AND(OR(WEEKDAY(AB$4,2)&gt;5,AB$4=Congés),OR(AB33="x",AB33="S")),AB33,IF(AC$4=$E33,"x",IF(AND(((AC$4-$E33)/VLOOKUP($D33,Opérations[],8,0))=INT(((AC$4-$E33)/VLOOKUP($D33,Opérations[],8,0))),$D33&lt;&gt;""),"S",""))),"")</f>
        <v/>
      </c>
      <c r="AD33" s="34" t="str">
        <f t="array" aca="1" ref="AD33" ca="1">IFERROR(IF(AND(OR(WEEKDAY(AC$4,2)&gt;5,AC$4=Congés),OR(AC33="x",AC33="S")),AC33,IF(AD$4=$E33,"x",IF(AND(((AD$4-$E33)/VLOOKUP($D33,Opérations[],8,0))=INT(((AD$4-$E33)/VLOOKUP($D33,Opérations[],8,0))),$D33&lt;&gt;""),"S",""))),"")</f>
        <v/>
      </c>
      <c r="AE33" s="34" t="str">
        <f t="array" aca="1" ref="AE33" ca="1">IFERROR(IF(AND(OR(WEEKDAY(AD$4,2)&gt;5,AD$4=Congés),OR(AD33="x",AD33="S")),AD33,IF(AE$4=$E33,"x",IF(AND(((AE$4-$E33)/VLOOKUP($D33,Opérations[],8,0))=INT(((AE$4-$E33)/VLOOKUP($D33,Opérations[],8,0))),$D33&lt;&gt;""),"S",""))),"")</f>
        <v/>
      </c>
      <c r="AF33" s="34" t="str">
        <f t="array" aca="1" ref="AF33" ca="1">IFERROR(IF(AND(OR(WEEKDAY(AE$4,2)&gt;5,AE$4=Congés),OR(AE33="x",AE33="S")),AE33,IF(AF$4=$E33,"x",IF(AND(((AF$4-$E33)/VLOOKUP($D33,Opérations[],8,0))=INT(((AF$4-$E33)/VLOOKUP($D33,Opérations[],8,0))),$D33&lt;&gt;""),"S",""))),"")</f>
        <v/>
      </c>
      <c r="AG33" s="72" t="str">
        <f t="array" aca="1" ref="AG33" ca="1">IFERROR(IF(AND(OR(WEEKDAY(AF$4,2)&gt;5,AF$4=Congés),OR(AF33="x",AF33="S")),AF33,IF(AG$4=$E33,"x",IF(AND(((AG$4-$E33)/VLOOKUP($D33,Opérations[],8,0))=INT(((AG$4-$E33)/VLOOKUP($D33,Opérations[],8,0))),$D33&lt;&gt;""),"S",""))),"")</f>
        <v/>
      </c>
      <c r="AH33" s="80" t="str">
        <f t="array" aca="1" ref="AH33" ca="1">IFERROR(IF(AND(OR(WEEKDAY(AG$4,2)&gt;5,AG$4=Congés),OR(AG33="x",AG33="S")),AG33,IF(AH$4=$E33,"x",IF(AND(((AH$4-$E33)/VLOOKUP($D33,Opérations[],8,0))=INT(((AH$4-$E33)/VLOOKUP($D33,Opérations[],8,0))),$D33&lt;&gt;""),"S",""))),"")</f>
        <v/>
      </c>
      <c r="AI33" s="34" t="str">
        <f t="array" aca="1" ref="AI33" ca="1">IFERROR(IF(AND(OR(WEEKDAY(AH$4,2)&gt;5,AH$4=Congés),OR(AH33="x",AH33="S")),AH33,IF(AI$4=$E33,"x",IF(AND(((AI$4-$E33)/VLOOKUP($D33,Opérations[],8,0))=INT(((AI$4-$E33)/VLOOKUP($D33,Opérations[],8,0))),$D33&lt;&gt;""),"S",""))),"")</f>
        <v/>
      </c>
      <c r="AJ33" s="34" t="str">
        <f t="array" aca="1" ref="AJ33" ca="1">IFERROR(IF(AND(OR(WEEKDAY(AI$4,2)&gt;5,AI$4=Congés),OR(AI33="x",AI33="S")),AI33,IF(AJ$4=$E33,"x",IF(AND(((AJ$4-$E33)/VLOOKUP($D33,Opérations[],8,0))=INT(((AJ$4-$E33)/VLOOKUP($D33,Opérations[],8,0))),$D33&lt;&gt;""),"S",""))),"")</f>
        <v/>
      </c>
      <c r="AK33" s="34" t="str">
        <f t="array" aca="1" ref="AK33" ca="1">IFERROR(IF(AND(OR(WEEKDAY(AJ$4,2)&gt;5,AJ$4=Congés),OR(AJ33="x",AJ33="S")),AJ33,IF(AK$4=$E33,"x",IF(AND(((AK$4-$E33)/VLOOKUP($D33,Opérations[],8,0))=INT(((AK$4-$E33)/VLOOKUP($D33,Opérations[],8,0))),$D33&lt;&gt;""),"S",""))),"")</f>
        <v/>
      </c>
      <c r="AL33" s="34" t="str">
        <f t="array" aca="1" ref="AL33" ca="1">IFERROR(IF(AND(OR(WEEKDAY(AK$4,2)&gt;5,AK$4=Congés),OR(AK33="x",AK33="S")),AK33,IF(AL$4=$E33,"x",IF(AND(((AL$4-$E33)/VLOOKUP($D33,Opérations[],8,0))=INT(((AL$4-$E33)/VLOOKUP($D33,Opérations[],8,0))),$D33&lt;&gt;""),"S",""))),"")</f>
        <v/>
      </c>
      <c r="AM33" s="34" t="str">
        <f t="array" aca="1" ref="AM33" ca="1">IFERROR(IF(AND(OR(WEEKDAY(AL$4,2)&gt;5,AL$4=Congés),OR(AL33="x",AL33="S")),AL33,IF(AM$4=$E33,"x",IF(AND(((AM$4-$E33)/VLOOKUP($D33,Opérations[],8,0))=INT(((AM$4-$E33)/VLOOKUP($D33,Opérations[],8,0))),$D33&lt;&gt;""),"S",""))),"")</f>
        <v/>
      </c>
      <c r="AN33" s="34" t="str">
        <f t="array" aca="1" ref="AN33" ca="1">IFERROR(IF(AND(OR(WEEKDAY(AM$4,2)&gt;5,AM$4=Congés),OR(AM33="x",AM33="S")),AM33,IF(AN$4=$E33,"x",IF(AND(((AN$4-$E33)/VLOOKUP($D33,Opérations[],8,0))=INT(((AN$4-$E33)/VLOOKUP($D33,Opérations[],8,0))),$D33&lt;&gt;""),"S",""))),"")</f>
        <v/>
      </c>
      <c r="AO33" s="34" t="str">
        <f t="array" aca="1" ref="AO33" ca="1">IFERROR(IF(AND(OR(WEEKDAY(AN$4,2)&gt;5,AN$4=Congés),OR(AN33="x",AN33="S")),AN33,IF(AO$4=$E33,"x",IF(AND(((AO$4-$E33)/VLOOKUP($D33,Opérations[],8,0))=INT(((AO$4-$E33)/VLOOKUP($D33,Opérations[],8,0))),$D33&lt;&gt;""),"S",""))),"")</f>
        <v/>
      </c>
      <c r="AP33" s="34" t="str">
        <f t="array" aca="1" ref="AP33" ca="1">IFERROR(IF(AND(OR(WEEKDAY(AO$4,2)&gt;5,AO$4=Congés),OR(AO33="x",AO33="S")),AO33,IF(AP$4=$E33,"x",IF(AND(((AP$4-$E33)/VLOOKUP($D33,Opérations[],8,0))=INT(((AP$4-$E33)/VLOOKUP($D33,Opérations[],8,0))),$D33&lt;&gt;""),"S",""))),"")</f>
        <v/>
      </c>
      <c r="AQ33" s="34" t="str">
        <f t="array" aca="1" ref="AQ33" ca="1">IFERROR(IF(AND(OR(WEEKDAY(AP$4,2)&gt;5,AP$4=Congés),OR(AP33="x",AP33="S")),AP33,IF(AQ$4=$E33,"x",IF(AND(((AQ$4-$E33)/VLOOKUP($D33,Opérations[],8,0))=INT(((AQ$4-$E33)/VLOOKUP($D33,Opérations[],8,0))),$D33&lt;&gt;""),"S",""))),"")</f>
        <v/>
      </c>
      <c r="AR33" s="34" t="str">
        <f t="array" aca="1" ref="AR33" ca="1">IFERROR(IF(AND(OR(WEEKDAY(AQ$4,2)&gt;5,AQ$4=Congés),OR(AQ33="x",AQ33="S")),AQ33,IF(AR$4=$E33,"x",IF(AND(((AR$4-$E33)/VLOOKUP($D33,Opérations[],8,0))=INT(((AR$4-$E33)/VLOOKUP($D33,Opérations[],8,0))),$D33&lt;&gt;""),"S",""))),"")</f>
        <v/>
      </c>
      <c r="AS33" s="34" t="str">
        <f t="array" aca="1" ref="AS33" ca="1">IFERROR(IF(AND(OR(WEEKDAY(AR$4,2)&gt;5,AR$4=Congés),OR(AR33="x",AR33="S")),AR33,IF(AS$4=$E33,"x",IF(AND(((AS$4-$E33)/VLOOKUP($D33,Opérations[],8,0))=INT(((AS$4-$E33)/VLOOKUP($D33,Opérations[],8,0))),$D33&lt;&gt;""),"S",""))),"")</f>
        <v/>
      </c>
      <c r="AT33" s="34" t="str">
        <f t="array" aca="1" ref="AT33" ca="1">IFERROR(IF(AND(OR(WEEKDAY(AS$4,2)&gt;5,AS$4=Congés),OR(AS33="x",AS33="S")),AS33,IF(AT$4=$E33,"x",IF(AND(((AT$4-$E33)/VLOOKUP($D33,Opérations[],8,0))=INT(((AT$4-$E33)/VLOOKUP($D33,Opérations[],8,0))),$D33&lt;&gt;""),"S",""))),"")</f>
        <v/>
      </c>
      <c r="AU33" s="34" t="str">
        <f t="array" aca="1" ref="AU33" ca="1">IFERROR(IF(AND(OR(WEEKDAY(AT$4,2)&gt;5,AT$4=Congés),OR(AT33="x",AT33="S")),AT33,IF(AU$4=$E33,"x",IF(AND(((AU$4-$E33)/VLOOKUP($D33,Opérations[],8,0))=INT(((AU$4-$E33)/VLOOKUP($D33,Opérations[],8,0))),$D33&lt;&gt;""),"S",""))),"")</f>
        <v/>
      </c>
      <c r="AV33" s="34" t="str">
        <f t="array" aca="1" ref="AV33" ca="1">IFERROR(IF(AND(OR(WEEKDAY(AU$4,2)&gt;5,AU$4=Congés),OR(AU33="x",AU33="S")),AU33,IF(AV$4=$E33,"x",IF(AND(((AV$4-$E33)/VLOOKUP($D33,Opérations[],8,0))=INT(((AV$4-$E33)/VLOOKUP($D33,Opérations[],8,0))),$D33&lt;&gt;""),"S",""))),"")</f>
        <v/>
      </c>
      <c r="AW33" s="34" t="str">
        <f t="array" aca="1" ref="AW33" ca="1">IFERROR(IF(AND(OR(WEEKDAY(AV$4,2)&gt;5,AV$4=Congés),OR(AV33="x",AV33="S")),AV33,IF(AW$4=$E33,"x",IF(AND(((AW$4-$E33)/VLOOKUP($D33,Opérations[],8,0))=INT(((AW$4-$E33)/VLOOKUP($D33,Opérations[],8,0))),$D33&lt;&gt;""),"S",""))),"")</f>
        <v/>
      </c>
      <c r="AX33" s="34" t="str">
        <f t="array" aca="1" ref="AX33" ca="1">IFERROR(IF(AND(OR(WEEKDAY(AW$4,2)&gt;5,AW$4=Congés),OR(AW33="x",AW33="S")),AW33,IF(AX$4=$E33,"x",IF(AND(((AX$4-$E33)/VLOOKUP($D33,Opérations[],8,0))=INT(((AX$4-$E33)/VLOOKUP($D33,Opérations[],8,0))),$D33&lt;&gt;""),"S",""))),"")</f>
        <v/>
      </c>
      <c r="AY33" s="34" t="str">
        <f t="array" aca="1" ref="AY33" ca="1">IFERROR(IF(AND(OR(WEEKDAY(AX$4,2)&gt;5,AX$4=Congés),OR(AX33="x",AX33="S")),AX33,IF(AY$4=$E33,"x",IF(AND(((AY$4-$E33)/VLOOKUP($D33,Opérations[],8,0))=INT(((AY$4-$E33)/VLOOKUP($D33,Opérations[],8,0))),$D33&lt;&gt;""),"S",""))),"")</f>
        <v/>
      </c>
      <c r="AZ33" s="34" t="str">
        <f t="array" aca="1" ref="AZ33" ca="1">IFERROR(IF(AND(OR(WEEKDAY(AY$4,2)&gt;5,AY$4=Congés),OR(AY33="x",AY33="S")),AY33,IF(AZ$4=$E33,"x",IF(AND(((AZ$4-$E33)/VLOOKUP($D33,Opérations[],8,0))=INT(((AZ$4-$E33)/VLOOKUP($D33,Opérations[],8,0))),$D33&lt;&gt;""),"S",""))),"")</f>
        <v/>
      </c>
      <c r="BA33" s="34" t="str">
        <f t="array" aca="1" ref="BA33" ca="1">IFERROR(IF(AND(OR(WEEKDAY(AZ$4,2)&gt;5,AZ$4=Congés),OR(AZ33="x",AZ33="S")),AZ33,IF(BA$4=$E33,"x",IF(AND(((BA$4-$E33)/VLOOKUP($D33,Opérations[],8,0))=INT(((BA$4-$E33)/VLOOKUP($D33,Opérations[],8,0))),$D33&lt;&gt;""),"S",""))),"")</f>
        <v/>
      </c>
      <c r="BB33" s="34" t="str">
        <f t="array" aca="1" ref="BB33" ca="1">IFERROR(IF(AND(OR(WEEKDAY(BA$4,2)&gt;5,BA$4=Congés),OR(BA33="x",BA33="S")),BA33,IF(BB$4=$E33,"x",IF(AND(((BB$4-$E33)/VLOOKUP($D33,Opérations[],8,0))=INT(((BB$4-$E33)/VLOOKUP($D33,Opérations[],8,0))),$D33&lt;&gt;""),"S",""))),"")</f>
        <v/>
      </c>
      <c r="BC33" s="34" t="str">
        <f t="array" aca="1" ref="BC33" ca="1">IFERROR(IF(AND(OR(WEEKDAY(BB$4,2)&gt;5,BB$4=Congés),OR(BB33="x",BB33="S")),BB33,IF(BC$4=$E33,"x",IF(AND(((BC$4-$E33)/VLOOKUP($D33,Opérations[],8,0))=INT(((BC$4-$E33)/VLOOKUP($D33,Opérations[],8,0))),$D33&lt;&gt;""),"S",""))),"")</f>
        <v/>
      </c>
      <c r="BD33" s="72" t="str">
        <f t="array" aca="1" ref="BD33" ca="1">IFERROR(IF(AND(OR(WEEKDAY(BC$4,2)&gt;5,BC$4=Congés),OR(BC33="x",BC33="S")),BC33,IF(BD$4=$E33,"x",IF(AND(((BD$4-$E33)/VLOOKUP($D33,Opérations[],8,0))=INT(((BD$4-$E33)/VLOOKUP($D33,Opérations[],8,0))),$D33&lt;&gt;""),"S",""))),"")</f>
        <v/>
      </c>
    </row>
    <row r="34" spans="3:56">
      <c r="C34" s="159" t="str">
        <f>IF(ISBLANK(D34),"",VLOOKUP(D34,Opérations[],2,0))</f>
        <v>Etat convoyeur pour chutes</v>
      </c>
      <c r="D34" s="4">
        <f t="shared" si="4"/>
        <v>28</v>
      </c>
      <c r="E34" s="71">
        <f>IF(ISBLANK(D34),"",VLOOKUP(D34,Opérations[],3,0))</f>
        <v>42643</v>
      </c>
      <c r="F34" s="83"/>
      <c r="G34" s="80" t="str">
        <f t="array" aca="1" ref="G34" ca="1">IFERROR(IF(AND(OR(WEEKDAY(F$4,2)&gt;5,F$4=Congés),OR(F34="x",F34="S")),F34,IF(G$4=$E34,"x",IF(AND(((G$4-$E34)/VLOOKUP($D34,Opérations[],8,0))=INT(((G$4-$E34)/VLOOKUP($D34,Opérations[],8,0))),$D34&lt;&gt;""),"S",""))),"")</f>
        <v/>
      </c>
      <c r="H34" s="34" t="str">
        <f t="array" aca="1" ref="H34" ca="1">IFERROR(IF(AND(OR(WEEKDAY(G$4,2)&gt;5,G$4=Congés),OR(G34="x",G34="S")),G34,IF(H$4=$E34,"x",IF(AND(((H$4-$E34)/VLOOKUP($D34,Opérations[],8,0))=INT(((H$4-$E34)/VLOOKUP($D34,Opérations[],8,0))),$D34&lt;&gt;""),"S",""))),"")</f>
        <v/>
      </c>
      <c r="I34" s="34" t="str">
        <f t="array" aca="1" ref="I34" ca="1">IFERROR(IF(AND(OR(WEEKDAY(H$4,2)&gt;5,H$4=Congés),OR(H34="x",H34="S")),H34,IF(I$4=$E34,"x",IF(AND(((I$4-$E34)/VLOOKUP($D34,Opérations[],8,0))=INT(((I$4-$E34)/VLOOKUP($D34,Opérations[],8,0))),$D34&lt;&gt;""),"S",""))),"")</f>
        <v/>
      </c>
      <c r="J34" s="34" t="str">
        <f t="array" aca="1" ref="J34" ca="1">IFERROR(IF(AND(OR(WEEKDAY(I$4,2)&gt;5,I$4=Congés),OR(I34="x",I34="S")),I34,IF(J$4=$E34,"x",IF(AND(((J$4-$E34)/VLOOKUP($D34,Opérations[],8,0))=INT(((J$4-$E34)/VLOOKUP($D34,Opérations[],8,0))),$D34&lt;&gt;""),"S",""))),"")</f>
        <v/>
      </c>
      <c r="K34" s="34" t="str">
        <f t="array" aca="1" ref="K34" ca="1">IFERROR(IF(AND(OR(WEEKDAY(J$4,2)&gt;5,J$4=Congés),OR(J34="x",J34="S")),J34,IF(K$4=$E34,"x",IF(AND(((K$4-$E34)/VLOOKUP($D34,Opérations[],8,0))=INT(((K$4-$E34)/VLOOKUP($D34,Opérations[],8,0))),$D34&lt;&gt;""),"S",""))),"")</f>
        <v/>
      </c>
      <c r="L34" s="34" t="str">
        <f t="array" aca="1" ref="L34" ca="1">IFERROR(IF(AND(OR(WEEKDAY(K$4,2)&gt;5,K$4=Congés),OR(K34="x",K34="S")),K34,IF(L$4=$E34,"x",IF(AND(((L$4-$E34)/VLOOKUP($D34,Opérations[],8,0))=INT(((L$4-$E34)/VLOOKUP($D34,Opérations[],8,0))),$D34&lt;&gt;""),"S",""))),"")</f>
        <v/>
      </c>
      <c r="M34" s="34" t="str">
        <f t="array" aca="1" ref="M34" ca="1">IFERROR(IF(AND(OR(WEEKDAY(L$4,2)&gt;5,L$4=Congés),OR(L34="x",L34="S")),L34,IF(M$4=$E34,"x",IF(AND(((M$4-$E34)/VLOOKUP($D34,Opérations[],8,0))=INT(((M$4-$E34)/VLOOKUP($D34,Opérations[],8,0))),$D34&lt;&gt;""),"S",""))),"")</f>
        <v/>
      </c>
      <c r="N34" s="34" t="str">
        <f t="array" aca="1" ref="N34" ca="1">IFERROR(IF(AND(OR(WEEKDAY(M$4,2)&gt;5,M$4=Congés),OR(M34="x",M34="S")),M34,IF(N$4=$E34,"x",IF(AND(((N$4-$E34)/VLOOKUP($D34,Opérations[],8,0))=INT(((N$4-$E34)/VLOOKUP($D34,Opérations[],8,0))),$D34&lt;&gt;""),"S",""))),"")</f>
        <v/>
      </c>
      <c r="O34" s="34" t="str">
        <f t="array" aca="1" ref="O34" ca="1">IFERROR(IF(AND(OR(WEEKDAY(N$4,2)&gt;5,N$4=Congés),OR(N34="x",N34="S")),N34,IF(O$4=$E34,"x",IF(AND(((O$4-$E34)/VLOOKUP($D34,Opérations[],8,0))=INT(((O$4-$E34)/VLOOKUP($D34,Opérations[],8,0))),$D34&lt;&gt;""),"S",""))),"")</f>
        <v/>
      </c>
      <c r="P34" s="34" t="str">
        <f t="array" aca="1" ref="P34" ca="1">IFERROR(IF(AND(OR(WEEKDAY(O$4,2)&gt;5,O$4=Congés),OR(O34="x",O34="S")),O34,IF(P$4=$E34,"x",IF(AND(((P$4-$E34)/VLOOKUP($D34,Opérations[],8,0))=INT(((P$4-$E34)/VLOOKUP($D34,Opérations[],8,0))),$D34&lt;&gt;""),"S",""))),"")</f>
        <v/>
      </c>
      <c r="Q34" s="34" t="str">
        <f t="array" aca="1" ref="Q34" ca="1">IFERROR(IF(AND(OR(WEEKDAY(P$4,2)&gt;5,P$4=Congés),OR(P34="x",P34="S")),P34,IF(Q$4=$E34,"x",IF(AND(((Q$4-$E34)/VLOOKUP($D34,Opérations[],8,0))=INT(((Q$4-$E34)/VLOOKUP($D34,Opérations[],8,0))),$D34&lt;&gt;""),"S",""))),"")</f>
        <v/>
      </c>
      <c r="R34" s="34" t="str">
        <f t="array" aca="1" ref="R34" ca="1">IFERROR(IF(AND(OR(WEEKDAY(Q$4,2)&gt;5,Q$4=Congés),OR(Q34="x",Q34="S")),Q34,IF(R$4=$E34,"x",IF(AND(((R$4-$E34)/VLOOKUP($D34,Opérations[],8,0))=INT(((R$4-$E34)/VLOOKUP($D34,Opérations[],8,0))),$D34&lt;&gt;""),"S",""))),"")</f>
        <v/>
      </c>
      <c r="S34" s="34" t="str">
        <f t="array" aca="1" ref="S34" ca="1">IFERROR(IF(AND(OR(WEEKDAY(R$4,2)&gt;5,R$4=Congés),OR(R34="x",R34="S")),R34,IF(S$4=$E34,"x",IF(AND(((S$4-$E34)/VLOOKUP($D34,Opérations[],8,0))=INT(((S$4-$E34)/VLOOKUP($D34,Opérations[],8,0))),$D34&lt;&gt;""),"S",""))),"")</f>
        <v/>
      </c>
      <c r="T34" s="34" t="str">
        <f t="array" aca="1" ref="T34" ca="1">IFERROR(IF(AND(OR(WEEKDAY(S$4,2)&gt;5,S$4=Congés),OR(S34="x",S34="S")),S34,IF(T$4=$E34,"x",IF(AND(((T$4-$E34)/VLOOKUP($D34,Opérations[],8,0))=INT(((T$4-$E34)/VLOOKUP($D34,Opérations[],8,0))),$D34&lt;&gt;""),"S",""))),"")</f>
        <v/>
      </c>
      <c r="U34" s="34" t="str">
        <f t="array" aca="1" ref="U34" ca="1">IFERROR(IF(AND(OR(WEEKDAY(T$4,2)&gt;5,T$4=Congés),OR(T34="x",T34="S")),T34,IF(U$4=$E34,"x",IF(AND(((U$4-$E34)/VLOOKUP($D34,Opérations[],8,0))=INT(((U$4-$E34)/VLOOKUP($D34,Opérations[],8,0))),$D34&lt;&gt;""),"S",""))),"")</f>
        <v/>
      </c>
      <c r="V34" s="34" t="str">
        <f t="array" aca="1" ref="V34" ca="1">IFERROR(IF(AND(OR(WEEKDAY(U$4,2)&gt;5,U$4=Congés),OR(U34="x",U34="S")),U34,IF(V$4=$E34,"x",IF(AND(((V$4-$E34)/VLOOKUP($D34,Opérations[],8,0))=INT(((V$4-$E34)/VLOOKUP($D34,Opérations[],8,0))),$D34&lt;&gt;""),"S",""))),"")</f>
        <v/>
      </c>
      <c r="W34" s="34" t="str">
        <f t="array" aca="1" ref="W34" ca="1">IFERROR(IF(AND(OR(WEEKDAY(V$4,2)&gt;5,V$4=Congés),OR(V34="x",V34="S")),V34,IF(W$4=$E34,"x",IF(AND(((W$4-$E34)/VLOOKUP($D34,Opérations[],8,0))=INT(((W$4-$E34)/VLOOKUP($D34,Opérations[],8,0))),$D34&lt;&gt;""),"S",""))),"")</f>
        <v/>
      </c>
      <c r="X34" s="34" t="str">
        <f t="array" aca="1" ref="X34" ca="1">IFERROR(IF(AND(OR(WEEKDAY(W$4,2)&gt;5,W$4=Congés),OR(W34="x",W34="S")),W34,IF(X$4=$E34,"x",IF(AND(((X$4-$E34)/VLOOKUP($D34,Opérations[],8,0))=INT(((X$4-$E34)/VLOOKUP($D34,Opérations[],8,0))),$D34&lt;&gt;""),"S",""))),"")</f>
        <v/>
      </c>
      <c r="Y34" s="34" t="str">
        <f t="array" aca="1" ref="Y34" ca="1">IFERROR(IF(AND(OR(WEEKDAY(X$4,2)&gt;5,X$4=Congés),OR(X34="x",X34="S")),X34,IF(Y$4=$E34,"x",IF(AND(((Y$4-$E34)/VLOOKUP($D34,Opérations[],8,0))=INT(((Y$4-$E34)/VLOOKUP($D34,Opérations[],8,0))),$D34&lt;&gt;""),"S",""))),"")</f>
        <v/>
      </c>
      <c r="Z34" s="34" t="str">
        <f t="array" aca="1" ref="Z34" ca="1">IFERROR(IF(AND(OR(WEEKDAY(Y$4,2)&gt;5,Y$4=Congés),OR(Y34="x",Y34="S")),Y34,IF(Z$4=$E34,"x",IF(AND(((Z$4-$E34)/VLOOKUP($D34,Opérations[],8,0))=INT(((Z$4-$E34)/VLOOKUP($D34,Opérations[],8,0))),$D34&lt;&gt;""),"S",""))),"")</f>
        <v/>
      </c>
      <c r="AA34" s="34" t="str">
        <f t="array" aca="1" ref="AA34" ca="1">IFERROR(IF(AND(OR(WEEKDAY(Z$4,2)&gt;5,Z$4=Congés),OR(Z34="x",Z34="S")),Z34,IF(AA$4=$E34,"x",IF(AND(((AA$4-$E34)/VLOOKUP($D34,Opérations[],8,0))=INT(((AA$4-$E34)/VLOOKUP($D34,Opérations[],8,0))),$D34&lt;&gt;""),"S",""))),"")</f>
        <v/>
      </c>
      <c r="AB34" s="34" t="str">
        <f t="array" aca="1" ref="AB34" ca="1">IFERROR(IF(AND(OR(WEEKDAY(AA$4,2)&gt;5,AA$4=Congés),OR(AA34="x",AA34="S")),AA34,IF(AB$4=$E34,"x",IF(AND(((AB$4-$E34)/VLOOKUP($D34,Opérations[],8,0))=INT(((AB$4-$E34)/VLOOKUP($D34,Opérations[],8,0))),$D34&lt;&gt;""),"S",""))),"")</f>
        <v/>
      </c>
      <c r="AC34" s="34" t="str">
        <f t="array" aca="1" ref="AC34" ca="1">IFERROR(IF(AND(OR(WEEKDAY(AB$4,2)&gt;5,AB$4=Congés),OR(AB34="x",AB34="S")),AB34,IF(AC$4=$E34,"x",IF(AND(((AC$4-$E34)/VLOOKUP($D34,Opérations[],8,0))=INT(((AC$4-$E34)/VLOOKUP($D34,Opérations[],8,0))),$D34&lt;&gt;""),"S",""))),"")</f>
        <v/>
      </c>
      <c r="AD34" s="34" t="str">
        <f t="array" aca="1" ref="AD34" ca="1">IFERROR(IF(AND(OR(WEEKDAY(AC$4,2)&gt;5,AC$4=Congés),OR(AC34="x",AC34="S")),AC34,IF(AD$4=$E34,"x",IF(AND(((AD$4-$E34)/VLOOKUP($D34,Opérations[],8,0))=INT(((AD$4-$E34)/VLOOKUP($D34,Opérations[],8,0))),$D34&lt;&gt;""),"S",""))),"")</f>
        <v/>
      </c>
      <c r="AE34" s="34" t="str">
        <f t="array" aca="1" ref="AE34" ca="1">IFERROR(IF(AND(OR(WEEKDAY(AD$4,2)&gt;5,AD$4=Congés),OR(AD34="x",AD34="S")),AD34,IF(AE$4=$E34,"x",IF(AND(((AE$4-$E34)/VLOOKUP($D34,Opérations[],8,0))=INT(((AE$4-$E34)/VLOOKUP($D34,Opérations[],8,0))),$D34&lt;&gt;""),"S",""))),"")</f>
        <v/>
      </c>
      <c r="AF34" s="34" t="str">
        <f t="array" aca="1" ref="AF34" ca="1">IFERROR(IF(AND(OR(WEEKDAY(AE$4,2)&gt;5,AE$4=Congés),OR(AE34="x",AE34="S")),AE34,IF(AF$4=$E34,"x",IF(AND(((AF$4-$E34)/VLOOKUP($D34,Opérations[],8,0))=INT(((AF$4-$E34)/VLOOKUP($D34,Opérations[],8,0))),$D34&lt;&gt;""),"S",""))),"")</f>
        <v/>
      </c>
      <c r="AG34" s="72" t="str">
        <f t="array" aca="1" ref="AG34" ca="1">IFERROR(IF(AND(OR(WEEKDAY(AF$4,2)&gt;5,AF$4=Congés),OR(AF34="x",AF34="S")),AF34,IF(AG$4=$E34,"x",IF(AND(((AG$4-$E34)/VLOOKUP($D34,Opérations[],8,0))=INT(((AG$4-$E34)/VLOOKUP($D34,Opérations[],8,0))),$D34&lt;&gt;""),"S",""))),"")</f>
        <v/>
      </c>
      <c r="AH34" s="80" t="str">
        <f t="array" aca="1" ref="AH34" ca="1">IFERROR(IF(AND(OR(WEEKDAY(AG$4,2)&gt;5,AG$4=Congés),OR(AG34="x",AG34="S")),AG34,IF(AH$4=$E34,"x",IF(AND(((AH$4-$E34)/VLOOKUP($D34,Opérations[],8,0))=INT(((AH$4-$E34)/VLOOKUP($D34,Opérations[],8,0))),$D34&lt;&gt;""),"S",""))),"")</f>
        <v/>
      </c>
      <c r="AI34" s="34" t="str">
        <f t="array" aca="1" ref="AI34" ca="1">IFERROR(IF(AND(OR(WEEKDAY(AH$4,2)&gt;5,AH$4=Congés),OR(AH34="x",AH34="S")),AH34,IF(AI$4=$E34,"x",IF(AND(((AI$4-$E34)/VLOOKUP($D34,Opérations[],8,0))=INT(((AI$4-$E34)/VLOOKUP($D34,Opérations[],8,0))),$D34&lt;&gt;""),"S",""))),"")</f>
        <v/>
      </c>
      <c r="AJ34" s="34" t="str">
        <f t="array" aca="1" ref="AJ34" ca="1">IFERROR(IF(AND(OR(WEEKDAY(AI$4,2)&gt;5,AI$4=Congés),OR(AI34="x",AI34="S")),AI34,IF(AJ$4=$E34,"x",IF(AND(((AJ$4-$E34)/VLOOKUP($D34,Opérations[],8,0))=INT(((AJ$4-$E34)/VLOOKUP($D34,Opérations[],8,0))),$D34&lt;&gt;""),"S",""))),"")</f>
        <v/>
      </c>
      <c r="AK34" s="34" t="str">
        <f t="array" aca="1" ref="AK34" ca="1">IFERROR(IF(AND(OR(WEEKDAY(AJ$4,2)&gt;5,AJ$4=Congés),OR(AJ34="x",AJ34="S")),AJ34,IF(AK$4=$E34,"x",IF(AND(((AK$4-$E34)/VLOOKUP($D34,Opérations[],8,0))=INT(((AK$4-$E34)/VLOOKUP($D34,Opérations[],8,0))),$D34&lt;&gt;""),"S",""))),"")</f>
        <v/>
      </c>
      <c r="AL34" s="34" t="str">
        <f t="array" aca="1" ref="AL34" ca="1">IFERROR(IF(AND(OR(WEEKDAY(AK$4,2)&gt;5,AK$4=Congés),OR(AK34="x",AK34="S")),AK34,IF(AL$4=$E34,"x",IF(AND(((AL$4-$E34)/VLOOKUP($D34,Opérations[],8,0))=INT(((AL$4-$E34)/VLOOKUP($D34,Opérations[],8,0))),$D34&lt;&gt;""),"S",""))),"")</f>
        <v/>
      </c>
      <c r="AM34" s="34" t="str">
        <f t="array" aca="1" ref="AM34" ca="1">IFERROR(IF(AND(OR(WEEKDAY(AL$4,2)&gt;5,AL$4=Congés),OR(AL34="x",AL34="S")),AL34,IF(AM$4=$E34,"x",IF(AND(((AM$4-$E34)/VLOOKUP($D34,Opérations[],8,0))=INT(((AM$4-$E34)/VLOOKUP($D34,Opérations[],8,0))),$D34&lt;&gt;""),"S",""))),"")</f>
        <v/>
      </c>
      <c r="AN34" s="34" t="str">
        <f t="array" aca="1" ref="AN34" ca="1">IFERROR(IF(AND(OR(WEEKDAY(AM$4,2)&gt;5,AM$4=Congés),OR(AM34="x",AM34="S")),AM34,IF(AN$4=$E34,"x",IF(AND(((AN$4-$E34)/VLOOKUP($D34,Opérations[],8,0))=INT(((AN$4-$E34)/VLOOKUP($D34,Opérations[],8,0))),$D34&lt;&gt;""),"S",""))),"")</f>
        <v/>
      </c>
      <c r="AO34" s="34" t="str">
        <f t="array" aca="1" ref="AO34" ca="1">IFERROR(IF(AND(OR(WEEKDAY(AN$4,2)&gt;5,AN$4=Congés),OR(AN34="x",AN34="S")),AN34,IF(AO$4=$E34,"x",IF(AND(((AO$4-$E34)/VLOOKUP($D34,Opérations[],8,0))=INT(((AO$4-$E34)/VLOOKUP($D34,Opérations[],8,0))),$D34&lt;&gt;""),"S",""))),"")</f>
        <v/>
      </c>
      <c r="AP34" s="34" t="str">
        <f t="array" aca="1" ref="AP34" ca="1">IFERROR(IF(AND(OR(WEEKDAY(AO$4,2)&gt;5,AO$4=Congés),OR(AO34="x",AO34="S")),AO34,IF(AP$4=$E34,"x",IF(AND(((AP$4-$E34)/VLOOKUP($D34,Opérations[],8,0))=INT(((AP$4-$E34)/VLOOKUP($D34,Opérations[],8,0))),$D34&lt;&gt;""),"S",""))),"")</f>
        <v/>
      </c>
      <c r="AQ34" s="34" t="str">
        <f t="array" aca="1" ref="AQ34" ca="1">IFERROR(IF(AND(OR(WEEKDAY(AP$4,2)&gt;5,AP$4=Congés),OR(AP34="x",AP34="S")),AP34,IF(AQ$4=$E34,"x",IF(AND(((AQ$4-$E34)/VLOOKUP($D34,Opérations[],8,0))=INT(((AQ$4-$E34)/VLOOKUP($D34,Opérations[],8,0))),$D34&lt;&gt;""),"S",""))),"")</f>
        <v/>
      </c>
      <c r="AR34" s="34" t="str">
        <f t="array" aca="1" ref="AR34" ca="1">IFERROR(IF(AND(OR(WEEKDAY(AQ$4,2)&gt;5,AQ$4=Congés),OR(AQ34="x",AQ34="S")),AQ34,IF(AR$4=$E34,"x",IF(AND(((AR$4-$E34)/VLOOKUP($D34,Opérations[],8,0))=INT(((AR$4-$E34)/VLOOKUP($D34,Opérations[],8,0))),$D34&lt;&gt;""),"S",""))),"")</f>
        <v/>
      </c>
      <c r="AS34" s="34" t="str">
        <f t="array" aca="1" ref="AS34" ca="1">IFERROR(IF(AND(OR(WEEKDAY(AR$4,2)&gt;5,AR$4=Congés),OR(AR34="x",AR34="S")),AR34,IF(AS$4=$E34,"x",IF(AND(((AS$4-$E34)/VLOOKUP($D34,Opérations[],8,0))=INT(((AS$4-$E34)/VLOOKUP($D34,Opérations[],8,0))),$D34&lt;&gt;""),"S",""))),"")</f>
        <v/>
      </c>
      <c r="AT34" s="34" t="str">
        <f t="array" aca="1" ref="AT34" ca="1">IFERROR(IF(AND(OR(WEEKDAY(AS$4,2)&gt;5,AS$4=Congés),OR(AS34="x",AS34="S")),AS34,IF(AT$4=$E34,"x",IF(AND(((AT$4-$E34)/VLOOKUP($D34,Opérations[],8,0))=INT(((AT$4-$E34)/VLOOKUP($D34,Opérations[],8,0))),$D34&lt;&gt;""),"S",""))),"")</f>
        <v/>
      </c>
      <c r="AU34" s="34" t="str">
        <f t="array" aca="1" ref="AU34" ca="1">IFERROR(IF(AND(OR(WEEKDAY(AT$4,2)&gt;5,AT$4=Congés),OR(AT34="x",AT34="S")),AT34,IF(AU$4=$E34,"x",IF(AND(((AU$4-$E34)/VLOOKUP($D34,Opérations[],8,0))=INT(((AU$4-$E34)/VLOOKUP($D34,Opérations[],8,0))),$D34&lt;&gt;""),"S",""))),"")</f>
        <v/>
      </c>
      <c r="AV34" s="34" t="str">
        <f t="array" aca="1" ref="AV34" ca="1">IFERROR(IF(AND(OR(WEEKDAY(AU$4,2)&gt;5,AU$4=Congés),OR(AU34="x",AU34="S")),AU34,IF(AV$4=$E34,"x",IF(AND(((AV$4-$E34)/VLOOKUP($D34,Opérations[],8,0))=INT(((AV$4-$E34)/VLOOKUP($D34,Opérations[],8,0))),$D34&lt;&gt;""),"S",""))),"")</f>
        <v/>
      </c>
      <c r="AW34" s="34" t="str">
        <f t="array" aca="1" ref="AW34" ca="1">IFERROR(IF(AND(OR(WEEKDAY(AV$4,2)&gt;5,AV$4=Congés),OR(AV34="x",AV34="S")),AV34,IF(AW$4=$E34,"x",IF(AND(((AW$4-$E34)/VLOOKUP($D34,Opérations[],8,0))=INT(((AW$4-$E34)/VLOOKUP($D34,Opérations[],8,0))),$D34&lt;&gt;""),"S",""))),"")</f>
        <v/>
      </c>
      <c r="AX34" s="34" t="str">
        <f t="array" aca="1" ref="AX34" ca="1">IFERROR(IF(AND(OR(WEEKDAY(AW$4,2)&gt;5,AW$4=Congés),OR(AW34="x",AW34="S")),AW34,IF(AX$4=$E34,"x",IF(AND(((AX$4-$E34)/VLOOKUP($D34,Opérations[],8,0))=INT(((AX$4-$E34)/VLOOKUP($D34,Opérations[],8,0))),$D34&lt;&gt;""),"S",""))),"")</f>
        <v/>
      </c>
      <c r="AY34" s="34" t="str">
        <f t="array" aca="1" ref="AY34" ca="1">IFERROR(IF(AND(OR(WEEKDAY(AX$4,2)&gt;5,AX$4=Congés),OR(AX34="x",AX34="S")),AX34,IF(AY$4=$E34,"x",IF(AND(((AY$4-$E34)/VLOOKUP($D34,Opérations[],8,0))=INT(((AY$4-$E34)/VLOOKUP($D34,Opérations[],8,0))),$D34&lt;&gt;""),"S",""))),"")</f>
        <v/>
      </c>
      <c r="AZ34" s="34" t="str">
        <f t="array" aca="1" ref="AZ34" ca="1">IFERROR(IF(AND(OR(WEEKDAY(AY$4,2)&gt;5,AY$4=Congés),OR(AY34="x",AY34="S")),AY34,IF(AZ$4=$E34,"x",IF(AND(((AZ$4-$E34)/VLOOKUP($D34,Opérations[],8,0))=INT(((AZ$4-$E34)/VLOOKUP($D34,Opérations[],8,0))),$D34&lt;&gt;""),"S",""))),"")</f>
        <v/>
      </c>
      <c r="BA34" s="34" t="str">
        <f t="array" aca="1" ref="BA34" ca="1">IFERROR(IF(AND(OR(WEEKDAY(AZ$4,2)&gt;5,AZ$4=Congés),OR(AZ34="x",AZ34="S")),AZ34,IF(BA$4=$E34,"x",IF(AND(((BA$4-$E34)/VLOOKUP($D34,Opérations[],8,0))=INT(((BA$4-$E34)/VLOOKUP($D34,Opérations[],8,0))),$D34&lt;&gt;""),"S",""))),"")</f>
        <v/>
      </c>
      <c r="BB34" s="34" t="str">
        <f t="array" aca="1" ref="BB34" ca="1">IFERROR(IF(AND(OR(WEEKDAY(BA$4,2)&gt;5,BA$4=Congés),OR(BA34="x",BA34="S")),BA34,IF(BB$4=$E34,"x",IF(AND(((BB$4-$E34)/VLOOKUP($D34,Opérations[],8,0))=INT(((BB$4-$E34)/VLOOKUP($D34,Opérations[],8,0))),$D34&lt;&gt;""),"S",""))),"")</f>
        <v/>
      </c>
      <c r="BC34" s="34" t="str">
        <f t="array" aca="1" ref="BC34" ca="1">IFERROR(IF(AND(OR(WEEKDAY(BB$4,2)&gt;5,BB$4=Congés),OR(BB34="x",BB34="S")),BB34,IF(BC$4=$E34,"x",IF(AND(((BC$4-$E34)/VLOOKUP($D34,Opérations[],8,0))=INT(((BC$4-$E34)/VLOOKUP($D34,Opérations[],8,0))),$D34&lt;&gt;""),"S",""))),"")</f>
        <v/>
      </c>
      <c r="BD34" s="72" t="str">
        <f t="array" aca="1" ref="BD34" ca="1">IFERROR(IF(AND(OR(WEEKDAY(BC$4,2)&gt;5,BC$4=Congés),OR(BC34="x",BC34="S")),BC34,IF(BD$4=$E34,"x",IF(AND(((BD$4-$E34)/VLOOKUP($D34,Opérations[],8,0))=INT(((BD$4-$E34)/VLOOKUP($D34,Opérations[],8,0))),$D34&lt;&gt;""),"S",""))),"")</f>
        <v/>
      </c>
    </row>
    <row r="35" spans="3:56">
      <c r="C35" s="163" t="str">
        <f>IF(ISBLANK(D35),"",VLOOKUP(D35,Opérations[],2,0))</f>
        <v>Guidages linéaires (X2)</v>
      </c>
      <c r="D35" s="4">
        <f t="shared" si="4"/>
        <v>29</v>
      </c>
      <c r="E35" s="71">
        <f>IF(ISBLANK(D35),"",VLOOKUP(D35,Opérations[],3,0))</f>
        <v>0</v>
      </c>
      <c r="F35" s="83"/>
      <c r="G35" s="80" t="str">
        <f t="array" aca="1" ref="G35" ca="1">IFERROR(IF(AND(OR(WEEKDAY(F$4,2)&gt;5,F$4=Congés),OR(F35="x",F35="S")),F35,IF(G$4=$E35,"x",IF(AND(((G$4-$E35)/VLOOKUP($D35,Opérations[],8,0))=INT(((G$4-$E35)/VLOOKUP($D35,Opérations[],8,0))),$D35&lt;&gt;""),"S",""))),"")</f>
        <v/>
      </c>
      <c r="H35" s="34" t="str">
        <f t="array" aca="1" ref="H35" ca="1">IFERROR(IF(AND(OR(WEEKDAY(G$4,2)&gt;5,G$4=Congés),OR(G35="x",G35="S")),G35,IF(H$4=$E35,"x",IF(AND(((H$4-$E35)/VLOOKUP($D35,Opérations[],8,0))=INT(((H$4-$E35)/VLOOKUP($D35,Opérations[],8,0))),$D35&lt;&gt;""),"S",""))),"")</f>
        <v/>
      </c>
      <c r="I35" s="34" t="str">
        <f t="array" aca="1" ref="I35" ca="1">IFERROR(IF(AND(OR(WEEKDAY(H$4,2)&gt;5,H$4=Congés),OR(H35="x",H35="S")),H35,IF(I$4=$E35,"x",IF(AND(((I$4-$E35)/VLOOKUP($D35,Opérations[],8,0))=INT(((I$4-$E35)/VLOOKUP($D35,Opérations[],8,0))),$D35&lt;&gt;""),"S",""))),"")</f>
        <v/>
      </c>
      <c r="J35" s="34" t="str">
        <f t="array" aca="1" ref="J35" ca="1">IFERROR(IF(AND(OR(WEEKDAY(I$4,2)&gt;5,I$4=Congés),OR(I35="x",I35="S")),I35,IF(J$4=$E35,"x",IF(AND(((J$4-$E35)/VLOOKUP($D35,Opérations[],8,0))=INT(((J$4-$E35)/VLOOKUP($D35,Opérations[],8,0))),$D35&lt;&gt;""),"S",""))),"")</f>
        <v/>
      </c>
      <c r="K35" s="34" t="str">
        <f t="array" aca="1" ref="K35" ca="1">IFERROR(IF(AND(OR(WEEKDAY(J$4,2)&gt;5,J$4=Congés),OR(J35="x",J35="S")),J35,IF(K$4=$E35,"x",IF(AND(((K$4-$E35)/VLOOKUP($D35,Opérations[],8,0))=INT(((K$4-$E35)/VLOOKUP($D35,Opérations[],8,0))),$D35&lt;&gt;""),"S",""))),"")</f>
        <v/>
      </c>
      <c r="L35" s="34" t="str">
        <f t="array" aca="1" ref="L35" ca="1">IFERROR(IF(AND(OR(WEEKDAY(K$4,2)&gt;5,K$4=Congés),OR(K35="x",K35="S")),K35,IF(L$4=$E35,"x",IF(AND(((L$4-$E35)/VLOOKUP($D35,Opérations[],8,0))=INT(((L$4-$E35)/VLOOKUP($D35,Opérations[],8,0))),$D35&lt;&gt;""),"S",""))),"")</f>
        <v/>
      </c>
      <c r="M35" s="34" t="str">
        <f t="array" aca="1" ref="M35" ca="1">IFERROR(IF(AND(OR(WEEKDAY(L$4,2)&gt;5,L$4=Congés),OR(L35="x",L35="S")),L35,IF(M$4=$E35,"x",IF(AND(((M$4-$E35)/VLOOKUP($D35,Opérations[],8,0))=INT(((M$4-$E35)/VLOOKUP($D35,Opérations[],8,0))),$D35&lt;&gt;""),"S",""))),"")</f>
        <v/>
      </c>
      <c r="N35" s="34" t="str">
        <f t="array" aca="1" ref="N35" ca="1">IFERROR(IF(AND(OR(WEEKDAY(M$4,2)&gt;5,M$4=Congés),OR(M35="x",M35="S")),M35,IF(N$4=$E35,"x",IF(AND(((N$4-$E35)/VLOOKUP($D35,Opérations[],8,0))=INT(((N$4-$E35)/VLOOKUP($D35,Opérations[],8,0))),$D35&lt;&gt;""),"S",""))),"")</f>
        <v/>
      </c>
      <c r="O35" s="34" t="str">
        <f t="array" aca="1" ref="O35" ca="1">IFERROR(IF(AND(OR(WEEKDAY(N$4,2)&gt;5,N$4=Congés),OR(N35="x",N35="S")),N35,IF(O$4=$E35,"x",IF(AND(((O$4-$E35)/VLOOKUP($D35,Opérations[],8,0))=INT(((O$4-$E35)/VLOOKUP($D35,Opérations[],8,0))),$D35&lt;&gt;""),"S",""))),"")</f>
        <v/>
      </c>
      <c r="P35" s="34" t="str">
        <f t="array" aca="1" ref="P35" ca="1">IFERROR(IF(AND(OR(WEEKDAY(O$4,2)&gt;5,O$4=Congés),OR(O35="x",O35="S")),O35,IF(P$4=$E35,"x",IF(AND(((P$4-$E35)/VLOOKUP($D35,Opérations[],8,0))=INT(((P$4-$E35)/VLOOKUP($D35,Opérations[],8,0))),$D35&lt;&gt;""),"S",""))),"")</f>
        <v/>
      </c>
      <c r="Q35" s="34" t="str">
        <f t="array" aca="1" ref="Q35" ca="1">IFERROR(IF(AND(OR(WEEKDAY(P$4,2)&gt;5,P$4=Congés),OR(P35="x",P35="S")),P35,IF(Q$4=$E35,"x",IF(AND(((Q$4-$E35)/VLOOKUP($D35,Opérations[],8,0))=INT(((Q$4-$E35)/VLOOKUP($D35,Opérations[],8,0))),$D35&lt;&gt;""),"S",""))),"")</f>
        <v/>
      </c>
      <c r="R35" s="34" t="str">
        <f t="array" aca="1" ref="R35" ca="1">IFERROR(IF(AND(OR(WEEKDAY(Q$4,2)&gt;5,Q$4=Congés),OR(Q35="x",Q35="S")),Q35,IF(R$4=$E35,"x",IF(AND(((R$4-$E35)/VLOOKUP($D35,Opérations[],8,0))=INT(((R$4-$E35)/VLOOKUP($D35,Opérations[],8,0))),$D35&lt;&gt;""),"S",""))),"")</f>
        <v/>
      </c>
      <c r="S35" s="34" t="str">
        <f t="array" aca="1" ref="S35" ca="1">IFERROR(IF(AND(OR(WEEKDAY(R$4,2)&gt;5,R$4=Congés),OR(R35="x",R35="S")),R35,IF(S$4=$E35,"x",IF(AND(((S$4-$E35)/VLOOKUP($D35,Opérations[],8,0))=INT(((S$4-$E35)/VLOOKUP($D35,Opérations[],8,0))),$D35&lt;&gt;""),"S",""))),"")</f>
        <v/>
      </c>
      <c r="T35" s="34" t="str">
        <f t="array" aca="1" ref="T35" ca="1">IFERROR(IF(AND(OR(WEEKDAY(S$4,2)&gt;5,S$4=Congés),OR(S35="x",S35="S")),S35,IF(T$4=$E35,"x",IF(AND(((T$4-$E35)/VLOOKUP($D35,Opérations[],8,0))=INT(((T$4-$E35)/VLOOKUP($D35,Opérations[],8,0))),$D35&lt;&gt;""),"S",""))),"")</f>
        <v/>
      </c>
      <c r="U35" s="34" t="str">
        <f t="array" aca="1" ref="U35" ca="1">IFERROR(IF(AND(OR(WEEKDAY(T$4,2)&gt;5,T$4=Congés),OR(T35="x",T35="S")),T35,IF(U$4=$E35,"x",IF(AND(((U$4-$E35)/VLOOKUP($D35,Opérations[],8,0))=INT(((U$4-$E35)/VLOOKUP($D35,Opérations[],8,0))),$D35&lt;&gt;""),"S",""))),"")</f>
        <v/>
      </c>
      <c r="V35" s="34" t="str">
        <f t="array" aca="1" ref="V35" ca="1">IFERROR(IF(AND(OR(WEEKDAY(U$4,2)&gt;5,U$4=Congés),OR(U35="x",U35="S")),U35,IF(V$4=$E35,"x",IF(AND(((V$4-$E35)/VLOOKUP($D35,Opérations[],8,0))=INT(((V$4-$E35)/VLOOKUP($D35,Opérations[],8,0))),$D35&lt;&gt;""),"S",""))),"")</f>
        <v/>
      </c>
      <c r="W35" s="34" t="str">
        <f t="array" aca="1" ref="W35" ca="1">IFERROR(IF(AND(OR(WEEKDAY(V$4,2)&gt;5,V$4=Congés),OR(V35="x",V35="S")),V35,IF(W$4=$E35,"x",IF(AND(((W$4-$E35)/VLOOKUP($D35,Opérations[],8,0))=INT(((W$4-$E35)/VLOOKUP($D35,Opérations[],8,0))),$D35&lt;&gt;""),"S",""))),"")</f>
        <v/>
      </c>
      <c r="X35" s="34" t="str">
        <f t="array" aca="1" ref="X35" ca="1">IFERROR(IF(AND(OR(WEEKDAY(W$4,2)&gt;5,W$4=Congés),OR(W35="x",W35="S")),W35,IF(X$4=$E35,"x",IF(AND(((X$4-$E35)/VLOOKUP($D35,Opérations[],8,0))=INT(((X$4-$E35)/VLOOKUP($D35,Opérations[],8,0))),$D35&lt;&gt;""),"S",""))),"")</f>
        <v/>
      </c>
      <c r="Y35" s="34" t="str">
        <f t="array" aca="1" ref="Y35" ca="1">IFERROR(IF(AND(OR(WEEKDAY(X$4,2)&gt;5,X$4=Congés),OR(X35="x",X35="S")),X35,IF(Y$4=$E35,"x",IF(AND(((Y$4-$E35)/VLOOKUP($D35,Opérations[],8,0))=INT(((Y$4-$E35)/VLOOKUP($D35,Opérations[],8,0))),$D35&lt;&gt;""),"S",""))),"")</f>
        <v/>
      </c>
      <c r="Z35" s="34" t="str">
        <f t="array" aca="1" ref="Z35" ca="1">IFERROR(IF(AND(OR(WEEKDAY(Y$4,2)&gt;5,Y$4=Congés),OR(Y35="x",Y35="S")),Y35,IF(Z$4=$E35,"x",IF(AND(((Z$4-$E35)/VLOOKUP($D35,Opérations[],8,0))=INT(((Z$4-$E35)/VLOOKUP($D35,Opérations[],8,0))),$D35&lt;&gt;""),"S",""))),"")</f>
        <v/>
      </c>
      <c r="AA35" s="34" t="str">
        <f t="array" aca="1" ref="AA35" ca="1">IFERROR(IF(AND(OR(WEEKDAY(Z$4,2)&gt;5,Z$4=Congés),OR(Z35="x",Z35="S")),Z35,IF(AA$4=$E35,"x",IF(AND(((AA$4-$E35)/VLOOKUP($D35,Opérations[],8,0))=INT(((AA$4-$E35)/VLOOKUP($D35,Opérations[],8,0))),$D35&lt;&gt;""),"S",""))),"")</f>
        <v/>
      </c>
      <c r="AB35" s="34" t="str">
        <f t="array" aca="1" ref="AB35" ca="1">IFERROR(IF(AND(OR(WEEKDAY(AA$4,2)&gt;5,AA$4=Congés),OR(AA35="x",AA35="S")),AA35,IF(AB$4=$E35,"x",IF(AND(((AB$4-$E35)/VLOOKUP($D35,Opérations[],8,0))=INT(((AB$4-$E35)/VLOOKUP($D35,Opérations[],8,0))),$D35&lt;&gt;""),"S",""))),"")</f>
        <v/>
      </c>
      <c r="AC35" s="34" t="str">
        <f t="array" aca="1" ref="AC35" ca="1">IFERROR(IF(AND(OR(WEEKDAY(AB$4,2)&gt;5,AB$4=Congés),OR(AB35="x",AB35="S")),AB35,IF(AC$4=$E35,"x",IF(AND(((AC$4-$E35)/VLOOKUP($D35,Opérations[],8,0))=INT(((AC$4-$E35)/VLOOKUP($D35,Opérations[],8,0))),$D35&lt;&gt;""),"S",""))),"")</f>
        <v/>
      </c>
      <c r="AD35" s="34" t="str">
        <f t="array" aca="1" ref="AD35" ca="1">IFERROR(IF(AND(OR(WEEKDAY(AC$4,2)&gt;5,AC$4=Congés),OR(AC35="x",AC35="S")),AC35,IF(AD$4=$E35,"x",IF(AND(((AD$4-$E35)/VLOOKUP($D35,Opérations[],8,0))=INT(((AD$4-$E35)/VLOOKUP($D35,Opérations[],8,0))),$D35&lt;&gt;""),"S",""))),"")</f>
        <v/>
      </c>
      <c r="AE35" s="34" t="str">
        <f t="array" aca="1" ref="AE35" ca="1">IFERROR(IF(AND(OR(WEEKDAY(AD$4,2)&gt;5,AD$4=Congés),OR(AD35="x",AD35="S")),AD35,IF(AE$4=$E35,"x",IF(AND(((AE$4-$E35)/VLOOKUP($D35,Opérations[],8,0))=INT(((AE$4-$E35)/VLOOKUP($D35,Opérations[],8,0))),$D35&lt;&gt;""),"S",""))),"")</f>
        <v/>
      </c>
      <c r="AF35" s="34" t="str">
        <f t="array" aca="1" ref="AF35" ca="1">IFERROR(IF(AND(OR(WEEKDAY(AE$4,2)&gt;5,AE$4=Congés),OR(AE35="x",AE35="S")),AE35,IF(AF$4=$E35,"x",IF(AND(((AF$4-$E35)/VLOOKUP($D35,Opérations[],8,0))=INT(((AF$4-$E35)/VLOOKUP($D35,Opérations[],8,0))),$D35&lt;&gt;""),"S",""))),"")</f>
        <v/>
      </c>
      <c r="AG35" s="72" t="str">
        <f t="array" aca="1" ref="AG35" ca="1">IFERROR(IF(AND(OR(WEEKDAY(AF$4,2)&gt;5,AF$4=Congés),OR(AF35="x",AF35="S")),AF35,IF(AG$4=$E35,"x",IF(AND(((AG$4-$E35)/VLOOKUP($D35,Opérations[],8,0))=INT(((AG$4-$E35)/VLOOKUP($D35,Opérations[],8,0))),$D35&lt;&gt;""),"S",""))),"")</f>
        <v/>
      </c>
      <c r="AH35" s="80" t="str">
        <f t="array" aca="1" ref="AH35" ca="1">IFERROR(IF(AND(OR(WEEKDAY(AG$4,2)&gt;5,AG$4=Congés),OR(AG35="x",AG35="S")),AG35,IF(AH$4=$E35,"x",IF(AND(((AH$4-$E35)/VLOOKUP($D35,Opérations[],8,0))=INT(((AH$4-$E35)/VLOOKUP($D35,Opérations[],8,0))),$D35&lt;&gt;""),"S",""))),"")</f>
        <v/>
      </c>
      <c r="AI35" s="34" t="str">
        <f t="array" aca="1" ref="AI35" ca="1">IFERROR(IF(AND(OR(WEEKDAY(AH$4,2)&gt;5,AH$4=Congés),OR(AH35="x",AH35="S")),AH35,IF(AI$4=$E35,"x",IF(AND(((AI$4-$E35)/VLOOKUP($D35,Opérations[],8,0))=INT(((AI$4-$E35)/VLOOKUP($D35,Opérations[],8,0))),$D35&lt;&gt;""),"S",""))),"")</f>
        <v/>
      </c>
      <c r="AJ35" s="34" t="str">
        <f t="array" aca="1" ref="AJ35" ca="1">IFERROR(IF(AND(OR(WEEKDAY(AI$4,2)&gt;5,AI$4=Congés),OR(AI35="x",AI35="S")),AI35,IF(AJ$4=$E35,"x",IF(AND(((AJ$4-$E35)/VLOOKUP($D35,Opérations[],8,0))=INT(((AJ$4-$E35)/VLOOKUP($D35,Opérations[],8,0))),$D35&lt;&gt;""),"S",""))),"")</f>
        <v/>
      </c>
      <c r="AK35" s="34" t="str">
        <f t="array" aca="1" ref="AK35" ca="1">IFERROR(IF(AND(OR(WEEKDAY(AJ$4,2)&gt;5,AJ$4=Congés),OR(AJ35="x",AJ35="S")),AJ35,IF(AK$4=$E35,"x",IF(AND(((AK$4-$E35)/VLOOKUP($D35,Opérations[],8,0))=INT(((AK$4-$E35)/VLOOKUP($D35,Opérations[],8,0))),$D35&lt;&gt;""),"S",""))),"")</f>
        <v/>
      </c>
      <c r="AL35" s="34" t="str">
        <f t="array" aca="1" ref="AL35" ca="1">IFERROR(IF(AND(OR(WEEKDAY(AK$4,2)&gt;5,AK$4=Congés),OR(AK35="x",AK35="S")),AK35,IF(AL$4=$E35,"x",IF(AND(((AL$4-$E35)/VLOOKUP($D35,Opérations[],8,0))=INT(((AL$4-$E35)/VLOOKUP($D35,Opérations[],8,0))),$D35&lt;&gt;""),"S",""))),"")</f>
        <v/>
      </c>
      <c r="AM35" s="34" t="str">
        <f t="array" aca="1" ref="AM35" ca="1">IFERROR(IF(AND(OR(WEEKDAY(AL$4,2)&gt;5,AL$4=Congés),OR(AL35="x",AL35="S")),AL35,IF(AM$4=$E35,"x",IF(AND(((AM$4-$E35)/VLOOKUP($D35,Opérations[],8,0))=INT(((AM$4-$E35)/VLOOKUP($D35,Opérations[],8,0))),$D35&lt;&gt;""),"S",""))),"")</f>
        <v/>
      </c>
      <c r="AN35" s="34" t="str">
        <f t="array" aca="1" ref="AN35" ca="1">IFERROR(IF(AND(OR(WEEKDAY(AM$4,2)&gt;5,AM$4=Congés),OR(AM35="x",AM35="S")),AM35,IF(AN$4=$E35,"x",IF(AND(((AN$4-$E35)/VLOOKUP($D35,Opérations[],8,0))=INT(((AN$4-$E35)/VLOOKUP($D35,Opérations[],8,0))),$D35&lt;&gt;""),"S",""))),"")</f>
        <v/>
      </c>
      <c r="AO35" s="34" t="str">
        <f t="array" aca="1" ref="AO35" ca="1">IFERROR(IF(AND(OR(WEEKDAY(AN$4,2)&gt;5,AN$4=Congés),OR(AN35="x",AN35="S")),AN35,IF(AO$4=$E35,"x",IF(AND(((AO$4-$E35)/VLOOKUP($D35,Opérations[],8,0))=INT(((AO$4-$E35)/VLOOKUP($D35,Opérations[],8,0))),$D35&lt;&gt;""),"S",""))),"")</f>
        <v/>
      </c>
      <c r="AP35" s="34" t="str">
        <f t="array" aca="1" ref="AP35" ca="1">IFERROR(IF(AND(OR(WEEKDAY(AO$4,2)&gt;5,AO$4=Congés),OR(AO35="x",AO35="S")),AO35,IF(AP$4=$E35,"x",IF(AND(((AP$4-$E35)/VLOOKUP($D35,Opérations[],8,0))=INT(((AP$4-$E35)/VLOOKUP($D35,Opérations[],8,0))),$D35&lt;&gt;""),"S",""))),"")</f>
        <v/>
      </c>
      <c r="AQ35" s="34" t="str">
        <f t="array" aca="1" ref="AQ35" ca="1">IFERROR(IF(AND(OR(WEEKDAY(AP$4,2)&gt;5,AP$4=Congés),OR(AP35="x",AP35="S")),AP35,IF(AQ$4=$E35,"x",IF(AND(((AQ$4-$E35)/VLOOKUP($D35,Opérations[],8,0))=INT(((AQ$4-$E35)/VLOOKUP($D35,Opérations[],8,0))),$D35&lt;&gt;""),"S",""))),"")</f>
        <v/>
      </c>
      <c r="AR35" s="34" t="str">
        <f t="array" aca="1" ref="AR35" ca="1">IFERROR(IF(AND(OR(WEEKDAY(AQ$4,2)&gt;5,AQ$4=Congés),OR(AQ35="x",AQ35="S")),AQ35,IF(AR$4=$E35,"x",IF(AND(((AR$4-$E35)/VLOOKUP($D35,Opérations[],8,0))=INT(((AR$4-$E35)/VLOOKUP($D35,Opérations[],8,0))),$D35&lt;&gt;""),"S",""))),"")</f>
        <v/>
      </c>
      <c r="AS35" s="34" t="str">
        <f t="array" aca="1" ref="AS35" ca="1">IFERROR(IF(AND(OR(WEEKDAY(AR$4,2)&gt;5,AR$4=Congés),OR(AR35="x",AR35="S")),AR35,IF(AS$4=$E35,"x",IF(AND(((AS$4-$E35)/VLOOKUP($D35,Opérations[],8,0))=INT(((AS$4-$E35)/VLOOKUP($D35,Opérations[],8,0))),$D35&lt;&gt;""),"S",""))),"")</f>
        <v/>
      </c>
      <c r="AT35" s="34" t="str">
        <f t="array" aca="1" ref="AT35" ca="1">IFERROR(IF(AND(OR(WEEKDAY(AS$4,2)&gt;5,AS$4=Congés),OR(AS35="x",AS35="S")),AS35,IF(AT$4=$E35,"x",IF(AND(((AT$4-$E35)/VLOOKUP($D35,Opérations[],8,0))=INT(((AT$4-$E35)/VLOOKUP($D35,Opérations[],8,0))),$D35&lt;&gt;""),"S",""))),"")</f>
        <v/>
      </c>
      <c r="AU35" s="34" t="str">
        <f t="array" aca="1" ref="AU35" ca="1">IFERROR(IF(AND(OR(WEEKDAY(AT$4,2)&gt;5,AT$4=Congés),OR(AT35="x",AT35="S")),AT35,IF(AU$4=$E35,"x",IF(AND(((AU$4-$E35)/VLOOKUP($D35,Opérations[],8,0))=INT(((AU$4-$E35)/VLOOKUP($D35,Opérations[],8,0))),$D35&lt;&gt;""),"S",""))),"")</f>
        <v/>
      </c>
      <c r="AV35" s="34" t="str">
        <f t="array" aca="1" ref="AV35" ca="1">IFERROR(IF(AND(OR(WEEKDAY(AU$4,2)&gt;5,AU$4=Congés),OR(AU35="x",AU35="S")),AU35,IF(AV$4=$E35,"x",IF(AND(((AV$4-$E35)/VLOOKUP($D35,Opérations[],8,0))=INT(((AV$4-$E35)/VLOOKUP($D35,Opérations[],8,0))),$D35&lt;&gt;""),"S",""))),"")</f>
        <v/>
      </c>
      <c r="AW35" s="34" t="str">
        <f t="array" aca="1" ref="AW35" ca="1">IFERROR(IF(AND(OR(WEEKDAY(AV$4,2)&gt;5,AV$4=Congés),OR(AV35="x",AV35="S")),AV35,IF(AW$4=$E35,"x",IF(AND(((AW$4-$E35)/VLOOKUP($D35,Opérations[],8,0))=INT(((AW$4-$E35)/VLOOKUP($D35,Opérations[],8,0))),$D35&lt;&gt;""),"S",""))),"")</f>
        <v/>
      </c>
      <c r="AX35" s="34" t="str">
        <f t="array" aca="1" ref="AX35" ca="1">IFERROR(IF(AND(OR(WEEKDAY(AW$4,2)&gt;5,AW$4=Congés),OR(AW35="x",AW35="S")),AW35,IF(AX$4=$E35,"x",IF(AND(((AX$4-$E35)/VLOOKUP($D35,Opérations[],8,0))=INT(((AX$4-$E35)/VLOOKUP($D35,Opérations[],8,0))),$D35&lt;&gt;""),"S",""))),"")</f>
        <v/>
      </c>
      <c r="AY35" s="34" t="str">
        <f t="array" aca="1" ref="AY35" ca="1">IFERROR(IF(AND(OR(WEEKDAY(AX$4,2)&gt;5,AX$4=Congés),OR(AX35="x",AX35="S")),AX35,IF(AY$4=$E35,"x",IF(AND(((AY$4-$E35)/VLOOKUP($D35,Opérations[],8,0))=INT(((AY$4-$E35)/VLOOKUP($D35,Opérations[],8,0))),$D35&lt;&gt;""),"S",""))),"")</f>
        <v/>
      </c>
      <c r="AZ35" s="34" t="str">
        <f t="array" aca="1" ref="AZ35" ca="1">IFERROR(IF(AND(OR(WEEKDAY(AY$4,2)&gt;5,AY$4=Congés),OR(AY35="x",AY35="S")),AY35,IF(AZ$4=$E35,"x",IF(AND(((AZ$4-$E35)/VLOOKUP($D35,Opérations[],8,0))=INT(((AZ$4-$E35)/VLOOKUP($D35,Opérations[],8,0))),$D35&lt;&gt;""),"S",""))),"")</f>
        <v/>
      </c>
      <c r="BA35" s="34" t="str">
        <f t="array" aca="1" ref="BA35" ca="1">IFERROR(IF(AND(OR(WEEKDAY(AZ$4,2)&gt;5,AZ$4=Congés),OR(AZ35="x",AZ35="S")),AZ35,IF(BA$4=$E35,"x",IF(AND(((BA$4-$E35)/VLOOKUP($D35,Opérations[],8,0))=INT(((BA$4-$E35)/VLOOKUP($D35,Opérations[],8,0))),$D35&lt;&gt;""),"S",""))),"")</f>
        <v/>
      </c>
      <c r="BB35" s="34" t="str">
        <f t="array" aca="1" ref="BB35" ca="1">IFERROR(IF(AND(OR(WEEKDAY(BA$4,2)&gt;5,BA$4=Congés),OR(BA35="x",BA35="S")),BA35,IF(BB$4=$E35,"x",IF(AND(((BB$4-$E35)/VLOOKUP($D35,Opérations[],8,0))=INT(((BB$4-$E35)/VLOOKUP($D35,Opérations[],8,0))),$D35&lt;&gt;""),"S",""))),"")</f>
        <v/>
      </c>
      <c r="BC35" s="34" t="str">
        <f t="array" aca="1" ref="BC35" ca="1">IFERROR(IF(AND(OR(WEEKDAY(BB$4,2)&gt;5,BB$4=Congés),OR(BB35="x",BB35="S")),BB35,IF(BC$4=$E35,"x",IF(AND(((BC$4-$E35)/VLOOKUP($D35,Opérations[],8,0))=INT(((BC$4-$E35)/VLOOKUP($D35,Opérations[],8,0))),$D35&lt;&gt;""),"S",""))),"")</f>
        <v/>
      </c>
      <c r="BD35" s="72" t="str">
        <f t="array" aca="1" ref="BD35" ca="1">IFERROR(IF(AND(OR(WEEKDAY(BC$4,2)&gt;5,BC$4=Congés),OR(BC35="x",BC35="S")),BC35,IF(BD$4=$E35,"x",IF(AND(((BD$4-$E35)/VLOOKUP($D35,Opérations[],8,0))=INT(((BD$4-$E35)/VLOOKUP($D35,Opérations[],8,0))),$D35&lt;&gt;""),"S",""))),"")</f>
        <v/>
      </c>
    </row>
    <row r="36" spans="3:56">
      <c r="C36" s="159" t="str">
        <f>IF(ISBLANK(D36),"",VLOOKUP(D36,Opérations[],2,0))</f>
        <v>Etat, fonctionnement et nettoyage</v>
      </c>
      <c r="D36" s="4">
        <f t="shared" si="4"/>
        <v>30</v>
      </c>
      <c r="E36" s="71">
        <f>IF(ISBLANK(D36),"",VLOOKUP(D36,Opérations[],3,0))</f>
        <v>42643</v>
      </c>
      <c r="F36" s="83"/>
      <c r="G36" s="80" t="str">
        <f t="array" aca="1" ref="G36" ca="1">IFERROR(IF(AND(OR(WEEKDAY(F$4,2)&gt;5,F$4=Congés),OR(F36="x",F36="S")),F36,IF(G$4=$E36,"x",IF(AND(((G$4-$E36)/VLOOKUP($D36,Opérations[],8,0))=INT(((G$4-$E36)/VLOOKUP($D36,Opérations[],8,0))),$D36&lt;&gt;""),"S",""))),"")</f>
        <v/>
      </c>
      <c r="H36" s="34" t="str">
        <f t="array" aca="1" ref="H36" ca="1">IFERROR(IF(AND(OR(WEEKDAY(G$4,2)&gt;5,G$4=Congés),OR(G36="x",G36="S")),G36,IF(H$4=$E36,"x",IF(AND(((H$4-$E36)/VLOOKUP($D36,Opérations[],8,0))=INT(((H$4-$E36)/VLOOKUP($D36,Opérations[],8,0))),$D36&lt;&gt;""),"S",""))),"")</f>
        <v/>
      </c>
      <c r="I36" s="34" t="str">
        <f t="array" aca="1" ref="I36" ca="1">IFERROR(IF(AND(OR(WEEKDAY(H$4,2)&gt;5,H$4=Congés),OR(H36="x",H36="S")),H36,IF(I$4=$E36,"x",IF(AND(((I$4-$E36)/VLOOKUP($D36,Opérations[],8,0))=INT(((I$4-$E36)/VLOOKUP($D36,Opérations[],8,0))),$D36&lt;&gt;""),"S",""))),"")</f>
        <v/>
      </c>
      <c r="J36" s="34" t="str">
        <f t="array" aca="1" ref="J36" ca="1">IFERROR(IF(AND(OR(WEEKDAY(I$4,2)&gt;5,I$4=Congés),OR(I36="x",I36="S")),I36,IF(J$4=$E36,"x",IF(AND(((J$4-$E36)/VLOOKUP($D36,Opérations[],8,0))=INT(((J$4-$E36)/VLOOKUP($D36,Opérations[],8,0))),$D36&lt;&gt;""),"S",""))),"")</f>
        <v/>
      </c>
      <c r="K36" s="34" t="str">
        <f t="array" aca="1" ref="K36" ca="1">IFERROR(IF(AND(OR(WEEKDAY(J$4,2)&gt;5,J$4=Congés),OR(J36="x",J36="S")),J36,IF(K$4=$E36,"x",IF(AND(((K$4-$E36)/VLOOKUP($D36,Opérations[],8,0))=INT(((K$4-$E36)/VLOOKUP($D36,Opérations[],8,0))),$D36&lt;&gt;""),"S",""))),"")</f>
        <v/>
      </c>
      <c r="L36" s="34" t="str">
        <f t="array" aca="1" ref="L36" ca="1">IFERROR(IF(AND(OR(WEEKDAY(K$4,2)&gt;5,K$4=Congés),OR(K36="x",K36="S")),K36,IF(L$4=$E36,"x",IF(AND(((L$4-$E36)/VLOOKUP($D36,Opérations[],8,0))=INT(((L$4-$E36)/VLOOKUP($D36,Opérations[],8,0))),$D36&lt;&gt;""),"S",""))),"")</f>
        <v/>
      </c>
      <c r="M36" s="34" t="str">
        <f t="array" aca="1" ref="M36" ca="1">IFERROR(IF(AND(OR(WEEKDAY(L$4,2)&gt;5,L$4=Congés),OR(L36="x",L36="S")),L36,IF(M$4=$E36,"x",IF(AND(((M$4-$E36)/VLOOKUP($D36,Opérations[],8,0))=INT(((M$4-$E36)/VLOOKUP($D36,Opérations[],8,0))),$D36&lt;&gt;""),"S",""))),"")</f>
        <v/>
      </c>
      <c r="N36" s="34" t="str">
        <f t="array" aca="1" ref="N36" ca="1">IFERROR(IF(AND(OR(WEEKDAY(M$4,2)&gt;5,M$4=Congés),OR(M36="x",M36="S")),M36,IF(N$4=$E36,"x",IF(AND(((N$4-$E36)/VLOOKUP($D36,Opérations[],8,0))=INT(((N$4-$E36)/VLOOKUP($D36,Opérations[],8,0))),$D36&lt;&gt;""),"S",""))),"")</f>
        <v/>
      </c>
      <c r="O36" s="34" t="str">
        <f t="array" aca="1" ref="O36" ca="1">IFERROR(IF(AND(OR(WEEKDAY(N$4,2)&gt;5,N$4=Congés),OR(N36="x",N36="S")),N36,IF(O$4=$E36,"x",IF(AND(((O$4-$E36)/VLOOKUP($D36,Opérations[],8,0))=INT(((O$4-$E36)/VLOOKUP($D36,Opérations[],8,0))),$D36&lt;&gt;""),"S",""))),"")</f>
        <v/>
      </c>
      <c r="P36" s="34" t="str">
        <f t="array" aca="1" ref="P36" ca="1">IFERROR(IF(AND(OR(WEEKDAY(O$4,2)&gt;5,O$4=Congés),OR(O36="x",O36="S")),O36,IF(P$4=$E36,"x",IF(AND(((P$4-$E36)/VLOOKUP($D36,Opérations[],8,0))=INT(((P$4-$E36)/VLOOKUP($D36,Opérations[],8,0))),$D36&lt;&gt;""),"S",""))),"")</f>
        <v/>
      </c>
      <c r="Q36" s="34" t="str">
        <f t="array" aca="1" ref="Q36" ca="1">IFERROR(IF(AND(OR(WEEKDAY(P$4,2)&gt;5,P$4=Congés),OR(P36="x",P36="S")),P36,IF(Q$4=$E36,"x",IF(AND(((Q$4-$E36)/VLOOKUP($D36,Opérations[],8,0))=INT(((Q$4-$E36)/VLOOKUP($D36,Opérations[],8,0))),$D36&lt;&gt;""),"S",""))),"")</f>
        <v>S</v>
      </c>
      <c r="R36" s="34" t="str">
        <f t="array" aca="1" ref="R36" ca="1">IFERROR(IF(AND(OR(WEEKDAY(Q$4,2)&gt;5,Q$4=Congés),OR(Q36="x",Q36="S")),Q36,IF(R$4=$E36,"x",IF(AND(((R$4-$E36)/VLOOKUP($D36,Opérations[],8,0))=INT(((R$4-$E36)/VLOOKUP($D36,Opérations[],8,0))),$D36&lt;&gt;""),"S",""))),"")</f>
        <v>S</v>
      </c>
      <c r="S36" s="34" t="str">
        <f t="array" aca="1" ref="S36" ca="1">IFERROR(IF(AND(OR(WEEKDAY(R$4,2)&gt;5,R$4=Congés),OR(R36="x",R36="S")),R36,IF(S$4=$E36,"x",IF(AND(((S$4-$E36)/VLOOKUP($D36,Opérations[],8,0))=INT(((S$4-$E36)/VLOOKUP($D36,Opérations[],8,0))),$D36&lt;&gt;""),"S",""))),"")</f>
        <v>S</v>
      </c>
      <c r="T36" s="34" t="str">
        <f t="array" aca="1" ref="T36" ca="1">IFERROR(IF(AND(OR(WEEKDAY(S$4,2)&gt;5,S$4=Congés),OR(S36="x",S36="S")),S36,IF(T$4=$E36,"x",IF(AND(((T$4-$E36)/VLOOKUP($D36,Opérations[],8,0))=INT(((T$4-$E36)/VLOOKUP($D36,Opérations[],8,0))),$D36&lt;&gt;""),"S",""))),"")</f>
        <v/>
      </c>
      <c r="U36" s="34" t="str">
        <f t="array" aca="1" ref="U36" ca="1">IFERROR(IF(AND(OR(WEEKDAY(T$4,2)&gt;5,T$4=Congés),OR(T36="x",T36="S")),T36,IF(U$4=$E36,"x",IF(AND(((U$4-$E36)/VLOOKUP($D36,Opérations[],8,0))=INT(((U$4-$E36)/VLOOKUP($D36,Opérations[],8,0))),$D36&lt;&gt;""),"S",""))),"")</f>
        <v/>
      </c>
      <c r="V36" s="34" t="str">
        <f t="array" aca="1" ref="V36" ca="1">IFERROR(IF(AND(OR(WEEKDAY(U$4,2)&gt;5,U$4=Congés),OR(U36="x",U36="S")),U36,IF(V$4=$E36,"x",IF(AND(((V$4-$E36)/VLOOKUP($D36,Opérations[],8,0))=INT(((V$4-$E36)/VLOOKUP($D36,Opérations[],8,0))),$D36&lt;&gt;""),"S",""))),"")</f>
        <v/>
      </c>
      <c r="W36" s="34" t="str">
        <f t="array" aca="1" ref="W36" ca="1">IFERROR(IF(AND(OR(WEEKDAY(V$4,2)&gt;5,V$4=Congés),OR(V36="x",V36="S")),V36,IF(W$4=$E36,"x",IF(AND(((W$4-$E36)/VLOOKUP($D36,Opérations[],8,0))=INT(((W$4-$E36)/VLOOKUP($D36,Opérations[],8,0))),$D36&lt;&gt;""),"S",""))),"")</f>
        <v/>
      </c>
      <c r="X36" s="34" t="str">
        <f t="array" aca="1" ref="X36" ca="1">IFERROR(IF(AND(OR(WEEKDAY(W$4,2)&gt;5,W$4=Congés),OR(W36="x",W36="S")),W36,IF(X$4=$E36,"x",IF(AND(((X$4-$E36)/VLOOKUP($D36,Opérations[],8,0))=INT(((X$4-$E36)/VLOOKUP($D36,Opérations[],8,0))),$D36&lt;&gt;""),"S",""))),"")</f>
        <v/>
      </c>
      <c r="Y36" s="34" t="str">
        <f t="array" aca="1" ref="Y36" ca="1">IFERROR(IF(AND(OR(WEEKDAY(X$4,2)&gt;5,X$4=Congés),OR(X36="x",X36="S")),X36,IF(Y$4=$E36,"x",IF(AND(((Y$4-$E36)/VLOOKUP($D36,Opérations[],8,0))=INT(((Y$4-$E36)/VLOOKUP($D36,Opérations[],8,0))),$D36&lt;&gt;""),"S",""))),"")</f>
        <v/>
      </c>
      <c r="Z36" s="34" t="str">
        <f t="array" aca="1" ref="Z36" ca="1">IFERROR(IF(AND(OR(WEEKDAY(Y$4,2)&gt;5,Y$4=Congés),OR(Y36="x",Y36="S")),Y36,IF(Z$4=$E36,"x",IF(AND(((Z$4-$E36)/VLOOKUP($D36,Opérations[],8,0))=INT(((Z$4-$E36)/VLOOKUP($D36,Opérations[],8,0))),$D36&lt;&gt;""),"S",""))),"")</f>
        <v/>
      </c>
      <c r="AA36" s="34" t="str">
        <f t="array" aca="1" ref="AA36" ca="1">IFERROR(IF(AND(OR(WEEKDAY(Z$4,2)&gt;5,Z$4=Congés),OR(Z36="x",Z36="S")),Z36,IF(AA$4=$E36,"x",IF(AND(((AA$4-$E36)/VLOOKUP($D36,Opérations[],8,0))=INT(((AA$4-$E36)/VLOOKUP($D36,Opérations[],8,0))),$D36&lt;&gt;""),"S",""))),"")</f>
        <v/>
      </c>
      <c r="AB36" s="34" t="str">
        <f t="array" aca="1" ref="AB36" ca="1">IFERROR(IF(AND(OR(WEEKDAY(AA$4,2)&gt;5,AA$4=Congés),OR(AA36="x",AA36="S")),AA36,IF(AB$4=$E36,"x",IF(AND(((AB$4-$E36)/VLOOKUP($D36,Opérations[],8,0))=INT(((AB$4-$E36)/VLOOKUP($D36,Opérations[],8,0))),$D36&lt;&gt;""),"S",""))),"")</f>
        <v/>
      </c>
      <c r="AC36" s="34" t="str">
        <f t="array" aca="1" ref="AC36" ca="1">IFERROR(IF(AND(OR(WEEKDAY(AB$4,2)&gt;5,AB$4=Congés),OR(AB36="x",AB36="S")),AB36,IF(AC$4=$E36,"x",IF(AND(((AC$4-$E36)/VLOOKUP($D36,Opérations[],8,0))=INT(((AC$4-$E36)/VLOOKUP($D36,Opérations[],8,0))),$D36&lt;&gt;""),"S",""))),"")</f>
        <v/>
      </c>
      <c r="AD36" s="34" t="str">
        <f t="array" aca="1" ref="AD36" ca="1">IFERROR(IF(AND(OR(WEEKDAY(AC$4,2)&gt;5,AC$4=Congés),OR(AC36="x",AC36="S")),AC36,IF(AD$4=$E36,"x",IF(AND(((AD$4-$E36)/VLOOKUP($D36,Opérations[],8,0))=INT(((AD$4-$E36)/VLOOKUP($D36,Opérations[],8,0))),$D36&lt;&gt;""),"S",""))),"")</f>
        <v/>
      </c>
      <c r="AE36" s="34" t="str">
        <f t="array" aca="1" ref="AE36" ca="1">IFERROR(IF(AND(OR(WEEKDAY(AD$4,2)&gt;5,AD$4=Congés),OR(AD36="x",AD36="S")),AD36,IF(AE$4=$E36,"x",IF(AND(((AE$4-$E36)/VLOOKUP($D36,Opérations[],8,0))=INT(((AE$4-$E36)/VLOOKUP($D36,Opérations[],8,0))),$D36&lt;&gt;""),"S",""))),"")</f>
        <v/>
      </c>
      <c r="AF36" s="34" t="str">
        <f t="array" aca="1" ref="AF36" ca="1">IFERROR(IF(AND(OR(WEEKDAY(AE$4,2)&gt;5,AE$4=Congés),OR(AE36="x",AE36="S")),AE36,IF(AF$4=$E36,"x",IF(AND(((AF$4-$E36)/VLOOKUP($D36,Opérations[],8,0))=INT(((AF$4-$E36)/VLOOKUP($D36,Opérations[],8,0))),$D36&lt;&gt;""),"S",""))),"")</f>
        <v/>
      </c>
      <c r="AG36" s="72" t="str">
        <f t="array" aca="1" ref="AG36" ca="1">IFERROR(IF(AND(OR(WEEKDAY(AF$4,2)&gt;5,AF$4=Congés),OR(AF36="x",AF36="S")),AF36,IF(AG$4=$E36,"x",IF(AND(((AG$4-$E36)/VLOOKUP($D36,Opérations[],8,0))=INT(((AG$4-$E36)/VLOOKUP($D36,Opérations[],8,0))),$D36&lt;&gt;""),"S",""))),"")</f>
        <v/>
      </c>
      <c r="AH36" s="80" t="str">
        <f t="array" aca="1" ref="AH36" ca="1">IFERROR(IF(AND(OR(WEEKDAY(AG$4,2)&gt;5,AG$4=Congés),OR(AG36="x",AG36="S")),AG36,IF(AH$4=$E36,"x",IF(AND(((AH$4-$E36)/VLOOKUP($D36,Opérations[],8,0))=INT(((AH$4-$E36)/VLOOKUP($D36,Opérations[],8,0))),$D36&lt;&gt;""),"S",""))),"")</f>
        <v/>
      </c>
      <c r="AI36" s="34" t="str">
        <f t="array" aca="1" ref="AI36" ca="1">IFERROR(IF(AND(OR(WEEKDAY(AH$4,2)&gt;5,AH$4=Congés),OR(AH36="x",AH36="S")),AH36,IF(AI$4=$E36,"x",IF(AND(((AI$4-$E36)/VLOOKUP($D36,Opérations[],8,0))=INT(((AI$4-$E36)/VLOOKUP($D36,Opérations[],8,0))),$D36&lt;&gt;""),"S",""))),"")</f>
        <v/>
      </c>
      <c r="AJ36" s="34" t="str">
        <f t="array" aca="1" ref="AJ36" ca="1">IFERROR(IF(AND(OR(WEEKDAY(AI$4,2)&gt;5,AI$4=Congés),OR(AI36="x",AI36="S")),AI36,IF(AJ$4=$E36,"x",IF(AND(((AJ$4-$E36)/VLOOKUP($D36,Opérations[],8,0))=INT(((AJ$4-$E36)/VLOOKUP($D36,Opérations[],8,0))),$D36&lt;&gt;""),"S",""))),"")</f>
        <v/>
      </c>
      <c r="AK36" s="34" t="str">
        <f t="array" aca="1" ref="AK36" ca="1">IFERROR(IF(AND(OR(WEEKDAY(AJ$4,2)&gt;5,AJ$4=Congés),OR(AJ36="x",AJ36="S")),AJ36,IF(AK$4=$E36,"x",IF(AND(((AK$4-$E36)/VLOOKUP($D36,Opérations[],8,0))=INT(((AK$4-$E36)/VLOOKUP($D36,Opérations[],8,0))),$D36&lt;&gt;""),"S",""))),"")</f>
        <v/>
      </c>
      <c r="AL36" s="34" t="str">
        <f t="array" aca="1" ref="AL36" ca="1">IFERROR(IF(AND(OR(WEEKDAY(AK$4,2)&gt;5,AK$4=Congés),OR(AK36="x",AK36="S")),AK36,IF(AL$4=$E36,"x",IF(AND(((AL$4-$E36)/VLOOKUP($D36,Opérations[],8,0))=INT(((AL$4-$E36)/VLOOKUP($D36,Opérations[],8,0))),$D36&lt;&gt;""),"S",""))),"")</f>
        <v/>
      </c>
      <c r="AM36" s="34" t="str">
        <f t="array" aca="1" ref="AM36" ca="1">IFERROR(IF(AND(OR(WEEKDAY(AL$4,2)&gt;5,AL$4=Congés),OR(AL36="x",AL36="S")),AL36,IF(AM$4=$E36,"x",IF(AND(((AM$4-$E36)/VLOOKUP($D36,Opérations[],8,0))=INT(((AM$4-$E36)/VLOOKUP($D36,Opérations[],8,0))),$D36&lt;&gt;""),"S",""))),"")</f>
        <v/>
      </c>
      <c r="AN36" s="34" t="str">
        <f t="array" aca="1" ref="AN36" ca="1">IFERROR(IF(AND(OR(WEEKDAY(AM$4,2)&gt;5,AM$4=Congés),OR(AM36="x",AM36="S")),AM36,IF(AN$4=$E36,"x",IF(AND(((AN$4-$E36)/VLOOKUP($D36,Opérations[],8,0))=INT(((AN$4-$E36)/VLOOKUP($D36,Opérations[],8,0))),$D36&lt;&gt;""),"S",""))),"")</f>
        <v/>
      </c>
      <c r="AO36" s="34" t="str">
        <f t="array" aca="1" ref="AO36" ca="1">IFERROR(IF(AND(OR(WEEKDAY(AN$4,2)&gt;5,AN$4=Congés),OR(AN36="x",AN36="S")),AN36,IF(AO$4=$E36,"x",IF(AND(((AO$4-$E36)/VLOOKUP($D36,Opérations[],8,0))=INT(((AO$4-$E36)/VLOOKUP($D36,Opérations[],8,0))),$D36&lt;&gt;""),"S",""))),"")</f>
        <v/>
      </c>
      <c r="AP36" s="34" t="str">
        <f t="array" aca="1" ref="AP36" ca="1">IFERROR(IF(AND(OR(WEEKDAY(AO$4,2)&gt;5,AO$4=Congés),OR(AO36="x",AO36="S")),AO36,IF(AP$4=$E36,"x",IF(AND(((AP$4-$E36)/VLOOKUP($D36,Opérations[],8,0))=INT(((AP$4-$E36)/VLOOKUP($D36,Opérations[],8,0))),$D36&lt;&gt;""),"S",""))),"")</f>
        <v/>
      </c>
      <c r="AQ36" s="34" t="str">
        <f t="array" aca="1" ref="AQ36" ca="1">IFERROR(IF(AND(OR(WEEKDAY(AP$4,2)&gt;5,AP$4=Congés),OR(AP36="x",AP36="S")),AP36,IF(AQ$4=$E36,"x",IF(AND(((AQ$4-$E36)/VLOOKUP($D36,Opérations[],8,0))=INT(((AQ$4-$E36)/VLOOKUP($D36,Opérations[],8,0))),$D36&lt;&gt;""),"S",""))),"")</f>
        <v/>
      </c>
      <c r="AR36" s="34" t="str">
        <f t="array" aca="1" ref="AR36" ca="1">IFERROR(IF(AND(OR(WEEKDAY(AQ$4,2)&gt;5,AQ$4=Congés),OR(AQ36="x",AQ36="S")),AQ36,IF(AR$4=$E36,"x",IF(AND(((AR$4-$E36)/VLOOKUP($D36,Opérations[],8,0))=INT(((AR$4-$E36)/VLOOKUP($D36,Opérations[],8,0))),$D36&lt;&gt;""),"S",""))),"")</f>
        <v/>
      </c>
      <c r="AS36" s="34" t="str">
        <f t="array" aca="1" ref="AS36" ca="1">IFERROR(IF(AND(OR(WEEKDAY(AR$4,2)&gt;5,AR$4=Congés),OR(AR36="x",AR36="S")),AR36,IF(AS$4=$E36,"x",IF(AND(((AS$4-$E36)/VLOOKUP($D36,Opérations[],8,0))=INT(((AS$4-$E36)/VLOOKUP($D36,Opérations[],8,0))),$D36&lt;&gt;""),"S",""))),"")</f>
        <v/>
      </c>
      <c r="AT36" s="34" t="str">
        <f t="array" aca="1" ref="AT36" ca="1">IFERROR(IF(AND(OR(WEEKDAY(AS$4,2)&gt;5,AS$4=Congés),OR(AS36="x",AS36="S")),AS36,IF(AT$4=$E36,"x",IF(AND(((AT$4-$E36)/VLOOKUP($D36,Opérations[],8,0))=INT(((AT$4-$E36)/VLOOKUP($D36,Opérations[],8,0))),$D36&lt;&gt;""),"S",""))),"")</f>
        <v/>
      </c>
      <c r="AU36" s="34" t="str">
        <f t="array" aca="1" ref="AU36" ca="1">IFERROR(IF(AND(OR(WEEKDAY(AT$4,2)&gt;5,AT$4=Congés),OR(AT36="x",AT36="S")),AT36,IF(AU$4=$E36,"x",IF(AND(((AU$4-$E36)/VLOOKUP($D36,Opérations[],8,0))=INT(((AU$4-$E36)/VLOOKUP($D36,Opérations[],8,0))),$D36&lt;&gt;""),"S",""))),"")</f>
        <v>S</v>
      </c>
      <c r="AV36" s="34" t="str">
        <f t="array" aca="1" ref="AV36" ca="1">IFERROR(IF(AND(OR(WEEKDAY(AU$4,2)&gt;5,AU$4=Congés),OR(AU36="x",AU36="S")),AU36,IF(AV$4=$E36,"x",IF(AND(((AV$4-$E36)/VLOOKUP($D36,Opérations[],8,0))=INT(((AV$4-$E36)/VLOOKUP($D36,Opérations[],8,0))),$D36&lt;&gt;""),"S",""))),"")</f>
        <v/>
      </c>
      <c r="AW36" s="34" t="str">
        <f t="array" aca="1" ref="AW36" ca="1">IFERROR(IF(AND(OR(WEEKDAY(AV$4,2)&gt;5,AV$4=Congés),OR(AV36="x",AV36="S")),AV36,IF(AW$4=$E36,"x",IF(AND(((AW$4-$E36)/VLOOKUP($D36,Opérations[],8,0))=INT(((AW$4-$E36)/VLOOKUP($D36,Opérations[],8,0))),$D36&lt;&gt;""),"S",""))),"")</f>
        <v/>
      </c>
      <c r="AX36" s="34" t="str">
        <f t="array" aca="1" ref="AX36" ca="1">IFERROR(IF(AND(OR(WEEKDAY(AW$4,2)&gt;5,AW$4=Congés),OR(AW36="x",AW36="S")),AW36,IF(AX$4=$E36,"x",IF(AND(((AX$4-$E36)/VLOOKUP($D36,Opérations[],8,0))=INT(((AX$4-$E36)/VLOOKUP($D36,Opérations[],8,0))),$D36&lt;&gt;""),"S",""))),"")</f>
        <v/>
      </c>
      <c r="AY36" s="34" t="str">
        <f t="array" aca="1" ref="AY36" ca="1">IFERROR(IF(AND(OR(WEEKDAY(AX$4,2)&gt;5,AX$4=Congés),OR(AX36="x",AX36="S")),AX36,IF(AY$4=$E36,"x",IF(AND(((AY$4-$E36)/VLOOKUP($D36,Opérations[],8,0))=INT(((AY$4-$E36)/VLOOKUP($D36,Opérations[],8,0))),$D36&lt;&gt;""),"S",""))),"")</f>
        <v/>
      </c>
      <c r="AZ36" s="34" t="str">
        <f t="array" aca="1" ref="AZ36" ca="1">IFERROR(IF(AND(OR(WEEKDAY(AY$4,2)&gt;5,AY$4=Congés),OR(AY36="x",AY36="S")),AY36,IF(AZ$4=$E36,"x",IF(AND(((AZ$4-$E36)/VLOOKUP($D36,Opérations[],8,0))=INT(((AZ$4-$E36)/VLOOKUP($D36,Opérations[],8,0))),$D36&lt;&gt;""),"S",""))),"")</f>
        <v/>
      </c>
      <c r="BA36" s="34" t="str">
        <f t="array" aca="1" ref="BA36" ca="1">IFERROR(IF(AND(OR(WEEKDAY(AZ$4,2)&gt;5,AZ$4=Congés),OR(AZ36="x",AZ36="S")),AZ36,IF(BA$4=$E36,"x",IF(AND(((BA$4-$E36)/VLOOKUP($D36,Opérations[],8,0))=INT(((BA$4-$E36)/VLOOKUP($D36,Opérations[],8,0))),$D36&lt;&gt;""),"S",""))),"")</f>
        <v/>
      </c>
      <c r="BB36" s="34" t="str">
        <f t="array" aca="1" ref="BB36" ca="1">IFERROR(IF(AND(OR(WEEKDAY(BA$4,2)&gt;5,BA$4=Congés),OR(BA36="x",BA36="S")),BA36,IF(BB$4=$E36,"x",IF(AND(((BB$4-$E36)/VLOOKUP($D36,Opérations[],8,0))=INT(((BB$4-$E36)/VLOOKUP($D36,Opérations[],8,0))),$D36&lt;&gt;""),"S",""))),"")</f>
        <v/>
      </c>
      <c r="BC36" s="34" t="str">
        <f t="array" aca="1" ref="BC36" ca="1">IFERROR(IF(AND(OR(WEEKDAY(BB$4,2)&gt;5,BB$4=Congés),OR(BB36="x",BB36="S")),BB36,IF(BC$4=$E36,"x",IF(AND(((BC$4-$E36)/VLOOKUP($D36,Opérations[],8,0))=INT(((BC$4-$E36)/VLOOKUP($D36,Opérations[],8,0))),$D36&lt;&gt;""),"S",""))),"")</f>
        <v/>
      </c>
      <c r="BD36" s="72" t="str">
        <f t="array" aca="1" ref="BD36" ca="1">IFERROR(IF(AND(OR(WEEKDAY(BC$4,2)&gt;5,BC$4=Congés),OR(BC36="x",BC36="S")),BC36,IF(BD$4=$E36,"x",IF(AND(((BD$4-$E36)/VLOOKUP($D36,Opérations[],8,0))=INT(((BD$4-$E36)/VLOOKUP($D36,Opérations[],8,0))),$D36&lt;&gt;""),"S",""))),"")</f>
        <v/>
      </c>
    </row>
    <row r="37" spans="3:56">
      <c r="C37" s="159" t="str">
        <f>IF(ISBLANK(D37),"",VLOOKUP(D37,Opérations[],2,0))</f>
        <v>Graissage</v>
      </c>
      <c r="D37" s="4">
        <f t="shared" si="4"/>
        <v>31</v>
      </c>
      <c r="E37" s="71">
        <f>IF(ISBLANK(D37),"",VLOOKUP(D37,Opérations[],3,0))</f>
        <v>42643</v>
      </c>
      <c r="F37" s="83"/>
      <c r="G37" s="80" t="str">
        <f t="array" aca="1" ref="G37" ca="1">IFERROR(IF(AND(OR(WEEKDAY(F$4,2)&gt;5,F$4=Congés),OR(F37="x",F37="S")),F37,IF(G$4=$E37,"x",IF(AND(((G$4-$E37)/VLOOKUP($D37,Opérations[],8,0))=INT(((G$4-$E37)/VLOOKUP($D37,Opérations[],8,0))),$D37&lt;&gt;""),"S",""))),"")</f>
        <v/>
      </c>
      <c r="H37" s="34" t="str">
        <f t="array" aca="1" ref="H37" ca="1">IFERROR(IF(AND(OR(WEEKDAY(G$4,2)&gt;5,G$4=Congés),OR(G37="x",G37="S")),G37,IF(H$4=$E37,"x",IF(AND(((H$4-$E37)/VLOOKUP($D37,Opérations[],8,0))=INT(((H$4-$E37)/VLOOKUP($D37,Opérations[],8,0))),$D37&lt;&gt;""),"S",""))),"")</f>
        <v/>
      </c>
      <c r="I37" s="34" t="str">
        <f t="array" aca="1" ref="I37" ca="1">IFERROR(IF(AND(OR(WEEKDAY(H$4,2)&gt;5,H$4=Congés),OR(H37="x",H37="S")),H37,IF(I$4=$E37,"x",IF(AND(((I$4-$E37)/VLOOKUP($D37,Opérations[],8,0))=INT(((I$4-$E37)/VLOOKUP($D37,Opérations[],8,0))),$D37&lt;&gt;""),"S",""))),"")</f>
        <v/>
      </c>
      <c r="J37" s="34" t="str">
        <f t="array" aca="1" ref="J37" ca="1">IFERROR(IF(AND(OR(WEEKDAY(I$4,2)&gt;5,I$4=Congés),OR(I37="x",I37="S")),I37,IF(J$4=$E37,"x",IF(AND(((J$4-$E37)/VLOOKUP($D37,Opérations[],8,0))=INT(((J$4-$E37)/VLOOKUP($D37,Opérations[],8,0))),$D37&lt;&gt;""),"S",""))),"")</f>
        <v/>
      </c>
      <c r="K37" s="34" t="str">
        <f t="array" aca="1" ref="K37" ca="1">IFERROR(IF(AND(OR(WEEKDAY(J$4,2)&gt;5,J$4=Congés),OR(J37="x",J37="S")),J37,IF(K$4=$E37,"x",IF(AND(((K$4-$E37)/VLOOKUP($D37,Opérations[],8,0))=INT(((K$4-$E37)/VLOOKUP($D37,Opérations[],8,0))),$D37&lt;&gt;""),"S",""))),"")</f>
        <v/>
      </c>
      <c r="L37" s="34" t="str">
        <f t="array" aca="1" ref="L37" ca="1">IFERROR(IF(AND(OR(WEEKDAY(K$4,2)&gt;5,K$4=Congés),OR(K37="x",K37="S")),K37,IF(L$4=$E37,"x",IF(AND(((L$4-$E37)/VLOOKUP($D37,Opérations[],8,0))=INT(((L$4-$E37)/VLOOKUP($D37,Opérations[],8,0))),$D37&lt;&gt;""),"S",""))),"")</f>
        <v/>
      </c>
      <c r="M37" s="34" t="str">
        <f t="array" aca="1" ref="M37" ca="1">IFERROR(IF(AND(OR(WEEKDAY(L$4,2)&gt;5,L$4=Congés),OR(L37="x",L37="S")),L37,IF(M$4=$E37,"x",IF(AND(((M$4-$E37)/VLOOKUP($D37,Opérations[],8,0))=INT(((M$4-$E37)/VLOOKUP($D37,Opérations[],8,0))),$D37&lt;&gt;""),"S",""))),"")</f>
        <v/>
      </c>
      <c r="N37" s="34" t="str">
        <f t="array" aca="1" ref="N37" ca="1">IFERROR(IF(AND(OR(WEEKDAY(M$4,2)&gt;5,M$4=Congés),OR(M37="x",M37="S")),M37,IF(N$4=$E37,"x",IF(AND(((N$4-$E37)/VLOOKUP($D37,Opérations[],8,0))=INT(((N$4-$E37)/VLOOKUP($D37,Opérations[],8,0))),$D37&lt;&gt;""),"S",""))),"")</f>
        <v/>
      </c>
      <c r="O37" s="34" t="str">
        <f t="array" aca="1" ref="O37" ca="1">IFERROR(IF(AND(OR(WEEKDAY(N$4,2)&gt;5,N$4=Congés),OR(N37="x",N37="S")),N37,IF(O$4=$E37,"x",IF(AND(((O$4-$E37)/VLOOKUP($D37,Opérations[],8,0))=INT(((O$4-$E37)/VLOOKUP($D37,Opérations[],8,0))),$D37&lt;&gt;""),"S",""))),"")</f>
        <v/>
      </c>
      <c r="P37" s="34" t="str">
        <f t="array" aca="1" ref="P37" ca="1">IFERROR(IF(AND(OR(WEEKDAY(O$4,2)&gt;5,O$4=Congés),OR(O37="x",O37="S")),O37,IF(P$4=$E37,"x",IF(AND(((P$4-$E37)/VLOOKUP($D37,Opérations[],8,0))=INT(((P$4-$E37)/VLOOKUP($D37,Opérations[],8,0))),$D37&lt;&gt;""),"S",""))),"")</f>
        <v/>
      </c>
      <c r="Q37" s="34" t="str">
        <f t="array" aca="1" ref="Q37" ca="1">IFERROR(IF(AND(OR(WEEKDAY(P$4,2)&gt;5,P$4=Congés),OR(P37="x",P37="S")),P37,IF(Q$4=$E37,"x",IF(AND(((Q$4-$E37)/VLOOKUP($D37,Opérations[],8,0))=INT(((Q$4-$E37)/VLOOKUP($D37,Opérations[],8,0))),$D37&lt;&gt;""),"S",""))),"")</f>
        <v/>
      </c>
      <c r="R37" s="34" t="str">
        <f t="array" aca="1" ref="R37" ca="1">IFERROR(IF(AND(OR(WEEKDAY(Q$4,2)&gt;5,Q$4=Congés),OR(Q37="x",Q37="S")),Q37,IF(R$4=$E37,"x",IF(AND(((R$4-$E37)/VLOOKUP($D37,Opérations[],8,0))=INT(((R$4-$E37)/VLOOKUP($D37,Opérations[],8,0))),$D37&lt;&gt;""),"S",""))),"")</f>
        <v/>
      </c>
      <c r="S37" s="34" t="str">
        <f t="array" aca="1" ref="S37" ca="1">IFERROR(IF(AND(OR(WEEKDAY(R$4,2)&gt;5,R$4=Congés),OR(R37="x",R37="S")),R37,IF(S$4=$E37,"x",IF(AND(((S$4-$E37)/VLOOKUP($D37,Opérations[],8,0))=INT(((S$4-$E37)/VLOOKUP($D37,Opérations[],8,0))),$D37&lt;&gt;""),"S",""))),"")</f>
        <v/>
      </c>
      <c r="T37" s="34" t="str">
        <f t="array" aca="1" ref="T37" ca="1">IFERROR(IF(AND(OR(WEEKDAY(S$4,2)&gt;5,S$4=Congés),OR(S37="x",S37="S")),S37,IF(T$4=$E37,"x",IF(AND(((T$4-$E37)/VLOOKUP($D37,Opérations[],8,0))=INT(((T$4-$E37)/VLOOKUP($D37,Opérations[],8,0))),$D37&lt;&gt;""),"S",""))),"")</f>
        <v/>
      </c>
      <c r="U37" s="34" t="str">
        <f t="array" aca="1" ref="U37" ca="1">IFERROR(IF(AND(OR(WEEKDAY(T$4,2)&gt;5,T$4=Congés),OR(T37="x",T37="S")),T37,IF(U$4=$E37,"x",IF(AND(((U$4-$E37)/VLOOKUP($D37,Opérations[],8,0))=INT(((U$4-$E37)/VLOOKUP($D37,Opérations[],8,0))),$D37&lt;&gt;""),"S",""))),"")</f>
        <v/>
      </c>
      <c r="V37" s="34" t="str">
        <f t="array" aca="1" ref="V37" ca="1">IFERROR(IF(AND(OR(WEEKDAY(U$4,2)&gt;5,U$4=Congés),OR(U37="x",U37="S")),U37,IF(V$4=$E37,"x",IF(AND(((V$4-$E37)/VLOOKUP($D37,Opérations[],8,0))=INT(((V$4-$E37)/VLOOKUP($D37,Opérations[],8,0))),$D37&lt;&gt;""),"S",""))),"")</f>
        <v/>
      </c>
      <c r="W37" s="34" t="str">
        <f t="array" aca="1" ref="W37" ca="1">IFERROR(IF(AND(OR(WEEKDAY(V$4,2)&gt;5,V$4=Congés),OR(V37="x",V37="S")),V37,IF(W$4=$E37,"x",IF(AND(((W$4-$E37)/VLOOKUP($D37,Opérations[],8,0))=INT(((W$4-$E37)/VLOOKUP($D37,Opérations[],8,0))),$D37&lt;&gt;""),"S",""))),"")</f>
        <v/>
      </c>
      <c r="X37" s="34" t="str">
        <f t="array" aca="1" ref="X37" ca="1">IFERROR(IF(AND(OR(WEEKDAY(W$4,2)&gt;5,W$4=Congés),OR(W37="x",W37="S")),W37,IF(X$4=$E37,"x",IF(AND(((X$4-$E37)/VLOOKUP($D37,Opérations[],8,0))=INT(((X$4-$E37)/VLOOKUP($D37,Opérations[],8,0))),$D37&lt;&gt;""),"S",""))),"")</f>
        <v/>
      </c>
      <c r="Y37" s="34" t="str">
        <f t="array" aca="1" ref="Y37" ca="1">IFERROR(IF(AND(OR(WEEKDAY(X$4,2)&gt;5,X$4=Congés),OR(X37="x",X37="S")),X37,IF(Y$4=$E37,"x",IF(AND(((Y$4-$E37)/VLOOKUP($D37,Opérations[],8,0))=INT(((Y$4-$E37)/VLOOKUP($D37,Opérations[],8,0))),$D37&lt;&gt;""),"S",""))),"")</f>
        <v/>
      </c>
      <c r="Z37" s="34" t="str">
        <f t="array" aca="1" ref="Z37" ca="1">IFERROR(IF(AND(OR(WEEKDAY(Y$4,2)&gt;5,Y$4=Congés),OR(Y37="x",Y37="S")),Y37,IF(Z$4=$E37,"x",IF(AND(((Z$4-$E37)/VLOOKUP($D37,Opérations[],8,0))=INT(((Z$4-$E37)/VLOOKUP($D37,Opérations[],8,0))),$D37&lt;&gt;""),"S",""))),"")</f>
        <v/>
      </c>
      <c r="AA37" s="34" t="str">
        <f t="array" aca="1" ref="AA37" ca="1">IFERROR(IF(AND(OR(WEEKDAY(Z$4,2)&gt;5,Z$4=Congés),OR(Z37="x",Z37="S")),Z37,IF(AA$4=$E37,"x",IF(AND(((AA$4-$E37)/VLOOKUP($D37,Opérations[],8,0))=INT(((AA$4-$E37)/VLOOKUP($D37,Opérations[],8,0))),$D37&lt;&gt;""),"S",""))),"")</f>
        <v/>
      </c>
      <c r="AB37" s="34" t="str">
        <f t="array" aca="1" ref="AB37" ca="1">IFERROR(IF(AND(OR(WEEKDAY(AA$4,2)&gt;5,AA$4=Congés),OR(AA37="x",AA37="S")),AA37,IF(AB$4=$E37,"x",IF(AND(((AB$4-$E37)/VLOOKUP($D37,Opérations[],8,0))=INT(((AB$4-$E37)/VLOOKUP($D37,Opérations[],8,0))),$D37&lt;&gt;""),"S",""))),"")</f>
        <v/>
      </c>
      <c r="AC37" s="34" t="str">
        <f t="array" aca="1" ref="AC37" ca="1">IFERROR(IF(AND(OR(WEEKDAY(AB$4,2)&gt;5,AB$4=Congés),OR(AB37="x",AB37="S")),AB37,IF(AC$4=$E37,"x",IF(AND(((AC$4-$E37)/VLOOKUP($D37,Opérations[],8,0))=INT(((AC$4-$E37)/VLOOKUP($D37,Opérations[],8,0))),$D37&lt;&gt;""),"S",""))),"")</f>
        <v/>
      </c>
      <c r="AD37" s="34" t="str">
        <f t="array" aca="1" ref="AD37" ca="1">IFERROR(IF(AND(OR(WEEKDAY(AC$4,2)&gt;5,AC$4=Congés),OR(AC37="x",AC37="S")),AC37,IF(AD$4=$E37,"x",IF(AND(((AD$4-$E37)/VLOOKUP($D37,Opérations[],8,0))=INT(((AD$4-$E37)/VLOOKUP($D37,Opérations[],8,0))),$D37&lt;&gt;""),"S",""))),"")</f>
        <v/>
      </c>
      <c r="AE37" s="34" t="str">
        <f t="array" aca="1" ref="AE37" ca="1">IFERROR(IF(AND(OR(WEEKDAY(AD$4,2)&gt;5,AD$4=Congés),OR(AD37="x",AD37="S")),AD37,IF(AE$4=$E37,"x",IF(AND(((AE$4-$E37)/VLOOKUP($D37,Opérations[],8,0))=INT(((AE$4-$E37)/VLOOKUP($D37,Opérations[],8,0))),$D37&lt;&gt;""),"S",""))),"")</f>
        <v/>
      </c>
      <c r="AF37" s="34" t="str">
        <f t="array" aca="1" ref="AF37" ca="1">IFERROR(IF(AND(OR(WEEKDAY(AE$4,2)&gt;5,AE$4=Congés),OR(AE37="x",AE37="S")),AE37,IF(AF$4=$E37,"x",IF(AND(((AF$4-$E37)/VLOOKUP($D37,Opérations[],8,0))=INT(((AF$4-$E37)/VLOOKUP($D37,Opérations[],8,0))),$D37&lt;&gt;""),"S",""))),"")</f>
        <v/>
      </c>
      <c r="AG37" s="72" t="str">
        <f t="array" aca="1" ref="AG37" ca="1">IFERROR(IF(AND(OR(WEEKDAY(AF$4,2)&gt;5,AF$4=Congés),OR(AF37="x",AF37="S")),AF37,IF(AG$4=$E37,"x",IF(AND(((AG$4-$E37)/VLOOKUP($D37,Opérations[],8,0))=INT(((AG$4-$E37)/VLOOKUP($D37,Opérations[],8,0))),$D37&lt;&gt;""),"S",""))),"")</f>
        <v/>
      </c>
      <c r="AH37" s="80" t="str">
        <f t="array" aca="1" ref="AH37" ca="1">IFERROR(IF(AND(OR(WEEKDAY(AG$4,2)&gt;5,AG$4=Congés),OR(AG37="x",AG37="S")),AG37,IF(AH$4=$E37,"x",IF(AND(((AH$4-$E37)/VLOOKUP($D37,Opérations[],8,0))=INT(((AH$4-$E37)/VLOOKUP($D37,Opérations[],8,0))),$D37&lt;&gt;""),"S",""))),"")</f>
        <v/>
      </c>
      <c r="AI37" s="34" t="str">
        <f t="array" aca="1" ref="AI37" ca="1">IFERROR(IF(AND(OR(WEEKDAY(AH$4,2)&gt;5,AH$4=Congés),OR(AH37="x",AH37="S")),AH37,IF(AI$4=$E37,"x",IF(AND(((AI$4-$E37)/VLOOKUP($D37,Opérations[],8,0))=INT(((AI$4-$E37)/VLOOKUP($D37,Opérations[],8,0))),$D37&lt;&gt;""),"S",""))),"")</f>
        <v/>
      </c>
      <c r="AJ37" s="34" t="str">
        <f t="array" aca="1" ref="AJ37" ca="1">IFERROR(IF(AND(OR(WEEKDAY(AI$4,2)&gt;5,AI$4=Congés),OR(AI37="x",AI37="S")),AI37,IF(AJ$4=$E37,"x",IF(AND(((AJ$4-$E37)/VLOOKUP($D37,Opérations[],8,0))=INT(((AJ$4-$E37)/VLOOKUP($D37,Opérations[],8,0))),$D37&lt;&gt;""),"S",""))),"")</f>
        <v/>
      </c>
      <c r="AK37" s="34" t="str">
        <f t="array" aca="1" ref="AK37" ca="1">IFERROR(IF(AND(OR(WEEKDAY(AJ$4,2)&gt;5,AJ$4=Congés),OR(AJ37="x",AJ37="S")),AJ37,IF(AK$4=$E37,"x",IF(AND(((AK$4-$E37)/VLOOKUP($D37,Opérations[],8,0))=INT(((AK$4-$E37)/VLOOKUP($D37,Opérations[],8,0))),$D37&lt;&gt;""),"S",""))),"")</f>
        <v/>
      </c>
      <c r="AL37" s="34" t="str">
        <f t="array" aca="1" ref="AL37" ca="1">IFERROR(IF(AND(OR(WEEKDAY(AK$4,2)&gt;5,AK$4=Congés),OR(AK37="x",AK37="S")),AK37,IF(AL$4=$E37,"x",IF(AND(((AL$4-$E37)/VLOOKUP($D37,Opérations[],8,0))=INT(((AL$4-$E37)/VLOOKUP($D37,Opérations[],8,0))),$D37&lt;&gt;""),"S",""))),"")</f>
        <v/>
      </c>
      <c r="AM37" s="34" t="str">
        <f t="array" aca="1" ref="AM37" ca="1">IFERROR(IF(AND(OR(WEEKDAY(AL$4,2)&gt;5,AL$4=Congés),OR(AL37="x",AL37="S")),AL37,IF(AM$4=$E37,"x",IF(AND(((AM$4-$E37)/VLOOKUP($D37,Opérations[],8,0))=INT(((AM$4-$E37)/VLOOKUP($D37,Opérations[],8,0))),$D37&lt;&gt;""),"S",""))),"")</f>
        <v/>
      </c>
      <c r="AN37" s="34" t="str">
        <f t="array" aca="1" ref="AN37" ca="1">IFERROR(IF(AND(OR(WEEKDAY(AM$4,2)&gt;5,AM$4=Congés),OR(AM37="x",AM37="S")),AM37,IF(AN$4=$E37,"x",IF(AND(((AN$4-$E37)/VLOOKUP($D37,Opérations[],8,0))=INT(((AN$4-$E37)/VLOOKUP($D37,Opérations[],8,0))),$D37&lt;&gt;""),"S",""))),"")</f>
        <v/>
      </c>
      <c r="AO37" s="34" t="str">
        <f t="array" aca="1" ref="AO37" ca="1">IFERROR(IF(AND(OR(WEEKDAY(AN$4,2)&gt;5,AN$4=Congés),OR(AN37="x",AN37="S")),AN37,IF(AO$4=$E37,"x",IF(AND(((AO$4-$E37)/VLOOKUP($D37,Opérations[],8,0))=INT(((AO$4-$E37)/VLOOKUP($D37,Opérations[],8,0))),$D37&lt;&gt;""),"S",""))),"")</f>
        <v/>
      </c>
      <c r="AP37" s="34" t="str">
        <f t="array" aca="1" ref="AP37" ca="1">IFERROR(IF(AND(OR(WEEKDAY(AO$4,2)&gt;5,AO$4=Congés),OR(AO37="x",AO37="S")),AO37,IF(AP$4=$E37,"x",IF(AND(((AP$4-$E37)/VLOOKUP($D37,Opérations[],8,0))=INT(((AP$4-$E37)/VLOOKUP($D37,Opérations[],8,0))),$D37&lt;&gt;""),"S",""))),"")</f>
        <v/>
      </c>
      <c r="AQ37" s="34" t="str">
        <f t="array" aca="1" ref="AQ37" ca="1">IFERROR(IF(AND(OR(WEEKDAY(AP$4,2)&gt;5,AP$4=Congés),OR(AP37="x",AP37="S")),AP37,IF(AQ$4=$E37,"x",IF(AND(((AQ$4-$E37)/VLOOKUP($D37,Opérations[],8,0))=INT(((AQ$4-$E37)/VLOOKUP($D37,Opérations[],8,0))),$D37&lt;&gt;""),"S",""))),"")</f>
        <v/>
      </c>
      <c r="AR37" s="34" t="str">
        <f t="array" aca="1" ref="AR37" ca="1">IFERROR(IF(AND(OR(WEEKDAY(AQ$4,2)&gt;5,AQ$4=Congés),OR(AQ37="x",AQ37="S")),AQ37,IF(AR$4=$E37,"x",IF(AND(((AR$4-$E37)/VLOOKUP($D37,Opérations[],8,0))=INT(((AR$4-$E37)/VLOOKUP($D37,Opérations[],8,0))),$D37&lt;&gt;""),"S",""))),"")</f>
        <v/>
      </c>
      <c r="AS37" s="34" t="str">
        <f t="array" aca="1" ref="AS37" ca="1">IFERROR(IF(AND(OR(WEEKDAY(AR$4,2)&gt;5,AR$4=Congés),OR(AR37="x",AR37="S")),AR37,IF(AS$4=$E37,"x",IF(AND(((AS$4-$E37)/VLOOKUP($D37,Opérations[],8,0))=INT(((AS$4-$E37)/VLOOKUP($D37,Opérations[],8,0))),$D37&lt;&gt;""),"S",""))),"")</f>
        <v/>
      </c>
      <c r="AT37" s="34" t="str">
        <f t="array" aca="1" ref="AT37" ca="1">IFERROR(IF(AND(OR(WEEKDAY(AS$4,2)&gt;5,AS$4=Congés),OR(AS37="x",AS37="S")),AS37,IF(AT$4=$E37,"x",IF(AND(((AT$4-$E37)/VLOOKUP($D37,Opérations[],8,0))=INT(((AT$4-$E37)/VLOOKUP($D37,Opérations[],8,0))),$D37&lt;&gt;""),"S",""))),"")</f>
        <v/>
      </c>
      <c r="AU37" s="34" t="str">
        <f t="array" aca="1" ref="AU37" ca="1">IFERROR(IF(AND(OR(WEEKDAY(AT$4,2)&gt;5,AT$4=Congés),OR(AT37="x",AT37="S")),AT37,IF(AU$4=$E37,"x",IF(AND(((AU$4-$E37)/VLOOKUP($D37,Opérations[],8,0))=INT(((AU$4-$E37)/VLOOKUP($D37,Opérations[],8,0))),$D37&lt;&gt;""),"S",""))),"")</f>
        <v/>
      </c>
      <c r="AV37" s="34" t="str">
        <f t="array" aca="1" ref="AV37" ca="1">IFERROR(IF(AND(OR(WEEKDAY(AU$4,2)&gt;5,AU$4=Congés),OR(AU37="x",AU37="S")),AU37,IF(AV$4=$E37,"x",IF(AND(((AV$4-$E37)/VLOOKUP($D37,Opérations[],8,0))=INT(((AV$4-$E37)/VLOOKUP($D37,Opérations[],8,0))),$D37&lt;&gt;""),"S",""))),"")</f>
        <v/>
      </c>
      <c r="AW37" s="34" t="str">
        <f t="array" aca="1" ref="AW37" ca="1">IFERROR(IF(AND(OR(WEEKDAY(AV$4,2)&gt;5,AV$4=Congés),OR(AV37="x",AV37="S")),AV37,IF(AW$4=$E37,"x",IF(AND(((AW$4-$E37)/VLOOKUP($D37,Opérations[],8,0))=INT(((AW$4-$E37)/VLOOKUP($D37,Opérations[],8,0))),$D37&lt;&gt;""),"S",""))),"")</f>
        <v/>
      </c>
      <c r="AX37" s="34" t="str">
        <f t="array" aca="1" ref="AX37" ca="1">IFERROR(IF(AND(OR(WEEKDAY(AW$4,2)&gt;5,AW$4=Congés),OR(AW37="x",AW37="S")),AW37,IF(AX$4=$E37,"x",IF(AND(((AX$4-$E37)/VLOOKUP($D37,Opérations[],8,0))=INT(((AX$4-$E37)/VLOOKUP($D37,Opérations[],8,0))),$D37&lt;&gt;""),"S",""))),"")</f>
        <v/>
      </c>
      <c r="AY37" s="34" t="str">
        <f t="array" aca="1" ref="AY37" ca="1">IFERROR(IF(AND(OR(WEEKDAY(AX$4,2)&gt;5,AX$4=Congés),OR(AX37="x",AX37="S")),AX37,IF(AY$4=$E37,"x",IF(AND(((AY$4-$E37)/VLOOKUP($D37,Opérations[],8,0))=INT(((AY$4-$E37)/VLOOKUP($D37,Opérations[],8,0))),$D37&lt;&gt;""),"S",""))),"")</f>
        <v/>
      </c>
      <c r="AZ37" s="34" t="str">
        <f t="array" aca="1" ref="AZ37" ca="1">IFERROR(IF(AND(OR(WEEKDAY(AY$4,2)&gt;5,AY$4=Congés),OR(AY37="x",AY37="S")),AY37,IF(AZ$4=$E37,"x",IF(AND(((AZ$4-$E37)/VLOOKUP($D37,Opérations[],8,0))=INT(((AZ$4-$E37)/VLOOKUP($D37,Opérations[],8,0))),$D37&lt;&gt;""),"S",""))),"")</f>
        <v/>
      </c>
      <c r="BA37" s="34" t="str">
        <f t="array" aca="1" ref="BA37" ca="1">IFERROR(IF(AND(OR(WEEKDAY(AZ$4,2)&gt;5,AZ$4=Congés),OR(AZ37="x",AZ37="S")),AZ37,IF(BA$4=$E37,"x",IF(AND(((BA$4-$E37)/VLOOKUP($D37,Opérations[],8,0))=INT(((BA$4-$E37)/VLOOKUP($D37,Opérations[],8,0))),$D37&lt;&gt;""),"S",""))),"")</f>
        <v/>
      </c>
      <c r="BB37" s="34" t="str">
        <f t="array" aca="1" ref="BB37" ca="1">IFERROR(IF(AND(OR(WEEKDAY(BA$4,2)&gt;5,BA$4=Congés),OR(BA37="x",BA37="S")),BA37,IF(BB$4=$E37,"x",IF(AND(((BB$4-$E37)/VLOOKUP($D37,Opérations[],8,0))=INT(((BB$4-$E37)/VLOOKUP($D37,Opérations[],8,0))),$D37&lt;&gt;""),"S",""))),"")</f>
        <v/>
      </c>
      <c r="BC37" s="34" t="str">
        <f t="array" aca="1" ref="BC37" ca="1">IFERROR(IF(AND(OR(WEEKDAY(BB$4,2)&gt;5,BB$4=Congés),OR(BB37="x",BB37="S")),BB37,IF(BC$4=$E37,"x",IF(AND(((BC$4-$E37)/VLOOKUP($D37,Opérations[],8,0))=INT(((BC$4-$E37)/VLOOKUP($D37,Opérations[],8,0))),$D37&lt;&gt;""),"S",""))),"")</f>
        <v/>
      </c>
      <c r="BD37" s="72" t="str">
        <f t="array" aca="1" ref="BD37" ca="1">IFERROR(IF(AND(OR(WEEKDAY(BC$4,2)&gt;5,BC$4=Congés),OR(BC37="x",BC37="S")),BC37,IF(BD$4=$E37,"x",IF(AND(((BD$4-$E37)/VLOOKUP($D37,Opérations[],8,0))=INT(((BD$4-$E37)/VLOOKUP($D37,Opérations[],8,0))),$D37&lt;&gt;""),"S",""))),"")</f>
        <v/>
      </c>
    </row>
    <row r="38" spans="3:56">
      <c r="C38" s="159" t="str">
        <f>IF(ISBLANK(D38),"",VLOOKUP(D38,Opérations[],2,0))</f>
        <v>Vérification tension courroie moteur</v>
      </c>
      <c r="D38" s="4">
        <f t="shared" si="4"/>
        <v>32</v>
      </c>
      <c r="E38" s="71">
        <f>IF(ISBLANK(D38),"",VLOOKUP(D38,Opérations[],3,0))</f>
        <v>42643</v>
      </c>
      <c r="F38" s="83"/>
      <c r="G38" s="80" t="str">
        <f t="array" aca="1" ref="G38" ca="1">IFERROR(IF(AND(OR(WEEKDAY(F$4,2)&gt;5,F$4=Congés),OR(F38="x",F38="S")),F38,IF(G$4=$E38,"x",IF(AND(((G$4-$E38)/VLOOKUP($D38,Opérations[],8,0))=INT(((G$4-$E38)/VLOOKUP($D38,Opérations[],8,0))),$D38&lt;&gt;""),"S",""))),"")</f>
        <v/>
      </c>
      <c r="H38" s="34" t="str">
        <f t="array" aca="1" ref="H38" ca="1">IFERROR(IF(AND(OR(WEEKDAY(G$4,2)&gt;5,G$4=Congés),OR(G38="x",G38="S")),G38,IF(H$4=$E38,"x",IF(AND(((H$4-$E38)/VLOOKUP($D38,Opérations[],8,0))=INT(((H$4-$E38)/VLOOKUP($D38,Opérations[],8,0))),$D38&lt;&gt;""),"S",""))),"")</f>
        <v/>
      </c>
      <c r="I38" s="34" t="str">
        <f t="array" aca="1" ref="I38" ca="1">IFERROR(IF(AND(OR(WEEKDAY(H$4,2)&gt;5,H$4=Congés),OR(H38="x",H38="S")),H38,IF(I$4=$E38,"x",IF(AND(((I$4-$E38)/VLOOKUP($D38,Opérations[],8,0))=INT(((I$4-$E38)/VLOOKUP($D38,Opérations[],8,0))),$D38&lt;&gt;""),"S",""))),"")</f>
        <v/>
      </c>
      <c r="J38" s="34" t="str">
        <f t="array" aca="1" ref="J38" ca="1">IFERROR(IF(AND(OR(WEEKDAY(I$4,2)&gt;5,I$4=Congés),OR(I38="x",I38="S")),I38,IF(J$4=$E38,"x",IF(AND(((J$4-$E38)/VLOOKUP($D38,Opérations[],8,0))=INT(((J$4-$E38)/VLOOKUP($D38,Opérations[],8,0))),$D38&lt;&gt;""),"S",""))),"")</f>
        <v/>
      </c>
      <c r="K38" s="34" t="str">
        <f t="array" aca="1" ref="K38" ca="1">IFERROR(IF(AND(OR(WEEKDAY(J$4,2)&gt;5,J$4=Congés),OR(J38="x",J38="S")),J38,IF(K$4=$E38,"x",IF(AND(((K$4-$E38)/VLOOKUP($D38,Opérations[],8,0))=INT(((K$4-$E38)/VLOOKUP($D38,Opérations[],8,0))),$D38&lt;&gt;""),"S",""))),"")</f>
        <v/>
      </c>
      <c r="L38" s="34" t="str">
        <f t="array" aca="1" ref="L38" ca="1">IFERROR(IF(AND(OR(WEEKDAY(K$4,2)&gt;5,K$4=Congés),OR(K38="x",K38="S")),K38,IF(L$4=$E38,"x",IF(AND(((L$4-$E38)/VLOOKUP($D38,Opérations[],8,0))=INT(((L$4-$E38)/VLOOKUP($D38,Opérations[],8,0))),$D38&lt;&gt;""),"S",""))),"")</f>
        <v/>
      </c>
      <c r="M38" s="34" t="str">
        <f t="array" aca="1" ref="M38" ca="1">IFERROR(IF(AND(OR(WEEKDAY(L$4,2)&gt;5,L$4=Congés),OR(L38="x",L38="S")),L38,IF(M$4=$E38,"x",IF(AND(((M$4-$E38)/VLOOKUP($D38,Opérations[],8,0))=INT(((M$4-$E38)/VLOOKUP($D38,Opérations[],8,0))),$D38&lt;&gt;""),"S",""))),"")</f>
        <v/>
      </c>
      <c r="N38" s="34" t="str">
        <f t="array" aca="1" ref="N38" ca="1">IFERROR(IF(AND(OR(WEEKDAY(M$4,2)&gt;5,M$4=Congés),OR(M38="x",M38="S")),M38,IF(N$4=$E38,"x",IF(AND(((N$4-$E38)/VLOOKUP($D38,Opérations[],8,0))=INT(((N$4-$E38)/VLOOKUP($D38,Opérations[],8,0))),$D38&lt;&gt;""),"S",""))),"")</f>
        <v/>
      </c>
      <c r="O38" s="34" t="str">
        <f t="array" aca="1" ref="O38" ca="1">IFERROR(IF(AND(OR(WEEKDAY(N$4,2)&gt;5,N$4=Congés),OR(N38="x",N38="S")),N38,IF(O$4=$E38,"x",IF(AND(((O$4-$E38)/VLOOKUP($D38,Opérations[],8,0))=INT(((O$4-$E38)/VLOOKUP($D38,Opérations[],8,0))),$D38&lt;&gt;""),"S",""))),"")</f>
        <v/>
      </c>
      <c r="P38" s="34" t="str">
        <f t="array" aca="1" ref="P38" ca="1">IFERROR(IF(AND(OR(WEEKDAY(O$4,2)&gt;5,O$4=Congés),OR(O38="x",O38="S")),O38,IF(P$4=$E38,"x",IF(AND(((P$4-$E38)/VLOOKUP($D38,Opérations[],8,0))=INT(((P$4-$E38)/VLOOKUP($D38,Opérations[],8,0))),$D38&lt;&gt;""),"S",""))),"")</f>
        <v/>
      </c>
      <c r="Q38" s="34" t="str">
        <f t="array" aca="1" ref="Q38" ca="1">IFERROR(IF(AND(OR(WEEKDAY(P$4,2)&gt;5,P$4=Congés),OR(P38="x",P38="S")),P38,IF(Q$4=$E38,"x",IF(AND(((Q$4-$E38)/VLOOKUP($D38,Opérations[],8,0))=INT(((Q$4-$E38)/VLOOKUP($D38,Opérations[],8,0))),$D38&lt;&gt;""),"S",""))),"")</f>
        <v>S</v>
      </c>
      <c r="R38" s="34" t="str">
        <f t="array" aca="1" ref="R38" ca="1">IFERROR(IF(AND(OR(WEEKDAY(Q$4,2)&gt;5,Q$4=Congés),OR(Q38="x",Q38="S")),Q38,IF(R$4=$E38,"x",IF(AND(((R$4-$E38)/VLOOKUP($D38,Opérations[],8,0))=INT(((R$4-$E38)/VLOOKUP($D38,Opérations[],8,0))),$D38&lt;&gt;""),"S",""))),"")</f>
        <v>S</v>
      </c>
      <c r="S38" s="34" t="str">
        <f t="array" aca="1" ref="S38" ca="1">IFERROR(IF(AND(OR(WEEKDAY(R$4,2)&gt;5,R$4=Congés),OR(R38="x",R38="S")),R38,IF(S$4=$E38,"x",IF(AND(((S$4-$E38)/VLOOKUP($D38,Opérations[],8,0))=INT(((S$4-$E38)/VLOOKUP($D38,Opérations[],8,0))),$D38&lt;&gt;""),"S",""))),"")</f>
        <v>S</v>
      </c>
      <c r="T38" s="34" t="str">
        <f t="array" aca="1" ref="T38" ca="1">IFERROR(IF(AND(OR(WEEKDAY(S$4,2)&gt;5,S$4=Congés),OR(S38="x",S38="S")),S38,IF(T$4=$E38,"x",IF(AND(((T$4-$E38)/VLOOKUP($D38,Opérations[],8,0))=INT(((T$4-$E38)/VLOOKUP($D38,Opérations[],8,0))),$D38&lt;&gt;""),"S",""))),"")</f>
        <v/>
      </c>
      <c r="U38" s="34" t="str">
        <f t="array" aca="1" ref="U38" ca="1">IFERROR(IF(AND(OR(WEEKDAY(T$4,2)&gt;5,T$4=Congés),OR(T38="x",T38="S")),T38,IF(U$4=$E38,"x",IF(AND(((U$4-$E38)/VLOOKUP($D38,Opérations[],8,0))=INT(((U$4-$E38)/VLOOKUP($D38,Opérations[],8,0))),$D38&lt;&gt;""),"S",""))),"")</f>
        <v/>
      </c>
      <c r="V38" s="34" t="str">
        <f t="array" aca="1" ref="V38" ca="1">IFERROR(IF(AND(OR(WEEKDAY(U$4,2)&gt;5,U$4=Congés),OR(U38="x",U38="S")),U38,IF(V$4=$E38,"x",IF(AND(((V$4-$E38)/VLOOKUP($D38,Opérations[],8,0))=INT(((V$4-$E38)/VLOOKUP($D38,Opérations[],8,0))),$D38&lt;&gt;""),"S",""))),"")</f>
        <v/>
      </c>
      <c r="W38" s="34" t="str">
        <f t="array" aca="1" ref="W38" ca="1">IFERROR(IF(AND(OR(WEEKDAY(V$4,2)&gt;5,V$4=Congés),OR(V38="x",V38="S")),V38,IF(W$4=$E38,"x",IF(AND(((W$4-$E38)/VLOOKUP($D38,Opérations[],8,0))=INT(((W$4-$E38)/VLOOKUP($D38,Opérations[],8,0))),$D38&lt;&gt;""),"S",""))),"")</f>
        <v/>
      </c>
      <c r="X38" s="34" t="str">
        <f t="array" aca="1" ref="X38" ca="1">IFERROR(IF(AND(OR(WEEKDAY(W$4,2)&gt;5,W$4=Congés),OR(W38="x",W38="S")),W38,IF(X$4=$E38,"x",IF(AND(((X$4-$E38)/VLOOKUP($D38,Opérations[],8,0))=INT(((X$4-$E38)/VLOOKUP($D38,Opérations[],8,0))),$D38&lt;&gt;""),"S",""))),"")</f>
        <v/>
      </c>
      <c r="Y38" s="34" t="str">
        <f t="array" aca="1" ref="Y38" ca="1">IFERROR(IF(AND(OR(WEEKDAY(X$4,2)&gt;5,X$4=Congés),OR(X38="x",X38="S")),X38,IF(Y$4=$E38,"x",IF(AND(((Y$4-$E38)/VLOOKUP($D38,Opérations[],8,0))=INT(((Y$4-$E38)/VLOOKUP($D38,Opérations[],8,0))),$D38&lt;&gt;""),"S",""))),"")</f>
        <v/>
      </c>
      <c r="Z38" s="34" t="str">
        <f t="array" aca="1" ref="Z38" ca="1">IFERROR(IF(AND(OR(WEEKDAY(Y$4,2)&gt;5,Y$4=Congés),OR(Y38="x",Y38="S")),Y38,IF(Z$4=$E38,"x",IF(AND(((Z$4-$E38)/VLOOKUP($D38,Opérations[],8,0))=INT(((Z$4-$E38)/VLOOKUP($D38,Opérations[],8,0))),$D38&lt;&gt;""),"S",""))),"")</f>
        <v/>
      </c>
      <c r="AA38" s="34" t="str">
        <f t="array" aca="1" ref="AA38" ca="1">IFERROR(IF(AND(OR(WEEKDAY(Z$4,2)&gt;5,Z$4=Congés),OR(Z38="x",Z38="S")),Z38,IF(AA$4=$E38,"x",IF(AND(((AA$4-$E38)/VLOOKUP($D38,Opérations[],8,0))=INT(((AA$4-$E38)/VLOOKUP($D38,Opérations[],8,0))),$D38&lt;&gt;""),"S",""))),"")</f>
        <v/>
      </c>
      <c r="AB38" s="34" t="str">
        <f t="array" aca="1" ref="AB38" ca="1">IFERROR(IF(AND(OR(WEEKDAY(AA$4,2)&gt;5,AA$4=Congés),OR(AA38="x",AA38="S")),AA38,IF(AB$4=$E38,"x",IF(AND(((AB$4-$E38)/VLOOKUP($D38,Opérations[],8,0))=INT(((AB$4-$E38)/VLOOKUP($D38,Opérations[],8,0))),$D38&lt;&gt;""),"S",""))),"")</f>
        <v/>
      </c>
      <c r="AC38" s="34" t="str">
        <f t="array" aca="1" ref="AC38" ca="1">IFERROR(IF(AND(OR(WEEKDAY(AB$4,2)&gt;5,AB$4=Congés),OR(AB38="x",AB38="S")),AB38,IF(AC$4=$E38,"x",IF(AND(((AC$4-$E38)/VLOOKUP($D38,Opérations[],8,0))=INT(((AC$4-$E38)/VLOOKUP($D38,Opérations[],8,0))),$D38&lt;&gt;""),"S",""))),"")</f>
        <v/>
      </c>
      <c r="AD38" s="34" t="str">
        <f t="array" aca="1" ref="AD38" ca="1">IFERROR(IF(AND(OR(WEEKDAY(AC$4,2)&gt;5,AC$4=Congés),OR(AC38="x",AC38="S")),AC38,IF(AD$4=$E38,"x",IF(AND(((AD$4-$E38)/VLOOKUP($D38,Opérations[],8,0))=INT(((AD$4-$E38)/VLOOKUP($D38,Opérations[],8,0))),$D38&lt;&gt;""),"S",""))),"")</f>
        <v/>
      </c>
      <c r="AE38" s="34" t="str">
        <f t="array" aca="1" ref="AE38" ca="1">IFERROR(IF(AND(OR(WEEKDAY(AD$4,2)&gt;5,AD$4=Congés),OR(AD38="x",AD38="S")),AD38,IF(AE$4=$E38,"x",IF(AND(((AE$4-$E38)/VLOOKUP($D38,Opérations[],8,0))=INT(((AE$4-$E38)/VLOOKUP($D38,Opérations[],8,0))),$D38&lt;&gt;""),"S",""))),"")</f>
        <v/>
      </c>
      <c r="AF38" s="34" t="str">
        <f t="array" aca="1" ref="AF38" ca="1">IFERROR(IF(AND(OR(WEEKDAY(AE$4,2)&gt;5,AE$4=Congés),OR(AE38="x",AE38="S")),AE38,IF(AF$4=$E38,"x",IF(AND(((AF$4-$E38)/VLOOKUP($D38,Opérations[],8,0))=INT(((AF$4-$E38)/VLOOKUP($D38,Opérations[],8,0))),$D38&lt;&gt;""),"S",""))),"")</f>
        <v/>
      </c>
      <c r="AG38" s="72" t="str">
        <f t="array" aca="1" ref="AG38" ca="1">IFERROR(IF(AND(OR(WEEKDAY(AF$4,2)&gt;5,AF$4=Congés),OR(AF38="x",AF38="S")),AF38,IF(AG$4=$E38,"x",IF(AND(((AG$4-$E38)/VLOOKUP($D38,Opérations[],8,0))=INT(((AG$4-$E38)/VLOOKUP($D38,Opérations[],8,0))),$D38&lt;&gt;""),"S",""))),"")</f>
        <v/>
      </c>
      <c r="AH38" s="80" t="str">
        <f t="array" aca="1" ref="AH38" ca="1">IFERROR(IF(AND(OR(WEEKDAY(AG$4,2)&gt;5,AG$4=Congés),OR(AG38="x",AG38="S")),AG38,IF(AH$4=$E38,"x",IF(AND(((AH$4-$E38)/VLOOKUP($D38,Opérations[],8,0))=INT(((AH$4-$E38)/VLOOKUP($D38,Opérations[],8,0))),$D38&lt;&gt;""),"S",""))),"")</f>
        <v/>
      </c>
      <c r="AI38" s="34" t="str">
        <f t="array" aca="1" ref="AI38" ca="1">IFERROR(IF(AND(OR(WEEKDAY(AH$4,2)&gt;5,AH$4=Congés),OR(AH38="x",AH38="S")),AH38,IF(AI$4=$E38,"x",IF(AND(((AI$4-$E38)/VLOOKUP($D38,Opérations[],8,0))=INT(((AI$4-$E38)/VLOOKUP($D38,Opérations[],8,0))),$D38&lt;&gt;""),"S",""))),"")</f>
        <v/>
      </c>
      <c r="AJ38" s="34" t="str">
        <f t="array" aca="1" ref="AJ38" ca="1">IFERROR(IF(AND(OR(WEEKDAY(AI$4,2)&gt;5,AI$4=Congés),OR(AI38="x",AI38="S")),AI38,IF(AJ$4=$E38,"x",IF(AND(((AJ$4-$E38)/VLOOKUP($D38,Opérations[],8,0))=INT(((AJ$4-$E38)/VLOOKUP($D38,Opérations[],8,0))),$D38&lt;&gt;""),"S",""))),"")</f>
        <v/>
      </c>
      <c r="AK38" s="34" t="str">
        <f t="array" aca="1" ref="AK38" ca="1">IFERROR(IF(AND(OR(WEEKDAY(AJ$4,2)&gt;5,AJ$4=Congés),OR(AJ38="x",AJ38="S")),AJ38,IF(AK$4=$E38,"x",IF(AND(((AK$4-$E38)/VLOOKUP($D38,Opérations[],8,0))=INT(((AK$4-$E38)/VLOOKUP($D38,Opérations[],8,0))),$D38&lt;&gt;""),"S",""))),"")</f>
        <v/>
      </c>
      <c r="AL38" s="34" t="str">
        <f t="array" aca="1" ref="AL38" ca="1">IFERROR(IF(AND(OR(WEEKDAY(AK$4,2)&gt;5,AK$4=Congés),OR(AK38="x",AK38="S")),AK38,IF(AL$4=$E38,"x",IF(AND(((AL$4-$E38)/VLOOKUP($D38,Opérations[],8,0))=INT(((AL$4-$E38)/VLOOKUP($D38,Opérations[],8,0))),$D38&lt;&gt;""),"S",""))),"")</f>
        <v/>
      </c>
      <c r="AM38" s="34" t="str">
        <f t="array" aca="1" ref="AM38" ca="1">IFERROR(IF(AND(OR(WEEKDAY(AL$4,2)&gt;5,AL$4=Congés),OR(AL38="x",AL38="S")),AL38,IF(AM$4=$E38,"x",IF(AND(((AM$4-$E38)/VLOOKUP($D38,Opérations[],8,0))=INT(((AM$4-$E38)/VLOOKUP($D38,Opérations[],8,0))),$D38&lt;&gt;""),"S",""))),"")</f>
        <v/>
      </c>
      <c r="AN38" s="34" t="str">
        <f t="array" aca="1" ref="AN38" ca="1">IFERROR(IF(AND(OR(WEEKDAY(AM$4,2)&gt;5,AM$4=Congés),OR(AM38="x",AM38="S")),AM38,IF(AN$4=$E38,"x",IF(AND(((AN$4-$E38)/VLOOKUP($D38,Opérations[],8,0))=INT(((AN$4-$E38)/VLOOKUP($D38,Opérations[],8,0))),$D38&lt;&gt;""),"S",""))),"")</f>
        <v/>
      </c>
      <c r="AO38" s="34" t="str">
        <f t="array" aca="1" ref="AO38" ca="1">IFERROR(IF(AND(OR(WEEKDAY(AN$4,2)&gt;5,AN$4=Congés),OR(AN38="x",AN38="S")),AN38,IF(AO$4=$E38,"x",IF(AND(((AO$4-$E38)/VLOOKUP($D38,Opérations[],8,0))=INT(((AO$4-$E38)/VLOOKUP($D38,Opérations[],8,0))),$D38&lt;&gt;""),"S",""))),"")</f>
        <v/>
      </c>
      <c r="AP38" s="34" t="str">
        <f t="array" aca="1" ref="AP38" ca="1">IFERROR(IF(AND(OR(WEEKDAY(AO$4,2)&gt;5,AO$4=Congés),OR(AO38="x",AO38="S")),AO38,IF(AP$4=$E38,"x",IF(AND(((AP$4-$E38)/VLOOKUP($D38,Opérations[],8,0))=INT(((AP$4-$E38)/VLOOKUP($D38,Opérations[],8,0))),$D38&lt;&gt;""),"S",""))),"")</f>
        <v/>
      </c>
      <c r="AQ38" s="34" t="str">
        <f t="array" aca="1" ref="AQ38" ca="1">IFERROR(IF(AND(OR(WEEKDAY(AP$4,2)&gt;5,AP$4=Congés),OR(AP38="x",AP38="S")),AP38,IF(AQ$4=$E38,"x",IF(AND(((AQ$4-$E38)/VLOOKUP($D38,Opérations[],8,0))=INT(((AQ$4-$E38)/VLOOKUP($D38,Opérations[],8,0))),$D38&lt;&gt;""),"S",""))),"")</f>
        <v/>
      </c>
      <c r="AR38" s="34" t="str">
        <f t="array" aca="1" ref="AR38" ca="1">IFERROR(IF(AND(OR(WEEKDAY(AQ$4,2)&gt;5,AQ$4=Congés),OR(AQ38="x",AQ38="S")),AQ38,IF(AR$4=$E38,"x",IF(AND(((AR$4-$E38)/VLOOKUP($D38,Opérations[],8,0))=INT(((AR$4-$E38)/VLOOKUP($D38,Opérations[],8,0))),$D38&lt;&gt;""),"S",""))),"")</f>
        <v/>
      </c>
      <c r="AS38" s="34" t="str">
        <f t="array" aca="1" ref="AS38" ca="1">IFERROR(IF(AND(OR(WEEKDAY(AR$4,2)&gt;5,AR$4=Congés),OR(AR38="x",AR38="S")),AR38,IF(AS$4=$E38,"x",IF(AND(((AS$4-$E38)/VLOOKUP($D38,Opérations[],8,0))=INT(((AS$4-$E38)/VLOOKUP($D38,Opérations[],8,0))),$D38&lt;&gt;""),"S",""))),"")</f>
        <v/>
      </c>
      <c r="AT38" s="34" t="str">
        <f t="array" aca="1" ref="AT38" ca="1">IFERROR(IF(AND(OR(WEEKDAY(AS$4,2)&gt;5,AS$4=Congés),OR(AS38="x",AS38="S")),AS38,IF(AT$4=$E38,"x",IF(AND(((AT$4-$E38)/VLOOKUP($D38,Opérations[],8,0))=INT(((AT$4-$E38)/VLOOKUP($D38,Opérations[],8,0))),$D38&lt;&gt;""),"S",""))),"")</f>
        <v/>
      </c>
      <c r="AU38" s="34" t="str">
        <f t="array" aca="1" ref="AU38" ca="1">IFERROR(IF(AND(OR(WEEKDAY(AT$4,2)&gt;5,AT$4=Congés),OR(AT38="x",AT38="S")),AT38,IF(AU$4=$E38,"x",IF(AND(((AU$4-$E38)/VLOOKUP($D38,Opérations[],8,0))=INT(((AU$4-$E38)/VLOOKUP($D38,Opérations[],8,0))),$D38&lt;&gt;""),"S",""))),"")</f>
        <v>S</v>
      </c>
      <c r="AV38" s="34" t="str">
        <f t="array" aca="1" ref="AV38" ca="1">IFERROR(IF(AND(OR(WEEKDAY(AU$4,2)&gt;5,AU$4=Congés),OR(AU38="x",AU38="S")),AU38,IF(AV$4=$E38,"x",IF(AND(((AV$4-$E38)/VLOOKUP($D38,Opérations[],8,0))=INT(((AV$4-$E38)/VLOOKUP($D38,Opérations[],8,0))),$D38&lt;&gt;""),"S",""))),"")</f>
        <v/>
      </c>
      <c r="AW38" s="34" t="str">
        <f t="array" aca="1" ref="AW38" ca="1">IFERROR(IF(AND(OR(WEEKDAY(AV$4,2)&gt;5,AV$4=Congés),OR(AV38="x",AV38="S")),AV38,IF(AW$4=$E38,"x",IF(AND(((AW$4-$E38)/VLOOKUP($D38,Opérations[],8,0))=INT(((AW$4-$E38)/VLOOKUP($D38,Opérations[],8,0))),$D38&lt;&gt;""),"S",""))),"")</f>
        <v/>
      </c>
      <c r="AX38" s="34" t="str">
        <f t="array" aca="1" ref="AX38" ca="1">IFERROR(IF(AND(OR(WEEKDAY(AW$4,2)&gt;5,AW$4=Congés),OR(AW38="x",AW38="S")),AW38,IF(AX$4=$E38,"x",IF(AND(((AX$4-$E38)/VLOOKUP($D38,Opérations[],8,0))=INT(((AX$4-$E38)/VLOOKUP($D38,Opérations[],8,0))),$D38&lt;&gt;""),"S",""))),"")</f>
        <v/>
      </c>
      <c r="AY38" s="34" t="str">
        <f t="array" aca="1" ref="AY38" ca="1">IFERROR(IF(AND(OR(WEEKDAY(AX$4,2)&gt;5,AX$4=Congés),OR(AX38="x",AX38="S")),AX38,IF(AY$4=$E38,"x",IF(AND(((AY$4-$E38)/VLOOKUP($D38,Opérations[],8,0))=INT(((AY$4-$E38)/VLOOKUP($D38,Opérations[],8,0))),$D38&lt;&gt;""),"S",""))),"")</f>
        <v/>
      </c>
      <c r="AZ38" s="34" t="str">
        <f t="array" aca="1" ref="AZ38" ca="1">IFERROR(IF(AND(OR(WEEKDAY(AY$4,2)&gt;5,AY$4=Congés),OR(AY38="x",AY38="S")),AY38,IF(AZ$4=$E38,"x",IF(AND(((AZ$4-$E38)/VLOOKUP($D38,Opérations[],8,0))=INT(((AZ$4-$E38)/VLOOKUP($D38,Opérations[],8,0))),$D38&lt;&gt;""),"S",""))),"")</f>
        <v/>
      </c>
      <c r="BA38" s="34" t="str">
        <f t="array" aca="1" ref="BA38" ca="1">IFERROR(IF(AND(OR(WEEKDAY(AZ$4,2)&gt;5,AZ$4=Congés),OR(AZ38="x",AZ38="S")),AZ38,IF(BA$4=$E38,"x",IF(AND(((BA$4-$E38)/VLOOKUP($D38,Opérations[],8,0))=INT(((BA$4-$E38)/VLOOKUP($D38,Opérations[],8,0))),$D38&lt;&gt;""),"S",""))),"")</f>
        <v/>
      </c>
      <c r="BB38" s="34" t="str">
        <f t="array" aca="1" ref="BB38" ca="1">IFERROR(IF(AND(OR(WEEKDAY(BA$4,2)&gt;5,BA$4=Congés),OR(BA38="x",BA38="S")),BA38,IF(BB$4=$E38,"x",IF(AND(((BB$4-$E38)/VLOOKUP($D38,Opérations[],8,0))=INT(((BB$4-$E38)/VLOOKUP($D38,Opérations[],8,0))),$D38&lt;&gt;""),"S",""))),"")</f>
        <v/>
      </c>
      <c r="BC38" s="34" t="str">
        <f t="array" aca="1" ref="BC38" ca="1">IFERROR(IF(AND(OR(WEEKDAY(BB$4,2)&gt;5,BB$4=Congés),OR(BB38="x",BB38="S")),BB38,IF(BC$4=$E38,"x",IF(AND(((BC$4-$E38)/VLOOKUP($D38,Opérations[],8,0))=INT(((BC$4-$E38)/VLOOKUP($D38,Opérations[],8,0))),$D38&lt;&gt;""),"S",""))),"")</f>
        <v/>
      </c>
      <c r="BD38" s="72" t="str">
        <f t="array" aca="1" ref="BD38" ca="1">IFERROR(IF(AND(OR(WEEKDAY(BC$4,2)&gt;5,BC$4=Congés),OR(BC38="x",BC38="S")),BC38,IF(BD$4=$E38,"x",IF(AND(((BD$4-$E38)/VLOOKUP($D38,Opérations[],8,0))=INT(((BD$4-$E38)/VLOOKUP($D38,Opérations[],8,0))),$D38&lt;&gt;""),"S",""))),"")</f>
        <v/>
      </c>
    </row>
    <row r="39" spans="3:56">
      <c r="C39" s="159" t="str">
        <f>IF(ISBLANK(D39),"",VLOOKUP(D39,Opérations[],2,0))</f>
        <v>Vérification serrage du moteur</v>
      </c>
      <c r="D39" s="4">
        <f t="shared" si="4"/>
        <v>33</v>
      </c>
      <c r="E39" s="71">
        <f>IF(ISBLANK(D39),"",VLOOKUP(D39,Opérations[],3,0))</f>
        <v>42643</v>
      </c>
      <c r="F39" s="83"/>
      <c r="G39" s="80" t="str">
        <f t="array" aca="1" ref="G39" ca="1">IFERROR(IF(AND(OR(WEEKDAY(F$4,2)&gt;5,F$4=Congés),OR(F39="x",F39="S")),F39,IF(G$4=$E39,"x",IF(AND(((G$4-$E39)/VLOOKUP($D39,Opérations[],8,0))=INT(((G$4-$E39)/VLOOKUP($D39,Opérations[],8,0))),$D39&lt;&gt;""),"S",""))),"")</f>
        <v/>
      </c>
      <c r="H39" s="34" t="str">
        <f t="array" aca="1" ref="H39" ca="1">IFERROR(IF(AND(OR(WEEKDAY(G$4,2)&gt;5,G$4=Congés),OR(G39="x",G39="S")),G39,IF(H$4=$E39,"x",IF(AND(((H$4-$E39)/VLOOKUP($D39,Opérations[],8,0))=INT(((H$4-$E39)/VLOOKUP($D39,Opérations[],8,0))),$D39&lt;&gt;""),"S",""))),"")</f>
        <v/>
      </c>
      <c r="I39" s="34" t="str">
        <f t="array" aca="1" ref="I39" ca="1">IFERROR(IF(AND(OR(WEEKDAY(H$4,2)&gt;5,H$4=Congés),OR(H39="x",H39="S")),H39,IF(I$4=$E39,"x",IF(AND(((I$4-$E39)/VLOOKUP($D39,Opérations[],8,0))=INT(((I$4-$E39)/VLOOKUP($D39,Opérations[],8,0))),$D39&lt;&gt;""),"S",""))),"")</f>
        <v/>
      </c>
      <c r="J39" s="34" t="str">
        <f t="array" aca="1" ref="J39" ca="1">IFERROR(IF(AND(OR(WEEKDAY(I$4,2)&gt;5,I$4=Congés),OR(I39="x",I39="S")),I39,IF(J$4=$E39,"x",IF(AND(((J$4-$E39)/VLOOKUP($D39,Opérations[],8,0))=INT(((J$4-$E39)/VLOOKUP($D39,Opérations[],8,0))),$D39&lt;&gt;""),"S",""))),"")</f>
        <v/>
      </c>
      <c r="K39" s="34" t="str">
        <f t="array" aca="1" ref="K39" ca="1">IFERROR(IF(AND(OR(WEEKDAY(J$4,2)&gt;5,J$4=Congés),OR(J39="x",J39="S")),J39,IF(K$4=$E39,"x",IF(AND(((K$4-$E39)/VLOOKUP($D39,Opérations[],8,0))=INT(((K$4-$E39)/VLOOKUP($D39,Opérations[],8,0))),$D39&lt;&gt;""),"S",""))),"")</f>
        <v/>
      </c>
      <c r="L39" s="34" t="str">
        <f t="array" aca="1" ref="L39" ca="1">IFERROR(IF(AND(OR(WEEKDAY(K$4,2)&gt;5,K$4=Congés),OR(K39="x",K39="S")),K39,IF(L$4=$E39,"x",IF(AND(((L$4-$E39)/VLOOKUP($D39,Opérations[],8,0))=INT(((L$4-$E39)/VLOOKUP($D39,Opérations[],8,0))),$D39&lt;&gt;""),"S",""))),"")</f>
        <v/>
      </c>
      <c r="M39" s="34" t="str">
        <f t="array" aca="1" ref="M39" ca="1">IFERROR(IF(AND(OR(WEEKDAY(L$4,2)&gt;5,L$4=Congés),OR(L39="x",L39="S")),L39,IF(M$4=$E39,"x",IF(AND(((M$4-$E39)/VLOOKUP($D39,Opérations[],8,0))=INT(((M$4-$E39)/VLOOKUP($D39,Opérations[],8,0))),$D39&lt;&gt;""),"S",""))),"")</f>
        <v/>
      </c>
      <c r="N39" s="34" t="str">
        <f t="array" aca="1" ref="N39" ca="1">IFERROR(IF(AND(OR(WEEKDAY(M$4,2)&gt;5,M$4=Congés),OR(M39="x",M39="S")),M39,IF(N$4=$E39,"x",IF(AND(((N$4-$E39)/VLOOKUP($D39,Opérations[],8,0))=INT(((N$4-$E39)/VLOOKUP($D39,Opérations[],8,0))),$D39&lt;&gt;""),"S",""))),"")</f>
        <v/>
      </c>
      <c r="O39" s="34" t="str">
        <f t="array" aca="1" ref="O39" ca="1">IFERROR(IF(AND(OR(WEEKDAY(N$4,2)&gt;5,N$4=Congés),OR(N39="x",N39="S")),N39,IF(O$4=$E39,"x",IF(AND(((O$4-$E39)/VLOOKUP($D39,Opérations[],8,0))=INT(((O$4-$E39)/VLOOKUP($D39,Opérations[],8,0))),$D39&lt;&gt;""),"S",""))),"")</f>
        <v/>
      </c>
      <c r="P39" s="34" t="str">
        <f t="array" aca="1" ref="P39" ca="1">IFERROR(IF(AND(OR(WEEKDAY(O$4,2)&gt;5,O$4=Congés),OR(O39="x",O39="S")),O39,IF(P$4=$E39,"x",IF(AND(((P$4-$E39)/VLOOKUP($D39,Opérations[],8,0))=INT(((P$4-$E39)/VLOOKUP($D39,Opérations[],8,0))),$D39&lt;&gt;""),"S",""))),"")</f>
        <v/>
      </c>
      <c r="Q39" s="34" t="str">
        <f t="array" aca="1" ref="Q39" ca="1">IFERROR(IF(AND(OR(WEEKDAY(P$4,2)&gt;5,P$4=Congés),OR(P39="x",P39="S")),P39,IF(Q$4=$E39,"x",IF(AND(((Q$4-$E39)/VLOOKUP($D39,Opérations[],8,0))=INT(((Q$4-$E39)/VLOOKUP($D39,Opérations[],8,0))),$D39&lt;&gt;""),"S",""))),"")</f>
        <v>S</v>
      </c>
      <c r="R39" s="34" t="str">
        <f t="array" aca="1" ref="R39" ca="1">IFERROR(IF(AND(OR(WEEKDAY(Q$4,2)&gt;5,Q$4=Congés),OR(Q39="x",Q39="S")),Q39,IF(R$4=$E39,"x",IF(AND(((R$4-$E39)/VLOOKUP($D39,Opérations[],8,0))=INT(((R$4-$E39)/VLOOKUP($D39,Opérations[],8,0))),$D39&lt;&gt;""),"S",""))),"")</f>
        <v>S</v>
      </c>
      <c r="S39" s="34" t="str">
        <f t="array" aca="1" ref="S39" ca="1">IFERROR(IF(AND(OR(WEEKDAY(R$4,2)&gt;5,R$4=Congés),OR(R39="x",R39="S")),R39,IF(S$4=$E39,"x",IF(AND(((S$4-$E39)/VLOOKUP($D39,Opérations[],8,0))=INT(((S$4-$E39)/VLOOKUP($D39,Opérations[],8,0))),$D39&lt;&gt;""),"S",""))),"")</f>
        <v>S</v>
      </c>
      <c r="T39" s="34" t="str">
        <f t="array" aca="1" ref="T39" ca="1">IFERROR(IF(AND(OR(WEEKDAY(S$4,2)&gt;5,S$4=Congés),OR(S39="x",S39="S")),S39,IF(T$4=$E39,"x",IF(AND(((T$4-$E39)/VLOOKUP($D39,Opérations[],8,0))=INT(((T$4-$E39)/VLOOKUP($D39,Opérations[],8,0))),$D39&lt;&gt;""),"S",""))),"")</f>
        <v/>
      </c>
      <c r="U39" s="34" t="str">
        <f t="array" aca="1" ref="U39" ca="1">IFERROR(IF(AND(OR(WEEKDAY(T$4,2)&gt;5,T$4=Congés),OR(T39="x",T39="S")),T39,IF(U$4=$E39,"x",IF(AND(((U$4-$E39)/VLOOKUP($D39,Opérations[],8,0))=INT(((U$4-$E39)/VLOOKUP($D39,Opérations[],8,0))),$D39&lt;&gt;""),"S",""))),"")</f>
        <v/>
      </c>
      <c r="V39" s="34" t="str">
        <f t="array" aca="1" ref="V39" ca="1">IFERROR(IF(AND(OR(WEEKDAY(U$4,2)&gt;5,U$4=Congés),OR(U39="x",U39="S")),U39,IF(V$4=$E39,"x",IF(AND(((V$4-$E39)/VLOOKUP($D39,Opérations[],8,0))=INT(((V$4-$E39)/VLOOKUP($D39,Opérations[],8,0))),$D39&lt;&gt;""),"S",""))),"")</f>
        <v/>
      </c>
      <c r="W39" s="34" t="str">
        <f t="array" aca="1" ref="W39" ca="1">IFERROR(IF(AND(OR(WEEKDAY(V$4,2)&gt;5,V$4=Congés),OR(V39="x",V39="S")),V39,IF(W$4=$E39,"x",IF(AND(((W$4-$E39)/VLOOKUP($D39,Opérations[],8,0))=INT(((W$4-$E39)/VLOOKUP($D39,Opérations[],8,0))),$D39&lt;&gt;""),"S",""))),"")</f>
        <v/>
      </c>
      <c r="X39" s="34" t="str">
        <f t="array" aca="1" ref="X39" ca="1">IFERROR(IF(AND(OR(WEEKDAY(W$4,2)&gt;5,W$4=Congés),OR(W39="x",W39="S")),W39,IF(X$4=$E39,"x",IF(AND(((X$4-$E39)/VLOOKUP($D39,Opérations[],8,0))=INT(((X$4-$E39)/VLOOKUP($D39,Opérations[],8,0))),$D39&lt;&gt;""),"S",""))),"")</f>
        <v/>
      </c>
      <c r="Y39" s="34" t="str">
        <f t="array" aca="1" ref="Y39" ca="1">IFERROR(IF(AND(OR(WEEKDAY(X$4,2)&gt;5,X$4=Congés),OR(X39="x",X39="S")),X39,IF(Y$4=$E39,"x",IF(AND(((Y$4-$E39)/VLOOKUP($D39,Opérations[],8,0))=INT(((Y$4-$E39)/VLOOKUP($D39,Opérations[],8,0))),$D39&lt;&gt;""),"S",""))),"")</f>
        <v/>
      </c>
      <c r="Z39" s="34" t="str">
        <f t="array" aca="1" ref="Z39" ca="1">IFERROR(IF(AND(OR(WEEKDAY(Y$4,2)&gt;5,Y$4=Congés),OR(Y39="x",Y39="S")),Y39,IF(Z$4=$E39,"x",IF(AND(((Z$4-$E39)/VLOOKUP($D39,Opérations[],8,0))=INT(((Z$4-$E39)/VLOOKUP($D39,Opérations[],8,0))),$D39&lt;&gt;""),"S",""))),"")</f>
        <v/>
      </c>
      <c r="AA39" s="34" t="str">
        <f t="array" aca="1" ref="AA39" ca="1">IFERROR(IF(AND(OR(WEEKDAY(Z$4,2)&gt;5,Z$4=Congés),OR(Z39="x",Z39="S")),Z39,IF(AA$4=$E39,"x",IF(AND(((AA$4-$E39)/VLOOKUP($D39,Opérations[],8,0))=INT(((AA$4-$E39)/VLOOKUP($D39,Opérations[],8,0))),$D39&lt;&gt;""),"S",""))),"")</f>
        <v/>
      </c>
      <c r="AB39" s="34" t="str">
        <f t="array" aca="1" ref="AB39" ca="1">IFERROR(IF(AND(OR(WEEKDAY(AA$4,2)&gt;5,AA$4=Congés),OR(AA39="x",AA39="S")),AA39,IF(AB$4=$E39,"x",IF(AND(((AB$4-$E39)/VLOOKUP($D39,Opérations[],8,0))=INT(((AB$4-$E39)/VLOOKUP($D39,Opérations[],8,0))),$D39&lt;&gt;""),"S",""))),"")</f>
        <v/>
      </c>
      <c r="AC39" s="34" t="str">
        <f t="array" aca="1" ref="AC39" ca="1">IFERROR(IF(AND(OR(WEEKDAY(AB$4,2)&gt;5,AB$4=Congés),OR(AB39="x",AB39="S")),AB39,IF(AC$4=$E39,"x",IF(AND(((AC$4-$E39)/VLOOKUP($D39,Opérations[],8,0))=INT(((AC$4-$E39)/VLOOKUP($D39,Opérations[],8,0))),$D39&lt;&gt;""),"S",""))),"")</f>
        <v/>
      </c>
      <c r="AD39" s="34" t="str">
        <f t="array" aca="1" ref="AD39" ca="1">IFERROR(IF(AND(OR(WEEKDAY(AC$4,2)&gt;5,AC$4=Congés),OR(AC39="x",AC39="S")),AC39,IF(AD$4=$E39,"x",IF(AND(((AD$4-$E39)/VLOOKUP($D39,Opérations[],8,0))=INT(((AD$4-$E39)/VLOOKUP($D39,Opérations[],8,0))),$D39&lt;&gt;""),"S",""))),"")</f>
        <v/>
      </c>
      <c r="AE39" s="34" t="str">
        <f t="array" aca="1" ref="AE39" ca="1">IFERROR(IF(AND(OR(WEEKDAY(AD$4,2)&gt;5,AD$4=Congés),OR(AD39="x",AD39="S")),AD39,IF(AE$4=$E39,"x",IF(AND(((AE$4-$E39)/VLOOKUP($D39,Opérations[],8,0))=INT(((AE$4-$E39)/VLOOKUP($D39,Opérations[],8,0))),$D39&lt;&gt;""),"S",""))),"")</f>
        <v/>
      </c>
      <c r="AF39" s="34" t="str">
        <f t="array" aca="1" ref="AF39" ca="1">IFERROR(IF(AND(OR(WEEKDAY(AE$4,2)&gt;5,AE$4=Congés),OR(AE39="x",AE39="S")),AE39,IF(AF$4=$E39,"x",IF(AND(((AF$4-$E39)/VLOOKUP($D39,Opérations[],8,0))=INT(((AF$4-$E39)/VLOOKUP($D39,Opérations[],8,0))),$D39&lt;&gt;""),"S",""))),"")</f>
        <v/>
      </c>
      <c r="AG39" s="72" t="str">
        <f t="array" aca="1" ref="AG39" ca="1">IFERROR(IF(AND(OR(WEEKDAY(AF$4,2)&gt;5,AF$4=Congés),OR(AF39="x",AF39="S")),AF39,IF(AG$4=$E39,"x",IF(AND(((AG$4-$E39)/VLOOKUP($D39,Opérations[],8,0))=INT(((AG$4-$E39)/VLOOKUP($D39,Opérations[],8,0))),$D39&lt;&gt;""),"S",""))),"")</f>
        <v/>
      </c>
      <c r="AH39" s="80" t="str">
        <f t="array" aca="1" ref="AH39" ca="1">IFERROR(IF(AND(OR(WEEKDAY(AG$4,2)&gt;5,AG$4=Congés),OR(AG39="x",AG39="S")),AG39,IF(AH$4=$E39,"x",IF(AND(((AH$4-$E39)/VLOOKUP($D39,Opérations[],8,0))=INT(((AH$4-$E39)/VLOOKUP($D39,Opérations[],8,0))),$D39&lt;&gt;""),"S",""))),"")</f>
        <v/>
      </c>
      <c r="AI39" s="34" t="str">
        <f t="array" aca="1" ref="AI39" ca="1">IFERROR(IF(AND(OR(WEEKDAY(AH$4,2)&gt;5,AH$4=Congés),OR(AH39="x",AH39="S")),AH39,IF(AI$4=$E39,"x",IF(AND(((AI$4-$E39)/VLOOKUP($D39,Opérations[],8,0))=INT(((AI$4-$E39)/VLOOKUP($D39,Opérations[],8,0))),$D39&lt;&gt;""),"S",""))),"")</f>
        <v/>
      </c>
      <c r="AJ39" s="34" t="str">
        <f t="array" aca="1" ref="AJ39" ca="1">IFERROR(IF(AND(OR(WEEKDAY(AI$4,2)&gt;5,AI$4=Congés),OR(AI39="x",AI39="S")),AI39,IF(AJ$4=$E39,"x",IF(AND(((AJ$4-$E39)/VLOOKUP($D39,Opérations[],8,0))=INT(((AJ$4-$E39)/VLOOKUP($D39,Opérations[],8,0))),$D39&lt;&gt;""),"S",""))),"")</f>
        <v/>
      </c>
      <c r="AK39" s="34" t="str">
        <f t="array" aca="1" ref="AK39" ca="1">IFERROR(IF(AND(OR(WEEKDAY(AJ$4,2)&gt;5,AJ$4=Congés),OR(AJ39="x",AJ39="S")),AJ39,IF(AK$4=$E39,"x",IF(AND(((AK$4-$E39)/VLOOKUP($D39,Opérations[],8,0))=INT(((AK$4-$E39)/VLOOKUP($D39,Opérations[],8,0))),$D39&lt;&gt;""),"S",""))),"")</f>
        <v/>
      </c>
      <c r="AL39" s="34" t="str">
        <f t="array" aca="1" ref="AL39" ca="1">IFERROR(IF(AND(OR(WEEKDAY(AK$4,2)&gt;5,AK$4=Congés),OR(AK39="x",AK39="S")),AK39,IF(AL$4=$E39,"x",IF(AND(((AL$4-$E39)/VLOOKUP($D39,Opérations[],8,0))=INT(((AL$4-$E39)/VLOOKUP($D39,Opérations[],8,0))),$D39&lt;&gt;""),"S",""))),"")</f>
        <v/>
      </c>
      <c r="AM39" s="34" t="str">
        <f t="array" aca="1" ref="AM39" ca="1">IFERROR(IF(AND(OR(WEEKDAY(AL$4,2)&gt;5,AL$4=Congés),OR(AL39="x",AL39="S")),AL39,IF(AM$4=$E39,"x",IF(AND(((AM$4-$E39)/VLOOKUP($D39,Opérations[],8,0))=INT(((AM$4-$E39)/VLOOKUP($D39,Opérations[],8,0))),$D39&lt;&gt;""),"S",""))),"")</f>
        <v/>
      </c>
      <c r="AN39" s="34" t="str">
        <f t="array" aca="1" ref="AN39" ca="1">IFERROR(IF(AND(OR(WEEKDAY(AM$4,2)&gt;5,AM$4=Congés),OR(AM39="x",AM39="S")),AM39,IF(AN$4=$E39,"x",IF(AND(((AN$4-$E39)/VLOOKUP($D39,Opérations[],8,0))=INT(((AN$4-$E39)/VLOOKUP($D39,Opérations[],8,0))),$D39&lt;&gt;""),"S",""))),"")</f>
        <v/>
      </c>
      <c r="AO39" s="34" t="str">
        <f t="array" aca="1" ref="AO39" ca="1">IFERROR(IF(AND(OR(WEEKDAY(AN$4,2)&gt;5,AN$4=Congés),OR(AN39="x",AN39="S")),AN39,IF(AO$4=$E39,"x",IF(AND(((AO$4-$E39)/VLOOKUP($D39,Opérations[],8,0))=INT(((AO$4-$E39)/VLOOKUP($D39,Opérations[],8,0))),$D39&lt;&gt;""),"S",""))),"")</f>
        <v/>
      </c>
      <c r="AP39" s="34" t="str">
        <f t="array" aca="1" ref="AP39" ca="1">IFERROR(IF(AND(OR(WEEKDAY(AO$4,2)&gt;5,AO$4=Congés),OR(AO39="x",AO39="S")),AO39,IF(AP$4=$E39,"x",IF(AND(((AP$4-$E39)/VLOOKUP($D39,Opérations[],8,0))=INT(((AP$4-$E39)/VLOOKUP($D39,Opérations[],8,0))),$D39&lt;&gt;""),"S",""))),"")</f>
        <v/>
      </c>
      <c r="AQ39" s="34" t="str">
        <f t="array" aca="1" ref="AQ39" ca="1">IFERROR(IF(AND(OR(WEEKDAY(AP$4,2)&gt;5,AP$4=Congés),OR(AP39="x",AP39="S")),AP39,IF(AQ$4=$E39,"x",IF(AND(((AQ$4-$E39)/VLOOKUP($D39,Opérations[],8,0))=INT(((AQ$4-$E39)/VLOOKUP($D39,Opérations[],8,0))),$D39&lt;&gt;""),"S",""))),"")</f>
        <v/>
      </c>
      <c r="AR39" s="34" t="str">
        <f t="array" aca="1" ref="AR39" ca="1">IFERROR(IF(AND(OR(WEEKDAY(AQ$4,2)&gt;5,AQ$4=Congés),OR(AQ39="x",AQ39="S")),AQ39,IF(AR$4=$E39,"x",IF(AND(((AR$4-$E39)/VLOOKUP($D39,Opérations[],8,0))=INT(((AR$4-$E39)/VLOOKUP($D39,Opérations[],8,0))),$D39&lt;&gt;""),"S",""))),"")</f>
        <v/>
      </c>
      <c r="AS39" s="34" t="str">
        <f t="array" aca="1" ref="AS39" ca="1">IFERROR(IF(AND(OR(WEEKDAY(AR$4,2)&gt;5,AR$4=Congés),OR(AR39="x",AR39="S")),AR39,IF(AS$4=$E39,"x",IF(AND(((AS$4-$E39)/VLOOKUP($D39,Opérations[],8,0))=INT(((AS$4-$E39)/VLOOKUP($D39,Opérations[],8,0))),$D39&lt;&gt;""),"S",""))),"")</f>
        <v/>
      </c>
      <c r="AT39" s="34" t="str">
        <f t="array" aca="1" ref="AT39" ca="1">IFERROR(IF(AND(OR(WEEKDAY(AS$4,2)&gt;5,AS$4=Congés),OR(AS39="x",AS39="S")),AS39,IF(AT$4=$E39,"x",IF(AND(((AT$4-$E39)/VLOOKUP($D39,Opérations[],8,0))=INT(((AT$4-$E39)/VLOOKUP($D39,Opérations[],8,0))),$D39&lt;&gt;""),"S",""))),"")</f>
        <v/>
      </c>
      <c r="AU39" s="34" t="str">
        <f t="array" aca="1" ref="AU39" ca="1">IFERROR(IF(AND(OR(WEEKDAY(AT$4,2)&gt;5,AT$4=Congés),OR(AT39="x",AT39="S")),AT39,IF(AU$4=$E39,"x",IF(AND(((AU$4-$E39)/VLOOKUP($D39,Opérations[],8,0))=INT(((AU$4-$E39)/VLOOKUP($D39,Opérations[],8,0))),$D39&lt;&gt;""),"S",""))),"")</f>
        <v>S</v>
      </c>
      <c r="AV39" s="34" t="str">
        <f t="array" aca="1" ref="AV39" ca="1">IFERROR(IF(AND(OR(WEEKDAY(AU$4,2)&gt;5,AU$4=Congés),OR(AU39="x",AU39="S")),AU39,IF(AV$4=$E39,"x",IF(AND(((AV$4-$E39)/VLOOKUP($D39,Opérations[],8,0))=INT(((AV$4-$E39)/VLOOKUP($D39,Opérations[],8,0))),$D39&lt;&gt;""),"S",""))),"")</f>
        <v/>
      </c>
      <c r="AW39" s="34" t="str">
        <f t="array" aca="1" ref="AW39" ca="1">IFERROR(IF(AND(OR(WEEKDAY(AV$4,2)&gt;5,AV$4=Congés),OR(AV39="x",AV39="S")),AV39,IF(AW$4=$E39,"x",IF(AND(((AW$4-$E39)/VLOOKUP($D39,Opérations[],8,0))=INT(((AW$4-$E39)/VLOOKUP($D39,Opérations[],8,0))),$D39&lt;&gt;""),"S",""))),"")</f>
        <v/>
      </c>
      <c r="AX39" s="34" t="str">
        <f t="array" aca="1" ref="AX39" ca="1">IFERROR(IF(AND(OR(WEEKDAY(AW$4,2)&gt;5,AW$4=Congés),OR(AW39="x",AW39="S")),AW39,IF(AX$4=$E39,"x",IF(AND(((AX$4-$E39)/VLOOKUP($D39,Opérations[],8,0))=INT(((AX$4-$E39)/VLOOKUP($D39,Opérations[],8,0))),$D39&lt;&gt;""),"S",""))),"")</f>
        <v/>
      </c>
      <c r="AY39" s="34" t="str">
        <f t="array" aca="1" ref="AY39" ca="1">IFERROR(IF(AND(OR(WEEKDAY(AX$4,2)&gt;5,AX$4=Congés),OR(AX39="x",AX39="S")),AX39,IF(AY$4=$E39,"x",IF(AND(((AY$4-$E39)/VLOOKUP($D39,Opérations[],8,0))=INT(((AY$4-$E39)/VLOOKUP($D39,Opérations[],8,0))),$D39&lt;&gt;""),"S",""))),"")</f>
        <v/>
      </c>
      <c r="AZ39" s="34" t="str">
        <f t="array" aca="1" ref="AZ39" ca="1">IFERROR(IF(AND(OR(WEEKDAY(AY$4,2)&gt;5,AY$4=Congés),OR(AY39="x",AY39="S")),AY39,IF(AZ$4=$E39,"x",IF(AND(((AZ$4-$E39)/VLOOKUP($D39,Opérations[],8,0))=INT(((AZ$4-$E39)/VLOOKUP($D39,Opérations[],8,0))),$D39&lt;&gt;""),"S",""))),"")</f>
        <v/>
      </c>
      <c r="BA39" s="34" t="str">
        <f t="array" aca="1" ref="BA39" ca="1">IFERROR(IF(AND(OR(WEEKDAY(AZ$4,2)&gt;5,AZ$4=Congés),OR(AZ39="x",AZ39="S")),AZ39,IF(BA$4=$E39,"x",IF(AND(((BA$4-$E39)/VLOOKUP($D39,Opérations[],8,0))=INT(((BA$4-$E39)/VLOOKUP($D39,Opérations[],8,0))),$D39&lt;&gt;""),"S",""))),"")</f>
        <v/>
      </c>
      <c r="BB39" s="34" t="str">
        <f t="array" aca="1" ref="BB39" ca="1">IFERROR(IF(AND(OR(WEEKDAY(BA$4,2)&gt;5,BA$4=Congés),OR(BA39="x",BA39="S")),BA39,IF(BB$4=$E39,"x",IF(AND(((BB$4-$E39)/VLOOKUP($D39,Opérations[],8,0))=INT(((BB$4-$E39)/VLOOKUP($D39,Opérations[],8,0))),$D39&lt;&gt;""),"S",""))),"")</f>
        <v/>
      </c>
      <c r="BC39" s="34" t="str">
        <f t="array" aca="1" ref="BC39" ca="1">IFERROR(IF(AND(OR(WEEKDAY(BB$4,2)&gt;5,BB$4=Congés),OR(BB39="x",BB39="S")),BB39,IF(BC$4=$E39,"x",IF(AND(((BC$4-$E39)/VLOOKUP($D39,Opérations[],8,0))=INT(((BC$4-$E39)/VLOOKUP($D39,Opérations[],8,0))),$D39&lt;&gt;""),"S",""))),"")</f>
        <v/>
      </c>
      <c r="BD39" s="72" t="str">
        <f t="array" aca="1" ref="BD39" ca="1">IFERROR(IF(AND(OR(WEEKDAY(BC$4,2)&gt;5,BC$4=Congés),OR(BC39="x",BC39="S")),BC39,IF(BD$4=$E39,"x",IF(AND(((BD$4-$E39)/VLOOKUP($D39,Opérations[],8,0))=INT(((BD$4-$E39)/VLOOKUP($D39,Opérations[],8,0))),$D39&lt;&gt;""),"S",""))),"")</f>
        <v/>
      </c>
    </row>
    <row r="40" spans="3:56">
      <c r="C40" s="159" t="str">
        <f>IF(ISBLANK(D40),"",VLOOKUP(D40,Opérations[],2,0))</f>
        <v>Vérification du joint de protection</v>
      </c>
      <c r="D40" s="4">
        <f t="shared" si="4"/>
        <v>34</v>
      </c>
      <c r="E40" s="71">
        <f>IF(ISBLANK(D40),"",VLOOKUP(D40,Opérations[],3,0))</f>
        <v>42643</v>
      </c>
      <c r="F40" s="83"/>
      <c r="G40" s="80" t="str">
        <f t="array" aca="1" ref="G40" ca="1">IFERROR(IF(AND(OR(WEEKDAY(F$4,2)&gt;5,F$4=Congés),OR(F40="x",F40="S")),F40,IF(G$4=$E40,"x",IF(AND(((G$4-$E40)/VLOOKUP($D40,Opérations[],8,0))=INT(((G$4-$E40)/VLOOKUP($D40,Opérations[],8,0))),$D40&lt;&gt;""),"S",""))),"")</f>
        <v/>
      </c>
      <c r="H40" s="34" t="str">
        <f t="array" aca="1" ref="H40" ca="1">IFERROR(IF(AND(OR(WEEKDAY(G$4,2)&gt;5,G$4=Congés),OR(G40="x",G40="S")),G40,IF(H$4=$E40,"x",IF(AND(((H$4-$E40)/VLOOKUP($D40,Opérations[],8,0))=INT(((H$4-$E40)/VLOOKUP($D40,Opérations[],8,0))),$D40&lt;&gt;""),"S",""))),"")</f>
        <v/>
      </c>
      <c r="I40" s="34" t="str">
        <f t="array" aca="1" ref="I40" ca="1">IFERROR(IF(AND(OR(WEEKDAY(H$4,2)&gt;5,H$4=Congés),OR(H40="x",H40="S")),H40,IF(I$4=$E40,"x",IF(AND(((I$4-$E40)/VLOOKUP($D40,Opérations[],8,0))=INT(((I$4-$E40)/VLOOKUP($D40,Opérations[],8,0))),$D40&lt;&gt;""),"S",""))),"")</f>
        <v/>
      </c>
      <c r="J40" s="34" t="str">
        <f t="array" aca="1" ref="J40" ca="1">IFERROR(IF(AND(OR(WEEKDAY(I$4,2)&gt;5,I$4=Congés),OR(I40="x",I40="S")),I40,IF(J$4=$E40,"x",IF(AND(((J$4-$E40)/VLOOKUP($D40,Opérations[],8,0))=INT(((J$4-$E40)/VLOOKUP($D40,Opérations[],8,0))),$D40&lt;&gt;""),"S",""))),"")</f>
        <v/>
      </c>
      <c r="K40" s="34" t="str">
        <f t="array" aca="1" ref="K40" ca="1">IFERROR(IF(AND(OR(WEEKDAY(J$4,2)&gt;5,J$4=Congés),OR(J40="x",J40="S")),J40,IF(K$4=$E40,"x",IF(AND(((K$4-$E40)/VLOOKUP($D40,Opérations[],8,0))=INT(((K$4-$E40)/VLOOKUP($D40,Opérations[],8,0))),$D40&lt;&gt;""),"S",""))),"")</f>
        <v/>
      </c>
      <c r="L40" s="34" t="str">
        <f t="array" aca="1" ref="L40" ca="1">IFERROR(IF(AND(OR(WEEKDAY(K$4,2)&gt;5,K$4=Congés),OR(K40="x",K40="S")),K40,IF(L$4=$E40,"x",IF(AND(((L$4-$E40)/VLOOKUP($D40,Opérations[],8,0))=INT(((L$4-$E40)/VLOOKUP($D40,Opérations[],8,0))),$D40&lt;&gt;""),"S",""))),"")</f>
        <v/>
      </c>
      <c r="M40" s="34" t="str">
        <f t="array" aca="1" ref="M40" ca="1">IFERROR(IF(AND(OR(WEEKDAY(L$4,2)&gt;5,L$4=Congés),OR(L40="x",L40="S")),L40,IF(M$4=$E40,"x",IF(AND(((M$4-$E40)/VLOOKUP($D40,Opérations[],8,0))=INT(((M$4-$E40)/VLOOKUP($D40,Opérations[],8,0))),$D40&lt;&gt;""),"S",""))),"")</f>
        <v/>
      </c>
      <c r="N40" s="34" t="str">
        <f t="array" aca="1" ref="N40" ca="1">IFERROR(IF(AND(OR(WEEKDAY(M$4,2)&gt;5,M$4=Congés),OR(M40="x",M40="S")),M40,IF(N$4=$E40,"x",IF(AND(((N$4-$E40)/VLOOKUP($D40,Opérations[],8,0))=INT(((N$4-$E40)/VLOOKUP($D40,Opérations[],8,0))),$D40&lt;&gt;""),"S",""))),"")</f>
        <v/>
      </c>
      <c r="O40" s="34" t="str">
        <f t="array" aca="1" ref="O40" ca="1">IFERROR(IF(AND(OR(WEEKDAY(N$4,2)&gt;5,N$4=Congés),OR(N40="x",N40="S")),N40,IF(O$4=$E40,"x",IF(AND(((O$4-$E40)/VLOOKUP($D40,Opérations[],8,0))=INT(((O$4-$E40)/VLOOKUP($D40,Opérations[],8,0))),$D40&lt;&gt;""),"S",""))),"")</f>
        <v/>
      </c>
      <c r="P40" s="34" t="str">
        <f t="array" aca="1" ref="P40" ca="1">IFERROR(IF(AND(OR(WEEKDAY(O$4,2)&gt;5,O$4=Congés),OR(O40="x",O40="S")),O40,IF(P$4=$E40,"x",IF(AND(((P$4-$E40)/VLOOKUP($D40,Opérations[],8,0))=INT(((P$4-$E40)/VLOOKUP($D40,Opérations[],8,0))),$D40&lt;&gt;""),"S",""))),"")</f>
        <v/>
      </c>
      <c r="Q40" s="34" t="str">
        <f t="array" aca="1" ref="Q40" ca="1">IFERROR(IF(AND(OR(WEEKDAY(P$4,2)&gt;5,P$4=Congés),OR(P40="x",P40="S")),P40,IF(Q$4=$E40,"x",IF(AND(((Q$4-$E40)/VLOOKUP($D40,Opérations[],8,0))=INT(((Q$4-$E40)/VLOOKUP($D40,Opérations[],8,0))),$D40&lt;&gt;""),"S",""))),"")</f>
        <v>S</v>
      </c>
      <c r="R40" s="34" t="str">
        <f t="array" aca="1" ref="R40" ca="1">IFERROR(IF(AND(OR(WEEKDAY(Q$4,2)&gt;5,Q$4=Congés),OR(Q40="x",Q40="S")),Q40,IF(R$4=$E40,"x",IF(AND(((R$4-$E40)/VLOOKUP($D40,Opérations[],8,0))=INT(((R$4-$E40)/VLOOKUP($D40,Opérations[],8,0))),$D40&lt;&gt;""),"S",""))),"")</f>
        <v>S</v>
      </c>
      <c r="S40" s="34" t="str">
        <f t="array" aca="1" ref="S40" ca="1">IFERROR(IF(AND(OR(WEEKDAY(R$4,2)&gt;5,R$4=Congés),OR(R40="x",R40="S")),R40,IF(S$4=$E40,"x",IF(AND(((S$4-$E40)/VLOOKUP($D40,Opérations[],8,0))=INT(((S$4-$E40)/VLOOKUP($D40,Opérations[],8,0))),$D40&lt;&gt;""),"S",""))),"")</f>
        <v>S</v>
      </c>
      <c r="T40" s="34" t="str">
        <f t="array" aca="1" ref="T40" ca="1">IFERROR(IF(AND(OR(WEEKDAY(S$4,2)&gt;5,S$4=Congés),OR(S40="x",S40="S")),S40,IF(T$4=$E40,"x",IF(AND(((T$4-$E40)/VLOOKUP($D40,Opérations[],8,0))=INT(((T$4-$E40)/VLOOKUP($D40,Opérations[],8,0))),$D40&lt;&gt;""),"S",""))),"")</f>
        <v/>
      </c>
      <c r="U40" s="34" t="str">
        <f t="array" aca="1" ref="U40" ca="1">IFERROR(IF(AND(OR(WEEKDAY(T$4,2)&gt;5,T$4=Congés),OR(T40="x",T40="S")),T40,IF(U$4=$E40,"x",IF(AND(((U$4-$E40)/VLOOKUP($D40,Opérations[],8,0))=INT(((U$4-$E40)/VLOOKUP($D40,Opérations[],8,0))),$D40&lt;&gt;""),"S",""))),"")</f>
        <v/>
      </c>
      <c r="V40" s="34" t="str">
        <f t="array" aca="1" ref="V40" ca="1">IFERROR(IF(AND(OR(WEEKDAY(U$4,2)&gt;5,U$4=Congés),OR(U40="x",U40="S")),U40,IF(V$4=$E40,"x",IF(AND(((V$4-$E40)/VLOOKUP($D40,Opérations[],8,0))=INT(((V$4-$E40)/VLOOKUP($D40,Opérations[],8,0))),$D40&lt;&gt;""),"S",""))),"")</f>
        <v/>
      </c>
      <c r="W40" s="34" t="str">
        <f t="array" aca="1" ref="W40" ca="1">IFERROR(IF(AND(OR(WEEKDAY(V$4,2)&gt;5,V$4=Congés),OR(V40="x",V40="S")),V40,IF(W$4=$E40,"x",IF(AND(((W$4-$E40)/VLOOKUP($D40,Opérations[],8,0))=INT(((W$4-$E40)/VLOOKUP($D40,Opérations[],8,0))),$D40&lt;&gt;""),"S",""))),"")</f>
        <v/>
      </c>
      <c r="X40" s="34" t="str">
        <f t="array" aca="1" ref="X40" ca="1">IFERROR(IF(AND(OR(WEEKDAY(W$4,2)&gt;5,W$4=Congés),OR(W40="x",W40="S")),W40,IF(X$4=$E40,"x",IF(AND(((X$4-$E40)/VLOOKUP($D40,Opérations[],8,0))=INT(((X$4-$E40)/VLOOKUP($D40,Opérations[],8,0))),$D40&lt;&gt;""),"S",""))),"")</f>
        <v/>
      </c>
      <c r="Y40" s="34" t="str">
        <f t="array" aca="1" ref="Y40" ca="1">IFERROR(IF(AND(OR(WEEKDAY(X$4,2)&gt;5,X$4=Congés),OR(X40="x",X40="S")),X40,IF(Y$4=$E40,"x",IF(AND(((Y$4-$E40)/VLOOKUP($D40,Opérations[],8,0))=INT(((Y$4-$E40)/VLOOKUP($D40,Opérations[],8,0))),$D40&lt;&gt;""),"S",""))),"")</f>
        <v/>
      </c>
      <c r="Z40" s="34" t="str">
        <f t="array" aca="1" ref="Z40" ca="1">IFERROR(IF(AND(OR(WEEKDAY(Y$4,2)&gt;5,Y$4=Congés),OR(Y40="x",Y40="S")),Y40,IF(Z$4=$E40,"x",IF(AND(((Z$4-$E40)/VLOOKUP($D40,Opérations[],8,0))=INT(((Z$4-$E40)/VLOOKUP($D40,Opérations[],8,0))),$D40&lt;&gt;""),"S",""))),"")</f>
        <v/>
      </c>
      <c r="AA40" s="34" t="str">
        <f t="array" aca="1" ref="AA40" ca="1">IFERROR(IF(AND(OR(WEEKDAY(Z$4,2)&gt;5,Z$4=Congés),OR(Z40="x",Z40="S")),Z40,IF(AA$4=$E40,"x",IF(AND(((AA$4-$E40)/VLOOKUP($D40,Opérations[],8,0))=INT(((AA$4-$E40)/VLOOKUP($D40,Opérations[],8,0))),$D40&lt;&gt;""),"S",""))),"")</f>
        <v/>
      </c>
      <c r="AB40" s="34" t="str">
        <f t="array" aca="1" ref="AB40" ca="1">IFERROR(IF(AND(OR(WEEKDAY(AA$4,2)&gt;5,AA$4=Congés),OR(AA40="x",AA40="S")),AA40,IF(AB$4=$E40,"x",IF(AND(((AB$4-$E40)/VLOOKUP($D40,Opérations[],8,0))=INT(((AB$4-$E40)/VLOOKUP($D40,Opérations[],8,0))),$D40&lt;&gt;""),"S",""))),"")</f>
        <v/>
      </c>
      <c r="AC40" s="34" t="str">
        <f t="array" aca="1" ref="AC40" ca="1">IFERROR(IF(AND(OR(WEEKDAY(AB$4,2)&gt;5,AB$4=Congés),OR(AB40="x",AB40="S")),AB40,IF(AC$4=$E40,"x",IF(AND(((AC$4-$E40)/VLOOKUP($D40,Opérations[],8,0))=INT(((AC$4-$E40)/VLOOKUP($D40,Opérations[],8,0))),$D40&lt;&gt;""),"S",""))),"")</f>
        <v/>
      </c>
      <c r="AD40" s="34" t="str">
        <f t="array" aca="1" ref="AD40" ca="1">IFERROR(IF(AND(OR(WEEKDAY(AC$4,2)&gt;5,AC$4=Congés),OR(AC40="x",AC40="S")),AC40,IF(AD$4=$E40,"x",IF(AND(((AD$4-$E40)/VLOOKUP($D40,Opérations[],8,0))=INT(((AD$4-$E40)/VLOOKUP($D40,Opérations[],8,0))),$D40&lt;&gt;""),"S",""))),"")</f>
        <v/>
      </c>
      <c r="AE40" s="34" t="str">
        <f t="array" aca="1" ref="AE40" ca="1">IFERROR(IF(AND(OR(WEEKDAY(AD$4,2)&gt;5,AD$4=Congés),OR(AD40="x",AD40="S")),AD40,IF(AE$4=$E40,"x",IF(AND(((AE$4-$E40)/VLOOKUP($D40,Opérations[],8,0))=INT(((AE$4-$E40)/VLOOKUP($D40,Opérations[],8,0))),$D40&lt;&gt;""),"S",""))),"")</f>
        <v/>
      </c>
      <c r="AF40" s="34" t="str">
        <f t="array" aca="1" ref="AF40" ca="1">IFERROR(IF(AND(OR(WEEKDAY(AE$4,2)&gt;5,AE$4=Congés),OR(AE40="x",AE40="S")),AE40,IF(AF$4=$E40,"x",IF(AND(((AF$4-$E40)/VLOOKUP($D40,Opérations[],8,0))=INT(((AF$4-$E40)/VLOOKUP($D40,Opérations[],8,0))),$D40&lt;&gt;""),"S",""))),"")</f>
        <v/>
      </c>
      <c r="AG40" s="72" t="str">
        <f t="array" aca="1" ref="AG40" ca="1">IFERROR(IF(AND(OR(WEEKDAY(AF$4,2)&gt;5,AF$4=Congés),OR(AF40="x",AF40="S")),AF40,IF(AG$4=$E40,"x",IF(AND(((AG$4-$E40)/VLOOKUP($D40,Opérations[],8,0))=INT(((AG$4-$E40)/VLOOKUP($D40,Opérations[],8,0))),$D40&lt;&gt;""),"S",""))),"")</f>
        <v/>
      </c>
      <c r="AH40" s="80" t="str">
        <f t="array" aca="1" ref="AH40" ca="1">IFERROR(IF(AND(OR(WEEKDAY(AG$4,2)&gt;5,AG$4=Congés),OR(AG40="x",AG40="S")),AG40,IF(AH$4=$E40,"x",IF(AND(((AH$4-$E40)/VLOOKUP($D40,Opérations[],8,0))=INT(((AH$4-$E40)/VLOOKUP($D40,Opérations[],8,0))),$D40&lt;&gt;""),"S",""))),"")</f>
        <v/>
      </c>
      <c r="AI40" s="34" t="str">
        <f t="array" aca="1" ref="AI40" ca="1">IFERROR(IF(AND(OR(WEEKDAY(AH$4,2)&gt;5,AH$4=Congés),OR(AH40="x",AH40="S")),AH40,IF(AI$4=$E40,"x",IF(AND(((AI$4-$E40)/VLOOKUP($D40,Opérations[],8,0))=INT(((AI$4-$E40)/VLOOKUP($D40,Opérations[],8,0))),$D40&lt;&gt;""),"S",""))),"")</f>
        <v/>
      </c>
      <c r="AJ40" s="34" t="str">
        <f t="array" aca="1" ref="AJ40" ca="1">IFERROR(IF(AND(OR(WEEKDAY(AI$4,2)&gt;5,AI$4=Congés),OR(AI40="x",AI40="S")),AI40,IF(AJ$4=$E40,"x",IF(AND(((AJ$4-$E40)/VLOOKUP($D40,Opérations[],8,0))=INT(((AJ$4-$E40)/VLOOKUP($D40,Opérations[],8,0))),$D40&lt;&gt;""),"S",""))),"")</f>
        <v/>
      </c>
      <c r="AK40" s="34" t="str">
        <f t="array" aca="1" ref="AK40" ca="1">IFERROR(IF(AND(OR(WEEKDAY(AJ$4,2)&gt;5,AJ$4=Congés),OR(AJ40="x",AJ40="S")),AJ40,IF(AK$4=$E40,"x",IF(AND(((AK$4-$E40)/VLOOKUP($D40,Opérations[],8,0))=INT(((AK$4-$E40)/VLOOKUP($D40,Opérations[],8,0))),$D40&lt;&gt;""),"S",""))),"")</f>
        <v/>
      </c>
      <c r="AL40" s="34" t="str">
        <f t="array" aca="1" ref="AL40" ca="1">IFERROR(IF(AND(OR(WEEKDAY(AK$4,2)&gt;5,AK$4=Congés),OR(AK40="x",AK40="S")),AK40,IF(AL$4=$E40,"x",IF(AND(((AL$4-$E40)/VLOOKUP($D40,Opérations[],8,0))=INT(((AL$4-$E40)/VLOOKUP($D40,Opérations[],8,0))),$D40&lt;&gt;""),"S",""))),"")</f>
        <v/>
      </c>
      <c r="AM40" s="34" t="str">
        <f t="array" aca="1" ref="AM40" ca="1">IFERROR(IF(AND(OR(WEEKDAY(AL$4,2)&gt;5,AL$4=Congés),OR(AL40="x",AL40="S")),AL40,IF(AM$4=$E40,"x",IF(AND(((AM$4-$E40)/VLOOKUP($D40,Opérations[],8,0))=INT(((AM$4-$E40)/VLOOKUP($D40,Opérations[],8,0))),$D40&lt;&gt;""),"S",""))),"")</f>
        <v/>
      </c>
      <c r="AN40" s="34" t="str">
        <f t="array" aca="1" ref="AN40" ca="1">IFERROR(IF(AND(OR(WEEKDAY(AM$4,2)&gt;5,AM$4=Congés),OR(AM40="x",AM40="S")),AM40,IF(AN$4=$E40,"x",IF(AND(((AN$4-$E40)/VLOOKUP($D40,Opérations[],8,0))=INT(((AN$4-$E40)/VLOOKUP($D40,Opérations[],8,0))),$D40&lt;&gt;""),"S",""))),"")</f>
        <v/>
      </c>
      <c r="AO40" s="34" t="str">
        <f t="array" aca="1" ref="AO40" ca="1">IFERROR(IF(AND(OR(WEEKDAY(AN$4,2)&gt;5,AN$4=Congés),OR(AN40="x",AN40="S")),AN40,IF(AO$4=$E40,"x",IF(AND(((AO$4-$E40)/VLOOKUP($D40,Opérations[],8,0))=INT(((AO$4-$E40)/VLOOKUP($D40,Opérations[],8,0))),$D40&lt;&gt;""),"S",""))),"")</f>
        <v/>
      </c>
      <c r="AP40" s="34" t="str">
        <f t="array" aca="1" ref="AP40" ca="1">IFERROR(IF(AND(OR(WEEKDAY(AO$4,2)&gt;5,AO$4=Congés),OR(AO40="x",AO40="S")),AO40,IF(AP$4=$E40,"x",IF(AND(((AP$4-$E40)/VLOOKUP($D40,Opérations[],8,0))=INT(((AP$4-$E40)/VLOOKUP($D40,Opérations[],8,0))),$D40&lt;&gt;""),"S",""))),"")</f>
        <v/>
      </c>
      <c r="AQ40" s="34" t="str">
        <f t="array" aca="1" ref="AQ40" ca="1">IFERROR(IF(AND(OR(WEEKDAY(AP$4,2)&gt;5,AP$4=Congés),OR(AP40="x",AP40="S")),AP40,IF(AQ$4=$E40,"x",IF(AND(((AQ$4-$E40)/VLOOKUP($D40,Opérations[],8,0))=INT(((AQ$4-$E40)/VLOOKUP($D40,Opérations[],8,0))),$D40&lt;&gt;""),"S",""))),"")</f>
        <v/>
      </c>
      <c r="AR40" s="34" t="str">
        <f t="array" aca="1" ref="AR40" ca="1">IFERROR(IF(AND(OR(WEEKDAY(AQ$4,2)&gt;5,AQ$4=Congés),OR(AQ40="x",AQ40="S")),AQ40,IF(AR$4=$E40,"x",IF(AND(((AR$4-$E40)/VLOOKUP($D40,Opérations[],8,0))=INT(((AR$4-$E40)/VLOOKUP($D40,Opérations[],8,0))),$D40&lt;&gt;""),"S",""))),"")</f>
        <v/>
      </c>
      <c r="AS40" s="34" t="str">
        <f t="array" aca="1" ref="AS40" ca="1">IFERROR(IF(AND(OR(WEEKDAY(AR$4,2)&gt;5,AR$4=Congés),OR(AR40="x",AR40="S")),AR40,IF(AS$4=$E40,"x",IF(AND(((AS$4-$E40)/VLOOKUP($D40,Opérations[],8,0))=INT(((AS$4-$E40)/VLOOKUP($D40,Opérations[],8,0))),$D40&lt;&gt;""),"S",""))),"")</f>
        <v/>
      </c>
      <c r="AT40" s="34" t="str">
        <f t="array" aca="1" ref="AT40" ca="1">IFERROR(IF(AND(OR(WEEKDAY(AS$4,2)&gt;5,AS$4=Congés),OR(AS40="x",AS40="S")),AS40,IF(AT$4=$E40,"x",IF(AND(((AT$4-$E40)/VLOOKUP($D40,Opérations[],8,0))=INT(((AT$4-$E40)/VLOOKUP($D40,Opérations[],8,0))),$D40&lt;&gt;""),"S",""))),"")</f>
        <v/>
      </c>
      <c r="AU40" s="34" t="str">
        <f t="array" aca="1" ref="AU40" ca="1">IFERROR(IF(AND(OR(WEEKDAY(AT$4,2)&gt;5,AT$4=Congés),OR(AT40="x",AT40="S")),AT40,IF(AU$4=$E40,"x",IF(AND(((AU$4-$E40)/VLOOKUP($D40,Opérations[],8,0))=INT(((AU$4-$E40)/VLOOKUP($D40,Opérations[],8,0))),$D40&lt;&gt;""),"S",""))),"")</f>
        <v>S</v>
      </c>
      <c r="AV40" s="34" t="str">
        <f t="array" aca="1" ref="AV40" ca="1">IFERROR(IF(AND(OR(WEEKDAY(AU$4,2)&gt;5,AU$4=Congés),OR(AU40="x",AU40="S")),AU40,IF(AV$4=$E40,"x",IF(AND(((AV$4-$E40)/VLOOKUP($D40,Opérations[],8,0))=INT(((AV$4-$E40)/VLOOKUP($D40,Opérations[],8,0))),$D40&lt;&gt;""),"S",""))),"")</f>
        <v/>
      </c>
      <c r="AW40" s="34" t="str">
        <f t="array" aca="1" ref="AW40" ca="1">IFERROR(IF(AND(OR(WEEKDAY(AV$4,2)&gt;5,AV$4=Congés),OR(AV40="x",AV40="S")),AV40,IF(AW$4=$E40,"x",IF(AND(((AW$4-$E40)/VLOOKUP($D40,Opérations[],8,0))=INT(((AW$4-$E40)/VLOOKUP($D40,Opérations[],8,0))),$D40&lt;&gt;""),"S",""))),"")</f>
        <v/>
      </c>
      <c r="AX40" s="34" t="str">
        <f t="array" aca="1" ref="AX40" ca="1">IFERROR(IF(AND(OR(WEEKDAY(AW$4,2)&gt;5,AW$4=Congés),OR(AW40="x",AW40="S")),AW40,IF(AX$4=$E40,"x",IF(AND(((AX$4-$E40)/VLOOKUP($D40,Opérations[],8,0))=INT(((AX$4-$E40)/VLOOKUP($D40,Opérations[],8,0))),$D40&lt;&gt;""),"S",""))),"")</f>
        <v/>
      </c>
      <c r="AY40" s="34" t="str">
        <f t="array" aca="1" ref="AY40" ca="1">IFERROR(IF(AND(OR(WEEKDAY(AX$4,2)&gt;5,AX$4=Congés),OR(AX40="x",AX40="S")),AX40,IF(AY$4=$E40,"x",IF(AND(((AY$4-$E40)/VLOOKUP($D40,Opérations[],8,0))=INT(((AY$4-$E40)/VLOOKUP($D40,Opérations[],8,0))),$D40&lt;&gt;""),"S",""))),"")</f>
        <v/>
      </c>
      <c r="AZ40" s="34" t="str">
        <f t="array" aca="1" ref="AZ40" ca="1">IFERROR(IF(AND(OR(WEEKDAY(AY$4,2)&gt;5,AY$4=Congés),OR(AY40="x",AY40="S")),AY40,IF(AZ$4=$E40,"x",IF(AND(((AZ$4-$E40)/VLOOKUP($D40,Opérations[],8,0))=INT(((AZ$4-$E40)/VLOOKUP($D40,Opérations[],8,0))),$D40&lt;&gt;""),"S",""))),"")</f>
        <v/>
      </c>
      <c r="BA40" s="34" t="str">
        <f t="array" aca="1" ref="BA40" ca="1">IFERROR(IF(AND(OR(WEEKDAY(AZ$4,2)&gt;5,AZ$4=Congés),OR(AZ40="x",AZ40="S")),AZ40,IF(BA$4=$E40,"x",IF(AND(((BA$4-$E40)/VLOOKUP($D40,Opérations[],8,0))=INT(((BA$4-$E40)/VLOOKUP($D40,Opérations[],8,0))),$D40&lt;&gt;""),"S",""))),"")</f>
        <v/>
      </c>
      <c r="BB40" s="34" t="str">
        <f t="array" aca="1" ref="BB40" ca="1">IFERROR(IF(AND(OR(WEEKDAY(BA$4,2)&gt;5,BA$4=Congés),OR(BA40="x",BA40="S")),BA40,IF(BB$4=$E40,"x",IF(AND(((BB$4-$E40)/VLOOKUP($D40,Opérations[],8,0))=INT(((BB$4-$E40)/VLOOKUP($D40,Opérations[],8,0))),$D40&lt;&gt;""),"S",""))),"")</f>
        <v/>
      </c>
      <c r="BC40" s="34" t="str">
        <f t="array" aca="1" ref="BC40" ca="1">IFERROR(IF(AND(OR(WEEKDAY(BB$4,2)&gt;5,BB$4=Congés),OR(BB40="x",BB40="S")),BB40,IF(BC$4=$E40,"x",IF(AND(((BC$4-$E40)/VLOOKUP($D40,Opérations[],8,0))=INT(((BC$4-$E40)/VLOOKUP($D40,Opérations[],8,0))),$D40&lt;&gt;""),"S",""))),"")</f>
        <v/>
      </c>
      <c r="BD40" s="72" t="str">
        <f t="array" aca="1" ref="BD40" ca="1">IFERROR(IF(AND(OR(WEEKDAY(BC$4,2)&gt;5,BC$4=Congés),OR(BC40="x",BC40="S")),BC40,IF(BD$4=$E40,"x",IF(AND(((BD$4-$E40)/VLOOKUP($D40,Opérations[],8,0))=INT(((BD$4-$E40)/VLOOKUP($D40,Opérations[],8,0))),$D40&lt;&gt;""),"S",""))),"")</f>
        <v/>
      </c>
    </row>
    <row r="41" spans="3:56">
      <c r="C41" s="163" t="str">
        <f>IF(ISBLANK(D41),"",VLOOKUP(D41,Opérations[],2,0))</f>
        <v>Vérin de bridages X4</v>
      </c>
      <c r="D41" s="4">
        <f t="shared" si="4"/>
        <v>35</v>
      </c>
      <c r="E41" s="71">
        <f>IF(ISBLANK(D41),"",VLOOKUP(D41,Opérations[],3,0))</f>
        <v>0</v>
      </c>
      <c r="F41" s="83"/>
      <c r="G41" s="80" t="str">
        <f t="array" aca="1" ref="G41" ca="1">IFERROR(IF(AND(OR(WEEKDAY(F$4,2)&gt;5,F$4=Congés),OR(F41="x",F41="S")),F41,IF(G$4=$E41,"x",IF(AND(((G$4-$E41)/VLOOKUP($D41,Opérations[],8,0))=INT(((G$4-$E41)/VLOOKUP($D41,Opérations[],8,0))),$D41&lt;&gt;""),"S",""))),"")</f>
        <v/>
      </c>
      <c r="H41" s="34" t="str">
        <f t="array" aca="1" ref="H41" ca="1">IFERROR(IF(AND(OR(WEEKDAY(G$4,2)&gt;5,G$4=Congés),OR(G41="x",G41="S")),G41,IF(H$4=$E41,"x",IF(AND(((H$4-$E41)/VLOOKUP($D41,Opérations[],8,0))=INT(((H$4-$E41)/VLOOKUP($D41,Opérations[],8,0))),$D41&lt;&gt;""),"S",""))),"")</f>
        <v/>
      </c>
      <c r="I41" s="34" t="str">
        <f t="array" aca="1" ref="I41" ca="1">IFERROR(IF(AND(OR(WEEKDAY(H$4,2)&gt;5,H$4=Congés),OR(H41="x",H41="S")),H41,IF(I$4=$E41,"x",IF(AND(((I$4-$E41)/VLOOKUP($D41,Opérations[],8,0))=INT(((I$4-$E41)/VLOOKUP($D41,Opérations[],8,0))),$D41&lt;&gt;""),"S",""))),"")</f>
        <v/>
      </c>
      <c r="J41" s="34" t="str">
        <f t="array" aca="1" ref="J41" ca="1">IFERROR(IF(AND(OR(WEEKDAY(I$4,2)&gt;5,I$4=Congés),OR(I41="x",I41="S")),I41,IF(J$4=$E41,"x",IF(AND(((J$4-$E41)/VLOOKUP($D41,Opérations[],8,0))=INT(((J$4-$E41)/VLOOKUP($D41,Opérations[],8,0))),$D41&lt;&gt;""),"S",""))),"")</f>
        <v/>
      </c>
      <c r="K41" s="34" t="str">
        <f t="array" aca="1" ref="K41" ca="1">IFERROR(IF(AND(OR(WEEKDAY(J$4,2)&gt;5,J$4=Congés),OR(J41="x",J41="S")),J41,IF(K$4=$E41,"x",IF(AND(((K$4-$E41)/VLOOKUP($D41,Opérations[],8,0))=INT(((K$4-$E41)/VLOOKUP($D41,Opérations[],8,0))),$D41&lt;&gt;""),"S",""))),"")</f>
        <v/>
      </c>
      <c r="L41" s="34" t="str">
        <f t="array" aca="1" ref="L41" ca="1">IFERROR(IF(AND(OR(WEEKDAY(K$4,2)&gt;5,K$4=Congés),OR(K41="x",K41="S")),K41,IF(L$4=$E41,"x",IF(AND(((L$4-$E41)/VLOOKUP($D41,Opérations[],8,0))=INT(((L$4-$E41)/VLOOKUP($D41,Opérations[],8,0))),$D41&lt;&gt;""),"S",""))),"")</f>
        <v/>
      </c>
      <c r="M41" s="34" t="str">
        <f t="array" aca="1" ref="M41" ca="1">IFERROR(IF(AND(OR(WEEKDAY(L$4,2)&gt;5,L$4=Congés),OR(L41="x",L41="S")),L41,IF(M$4=$E41,"x",IF(AND(((M$4-$E41)/VLOOKUP($D41,Opérations[],8,0))=INT(((M$4-$E41)/VLOOKUP($D41,Opérations[],8,0))),$D41&lt;&gt;""),"S",""))),"")</f>
        <v/>
      </c>
      <c r="N41" s="34" t="str">
        <f t="array" aca="1" ref="N41" ca="1">IFERROR(IF(AND(OR(WEEKDAY(M$4,2)&gt;5,M$4=Congés),OR(M41="x",M41="S")),M41,IF(N$4=$E41,"x",IF(AND(((N$4-$E41)/VLOOKUP($D41,Opérations[],8,0))=INT(((N$4-$E41)/VLOOKUP($D41,Opérations[],8,0))),$D41&lt;&gt;""),"S",""))),"")</f>
        <v/>
      </c>
      <c r="O41" s="34" t="str">
        <f t="array" aca="1" ref="O41" ca="1">IFERROR(IF(AND(OR(WEEKDAY(N$4,2)&gt;5,N$4=Congés),OR(N41="x",N41="S")),N41,IF(O$4=$E41,"x",IF(AND(((O$4-$E41)/VLOOKUP($D41,Opérations[],8,0))=INT(((O$4-$E41)/VLOOKUP($D41,Opérations[],8,0))),$D41&lt;&gt;""),"S",""))),"")</f>
        <v/>
      </c>
      <c r="P41" s="34" t="str">
        <f t="array" aca="1" ref="P41" ca="1">IFERROR(IF(AND(OR(WEEKDAY(O$4,2)&gt;5,O$4=Congés),OR(O41="x",O41="S")),O41,IF(P$4=$E41,"x",IF(AND(((P$4-$E41)/VLOOKUP($D41,Opérations[],8,0))=INT(((P$4-$E41)/VLOOKUP($D41,Opérations[],8,0))),$D41&lt;&gt;""),"S",""))),"")</f>
        <v/>
      </c>
      <c r="Q41" s="34" t="str">
        <f t="array" aca="1" ref="Q41" ca="1">IFERROR(IF(AND(OR(WEEKDAY(P$4,2)&gt;5,P$4=Congés),OR(P41="x",P41="S")),P41,IF(Q$4=$E41,"x",IF(AND(((Q$4-$E41)/VLOOKUP($D41,Opérations[],8,0))=INT(((Q$4-$E41)/VLOOKUP($D41,Opérations[],8,0))),$D41&lt;&gt;""),"S",""))),"")</f>
        <v/>
      </c>
      <c r="R41" s="34" t="str">
        <f t="array" aca="1" ref="R41" ca="1">IFERROR(IF(AND(OR(WEEKDAY(Q$4,2)&gt;5,Q$4=Congés),OR(Q41="x",Q41="S")),Q41,IF(R$4=$E41,"x",IF(AND(((R$4-$E41)/VLOOKUP($D41,Opérations[],8,0))=INT(((R$4-$E41)/VLOOKUP($D41,Opérations[],8,0))),$D41&lt;&gt;""),"S",""))),"")</f>
        <v/>
      </c>
      <c r="S41" s="34" t="str">
        <f t="array" aca="1" ref="S41" ca="1">IFERROR(IF(AND(OR(WEEKDAY(R$4,2)&gt;5,R$4=Congés),OR(R41="x",R41="S")),R41,IF(S$4=$E41,"x",IF(AND(((S$4-$E41)/VLOOKUP($D41,Opérations[],8,0))=INT(((S$4-$E41)/VLOOKUP($D41,Opérations[],8,0))),$D41&lt;&gt;""),"S",""))),"")</f>
        <v/>
      </c>
      <c r="T41" s="34" t="str">
        <f t="array" aca="1" ref="T41" ca="1">IFERROR(IF(AND(OR(WEEKDAY(S$4,2)&gt;5,S$4=Congés),OR(S41="x",S41="S")),S41,IF(T$4=$E41,"x",IF(AND(((T$4-$E41)/VLOOKUP($D41,Opérations[],8,0))=INT(((T$4-$E41)/VLOOKUP($D41,Opérations[],8,0))),$D41&lt;&gt;""),"S",""))),"")</f>
        <v/>
      </c>
      <c r="U41" s="34" t="str">
        <f t="array" aca="1" ref="U41" ca="1">IFERROR(IF(AND(OR(WEEKDAY(T$4,2)&gt;5,T$4=Congés),OR(T41="x",T41="S")),T41,IF(U$4=$E41,"x",IF(AND(((U$4-$E41)/VLOOKUP($D41,Opérations[],8,0))=INT(((U$4-$E41)/VLOOKUP($D41,Opérations[],8,0))),$D41&lt;&gt;""),"S",""))),"")</f>
        <v/>
      </c>
      <c r="V41" s="34" t="str">
        <f t="array" aca="1" ref="V41" ca="1">IFERROR(IF(AND(OR(WEEKDAY(U$4,2)&gt;5,U$4=Congés),OR(U41="x",U41="S")),U41,IF(V$4=$E41,"x",IF(AND(((V$4-$E41)/VLOOKUP($D41,Opérations[],8,0))=INT(((V$4-$E41)/VLOOKUP($D41,Opérations[],8,0))),$D41&lt;&gt;""),"S",""))),"")</f>
        <v/>
      </c>
      <c r="W41" s="34" t="str">
        <f t="array" aca="1" ref="W41" ca="1">IFERROR(IF(AND(OR(WEEKDAY(V$4,2)&gt;5,V$4=Congés),OR(V41="x",V41="S")),V41,IF(W$4=$E41,"x",IF(AND(((W$4-$E41)/VLOOKUP($D41,Opérations[],8,0))=INT(((W$4-$E41)/VLOOKUP($D41,Opérations[],8,0))),$D41&lt;&gt;""),"S",""))),"")</f>
        <v/>
      </c>
      <c r="X41" s="34" t="str">
        <f t="array" aca="1" ref="X41" ca="1">IFERROR(IF(AND(OR(WEEKDAY(W$4,2)&gt;5,W$4=Congés),OR(W41="x",W41="S")),W41,IF(X$4=$E41,"x",IF(AND(((X$4-$E41)/VLOOKUP($D41,Opérations[],8,0))=INT(((X$4-$E41)/VLOOKUP($D41,Opérations[],8,0))),$D41&lt;&gt;""),"S",""))),"")</f>
        <v/>
      </c>
      <c r="Y41" s="34" t="str">
        <f t="array" aca="1" ref="Y41" ca="1">IFERROR(IF(AND(OR(WEEKDAY(X$4,2)&gt;5,X$4=Congés),OR(X41="x",X41="S")),X41,IF(Y$4=$E41,"x",IF(AND(((Y$4-$E41)/VLOOKUP($D41,Opérations[],8,0))=INT(((Y$4-$E41)/VLOOKUP($D41,Opérations[],8,0))),$D41&lt;&gt;""),"S",""))),"")</f>
        <v/>
      </c>
      <c r="Z41" s="34" t="str">
        <f t="array" aca="1" ref="Z41" ca="1">IFERROR(IF(AND(OR(WEEKDAY(Y$4,2)&gt;5,Y$4=Congés),OR(Y41="x",Y41="S")),Y41,IF(Z$4=$E41,"x",IF(AND(((Z$4-$E41)/VLOOKUP($D41,Opérations[],8,0))=INT(((Z$4-$E41)/VLOOKUP($D41,Opérations[],8,0))),$D41&lt;&gt;""),"S",""))),"")</f>
        <v/>
      </c>
      <c r="AA41" s="34" t="str">
        <f t="array" aca="1" ref="AA41" ca="1">IFERROR(IF(AND(OR(WEEKDAY(Z$4,2)&gt;5,Z$4=Congés),OR(Z41="x",Z41="S")),Z41,IF(AA$4=$E41,"x",IF(AND(((AA$4-$E41)/VLOOKUP($D41,Opérations[],8,0))=INT(((AA$4-$E41)/VLOOKUP($D41,Opérations[],8,0))),$D41&lt;&gt;""),"S",""))),"")</f>
        <v/>
      </c>
      <c r="AB41" s="34" t="str">
        <f t="array" aca="1" ref="AB41" ca="1">IFERROR(IF(AND(OR(WEEKDAY(AA$4,2)&gt;5,AA$4=Congés),OR(AA41="x",AA41="S")),AA41,IF(AB$4=$E41,"x",IF(AND(((AB$4-$E41)/VLOOKUP($D41,Opérations[],8,0))=INT(((AB$4-$E41)/VLOOKUP($D41,Opérations[],8,0))),$D41&lt;&gt;""),"S",""))),"")</f>
        <v/>
      </c>
      <c r="AC41" s="34" t="str">
        <f t="array" aca="1" ref="AC41" ca="1">IFERROR(IF(AND(OR(WEEKDAY(AB$4,2)&gt;5,AB$4=Congés),OR(AB41="x",AB41="S")),AB41,IF(AC$4=$E41,"x",IF(AND(((AC$4-$E41)/VLOOKUP($D41,Opérations[],8,0))=INT(((AC$4-$E41)/VLOOKUP($D41,Opérations[],8,0))),$D41&lt;&gt;""),"S",""))),"")</f>
        <v/>
      </c>
      <c r="AD41" s="34" t="str">
        <f t="array" aca="1" ref="AD41" ca="1">IFERROR(IF(AND(OR(WEEKDAY(AC$4,2)&gt;5,AC$4=Congés),OR(AC41="x",AC41="S")),AC41,IF(AD$4=$E41,"x",IF(AND(((AD$4-$E41)/VLOOKUP($D41,Opérations[],8,0))=INT(((AD$4-$E41)/VLOOKUP($D41,Opérations[],8,0))),$D41&lt;&gt;""),"S",""))),"")</f>
        <v/>
      </c>
      <c r="AE41" s="34" t="str">
        <f t="array" aca="1" ref="AE41" ca="1">IFERROR(IF(AND(OR(WEEKDAY(AD$4,2)&gt;5,AD$4=Congés),OR(AD41="x",AD41="S")),AD41,IF(AE$4=$E41,"x",IF(AND(((AE$4-$E41)/VLOOKUP($D41,Opérations[],8,0))=INT(((AE$4-$E41)/VLOOKUP($D41,Opérations[],8,0))),$D41&lt;&gt;""),"S",""))),"")</f>
        <v/>
      </c>
      <c r="AF41" s="34" t="str">
        <f t="array" aca="1" ref="AF41" ca="1">IFERROR(IF(AND(OR(WEEKDAY(AE$4,2)&gt;5,AE$4=Congés),OR(AE41="x",AE41="S")),AE41,IF(AF$4=$E41,"x",IF(AND(((AF$4-$E41)/VLOOKUP($D41,Opérations[],8,0))=INT(((AF$4-$E41)/VLOOKUP($D41,Opérations[],8,0))),$D41&lt;&gt;""),"S",""))),"")</f>
        <v/>
      </c>
      <c r="AG41" s="72" t="str">
        <f t="array" aca="1" ref="AG41" ca="1">IFERROR(IF(AND(OR(WEEKDAY(AF$4,2)&gt;5,AF$4=Congés),OR(AF41="x",AF41="S")),AF41,IF(AG$4=$E41,"x",IF(AND(((AG$4-$E41)/VLOOKUP($D41,Opérations[],8,0))=INT(((AG$4-$E41)/VLOOKUP($D41,Opérations[],8,0))),$D41&lt;&gt;""),"S",""))),"")</f>
        <v/>
      </c>
      <c r="AH41" s="80" t="str">
        <f t="array" aca="1" ref="AH41" ca="1">IFERROR(IF(AND(OR(WEEKDAY(AG$4,2)&gt;5,AG$4=Congés),OR(AG41="x",AG41="S")),AG41,IF(AH$4=$E41,"x",IF(AND(((AH$4-$E41)/VLOOKUP($D41,Opérations[],8,0))=INT(((AH$4-$E41)/VLOOKUP($D41,Opérations[],8,0))),$D41&lt;&gt;""),"S",""))),"")</f>
        <v/>
      </c>
      <c r="AI41" s="34" t="str">
        <f t="array" aca="1" ref="AI41" ca="1">IFERROR(IF(AND(OR(WEEKDAY(AH$4,2)&gt;5,AH$4=Congés),OR(AH41="x",AH41="S")),AH41,IF(AI$4=$E41,"x",IF(AND(((AI$4-$E41)/VLOOKUP($D41,Opérations[],8,0))=INT(((AI$4-$E41)/VLOOKUP($D41,Opérations[],8,0))),$D41&lt;&gt;""),"S",""))),"")</f>
        <v/>
      </c>
      <c r="AJ41" s="34" t="str">
        <f t="array" aca="1" ref="AJ41" ca="1">IFERROR(IF(AND(OR(WEEKDAY(AI$4,2)&gt;5,AI$4=Congés),OR(AI41="x",AI41="S")),AI41,IF(AJ$4=$E41,"x",IF(AND(((AJ$4-$E41)/VLOOKUP($D41,Opérations[],8,0))=INT(((AJ$4-$E41)/VLOOKUP($D41,Opérations[],8,0))),$D41&lt;&gt;""),"S",""))),"")</f>
        <v/>
      </c>
      <c r="AK41" s="34" t="str">
        <f t="array" aca="1" ref="AK41" ca="1">IFERROR(IF(AND(OR(WEEKDAY(AJ$4,2)&gt;5,AJ$4=Congés),OR(AJ41="x",AJ41="S")),AJ41,IF(AK$4=$E41,"x",IF(AND(((AK$4-$E41)/VLOOKUP($D41,Opérations[],8,0))=INT(((AK$4-$E41)/VLOOKUP($D41,Opérations[],8,0))),$D41&lt;&gt;""),"S",""))),"")</f>
        <v/>
      </c>
      <c r="AL41" s="34" t="str">
        <f t="array" aca="1" ref="AL41" ca="1">IFERROR(IF(AND(OR(WEEKDAY(AK$4,2)&gt;5,AK$4=Congés),OR(AK41="x",AK41="S")),AK41,IF(AL$4=$E41,"x",IF(AND(((AL$4-$E41)/VLOOKUP($D41,Opérations[],8,0))=INT(((AL$4-$E41)/VLOOKUP($D41,Opérations[],8,0))),$D41&lt;&gt;""),"S",""))),"")</f>
        <v/>
      </c>
      <c r="AM41" s="34" t="str">
        <f t="array" aca="1" ref="AM41" ca="1">IFERROR(IF(AND(OR(WEEKDAY(AL$4,2)&gt;5,AL$4=Congés),OR(AL41="x",AL41="S")),AL41,IF(AM$4=$E41,"x",IF(AND(((AM$4-$E41)/VLOOKUP($D41,Opérations[],8,0))=INT(((AM$4-$E41)/VLOOKUP($D41,Opérations[],8,0))),$D41&lt;&gt;""),"S",""))),"")</f>
        <v/>
      </c>
      <c r="AN41" s="34" t="str">
        <f t="array" aca="1" ref="AN41" ca="1">IFERROR(IF(AND(OR(WEEKDAY(AM$4,2)&gt;5,AM$4=Congés),OR(AM41="x",AM41="S")),AM41,IF(AN$4=$E41,"x",IF(AND(((AN$4-$E41)/VLOOKUP($D41,Opérations[],8,0))=INT(((AN$4-$E41)/VLOOKUP($D41,Opérations[],8,0))),$D41&lt;&gt;""),"S",""))),"")</f>
        <v/>
      </c>
      <c r="AO41" s="34" t="str">
        <f t="array" aca="1" ref="AO41" ca="1">IFERROR(IF(AND(OR(WEEKDAY(AN$4,2)&gt;5,AN$4=Congés),OR(AN41="x",AN41="S")),AN41,IF(AO$4=$E41,"x",IF(AND(((AO$4-$E41)/VLOOKUP($D41,Opérations[],8,0))=INT(((AO$4-$E41)/VLOOKUP($D41,Opérations[],8,0))),$D41&lt;&gt;""),"S",""))),"")</f>
        <v/>
      </c>
      <c r="AP41" s="34" t="str">
        <f t="array" aca="1" ref="AP41" ca="1">IFERROR(IF(AND(OR(WEEKDAY(AO$4,2)&gt;5,AO$4=Congés),OR(AO41="x",AO41="S")),AO41,IF(AP$4=$E41,"x",IF(AND(((AP$4-$E41)/VLOOKUP($D41,Opérations[],8,0))=INT(((AP$4-$E41)/VLOOKUP($D41,Opérations[],8,0))),$D41&lt;&gt;""),"S",""))),"")</f>
        <v/>
      </c>
      <c r="AQ41" s="34" t="str">
        <f t="array" aca="1" ref="AQ41" ca="1">IFERROR(IF(AND(OR(WEEKDAY(AP$4,2)&gt;5,AP$4=Congés),OR(AP41="x",AP41="S")),AP41,IF(AQ$4=$E41,"x",IF(AND(((AQ$4-$E41)/VLOOKUP($D41,Opérations[],8,0))=INT(((AQ$4-$E41)/VLOOKUP($D41,Opérations[],8,0))),$D41&lt;&gt;""),"S",""))),"")</f>
        <v/>
      </c>
      <c r="AR41" s="34" t="str">
        <f t="array" aca="1" ref="AR41" ca="1">IFERROR(IF(AND(OR(WEEKDAY(AQ$4,2)&gt;5,AQ$4=Congés),OR(AQ41="x",AQ41="S")),AQ41,IF(AR$4=$E41,"x",IF(AND(((AR$4-$E41)/VLOOKUP($D41,Opérations[],8,0))=INT(((AR$4-$E41)/VLOOKUP($D41,Opérations[],8,0))),$D41&lt;&gt;""),"S",""))),"")</f>
        <v/>
      </c>
      <c r="AS41" s="34" t="str">
        <f t="array" aca="1" ref="AS41" ca="1">IFERROR(IF(AND(OR(WEEKDAY(AR$4,2)&gt;5,AR$4=Congés),OR(AR41="x",AR41="S")),AR41,IF(AS$4=$E41,"x",IF(AND(((AS$4-$E41)/VLOOKUP($D41,Opérations[],8,0))=INT(((AS$4-$E41)/VLOOKUP($D41,Opérations[],8,0))),$D41&lt;&gt;""),"S",""))),"")</f>
        <v/>
      </c>
      <c r="AT41" s="34" t="str">
        <f t="array" aca="1" ref="AT41" ca="1">IFERROR(IF(AND(OR(WEEKDAY(AS$4,2)&gt;5,AS$4=Congés),OR(AS41="x",AS41="S")),AS41,IF(AT$4=$E41,"x",IF(AND(((AT$4-$E41)/VLOOKUP($D41,Opérations[],8,0))=INT(((AT$4-$E41)/VLOOKUP($D41,Opérations[],8,0))),$D41&lt;&gt;""),"S",""))),"")</f>
        <v/>
      </c>
      <c r="AU41" s="34" t="str">
        <f t="array" aca="1" ref="AU41" ca="1">IFERROR(IF(AND(OR(WEEKDAY(AT$4,2)&gt;5,AT$4=Congés),OR(AT41="x",AT41="S")),AT41,IF(AU$4=$E41,"x",IF(AND(((AU$4-$E41)/VLOOKUP($D41,Opérations[],8,0))=INT(((AU$4-$E41)/VLOOKUP($D41,Opérations[],8,0))),$D41&lt;&gt;""),"S",""))),"")</f>
        <v/>
      </c>
      <c r="AV41" s="34" t="str">
        <f t="array" aca="1" ref="AV41" ca="1">IFERROR(IF(AND(OR(WEEKDAY(AU$4,2)&gt;5,AU$4=Congés),OR(AU41="x",AU41="S")),AU41,IF(AV$4=$E41,"x",IF(AND(((AV$4-$E41)/VLOOKUP($D41,Opérations[],8,0))=INT(((AV$4-$E41)/VLOOKUP($D41,Opérations[],8,0))),$D41&lt;&gt;""),"S",""))),"")</f>
        <v/>
      </c>
      <c r="AW41" s="34" t="str">
        <f t="array" aca="1" ref="AW41" ca="1">IFERROR(IF(AND(OR(WEEKDAY(AV$4,2)&gt;5,AV$4=Congés),OR(AV41="x",AV41="S")),AV41,IF(AW$4=$E41,"x",IF(AND(((AW$4-$E41)/VLOOKUP($D41,Opérations[],8,0))=INT(((AW$4-$E41)/VLOOKUP($D41,Opérations[],8,0))),$D41&lt;&gt;""),"S",""))),"")</f>
        <v/>
      </c>
      <c r="AX41" s="34" t="str">
        <f t="array" aca="1" ref="AX41" ca="1">IFERROR(IF(AND(OR(WEEKDAY(AW$4,2)&gt;5,AW$4=Congés),OR(AW41="x",AW41="S")),AW41,IF(AX$4=$E41,"x",IF(AND(((AX$4-$E41)/VLOOKUP($D41,Opérations[],8,0))=INT(((AX$4-$E41)/VLOOKUP($D41,Opérations[],8,0))),$D41&lt;&gt;""),"S",""))),"")</f>
        <v/>
      </c>
      <c r="AY41" s="34" t="str">
        <f t="array" aca="1" ref="AY41" ca="1">IFERROR(IF(AND(OR(WEEKDAY(AX$4,2)&gt;5,AX$4=Congés),OR(AX41="x",AX41="S")),AX41,IF(AY$4=$E41,"x",IF(AND(((AY$4-$E41)/VLOOKUP($D41,Opérations[],8,0))=INT(((AY$4-$E41)/VLOOKUP($D41,Opérations[],8,0))),$D41&lt;&gt;""),"S",""))),"")</f>
        <v/>
      </c>
      <c r="AZ41" s="34" t="str">
        <f t="array" aca="1" ref="AZ41" ca="1">IFERROR(IF(AND(OR(WEEKDAY(AY$4,2)&gt;5,AY$4=Congés),OR(AY41="x",AY41="S")),AY41,IF(AZ$4=$E41,"x",IF(AND(((AZ$4-$E41)/VLOOKUP($D41,Opérations[],8,0))=INT(((AZ$4-$E41)/VLOOKUP($D41,Opérations[],8,0))),$D41&lt;&gt;""),"S",""))),"")</f>
        <v/>
      </c>
      <c r="BA41" s="34" t="str">
        <f t="array" aca="1" ref="BA41" ca="1">IFERROR(IF(AND(OR(WEEKDAY(AZ$4,2)&gt;5,AZ$4=Congés),OR(AZ41="x",AZ41="S")),AZ41,IF(BA$4=$E41,"x",IF(AND(((BA$4-$E41)/VLOOKUP($D41,Opérations[],8,0))=INT(((BA$4-$E41)/VLOOKUP($D41,Opérations[],8,0))),$D41&lt;&gt;""),"S",""))),"")</f>
        <v/>
      </c>
      <c r="BB41" s="34" t="str">
        <f t="array" aca="1" ref="BB41" ca="1">IFERROR(IF(AND(OR(WEEKDAY(BA$4,2)&gt;5,BA$4=Congés),OR(BA41="x",BA41="S")),BA41,IF(BB$4=$E41,"x",IF(AND(((BB$4-$E41)/VLOOKUP($D41,Opérations[],8,0))=INT(((BB$4-$E41)/VLOOKUP($D41,Opérations[],8,0))),$D41&lt;&gt;""),"S",""))),"")</f>
        <v/>
      </c>
      <c r="BC41" s="34" t="str">
        <f t="array" aca="1" ref="BC41" ca="1">IFERROR(IF(AND(OR(WEEKDAY(BB$4,2)&gt;5,BB$4=Congés),OR(BB41="x",BB41="S")),BB41,IF(BC$4=$E41,"x",IF(AND(((BC$4-$E41)/VLOOKUP($D41,Opérations[],8,0))=INT(((BC$4-$E41)/VLOOKUP($D41,Opérations[],8,0))),$D41&lt;&gt;""),"S",""))),"")</f>
        <v/>
      </c>
      <c r="BD41" s="72" t="str">
        <f t="array" aca="1" ref="BD41" ca="1">IFERROR(IF(AND(OR(WEEKDAY(BC$4,2)&gt;5,BC$4=Congés),OR(BC41="x",BC41="S")),BC41,IF(BD$4=$E41,"x",IF(AND(((BD$4-$E41)/VLOOKUP($D41,Opérations[],8,0))=INT(((BD$4-$E41)/VLOOKUP($D41,Opérations[],8,0))),$D41&lt;&gt;""),"S",""))),"")</f>
        <v/>
      </c>
    </row>
    <row r="42" spans="3:56">
      <c r="C42" s="159" t="str">
        <f>IF(ISBLANK(D42),"",VLOOKUP(D42,Opérations[],2,0))</f>
        <v>Fonctionnement des capteurs</v>
      </c>
      <c r="D42" s="4">
        <f t="shared" si="4"/>
        <v>36</v>
      </c>
      <c r="E42" s="71">
        <f>IF(ISBLANK(D42),"",VLOOKUP(D42,Opérations[],3,0))</f>
        <v>42643</v>
      </c>
      <c r="F42" s="83"/>
      <c r="G42" s="80" t="str">
        <f t="array" aca="1" ref="G42" ca="1">IFERROR(IF(AND(OR(WEEKDAY(F$4,2)&gt;5,F$4=Congés),OR(F42="x",F42="S")),F42,IF(G$4=$E42,"x",IF(AND(((G$4-$E42)/VLOOKUP($D42,Opérations[],8,0))=INT(((G$4-$E42)/VLOOKUP($D42,Opérations[],8,0))),$D42&lt;&gt;""),"S",""))),"")</f>
        <v/>
      </c>
      <c r="H42" s="34" t="str">
        <f t="array" aca="1" ref="H42" ca="1">IFERROR(IF(AND(OR(WEEKDAY(G$4,2)&gt;5,G$4=Congés),OR(G42="x",G42="S")),G42,IF(H$4=$E42,"x",IF(AND(((H$4-$E42)/VLOOKUP($D42,Opérations[],8,0))=INT(((H$4-$E42)/VLOOKUP($D42,Opérations[],8,0))),$D42&lt;&gt;""),"S",""))),"")</f>
        <v/>
      </c>
      <c r="I42" s="34" t="str">
        <f t="array" aca="1" ref="I42" ca="1">IFERROR(IF(AND(OR(WEEKDAY(H$4,2)&gt;5,H$4=Congés),OR(H42="x",H42="S")),H42,IF(I$4=$E42,"x",IF(AND(((I$4-$E42)/VLOOKUP($D42,Opérations[],8,0))=INT(((I$4-$E42)/VLOOKUP($D42,Opérations[],8,0))),$D42&lt;&gt;""),"S",""))),"")</f>
        <v/>
      </c>
      <c r="J42" s="34" t="str">
        <f t="array" aca="1" ref="J42" ca="1">IFERROR(IF(AND(OR(WEEKDAY(I$4,2)&gt;5,I$4=Congés),OR(I42="x",I42="S")),I42,IF(J$4=$E42,"x",IF(AND(((J$4-$E42)/VLOOKUP($D42,Opérations[],8,0))=INT(((J$4-$E42)/VLOOKUP($D42,Opérations[],8,0))),$D42&lt;&gt;""),"S",""))),"")</f>
        <v/>
      </c>
      <c r="K42" s="34" t="str">
        <f t="array" aca="1" ref="K42" ca="1">IFERROR(IF(AND(OR(WEEKDAY(J$4,2)&gt;5,J$4=Congés),OR(J42="x",J42="S")),J42,IF(K$4=$E42,"x",IF(AND(((K$4-$E42)/VLOOKUP($D42,Opérations[],8,0))=INT(((K$4-$E42)/VLOOKUP($D42,Opérations[],8,0))),$D42&lt;&gt;""),"S",""))),"")</f>
        <v/>
      </c>
      <c r="L42" s="34" t="str">
        <f t="array" aca="1" ref="L42" ca="1">IFERROR(IF(AND(OR(WEEKDAY(K$4,2)&gt;5,K$4=Congés),OR(K42="x",K42="S")),K42,IF(L$4=$E42,"x",IF(AND(((L$4-$E42)/VLOOKUP($D42,Opérations[],8,0))=INT(((L$4-$E42)/VLOOKUP($D42,Opérations[],8,0))),$D42&lt;&gt;""),"S",""))),"")</f>
        <v/>
      </c>
      <c r="M42" s="34" t="str">
        <f t="array" aca="1" ref="M42" ca="1">IFERROR(IF(AND(OR(WEEKDAY(L$4,2)&gt;5,L$4=Congés),OR(L42="x",L42="S")),L42,IF(M$4=$E42,"x",IF(AND(((M$4-$E42)/VLOOKUP($D42,Opérations[],8,0))=INT(((M$4-$E42)/VLOOKUP($D42,Opérations[],8,0))),$D42&lt;&gt;""),"S",""))),"")</f>
        <v/>
      </c>
      <c r="N42" s="34" t="str">
        <f t="array" aca="1" ref="N42" ca="1">IFERROR(IF(AND(OR(WEEKDAY(M$4,2)&gt;5,M$4=Congés),OR(M42="x",M42="S")),M42,IF(N$4=$E42,"x",IF(AND(((N$4-$E42)/VLOOKUP($D42,Opérations[],8,0))=INT(((N$4-$E42)/VLOOKUP($D42,Opérations[],8,0))),$D42&lt;&gt;""),"S",""))),"")</f>
        <v/>
      </c>
      <c r="O42" s="34" t="str">
        <f t="array" aca="1" ref="O42" ca="1">IFERROR(IF(AND(OR(WEEKDAY(N$4,2)&gt;5,N$4=Congés),OR(N42="x",N42="S")),N42,IF(O$4=$E42,"x",IF(AND(((O$4-$E42)/VLOOKUP($D42,Opérations[],8,0))=INT(((O$4-$E42)/VLOOKUP($D42,Opérations[],8,0))),$D42&lt;&gt;""),"S",""))),"")</f>
        <v/>
      </c>
      <c r="P42" s="34" t="str">
        <f t="array" aca="1" ref="P42" ca="1">IFERROR(IF(AND(OR(WEEKDAY(O$4,2)&gt;5,O$4=Congés),OR(O42="x",O42="S")),O42,IF(P$4=$E42,"x",IF(AND(((P$4-$E42)/VLOOKUP($D42,Opérations[],8,0))=INT(((P$4-$E42)/VLOOKUP($D42,Opérations[],8,0))),$D42&lt;&gt;""),"S",""))),"")</f>
        <v/>
      </c>
      <c r="Q42" s="34" t="str">
        <f t="array" aca="1" ref="Q42" ca="1">IFERROR(IF(AND(OR(WEEKDAY(P$4,2)&gt;5,P$4=Congés),OR(P42="x",P42="S")),P42,IF(Q$4=$E42,"x",IF(AND(((Q$4-$E42)/VLOOKUP($D42,Opérations[],8,0))=INT(((Q$4-$E42)/VLOOKUP($D42,Opérations[],8,0))),$D42&lt;&gt;""),"S",""))),"")</f>
        <v/>
      </c>
      <c r="R42" s="34" t="str">
        <f t="array" aca="1" ref="R42" ca="1">IFERROR(IF(AND(OR(WEEKDAY(Q$4,2)&gt;5,Q$4=Congés),OR(Q42="x",Q42="S")),Q42,IF(R$4=$E42,"x",IF(AND(((R$4-$E42)/VLOOKUP($D42,Opérations[],8,0))=INT(((R$4-$E42)/VLOOKUP($D42,Opérations[],8,0))),$D42&lt;&gt;""),"S",""))),"")</f>
        <v/>
      </c>
      <c r="S42" s="34" t="str">
        <f t="array" aca="1" ref="S42" ca="1">IFERROR(IF(AND(OR(WEEKDAY(R$4,2)&gt;5,R$4=Congés),OR(R42="x",R42="S")),R42,IF(S$4=$E42,"x",IF(AND(((S$4-$E42)/VLOOKUP($D42,Opérations[],8,0))=INT(((S$4-$E42)/VLOOKUP($D42,Opérations[],8,0))),$D42&lt;&gt;""),"S",""))),"")</f>
        <v/>
      </c>
      <c r="T42" s="34" t="str">
        <f t="array" aca="1" ref="T42" ca="1">IFERROR(IF(AND(OR(WEEKDAY(S$4,2)&gt;5,S$4=Congés),OR(S42="x",S42="S")),S42,IF(T$4=$E42,"x",IF(AND(((T$4-$E42)/VLOOKUP($D42,Opérations[],8,0))=INT(((T$4-$E42)/VLOOKUP($D42,Opérations[],8,0))),$D42&lt;&gt;""),"S",""))),"")</f>
        <v/>
      </c>
      <c r="U42" s="34" t="str">
        <f t="array" aca="1" ref="U42" ca="1">IFERROR(IF(AND(OR(WEEKDAY(T$4,2)&gt;5,T$4=Congés),OR(T42="x",T42="S")),T42,IF(U$4=$E42,"x",IF(AND(((U$4-$E42)/VLOOKUP($D42,Opérations[],8,0))=INT(((U$4-$E42)/VLOOKUP($D42,Opérations[],8,0))),$D42&lt;&gt;""),"S",""))),"")</f>
        <v/>
      </c>
      <c r="V42" s="34" t="str">
        <f t="array" aca="1" ref="V42" ca="1">IFERROR(IF(AND(OR(WEEKDAY(U$4,2)&gt;5,U$4=Congés),OR(U42="x",U42="S")),U42,IF(V$4=$E42,"x",IF(AND(((V$4-$E42)/VLOOKUP($D42,Opérations[],8,0))=INT(((V$4-$E42)/VLOOKUP($D42,Opérations[],8,0))),$D42&lt;&gt;""),"S",""))),"")</f>
        <v/>
      </c>
      <c r="W42" s="34" t="str">
        <f t="array" aca="1" ref="W42" ca="1">IFERROR(IF(AND(OR(WEEKDAY(V$4,2)&gt;5,V$4=Congés),OR(V42="x",V42="S")),V42,IF(W$4=$E42,"x",IF(AND(((W$4-$E42)/VLOOKUP($D42,Opérations[],8,0))=INT(((W$4-$E42)/VLOOKUP($D42,Opérations[],8,0))),$D42&lt;&gt;""),"S",""))),"")</f>
        <v/>
      </c>
      <c r="X42" s="34" t="str">
        <f t="array" aca="1" ref="X42" ca="1">IFERROR(IF(AND(OR(WEEKDAY(W$4,2)&gt;5,W$4=Congés),OR(W42="x",W42="S")),W42,IF(X$4=$E42,"x",IF(AND(((X$4-$E42)/VLOOKUP($D42,Opérations[],8,0))=INT(((X$4-$E42)/VLOOKUP($D42,Opérations[],8,0))),$D42&lt;&gt;""),"S",""))),"")</f>
        <v/>
      </c>
      <c r="Y42" s="34" t="str">
        <f t="array" aca="1" ref="Y42" ca="1">IFERROR(IF(AND(OR(WEEKDAY(X$4,2)&gt;5,X$4=Congés),OR(X42="x",X42="S")),X42,IF(Y$4=$E42,"x",IF(AND(((Y$4-$E42)/VLOOKUP($D42,Opérations[],8,0))=INT(((Y$4-$E42)/VLOOKUP($D42,Opérations[],8,0))),$D42&lt;&gt;""),"S",""))),"")</f>
        <v/>
      </c>
      <c r="Z42" s="34" t="str">
        <f t="array" aca="1" ref="Z42" ca="1">IFERROR(IF(AND(OR(WEEKDAY(Y$4,2)&gt;5,Y$4=Congés),OR(Y42="x",Y42="S")),Y42,IF(Z$4=$E42,"x",IF(AND(((Z$4-$E42)/VLOOKUP($D42,Opérations[],8,0))=INT(((Z$4-$E42)/VLOOKUP($D42,Opérations[],8,0))),$D42&lt;&gt;""),"S",""))),"")</f>
        <v/>
      </c>
      <c r="AA42" s="34" t="str">
        <f t="array" aca="1" ref="AA42" ca="1">IFERROR(IF(AND(OR(WEEKDAY(Z$4,2)&gt;5,Z$4=Congés),OR(Z42="x",Z42="S")),Z42,IF(AA$4=$E42,"x",IF(AND(((AA$4-$E42)/VLOOKUP($D42,Opérations[],8,0))=INT(((AA$4-$E42)/VLOOKUP($D42,Opérations[],8,0))),$D42&lt;&gt;""),"S",""))),"")</f>
        <v/>
      </c>
      <c r="AB42" s="34" t="str">
        <f t="array" aca="1" ref="AB42" ca="1">IFERROR(IF(AND(OR(WEEKDAY(AA$4,2)&gt;5,AA$4=Congés),OR(AA42="x",AA42="S")),AA42,IF(AB$4=$E42,"x",IF(AND(((AB$4-$E42)/VLOOKUP($D42,Opérations[],8,0))=INT(((AB$4-$E42)/VLOOKUP($D42,Opérations[],8,0))),$D42&lt;&gt;""),"S",""))),"")</f>
        <v/>
      </c>
      <c r="AC42" s="34" t="str">
        <f t="array" aca="1" ref="AC42" ca="1">IFERROR(IF(AND(OR(WEEKDAY(AB$4,2)&gt;5,AB$4=Congés),OR(AB42="x",AB42="S")),AB42,IF(AC$4=$E42,"x",IF(AND(((AC$4-$E42)/VLOOKUP($D42,Opérations[],8,0))=INT(((AC$4-$E42)/VLOOKUP($D42,Opérations[],8,0))),$D42&lt;&gt;""),"S",""))),"")</f>
        <v/>
      </c>
      <c r="AD42" s="34" t="str">
        <f t="array" aca="1" ref="AD42" ca="1">IFERROR(IF(AND(OR(WEEKDAY(AC$4,2)&gt;5,AC$4=Congés),OR(AC42="x",AC42="S")),AC42,IF(AD$4=$E42,"x",IF(AND(((AD$4-$E42)/VLOOKUP($D42,Opérations[],8,0))=INT(((AD$4-$E42)/VLOOKUP($D42,Opérations[],8,0))),$D42&lt;&gt;""),"S",""))),"")</f>
        <v/>
      </c>
      <c r="AE42" s="34" t="str">
        <f t="array" aca="1" ref="AE42" ca="1">IFERROR(IF(AND(OR(WEEKDAY(AD$4,2)&gt;5,AD$4=Congés),OR(AD42="x",AD42="S")),AD42,IF(AE$4=$E42,"x",IF(AND(((AE$4-$E42)/VLOOKUP($D42,Opérations[],8,0))=INT(((AE$4-$E42)/VLOOKUP($D42,Opérations[],8,0))),$D42&lt;&gt;""),"S",""))),"")</f>
        <v/>
      </c>
      <c r="AF42" s="34" t="str">
        <f t="array" aca="1" ref="AF42" ca="1">IFERROR(IF(AND(OR(WEEKDAY(AE$4,2)&gt;5,AE$4=Congés),OR(AE42="x",AE42="S")),AE42,IF(AF$4=$E42,"x",IF(AND(((AF$4-$E42)/VLOOKUP($D42,Opérations[],8,0))=INT(((AF$4-$E42)/VLOOKUP($D42,Opérations[],8,0))),$D42&lt;&gt;""),"S",""))),"")</f>
        <v/>
      </c>
      <c r="AG42" s="72" t="str">
        <f t="array" aca="1" ref="AG42" ca="1">IFERROR(IF(AND(OR(WEEKDAY(AF$4,2)&gt;5,AF$4=Congés),OR(AF42="x",AF42="S")),AF42,IF(AG$4=$E42,"x",IF(AND(((AG$4-$E42)/VLOOKUP($D42,Opérations[],8,0))=INT(((AG$4-$E42)/VLOOKUP($D42,Opérations[],8,0))),$D42&lt;&gt;""),"S",""))),"")</f>
        <v/>
      </c>
      <c r="AH42" s="80" t="str">
        <f t="array" aca="1" ref="AH42" ca="1">IFERROR(IF(AND(OR(WEEKDAY(AG$4,2)&gt;5,AG$4=Congés),OR(AG42="x",AG42="S")),AG42,IF(AH$4=$E42,"x",IF(AND(((AH$4-$E42)/VLOOKUP($D42,Opérations[],8,0))=INT(((AH$4-$E42)/VLOOKUP($D42,Opérations[],8,0))),$D42&lt;&gt;""),"S",""))),"")</f>
        <v/>
      </c>
      <c r="AI42" s="34" t="str">
        <f t="array" aca="1" ref="AI42" ca="1">IFERROR(IF(AND(OR(WEEKDAY(AH$4,2)&gt;5,AH$4=Congés),OR(AH42="x",AH42="S")),AH42,IF(AI$4=$E42,"x",IF(AND(((AI$4-$E42)/VLOOKUP($D42,Opérations[],8,0))=INT(((AI$4-$E42)/VLOOKUP($D42,Opérations[],8,0))),$D42&lt;&gt;""),"S",""))),"")</f>
        <v/>
      </c>
      <c r="AJ42" s="34" t="str">
        <f t="array" aca="1" ref="AJ42" ca="1">IFERROR(IF(AND(OR(WEEKDAY(AI$4,2)&gt;5,AI$4=Congés),OR(AI42="x",AI42="S")),AI42,IF(AJ$4=$E42,"x",IF(AND(((AJ$4-$E42)/VLOOKUP($D42,Opérations[],8,0))=INT(((AJ$4-$E42)/VLOOKUP($D42,Opérations[],8,0))),$D42&lt;&gt;""),"S",""))),"")</f>
        <v/>
      </c>
      <c r="AK42" s="34" t="str">
        <f t="array" aca="1" ref="AK42" ca="1">IFERROR(IF(AND(OR(WEEKDAY(AJ$4,2)&gt;5,AJ$4=Congés),OR(AJ42="x",AJ42="S")),AJ42,IF(AK$4=$E42,"x",IF(AND(((AK$4-$E42)/VLOOKUP($D42,Opérations[],8,0))=INT(((AK$4-$E42)/VLOOKUP($D42,Opérations[],8,0))),$D42&lt;&gt;""),"S",""))),"")</f>
        <v/>
      </c>
      <c r="AL42" s="34" t="str">
        <f t="array" aca="1" ref="AL42" ca="1">IFERROR(IF(AND(OR(WEEKDAY(AK$4,2)&gt;5,AK$4=Congés),OR(AK42="x",AK42="S")),AK42,IF(AL$4=$E42,"x",IF(AND(((AL$4-$E42)/VLOOKUP($D42,Opérations[],8,0))=INT(((AL$4-$E42)/VLOOKUP($D42,Opérations[],8,0))),$D42&lt;&gt;""),"S",""))),"")</f>
        <v/>
      </c>
      <c r="AM42" s="34" t="str">
        <f t="array" aca="1" ref="AM42" ca="1">IFERROR(IF(AND(OR(WEEKDAY(AL$4,2)&gt;5,AL$4=Congés),OR(AL42="x",AL42="S")),AL42,IF(AM$4=$E42,"x",IF(AND(((AM$4-$E42)/VLOOKUP($D42,Opérations[],8,0))=INT(((AM$4-$E42)/VLOOKUP($D42,Opérations[],8,0))),$D42&lt;&gt;""),"S",""))),"")</f>
        <v/>
      </c>
      <c r="AN42" s="34" t="str">
        <f t="array" aca="1" ref="AN42" ca="1">IFERROR(IF(AND(OR(WEEKDAY(AM$4,2)&gt;5,AM$4=Congés),OR(AM42="x",AM42="S")),AM42,IF(AN$4=$E42,"x",IF(AND(((AN$4-$E42)/VLOOKUP($D42,Opérations[],8,0))=INT(((AN$4-$E42)/VLOOKUP($D42,Opérations[],8,0))),$D42&lt;&gt;""),"S",""))),"")</f>
        <v/>
      </c>
      <c r="AO42" s="34" t="str">
        <f t="array" aca="1" ref="AO42" ca="1">IFERROR(IF(AND(OR(WEEKDAY(AN$4,2)&gt;5,AN$4=Congés),OR(AN42="x",AN42="S")),AN42,IF(AO$4=$E42,"x",IF(AND(((AO$4-$E42)/VLOOKUP($D42,Opérations[],8,0))=INT(((AO$4-$E42)/VLOOKUP($D42,Opérations[],8,0))),$D42&lt;&gt;""),"S",""))),"")</f>
        <v/>
      </c>
      <c r="AP42" s="34" t="str">
        <f t="array" aca="1" ref="AP42" ca="1">IFERROR(IF(AND(OR(WEEKDAY(AO$4,2)&gt;5,AO$4=Congés),OR(AO42="x",AO42="S")),AO42,IF(AP$4=$E42,"x",IF(AND(((AP$4-$E42)/VLOOKUP($D42,Opérations[],8,0))=INT(((AP$4-$E42)/VLOOKUP($D42,Opérations[],8,0))),$D42&lt;&gt;""),"S",""))),"")</f>
        <v/>
      </c>
      <c r="AQ42" s="34" t="str">
        <f t="array" aca="1" ref="AQ42" ca="1">IFERROR(IF(AND(OR(WEEKDAY(AP$4,2)&gt;5,AP$4=Congés),OR(AP42="x",AP42="S")),AP42,IF(AQ$4=$E42,"x",IF(AND(((AQ$4-$E42)/VLOOKUP($D42,Opérations[],8,0))=INT(((AQ$4-$E42)/VLOOKUP($D42,Opérations[],8,0))),$D42&lt;&gt;""),"S",""))),"")</f>
        <v/>
      </c>
      <c r="AR42" s="34" t="str">
        <f t="array" aca="1" ref="AR42" ca="1">IFERROR(IF(AND(OR(WEEKDAY(AQ$4,2)&gt;5,AQ$4=Congés),OR(AQ42="x",AQ42="S")),AQ42,IF(AR$4=$E42,"x",IF(AND(((AR$4-$E42)/VLOOKUP($D42,Opérations[],8,0))=INT(((AR$4-$E42)/VLOOKUP($D42,Opérations[],8,0))),$D42&lt;&gt;""),"S",""))),"")</f>
        <v/>
      </c>
      <c r="AS42" s="34" t="str">
        <f t="array" aca="1" ref="AS42" ca="1">IFERROR(IF(AND(OR(WEEKDAY(AR$4,2)&gt;5,AR$4=Congés),OR(AR42="x",AR42="S")),AR42,IF(AS$4=$E42,"x",IF(AND(((AS$4-$E42)/VLOOKUP($D42,Opérations[],8,0))=INT(((AS$4-$E42)/VLOOKUP($D42,Opérations[],8,0))),$D42&lt;&gt;""),"S",""))),"")</f>
        <v/>
      </c>
      <c r="AT42" s="34" t="str">
        <f t="array" aca="1" ref="AT42" ca="1">IFERROR(IF(AND(OR(WEEKDAY(AS$4,2)&gt;5,AS$4=Congés),OR(AS42="x",AS42="S")),AS42,IF(AT$4=$E42,"x",IF(AND(((AT$4-$E42)/VLOOKUP($D42,Opérations[],8,0))=INT(((AT$4-$E42)/VLOOKUP($D42,Opérations[],8,0))),$D42&lt;&gt;""),"S",""))),"")</f>
        <v/>
      </c>
      <c r="AU42" s="34" t="str">
        <f t="array" aca="1" ref="AU42" ca="1">IFERROR(IF(AND(OR(WEEKDAY(AT$4,2)&gt;5,AT$4=Congés),OR(AT42="x",AT42="S")),AT42,IF(AU$4=$E42,"x",IF(AND(((AU$4-$E42)/VLOOKUP($D42,Opérations[],8,0))=INT(((AU$4-$E42)/VLOOKUP($D42,Opérations[],8,0))),$D42&lt;&gt;""),"S",""))),"")</f>
        <v/>
      </c>
      <c r="AV42" s="34" t="str">
        <f t="array" aca="1" ref="AV42" ca="1">IFERROR(IF(AND(OR(WEEKDAY(AU$4,2)&gt;5,AU$4=Congés),OR(AU42="x",AU42="S")),AU42,IF(AV$4=$E42,"x",IF(AND(((AV$4-$E42)/VLOOKUP($D42,Opérations[],8,0))=INT(((AV$4-$E42)/VLOOKUP($D42,Opérations[],8,0))),$D42&lt;&gt;""),"S",""))),"")</f>
        <v/>
      </c>
      <c r="AW42" s="34" t="str">
        <f t="array" aca="1" ref="AW42" ca="1">IFERROR(IF(AND(OR(WEEKDAY(AV$4,2)&gt;5,AV$4=Congés),OR(AV42="x",AV42="S")),AV42,IF(AW$4=$E42,"x",IF(AND(((AW$4-$E42)/VLOOKUP($D42,Opérations[],8,0))=INT(((AW$4-$E42)/VLOOKUP($D42,Opérations[],8,0))),$D42&lt;&gt;""),"S",""))),"")</f>
        <v/>
      </c>
      <c r="AX42" s="34" t="str">
        <f t="array" aca="1" ref="AX42" ca="1">IFERROR(IF(AND(OR(WEEKDAY(AW$4,2)&gt;5,AW$4=Congés),OR(AW42="x",AW42="S")),AW42,IF(AX$4=$E42,"x",IF(AND(((AX$4-$E42)/VLOOKUP($D42,Opérations[],8,0))=INT(((AX$4-$E42)/VLOOKUP($D42,Opérations[],8,0))),$D42&lt;&gt;""),"S",""))),"")</f>
        <v/>
      </c>
      <c r="AY42" s="34" t="str">
        <f t="array" aca="1" ref="AY42" ca="1">IFERROR(IF(AND(OR(WEEKDAY(AX$4,2)&gt;5,AX$4=Congés),OR(AX42="x",AX42="S")),AX42,IF(AY$4=$E42,"x",IF(AND(((AY$4-$E42)/VLOOKUP($D42,Opérations[],8,0))=INT(((AY$4-$E42)/VLOOKUP($D42,Opérations[],8,0))),$D42&lt;&gt;""),"S",""))),"")</f>
        <v/>
      </c>
      <c r="AZ42" s="34" t="str">
        <f t="array" aca="1" ref="AZ42" ca="1">IFERROR(IF(AND(OR(WEEKDAY(AY$4,2)&gt;5,AY$4=Congés),OR(AY42="x",AY42="S")),AY42,IF(AZ$4=$E42,"x",IF(AND(((AZ$4-$E42)/VLOOKUP($D42,Opérations[],8,0))=INT(((AZ$4-$E42)/VLOOKUP($D42,Opérations[],8,0))),$D42&lt;&gt;""),"S",""))),"")</f>
        <v/>
      </c>
      <c r="BA42" s="34" t="str">
        <f t="array" aca="1" ref="BA42" ca="1">IFERROR(IF(AND(OR(WEEKDAY(AZ$4,2)&gt;5,AZ$4=Congés),OR(AZ42="x",AZ42="S")),AZ42,IF(BA$4=$E42,"x",IF(AND(((BA$4-$E42)/VLOOKUP($D42,Opérations[],8,0))=INT(((BA$4-$E42)/VLOOKUP($D42,Opérations[],8,0))),$D42&lt;&gt;""),"S",""))),"")</f>
        <v/>
      </c>
      <c r="BB42" s="34" t="str">
        <f t="array" aca="1" ref="BB42" ca="1">IFERROR(IF(AND(OR(WEEKDAY(BA$4,2)&gt;5,BA$4=Congés),OR(BA42="x",BA42="S")),BA42,IF(BB$4=$E42,"x",IF(AND(((BB$4-$E42)/VLOOKUP($D42,Opérations[],8,0))=INT(((BB$4-$E42)/VLOOKUP($D42,Opérations[],8,0))),$D42&lt;&gt;""),"S",""))),"")</f>
        <v/>
      </c>
      <c r="BC42" s="34" t="str">
        <f t="array" aca="1" ref="BC42" ca="1">IFERROR(IF(AND(OR(WEEKDAY(BB$4,2)&gt;5,BB$4=Congés),OR(BB42="x",BB42="S")),BB42,IF(BC$4=$E42,"x",IF(AND(((BC$4-$E42)/VLOOKUP($D42,Opérations[],8,0))=INT(((BC$4-$E42)/VLOOKUP($D42,Opérations[],8,0))),$D42&lt;&gt;""),"S",""))),"")</f>
        <v/>
      </c>
      <c r="BD42" s="72" t="str">
        <f t="array" aca="1" ref="BD42" ca="1">IFERROR(IF(AND(OR(WEEKDAY(BC$4,2)&gt;5,BC$4=Congés),OR(BC42="x",BC42="S")),BC42,IF(BD$4=$E42,"x",IF(AND(((BD$4-$E42)/VLOOKUP($D42,Opérations[],8,0))=INT(((BD$4-$E42)/VLOOKUP($D42,Opérations[],8,0))),$D42&lt;&gt;""),"S",""))),"")</f>
        <v/>
      </c>
    </row>
    <row r="43" spans="3:56">
      <c r="C43" s="159" t="str">
        <f>IF(ISBLANK(D43),"",VLOOKUP(D43,Opérations[],2,0))</f>
        <v>Serrage de la tête du vérin</v>
      </c>
      <c r="D43" s="4">
        <f t="shared" si="4"/>
        <v>37</v>
      </c>
      <c r="E43" s="71">
        <f>IF(ISBLANK(D43),"",VLOOKUP(D43,Opérations[],3,0))</f>
        <v>42643</v>
      </c>
      <c r="F43" s="83"/>
      <c r="G43" s="80" t="str">
        <f t="array" aca="1" ref="G43" ca="1">IFERROR(IF(AND(OR(WEEKDAY(F$4,2)&gt;5,F$4=Congés),OR(F43="x",F43="S")),F43,IF(G$4=$E43,"x",IF(AND(((G$4-$E43)/VLOOKUP($D43,Opérations[],8,0))=INT(((G$4-$E43)/VLOOKUP($D43,Opérations[],8,0))),$D43&lt;&gt;""),"S",""))),"")</f>
        <v/>
      </c>
      <c r="H43" s="34" t="str">
        <f t="array" aca="1" ref="H43" ca="1">IFERROR(IF(AND(OR(WEEKDAY(G$4,2)&gt;5,G$4=Congés),OR(G43="x",G43="S")),G43,IF(H$4=$E43,"x",IF(AND(((H$4-$E43)/VLOOKUP($D43,Opérations[],8,0))=INT(((H$4-$E43)/VLOOKUP($D43,Opérations[],8,0))),$D43&lt;&gt;""),"S",""))),"")</f>
        <v/>
      </c>
      <c r="I43" s="34" t="str">
        <f t="array" aca="1" ref="I43" ca="1">IFERROR(IF(AND(OR(WEEKDAY(H$4,2)&gt;5,H$4=Congés),OR(H43="x",H43="S")),H43,IF(I$4=$E43,"x",IF(AND(((I$4-$E43)/VLOOKUP($D43,Opérations[],8,0))=INT(((I$4-$E43)/VLOOKUP($D43,Opérations[],8,0))),$D43&lt;&gt;""),"S",""))),"")</f>
        <v/>
      </c>
      <c r="J43" s="34" t="str">
        <f t="array" aca="1" ref="J43" ca="1">IFERROR(IF(AND(OR(WEEKDAY(I$4,2)&gt;5,I$4=Congés),OR(I43="x",I43="S")),I43,IF(J$4=$E43,"x",IF(AND(((J$4-$E43)/VLOOKUP($D43,Opérations[],8,0))=INT(((J$4-$E43)/VLOOKUP($D43,Opérations[],8,0))),$D43&lt;&gt;""),"S",""))),"")</f>
        <v/>
      </c>
      <c r="K43" s="34" t="str">
        <f t="array" aca="1" ref="K43" ca="1">IFERROR(IF(AND(OR(WEEKDAY(J$4,2)&gt;5,J$4=Congés),OR(J43="x",J43="S")),J43,IF(K$4=$E43,"x",IF(AND(((K$4-$E43)/VLOOKUP($D43,Opérations[],8,0))=INT(((K$4-$E43)/VLOOKUP($D43,Opérations[],8,0))),$D43&lt;&gt;""),"S",""))),"")</f>
        <v/>
      </c>
      <c r="L43" s="34" t="str">
        <f t="array" aca="1" ref="L43" ca="1">IFERROR(IF(AND(OR(WEEKDAY(K$4,2)&gt;5,K$4=Congés),OR(K43="x",K43="S")),K43,IF(L$4=$E43,"x",IF(AND(((L$4-$E43)/VLOOKUP($D43,Opérations[],8,0))=INT(((L$4-$E43)/VLOOKUP($D43,Opérations[],8,0))),$D43&lt;&gt;""),"S",""))),"")</f>
        <v/>
      </c>
      <c r="M43" s="34" t="str">
        <f t="array" aca="1" ref="M43" ca="1">IFERROR(IF(AND(OR(WEEKDAY(L$4,2)&gt;5,L$4=Congés),OR(L43="x",L43="S")),L43,IF(M$4=$E43,"x",IF(AND(((M$4-$E43)/VLOOKUP($D43,Opérations[],8,0))=INT(((M$4-$E43)/VLOOKUP($D43,Opérations[],8,0))),$D43&lt;&gt;""),"S",""))),"")</f>
        <v/>
      </c>
      <c r="N43" s="34" t="str">
        <f t="array" aca="1" ref="N43" ca="1">IFERROR(IF(AND(OR(WEEKDAY(M$4,2)&gt;5,M$4=Congés),OR(M43="x",M43="S")),M43,IF(N$4=$E43,"x",IF(AND(((N$4-$E43)/VLOOKUP($D43,Opérations[],8,0))=INT(((N$4-$E43)/VLOOKUP($D43,Opérations[],8,0))),$D43&lt;&gt;""),"S",""))),"")</f>
        <v/>
      </c>
      <c r="O43" s="34" t="str">
        <f t="array" aca="1" ref="O43" ca="1">IFERROR(IF(AND(OR(WEEKDAY(N$4,2)&gt;5,N$4=Congés),OR(N43="x",N43="S")),N43,IF(O$4=$E43,"x",IF(AND(((O$4-$E43)/VLOOKUP($D43,Opérations[],8,0))=INT(((O$4-$E43)/VLOOKUP($D43,Opérations[],8,0))),$D43&lt;&gt;""),"S",""))),"")</f>
        <v/>
      </c>
      <c r="P43" s="34" t="str">
        <f t="array" aca="1" ref="P43" ca="1">IFERROR(IF(AND(OR(WEEKDAY(O$4,2)&gt;5,O$4=Congés),OR(O43="x",O43="S")),O43,IF(P$4=$E43,"x",IF(AND(((P$4-$E43)/VLOOKUP($D43,Opérations[],8,0))=INT(((P$4-$E43)/VLOOKUP($D43,Opérations[],8,0))),$D43&lt;&gt;""),"S",""))),"")</f>
        <v/>
      </c>
      <c r="Q43" s="34" t="str">
        <f t="array" aca="1" ref="Q43" ca="1">IFERROR(IF(AND(OR(WEEKDAY(P$4,2)&gt;5,P$4=Congés),OR(P43="x",P43="S")),P43,IF(Q$4=$E43,"x",IF(AND(((Q$4-$E43)/VLOOKUP($D43,Opérations[],8,0))=INT(((Q$4-$E43)/VLOOKUP($D43,Opérations[],8,0))),$D43&lt;&gt;""),"S",""))),"")</f>
        <v/>
      </c>
      <c r="R43" s="34" t="str">
        <f t="array" aca="1" ref="R43" ca="1">IFERROR(IF(AND(OR(WEEKDAY(Q$4,2)&gt;5,Q$4=Congés),OR(Q43="x",Q43="S")),Q43,IF(R$4=$E43,"x",IF(AND(((R$4-$E43)/VLOOKUP($D43,Opérations[],8,0))=INT(((R$4-$E43)/VLOOKUP($D43,Opérations[],8,0))),$D43&lt;&gt;""),"S",""))),"")</f>
        <v/>
      </c>
      <c r="S43" s="34" t="str">
        <f t="array" aca="1" ref="S43" ca="1">IFERROR(IF(AND(OR(WEEKDAY(R$4,2)&gt;5,R$4=Congés),OR(R43="x",R43="S")),R43,IF(S$4=$E43,"x",IF(AND(((S$4-$E43)/VLOOKUP($D43,Opérations[],8,0))=INT(((S$4-$E43)/VLOOKUP($D43,Opérations[],8,0))),$D43&lt;&gt;""),"S",""))),"")</f>
        <v/>
      </c>
      <c r="T43" s="34" t="str">
        <f t="array" aca="1" ref="T43" ca="1">IFERROR(IF(AND(OR(WEEKDAY(S$4,2)&gt;5,S$4=Congés),OR(S43="x",S43="S")),S43,IF(T$4=$E43,"x",IF(AND(((T$4-$E43)/VLOOKUP($D43,Opérations[],8,0))=INT(((T$4-$E43)/VLOOKUP($D43,Opérations[],8,0))),$D43&lt;&gt;""),"S",""))),"")</f>
        <v/>
      </c>
      <c r="U43" s="34" t="str">
        <f t="array" aca="1" ref="U43" ca="1">IFERROR(IF(AND(OR(WEEKDAY(T$4,2)&gt;5,T$4=Congés),OR(T43="x",T43="S")),T43,IF(U$4=$E43,"x",IF(AND(((U$4-$E43)/VLOOKUP($D43,Opérations[],8,0))=INT(((U$4-$E43)/VLOOKUP($D43,Opérations[],8,0))),$D43&lt;&gt;""),"S",""))),"")</f>
        <v/>
      </c>
      <c r="V43" s="34" t="str">
        <f t="array" aca="1" ref="V43" ca="1">IFERROR(IF(AND(OR(WEEKDAY(U$4,2)&gt;5,U$4=Congés),OR(U43="x",U43="S")),U43,IF(V$4=$E43,"x",IF(AND(((V$4-$E43)/VLOOKUP($D43,Opérations[],8,0))=INT(((V$4-$E43)/VLOOKUP($D43,Opérations[],8,0))),$D43&lt;&gt;""),"S",""))),"")</f>
        <v/>
      </c>
      <c r="W43" s="34" t="str">
        <f t="array" aca="1" ref="W43" ca="1">IFERROR(IF(AND(OR(WEEKDAY(V$4,2)&gt;5,V$4=Congés),OR(V43="x",V43="S")),V43,IF(W$4=$E43,"x",IF(AND(((W$4-$E43)/VLOOKUP($D43,Opérations[],8,0))=INT(((W$4-$E43)/VLOOKUP($D43,Opérations[],8,0))),$D43&lt;&gt;""),"S",""))),"")</f>
        <v/>
      </c>
      <c r="X43" s="34" t="str">
        <f t="array" aca="1" ref="X43" ca="1">IFERROR(IF(AND(OR(WEEKDAY(W$4,2)&gt;5,W$4=Congés),OR(W43="x",W43="S")),W43,IF(X$4=$E43,"x",IF(AND(((X$4-$E43)/VLOOKUP($D43,Opérations[],8,0))=INT(((X$4-$E43)/VLOOKUP($D43,Opérations[],8,0))),$D43&lt;&gt;""),"S",""))),"")</f>
        <v/>
      </c>
      <c r="Y43" s="34" t="str">
        <f t="array" aca="1" ref="Y43" ca="1">IFERROR(IF(AND(OR(WEEKDAY(X$4,2)&gt;5,X$4=Congés),OR(X43="x",X43="S")),X43,IF(Y$4=$E43,"x",IF(AND(((Y$4-$E43)/VLOOKUP($D43,Opérations[],8,0))=INT(((Y$4-$E43)/VLOOKUP($D43,Opérations[],8,0))),$D43&lt;&gt;""),"S",""))),"")</f>
        <v/>
      </c>
      <c r="Z43" s="34" t="str">
        <f t="array" aca="1" ref="Z43" ca="1">IFERROR(IF(AND(OR(WEEKDAY(Y$4,2)&gt;5,Y$4=Congés),OR(Y43="x",Y43="S")),Y43,IF(Z$4=$E43,"x",IF(AND(((Z$4-$E43)/VLOOKUP($D43,Opérations[],8,0))=INT(((Z$4-$E43)/VLOOKUP($D43,Opérations[],8,0))),$D43&lt;&gt;""),"S",""))),"")</f>
        <v/>
      </c>
      <c r="AA43" s="34" t="str">
        <f t="array" aca="1" ref="AA43" ca="1">IFERROR(IF(AND(OR(WEEKDAY(Z$4,2)&gt;5,Z$4=Congés),OR(Z43="x",Z43="S")),Z43,IF(AA$4=$E43,"x",IF(AND(((AA$4-$E43)/VLOOKUP($D43,Opérations[],8,0))=INT(((AA$4-$E43)/VLOOKUP($D43,Opérations[],8,0))),$D43&lt;&gt;""),"S",""))),"")</f>
        <v/>
      </c>
      <c r="AB43" s="34" t="str">
        <f t="array" aca="1" ref="AB43" ca="1">IFERROR(IF(AND(OR(WEEKDAY(AA$4,2)&gt;5,AA$4=Congés),OR(AA43="x",AA43="S")),AA43,IF(AB$4=$E43,"x",IF(AND(((AB$4-$E43)/VLOOKUP($D43,Opérations[],8,0))=INT(((AB$4-$E43)/VLOOKUP($D43,Opérations[],8,0))),$D43&lt;&gt;""),"S",""))),"")</f>
        <v/>
      </c>
      <c r="AC43" s="34" t="str">
        <f t="array" aca="1" ref="AC43" ca="1">IFERROR(IF(AND(OR(WEEKDAY(AB$4,2)&gt;5,AB$4=Congés),OR(AB43="x",AB43="S")),AB43,IF(AC$4=$E43,"x",IF(AND(((AC$4-$E43)/VLOOKUP($D43,Opérations[],8,0))=INT(((AC$4-$E43)/VLOOKUP($D43,Opérations[],8,0))),$D43&lt;&gt;""),"S",""))),"")</f>
        <v/>
      </c>
      <c r="AD43" s="34" t="str">
        <f t="array" aca="1" ref="AD43" ca="1">IFERROR(IF(AND(OR(WEEKDAY(AC$4,2)&gt;5,AC$4=Congés),OR(AC43="x",AC43="S")),AC43,IF(AD$4=$E43,"x",IF(AND(((AD$4-$E43)/VLOOKUP($D43,Opérations[],8,0))=INT(((AD$4-$E43)/VLOOKUP($D43,Opérations[],8,0))),$D43&lt;&gt;""),"S",""))),"")</f>
        <v/>
      </c>
      <c r="AE43" s="34" t="str">
        <f t="array" aca="1" ref="AE43" ca="1">IFERROR(IF(AND(OR(WEEKDAY(AD$4,2)&gt;5,AD$4=Congés),OR(AD43="x",AD43="S")),AD43,IF(AE$4=$E43,"x",IF(AND(((AE$4-$E43)/VLOOKUP($D43,Opérations[],8,0))=INT(((AE$4-$E43)/VLOOKUP($D43,Opérations[],8,0))),$D43&lt;&gt;""),"S",""))),"")</f>
        <v/>
      </c>
      <c r="AF43" s="34" t="str">
        <f t="array" aca="1" ref="AF43" ca="1">IFERROR(IF(AND(OR(WEEKDAY(AE$4,2)&gt;5,AE$4=Congés),OR(AE43="x",AE43="S")),AE43,IF(AF$4=$E43,"x",IF(AND(((AF$4-$E43)/VLOOKUP($D43,Opérations[],8,0))=INT(((AF$4-$E43)/VLOOKUP($D43,Opérations[],8,0))),$D43&lt;&gt;""),"S",""))),"")</f>
        <v/>
      </c>
      <c r="AG43" s="72" t="str">
        <f t="array" aca="1" ref="AG43" ca="1">IFERROR(IF(AND(OR(WEEKDAY(AF$4,2)&gt;5,AF$4=Congés),OR(AF43="x",AF43="S")),AF43,IF(AG$4=$E43,"x",IF(AND(((AG$4-$E43)/VLOOKUP($D43,Opérations[],8,0))=INT(((AG$4-$E43)/VLOOKUP($D43,Opérations[],8,0))),$D43&lt;&gt;""),"S",""))),"")</f>
        <v/>
      </c>
      <c r="AH43" s="80" t="str">
        <f t="array" aca="1" ref="AH43" ca="1">IFERROR(IF(AND(OR(WEEKDAY(AG$4,2)&gt;5,AG$4=Congés),OR(AG43="x",AG43="S")),AG43,IF(AH$4=$E43,"x",IF(AND(((AH$4-$E43)/VLOOKUP($D43,Opérations[],8,0))=INT(((AH$4-$E43)/VLOOKUP($D43,Opérations[],8,0))),$D43&lt;&gt;""),"S",""))),"")</f>
        <v/>
      </c>
      <c r="AI43" s="34" t="str">
        <f t="array" aca="1" ref="AI43" ca="1">IFERROR(IF(AND(OR(WEEKDAY(AH$4,2)&gt;5,AH$4=Congés),OR(AH43="x",AH43="S")),AH43,IF(AI$4=$E43,"x",IF(AND(((AI$4-$E43)/VLOOKUP($D43,Opérations[],8,0))=INT(((AI$4-$E43)/VLOOKUP($D43,Opérations[],8,0))),$D43&lt;&gt;""),"S",""))),"")</f>
        <v/>
      </c>
      <c r="AJ43" s="34" t="str">
        <f t="array" aca="1" ref="AJ43" ca="1">IFERROR(IF(AND(OR(WEEKDAY(AI$4,2)&gt;5,AI$4=Congés),OR(AI43="x",AI43="S")),AI43,IF(AJ$4=$E43,"x",IF(AND(((AJ$4-$E43)/VLOOKUP($D43,Opérations[],8,0))=INT(((AJ$4-$E43)/VLOOKUP($D43,Opérations[],8,0))),$D43&lt;&gt;""),"S",""))),"")</f>
        <v/>
      </c>
      <c r="AK43" s="34" t="str">
        <f t="array" aca="1" ref="AK43" ca="1">IFERROR(IF(AND(OR(WEEKDAY(AJ$4,2)&gt;5,AJ$4=Congés),OR(AJ43="x",AJ43="S")),AJ43,IF(AK$4=$E43,"x",IF(AND(((AK$4-$E43)/VLOOKUP($D43,Opérations[],8,0))=INT(((AK$4-$E43)/VLOOKUP($D43,Opérations[],8,0))),$D43&lt;&gt;""),"S",""))),"")</f>
        <v/>
      </c>
      <c r="AL43" s="34" t="str">
        <f t="array" aca="1" ref="AL43" ca="1">IFERROR(IF(AND(OR(WEEKDAY(AK$4,2)&gt;5,AK$4=Congés),OR(AK43="x",AK43="S")),AK43,IF(AL$4=$E43,"x",IF(AND(((AL$4-$E43)/VLOOKUP($D43,Opérations[],8,0))=INT(((AL$4-$E43)/VLOOKUP($D43,Opérations[],8,0))),$D43&lt;&gt;""),"S",""))),"")</f>
        <v/>
      </c>
      <c r="AM43" s="34" t="str">
        <f t="array" aca="1" ref="AM43" ca="1">IFERROR(IF(AND(OR(WEEKDAY(AL$4,2)&gt;5,AL$4=Congés),OR(AL43="x",AL43="S")),AL43,IF(AM$4=$E43,"x",IF(AND(((AM$4-$E43)/VLOOKUP($D43,Opérations[],8,0))=INT(((AM$4-$E43)/VLOOKUP($D43,Opérations[],8,0))),$D43&lt;&gt;""),"S",""))),"")</f>
        <v/>
      </c>
      <c r="AN43" s="34" t="str">
        <f t="array" aca="1" ref="AN43" ca="1">IFERROR(IF(AND(OR(WEEKDAY(AM$4,2)&gt;5,AM$4=Congés),OR(AM43="x",AM43="S")),AM43,IF(AN$4=$E43,"x",IF(AND(((AN$4-$E43)/VLOOKUP($D43,Opérations[],8,0))=INT(((AN$4-$E43)/VLOOKUP($D43,Opérations[],8,0))),$D43&lt;&gt;""),"S",""))),"")</f>
        <v/>
      </c>
      <c r="AO43" s="34" t="str">
        <f t="array" aca="1" ref="AO43" ca="1">IFERROR(IF(AND(OR(WEEKDAY(AN$4,2)&gt;5,AN$4=Congés),OR(AN43="x",AN43="S")),AN43,IF(AO$4=$E43,"x",IF(AND(((AO$4-$E43)/VLOOKUP($D43,Opérations[],8,0))=INT(((AO$4-$E43)/VLOOKUP($D43,Opérations[],8,0))),$D43&lt;&gt;""),"S",""))),"")</f>
        <v/>
      </c>
      <c r="AP43" s="34" t="str">
        <f t="array" aca="1" ref="AP43" ca="1">IFERROR(IF(AND(OR(WEEKDAY(AO$4,2)&gt;5,AO$4=Congés),OR(AO43="x",AO43="S")),AO43,IF(AP$4=$E43,"x",IF(AND(((AP$4-$E43)/VLOOKUP($D43,Opérations[],8,0))=INT(((AP$4-$E43)/VLOOKUP($D43,Opérations[],8,0))),$D43&lt;&gt;""),"S",""))),"")</f>
        <v/>
      </c>
      <c r="AQ43" s="34" t="str">
        <f t="array" aca="1" ref="AQ43" ca="1">IFERROR(IF(AND(OR(WEEKDAY(AP$4,2)&gt;5,AP$4=Congés),OR(AP43="x",AP43="S")),AP43,IF(AQ$4=$E43,"x",IF(AND(((AQ$4-$E43)/VLOOKUP($D43,Opérations[],8,0))=INT(((AQ$4-$E43)/VLOOKUP($D43,Opérations[],8,0))),$D43&lt;&gt;""),"S",""))),"")</f>
        <v/>
      </c>
      <c r="AR43" s="34" t="str">
        <f t="array" aca="1" ref="AR43" ca="1">IFERROR(IF(AND(OR(WEEKDAY(AQ$4,2)&gt;5,AQ$4=Congés),OR(AQ43="x",AQ43="S")),AQ43,IF(AR$4=$E43,"x",IF(AND(((AR$4-$E43)/VLOOKUP($D43,Opérations[],8,0))=INT(((AR$4-$E43)/VLOOKUP($D43,Opérations[],8,0))),$D43&lt;&gt;""),"S",""))),"")</f>
        <v/>
      </c>
      <c r="AS43" s="34" t="str">
        <f t="array" aca="1" ref="AS43" ca="1">IFERROR(IF(AND(OR(WEEKDAY(AR$4,2)&gt;5,AR$4=Congés),OR(AR43="x",AR43="S")),AR43,IF(AS$4=$E43,"x",IF(AND(((AS$4-$E43)/VLOOKUP($D43,Opérations[],8,0))=INT(((AS$4-$E43)/VLOOKUP($D43,Opérations[],8,0))),$D43&lt;&gt;""),"S",""))),"")</f>
        <v/>
      </c>
      <c r="AT43" s="34" t="str">
        <f t="array" aca="1" ref="AT43" ca="1">IFERROR(IF(AND(OR(WEEKDAY(AS$4,2)&gt;5,AS$4=Congés),OR(AS43="x",AS43="S")),AS43,IF(AT$4=$E43,"x",IF(AND(((AT$4-$E43)/VLOOKUP($D43,Opérations[],8,0))=INT(((AT$4-$E43)/VLOOKUP($D43,Opérations[],8,0))),$D43&lt;&gt;""),"S",""))),"")</f>
        <v/>
      </c>
      <c r="AU43" s="34" t="str">
        <f t="array" aca="1" ref="AU43" ca="1">IFERROR(IF(AND(OR(WEEKDAY(AT$4,2)&gt;5,AT$4=Congés),OR(AT43="x",AT43="S")),AT43,IF(AU$4=$E43,"x",IF(AND(((AU$4-$E43)/VLOOKUP($D43,Opérations[],8,0))=INT(((AU$4-$E43)/VLOOKUP($D43,Opérations[],8,0))),$D43&lt;&gt;""),"S",""))),"")</f>
        <v/>
      </c>
      <c r="AV43" s="34" t="str">
        <f t="array" aca="1" ref="AV43" ca="1">IFERROR(IF(AND(OR(WEEKDAY(AU$4,2)&gt;5,AU$4=Congés),OR(AU43="x",AU43="S")),AU43,IF(AV$4=$E43,"x",IF(AND(((AV$4-$E43)/VLOOKUP($D43,Opérations[],8,0))=INT(((AV$4-$E43)/VLOOKUP($D43,Opérations[],8,0))),$D43&lt;&gt;""),"S",""))),"")</f>
        <v/>
      </c>
      <c r="AW43" s="34" t="str">
        <f t="array" aca="1" ref="AW43" ca="1">IFERROR(IF(AND(OR(WEEKDAY(AV$4,2)&gt;5,AV$4=Congés),OR(AV43="x",AV43="S")),AV43,IF(AW$4=$E43,"x",IF(AND(((AW$4-$E43)/VLOOKUP($D43,Opérations[],8,0))=INT(((AW$4-$E43)/VLOOKUP($D43,Opérations[],8,0))),$D43&lt;&gt;""),"S",""))),"")</f>
        <v/>
      </c>
      <c r="AX43" s="34" t="str">
        <f t="array" aca="1" ref="AX43" ca="1">IFERROR(IF(AND(OR(WEEKDAY(AW$4,2)&gt;5,AW$4=Congés),OR(AW43="x",AW43="S")),AW43,IF(AX$4=$E43,"x",IF(AND(((AX$4-$E43)/VLOOKUP($D43,Opérations[],8,0))=INT(((AX$4-$E43)/VLOOKUP($D43,Opérations[],8,0))),$D43&lt;&gt;""),"S",""))),"")</f>
        <v/>
      </c>
      <c r="AY43" s="34" t="str">
        <f t="array" aca="1" ref="AY43" ca="1">IFERROR(IF(AND(OR(WEEKDAY(AX$4,2)&gt;5,AX$4=Congés),OR(AX43="x",AX43="S")),AX43,IF(AY$4=$E43,"x",IF(AND(((AY$4-$E43)/VLOOKUP($D43,Opérations[],8,0))=INT(((AY$4-$E43)/VLOOKUP($D43,Opérations[],8,0))),$D43&lt;&gt;""),"S",""))),"")</f>
        <v/>
      </c>
      <c r="AZ43" s="34" t="str">
        <f t="array" aca="1" ref="AZ43" ca="1">IFERROR(IF(AND(OR(WEEKDAY(AY$4,2)&gt;5,AY$4=Congés),OR(AY43="x",AY43="S")),AY43,IF(AZ$4=$E43,"x",IF(AND(((AZ$4-$E43)/VLOOKUP($D43,Opérations[],8,0))=INT(((AZ$4-$E43)/VLOOKUP($D43,Opérations[],8,0))),$D43&lt;&gt;""),"S",""))),"")</f>
        <v/>
      </c>
      <c r="BA43" s="34" t="str">
        <f t="array" aca="1" ref="BA43" ca="1">IFERROR(IF(AND(OR(WEEKDAY(AZ$4,2)&gt;5,AZ$4=Congés),OR(AZ43="x",AZ43="S")),AZ43,IF(BA$4=$E43,"x",IF(AND(((BA$4-$E43)/VLOOKUP($D43,Opérations[],8,0))=INT(((BA$4-$E43)/VLOOKUP($D43,Opérations[],8,0))),$D43&lt;&gt;""),"S",""))),"")</f>
        <v/>
      </c>
      <c r="BB43" s="34" t="str">
        <f t="array" aca="1" ref="BB43" ca="1">IFERROR(IF(AND(OR(WEEKDAY(BA$4,2)&gt;5,BA$4=Congés),OR(BA43="x",BA43="S")),BA43,IF(BB$4=$E43,"x",IF(AND(((BB$4-$E43)/VLOOKUP($D43,Opérations[],8,0))=INT(((BB$4-$E43)/VLOOKUP($D43,Opérations[],8,0))),$D43&lt;&gt;""),"S",""))),"")</f>
        <v/>
      </c>
      <c r="BC43" s="34" t="str">
        <f t="array" aca="1" ref="BC43" ca="1">IFERROR(IF(AND(OR(WEEKDAY(BB$4,2)&gt;5,BB$4=Congés),OR(BB43="x",BB43="S")),BB43,IF(BC$4=$E43,"x",IF(AND(((BC$4-$E43)/VLOOKUP($D43,Opérations[],8,0))=INT(((BC$4-$E43)/VLOOKUP($D43,Opérations[],8,0))),$D43&lt;&gt;""),"S",""))),"")</f>
        <v/>
      </c>
      <c r="BD43" s="72" t="str">
        <f t="array" aca="1" ref="BD43" ca="1">IFERROR(IF(AND(OR(WEEKDAY(BC$4,2)&gt;5,BC$4=Congés),OR(BC43="x",BC43="S")),BC43,IF(BD$4=$E43,"x",IF(AND(((BD$4-$E43)/VLOOKUP($D43,Opérations[],8,0))=INT(((BD$4-$E43)/VLOOKUP($D43,Opérations[],8,0))),$D43&lt;&gt;""),"S",""))),"")</f>
        <v/>
      </c>
    </row>
    <row r="44" spans="3:56">
      <c r="C44" s="163" t="str">
        <f>IF(ISBLANK(D44),"",VLOOKUP(D44,Opérations[],2,0))</f>
        <v>Vérins de plateaux chutes X2</v>
      </c>
      <c r="D44" s="4">
        <f t="shared" si="4"/>
        <v>38</v>
      </c>
      <c r="E44" s="71">
        <f>IF(ISBLANK(D44),"",VLOOKUP(D44,Opérations[],3,0))</f>
        <v>0</v>
      </c>
      <c r="F44" s="83"/>
      <c r="G44" s="80" t="str">
        <f t="array" aca="1" ref="G44" ca="1">IFERROR(IF(AND(OR(WEEKDAY(F$4,2)&gt;5,F$4=Congés),OR(F44="x",F44="S")),F44,IF(G$4=$E44,"x",IF(AND(((G$4-$E44)/VLOOKUP($D44,Opérations[],8,0))=INT(((G$4-$E44)/VLOOKUP($D44,Opérations[],8,0))),$D44&lt;&gt;""),"S",""))),"")</f>
        <v/>
      </c>
      <c r="H44" s="34" t="str">
        <f t="array" aca="1" ref="H44" ca="1">IFERROR(IF(AND(OR(WEEKDAY(G$4,2)&gt;5,G$4=Congés),OR(G44="x",G44="S")),G44,IF(H$4=$E44,"x",IF(AND(((H$4-$E44)/VLOOKUP($D44,Opérations[],8,0))=INT(((H$4-$E44)/VLOOKUP($D44,Opérations[],8,0))),$D44&lt;&gt;""),"S",""))),"")</f>
        <v/>
      </c>
      <c r="I44" s="34" t="str">
        <f t="array" aca="1" ref="I44" ca="1">IFERROR(IF(AND(OR(WEEKDAY(H$4,2)&gt;5,H$4=Congés),OR(H44="x",H44="S")),H44,IF(I$4=$E44,"x",IF(AND(((I$4-$E44)/VLOOKUP($D44,Opérations[],8,0))=INT(((I$4-$E44)/VLOOKUP($D44,Opérations[],8,0))),$D44&lt;&gt;""),"S",""))),"")</f>
        <v/>
      </c>
      <c r="J44" s="34" t="str">
        <f t="array" aca="1" ref="J44" ca="1">IFERROR(IF(AND(OR(WEEKDAY(I$4,2)&gt;5,I$4=Congés),OR(I44="x",I44="S")),I44,IF(J$4=$E44,"x",IF(AND(((J$4-$E44)/VLOOKUP($D44,Opérations[],8,0))=INT(((J$4-$E44)/VLOOKUP($D44,Opérations[],8,0))),$D44&lt;&gt;""),"S",""))),"")</f>
        <v/>
      </c>
      <c r="K44" s="34" t="str">
        <f t="array" aca="1" ref="K44" ca="1">IFERROR(IF(AND(OR(WEEKDAY(J$4,2)&gt;5,J$4=Congés),OR(J44="x",J44="S")),J44,IF(K$4=$E44,"x",IF(AND(((K$4-$E44)/VLOOKUP($D44,Opérations[],8,0))=INT(((K$4-$E44)/VLOOKUP($D44,Opérations[],8,0))),$D44&lt;&gt;""),"S",""))),"")</f>
        <v/>
      </c>
      <c r="L44" s="34" t="str">
        <f t="array" aca="1" ref="L44" ca="1">IFERROR(IF(AND(OR(WEEKDAY(K$4,2)&gt;5,K$4=Congés),OR(K44="x",K44="S")),K44,IF(L$4=$E44,"x",IF(AND(((L$4-$E44)/VLOOKUP($D44,Opérations[],8,0))=INT(((L$4-$E44)/VLOOKUP($D44,Opérations[],8,0))),$D44&lt;&gt;""),"S",""))),"")</f>
        <v/>
      </c>
      <c r="M44" s="34" t="str">
        <f t="array" aca="1" ref="M44" ca="1">IFERROR(IF(AND(OR(WEEKDAY(L$4,2)&gt;5,L$4=Congés),OR(L44="x",L44="S")),L44,IF(M$4=$E44,"x",IF(AND(((M$4-$E44)/VLOOKUP($D44,Opérations[],8,0))=INT(((M$4-$E44)/VLOOKUP($D44,Opérations[],8,0))),$D44&lt;&gt;""),"S",""))),"")</f>
        <v/>
      </c>
      <c r="N44" s="34" t="str">
        <f t="array" aca="1" ref="N44" ca="1">IFERROR(IF(AND(OR(WEEKDAY(M$4,2)&gt;5,M$4=Congés),OR(M44="x",M44="S")),M44,IF(N$4=$E44,"x",IF(AND(((N$4-$E44)/VLOOKUP($D44,Opérations[],8,0))=INT(((N$4-$E44)/VLOOKUP($D44,Opérations[],8,0))),$D44&lt;&gt;""),"S",""))),"")</f>
        <v/>
      </c>
      <c r="O44" s="34" t="str">
        <f t="array" aca="1" ref="O44" ca="1">IFERROR(IF(AND(OR(WEEKDAY(N$4,2)&gt;5,N$4=Congés),OR(N44="x",N44="S")),N44,IF(O$4=$E44,"x",IF(AND(((O$4-$E44)/VLOOKUP($D44,Opérations[],8,0))=INT(((O$4-$E44)/VLOOKUP($D44,Opérations[],8,0))),$D44&lt;&gt;""),"S",""))),"")</f>
        <v/>
      </c>
      <c r="P44" s="34" t="str">
        <f t="array" aca="1" ref="P44" ca="1">IFERROR(IF(AND(OR(WEEKDAY(O$4,2)&gt;5,O$4=Congés),OR(O44="x",O44="S")),O44,IF(P$4=$E44,"x",IF(AND(((P$4-$E44)/VLOOKUP($D44,Opérations[],8,0))=INT(((P$4-$E44)/VLOOKUP($D44,Opérations[],8,0))),$D44&lt;&gt;""),"S",""))),"")</f>
        <v/>
      </c>
      <c r="Q44" s="34" t="str">
        <f t="array" aca="1" ref="Q44" ca="1">IFERROR(IF(AND(OR(WEEKDAY(P$4,2)&gt;5,P$4=Congés),OR(P44="x",P44="S")),P44,IF(Q$4=$E44,"x",IF(AND(((Q$4-$E44)/VLOOKUP($D44,Opérations[],8,0))=INT(((Q$4-$E44)/VLOOKUP($D44,Opérations[],8,0))),$D44&lt;&gt;""),"S",""))),"")</f>
        <v/>
      </c>
      <c r="R44" s="34" t="str">
        <f t="array" aca="1" ref="R44" ca="1">IFERROR(IF(AND(OR(WEEKDAY(Q$4,2)&gt;5,Q$4=Congés),OR(Q44="x",Q44="S")),Q44,IF(R$4=$E44,"x",IF(AND(((R$4-$E44)/VLOOKUP($D44,Opérations[],8,0))=INT(((R$4-$E44)/VLOOKUP($D44,Opérations[],8,0))),$D44&lt;&gt;""),"S",""))),"")</f>
        <v/>
      </c>
      <c r="S44" s="34" t="str">
        <f t="array" aca="1" ref="S44" ca="1">IFERROR(IF(AND(OR(WEEKDAY(R$4,2)&gt;5,R$4=Congés),OR(R44="x",R44="S")),R44,IF(S$4=$E44,"x",IF(AND(((S$4-$E44)/VLOOKUP($D44,Opérations[],8,0))=INT(((S$4-$E44)/VLOOKUP($D44,Opérations[],8,0))),$D44&lt;&gt;""),"S",""))),"")</f>
        <v/>
      </c>
      <c r="T44" s="34" t="str">
        <f t="array" aca="1" ref="T44" ca="1">IFERROR(IF(AND(OR(WEEKDAY(S$4,2)&gt;5,S$4=Congés),OR(S44="x",S44="S")),S44,IF(T$4=$E44,"x",IF(AND(((T$4-$E44)/VLOOKUP($D44,Opérations[],8,0))=INT(((T$4-$E44)/VLOOKUP($D44,Opérations[],8,0))),$D44&lt;&gt;""),"S",""))),"")</f>
        <v/>
      </c>
      <c r="U44" s="34" t="str">
        <f t="array" aca="1" ref="U44" ca="1">IFERROR(IF(AND(OR(WEEKDAY(T$4,2)&gt;5,T$4=Congés),OR(T44="x",T44="S")),T44,IF(U$4=$E44,"x",IF(AND(((U$4-$E44)/VLOOKUP($D44,Opérations[],8,0))=INT(((U$4-$E44)/VLOOKUP($D44,Opérations[],8,0))),$D44&lt;&gt;""),"S",""))),"")</f>
        <v/>
      </c>
      <c r="V44" s="34" t="str">
        <f t="array" aca="1" ref="V44" ca="1">IFERROR(IF(AND(OR(WEEKDAY(U$4,2)&gt;5,U$4=Congés),OR(U44="x",U44="S")),U44,IF(V$4=$E44,"x",IF(AND(((V$4-$E44)/VLOOKUP($D44,Opérations[],8,0))=INT(((V$4-$E44)/VLOOKUP($D44,Opérations[],8,0))),$D44&lt;&gt;""),"S",""))),"")</f>
        <v/>
      </c>
      <c r="W44" s="34" t="str">
        <f t="array" aca="1" ref="W44" ca="1">IFERROR(IF(AND(OR(WEEKDAY(V$4,2)&gt;5,V$4=Congés),OR(V44="x",V44="S")),V44,IF(W$4=$E44,"x",IF(AND(((W$4-$E44)/VLOOKUP($D44,Opérations[],8,0))=INT(((W$4-$E44)/VLOOKUP($D44,Opérations[],8,0))),$D44&lt;&gt;""),"S",""))),"")</f>
        <v/>
      </c>
      <c r="X44" s="34" t="str">
        <f t="array" aca="1" ref="X44" ca="1">IFERROR(IF(AND(OR(WEEKDAY(W$4,2)&gt;5,W$4=Congés),OR(W44="x",W44="S")),W44,IF(X$4=$E44,"x",IF(AND(((X$4-$E44)/VLOOKUP($D44,Opérations[],8,0))=INT(((X$4-$E44)/VLOOKUP($D44,Opérations[],8,0))),$D44&lt;&gt;""),"S",""))),"")</f>
        <v/>
      </c>
      <c r="Y44" s="34" t="str">
        <f t="array" aca="1" ref="Y44" ca="1">IFERROR(IF(AND(OR(WEEKDAY(X$4,2)&gt;5,X$4=Congés),OR(X44="x",X44="S")),X44,IF(Y$4=$E44,"x",IF(AND(((Y$4-$E44)/VLOOKUP($D44,Opérations[],8,0))=INT(((Y$4-$E44)/VLOOKUP($D44,Opérations[],8,0))),$D44&lt;&gt;""),"S",""))),"")</f>
        <v/>
      </c>
      <c r="Z44" s="34" t="str">
        <f t="array" aca="1" ref="Z44" ca="1">IFERROR(IF(AND(OR(WEEKDAY(Y$4,2)&gt;5,Y$4=Congés),OR(Y44="x",Y44="S")),Y44,IF(Z$4=$E44,"x",IF(AND(((Z$4-$E44)/VLOOKUP($D44,Opérations[],8,0))=INT(((Z$4-$E44)/VLOOKUP($D44,Opérations[],8,0))),$D44&lt;&gt;""),"S",""))),"")</f>
        <v/>
      </c>
      <c r="AA44" s="34" t="str">
        <f t="array" aca="1" ref="AA44" ca="1">IFERROR(IF(AND(OR(WEEKDAY(Z$4,2)&gt;5,Z$4=Congés),OR(Z44="x",Z44="S")),Z44,IF(AA$4=$E44,"x",IF(AND(((AA$4-$E44)/VLOOKUP($D44,Opérations[],8,0))=INT(((AA$4-$E44)/VLOOKUP($D44,Opérations[],8,0))),$D44&lt;&gt;""),"S",""))),"")</f>
        <v/>
      </c>
      <c r="AB44" s="34" t="str">
        <f t="array" aca="1" ref="AB44" ca="1">IFERROR(IF(AND(OR(WEEKDAY(AA$4,2)&gt;5,AA$4=Congés),OR(AA44="x",AA44="S")),AA44,IF(AB$4=$E44,"x",IF(AND(((AB$4-$E44)/VLOOKUP($D44,Opérations[],8,0))=INT(((AB$4-$E44)/VLOOKUP($D44,Opérations[],8,0))),$D44&lt;&gt;""),"S",""))),"")</f>
        <v/>
      </c>
      <c r="AC44" s="34" t="str">
        <f t="array" aca="1" ref="AC44" ca="1">IFERROR(IF(AND(OR(WEEKDAY(AB$4,2)&gt;5,AB$4=Congés),OR(AB44="x",AB44="S")),AB44,IF(AC$4=$E44,"x",IF(AND(((AC$4-$E44)/VLOOKUP($D44,Opérations[],8,0))=INT(((AC$4-$E44)/VLOOKUP($D44,Opérations[],8,0))),$D44&lt;&gt;""),"S",""))),"")</f>
        <v/>
      </c>
      <c r="AD44" s="34" t="str">
        <f t="array" aca="1" ref="AD44" ca="1">IFERROR(IF(AND(OR(WEEKDAY(AC$4,2)&gt;5,AC$4=Congés),OR(AC44="x",AC44="S")),AC44,IF(AD$4=$E44,"x",IF(AND(((AD$4-$E44)/VLOOKUP($D44,Opérations[],8,0))=INT(((AD$4-$E44)/VLOOKUP($D44,Opérations[],8,0))),$D44&lt;&gt;""),"S",""))),"")</f>
        <v/>
      </c>
      <c r="AE44" s="34" t="str">
        <f t="array" aca="1" ref="AE44" ca="1">IFERROR(IF(AND(OR(WEEKDAY(AD$4,2)&gt;5,AD$4=Congés),OR(AD44="x",AD44="S")),AD44,IF(AE$4=$E44,"x",IF(AND(((AE$4-$E44)/VLOOKUP($D44,Opérations[],8,0))=INT(((AE$4-$E44)/VLOOKUP($D44,Opérations[],8,0))),$D44&lt;&gt;""),"S",""))),"")</f>
        <v/>
      </c>
      <c r="AF44" s="34" t="str">
        <f t="array" aca="1" ref="AF44" ca="1">IFERROR(IF(AND(OR(WEEKDAY(AE$4,2)&gt;5,AE$4=Congés),OR(AE44="x",AE44="S")),AE44,IF(AF$4=$E44,"x",IF(AND(((AF$4-$E44)/VLOOKUP($D44,Opérations[],8,0))=INT(((AF$4-$E44)/VLOOKUP($D44,Opérations[],8,0))),$D44&lt;&gt;""),"S",""))),"")</f>
        <v/>
      </c>
      <c r="AG44" s="72" t="str">
        <f t="array" aca="1" ref="AG44" ca="1">IFERROR(IF(AND(OR(WEEKDAY(AF$4,2)&gt;5,AF$4=Congés),OR(AF44="x",AF44="S")),AF44,IF(AG$4=$E44,"x",IF(AND(((AG$4-$E44)/VLOOKUP($D44,Opérations[],8,0))=INT(((AG$4-$E44)/VLOOKUP($D44,Opérations[],8,0))),$D44&lt;&gt;""),"S",""))),"")</f>
        <v/>
      </c>
      <c r="AH44" s="80" t="str">
        <f t="array" aca="1" ref="AH44" ca="1">IFERROR(IF(AND(OR(WEEKDAY(AG$4,2)&gt;5,AG$4=Congés),OR(AG44="x",AG44="S")),AG44,IF(AH$4=$E44,"x",IF(AND(((AH$4-$E44)/VLOOKUP($D44,Opérations[],8,0))=INT(((AH$4-$E44)/VLOOKUP($D44,Opérations[],8,0))),$D44&lt;&gt;""),"S",""))),"")</f>
        <v/>
      </c>
      <c r="AI44" s="34" t="str">
        <f t="array" aca="1" ref="AI44" ca="1">IFERROR(IF(AND(OR(WEEKDAY(AH$4,2)&gt;5,AH$4=Congés),OR(AH44="x",AH44="S")),AH44,IF(AI$4=$E44,"x",IF(AND(((AI$4-$E44)/VLOOKUP($D44,Opérations[],8,0))=INT(((AI$4-$E44)/VLOOKUP($D44,Opérations[],8,0))),$D44&lt;&gt;""),"S",""))),"")</f>
        <v/>
      </c>
      <c r="AJ44" s="34" t="str">
        <f t="array" aca="1" ref="AJ44" ca="1">IFERROR(IF(AND(OR(WEEKDAY(AI$4,2)&gt;5,AI$4=Congés),OR(AI44="x",AI44="S")),AI44,IF(AJ$4=$E44,"x",IF(AND(((AJ$4-$E44)/VLOOKUP($D44,Opérations[],8,0))=INT(((AJ$4-$E44)/VLOOKUP($D44,Opérations[],8,0))),$D44&lt;&gt;""),"S",""))),"")</f>
        <v/>
      </c>
      <c r="AK44" s="34" t="str">
        <f t="array" aca="1" ref="AK44" ca="1">IFERROR(IF(AND(OR(WEEKDAY(AJ$4,2)&gt;5,AJ$4=Congés),OR(AJ44="x",AJ44="S")),AJ44,IF(AK$4=$E44,"x",IF(AND(((AK$4-$E44)/VLOOKUP($D44,Opérations[],8,0))=INT(((AK$4-$E44)/VLOOKUP($D44,Opérations[],8,0))),$D44&lt;&gt;""),"S",""))),"")</f>
        <v/>
      </c>
      <c r="AL44" s="34" t="str">
        <f t="array" aca="1" ref="AL44" ca="1">IFERROR(IF(AND(OR(WEEKDAY(AK$4,2)&gt;5,AK$4=Congés),OR(AK44="x",AK44="S")),AK44,IF(AL$4=$E44,"x",IF(AND(((AL$4-$E44)/VLOOKUP($D44,Opérations[],8,0))=INT(((AL$4-$E44)/VLOOKUP($D44,Opérations[],8,0))),$D44&lt;&gt;""),"S",""))),"")</f>
        <v/>
      </c>
      <c r="AM44" s="34" t="str">
        <f t="array" aca="1" ref="AM44" ca="1">IFERROR(IF(AND(OR(WEEKDAY(AL$4,2)&gt;5,AL$4=Congés),OR(AL44="x",AL44="S")),AL44,IF(AM$4=$E44,"x",IF(AND(((AM$4-$E44)/VLOOKUP($D44,Opérations[],8,0))=INT(((AM$4-$E44)/VLOOKUP($D44,Opérations[],8,0))),$D44&lt;&gt;""),"S",""))),"")</f>
        <v/>
      </c>
      <c r="AN44" s="34" t="str">
        <f t="array" aca="1" ref="AN44" ca="1">IFERROR(IF(AND(OR(WEEKDAY(AM$4,2)&gt;5,AM$4=Congés),OR(AM44="x",AM44="S")),AM44,IF(AN$4=$E44,"x",IF(AND(((AN$4-$E44)/VLOOKUP($D44,Opérations[],8,0))=INT(((AN$4-$E44)/VLOOKUP($D44,Opérations[],8,0))),$D44&lt;&gt;""),"S",""))),"")</f>
        <v/>
      </c>
      <c r="AO44" s="34" t="str">
        <f t="array" aca="1" ref="AO44" ca="1">IFERROR(IF(AND(OR(WEEKDAY(AN$4,2)&gt;5,AN$4=Congés),OR(AN44="x",AN44="S")),AN44,IF(AO$4=$E44,"x",IF(AND(((AO$4-$E44)/VLOOKUP($D44,Opérations[],8,0))=INT(((AO$4-$E44)/VLOOKUP($D44,Opérations[],8,0))),$D44&lt;&gt;""),"S",""))),"")</f>
        <v/>
      </c>
      <c r="AP44" s="34" t="str">
        <f t="array" aca="1" ref="AP44" ca="1">IFERROR(IF(AND(OR(WEEKDAY(AO$4,2)&gt;5,AO$4=Congés),OR(AO44="x",AO44="S")),AO44,IF(AP$4=$E44,"x",IF(AND(((AP$4-$E44)/VLOOKUP($D44,Opérations[],8,0))=INT(((AP$4-$E44)/VLOOKUP($D44,Opérations[],8,0))),$D44&lt;&gt;""),"S",""))),"")</f>
        <v/>
      </c>
      <c r="AQ44" s="34" t="str">
        <f t="array" aca="1" ref="AQ44" ca="1">IFERROR(IF(AND(OR(WEEKDAY(AP$4,2)&gt;5,AP$4=Congés),OR(AP44="x",AP44="S")),AP44,IF(AQ$4=$E44,"x",IF(AND(((AQ$4-$E44)/VLOOKUP($D44,Opérations[],8,0))=INT(((AQ$4-$E44)/VLOOKUP($D44,Opérations[],8,0))),$D44&lt;&gt;""),"S",""))),"")</f>
        <v/>
      </c>
      <c r="AR44" s="34" t="str">
        <f t="array" aca="1" ref="AR44" ca="1">IFERROR(IF(AND(OR(WEEKDAY(AQ$4,2)&gt;5,AQ$4=Congés),OR(AQ44="x",AQ44="S")),AQ44,IF(AR$4=$E44,"x",IF(AND(((AR$4-$E44)/VLOOKUP($D44,Opérations[],8,0))=INT(((AR$4-$E44)/VLOOKUP($D44,Opérations[],8,0))),$D44&lt;&gt;""),"S",""))),"")</f>
        <v/>
      </c>
      <c r="AS44" s="34" t="str">
        <f t="array" aca="1" ref="AS44" ca="1">IFERROR(IF(AND(OR(WEEKDAY(AR$4,2)&gt;5,AR$4=Congés),OR(AR44="x",AR44="S")),AR44,IF(AS$4=$E44,"x",IF(AND(((AS$4-$E44)/VLOOKUP($D44,Opérations[],8,0))=INT(((AS$4-$E44)/VLOOKUP($D44,Opérations[],8,0))),$D44&lt;&gt;""),"S",""))),"")</f>
        <v/>
      </c>
      <c r="AT44" s="34" t="str">
        <f t="array" aca="1" ref="AT44" ca="1">IFERROR(IF(AND(OR(WEEKDAY(AS$4,2)&gt;5,AS$4=Congés),OR(AS44="x",AS44="S")),AS44,IF(AT$4=$E44,"x",IF(AND(((AT$4-$E44)/VLOOKUP($D44,Opérations[],8,0))=INT(((AT$4-$E44)/VLOOKUP($D44,Opérations[],8,0))),$D44&lt;&gt;""),"S",""))),"")</f>
        <v/>
      </c>
      <c r="AU44" s="34" t="str">
        <f t="array" aca="1" ref="AU44" ca="1">IFERROR(IF(AND(OR(WEEKDAY(AT$4,2)&gt;5,AT$4=Congés),OR(AT44="x",AT44="S")),AT44,IF(AU$4=$E44,"x",IF(AND(((AU$4-$E44)/VLOOKUP($D44,Opérations[],8,0))=INT(((AU$4-$E44)/VLOOKUP($D44,Opérations[],8,0))),$D44&lt;&gt;""),"S",""))),"")</f>
        <v/>
      </c>
      <c r="AV44" s="34" t="str">
        <f t="array" aca="1" ref="AV44" ca="1">IFERROR(IF(AND(OR(WEEKDAY(AU$4,2)&gt;5,AU$4=Congés),OR(AU44="x",AU44="S")),AU44,IF(AV$4=$E44,"x",IF(AND(((AV$4-$E44)/VLOOKUP($D44,Opérations[],8,0))=INT(((AV$4-$E44)/VLOOKUP($D44,Opérations[],8,0))),$D44&lt;&gt;""),"S",""))),"")</f>
        <v/>
      </c>
      <c r="AW44" s="34" t="str">
        <f t="array" aca="1" ref="AW44" ca="1">IFERROR(IF(AND(OR(WEEKDAY(AV$4,2)&gt;5,AV$4=Congés),OR(AV44="x",AV44="S")),AV44,IF(AW$4=$E44,"x",IF(AND(((AW$4-$E44)/VLOOKUP($D44,Opérations[],8,0))=INT(((AW$4-$E44)/VLOOKUP($D44,Opérations[],8,0))),$D44&lt;&gt;""),"S",""))),"")</f>
        <v/>
      </c>
      <c r="AX44" s="34" t="str">
        <f t="array" aca="1" ref="AX44" ca="1">IFERROR(IF(AND(OR(WEEKDAY(AW$4,2)&gt;5,AW$4=Congés),OR(AW44="x",AW44="S")),AW44,IF(AX$4=$E44,"x",IF(AND(((AX$4-$E44)/VLOOKUP($D44,Opérations[],8,0))=INT(((AX$4-$E44)/VLOOKUP($D44,Opérations[],8,0))),$D44&lt;&gt;""),"S",""))),"")</f>
        <v/>
      </c>
      <c r="AY44" s="34" t="str">
        <f t="array" aca="1" ref="AY44" ca="1">IFERROR(IF(AND(OR(WEEKDAY(AX$4,2)&gt;5,AX$4=Congés),OR(AX44="x",AX44="S")),AX44,IF(AY$4=$E44,"x",IF(AND(((AY$4-$E44)/VLOOKUP($D44,Opérations[],8,0))=INT(((AY$4-$E44)/VLOOKUP($D44,Opérations[],8,0))),$D44&lt;&gt;""),"S",""))),"")</f>
        <v/>
      </c>
      <c r="AZ44" s="34" t="str">
        <f t="array" aca="1" ref="AZ44" ca="1">IFERROR(IF(AND(OR(WEEKDAY(AY$4,2)&gt;5,AY$4=Congés),OR(AY44="x",AY44="S")),AY44,IF(AZ$4=$E44,"x",IF(AND(((AZ$4-$E44)/VLOOKUP($D44,Opérations[],8,0))=INT(((AZ$4-$E44)/VLOOKUP($D44,Opérations[],8,0))),$D44&lt;&gt;""),"S",""))),"")</f>
        <v/>
      </c>
      <c r="BA44" s="34" t="str">
        <f t="array" aca="1" ref="BA44" ca="1">IFERROR(IF(AND(OR(WEEKDAY(AZ$4,2)&gt;5,AZ$4=Congés),OR(AZ44="x",AZ44="S")),AZ44,IF(BA$4=$E44,"x",IF(AND(((BA$4-$E44)/VLOOKUP($D44,Opérations[],8,0))=INT(((BA$4-$E44)/VLOOKUP($D44,Opérations[],8,0))),$D44&lt;&gt;""),"S",""))),"")</f>
        <v/>
      </c>
      <c r="BB44" s="34" t="str">
        <f t="array" aca="1" ref="BB44" ca="1">IFERROR(IF(AND(OR(WEEKDAY(BA$4,2)&gt;5,BA$4=Congés),OR(BA44="x",BA44="S")),BA44,IF(BB$4=$E44,"x",IF(AND(((BB$4-$E44)/VLOOKUP($D44,Opérations[],8,0))=INT(((BB$4-$E44)/VLOOKUP($D44,Opérations[],8,0))),$D44&lt;&gt;""),"S",""))),"")</f>
        <v/>
      </c>
      <c r="BC44" s="34" t="str">
        <f t="array" aca="1" ref="BC44" ca="1">IFERROR(IF(AND(OR(WEEKDAY(BB$4,2)&gt;5,BB$4=Congés),OR(BB44="x",BB44="S")),BB44,IF(BC$4=$E44,"x",IF(AND(((BC$4-$E44)/VLOOKUP($D44,Opérations[],8,0))=INT(((BC$4-$E44)/VLOOKUP($D44,Opérations[],8,0))),$D44&lt;&gt;""),"S",""))),"")</f>
        <v/>
      </c>
      <c r="BD44" s="72" t="str">
        <f t="array" aca="1" ref="BD44" ca="1">IFERROR(IF(AND(OR(WEEKDAY(BC$4,2)&gt;5,BC$4=Congés),OR(BC44="x",BC44="S")),BC44,IF(BD$4=$E44,"x",IF(AND(((BD$4-$E44)/VLOOKUP($D44,Opérations[],8,0))=INT(((BD$4-$E44)/VLOOKUP($D44,Opérations[],8,0))),$D44&lt;&gt;""),"S",""))),"")</f>
        <v/>
      </c>
    </row>
    <row r="45" spans="3:56">
      <c r="C45" s="159" t="str">
        <f>IF(ISBLANK(D45),"",VLOOKUP(D45,Opérations[],2,0))</f>
        <v>Fonctionnement des capteurs</v>
      </c>
      <c r="D45" s="4">
        <f t="shared" si="4"/>
        <v>39</v>
      </c>
      <c r="E45" s="71">
        <f>IF(ISBLANK(D45),"",VLOOKUP(D45,Opérations[],3,0))</f>
        <v>42643</v>
      </c>
      <c r="F45" s="83"/>
      <c r="G45" s="80" t="str">
        <f t="array" aca="1" ref="G45" ca="1">IFERROR(IF(AND(OR(WEEKDAY(F$4,2)&gt;5,F$4=Congés),OR(F45="x",F45="S")),F45,IF(G$4=$E45,"x",IF(AND(((G$4-$E45)/VLOOKUP($D45,Opérations[],8,0))=INT(((G$4-$E45)/VLOOKUP($D45,Opérations[],8,0))),$D45&lt;&gt;""),"S",""))),"")</f>
        <v/>
      </c>
      <c r="H45" s="34" t="str">
        <f t="array" aca="1" ref="H45" ca="1">IFERROR(IF(AND(OR(WEEKDAY(G$4,2)&gt;5,G$4=Congés),OR(G45="x",G45="S")),G45,IF(H$4=$E45,"x",IF(AND(((H$4-$E45)/VLOOKUP($D45,Opérations[],8,0))=INT(((H$4-$E45)/VLOOKUP($D45,Opérations[],8,0))),$D45&lt;&gt;""),"S",""))),"")</f>
        <v/>
      </c>
      <c r="I45" s="34" t="str">
        <f t="array" aca="1" ref="I45" ca="1">IFERROR(IF(AND(OR(WEEKDAY(H$4,2)&gt;5,H$4=Congés),OR(H45="x",H45="S")),H45,IF(I$4=$E45,"x",IF(AND(((I$4-$E45)/VLOOKUP($D45,Opérations[],8,0))=INT(((I$4-$E45)/VLOOKUP($D45,Opérations[],8,0))),$D45&lt;&gt;""),"S",""))),"")</f>
        <v/>
      </c>
      <c r="J45" s="34" t="str">
        <f t="array" aca="1" ref="J45" ca="1">IFERROR(IF(AND(OR(WEEKDAY(I$4,2)&gt;5,I$4=Congés),OR(I45="x",I45="S")),I45,IF(J$4=$E45,"x",IF(AND(((J$4-$E45)/VLOOKUP($D45,Opérations[],8,0))=INT(((J$4-$E45)/VLOOKUP($D45,Opérations[],8,0))),$D45&lt;&gt;""),"S",""))),"")</f>
        <v/>
      </c>
      <c r="K45" s="34" t="str">
        <f t="array" aca="1" ref="K45" ca="1">IFERROR(IF(AND(OR(WEEKDAY(J$4,2)&gt;5,J$4=Congés),OR(J45="x",J45="S")),J45,IF(K$4=$E45,"x",IF(AND(((K$4-$E45)/VLOOKUP($D45,Opérations[],8,0))=INT(((K$4-$E45)/VLOOKUP($D45,Opérations[],8,0))),$D45&lt;&gt;""),"S",""))),"")</f>
        <v/>
      </c>
      <c r="L45" s="34" t="str">
        <f t="array" aca="1" ref="L45" ca="1">IFERROR(IF(AND(OR(WEEKDAY(K$4,2)&gt;5,K$4=Congés),OR(K45="x",K45="S")),K45,IF(L$4=$E45,"x",IF(AND(((L$4-$E45)/VLOOKUP($D45,Opérations[],8,0))=INT(((L$4-$E45)/VLOOKUP($D45,Opérations[],8,0))),$D45&lt;&gt;""),"S",""))),"")</f>
        <v/>
      </c>
      <c r="M45" s="34" t="str">
        <f t="array" aca="1" ref="M45" ca="1">IFERROR(IF(AND(OR(WEEKDAY(L$4,2)&gt;5,L$4=Congés),OR(L45="x",L45="S")),L45,IF(M$4=$E45,"x",IF(AND(((M$4-$E45)/VLOOKUP($D45,Opérations[],8,0))=INT(((M$4-$E45)/VLOOKUP($D45,Opérations[],8,0))),$D45&lt;&gt;""),"S",""))),"")</f>
        <v/>
      </c>
      <c r="N45" s="34" t="str">
        <f t="array" aca="1" ref="N45" ca="1">IFERROR(IF(AND(OR(WEEKDAY(M$4,2)&gt;5,M$4=Congés),OR(M45="x",M45="S")),M45,IF(N$4=$E45,"x",IF(AND(((N$4-$E45)/VLOOKUP($D45,Opérations[],8,0))=INT(((N$4-$E45)/VLOOKUP($D45,Opérations[],8,0))),$D45&lt;&gt;""),"S",""))),"")</f>
        <v/>
      </c>
      <c r="O45" s="34" t="str">
        <f t="array" aca="1" ref="O45" ca="1">IFERROR(IF(AND(OR(WEEKDAY(N$4,2)&gt;5,N$4=Congés),OR(N45="x",N45="S")),N45,IF(O$4=$E45,"x",IF(AND(((O$4-$E45)/VLOOKUP($D45,Opérations[],8,0))=INT(((O$4-$E45)/VLOOKUP($D45,Opérations[],8,0))),$D45&lt;&gt;""),"S",""))),"")</f>
        <v/>
      </c>
      <c r="P45" s="34" t="str">
        <f t="array" aca="1" ref="P45" ca="1">IFERROR(IF(AND(OR(WEEKDAY(O$4,2)&gt;5,O$4=Congés),OR(O45="x",O45="S")),O45,IF(P$4=$E45,"x",IF(AND(((P$4-$E45)/VLOOKUP($D45,Opérations[],8,0))=INT(((P$4-$E45)/VLOOKUP($D45,Opérations[],8,0))),$D45&lt;&gt;""),"S",""))),"")</f>
        <v/>
      </c>
      <c r="Q45" s="34" t="str">
        <f t="array" aca="1" ref="Q45" ca="1">IFERROR(IF(AND(OR(WEEKDAY(P$4,2)&gt;5,P$4=Congés),OR(P45="x",P45="S")),P45,IF(Q$4=$E45,"x",IF(AND(((Q$4-$E45)/VLOOKUP($D45,Opérations[],8,0))=INT(((Q$4-$E45)/VLOOKUP($D45,Opérations[],8,0))),$D45&lt;&gt;""),"S",""))),"")</f>
        <v/>
      </c>
      <c r="R45" s="34" t="str">
        <f t="array" aca="1" ref="R45" ca="1">IFERROR(IF(AND(OR(WEEKDAY(Q$4,2)&gt;5,Q$4=Congés),OR(Q45="x",Q45="S")),Q45,IF(R$4=$E45,"x",IF(AND(((R$4-$E45)/VLOOKUP($D45,Opérations[],8,0))=INT(((R$4-$E45)/VLOOKUP($D45,Opérations[],8,0))),$D45&lt;&gt;""),"S",""))),"")</f>
        <v/>
      </c>
      <c r="S45" s="34" t="str">
        <f t="array" aca="1" ref="S45" ca="1">IFERROR(IF(AND(OR(WEEKDAY(R$4,2)&gt;5,R$4=Congés),OR(R45="x",R45="S")),R45,IF(S$4=$E45,"x",IF(AND(((S$4-$E45)/VLOOKUP($D45,Opérations[],8,0))=INT(((S$4-$E45)/VLOOKUP($D45,Opérations[],8,0))),$D45&lt;&gt;""),"S",""))),"")</f>
        <v/>
      </c>
      <c r="T45" s="34" t="str">
        <f t="array" aca="1" ref="T45" ca="1">IFERROR(IF(AND(OR(WEEKDAY(S$4,2)&gt;5,S$4=Congés),OR(S45="x",S45="S")),S45,IF(T$4=$E45,"x",IF(AND(((T$4-$E45)/VLOOKUP($D45,Opérations[],8,0))=INT(((T$4-$E45)/VLOOKUP($D45,Opérations[],8,0))),$D45&lt;&gt;""),"S",""))),"")</f>
        <v/>
      </c>
      <c r="U45" s="34" t="str">
        <f t="array" aca="1" ref="U45" ca="1">IFERROR(IF(AND(OR(WEEKDAY(T$4,2)&gt;5,T$4=Congés),OR(T45="x",T45="S")),T45,IF(U$4=$E45,"x",IF(AND(((U$4-$E45)/VLOOKUP($D45,Opérations[],8,0))=INT(((U$4-$E45)/VLOOKUP($D45,Opérations[],8,0))),$D45&lt;&gt;""),"S",""))),"")</f>
        <v/>
      </c>
      <c r="V45" s="34" t="str">
        <f t="array" aca="1" ref="V45" ca="1">IFERROR(IF(AND(OR(WEEKDAY(U$4,2)&gt;5,U$4=Congés),OR(U45="x",U45="S")),U45,IF(V$4=$E45,"x",IF(AND(((V$4-$E45)/VLOOKUP($D45,Opérations[],8,0))=INT(((V$4-$E45)/VLOOKUP($D45,Opérations[],8,0))),$D45&lt;&gt;""),"S",""))),"")</f>
        <v/>
      </c>
      <c r="W45" s="34" t="str">
        <f t="array" aca="1" ref="W45" ca="1">IFERROR(IF(AND(OR(WEEKDAY(V$4,2)&gt;5,V$4=Congés),OR(V45="x",V45="S")),V45,IF(W$4=$E45,"x",IF(AND(((W$4-$E45)/VLOOKUP($D45,Opérations[],8,0))=INT(((W$4-$E45)/VLOOKUP($D45,Opérations[],8,0))),$D45&lt;&gt;""),"S",""))),"")</f>
        <v/>
      </c>
      <c r="X45" s="34" t="str">
        <f t="array" aca="1" ref="X45" ca="1">IFERROR(IF(AND(OR(WEEKDAY(W$4,2)&gt;5,W$4=Congés),OR(W45="x",W45="S")),W45,IF(X$4=$E45,"x",IF(AND(((X$4-$E45)/VLOOKUP($D45,Opérations[],8,0))=INT(((X$4-$E45)/VLOOKUP($D45,Opérations[],8,0))),$D45&lt;&gt;""),"S",""))),"")</f>
        <v/>
      </c>
      <c r="Y45" s="34" t="str">
        <f t="array" aca="1" ref="Y45" ca="1">IFERROR(IF(AND(OR(WEEKDAY(X$4,2)&gt;5,X$4=Congés),OR(X45="x",X45="S")),X45,IF(Y$4=$E45,"x",IF(AND(((Y$4-$E45)/VLOOKUP($D45,Opérations[],8,0))=INT(((Y$4-$E45)/VLOOKUP($D45,Opérations[],8,0))),$D45&lt;&gt;""),"S",""))),"")</f>
        <v/>
      </c>
      <c r="Z45" s="34" t="str">
        <f t="array" aca="1" ref="Z45" ca="1">IFERROR(IF(AND(OR(WEEKDAY(Y$4,2)&gt;5,Y$4=Congés),OR(Y45="x",Y45="S")),Y45,IF(Z$4=$E45,"x",IF(AND(((Z$4-$E45)/VLOOKUP($D45,Opérations[],8,0))=INT(((Z$4-$E45)/VLOOKUP($D45,Opérations[],8,0))),$D45&lt;&gt;""),"S",""))),"")</f>
        <v/>
      </c>
      <c r="AA45" s="34" t="str">
        <f t="array" aca="1" ref="AA45" ca="1">IFERROR(IF(AND(OR(WEEKDAY(Z$4,2)&gt;5,Z$4=Congés),OR(Z45="x",Z45="S")),Z45,IF(AA$4=$E45,"x",IF(AND(((AA$4-$E45)/VLOOKUP($D45,Opérations[],8,0))=INT(((AA$4-$E45)/VLOOKUP($D45,Opérations[],8,0))),$D45&lt;&gt;""),"S",""))),"")</f>
        <v/>
      </c>
      <c r="AB45" s="34" t="str">
        <f t="array" aca="1" ref="AB45" ca="1">IFERROR(IF(AND(OR(WEEKDAY(AA$4,2)&gt;5,AA$4=Congés),OR(AA45="x",AA45="S")),AA45,IF(AB$4=$E45,"x",IF(AND(((AB$4-$E45)/VLOOKUP($D45,Opérations[],8,0))=INT(((AB$4-$E45)/VLOOKUP($D45,Opérations[],8,0))),$D45&lt;&gt;""),"S",""))),"")</f>
        <v/>
      </c>
      <c r="AC45" s="34" t="str">
        <f t="array" aca="1" ref="AC45" ca="1">IFERROR(IF(AND(OR(WEEKDAY(AB$4,2)&gt;5,AB$4=Congés),OR(AB45="x",AB45="S")),AB45,IF(AC$4=$E45,"x",IF(AND(((AC$4-$E45)/VLOOKUP($D45,Opérations[],8,0))=INT(((AC$4-$E45)/VLOOKUP($D45,Opérations[],8,0))),$D45&lt;&gt;""),"S",""))),"")</f>
        <v/>
      </c>
      <c r="AD45" s="34" t="str">
        <f t="array" aca="1" ref="AD45" ca="1">IFERROR(IF(AND(OR(WEEKDAY(AC$4,2)&gt;5,AC$4=Congés),OR(AC45="x",AC45="S")),AC45,IF(AD$4=$E45,"x",IF(AND(((AD$4-$E45)/VLOOKUP($D45,Opérations[],8,0))=INT(((AD$4-$E45)/VLOOKUP($D45,Opérations[],8,0))),$D45&lt;&gt;""),"S",""))),"")</f>
        <v/>
      </c>
      <c r="AE45" s="34" t="str">
        <f t="array" aca="1" ref="AE45" ca="1">IFERROR(IF(AND(OR(WEEKDAY(AD$4,2)&gt;5,AD$4=Congés),OR(AD45="x",AD45="S")),AD45,IF(AE$4=$E45,"x",IF(AND(((AE$4-$E45)/VLOOKUP($D45,Opérations[],8,0))=INT(((AE$4-$E45)/VLOOKUP($D45,Opérations[],8,0))),$D45&lt;&gt;""),"S",""))),"")</f>
        <v/>
      </c>
      <c r="AF45" s="34" t="str">
        <f t="array" aca="1" ref="AF45" ca="1">IFERROR(IF(AND(OR(WEEKDAY(AE$4,2)&gt;5,AE$4=Congés),OR(AE45="x",AE45="S")),AE45,IF(AF$4=$E45,"x",IF(AND(((AF$4-$E45)/VLOOKUP($D45,Opérations[],8,0))=INT(((AF$4-$E45)/VLOOKUP($D45,Opérations[],8,0))),$D45&lt;&gt;""),"S",""))),"")</f>
        <v/>
      </c>
      <c r="AG45" s="72" t="str">
        <f t="array" aca="1" ref="AG45" ca="1">IFERROR(IF(AND(OR(WEEKDAY(AF$4,2)&gt;5,AF$4=Congés),OR(AF45="x",AF45="S")),AF45,IF(AG$4=$E45,"x",IF(AND(((AG$4-$E45)/VLOOKUP($D45,Opérations[],8,0))=INT(((AG$4-$E45)/VLOOKUP($D45,Opérations[],8,0))),$D45&lt;&gt;""),"S",""))),"")</f>
        <v/>
      </c>
      <c r="AH45" s="80" t="str">
        <f t="array" aca="1" ref="AH45" ca="1">IFERROR(IF(AND(OR(WEEKDAY(AG$4,2)&gt;5,AG$4=Congés),OR(AG45="x",AG45="S")),AG45,IF(AH$4=$E45,"x",IF(AND(((AH$4-$E45)/VLOOKUP($D45,Opérations[],8,0))=INT(((AH$4-$E45)/VLOOKUP($D45,Opérations[],8,0))),$D45&lt;&gt;""),"S",""))),"")</f>
        <v/>
      </c>
      <c r="AI45" s="34" t="str">
        <f t="array" aca="1" ref="AI45" ca="1">IFERROR(IF(AND(OR(WEEKDAY(AH$4,2)&gt;5,AH$4=Congés),OR(AH45="x",AH45="S")),AH45,IF(AI$4=$E45,"x",IF(AND(((AI$4-$E45)/VLOOKUP($D45,Opérations[],8,0))=INT(((AI$4-$E45)/VLOOKUP($D45,Opérations[],8,0))),$D45&lt;&gt;""),"S",""))),"")</f>
        <v/>
      </c>
      <c r="AJ45" s="34" t="str">
        <f t="array" aca="1" ref="AJ45" ca="1">IFERROR(IF(AND(OR(WEEKDAY(AI$4,2)&gt;5,AI$4=Congés),OR(AI45="x",AI45="S")),AI45,IF(AJ$4=$E45,"x",IF(AND(((AJ$4-$E45)/VLOOKUP($D45,Opérations[],8,0))=INT(((AJ$4-$E45)/VLOOKUP($D45,Opérations[],8,0))),$D45&lt;&gt;""),"S",""))),"")</f>
        <v/>
      </c>
      <c r="AK45" s="34" t="str">
        <f t="array" aca="1" ref="AK45" ca="1">IFERROR(IF(AND(OR(WEEKDAY(AJ$4,2)&gt;5,AJ$4=Congés),OR(AJ45="x",AJ45="S")),AJ45,IF(AK$4=$E45,"x",IF(AND(((AK$4-$E45)/VLOOKUP($D45,Opérations[],8,0))=INT(((AK$4-$E45)/VLOOKUP($D45,Opérations[],8,0))),$D45&lt;&gt;""),"S",""))),"")</f>
        <v/>
      </c>
      <c r="AL45" s="34" t="str">
        <f t="array" aca="1" ref="AL45" ca="1">IFERROR(IF(AND(OR(WEEKDAY(AK$4,2)&gt;5,AK$4=Congés),OR(AK45="x",AK45="S")),AK45,IF(AL$4=$E45,"x",IF(AND(((AL$4-$E45)/VLOOKUP($D45,Opérations[],8,0))=INT(((AL$4-$E45)/VLOOKUP($D45,Opérations[],8,0))),$D45&lt;&gt;""),"S",""))),"")</f>
        <v/>
      </c>
      <c r="AM45" s="34" t="str">
        <f t="array" aca="1" ref="AM45" ca="1">IFERROR(IF(AND(OR(WEEKDAY(AL$4,2)&gt;5,AL$4=Congés),OR(AL45="x",AL45="S")),AL45,IF(AM$4=$E45,"x",IF(AND(((AM$4-$E45)/VLOOKUP($D45,Opérations[],8,0))=INT(((AM$4-$E45)/VLOOKUP($D45,Opérations[],8,0))),$D45&lt;&gt;""),"S",""))),"")</f>
        <v/>
      </c>
      <c r="AN45" s="34" t="str">
        <f t="array" aca="1" ref="AN45" ca="1">IFERROR(IF(AND(OR(WEEKDAY(AM$4,2)&gt;5,AM$4=Congés),OR(AM45="x",AM45="S")),AM45,IF(AN$4=$E45,"x",IF(AND(((AN$4-$E45)/VLOOKUP($D45,Opérations[],8,0))=INT(((AN$4-$E45)/VLOOKUP($D45,Opérations[],8,0))),$D45&lt;&gt;""),"S",""))),"")</f>
        <v/>
      </c>
      <c r="AO45" s="34" t="str">
        <f t="array" aca="1" ref="AO45" ca="1">IFERROR(IF(AND(OR(WEEKDAY(AN$4,2)&gt;5,AN$4=Congés),OR(AN45="x",AN45="S")),AN45,IF(AO$4=$E45,"x",IF(AND(((AO$4-$E45)/VLOOKUP($D45,Opérations[],8,0))=INT(((AO$4-$E45)/VLOOKUP($D45,Opérations[],8,0))),$D45&lt;&gt;""),"S",""))),"")</f>
        <v/>
      </c>
      <c r="AP45" s="34" t="str">
        <f t="array" aca="1" ref="AP45" ca="1">IFERROR(IF(AND(OR(WEEKDAY(AO$4,2)&gt;5,AO$4=Congés),OR(AO45="x",AO45="S")),AO45,IF(AP$4=$E45,"x",IF(AND(((AP$4-$E45)/VLOOKUP($D45,Opérations[],8,0))=INT(((AP$4-$E45)/VLOOKUP($D45,Opérations[],8,0))),$D45&lt;&gt;""),"S",""))),"")</f>
        <v/>
      </c>
      <c r="AQ45" s="34" t="str">
        <f t="array" aca="1" ref="AQ45" ca="1">IFERROR(IF(AND(OR(WEEKDAY(AP$4,2)&gt;5,AP$4=Congés),OR(AP45="x",AP45="S")),AP45,IF(AQ$4=$E45,"x",IF(AND(((AQ$4-$E45)/VLOOKUP($D45,Opérations[],8,0))=INT(((AQ$4-$E45)/VLOOKUP($D45,Opérations[],8,0))),$D45&lt;&gt;""),"S",""))),"")</f>
        <v/>
      </c>
      <c r="AR45" s="34" t="str">
        <f t="array" aca="1" ref="AR45" ca="1">IFERROR(IF(AND(OR(WEEKDAY(AQ$4,2)&gt;5,AQ$4=Congés),OR(AQ45="x",AQ45="S")),AQ45,IF(AR$4=$E45,"x",IF(AND(((AR$4-$E45)/VLOOKUP($D45,Opérations[],8,0))=INT(((AR$4-$E45)/VLOOKUP($D45,Opérations[],8,0))),$D45&lt;&gt;""),"S",""))),"")</f>
        <v/>
      </c>
      <c r="AS45" s="34" t="str">
        <f t="array" aca="1" ref="AS45" ca="1">IFERROR(IF(AND(OR(WEEKDAY(AR$4,2)&gt;5,AR$4=Congés),OR(AR45="x",AR45="S")),AR45,IF(AS$4=$E45,"x",IF(AND(((AS$4-$E45)/VLOOKUP($D45,Opérations[],8,0))=INT(((AS$4-$E45)/VLOOKUP($D45,Opérations[],8,0))),$D45&lt;&gt;""),"S",""))),"")</f>
        <v/>
      </c>
      <c r="AT45" s="34" t="str">
        <f t="array" aca="1" ref="AT45" ca="1">IFERROR(IF(AND(OR(WEEKDAY(AS$4,2)&gt;5,AS$4=Congés),OR(AS45="x",AS45="S")),AS45,IF(AT$4=$E45,"x",IF(AND(((AT$4-$E45)/VLOOKUP($D45,Opérations[],8,0))=INT(((AT$4-$E45)/VLOOKUP($D45,Opérations[],8,0))),$D45&lt;&gt;""),"S",""))),"")</f>
        <v/>
      </c>
      <c r="AU45" s="34" t="str">
        <f t="array" aca="1" ref="AU45" ca="1">IFERROR(IF(AND(OR(WEEKDAY(AT$4,2)&gt;5,AT$4=Congés),OR(AT45="x",AT45="S")),AT45,IF(AU$4=$E45,"x",IF(AND(((AU$4-$E45)/VLOOKUP($D45,Opérations[],8,0))=INT(((AU$4-$E45)/VLOOKUP($D45,Opérations[],8,0))),$D45&lt;&gt;""),"S",""))),"")</f>
        <v/>
      </c>
      <c r="AV45" s="34" t="str">
        <f t="array" aca="1" ref="AV45" ca="1">IFERROR(IF(AND(OR(WEEKDAY(AU$4,2)&gt;5,AU$4=Congés),OR(AU45="x",AU45="S")),AU45,IF(AV$4=$E45,"x",IF(AND(((AV$4-$E45)/VLOOKUP($D45,Opérations[],8,0))=INT(((AV$4-$E45)/VLOOKUP($D45,Opérations[],8,0))),$D45&lt;&gt;""),"S",""))),"")</f>
        <v/>
      </c>
      <c r="AW45" s="34" t="str">
        <f t="array" aca="1" ref="AW45" ca="1">IFERROR(IF(AND(OR(WEEKDAY(AV$4,2)&gt;5,AV$4=Congés),OR(AV45="x",AV45="S")),AV45,IF(AW$4=$E45,"x",IF(AND(((AW$4-$E45)/VLOOKUP($D45,Opérations[],8,0))=INT(((AW$4-$E45)/VLOOKUP($D45,Opérations[],8,0))),$D45&lt;&gt;""),"S",""))),"")</f>
        <v/>
      </c>
      <c r="AX45" s="34" t="str">
        <f t="array" aca="1" ref="AX45" ca="1">IFERROR(IF(AND(OR(WEEKDAY(AW$4,2)&gt;5,AW$4=Congés),OR(AW45="x",AW45="S")),AW45,IF(AX$4=$E45,"x",IF(AND(((AX$4-$E45)/VLOOKUP($D45,Opérations[],8,0))=INT(((AX$4-$E45)/VLOOKUP($D45,Opérations[],8,0))),$D45&lt;&gt;""),"S",""))),"")</f>
        <v/>
      </c>
      <c r="AY45" s="34" t="str">
        <f t="array" aca="1" ref="AY45" ca="1">IFERROR(IF(AND(OR(WEEKDAY(AX$4,2)&gt;5,AX$4=Congés),OR(AX45="x",AX45="S")),AX45,IF(AY$4=$E45,"x",IF(AND(((AY$4-$E45)/VLOOKUP($D45,Opérations[],8,0))=INT(((AY$4-$E45)/VLOOKUP($D45,Opérations[],8,0))),$D45&lt;&gt;""),"S",""))),"")</f>
        <v/>
      </c>
      <c r="AZ45" s="34" t="str">
        <f t="array" aca="1" ref="AZ45" ca="1">IFERROR(IF(AND(OR(WEEKDAY(AY$4,2)&gt;5,AY$4=Congés),OR(AY45="x",AY45="S")),AY45,IF(AZ$4=$E45,"x",IF(AND(((AZ$4-$E45)/VLOOKUP($D45,Opérations[],8,0))=INT(((AZ$4-$E45)/VLOOKUP($D45,Opérations[],8,0))),$D45&lt;&gt;""),"S",""))),"")</f>
        <v/>
      </c>
      <c r="BA45" s="34" t="str">
        <f t="array" aca="1" ref="BA45" ca="1">IFERROR(IF(AND(OR(WEEKDAY(AZ$4,2)&gt;5,AZ$4=Congés),OR(AZ45="x",AZ45="S")),AZ45,IF(BA$4=$E45,"x",IF(AND(((BA$4-$E45)/VLOOKUP($D45,Opérations[],8,0))=INT(((BA$4-$E45)/VLOOKUP($D45,Opérations[],8,0))),$D45&lt;&gt;""),"S",""))),"")</f>
        <v/>
      </c>
      <c r="BB45" s="34" t="str">
        <f t="array" aca="1" ref="BB45" ca="1">IFERROR(IF(AND(OR(WEEKDAY(BA$4,2)&gt;5,BA$4=Congés),OR(BA45="x",BA45="S")),BA45,IF(BB$4=$E45,"x",IF(AND(((BB$4-$E45)/VLOOKUP($D45,Opérations[],8,0))=INT(((BB$4-$E45)/VLOOKUP($D45,Opérations[],8,0))),$D45&lt;&gt;""),"S",""))),"")</f>
        <v/>
      </c>
      <c r="BC45" s="34" t="str">
        <f t="array" aca="1" ref="BC45" ca="1">IFERROR(IF(AND(OR(WEEKDAY(BB$4,2)&gt;5,BB$4=Congés),OR(BB45="x",BB45="S")),BB45,IF(BC$4=$E45,"x",IF(AND(((BC$4-$E45)/VLOOKUP($D45,Opérations[],8,0))=INT(((BC$4-$E45)/VLOOKUP($D45,Opérations[],8,0))),$D45&lt;&gt;""),"S",""))),"")</f>
        <v/>
      </c>
      <c r="BD45" s="72" t="str">
        <f t="array" aca="1" ref="BD45" ca="1">IFERROR(IF(AND(OR(WEEKDAY(BC$4,2)&gt;5,BC$4=Congés),OR(BC45="x",BC45="S")),BC45,IF(BD$4=$E45,"x",IF(AND(((BD$4-$E45)/VLOOKUP($D45,Opérations[],8,0))=INT(((BD$4-$E45)/VLOOKUP($D45,Opérations[],8,0))),$D45&lt;&gt;""),"S",""))),"")</f>
        <v/>
      </c>
    </row>
    <row r="46" spans="3:56">
      <c r="C46" s="159" t="str">
        <f>IF(ISBLANK(D46),"",VLOOKUP(D46,Opérations[],2,0))</f>
        <v>Vérification absence de jeu dans les pivôts</v>
      </c>
      <c r="D46" s="4">
        <f t="shared" si="4"/>
        <v>40</v>
      </c>
      <c r="E46" s="71">
        <f>IF(ISBLANK(D46),"",VLOOKUP(D46,Opérations[],3,0))</f>
        <v>42643</v>
      </c>
      <c r="F46" s="83"/>
      <c r="G46" s="80" t="str">
        <f t="array" aca="1" ref="G46" ca="1">IFERROR(IF(AND(OR(WEEKDAY(F$4,2)&gt;5,F$4=Congés),OR(F46="x",F46="S")),F46,IF(G$4=$E46,"x",IF(AND(((G$4-$E46)/VLOOKUP($D46,Opérations[],8,0))=INT(((G$4-$E46)/VLOOKUP($D46,Opérations[],8,0))),$D46&lt;&gt;""),"S",""))),"")</f>
        <v/>
      </c>
      <c r="H46" s="34" t="str">
        <f t="array" aca="1" ref="H46" ca="1">IFERROR(IF(AND(OR(WEEKDAY(G$4,2)&gt;5,G$4=Congés),OR(G46="x",G46="S")),G46,IF(H$4=$E46,"x",IF(AND(((H$4-$E46)/VLOOKUP($D46,Opérations[],8,0))=INT(((H$4-$E46)/VLOOKUP($D46,Opérations[],8,0))),$D46&lt;&gt;""),"S",""))),"")</f>
        <v/>
      </c>
      <c r="I46" s="34" t="str">
        <f t="array" aca="1" ref="I46" ca="1">IFERROR(IF(AND(OR(WEEKDAY(H$4,2)&gt;5,H$4=Congés),OR(H46="x",H46="S")),H46,IF(I$4=$E46,"x",IF(AND(((I$4-$E46)/VLOOKUP($D46,Opérations[],8,0))=INT(((I$4-$E46)/VLOOKUP($D46,Opérations[],8,0))),$D46&lt;&gt;""),"S",""))),"")</f>
        <v/>
      </c>
      <c r="J46" s="34" t="str">
        <f t="array" aca="1" ref="J46" ca="1">IFERROR(IF(AND(OR(WEEKDAY(I$4,2)&gt;5,I$4=Congés),OR(I46="x",I46="S")),I46,IF(J$4=$E46,"x",IF(AND(((J$4-$E46)/VLOOKUP($D46,Opérations[],8,0))=INT(((J$4-$E46)/VLOOKUP($D46,Opérations[],8,0))),$D46&lt;&gt;""),"S",""))),"")</f>
        <v/>
      </c>
      <c r="K46" s="34" t="str">
        <f t="array" aca="1" ref="K46" ca="1">IFERROR(IF(AND(OR(WEEKDAY(J$4,2)&gt;5,J$4=Congés),OR(J46="x",J46="S")),J46,IF(K$4=$E46,"x",IF(AND(((K$4-$E46)/VLOOKUP($D46,Opérations[],8,0))=INT(((K$4-$E46)/VLOOKUP($D46,Opérations[],8,0))),$D46&lt;&gt;""),"S",""))),"")</f>
        <v/>
      </c>
      <c r="L46" s="34" t="str">
        <f t="array" aca="1" ref="L46" ca="1">IFERROR(IF(AND(OR(WEEKDAY(K$4,2)&gt;5,K$4=Congés),OR(K46="x",K46="S")),K46,IF(L$4=$E46,"x",IF(AND(((L$4-$E46)/VLOOKUP($D46,Opérations[],8,0))=INT(((L$4-$E46)/VLOOKUP($D46,Opérations[],8,0))),$D46&lt;&gt;""),"S",""))),"")</f>
        <v/>
      </c>
      <c r="M46" s="34" t="str">
        <f t="array" aca="1" ref="M46" ca="1">IFERROR(IF(AND(OR(WEEKDAY(L$4,2)&gt;5,L$4=Congés),OR(L46="x",L46="S")),L46,IF(M$4=$E46,"x",IF(AND(((M$4-$E46)/VLOOKUP($D46,Opérations[],8,0))=INT(((M$4-$E46)/VLOOKUP($D46,Opérations[],8,0))),$D46&lt;&gt;""),"S",""))),"")</f>
        <v/>
      </c>
      <c r="N46" s="34" t="str">
        <f t="array" aca="1" ref="N46" ca="1">IFERROR(IF(AND(OR(WEEKDAY(M$4,2)&gt;5,M$4=Congés),OR(M46="x",M46="S")),M46,IF(N$4=$E46,"x",IF(AND(((N$4-$E46)/VLOOKUP($D46,Opérations[],8,0))=INT(((N$4-$E46)/VLOOKUP($D46,Opérations[],8,0))),$D46&lt;&gt;""),"S",""))),"")</f>
        <v/>
      </c>
      <c r="O46" s="34" t="str">
        <f t="array" aca="1" ref="O46" ca="1">IFERROR(IF(AND(OR(WEEKDAY(N$4,2)&gt;5,N$4=Congés),OR(N46="x",N46="S")),N46,IF(O$4=$E46,"x",IF(AND(((O$4-$E46)/VLOOKUP($D46,Opérations[],8,0))=INT(((O$4-$E46)/VLOOKUP($D46,Opérations[],8,0))),$D46&lt;&gt;""),"S",""))),"")</f>
        <v/>
      </c>
      <c r="P46" s="34" t="str">
        <f t="array" aca="1" ref="P46" ca="1">IFERROR(IF(AND(OR(WEEKDAY(O$4,2)&gt;5,O$4=Congés),OR(O46="x",O46="S")),O46,IF(P$4=$E46,"x",IF(AND(((P$4-$E46)/VLOOKUP($D46,Opérations[],8,0))=INT(((P$4-$E46)/VLOOKUP($D46,Opérations[],8,0))),$D46&lt;&gt;""),"S",""))),"")</f>
        <v/>
      </c>
      <c r="Q46" s="34" t="str">
        <f t="array" aca="1" ref="Q46" ca="1">IFERROR(IF(AND(OR(WEEKDAY(P$4,2)&gt;5,P$4=Congés),OR(P46="x",P46="S")),P46,IF(Q$4=$E46,"x",IF(AND(((Q$4-$E46)/VLOOKUP($D46,Opérations[],8,0))=INT(((Q$4-$E46)/VLOOKUP($D46,Opérations[],8,0))),$D46&lt;&gt;""),"S",""))),"")</f>
        <v/>
      </c>
      <c r="R46" s="34" t="str">
        <f t="array" aca="1" ref="R46" ca="1">IFERROR(IF(AND(OR(WEEKDAY(Q$4,2)&gt;5,Q$4=Congés),OR(Q46="x",Q46="S")),Q46,IF(R$4=$E46,"x",IF(AND(((R$4-$E46)/VLOOKUP($D46,Opérations[],8,0))=INT(((R$4-$E46)/VLOOKUP($D46,Opérations[],8,0))),$D46&lt;&gt;""),"S",""))),"")</f>
        <v/>
      </c>
      <c r="S46" s="34" t="str">
        <f t="array" aca="1" ref="S46" ca="1">IFERROR(IF(AND(OR(WEEKDAY(R$4,2)&gt;5,R$4=Congés),OR(R46="x",R46="S")),R46,IF(S$4=$E46,"x",IF(AND(((S$4-$E46)/VLOOKUP($D46,Opérations[],8,0))=INT(((S$4-$E46)/VLOOKUP($D46,Opérations[],8,0))),$D46&lt;&gt;""),"S",""))),"")</f>
        <v/>
      </c>
      <c r="T46" s="34" t="str">
        <f t="array" aca="1" ref="T46" ca="1">IFERROR(IF(AND(OR(WEEKDAY(S$4,2)&gt;5,S$4=Congés),OR(S46="x",S46="S")),S46,IF(T$4=$E46,"x",IF(AND(((T$4-$E46)/VLOOKUP($D46,Opérations[],8,0))=INT(((T$4-$E46)/VLOOKUP($D46,Opérations[],8,0))),$D46&lt;&gt;""),"S",""))),"")</f>
        <v/>
      </c>
      <c r="U46" s="34" t="str">
        <f t="array" aca="1" ref="U46" ca="1">IFERROR(IF(AND(OR(WEEKDAY(T$4,2)&gt;5,T$4=Congés),OR(T46="x",T46="S")),T46,IF(U$4=$E46,"x",IF(AND(((U$4-$E46)/VLOOKUP($D46,Opérations[],8,0))=INT(((U$4-$E46)/VLOOKUP($D46,Opérations[],8,0))),$D46&lt;&gt;""),"S",""))),"")</f>
        <v/>
      </c>
      <c r="V46" s="34" t="str">
        <f t="array" aca="1" ref="V46" ca="1">IFERROR(IF(AND(OR(WEEKDAY(U$4,2)&gt;5,U$4=Congés),OR(U46="x",U46="S")),U46,IF(V$4=$E46,"x",IF(AND(((V$4-$E46)/VLOOKUP($D46,Opérations[],8,0))=INT(((V$4-$E46)/VLOOKUP($D46,Opérations[],8,0))),$D46&lt;&gt;""),"S",""))),"")</f>
        <v/>
      </c>
      <c r="W46" s="34" t="str">
        <f t="array" aca="1" ref="W46" ca="1">IFERROR(IF(AND(OR(WEEKDAY(V$4,2)&gt;5,V$4=Congés),OR(V46="x",V46="S")),V46,IF(W$4=$E46,"x",IF(AND(((W$4-$E46)/VLOOKUP($D46,Opérations[],8,0))=INT(((W$4-$E46)/VLOOKUP($D46,Opérations[],8,0))),$D46&lt;&gt;""),"S",""))),"")</f>
        <v/>
      </c>
      <c r="X46" s="34" t="str">
        <f t="array" aca="1" ref="X46" ca="1">IFERROR(IF(AND(OR(WEEKDAY(W$4,2)&gt;5,W$4=Congés),OR(W46="x",W46="S")),W46,IF(X$4=$E46,"x",IF(AND(((X$4-$E46)/VLOOKUP($D46,Opérations[],8,0))=INT(((X$4-$E46)/VLOOKUP($D46,Opérations[],8,0))),$D46&lt;&gt;""),"S",""))),"")</f>
        <v/>
      </c>
      <c r="Y46" s="34" t="str">
        <f t="array" aca="1" ref="Y46" ca="1">IFERROR(IF(AND(OR(WEEKDAY(X$4,2)&gt;5,X$4=Congés),OR(X46="x",X46="S")),X46,IF(Y$4=$E46,"x",IF(AND(((Y$4-$E46)/VLOOKUP($D46,Opérations[],8,0))=INT(((Y$4-$E46)/VLOOKUP($D46,Opérations[],8,0))),$D46&lt;&gt;""),"S",""))),"")</f>
        <v/>
      </c>
      <c r="Z46" s="34" t="str">
        <f t="array" aca="1" ref="Z46" ca="1">IFERROR(IF(AND(OR(WEEKDAY(Y$4,2)&gt;5,Y$4=Congés),OR(Y46="x",Y46="S")),Y46,IF(Z$4=$E46,"x",IF(AND(((Z$4-$E46)/VLOOKUP($D46,Opérations[],8,0))=INT(((Z$4-$E46)/VLOOKUP($D46,Opérations[],8,0))),$D46&lt;&gt;""),"S",""))),"")</f>
        <v/>
      </c>
      <c r="AA46" s="34" t="str">
        <f t="array" aca="1" ref="AA46" ca="1">IFERROR(IF(AND(OR(WEEKDAY(Z$4,2)&gt;5,Z$4=Congés),OR(Z46="x",Z46="S")),Z46,IF(AA$4=$E46,"x",IF(AND(((AA$4-$E46)/VLOOKUP($D46,Opérations[],8,0))=INT(((AA$4-$E46)/VLOOKUP($D46,Opérations[],8,0))),$D46&lt;&gt;""),"S",""))),"")</f>
        <v/>
      </c>
      <c r="AB46" s="34" t="str">
        <f t="array" aca="1" ref="AB46" ca="1">IFERROR(IF(AND(OR(WEEKDAY(AA$4,2)&gt;5,AA$4=Congés),OR(AA46="x",AA46="S")),AA46,IF(AB$4=$E46,"x",IF(AND(((AB$4-$E46)/VLOOKUP($D46,Opérations[],8,0))=INT(((AB$4-$E46)/VLOOKUP($D46,Opérations[],8,0))),$D46&lt;&gt;""),"S",""))),"")</f>
        <v/>
      </c>
      <c r="AC46" s="34" t="str">
        <f t="array" aca="1" ref="AC46" ca="1">IFERROR(IF(AND(OR(WEEKDAY(AB$4,2)&gt;5,AB$4=Congés),OR(AB46="x",AB46="S")),AB46,IF(AC$4=$E46,"x",IF(AND(((AC$4-$E46)/VLOOKUP($D46,Opérations[],8,0))=INT(((AC$4-$E46)/VLOOKUP($D46,Opérations[],8,0))),$D46&lt;&gt;""),"S",""))),"")</f>
        <v/>
      </c>
      <c r="AD46" s="34" t="str">
        <f t="array" aca="1" ref="AD46" ca="1">IFERROR(IF(AND(OR(WEEKDAY(AC$4,2)&gt;5,AC$4=Congés),OR(AC46="x",AC46="S")),AC46,IF(AD$4=$E46,"x",IF(AND(((AD$4-$E46)/VLOOKUP($D46,Opérations[],8,0))=INT(((AD$4-$E46)/VLOOKUP($D46,Opérations[],8,0))),$D46&lt;&gt;""),"S",""))),"")</f>
        <v/>
      </c>
      <c r="AE46" s="34" t="str">
        <f t="array" aca="1" ref="AE46" ca="1">IFERROR(IF(AND(OR(WEEKDAY(AD$4,2)&gt;5,AD$4=Congés),OR(AD46="x",AD46="S")),AD46,IF(AE$4=$E46,"x",IF(AND(((AE$4-$E46)/VLOOKUP($D46,Opérations[],8,0))=INT(((AE$4-$E46)/VLOOKUP($D46,Opérations[],8,0))),$D46&lt;&gt;""),"S",""))),"")</f>
        <v/>
      </c>
      <c r="AF46" s="34" t="str">
        <f t="array" aca="1" ref="AF46" ca="1">IFERROR(IF(AND(OR(WEEKDAY(AE$4,2)&gt;5,AE$4=Congés),OR(AE46="x",AE46="S")),AE46,IF(AF$4=$E46,"x",IF(AND(((AF$4-$E46)/VLOOKUP($D46,Opérations[],8,0))=INT(((AF$4-$E46)/VLOOKUP($D46,Opérations[],8,0))),$D46&lt;&gt;""),"S",""))),"")</f>
        <v/>
      </c>
      <c r="AG46" s="72" t="str">
        <f t="array" aca="1" ref="AG46" ca="1">IFERROR(IF(AND(OR(WEEKDAY(AF$4,2)&gt;5,AF$4=Congés),OR(AF46="x",AF46="S")),AF46,IF(AG$4=$E46,"x",IF(AND(((AG$4-$E46)/VLOOKUP($D46,Opérations[],8,0))=INT(((AG$4-$E46)/VLOOKUP($D46,Opérations[],8,0))),$D46&lt;&gt;""),"S",""))),"")</f>
        <v/>
      </c>
      <c r="AH46" s="80" t="str">
        <f t="array" aca="1" ref="AH46" ca="1">IFERROR(IF(AND(OR(WEEKDAY(AG$4,2)&gt;5,AG$4=Congés),OR(AG46="x",AG46="S")),AG46,IF(AH$4=$E46,"x",IF(AND(((AH$4-$E46)/VLOOKUP($D46,Opérations[],8,0))=INT(((AH$4-$E46)/VLOOKUP($D46,Opérations[],8,0))),$D46&lt;&gt;""),"S",""))),"")</f>
        <v/>
      </c>
      <c r="AI46" s="34" t="str">
        <f t="array" aca="1" ref="AI46" ca="1">IFERROR(IF(AND(OR(WEEKDAY(AH$4,2)&gt;5,AH$4=Congés),OR(AH46="x",AH46="S")),AH46,IF(AI$4=$E46,"x",IF(AND(((AI$4-$E46)/VLOOKUP($D46,Opérations[],8,0))=INT(((AI$4-$E46)/VLOOKUP($D46,Opérations[],8,0))),$D46&lt;&gt;""),"S",""))),"")</f>
        <v/>
      </c>
      <c r="AJ46" s="34" t="str">
        <f t="array" aca="1" ref="AJ46" ca="1">IFERROR(IF(AND(OR(WEEKDAY(AI$4,2)&gt;5,AI$4=Congés),OR(AI46="x",AI46="S")),AI46,IF(AJ$4=$E46,"x",IF(AND(((AJ$4-$E46)/VLOOKUP($D46,Opérations[],8,0))=INT(((AJ$4-$E46)/VLOOKUP($D46,Opérations[],8,0))),$D46&lt;&gt;""),"S",""))),"")</f>
        <v/>
      </c>
      <c r="AK46" s="34" t="str">
        <f t="array" aca="1" ref="AK46" ca="1">IFERROR(IF(AND(OR(WEEKDAY(AJ$4,2)&gt;5,AJ$4=Congés),OR(AJ46="x",AJ46="S")),AJ46,IF(AK$4=$E46,"x",IF(AND(((AK$4-$E46)/VLOOKUP($D46,Opérations[],8,0))=INT(((AK$4-$E46)/VLOOKUP($D46,Opérations[],8,0))),$D46&lt;&gt;""),"S",""))),"")</f>
        <v/>
      </c>
      <c r="AL46" s="34" t="str">
        <f t="array" aca="1" ref="AL46" ca="1">IFERROR(IF(AND(OR(WEEKDAY(AK$4,2)&gt;5,AK$4=Congés),OR(AK46="x",AK46="S")),AK46,IF(AL$4=$E46,"x",IF(AND(((AL$4-$E46)/VLOOKUP($D46,Opérations[],8,0))=INT(((AL$4-$E46)/VLOOKUP($D46,Opérations[],8,0))),$D46&lt;&gt;""),"S",""))),"")</f>
        <v/>
      </c>
      <c r="AM46" s="34" t="str">
        <f t="array" aca="1" ref="AM46" ca="1">IFERROR(IF(AND(OR(WEEKDAY(AL$4,2)&gt;5,AL$4=Congés),OR(AL46="x",AL46="S")),AL46,IF(AM$4=$E46,"x",IF(AND(((AM$4-$E46)/VLOOKUP($D46,Opérations[],8,0))=INT(((AM$4-$E46)/VLOOKUP($D46,Opérations[],8,0))),$D46&lt;&gt;""),"S",""))),"")</f>
        <v/>
      </c>
      <c r="AN46" s="34" t="str">
        <f t="array" aca="1" ref="AN46" ca="1">IFERROR(IF(AND(OR(WEEKDAY(AM$4,2)&gt;5,AM$4=Congés),OR(AM46="x",AM46="S")),AM46,IF(AN$4=$E46,"x",IF(AND(((AN$4-$E46)/VLOOKUP($D46,Opérations[],8,0))=INT(((AN$4-$E46)/VLOOKUP($D46,Opérations[],8,0))),$D46&lt;&gt;""),"S",""))),"")</f>
        <v/>
      </c>
      <c r="AO46" s="34" t="str">
        <f t="array" aca="1" ref="AO46" ca="1">IFERROR(IF(AND(OR(WEEKDAY(AN$4,2)&gt;5,AN$4=Congés),OR(AN46="x",AN46="S")),AN46,IF(AO$4=$E46,"x",IF(AND(((AO$4-$E46)/VLOOKUP($D46,Opérations[],8,0))=INT(((AO$4-$E46)/VLOOKUP($D46,Opérations[],8,0))),$D46&lt;&gt;""),"S",""))),"")</f>
        <v/>
      </c>
      <c r="AP46" s="34" t="str">
        <f t="array" aca="1" ref="AP46" ca="1">IFERROR(IF(AND(OR(WEEKDAY(AO$4,2)&gt;5,AO$4=Congés),OR(AO46="x",AO46="S")),AO46,IF(AP$4=$E46,"x",IF(AND(((AP$4-$E46)/VLOOKUP($D46,Opérations[],8,0))=INT(((AP$4-$E46)/VLOOKUP($D46,Opérations[],8,0))),$D46&lt;&gt;""),"S",""))),"")</f>
        <v/>
      </c>
      <c r="AQ46" s="34" t="str">
        <f t="array" aca="1" ref="AQ46" ca="1">IFERROR(IF(AND(OR(WEEKDAY(AP$4,2)&gt;5,AP$4=Congés),OR(AP46="x",AP46="S")),AP46,IF(AQ$4=$E46,"x",IF(AND(((AQ$4-$E46)/VLOOKUP($D46,Opérations[],8,0))=INT(((AQ$4-$E46)/VLOOKUP($D46,Opérations[],8,0))),$D46&lt;&gt;""),"S",""))),"")</f>
        <v/>
      </c>
      <c r="AR46" s="34" t="str">
        <f t="array" aca="1" ref="AR46" ca="1">IFERROR(IF(AND(OR(WEEKDAY(AQ$4,2)&gt;5,AQ$4=Congés),OR(AQ46="x",AQ46="S")),AQ46,IF(AR$4=$E46,"x",IF(AND(((AR$4-$E46)/VLOOKUP($D46,Opérations[],8,0))=INT(((AR$4-$E46)/VLOOKUP($D46,Opérations[],8,0))),$D46&lt;&gt;""),"S",""))),"")</f>
        <v/>
      </c>
      <c r="AS46" s="34" t="str">
        <f t="array" aca="1" ref="AS46" ca="1">IFERROR(IF(AND(OR(WEEKDAY(AR$4,2)&gt;5,AR$4=Congés),OR(AR46="x",AR46="S")),AR46,IF(AS$4=$E46,"x",IF(AND(((AS$4-$E46)/VLOOKUP($D46,Opérations[],8,0))=INT(((AS$4-$E46)/VLOOKUP($D46,Opérations[],8,0))),$D46&lt;&gt;""),"S",""))),"")</f>
        <v/>
      </c>
      <c r="AT46" s="34" t="str">
        <f t="array" aca="1" ref="AT46" ca="1">IFERROR(IF(AND(OR(WEEKDAY(AS$4,2)&gt;5,AS$4=Congés),OR(AS46="x",AS46="S")),AS46,IF(AT$4=$E46,"x",IF(AND(((AT$4-$E46)/VLOOKUP($D46,Opérations[],8,0))=INT(((AT$4-$E46)/VLOOKUP($D46,Opérations[],8,0))),$D46&lt;&gt;""),"S",""))),"")</f>
        <v/>
      </c>
      <c r="AU46" s="34" t="str">
        <f t="array" aca="1" ref="AU46" ca="1">IFERROR(IF(AND(OR(WEEKDAY(AT$4,2)&gt;5,AT$4=Congés),OR(AT46="x",AT46="S")),AT46,IF(AU$4=$E46,"x",IF(AND(((AU$4-$E46)/VLOOKUP($D46,Opérations[],8,0))=INT(((AU$4-$E46)/VLOOKUP($D46,Opérations[],8,0))),$D46&lt;&gt;""),"S",""))),"")</f>
        <v/>
      </c>
      <c r="AV46" s="34" t="str">
        <f t="array" aca="1" ref="AV46" ca="1">IFERROR(IF(AND(OR(WEEKDAY(AU$4,2)&gt;5,AU$4=Congés),OR(AU46="x",AU46="S")),AU46,IF(AV$4=$E46,"x",IF(AND(((AV$4-$E46)/VLOOKUP($D46,Opérations[],8,0))=INT(((AV$4-$E46)/VLOOKUP($D46,Opérations[],8,0))),$D46&lt;&gt;""),"S",""))),"")</f>
        <v/>
      </c>
      <c r="AW46" s="34" t="str">
        <f t="array" aca="1" ref="AW46" ca="1">IFERROR(IF(AND(OR(WEEKDAY(AV$4,2)&gt;5,AV$4=Congés),OR(AV46="x",AV46="S")),AV46,IF(AW$4=$E46,"x",IF(AND(((AW$4-$E46)/VLOOKUP($D46,Opérations[],8,0))=INT(((AW$4-$E46)/VLOOKUP($D46,Opérations[],8,0))),$D46&lt;&gt;""),"S",""))),"")</f>
        <v/>
      </c>
      <c r="AX46" s="34" t="str">
        <f t="array" aca="1" ref="AX46" ca="1">IFERROR(IF(AND(OR(WEEKDAY(AW$4,2)&gt;5,AW$4=Congés),OR(AW46="x",AW46="S")),AW46,IF(AX$4=$E46,"x",IF(AND(((AX$4-$E46)/VLOOKUP($D46,Opérations[],8,0))=INT(((AX$4-$E46)/VLOOKUP($D46,Opérations[],8,0))),$D46&lt;&gt;""),"S",""))),"")</f>
        <v/>
      </c>
      <c r="AY46" s="34" t="str">
        <f t="array" aca="1" ref="AY46" ca="1">IFERROR(IF(AND(OR(WEEKDAY(AX$4,2)&gt;5,AX$4=Congés),OR(AX46="x",AX46="S")),AX46,IF(AY$4=$E46,"x",IF(AND(((AY$4-$E46)/VLOOKUP($D46,Opérations[],8,0))=INT(((AY$4-$E46)/VLOOKUP($D46,Opérations[],8,0))),$D46&lt;&gt;""),"S",""))),"")</f>
        <v/>
      </c>
      <c r="AZ46" s="34" t="str">
        <f t="array" aca="1" ref="AZ46" ca="1">IFERROR(IF(AND(OR(WEEKDAY(AY$4,2)&gt;5,AY$4=Congés),OR(AY46="x",AY46="S")),AY46,IF(AZ$4=$E46,"x",IF(AND(((AZ$4-$E46)/VLOOKUP($D46,Opérations[],8,0))=INT(((AZ$4-$E46)/VLOOKUP($D46,Opérations[],8,0))),$D46&lt;&gt;""),"S",""))),"")</f>
        <v/>
      </c>
      <c r="BA46" s="34" t="str">
        <f t="array" aca="1" ref="BA46" ca="1">IFERROR(IF(AND(OR(WEEKDAY(AZ$4,2)&gt;5,AZ$4=Congés),OR(AZ46="x",AZ46="S")),AZ46,IF(BA$4=$E46,"x",IF(AND(((BA$4-$E46)/VLOOKUP($D46,Opérations[],8,0))=INT(((BA$4-$E46)/VLOOKUP($D46,Opérations[],8,0))),$D46&lt;&gt;""),"S",""))),"")</f>
        <v/>
      </c>
      <c r="BB46" s="34" t="str">
        <f t="array" aca="1" ref="BB46" ca="1">IFERROR(IF(AND(OR(WEEKDAY(BA$4,2)&gt;5,BA$4=Congés),OR(BA46="x",BA46="S")),BA46,IF(BB$4=$E46,"x",IF(AND(((BB$4-$E46)/VLOOKUP($D46,Opérations[],8,0))=INT(((BB$4-$E46)/VLOOKUP($D46,Opérations[],8,0))),$D46&lt;&gt;""),"S",""))),"")</f>
        <v/>
      </c>
      <c r="BC46" s="34" t="str">
        <f t="array" aca="1" ref="BC46" ca="1">IFERROR(IF(AND(OR(WEEKDAY(BB$4,2)&gt;5,BB$4=Congés),OR(BB46="x",BB46="S")),BB46,IF(BC$4=$E46,"x",IF(AND(((BC$4-$E46)/VLOOKUP($D46,Opérations[],8,0))=INT(((BC$4-$E46)/VLOOKUP($D46,Opérations[],8,0))),$D46&lt;&gt;""),"S",""))),"")</f>
        <v/>
      </c>
      <c r="BD46" s="72" t="str">
        <f t="array" aca="1" ref="BD46" ca="1">IFERROR(IF(AND(OR(WEEKDAY(BC$4,2)&gt;5,BC$4=Congés),OR(BC46="x",BC46="S")),BC46,IF(BD$4=$E46,"x",IF(AND(((BD$4-$E46)/VLOOKUP($D46,Opérations[],8,0))=INT(((BD$4-$E46)/VLOOKUP($D46,Opérations[],8,0))),$D46&lt;&gt;""),"S",""))),"")</f>
        <v/>
      </c>
    </row>
    <row r="47" spans="3:56">
      <c r="C47" s="163" t="str">
        <f>IF(ISBLANK(D47),"",VLOOKUP(D47,Opérations[],2,0))</f>
        <v>Moteur de scie X2</v>
      </c>
      <c r="D47" s="4">
        <f t="shared" si="4"/>
        <v>41</v>
      </c>
      <c r="E47" s="71">
        <f>IF(ISBLANK(D47),"",VLOOKUP(D47,Opérations[],3,0))</f>
        <v>0</v>
      </c>
      <c r="F47" s="83"/>
      <c r="G47" s="80" t="str">
        <f t="array" aca="1" ref="G47" ca="1">IFERROR(IF(AND(OR(WEEKDAY(F$4,2)&gt;5,F$4=Congés),OR(F47="x",F47="S")),F47,IF(G$4=$E47,"x",IF(AND(((G$4-$E47)/VLOOKUP($D47,Opérations[],8,0))=INT(((G$4-$E47)/VLOOKUP($D47,Opérations[],8,0))),$D47&lt;&gt;""),"S",""))),"")</f>
        <v/>
      </c>
      <c r="H47" s="34" t="str">
        <f t="array" aca="1" ref="H47" ca="1">IFERROR(IF(AND(OR(WEEKDAY(G$4,2)&gt;5,G$4=Congés),OR(G47="x",G47="S")),G47,IF(H$4=$E47,"x",IF(AND(((H$4-$E47)/VLOOKUP($D47,Opérations[],8,0))=INT(((H$4-$E47)/VLOOKUP($D47,Opérations[],8,0))),$D47&lt;&gt;""),"S",""))),"")</f>
        <v/>
      </c>
      <c r="I47" s="34" t="str">
        <f t="array" aca="1" ref="I47" ca="1">IFERROR(IF(AND(OR(WEEKDAY(H$4,2)&gt;5,H$4=Congés),OR(H47="x",H47="S")),H47,IF(I$4=$E47,"x",IF(AND(((I$4-$E47)/VLOOKUP($D47,Opérations[],8,0))=INT(((I$4-$E47)/VLOOKUP($D47,Opérations[],8,0))),$D47&lt;&gt;""),"S",""))),"")</f>
        <v/>
      </c>
      <c r="J47" s="34" t="str">
        <f t="array" aca="1" ref="J47" ca="1">IFERROR(IF(AND(OR(WEEKDAY(I$4,2)&gt;5,I$4=Congés),OR(I47="x",I47="S")),I47,IF(J$4=$E47,"x",IF(AND(((J$4-$E47)/VLOOKUP($D47,Opérations[],8,0))=INT(((J$4-$E47)/VLOOKUP($D47,Opérations[],8,0))),$D47&lt;&gt;""),"S",""))),"")</f>
        <v/>
      </c>
      <c r="K47" s="34" t="str">
        <f t="array" aca="1" ref="K47" ca="1">IFERROR(IF(AND(OR(WEEKDAY(J$4,2)&gt;5,J$4=Congés),OR(J47="x",J47="S")),J47,IF(K$4=$E47,"x",IF(AND(((K$4-$E47)/VLOOKUP($D47,Opérations[],8,0))=INT(((K$4-$E47)/VLOOKUP($D47,Opérations[],8,0))),$D47&lt;&gt;""),"S",""))),"")</f>
        <v/>
      </c>
      <c r="L47" s="34" t="str">
        <f t="array" aca="1" ref="L47" ca="1">IFERROR(IF(AND(OR(WEEKDAY(K$4,2)&gt;5,K$4=Congés),OR(K47="x",K47="S")),K47,IF(L$4=$E47,"x",IF(AND(((L$4-$E47)/VLOOKUP($D47,Opérations[],8,0))=INT(((L$4-$E47)/VLOOKUP($D47,Opérations[],8,0))),$D47&lt;&gt;""),"S",""))),"")</f>
        <v/>
      </c>
      <c r="M47" s="34" t="str">
        <f t="array" aca="1" ref="M47" ca="1">IFERROR(IF(AND(OR(WEEKDAY(L$4,2)&gt;5,L$4=Congés),OR(L47="x",L47="S")),L47,IF(M$4=$E47,"x",IF(AND(((M$4-$E47)/VLOOKUP($D47,Opérations[],8,0))=INT(((M$4-$E47)/VLOOKUP($D47,Opérations[],8,0))),$D47&lt;&gt;""),"S",""))),"")</f>
        <v/>
      </c>
      <c r="N47" s="34" t="str">
        <f t="array" aca="1" ref="N47" ca="1">IFERROR(IF(AND(OR(WEEKDAY(M$4,2)&gt;5,M$4=Congés),OR(M47="x",M47="S")),M47,IF(N$4=$E47,"x",IF(AND(((N$4-$E47)/VLOOKUP($D47,Opérations[],8,0))=INT(((N$4-$E47)/VLOOKUP($D47,Opérations[],8,0))),$D47&lt;&gt;""),"S",""))),"")</f>
        <v/>
      </c>
      <c r="O47" s="34" t="str">
        <f t="array" aca="1" ref="O47" ca="1">IFERROR(IF(AND(OR(WEEKDAY(N$4,2)&gt;5,N$4=Congés),OR(N47="x",N47="S")),N47,IF(O$4=$E47,"x",IF(AND(((O$4-$E47)/VLOOKUP($D47,Opérations[],8,0))=INT(((O$4-$E47)/VLOOKUP($D47,Opérations[],8,0))),$D47&lt;&gt;""),"S",""))),"")</f>
        <v/>
      </c>
      <c r="P47" s="34" t="str">
        <f t="array" aca="1" ref="P47" ca="1">IFERROR(IF(AND(OR(WEEKDAY(O$4,2)&gt;5,O$4=Congés),OR(O47="x",O47="S")),O47,IF(P$4=$E47,"x",IF(AND(((P$4-$E47)/VLOOKUP($D47,Opérations[],8,0))=INT(((P$4-$E47)/VLOOKUP($D47,Opérations[],8,0))),$D47&lt;&gt;""),"S",""))),"")</f>
        <v/>
      </c>
      <c r="Q47" s="34" t="str">
        <f t="array" aca="1" ref="Q47" ca="1">IFERROR(IF(AND(OR(WEEKDAY(P$4,2)&gt;5,P$4=Congés),OR(P47="x",P47="S")),P47,IF(Q$4=$E47,"x",IF(AND(((Q$4-$E47)/VLOOKUP($D47,Opérations[],8,0))=INT(((Q$4-$E47)/VLOOKUP($D47,Opérations[],8,0))),$D47&lt;&gt;""),"S",""))),"")</f>
        <v/>
      </c>
      <c r="R47" s="34" t="str">
        <f t="array" aca="1" ref="R47" ca="1">IFERROR(IF(AND(OR(WEEKDAY(Q$4,2)&gt;5,Q$4=Congés),OR(Q47="x",Q47="S")),Q47,IF(R$4=$E47,"x",IF(AND(((R$4-$E47)/VLOOKUP($D47,Opérations[],8,0))=INT(((R$4-$E47)/VLOOKUP($D47,Opérations[],8,0))),$D47&lt;&gt;""),"S",""))),"")</f>
        <v/>
      </c>
      <c r="S47" s="34" t="str">
        <f t="array" aca="1" ref="S47" ca="1">IFERROR(IF(AND(OR(WEEKDAY(R$4,2)&gt;5,R$4=Congés),OR(R47="x",R47="S")),R47,IF(S$4=$E47,"x",IF(AND(((S$4-$E47)/VLOOKUP($D47,Opérations[],8,0))=INT(((S$4-$E47)/VLOOKUP($D47,Opérations[],8,0))),$D47&lt;&gt;""),"S",""))),"")</f>
        <v/>
      </c>
      <c r="T47" s="34" t="str">
        <f t="array" aca="1" ref="T47" ca="1">IFERROR(IF(AND(OR(WEEKDAY(S$4,2)&gt;5,S$4=Congés),OR(S47="x",S47="S")),S47,IF(T$4=$E47,"x",IF(AND(((T$4-$E47)/VLOOKUP($D47,Opérations[],8,0))=INT(((T$4-$E47)/VLOOKUP($D47,Opérations[],8,0))),$D47&lt;&gt;""),"S",""))),"")</f>
        <v/>
      </c>
      <c r="U47" s="34" t="str">
        <f t="array" aca="1" ref="U47" ca="1">IFERROR(IF(AND(OR(WEEKDAY(T$4,2)&gt;5,T$4=Congés),OR(T47="x",T47="S")),T47,IF(U$4=$E47,"x",IF(AND(((U$4-$E47)/VLOOKUP($D47,Opérations[],8,0))=INT(((U$4-$E47)/VLOOKUP($D47,Opérations[],8,0))),$D47&lt;&gt;""),"S",""))),"")</f>
        <v/>
      </c>
      <c r="V47" s="34" t="str">
        <f t="array" aca="1" ref="V47" ca="1">IFERROR(IF(AND(OR(WEEKDAY(U$4,2)&gt;5,U$4=Congés),OR(U47="x",U47="S")),U47,IF(V$4=$E47,"x",IF(AND(((V$4-$E47)/VLOOKUP($D47,Opérations[],8,0))=INT(((V$4-$E47)/VLOOKUP($D47,Opérations[],8,0))),$D47&lt;&gt;""),"S",""))),"")</f>
        <v/>
      </c>
      <c r="W47" s="34" t="str">
        <f t="array" aca="1" ref="W47" ca="1">IFERROR(IF(AND(OR(WEEKDAY(V$4,2)&gt;5,V$4=Congés),OR(V47="x",V47="S")),V47,IF(W$4=$E47,"x",IF(AND(((W$4-$E47)/VLOOKUP($D47,Opérations[],8,0))=INT(((W$4-$E47)/VLOOKUP($D47,Opérations[],8,0))),$D47&lt;&gt;""),"S",""))),"")</f>
        <v/>
      </c>
      <c r="X47" s="34" t="str">
        <f t="array" aca="1" ref="X47" ca="1">IFERROR(IF(AND(OR(WEEKDAY(W$4,2)&gt;5,W$4=Congés),OR(W47="x",W47="S")),W47,IF(X$4=$E47,"x",IF(AND(((X$4-$E47)/VLOOKUP($D47,Opérations[],8,0))=INT(((X$4-$E47)/VLOOKUP($D47,Opérations[],8,0))),$D47&lt;&gt;""),"S",""))),"")</f>
        <v/>
      </c>
      <c r="Y47" s="34" t="str">
        <f t="array" aca="1" ref="Y47" ca="1">IFERROR(IF(AND(OR(WEEKDAY(X$4,2)&gt;5,X$4=Congés),OR(X47="x",X47="S")),X47,IF(Y$4=$E47,"x",IF(AND(((Y$4-$E47)/VLOOKUP($D47,Opérations[],8,0))=INT(((Y$4-$E47)/VLOOKUP($D47,Opérations[],8,0))),$D47&lt;&gt;""),"S",""))),"")</f>
        <v/>
      </c>
      <c r="Z47" s="34" t="str">
        <f t="array" aca="1" ref="Z47" ca="1">IFERROR(IF(AND(OR(WEEKDAY(Y$4,2)&gt;5,Y$4=Congés),OR(Y47="x",Y47="S")),Y47,IF(Z$4=$E47,"x",IF(AND(((Z$4-$E47)/VLOOKUP($D47,Opérations[],8,0))=INT(((Z$4-$E47)/VLOOKUP($D47,Opérations[],8,0))),$D47&lt;&gt;""),"S",""))),"")</f>
        <v/>
      </c>
      <c r="AA47" s="34" t="str">
        <f t="array" aca="1" ref="AA47" ca="1">IFERROR(IF(AND(OR(WEEKDAY(Z$4,2)&gt;5,Z$4=Congés),OR(Z47="x",Z47="S")),Z47,IF(AA$4=$E47,"x",IF(AND(((AA$4-$E47)/VLOOKUP($D47,Opérations[],8,0))=INT(((AA$4-$E47)/VLOOKUP($D47,Opérations[],8,0))),$D47&lt;&gt;""),"S",""))),"")</f>
        <v/>
      </c>
      <c r="AB47" s="34" t="str">
        <f t="array" aca="1" ref="AB47" ca="1">IFERROR(IF(AND(OR(WEEKDAY(AA$4,2)&gt;5,AA$4=Congés),OR(AA47="x",AA47="S")),AA47,IF(AB$4=$E47,"x",IF(AND(((AB$4-$E47)/VLOOKUP($D47,Opérations[],8,0))=INT(((AB$4-$E47)/VLOOKUP($D47,Opérations[],8,0))),$D47&lt;&gt;""),"S",""))),"")</f>
        <v/>
      </c>
      <c r="AC47" s="34" t="str">
        <f t="array" aca="1" ref="AC47" ca="1">IFERROR(IF(AND(OR(WEEKDAY(AB$4,2)&gt;5,AB$4=Congés),OR(AB47="x",AB47="S")),AB47,IF(AC$4=$E47,"x",IF(AND(((AC$4-$E47)/VLOOKUP($D47,Opérations[],8,0))=INT(((AC$4-$E47)/VLOOKUP($D47,Opérations[],8,0))),$D47&lt;&gt;""),"S",""))),"")</f>
        <v/>
      </c>
      <c r="AD47" s="34" t="str">
        <f t="array" aca="1" ref="AD47" ca="1">IFERROR(IF(AND(OR(WEEKDAY(AC$4,2)&gt;5,AC$4=Congés),OR(AC47="x",AC47="S")),AC47,IF(AD$4=$E47,"x",IF(AND(((AD$4-$E47)/VLOOKUP($D47,Opérations[],8,0))=INT(((AD$4-$E47)/VLOOKUP($D47,Opérations[],8,0))),$D47&lt;&gt;""),"S",""))),"")</f>
        <v/>
      </c>
      <c r="AE47" s="34" t="str">
        <f t="array" aca="1" ref="AE47" ca="1">IFERROR(IF(AND(OR(WEEKDAY(AD$4,2)&gt;5,AD$4=Congés),OR(AD47="x",AD47="S")),AD47,IF(AE$4=$E47,"x",IF(AND(((AE$4-$E47)/VLOOKUP($D47,Opérations[],8,0))=INT(((AE$4-$E47)/VLOOKUP($D47,Opérations[],8,0))),$D47&lt;&gt;""),"S",""))),"")</f>
        <v/>
      </c>
      <c r="AF47" s="34" t="str">
        <f t="array" aca="1" ref="AF47" ca="1">IFERROR(IF(AND(OR(WEEKDAY(AE$4,2)&gt;5,AE$4=Congés),OR(AE47="x",AE47="S")),AE47,IF(AF$4=$E47,"x",IF(AND(((AF$4-$E47)/VLOOKUP($D47,Opérations[],8,0))=INT(((AF$4-$E47)/VLOOKUP($D47,Opérations[],8,0))),$D47&lt;&gt;""),"S",""))),"")</f>
        <v/>
      </c>
      <c r="AG47" s="72" t="str">
        <f t="array" aca="1" ref="AG47" ca="1">IFERROR(IF(AND(OR(WEEKDAY(AF$4,2)&gt;5,AF$4=Congés),OR(AF47="x",AF47="S")),AF47,IF(AG$4=$E47,"x",IF(AND(((AG$4-$E47)/VLOOKUP($D47,Opérations[],8,0))=INT(((AG$4-$E47)/VLOOKUP($D47,Opérations[],8,0))),$D47&lt;&gt;""),"S",""))),"")</f>
        <v/>
      </c>
      <c r="AH47" s="80" t="str">
        <f t="array" aca="1" ref="AH47" ca="1">IFERROR(IF(AND(OR(WEEKDAY(AG$4,2)&gt;5,AG$4=Congés),OR(AG47="x",AG47="S")),AG47,IF(AH$4=$E47,"x",IF(AND(((AH$4-$E47)/VLOOKUP($D47,Opérations[],8,0))=INT(((AH$4-$E47)/VLOOKUP($D47,Opérations[],8,0))),$D47&lt;&gt;""),"S",""))),"")</f>
        <v/>
      </c>
      <c r="AI47" s="34" t="str">
        <f t="array" aca="1" ref="AI47" ca="1">IFERROR(IF(AND(OR(WEEKDAY(AH$4,2)&gt;5,AH$4=Congés),OR(AH47="x",AH47="S")),AH47,IF(AI$4=$E47,"x",IF(AND(((AI$4-$E47)/VLOOKUP($D47,Opérations[],8,0))=INT(((AI$4-$E47)/VLOOKUP($D47,Opérations[],8,0))),$D47&lt;&gt;""),"S",""))),"")</f>
        <v/>
      </c>
      <c r="AJ47" s="34" t="str">
        <f t="array" aca="1" ref="AJ47" ca="1">IFERROR(IF(AND(OR(WEEKDAY(AI$4,2)&gt;5,AI$4=Congés),OR(AI47="x",AI47="S")),AI47,IF(AJ$4=$E47,"x",IF(AND(((AJ$4-$E47)/VLOOKUP($D47,Opérations[],8,0))=INT(((AJ$4-$E47)/VLOOKUP($D47,Opérations[],8,0))),$D47&lt;&gt;""),"S",""))),"")</f>
        <v/>
      </c>
      <c r="AK47" s="34" t="str">
        <f t="array" aca="1" ref="AK47" ca="1">IFERROR(IF(AND(OR(WEEKDAY(AJ$4,2)&gt;5,AJ$4=Congés),OR(AJ47="x",AJ47="S")),AJ47,IF(AK$4=$E47,"x",IF(AND(((AK$4-$E47)/VLOOKUP($D47,Opérations[],8,0))=INT(((AK$4-$E47)/VLOOKUP($D47,Opérations[],8,0))),$D47&lt;&gt;""),"S",""))),"")</f>
        <v/>
      </c>
      <c r="AL47" s="34" t="str">
        <f t="array" aca="1" ref="AL47" ca="1">IFERROR(IF(AND(OR(WEEKDAY(AK$4,2)&gt;5,AK$4=Congés),OR(AK47="x",AK47="S")),AK47,IF(AL$4=$E47,"x",IF(AND(((AL$4-$E47)/VLOOKUP($D47,Opérations[],8,0))=INT(((AL$4-$E47)/VLOOKUP($D47,Opérations[],8,0))),$D47&lt;&gt;""),"S",""))),"")</f>
        <v/>
      </c>
      <c r="AM47" s="34" t="str">
        <f t="array" aca="1" ref="AM47" ca="1">IFERROR(IF(AND(OR(WEEKDAY(AL$4,2)&gt;5,AL$4=Congés),OR(AL47="x",AL47="S")),AL47,IF(AM$4=$E47,"x",IF(AND(((AM$4-$E47)/VLOOKUP($D47,Opérations[],8,0))=INT(((AM$4-$E47)/VLOOKUP($D47,Opérations[],8,0))),$D47&lt;&gt;""),"S",""))),"")</f>
        <v/>
      </c>
      <c r="AN47" s="34" t="str">
        <f t="array" aca="1" ref="AN47" ca="1">IFERROR(IF(AND(OR(WEEKDAY(AM$4,2)&gt;5,AM$4=Congés),OR(AM47="x",AM47="S")),AM47,IF(AN$4=$E47,"x",IF(AND(((AN$4-$E47)/VLOOKUP($D47,Opérations[],8,0))=INT(((AN$4-$E47)/VLOOKUP($D47,Opérations[],8,0))),$D47&lt;&gt;""),"S",""))),"")</f>
        <v/>
      </c>
      <c r="AO47" s="34" t="str">
        <f t="array" aca="1" ref="AO47" ca="1">IFERROR(IF(AND(OR(WEEKDAY(AN$4,2)&gt;5,AN$4=Congés),OR(AN47="x",AN47="S")),AN47,IF(AO$4=$E47,"x",IF(AND(((AO$4-$E47)/VLOOKUP($D47,Opérations[],8,0))=INT(((AO$4-$E47)/VLOOKUP($D47,Opérations[],8,0))),$D47&lt;&gt;""),"S",""))),"")</f>
        <v/>
      </c>
      <c r="AP47" s="34" t="str">
        <f t="array" aca="1" ref="AP47" ca="1">IFERROR(IF(AND(OR(WEEKDAY(AO$4,2)&gt;5,AO$4=Congés),OR(AO47="x",AO47="S")),AO47,IF(AP$4=$E47,"x",IF(AND(((AP$4-$E47)/VLOOKUP($D47,Opérations[],8,0))=INT(((AP$4-$E47)/VLOOKUP($D47,Opérations[],8,0))),$D47&lt;&gt;""),"S",""))),"")</f>
        <v/>
      </c>
      <c r="AQ47" s="34" t="str">
        <f t="array" aca="1" ref="AQ47" ca="1">IFERROR(IF(AND(OR(WEEKDAY(AP$4,2)&gt;5,AP$4=Congés),OR(AP47="x",AP47="S")),AP47,IF(AQ$4=$E47,"x",IF(AND(((AQ$4-$E47)/VLOOKUP($D47,Opérations[],8,0))=INT(((AQ$4-$E47)/VLOOKUP($D47,Opérations[],8,0))),$D47&lt;&gt;""),"S",""))),"")</f>
        <v/>
      </c>
      <c r="AR47" s="34" t="str">
        <f t="array" aca="1" ref="AR47" ca="1">IFERROR(IF(AND(OR(WEEKDAY(AQ$4,2)&gt;5,AQ$4=Congés),OR(AQ47="x",AQ47="S")),AQ47,IF(AR$4=$E47,"x",IF(AND(((AR$4-$E47)/VLOOKUP($D47,Opérations[],8,0))=INT(((AR$4-$E47)/VLOOKUP($D47,Opérations[],8,0))),$D47&lt;&gt;""),"S",""))),"")</f>
        <v/>
      </c>
      <c r="AS47" s="34" t="str">
        <f t="array" aca="1" ref="AS47" ca="1">IFERROR(IF(AND(OR(WEEKDAY(AR$4,2)&gt;5,AR$4=Congés),OR(AR47="x",AR47="S")),AR47,IF(AS$4=$E47,"x",IF(AND(((AS$4-$E47)/VLOOKUP($D47,Opérations[],8,0))=INT(((AS$4-$E47)/VLOOKUP($D47,Opérations[],8,0))),$D47&lt;&gt;""),"S",""))),"")</f>
        <v/>
      </c>
      <c r="AT47" s="34" t="str">
        <f t="array" aca="1" ref="AT47" ca="1">IFERROR(IF(AND(OR(WEEKDAY(AS$4,2)&gt;5,AS$4=Congés),OR(AS47="x",AS47="S")),AS47,IF(AT$4=$E47,"x",IF(AND(((AT$4-$E47)/VLOOKUP($D47,Opérations[],8,0))=INT(((AT$4-$E47)/VLOOKUP($D47,Opérations[],8,0))),$D47&lt;&gt;""),"S",""))),"")</f>
        <v/>
      </c>
      <c r="AU47" s="34" t="str">
        <f t="array" aca="1" ref="AU47" ca="1">IFERROR(IF(AND(OR(WEEKDAY(AT$4,2)&gt;5,AT$4=Congés),OR(AT47="x",AT47="S")),AT47,IF(AU$4=$E47,"x",IF(AND(((AU$4-$E47)/VLOOKUP($D47,Opérations[],8,0))=INT(((AU$4-$E47)/VLOOKUP($D47,Opérations[],8,0))),$D47&lt;&gt;""),"S",""))),"")</f>
        <v/>
      </c>
      <c r="AV47" s="34" t="str">
        <f t="array" aca="1" ref="AV47" ca="1">IFERROR(IF(AND(OR(WEEKDAY(AU$4,2)&gt;5,AU$4=Congés),OR(AU47="x",AU47="S")),AU47,IF(AV$4=$E47,"x",IF(AND(((AV$4-$E47)/VLOOKUP($D47,Opérations[],8,0))=INT(((AV$4-$E47)/VLOOKUP($D47,Opérations[],8,0))),$D47&lt;&gt;""),"S",""))),"")</f>
        <v/>
      </c>
      <c r="AW47" s="34" t="str">
        <f t="array" aca="1" ref="AW47" ca="1">IFERROR(IF(AND(OR(WEEKDAY(AV$4,2)&gt;5,AV$4=Congés),OR(AV47="x",AV47="S")),AV47,IF(AW$4=$E47,"x",IF(AND(((AW$4-$E47)/VLOOKUP($D47,Opérations[],8,0))=INT(((AW$4-$E47)/VLOOKUP($D47,Opérations[],8,0))),$D47&lt;&gt;""),"S",""))),"")</f>
        <v/>
      </c>
      <c r="AX47" s="34" t="str">
        <f t="array" aca="1" ref="AX47" ca="1">IFERROR(IF(AND(OR(WEEKDAY(AW$4,2)&gt;5,AW$4=Congés),OR(AW47="x",AW47="S")),AW47,IF(AX$4=$E47,"x",IF(AND(((AX$4-$E47)/VLOOKUP($D47,Opérations[],8,0))=INT(((AX$4-$E47)/VLOOKUP($D47,Opérations[],8,0))),$D47&lt;&gt;""),"S",""))),"")</f>
        <v/>
      </c>
      <c r="AY47" s="34" t="str">
        <f t="array" aca="1" ref="AY47" ca="1">IFERROR(IF(AND(OR(WEEKDAY(AX$4,2)&gt;5,AX$4=Congés),OR(AX47="x",AX47="S")),AX47,IF(AY$4=$E47,"x",IF(AND(((AY$4-$E47)/VLOOKUP($D47,Opérations[],8,0))=INT(((AY$4-$E47)/VLOOKUP($D47,Opérations[],8,0))),$D47&lt;&gt;""),"S",""))),"")</f>
        <v/>
      </c>
      <c r="AZ47" s="34" t="str">
        <f t="array" aca="1" ref="AZ47" ca="1">IFERROR(IF(AND(OR(WEEKDAY(AY$4,2)&gt;5,AY$4=Congés),OR(AY47="x",AY47="S")),AY47,IF(AZ$4=$E47,"x",IF(AND(((AZ$4-$E47)/VLOOKUP($D47,Opérations[],8,0))=INT(((AZ$4-$E47)/VLOOKUP($D47,Opérations[],8,0))),$D47&lt;&gt;""),"S",""))),"")</f>
        <v/>
      </c>
      <c r="BA47" s="34" t="str">
        <f t="array" aca="1" ref="BA47" ca="1">IFERROR(IF(AND(OR(WEEKDAY(AZ$4,2)&gt;5,AZ$4=Congés),OR(AZ47="x",AZ47="S")),AZ47,IF(BA$4=$E47,"x",IF(AND(((BA$4-$E47)/VLOOKUP($D47,Opérations[],8,0))=INT(((BA$4-$E47)/VLOOKUP($D47,Opérations[],8,0))),$D47&lt;&gt;""),"S",""))),"")</f>
        <v/>
      </c>
      <c r="BB47" s="34" t="str">
        <f t="array" aca="1" ref="BB47" ca="1">IFERROR(IF(AND(OR(WEEKDAY(BA$4,2)&gt;5,BA$4=Congés),OR(BA47="x",BA47="S")),BA47,IF(BB$4=$E47,"x",IF(AND(((BB$4-$E47)/VLOOKUP($D47,Opérations[],8,0))=INT(((BB$4-$E47)/VLOOKUP($D47,Opérations[],8,0))),$D47&lt;&gt;""),"S",""))),"")</f>
        <v/>
      </c>
      <c r="BC47" s="34" t="str">
        <f t="array" aca="1" ref="BC47" ca="1">IFERROR(IF(AND(OR(WEEKDAY(BB$4,2)&gt;5,BB$4=Congés),OR(BB47="x",BB47="S")),BB47,IF(BC$4=$E47,"x",IF(AND(((BC$4-$E47)/VLOOKUP($D47,Opérations[],8,0))=INT(((BC$4-$E47)/VLOOKUP($D47,Opérations[],8,0))),$D47&lt;&gt;""),"S",""))),"")</f>
        <v/>
      </c>
      <c r="BD47" s="72" t="str">
        <f t="array" aca="1" ref="BD47" ca="1">IFERROR(IF(AND(OR(WEEKDAY(BC$4,2)&gt;5,BC$4=Congés),OR(BC47="x",BC47="S")),BC47,IF(BD$4=$E47,"x",IF(AND(((BD$4-$E47)/VLOOKUP($D47,Opérations[],8,0))=INT(((BD$4-$E47)/VLOOKUP($D47,Opérations[],8,0))),$D47&lt;&gt;""),"S",""))),"")</f>
        <v/>
      </c>
    </row>
    <row r="48" spans="3:56">
      <c r="C48" s="159" t="str">
        <f>IF(ISBLANK(D48),"",VLOOKUP(D48,Opérations[],2,0))</f>
        <v xml:space="preserve">Etat du cable d'alimentation </v>
      </c>
      <c r="D48" s="4">
        <f t="shared" si="4"/>
        <v>42</v>
      </c>
      <c r="E48" s="71">
        <f>IF(ISBLANK(D48),"",VLOOKUP(D48,Opérations[],3,0))</f>
        <v>42643</v>
      </c>
      <c r="F48" s="83"/>
      <c r="G48" s="80" t="str">
        <f t="array" aca="1" ref="G48" ca="1">IFERROR(IF(AND(OR(WEEKDAY(F$4,2)&gt;5,F$4=Congés),OR(F48="x",F48="S")),F48,IF(G$4=$E48,"x",IF(AND(((G$4-$E48)/VLOOKUP($D48,Opérations[],8,0))=INT(((G$4-$E48)/VLOOKUP($D48,Opérations[],8,0))),$D48&lt;&gt;""),"S",""))),"")</f>
        <v/>
      </c>
      <c r="H48" s="34" t="str">
        <f t="array" aca="1" ref="H48" ca="1">IFERROR(IF(AND(OR(WEEKDAY(G$4,2)&gt;5,G$4=Congés),OR(G48="x",G48="S")),G48,IF(H$4=$E48,"x",IF(AND(((H$4-$E48)/VLOOKUP($D48,Opérations[],8,0))=INT(((H$4-$E48)/VLOOKUP($D48,Opérations[],8,0))),$D48&lt;&gt;""),"S",""))),"")</f>
        <v/>
      </c>
      <c r="I48" s="34" t="str">
        <f t="array" aca="1" ref="I48" ca="1">IFERROR(IF(AND(OR(WEEKDAY(H$4,2)&gt;5,H$4=Congés),OR(H48="x",H48="S")),H48,IF(I$4=$E48,"x",IF(AND(((I$4-$E48)/VLOOKUP($D48,Opérations[],8,0))=INT(((I$4-$E48)/VLOOKUP($D48,Opérations[],8,0))),$D48&lt;&gt;""),"S",""))),"")</f>
        <v/>
      </c>
      <c r="J48" s="34" t="str">
        <f t="array" aca="1" ref="J48" ca="1">IFERROR(IF(AND(OR(WEEKDAY(I$4,2)&gt;5,I$4=Congés),OR(I48="x",I48="S")),I48,IF(J$4=$E48,"x",IF(AND(((J$4-$E48)/VLOOKUP($D48,Opérations[],8,0))=INT(((J$4-$E48)/VLOOKUP($D48,Opérations[],8,0))),$D48&lt;&gt;""),"S",""))),"")</f>
        <v/>
      </c>
      <c r="K48" s="34" t="str">
        <f t="array" aca="1" ref="K48" ca="1">IFERROR(IF(AND(OR(WEEKDAY(J$4,2)&gt;5,J$4=Congés),OR(J48="x",J48="S")),J48,IF(K$4=$E48,"x",IF(AND(((K$4-$E48)/VLOOKUP($D48,Opérations[],8,0))=INT(((K$4-$E48)/VLOOKUP($D48,Opérations[],8,0))),$D48&lt;&gt;""),"S",""))),"")</f>
        <v/>
      </c>
      <c r="L48" s="34" t="str">
        <f t="array" aca="1" ref="L48" ca="1">IFERROR(IF(AND(OR(WEEKDAY(K$4,2)&gt;5,K$4=Congés),OR(K48="x",K48="S")),K48,IF(L$4=$E48,"x",IF(AND(((L$4-$E48)/VLOOKUP($D48,Opérations[],8,0))=INT(((L$4-$E48)/VLOOKUP($D48,Opérations[],8,0))),$D48&lt;&gt;""),"S",""))),"")</f>
        <v/>
      </c>
      <c r="M48" s="34" t="str">
        <f t="array" aca="1" ref="M48" ca="1">IFERROR(IF(AND(OR(WEEKDAY(L$4,2)&gt;5,L$4=Congés),OR(L48="x",L48="S")),L48,IF(M$4=$E48,"x",IF(AND(((M$4-$E48)/VLOOKUP($D48,Opérations[],8,0))=INT(((M$4-$E48)/VLOOKUP($D48,Opérations[],8,0))),$D48&lt;&gt;""),"S",""))),"")</f>
        <v/>
      </c>
      <c r="N48" s="34" t="str">
        <f t="array" aca="1" ref="N48" ca="1">IFERROR(IF(AND(OR(WEEKDAY(M$4,2)&gt;5,M$4=Congés),OR(M48="x",M48="S")),M48,IF(N$4=$E48,"x",IF(AND(((N$4-$E48)/VLOOKUP($D48,Opérations[],8,0))=INT(((N$4-$E48)/VLOOKUP($D48,Opérations[],8,0))),$D48&lt;&gt;""),"S",""))),"")</f>
        <v/>
      </c>
      <c r="O48" s="34" t="str">
        <f t="array" aca="1" ref="O48" ca="1">IFERROR(IF(AND(OR(WEEKDAY(N$4,2)&gt;5,N$4=Congés),OR(N48="x",N48="S")),N48,IF(O$4=$E48,"x",IF(AND(((O$4-$E48)/VLOOKUP($D48,Opérations[],8,0))=INT(((O$4-$E48)/VLOOKUP($D48,Opérations[],8,0))),$D48&lt;&gt;""),"S",""))),"")</f>
        <v/>
      </c>
      <c r="P48" s="34" t="str">
        <f t="array" aca="1" ref="P48" ca="1">IFERROR(IF(AND(OR(WEEKDAY(O$4,2)&gt;5,O$4=Congés),OR(O48="x",O48="S")),O48,IF(P$4=$E48,"x",IF(AND(((P$4-$E48)/VLOOKUP($D48,Opérations[],8,0))=INT(((P$4-$E48)/VLOOKUP($D48,Opérations[],8,0))),$D48&lt;&gt;""),"S",""))),"")</f>
        <v/>
      </c>
      <c r="Q48" s="34" t="str">
        <f t="array" aca="1" ref="Q48" ca="1">IFERROR(IF(AND(OR(WEEKDAY(P$4,2)&gt;5,P$4=Congés),OR(P48="x",P48="S")),P48,IF(Q$4=$E48,"x",IF(AND(((Q$4-$E48)/VLOOKUP($D48,Opérations[],8,0))=INT(((Q$4-$E48)/VLOOKUP($D48,Opérations[],8,0))),$D48&lt;&gt;""),"S",""))),"")</f>
        <v/>
      </c>
      <c r="R48" s="34" t="str">
        <f t="array" aca="1" ref="R48" ca="1">IFERROR(IF(AND(OR(WEEKDAY(Q$4,2)&gt;5,Q$4=Congés),OR(Q48="x",Q48="S")),Q48,IF(R$4=$E48,"x",IF(AND(((R$4-$E48)/VLOOKUP($D48,Opérations[],8,0))=INT(((R$4-$E48)/VLOOKUP($D48,Opérations[],8,0))),$D48&lt;&gt;""),"S",""))),"")</f>
        <v/>
      </c>
      <c r="S48" s="34" t="str">
        <f t="array" aca="1" ref="S48" ca="1">IFERROR(IF(AND(OR(WEEKDAY(R$4,2)&gt;5,R$4=Congés),OR(R48="x",R48="S")),R48,IF(S$4=$E48,"x",IF(AND(((S$4-$E48)/VLOOKUP($D48,Opérations[],8,0))=INT(((S$4-$E48)/VLOOKUP($D48,Opérations[],8,0))),$D48&lt;&gt;""),"S",""))),"")</f>
        <v/>
      </c>
      <c r="T48" s="34" t="str">
        <f t="array" aca="1" ref="T48" ca="1">IFERROR(IF(AND(OR(WEEKDAY(S$4,2)&gt;5,S$4=Congés),OR(S48="x",S48="S")),S48,IF(T$4=$E48,"x",IF(AND(((T$4-$E48)/VLOOKUP($D48,Opérations[],8,0))=INT(((T$4-$E48)/VLOOKUP($D48,Opérations[],8,0))),$D48&lt;&gt;""),"S",""))),"")</f>
        <v/>
      </c>
      <c r="U48" s="34" t="str">
        <f t="array" aca="1" ref="U48" ca="1">IFERROR(IF(AND(OR(WEEKDAY(T$4,2)&gt;5,T$4=Congés),OR(T48="x",T48="S")),T48,IF(U$4=$E48,"x",IF(AND(((U$4-$E48)/VLOOKUP($D48,Opérations[],8,0))=INT(((U$4-$E48)/VLOOKUP($D48,Opérations[],8,0))),$D48&lt;&gt;""),"S",""))),"")</f>
        <v/>
      </c>
      <c r="V48" s="34" t="str">
        <f t="array" aca="1" ref="V48" ca="1">IFERROR(IF(AND(OR(WEEKDAY(U$4,2)&gt;5,U$4=Congés),OR(U48="x",U48="S")),U48,IF(V$4=$E48,"x",IF(AND(((V$4-$E48)/VLOOKUP($D48,Opérations[],8,0))=INT(((V$4-$E48)/VLOOKUP($D48,Opérations[],8,0))),$D48&lt;&gt;""),"S",""))),"")</f>
        <v/>
      </c>
      <c r="W48" s="34" t="str">
        <f t="array" aca="1" ref="W48" ca="1">IFERROR(IF(AND(OR(WEEKDAY(V$4,2)&gt;5,V$4=Congés),OR(V48="x",V48="S")),V48,IF(W$4=$E48,"x",IF(AND(((W$4-$E48)/VLOOKUP($D48,Opérations[],8,0))=INT(((W$4-$E48)/VLOOKUP($D48,Opérations[],8,0))),$D48&lt;&gt;""),"S",""))),"")</f>
        <v/>
      </c>
      <c r="X48" s="34" t="str">
        <f t="array" aca="1" ref="X48" ca="1">IFERROR(IF(AND(OR(WEEKDAY(W$4,2)&gt;5,W$4=Congés),OR(W48="x",W48="S")),W48,IF(X$4=$E48,"x",IF(AND(((X$4-$E48)/VLOOKUP($D48,Opérations[],8,0))=INT(((X$4-$E48)/VLOOKUP($D48,Opérations[],8,0))),$D48&lt;&gt;""),"S",""))),"")</f>
        <v/>
      </c>
      <c r="Y48" s="34" t="str">
        <f t="array" aca="1" ref="Y48" ca="1">IFERROR(IF(AND(OR(WEEKDAY(X$4,2)&gt;5,X$4=Congés),OR(X48="x",X48="S")),X48,IF(Y$4=$E48,"x",IF(AND(((Y$4-$E48)/VLOOKUP($D48,Opérations[],8,0))=INT(((Y$4-$E48)/VLOOKUP($D48,Opérations[],8,0))),$D48&lt;&gt;""),"S",""))),"")</f>
        <v/>
      </c>
      <c r="Z48" s="34" t="str">
        <f t="array" aca="1" ref="Z48" ca="1">IFERROR(IF(AND(OR(WEEKDAY(Y$4,2)&gt;5,Y$4=Congés),OR(Y48="x",Y48="S")),Y48,IF(Z$4=$E48,"x",IF(AND(((Z$4-$E48)/VLOOKUP($D48,Opérations[],8,0))=INT(((Z$4-$E48)/VLOOKUP($D48,Opérations[],8,0))),$D48&lt;&gt;""),"S",""))),"")</f>
        <v/>
      </c>
      <c r="AA48" s="34" t="str">
        <f t="array" aca="1" ref="AA48" ca="1">IFERROR(IF(AND(OR(WEEKDAY(Z$4,2)&gt;5,Z$4=Congés),OR(Z48="x",Z48="S")),Z48,IF(AA$4=$E48,"x",IF(AND(((AA$4-$E48)/VLOOKUP($D48,Opérations[],8,0))=INT(((AA$4-$E48)/VLOOKUP($D48,Opérations[],8,0))),$D48&lt;&gt;""),"S",""))),"")</f>
        <v/>
      </c>
      <c r="AB48" s="34" t="str">
        <f t="array" aca="1" ref="AB48" ca="1">IFERROR(IF(AND(OR(WEEKDAY(AA$4,2)&gt;5,AA$4=Congés),OR(AA48="x",AA48="S")),AA48,IF(AB$4=$E48,"x",IF(AND(((AB$4-$E48)/VLOOKUP($D48,Opérations[],8,0))=INT(((AB$4-$E48)/VLOOKUP($D48,Opérations[],8,0))),$D48&lt;&gt;""),"S",""))),"")</f>
        <v/>
      </c>
      <c r="AC48" s="34" t="str">
        <f t="array" aca="1" ref="AC48" ca="1">IFERROR(IF(AND(OR(WEEKDAY(AB$4,2)&gt;5,AB$4=Congés),OR(AB48="x",AB48="S")),AB48,IF(AC$4=$E48,"x",IF(AND(((AC$4-$E48)/VLOOKUP($D48,Opérations[],8,0))=INT(((AC$4-$E48)/VLOOKUP($D48,Opérations[],8,0))),$D48&lt;&gt;""),"S",""))),"")</f>
        <v/>
      </c>
      <c r="AD48" s="34" t="str">
        <f t="array" aca="1" ref="AD48" ca="1">IFERROR(IF(AND(OR(WEEKDAY(AC$4,2)&gt;5,AC$4=Congés),OR(AC48="x",AC48="S")),AC48,IF(AD$4=$E48,"x",IF(AND(((AD$4-$E48)/VLOOKUP($D48,Opérations[],8,0))=INT(((AD$4-$E48)/VLOOKUP($D48,Opérations[],8,0))),$D48&lt;&gt;""),"S",""))),"")</f>
        <v/>
      </c>
      <c r="AE48" s="34" t="str">
        <f t="array" aca="1" ref="AE48" ca="1">IFERROR(IF(AND(OR(WEEKDAY(AD$4,2)&gt;5,AD$4=Congés),OR(AD48="x",AD48="S")),AD48,IF(AE$4=$E48,"x",IF(AND(((AE$4-$E48)/VLOOKUP($D48,Opérations[],8,0))=INT(((AE$4-$E48)/VLOOKUP($D48,Opérations[],8,0))),$D48&lt;&gt;""),"S",""))),"")</f>
        <v/>
      </c>
      <c r="AF48" s="34" t="str">
        <f t="array" aca="1" ref="AF48" ca="1">IFERROR(IF(AND(OR(WEEKDAY(AE$4,2)&gt;5,AE$4=Congés),OR(AE48="x",AE48="S")),AE48,IF(AF$4=$E48,"x",IF(AND(((AF$4-$E48)/VLOOKUP($D48,Opérations[],8,0))=INT(((AF$4-$E48)/VLOOKUP($D48,Opérations[],8,0))),$D48&lt;&gt;""),"S",""))),"")</f>
        <v/>
      </c>
      <c r="AG48" s="72" t="str">
        <f t="array" aca="1" ref="AG48" ca="1">IFERROR(IF(AND(OR(WEEKDAY(AF$4,2)&gt;5,AF$4=Congés),OR(AF48="x",AF48="S")),AF48,IF(AG$4=$E48,"x",IF(AND(((AG$4-$E48)/VLOOKUP($D48,Opérations[],8,0))=INT(((AG$4-$E48)/VLOOKUP($D48,Opérations[],8,0))),$D48&lt;&gt;""),"S",""))),"")</f>
        <v/>
      </c>
      <c r="AH48" s="80" t="str">
        <f t="array" aca="1" ref="AH48" ca="1">IFERROR(IF(AND(OR(WEEKDAY(AG$4,2)&gt;5,AG$4=Congés),OR(AG48="x",AG48="S")),AG48,IF(AH$4=$E48,"x",IF(AND(((AH$4-$E48)/VLOOKUP($D48,Opérations[],8,0))=INT(((AH$4-$E48)/VLOOKUP($D48,Opérations[],8,0))),$D48&lt;&gt;""),"S",""))),"")</f>
        <v/>
      </c>
      <c r="AI48" s="34" t="str">
        <f t="array" aca="1" ref="AI48" ca="1">IFERROR(IF(AND(OR(WEEKDAY(AH$4,2)&gt;5,AH$4=Congés),OR(AH48="x",AH48="S")),AH48,IF(AI$4=$E48,"x",IF(AND(((AI$4-$E48)/VLOOKUP($D48,Opérations[],8,0))=INT(((AI$4-$E48)/VLOOKUP($D48,Opérations[],8,0))),$D48&lt;&gt;""),"S",""))),"")</f>
        <v/>
      </c>
      <c r="AJ48" s="34" t="str">
        <f t="array" aca="1" ref="AJ48" ca="1">IFERROR(IF(AND(OR(WEEKDAY(AI$4,2)&gt;5,AI$4=Congés),OR(AI48="x",AI48="S")),AI48,IF(AJ$4=$E48,"x",IF(AND(((AJ$4-$E48)/VLOOKUP($D48,Opérations[],8,0))=INT(((AJ$4-$E48)/VLOOKUP($D48,Opérations[],8,0))),$D48&lt;&gt;""),"S",""))),"")</f>
        <v/>
      </c>
      <c r="AK48" s="34" t="str">
        <f t="array" aca="1" ref="AK48" ca="1">IFERROR(IF(AND(OR(WEEKDAY(AJ$4,2)&gt;5,AJ$4=Congés),OR(AJ48="x",AJ48="S")),AJ48,IF(AK$4=$E48,"x",IF(AND(((AK$4-$E48)/VLOOKUP($D48,Opérations[],8,0))=INT(((AK$4-$E48)/VLOOKUP($D48,Opérations[],8,0))),$D48&lt;&gt;""),"S",""))),"")</f>
        <v/>
      </c>
      <c r="AL48" s="34" t="str">
        <f t="array" aca="1" ref="AL48" ca="1">IFERROR(IF(AND(OR(WEEKDAY(AK$4,2)&gt;5,AK$4=Congés),OR(AK48="x",AK48="S")),AK48,IF(AL$4=$E48,"x",IF(AND(((AL$4-$E48)/VLOOKUP($D48,Opérations[],8,0))=INT(((AL$4-$E48)/VLOOKUP($D48,Opérations[],8,0))),$D48&lt;&gt;""),"S",""))),"")</f>
        <v/>
      </c>
      <c r="AM48" s="34" t="str">
        <f t="array" aca="1" ref="AM48" ca="1">IFERROR(IF(AND(OR(WEEKDAY(AL$4,2)&gt;5,AL$4=Congés),OR(AL48="x",AL48="S")),AL48,IF(AM$4=$E48,"x",IF(AND(((AM$4-$E48)/VLOOKUP($D48,Opérations[],8,0))=INT(((AM$4-$E48)/VLOOKUP($D48,Opérations[],8,0))),$D48&lt;&gt;""),"S",""))),"")</f>
        <v/>
      </c>
      <c r="AN48" s="34" t="str">
        <f t="array" aca="1" ref="AN48" ca="1">IFERROR(IF(AND(OR(WEEKDAY(AM$4,2)&gt;5,AM$4=Congés),OR(AM48="x",AM48="S")),AM48,IF(AN$4=$E48,"x",IF(AND(((AN$4-$E48)/VLOOKUP($D48,Opérations[],8,0))=INT(((AN$4-$E48)/VLOOKUP($D48,Opérations[],8,0))),$D48&lt;&gt;""),"S",""))),"")</f>
        <v/>
      </c>
      <c r="AO48" s="34" t="str">
        <f t="array" aca="1" ref="AO48" ca="1">IFERROR(IF(AND(OR(WEEKDAY(AN$4,2)&gt;5,AN$4=Congés),OR(AN48="x",AN48="S")),AN48,IF(AO$4=$E48,"x",IF(AND(((AO$4-$E48)/VLOOKUP($D48,Opérations[],8,0))=INT(((AO$4-$E48)/VLOOKUP($D48,Opérations[],8,0))),$D48&lt;&gt;""),"S",""))),"")</f>
        <v/>
      </c>
      <c r="AP48" s="34" t="str">
        <f t="array" aca="1" ref="AP48" ca="1">IFERROR(IF(AND(OR(WEEKDAY(AO$4,2)&gt;5,AO$4=Congés),OR(AO48="x",AO48="S")),AO48,IF(AP$4=$E48,"x",IF(AND(((AP$4-$E48)/VLOOKUP($D48,Opérations[],8,0))=INT(((AP$4-$E48)/VLOOKUP($D48,Opérations[],8,0))),$D48&lt;&gt;""),"S",""))),"")</f>
        <v/>
      </c>
      <c r="AQ48" s="34" t="str">
        <f t="array" aca="1" ref="AQ48" ca="1">IFERROR(IF(AND(OR(WEEKDAY(AP$4,2)&gt;5,AP$4=Congés),OR(AP48="x",AP48="S")),AP48,IF(AQ$4=$E48,"x",IF(AND(((AQ$4-$E48)/VLOOKUP($D48,Opérations[],8,0))=INT(((AQ$4-$E48)/VLOOKUP($D48,Opérations[],8,0))),$D48&lt;&gt;""),"S",""))),"")</f>
        <v/>
      </c>
      <c r="AR48" s="34" t="str">
        <f t="array" aca="1" ref="AR48" ca="1">IFERROR(IF(AND(OR(WEEKDAY(AQ$4,2)&gt;5,AQ$4=Congés),OR(AQ48="x",AQ48="S")),AQ48,IF(AR$4=$E48,"x",IF(AND(((AR$4-$E48)/VLOOKUP($D48,Opérations[],8,0))=INT(((AR$4-$E48)/VLOOKUP($D48,Opérations[],8,0))),$D48&lt;&gt;""),"S",""))),"")</f>
        <v/>
      </c>
      <c r="AS48" s="34" t="str">
        <f t="array" aca="1" ref="AS48" ca="1">IFERROR(IF(AND(OR(WEEKDAY(AR$4,2)&gt;5,AR$4=Congés),OR(AR48="x",AR48="S")),AR48,IF(AS$4=$E48,"x",IF(AND(((AS$4-$E48)/VLOOKUP($D48,Opérations[],8,0))=INT(((AS$4-$E48)/VLOOKUP($D48,Opérations[],8,0))),$D48&lt;&gt;""),"S",""))),"")</f>
        <v/>
      </c>
      <c r="AT48" s="34" t="str">
        <f t="array" aca="1" ref="AT48" ca="1">IFERROR(IF(AND(OR(WEEKDAY(AS$4,2)&gt;5,AS$4=Congés),OR(AS48="x",AS48="S")),AS48,IF(AT$4=$E48,"x",IF(AND(((AT$4-$E48)/VLOOKUP($D48,Opérations[],8,0))=INT(((AT$4-$E48)/VLOOKUP($D48,Opérations[],8,0))),$D48&lt;&gt;""),"S",""))),"")</f>
        <v/>
      </c>
      <c r="AU48" s="34" t="str">
        <f t="array" aca="1" ref="AU48" ca="1">IFERROR(IF(AND(OR(WEEKDAY(AT$4,2)&gt;5,AT$4=Congés),OR(AT48="x",AT48="S")),AT48,IF(AU$4=$E48,"x",IF(AND(((AU$4-$E48)/VLOOKUP($D48,Opérations[],8,0))=INT(((AU$4-$E48)/VLOOKUP($D48,Opérations[],8,0))),$D48&lt;&gt;""),"S",""))),"")</f>
        <v/>
      </c>
      <c r="AV48" s="34" t="str">
        <f t="array" aca="1" ref="AV48" ca="1">IFERROR(IF(AND(OR(WEEKDAY(AU$4,2)&gt;5,AU$4=Congés),OR(AU48="x",AU48="S")),AU48,IF(AV$4=$E48,"x",IF(AND(((AV$4-$E48)/VLOOKUP($D48,Opérations[],8,0))=INT(((AV$4-$E48)/VLOOKUP($D48,Opérations[],8,0))),$D48&lt;&gt;""),"S",""))),"")</f>
        <v/>
      </c>
      <c r="AW48" s="34" t="str">
        <f t="array" aca="1" ref="AW48" ca="1">IFERROR(IF(AND(OR(WEEKDAY(AV$4,2)&gt;5,AV$4=Congés),OR(AV48="x",AV48="S")),AV48,IF(AW$4=$E48,"x",IF(AND(((AW$4-$E48)/VLOOKUP($D48,Opérations[],8,0))=INT(((AW$4-$E48)/VLOOKUP($D48,Opérations[],8,0))),$D48&lt;&gt;""),"S",""))),"")</f>
        <v/>
      </c>
      <c r="AX48" s="34" t="str">
        <f t="array" aca="1" ref="AX48" ca="1">IFERROR(IF(AND(OR(WEEKDAY(AW$4,2)&gt;5,AW$4=Congés),OR(AW48="x",AW48="S")),AW48,IF(AX$4=$E48,"x",IF(AND(((AX$4-$E48)/VLOOKUP($D48,Opérations[],8,0))=INT(((AX$4-$E48)/VLOOKUP($D48,Opérations[],8,0))),$D48&lt;&gt;""),"S",""))),"")</f>
        <v/>
      </c>
      <c r="AY48" s="34" t="str">
        <f t="array" aca="1" ref="AY48" ca="1">IFERROR(IF(AND(OR(WEEKDAY(AX$4,2)&gt;5,AX$4=Congés),OR(AX48="x",AX48="S")),AX48,IF(AY$4=$E48,"x",IF(AND(((AY$4-$E48)/VLOOKUP($D48,Opérations[],8,0))=INT(((AY$4-$E48)/VLOOKUP($D48,Opérations[],8,0))),$D48&lt;&gt;""),"S",""))),"")</f>
        <v/>
      </c>
      <c r="AZ48" s="34" t="str">
        <f t="array" aca="1" ref="AZ48" ca="1">IFERROR(IF(AND(OR(WEEKDAY(AY$4,2)&gt;5,AY$4=Congés),OR(AY48="x",AY48="S")),AY48,IF(AZ$4=$E48,"x",IF(AND(((AZ$4-$E48)/VLOOKUP($D48,Opérations[],8,0))=INT(((AZ$4-$E48)/VLOOKUP($D48,Opérations[],8,0))),$D48&lt;&gt;""),"S",""))),"")</f>
        <v/>
      </c>
      <c r="BA48" s="34" t="str">
        <f t="array" aca="1" ref="BA48" ca="1">IFERROR(IF(AND(OR(WEEKDAY(AZ$4,2)&gt;5,AZ$4=Congés),OR(AZ48="x",AZ48="S")),AZ48,IF(BA$4=$E48,"x",IF(AND(((BA$4-$E48)/VLOOKUP($D48,Opérations[],8,0))=INT(((BA$4-$E48)/VLOOKUP($D48,Opérations[],8,0))),$D48&lt;&gt;""),"S",""))),"")</f>
        <v/>
      </c>
      <c r="BB48" s="34" t="str">
        <f t="array" aca="1" ref="BB48" ca="1">IFERROR(IF(AND(OR(WEEKDAY(BA$4,2)&gt;5,BA$4=Congés),OR(BA48="x",BA48="S")),BA48,IF(BB$4=$E48,"x",IF(AND(((BB$4-$E48)/VLOOKUP($D48,Opérations[],8,0))=INT(((BB$4-$E48)/VLOOKUP($D48,Opérations[],8,0))),$D48&lt;&gt;""),"S",""))),"")</f>
        <v/>
      </c>
      <c r="BC48" s="34" t="str">
        <f t="array" aca="1" ref="BC48" ca="1">IFERROR(IF(AND(OR(WEEKDAY(BB$4,2)&gt;5,BB$4=Congés),OR(BB48="x",BB48="S")),BB48,IF(BC$4=$E48,"x",IF(AND(((BC$4-$E48)/VLOOKUP($D48,Opérations[],8,0))=INT(((BC$4-$E48)/VLOOKUP($D48,Opérations[],8,0))),$D48&lt;&gt;""),"S",""))),"")</f>
        <v/>
      </c>
      <c r="BD48" s="72" t="str">
        <f t="array" aca="1" ref="BD48" ca="1">IFERROR(IF(AND(OR(WEEKDAY(BC$4,2)&gt;5,BC$4=Congés),OR(BC48="x",BC48="S")),BC48,IF(BD$4=$E48,"x",IF(AND(((BD$4-$E48)/VLOOKUP($D48,Opérations[],8,0))=INT(((BD$4-$E48)/VLOOKUP($D48,Opérations[],8,0))),$D48&lt;&gt;""),"S",""))),"")</f>
        <v/>
      </c>
    </row>
    <row r="49" spans="3:56">
      <c r="C49" s="159" t="str">
        <f>IF(ISBLANK(D49),"",VLOOKUP(D49,Opérations[],2,0))</f>
        <v>Serrage des vis de maintien moteur</v>
      </c>
      <c r="D49" s="4">
        <f t="shared" si="4"/>
        <v>43</v>
      </c>
      <c r="E49" s="71">
        <f>IF(ISBLANK(D49),"",VLOOKUP(D49,Opérations[],3,0))</f>
        <v>42643</v>
      </c>
      <c r="F49" s="83"/>
      <c r="G49" s="80" t="str">
        <f t="array" aca="1" ref="G49" ca="1">IFERROR(IF(AND(OR(WEEKDAY(F$4,2)&gt;5,F$4=Congés),OR(F49="x",F49="S")),F49,IF(G$4=$E49,"x",IF(AND(((G$4-$E49)/VLOOKUP($D49,Opérations[],8,0))=INT(((G$4-$E49)/VLOOKUP($D49,Opérations[],8,0))),$D49&lt;&gt;""),"S",""))),"")</f>
        <v/>
      </c>
      <c r="H49" s="34" t="str">
        <f t="array" aca="1" ref="H49" ca="1">IFERROR(IF(AND(OR(WEEKDAY(G$4,2)&gt;5,G$4=Congés),OR(G49="x",G49="S")),G49,IF(H$4=$E49,"x",IF(AND(((H$4-$E49)/VLOOKUP($D49,Opérations[],8,0))=INT(((H$4-$E49)/VLOOKUP($D49,Opérations[],8,0))),$D49&lt;&gt;""),"S",""))),"")</f>
        <v/>
      </c>
      <c r="I49" s="34" t="str">
        <f t="array" aca="1" ref="I49" ca="1">IFERROR(IF(AND(OR(WEEKDAY(H$4,2)&gt;5,H$4=Congés),OR(H49="x",H49="S")),H49,IF(I$4=$E49,"x",IF(AND(((I$4-$E49)/VLOOKUP($D49,Opérations[],8,0))=INT(((I$4-$E49)/VLOOKUP($D49,Opérations[],8,0))),$D49&lt;&gt;""),"S",""))),"")</f>
        <v/>
      </c>
      <c r="J49" s="34" t="str">
        <f t="array" aca="1" ref="J49" ca="1">IFERROR(IF(AND(OR(WEEKDAY(I$4,2)&gt;5,I$4=Congés),OR(I49="x",I49="S")),I49,IF(J$4=$E49,"x",IF(AND(((J$4-$E49)/VLOOKUP($D49,Opérations[],8,0))=INT(((J$4-$E49)/VLOOKUP($D49,Opérations[],8,0))),$D49&lt;&gt;""),"S",""))),"")</f>
        <v/>
      </c>
      <c r="K49" s="34" t="str">
        <f t="array" aca="1" ref="K49" ca="1">IFERROR(IF(AND(OR(WEEKDAY(J$4,2)&gt;5,J$4=Congés),OR(J49="x",J49="S")),J49,IF(K$4=$E49,"x",IF(AND(((K$4-$E49)/VLOOKUP($D49,Opérations[],8,0))=INT(((K$4-$E49)/VLOOKUP($D49,Opérations[],8,0))),$D49&lt;&gt;""),"S",""))),"")</f>
        <v/>
      </c>
      <c r="L49" s="34" t="str">
        <f t="array" aca="1" ref="L49" ca="1">IFERROR(IF(AND(OR(WEEKDAY(K$4,2)&gt;5,K$4=Congés),OR(K49="x",K49="S")),K49,IF(L$4=$E49,"x",IF(AND(((L$4-$E49)/VLOOKUP($D49,Opérations[],8,0))=INT(((L$4-$E49)/VLOOKUP($D49,Opérations[],8,0))),$D49&lt;&gt;""),"S",""))),"")</f>
        <v/>
      </c>
      <c r="M49" s="34" t="str">
        <f t="array" aca="1" ref="M49" ca="1">IFERROR(IF(AND(OR(WEEKDAY(L$4,2)&gt;5,L$4=Congés),OR(L49="x",L49="S")),L49,IF(M$4=$E49,"x",IF(AND(((M$4-$E49)/VLOOKUP($D49,Opérations[],8,0))=INT(((M$4-$E49)/VLOOKUP($D49,Opérations[],8,0))),$D49&lt;&gt;""),"S",""))),"")</f>
        <v/>
      </c>
      <c r="N49" s="34" t="str">
        <f t="array" aca="1" ref="N49" ca="1">IFERROR(IF(AND(OR(WEEKDAY(M$4,2)&gt;5,M$4=Congés),OR(M49="x",M49="S")),M49,IF(N$4=$E49,"x",IF(AND(((N$4-$E49)/VLOOKUP($D49,Opérations[],8,0))=INT(((N$4-$E49)/VLOOKUP($D49,Opérations[],8,0))),$D49&lt;&gt;""),"S",""))),"")</f>
        <v/>
      </c>
      <c r="O49" s="34" t="str">
        <f t="array" aca="1" ref="O49" ca="1">IFERROR(IF(AND(OR(WEEKDAY(N$4,2)&gt;5,N$4=Congés),OR(N49="x",N49="S")),N49,IF(O$4=$E49,"x",IF(AND(((O$4-$E49)/VLOOKUP($D49,Opérations[],8,0))=INT(((O$4-$E49)/VLOOKUP($D49,Opérations[],8,0))),$D49&lt;&gt;""),"S",""))),"")</f>
        <v/>
      </c>
      <c r="P49" s="34" t="str">
        <f t="array" aca="1" ref="P49" ca="1">IFERROR(IF(AND(OR(WEEKDAY(O$4,2)&gt;5,O$4=Congés),OR(O49="x",O49="S")),O49,IF(P$4=$E49,"x",IF(AND(((P$4-$E49)/VLOOKUP($D49,Opérations[],8,0))=INT(((P$4-$E49)/VLOOKUP($D49,Opérations[],8,0))),$D49&lt;&gt;""),"S",""))),"")</f>
        <v/>
      </c>
      <c r="Q49" s="34" t="str">
        <f t="array" aca="1" ref="Q49" ca="1">IFERROR(IF(AND(OR(WEEKDAY(P$4,2)&gt;5,P$4=Congés),OR(P49="x",P49="S")),P49,IF(Q$4=$E49,"x",IF(AND(((Q$4-$E49)/VLOOKUP($D49,Opérations[],8,0))=INT(((Q$4-$E49)/VLOOKUP($D49,Opérations[],8,0))),$D49&lt;&gt;""),"S",""))),"")</f>
        <v/>
      </c>
      <c r="R49" s="34" t="str">
        <f t="array" aca="1" ref="R49" ca="1">IFERROR(IF(AND(OR(WEEKDAY(Q$4,2)&gt;5,Q$4=Congés),OR(Q49="x",Q49="S")),Q49,IF(R$4=$E49,"x",IF(AND(((R$4-$E49)/VLOOKUP($D49,Opérations[],8,0))=INT(((R$4-$E49)/VLOOKUP($D49,Opérations[],8,0))),$D49&lt;&gt;""),"S",""))),"")</f>
        <v/>
      </c>
      <c r="S49" s="34" t="str">
        <f t="array" aca="1" ref="S49" ca="1">IFERROR(IF(AND(OR(WEEKDAY(R$4,2)&gt;5,R$4=Congés),OR(R49="x",R49="S")),R49,IF(S$4=$E49,"x",IF(AND(((S$4-$E49)/VLOOKUP($D49,Opérations[],8,0))=INT(((S$4-$E49)/VLOOKUP($D49,Opérations[],8,0))),$D49&lt;&gt;""),"S",""))),"")</f>
        <v/>
      </c>
      <c r="T49" s="34" t="str">
        <f t="array" aca="1" ref="T49" ca="1">IFERROR(IF(AND(OR(WEEKDAY(S$4,2)&gt;5,S$4=Congés),OR(S49="x",S49="S")),S49,IF(T$4=$E49,"x",IF(AND(((T$4-$E49)/VLOOKUP($D49,Opérations[],8,0))=INT(((T$4-$E49)/VLOOKUP($D49,Opérations[],8,0))),$D49&lt;&gt;""),"S",""))),"")</f>
        <v/>
      </c>
      <c r="U49" s="34" t="str">
        <f t="array" aca="1" ref="U49" ca="1">IFERROR(IF(AND(OR(WEEKDAY(T$4,2)&gt;5,T$4=Congés),OR(T49="x",T49="S")),T49,IF(U$4=$E49,"x",IF(AND(((U$4-$E49)/VLOOKUP($D49,Opérations[],8,0))=INT(((U$4-$E49)/VLOOKUP($D49,Opérations[],8,0))),$D49&lt;&gt;""),"S",""))),"")</f>
        <v/>
      </c>
      <c r="V49" s="34" t="str">
        <f t="array" aca="1" ref="V49" ca="1">IFERROR(IF(AND(OR(WEEKDAY(U$4,2)&gt;5,U$4=Congés),OR(U49="x",U49="S")),U49,IF(V$4=$E49,"x",IF(AND(((V$4-$E49)/VLOOKUP($D49,Opérations[],8,0))=INT(((V$4-$E49)/VLOOKUP($D49,Opérations[],8,0))),$D49&lt;&gt;""),"S",""))),"")</f>
        <v/>
      </c>
      <c r="W49" s="34" t="str">
        <f t="array" aca="1" ref="W49" ca="1">IFERROR(IF(AND(OR(WEEKDAY(V$4,2)&gt;5,V$4=Congés),OR(V49="x",V49="S")),V49,IF(W$4=$E49,"x",IF(AND(((W$4-$E49)/VLOOKUP($D49,Opérations[],8,0))=INT(((W$4-$E49)/VLOOKUP($D49,Opérations[],8,0))),$D49&lt;&gt;""),"S",""))),"")</f>
        <v/>
      </c>
      <c r="X49" s="34" t="str">
        <f t="array" aca="1" ref="X49" ca="1">IFERROR(IF(AND(OR(WEEKDAY(W$4,2)&gt;5,W$4=Congés),OR(W49="x",W49="S")),W49,IF(X$4=$E49,"x",IF(AND(((X$4-$E49)/VLOOKUP($D49,Opérations[],8,0))=INT(((X$4-$E49)/VLOOKUP($D49,Opérations[],8,0))),$D49&lt;&gt;""),"S",""))),"")</f>
        <v/>
      </c>
      <c r="Y49" s="34" t="str">
        <f t="array" aca="1" ref="Y49" ca="1">IFERROR(IF(AND(OR(WEEKDAY(X$4,2)&gt;5,X$4=Congés),OR(X49="x",X49="S")),X49,IF(Y$4=$E49,"x",IF(AND(((Y$4-$E49)/VLOOKUP($D49,Opérations[],8,0))=INT(((Y$4-$E49)/VLOOKUP($D49,Opérations[],8,0))),$D49&lt;&gt;""),"S",""))),"")</f>
        <v/>
      </c>
      <c r="Z49" s="34" t="str">
        <f t="array" aca="1" ref="Z49" ca="1">IFERROR(IF(AND(OR(WEEKDAY(Y$4,2)&gt;5,Y$4=Congés),OR(Y49="x",Y49="S")),Y49,IF(Z$4=$E49,"x",IF(AND(((Z$4-$E49)/VLOOKUP($D49,Opérations[],8,0))=INT(((Z$4-$E49)/VLOOKUP($D49,Opérations[],8,0))),$D49&lt;&gt;""),"S",""))),"")</f>
        <v/>
      </c>
      <c r="AA49" s="34" t="str">
        <f t="array" aca="1" ref="AA49" ca="1">IFERROR(IF(AND(OR(WEEKDAY(Z$4,2)&gt;5,Z$4=Congés),OR(Z49="x",Z49="S")),Z49,IF(AA$4=$E49,"x",IF(AND(((AA$4-$E49)/VLOOKUP($D49,Opérations[],8,0))=INT(((AA$4-$E49)/VLOOKUP($D49,Opérations[],8,0))),$D49&lt;&gt;""),"S",""))),"")</f>
        <v/>
      </c>
      <c r="AB49" s="34" t="str">
        <f t="array" aca="1" ref="AB49" ca="1">IFERROR(IF(AND(OR(WEEKDAY(AA$4,2)&gt;5,AA$4=Congés),OR(AA49="x",AA49="S")),AA49,IF(AB$4=$E49,"x",IF(AND(((AB$4-$E49)/VLOOKUP($D49,Opérations[],8,0))=INT(((AB$4-$E49)/VLOOKUP($D49,Opérations[],8,0))),$D49&lt;&gt;""),"S",""))),"")</f>
        <v/>
      </c>
      <c r="AC49" s="34" t="str">
        <f t="array" aca="1" ref="AC49" ca="1">IFERROR(IF(AND(OR(WEEKDAY(AB$4,2)&gt;5,AB$4=Congés),OR(AB49="x",AB49="S")),AB49,IF(AC$4=$E49,"x",IF(AND(((AC$4-$E49)/VLOOKUP($D49,Opérations[],8,0))=INT(((AC$4-$E49)/VLOOKUP($D49,Opérations[],8,0))),$D49&lt;&gt;""),"S",""))),"")</f>
        <v/>
      </c>
      <c r="AD49" s="34" t="str">
        <f t="array" aca="1" ref="AD49" ca="1">IFERROR(IF(AND(OR(WEEKDAY(AC$4,2)&gt;5,AC$4=Congés),OR(AC49="x",AC49="S")),AC49,IF(AD$4=$E49,"x",IF(AND(((AD$4-$E49)/VLOOKUP($D49,Opérations[],8,0))=INT(((AD$4-$E49)/VLOOKUP($D49,Opérations[],8,0))),$D49&lt;&gt;""),"S",""))),"")</f>
        <v/>
      </c>
      <c r="AE49" s="34" t="str">
        <f t="array" aca="1" ref="AE49" ca="1">IFERROR(IF(AND(OR(WEEKDAY(AD$4,2)&gt;5,AD$4=Congés),OR(AD49="x",AD49="S")),AD49,IF(AE$4=$E49,"x",IF(AND(((AE$4-$E49)/VLOOKUP($D49,Opérations[],8,0))=INT(((AE$4-$E49)/VLOOKUP($D49,Opérations[],8,0))),$D49&lt;&gt;""),"S",""))),"")</f>
        <v/>
      </c>
      <c r="AF49" s="34" t="str">
        <f t="array" aca="1" ref="AF49" ca="1">IFERROR(IF(AND(OR(WEEKDAY(AE$4,2)&gt;5,AE$4=Congés),OR(AE49="x",AE49="S")),AE49,IF(AF$4=$E49,"x",IF(AND(((AF$4-$E49)/VLOOKUP($D49,Opérations[],8,0))=INT(((AF$4-$E49)/VLOOKUP($D49,Opérations[],8,0))),$D49&lt;&gt;""),"S",""))),"")</f>
        <v/>
      </c>
      <c r="AG49" s="72" t="str">
        <f t="array" aca="1" ref="AG49" ca="1">IFERROR(IF(AND(OR(WEEKDAY(AF$4,2)&gt;5,AF$4=Congés),OR(AF49="x",AF49="S")),AF49,IF(AG$4=$E49,"x",IF(AND(((AG$4-$E49)/VLOOKUP($D49,Opérations[],8,0))=INT(((AG$4-$E49)/VLOOKUP($D49,Opérations[],8,0))),$D49&lt;&gt;""),"S",""))),"")</f>
        <v/>
      </c>
      <c r="AH49" s="80" t="str">
        <f t="array" aca="1" ref="AH49" ca="1">IFERROR(IF(AND(OR(WEEKDAY(AG$4,2)&gt;5,AG$4=Congés),OR(AG49="x",AG49="S")),AG49,IF(AH$4=$E49,"x",IF(AND(((AH$4-$E49)/VLOOKUP($D49,Opérations[],8,0))=INT(((AH$4-$E49)/VLOOKUP($D49,Opérations[],8,0))),$D49&lt;&gt;""),"S",""))),"")</f>
        <v/>
      </c>
      <c r="AI49" s="34" t="str">
        <f t="array" aca="1" ref="AI49" ca="1">IFERROR(IF(AND(OR(WEEKDAY(AH$4,2)&gt;5,AH$4=Congés),OR(AH49="x",AH49="S")),AH49,IF(AI$4=$E49,"x",IF(AND(((AI$4-$E49)/VLOOKUP($D49,Opérations[],8,0))=INT(((AI$4-$E49)/VLOOKUP($D49,Opérations[],8,0))),$D49&lt;&gt;""),"S",""))),"")</f>
        <v/>
      </c>
      <c r="AJ49" s="34" t="str">
        <f t="array" aca="1" ref="AJ49" ca="1">IFERROR(IF(AND(OR(WEEKDAY(AI$4,2)&gt;5,AI$4=Congés),OR(AI49="x",AI49="S")),AI49,IF(AJ$4=$E49,"x",IF(AND(((AJ$4-$E49)/VLOOKUP($D49,Opérations[],8,0))=INT(((AJ$4-$E49)/VLOOKUP($D49,Opérations[],8,0))),$D49&lt;&gt;""),"S",""))),"")</f>
        <v/>
      </c>
      <c r="AK49" s="34" t="str">
        <f t="array" aca="1" ref="AK49" ca="1">IFERROR(IF(AND(OR(WEEKDAY(AJ$4,2)&gt;5,AJ$4=Congés),OR(AJ49="x",AJ49="S")),AJ49,IF(AK$4=$E49,"x",IF(AND(((AK$4-$E49)/VLOOKUP($D49,Opérations[],8,0))=INT(((AK$4-$E49)/VLOOKUP($D49,Opérations[],8,0))),$D49&lt;&gt;""),"S",""))),"")</f>
        <v/>
      </c>
      <c r="AL49" s="34" t="str">
        <f t="array" aca="1" ref="AL49" ca="1">IFERROR(IF(AND(OR(WEEKDAY(AK$4,2)&gt;5,AK$4=Congés),OR(AK49="x",AK49="S")),AK49,IF(AL$4=$E49,"x",IF(AND(((AL$4-$E49)/VLOOKUP($D49,Opérations[],8,0))=INT(((AL$4-$E49)/VLOOKUP($D49,Opérations[],8,0))),$D49&lt;&gt;""),"S",""))),"")</f>
        <v/>
      </c>
      <c r="AM49" s="34" t="str">
        <f t="array" aca="1" ref="AM49" ca="1">IFERROR(IF(AND(OR(WEEKDAY(AL$4,2)&gt;5,AL$4=Congés),OR(AL49="x",AL49="S")),AL49,IF(AM$4=$E49,"x",IF(AND(((AM$4-$E49)/VLOOKUP($D49,Opérations[],8,0))=INT(((AM$4-$E49)/VLOOKUP($D49,Opérations[],8,0))),$D49&lt;&gt;""),"S",""))),"")</f>
        <v/>
      </c>
      <c r="AN49" s="34" t="str">
        <f t="array" aca="1" ref="AN49" ca="1">IFERROR(IF(AND(OR(WEEKDAY(AM$4,2)&gt;5,AM$4=Congés),OR(AM49="x",AM49="S")),AM49,IF(AN$4=$E49,"x",IF(AND(((AN$4-$E49)/VLOOKUP($D49,Opérations[],8,0))=INT(((AN$4-$E49)/VLOOKUP($D49,Opérations[],8,0))),$D49&lt;&gt;""),"S",""))),"")</f>
        <v/>
      </c>
      <c r="AO49" s="34" t="str">
        <f t="array" aca="1" ref="AO49" ca="1">IFERROR(IF(AND(OR(WEEKDAY(AN$4,2)&gt;5,AN$4=Congés),OR(AN49="x",AN49="S")),AN49,IF(AO$4=$E49,"x",IF(AND(((AO$4-$E49)/VLOOKUP($D49,Opérations[],8,0))=INT(((AO$4-$E49)/VLOOKUP($D49,Opérations[],8,0))),$D49&lt;&gt;""),"S",""))),"")</f>
        <v/>
      </c>
      <c r="AP49" s="34" t="str">
        <f t="array" aca="1" ref="AP49" ca="1">IFERROR(IF(AND(OR(WEEKDAY(AO$4,2)&gt;5,AO$4=Congés),OR(AO49="x",AO49="S")),AO49,IF(AP$4=$E49,"x",IF(AND(((AP$4-$E49)/VLOOKUP($D49,Opérations[],8,0))=INT(((AP$4-$E49)/VLOOKUP($D49,Opérations[],8,0))),$D49&lt;&gt;""),"S",""))),"")</f>
        <v/>
      </c>
      <c r="AQ49" s="34" t="str">
        <f t="array" aca="1" ref="AQ49" ca="1">IFERROR(IF(AND(OR(WEEKDAY(AP$4,2)&gt;5,AP$4=Congés),OR(AP49="x",AP49="S")),AP49,IF(AQ$4=$E49,"x",IF(AND(((AQ$4-$E49)/VLOOKUP($D49,Opérations[],8,0))=INT(((AQ$4-$E49)/VLOOKUP($D49,Opérations[],8,0))),$D49&lt;&gt;""),"S",""))),"")</f>
        <v/>
      </c>
      <c r="AR49" s="34" t="str">
        <f t="array" aca="1" ref="AR49" ca="1">IFERROR(IF(AND(OR(WEEKDAY(AQ$4,2)&gt;5,AQ$4=Congés),OR(AQ49="x",AQ49="S")),AQ49,IF(AR$4=$E49,"x",IF(AND(((AR$4-$E49)/VLOOKUP($D49,Opérations[],8,0))=INT(((AR$4-$E49)/VLOOKUP($D49,Opérations[],8,0))),$D49&lt;&gt;""),"S",""))),"")</f>
        <v/>
      </c>
      <c r="AS49" s="34" t="str">
        <f t="array" aca="1" ref="AS49" ca="1">IFERROR(IF(AND(OR(WEEKDAY(AR$4,2)&gt;5,AR$4=Congés),OR(AR49="x",AR49="S")),AR49,IF(AS$4=$E49,"x",IF(AND(((AS$4-$E49)/VLOOKUP($D49,Opérations[],8,0))=INT(((AS$4-$E49)/VLOOKUP($D49,Opérations[],8,0))),$D49&lt;&gt;""),"S",""))),"")</f>
        <v/>
      </c>
      <c r="AT49" s="34" t="str">
        <f t="array" aca="1" ref="AT49" ca="1">IFERROR(IF(AND(OR(WEEKDAY(AS$4,2)&gt;5,AS$4=Congés),OR(AS49="x",AS49="S")),AS49,IF(AT$4=$E49,"x",IF(AND(((AT$4-$E49)/VLOOKUP($D49,Opérations[],8,0))=INT(((AT$4-$E49)/VLOOKUP($D49,Opérations[],8,0))),$D49&lt;&gt;""),"S",""))),"")</f>
        <v/>
      </c>
      <c r="AU49" s="34" t="str">
        <f t="array" aca="1" ref="AU49" ca="1">IFERROR(IF(AND(OR(WEEKDAY(AT$4,2)&gt;5,AT$4=Congés),OR(AT49="x",AT49="S")),AT49,IF(AU$4=$E49,"x",IF(AND(((AU$4-$E49)/VLOOKUP($D49,Opérations[],8,0))=INT(((AU$4-$E49)/VLOOKUP($D49,Opérations[],8,0))),$D49&lt;&gt;""),"S",""))),"")</f>
        <v/>
      </c>
      <c r="AV49" s="34" t="str">
        <f t="array" aca="1" ref="AV49" ca="1">IFERROR(IF(AND(OR(WEEKDAY(AU$4,2)&gt;5,AU$4=Congés),OR(AU49="x",AU49="S")),AU49,IF(AV$4=$E49,"x",IF(AND(((AV$4-$E49)/VLOOKUP($D49,Opérations[],8,0))=INT(((AV$4-$E49)/VLOOKUP($D49,Opérations[],8,0))),$D49&lt;&gt;""),"S",""))),"")</f>
        <v/>
      </c>
      <c r="AW49" s="34" t="str">
        <f t="array" aca="1" ref="AW49" ca="1">IFERROR(IF(AND(OR(WEEKDAY(AV$4,2)&gt;5,AV$4=Congés),OR(AV49="x",AV49="S")),AV49,IF(AW$4=$E49,"x",IF(AND(((AW$4-$E49)/VLOOKUP($D49,Opérations[],8,0))=INT(((AW$4-$E49)/VLOOKUP($D49,Opérations[],8,0))),$D49&lt;&gt;""),"S",""))),"")</f>
        <v/>
      </c>
      <c r="AX49" s="34" t="str">
        <f t="array" aca="1" ref="AX49" ca="1">IFERROR(IF(AND(OR(WEEKDAY(AW$4,2)&gt;5,AW$4=Congés),OR(AW49="x",AW49="S")),AW49,IF(AX$4=$E49,"x",IF(AND(((AX$4-$E49)/VLOOKUP($D49,Opérations[],8,0))=INT(((AX$4-$E49)/VLOOKUP($D49,Opérations[],8,0))),$D49&lt;&gt;""),"S",""))),"")</f>
        <v/>
      </c>
      <c r="AY49" s="34" t="str">
        <f t="array" aca="1" ref="AY49" ca="1">IFERROR(IF(AND(OR(WEEKDAY(AX$4,2)&gt;5,AX$4=Congés),OR(AX49="x",AX49="S")),AX49,IF(AY$4=$E49,"x",IF(AND(((AY$4-$E49)/VLOOKUP($D49,Opérations[],8,0))=INT(((AY$4-$E49)/VLOOKUP($D49,Opérations[],8,0))),$D49&lt;&gt;""),"S",""))),"")</f>
        <v/>
      </c>
      <c r="AZ49" s="34" t="str">
        <f t="array" aca="1" ref="AZ49" ca="1">IFERROR(IF(AND(OR(WEEKDAY(AY$4,2)&gt;5,AY$4=Congés),OR(AY49="x",AY49="S")),AY49,IF(AZ$4=$E49,"x",IF(AND(((AZ$4-$E49)/VLOOKUP($D49,Opérations[],8,0))=INT(((AZ$4-$E49)/VLOOKUP($D49,Opérations[],8,0))),$D49&lt;&gt;""),"S",""))),"")</f>
        <v/>
      </c>
      <c r="BA49" s="34" t="str">
        <f t="array" aca="1" ref="BA49" ca="1">IFERROR(IF(AND(OR(WEEKDAY(AZ$4,2)&gt;5,AZ$4=Congés),OR(AZ49="x",AZ49="S")),AZ49,IF(BA$4=$E49,"x",IF(AND(((BA$4-$E49)/VLOOKUP($D49,Opérations[],8,0))=INT(((BA$4-$E49)/VLOOKUP($D49,Opérations[],8,0))),$D49&lt;&gt;""),"S",""))),"")</f>
        <v/>
      </c>
      <c r="BB49" s="34" t="str">
        <f t="array" aca="1" ref="BB49" ca="1">IFERROR(IF(AND(OR(WEEKDAY(BA$4,2)&gt;5,BA$4=Congés),OR(BA49="x",BA49="S")),BA49,IF(BB$4=$E49,"x",IF(AND(((BB$4-$E49)/VLOOKUP($D49,Opérations[],8,0))=INT(((BB$4-$E49)/VLOOKUP($D49,Opérations[],8,0))),$D49&lt;&gt;""),"S",""))),"")</f>
        <v/>
      </c>
      <c r="BC49" s="34" t="str">
        <f t="array" aca="1" ref="BC49" ca="1">IFERROR(IF(AND(OR(WEEKDAY(BB$4,2)&gt;5,BB$4=Congés),OR(BB49="x",BB49="S")),BB49,IF(BC$4=$E49,"x",IF(AND(((BC$4-$E49)/VLOOKUP($D49,Opérations[],8,0))=INT(((BC$4-$E49)/VLOOKUP($D49,Opérations[],8,0))),$D49&lt;&gt;""),"S",""))),"")</f>
        <v/>
      </c>
      <c r="BD49" s="72" t="str">
        <f t="array" aca="1" ref="BD49" ca="1">IFERROR(IF(AND(OR(WEEKDAY(BC$4,2)&gt;5,BC$4=Congés),OR(BC49="x",BC49="S")),BC49,IF(BD$4=$E49,"x",IF(AND(((BD$4-$E49)/VLOOKUP($D49,Opérations[],8,0))=INT(((BD$4-$E49)/VLOOKUP($D49,Opérations[],8,0))),$D49&lt;&gt;""),"S",""))),"")</f>
        <v/>
      </c>
    </row>
    <row r="50" spans="3:56">
      <c r="C50" s="159" t="str">
        <f>IF(ISBLANK(D50),"",VLOOKUP(D50,Opérations[],2,0))</f>
        <v xml:space="preserve">Etat des lames </v>
      </c>
      <c r="D50" s="4">
        <f t="shared" si="4"/>
        <v>44</v>
      </c>
      <c r="E50" s="71">
        <f>IF(ISBLANK(D50),"",VLOOKUP(D50,Opérations[],3,0))</f>
        <v>42643</v>
      </c>
      <c r="F50" s="83"/>
      <c r="G50" s="80" t="str">
        <f t="array" aca="1" ref="G50" ca="1">IFERROR(IF(AND(OR(WEEKDAY(F$4,2)&gt;5,F$4=Congés),OR(F50="x",F50="S")),F50,IF(G$4=$E50,"x",IF(AND(((G$4-$E50)/VLOOKUP($D50,Opérations[],8,0))=INT(((G$4-$E50)/VLOOKUP($D50,Opérations[],8,0))),$D50&lt;&gt;""),"S",""))),"")</f>
        <v/>
      </c>
      <c r="H50" s="34" t="str">
        <f t="array" aca="1" ref="H50" ca="1">IFERROR(IF(AND(OR(WEEKDAY(G$4,2)&gt;5,G$4=Congés),OR(G50="x",G50="S")),G50,IF(H$4=$E50,"x",IF(AND(((H$4-$E50)/VLOOKUP($D50,Opérations[],8,0))=INT(((H$4-$E50)/VLOOKUP($D50,Opérations[],8,0))),$D50&lt;&gt;""),"S",""))),"")</f>
        <v/>
      </c>
      <c r="I50" s="34" t="str">
        <f t="array" aca="1" ref="I50" ca="1">IFERROR(IF(AND(OR(WEEKDAY(H$4,2)&gt;5,H$4=Congés),OR(H50="x",H50="S")),H50,IF(I$4=$E50,"x",IF(AND(((I$4-$E50)/VLOOKUP($D50,Opérations[],8,0))=INT(((I$4-$E50)/VLOOKUP($D50,Opérations[],8,0))),$D50&lt;&gt;""),"S",""))),"")</f>
        <v/>
      </c>
      <c r="J50" s="34" t="str">
        <f t="array" aca="1" ref="J50" ca="1">IFERROR(IF(AND(OR(WEEKDAY(I$4,2)&gt;5,I$4=Congés),OR(I50="x",I50="S")),I50,IF(J$4=$E50,"x",IF(AND(((J$4-$E50)/VLOOKUP($D50,Opérations[],8,0))=INT(((J$4-$E50)/VLOOKUP($D50,Opérations[],8,0))),$D50&lt;&gt;""),"S",""))),"")</f>
        <v/>
      </c>
      <c r="K50" s="34" t="str">
        <f t="array" aca="1" ref="K50" ca="1">IFERROR(IF(AND(OR(WEEKDAY(J$4,2)&gt;5,J$4=Congés),OR(J50="x",J50="S")),J50,IF(K$4=$E50,"x",IF(AND(((K$4-$E50)/VLOOKUP($D50,Opérations[],8,0))=INT(((K$4-$E50)/VLOOKUP($D50,Opérations[],8,0))),$D50&lt;&gt;""),"S",""))),"")</f>
        <v/>
      </c>
      <c r="L50" s="34" t="str">
        <f t="array" aca="1" ref="L50" ca="1">IFERROR(IF(AND(OR(WEEKDAY(K$4,2)&gt;5,K$4=Congés),OR(K50="x",K50="S")),K50,IF(L$4=$E50,"x",IF(AND(((L$4-$E50)/VLOOKUP($D50,Opérations[],8,0))=INT(((L$4-$E50)/VLOOKUP($D50,Opérations[],8,0))),$D50&lt;&gt;""),"S",""))),"")</f>
        <v/>
      </c>
      <c r="M50" s="34" t="str">
        <f t="array" aca="1" ref="M50" ca="1">IFERROR(IF(AND(OR(WEEKDAY(L$4,2)&gt;5,L$4=Congés),OR(L50="x",L50="S")),L50,IF(M$4=$E50,"x",IF(AND(((M$4-$E50)/VLOOKUP($D50,Opérations[],8,0))=INT(((M$4-$E50)/VLOOKUP($D50,Opérations[],8,0))),$D50&lt;&gt;""),"S",""))),"")</f>
        <v/>
      </c>
      <c r="N50" s="34" t="str">
        <f t="array" aca="1" ref="N50" ca="1">IFERROR(IF(AND(OR(WEEKDAY(M$4,2)&gt;5,M$4=Congés),OR(M50="x",M50="S")),M50,IF(N$4=$E50,"x",IF(AND(((N$4-$E50)/VLOOKUP($D50,Opérations[],8,0))=INT(((N$4-$E50)/VLOOKUP($D50,Opérations[],8,0))),$D50&lt;&gt;""),"S",""))),"")</f>
        <v/>
      </c>
      <c r="O50" s="34" t="str">
        <f t="array" aca="1" ref="O50" ca="1">IFERROR(IF(AND(OR(WEEKDAY(N$4,2)&gt;5,N$4=Congés),OR(N50="x",N50="S")),N50,IF(O$4=$E50,"x",IF(AND(((O$4-$E50)/VLOOKUP($D50,Opérations[],8,0))=INT(((O$4-$E50)/VLOOKUP($D50,Opérations[],8,0))),$D50&lt;&gt;""),"S",""))),"")</f>
        <v/>
      </c>
      <c r="P50" s="34" t="str">
        <f t="array" aca="1" ref="P50" ca="1">IFERROR(IF(AND(OR(WEEKDAY(O$4,2)&gt;5,O$4=Congés),OR(O50="x",O50="S")),O50,IF(P$4=$E50,"x",IF(AND(((P$4-$E50)/VLOOKUP($D50,Opérations[],8,0))=INT(((P$4-$E50)/VLOOKUP($D50,Opérations[],8,0))),$D50&lt;&gt;""),"S",""))),"")</f>
        <v/>
      </c>
      <c r="Q50" s="34" t="str">
        <f t="array" aca="1" ref="Q50" ca="1">IFERROR(IF(AND(OR(WEEKDAY(P$4,2)&gt;5,P$4=Congés),OR(P50="x",P50="S")),P50,IF(Q$4=$E50,"x",IF(AND(((Q$4-$E50)/VLOOKUP($D50,Opérations[],8,0))=INT(((Q$4-$E50)/VLOOKUP($D50,Opérations[],8,0))),$D50&lt;&gt;""),"S",""))),"")</f>
        <v/>
      </c>
      <c r="R50" s="34" t="str">
        <f t="array" aca="1" ref="R50" ca="1">IFERROR(IF(AND(OR(WEEKDAY(Q$4,2)&gt;5,Q$4=Congés),OR(Q50="x",Q50="S")),Q50,IF(R$4=$E50,"x",IF(AND(((R$4-$E50)/VLOOKUP($D50,Opérations[],8,0))=INT(((R$4-$E50)/VLOOKUP($D50,Opérations[],8,0))),$D50&lt;&gt;""),"S",""))),"")</f>
        <v/>
      </c>
      <c r="S50" s="34" t="str">
        <f t="array" aca="1" ref="S50" ca="1">IFERROR(IF(AND(OR(WEEKDAY(R$4,2)&gt;5,R$4=Congés),OR(R50="x",R50="S")),R50,IF(S$4=$E50,"x",IF(AND(((S$4-$E50)/VLOOKUP($D50,Opérations[],8,0))=INT(((S$4-$E50)/VLOOKUP($D50,Opérations[],8,0))),$D50&lt;&gt;""),"S",""))),"")</f>
        <v/>
      </c>
      <c r="T50" s="34" t="str">
        <f t="array" aca="1" ref="T50" ca="1">IFERROR(IF(AND(OR(WEEKDAY(S$4,2)&gt;5,S$4=Congés),OR(S50="x",S50="S")),S50,IF(T$4=$E50,"x",IF(AND(((T$4-$E50)/VLOOKUP($D50,Opérations[],8,0))=INT(((T$4-$E50)/VLOOKUP($D50,Opérations[],8,0))),$D50&lt;&gt;""),"S",""))),"")</f>
        <v/>
      </c>
      <c r="U50" s="34" t="str">
        <f t="array" aca="1" ref="U50" ca="1">IFERROR(IF(AND(OR(WEEKDAY(T$4,2)&gt;5,T$4=Congés),OR(T50="x",T50="S")),T50,IF(U$4=$E50,"x",IF(AND(((U$4-$E50)/VLOOKUP($D50,Opérations[],8,0))=INT(((U$4-$E50)/VLOOKUP($D50,Opérations[],8,0))),$D50&lt;&gt;""),"S",""))),"")</f>
        <v/>
      </c>
      <c r="V50" s="34" t="str">
        <f t="array" aca="1" ref="V50" ca="1">IFERROR(IF(AND(OR(WEEKDAY(U$4,2)&gt;5,U$4=Congés),OR(U50="x",U50="S")),U50,IF(V$4=$E50,"x",IF(AND(((V$4-$E50)/VLOOKUP($D50,Opérations[],8,0))=INT(((V$4-$E50)/VLOOKUP($D50,Opérations[],8,0))),$D50&lt;&gt;""),"S",""))),"")</f>
        <v/>
      </c>
      <c r="W50" s="34" t="str">
        <f t="array" aca="1" ref="W50" ca="1">IFERROR(IF(AND(OR(WEEKDAY(V$4,2)&gt;5,V$4=Congés),OR(V50="x",V50="S")),V50,IF(W$4=$E50,"x",IF(AND(((W$4-$E50)/VLOOKUP($D50,Opérations[],8,0))=INT(((W$4-$E50)/VLOOKUP($D50,Opérations[],8,0))),$D50&lt;&gt;""),"S",""))),"")</f>
        <v/>
      </c>
      <c r="X50" s="34" t="str">
        <f t="array" aca="1" ref="X50" ca="1">IFERROR(IF(AND(OR(WEEKDAY(W$4,2)&gt;5,W$4=Congés),OR(W50="x",W50="S")),W50,IF(X$4=$E50,"x",IF(AND(((X$4-$E50)/VLOOKUP($D50,Opérations[],8,0))=INT(((X$4-$E50)/VLOOKUP($D50,Opérations[],8,0))),$D50&lt;&gt;""),"S",""))),"")</f>
        <v/>
      </c>
      <c r="Y50" s="34" t="str">
        <f t="array" aca="1" ref="Y50" ca="1">IFERROR(IF(AND(OR(WEEKDAY(X$4,2)&gt;5,X$4=Congés),OR(X50="x",X50="S")),X50,IF(Y$4=$E50,"x",IF(AND(((Y$4-$E50)/VLOOKUP($D50,Opérations[],8,0))=INT(((Y$4-$E50)/VLOOKUP($D50,Opérations[],8,0))),$D50&lt;&gt;""),"S",""))),"")</f>
        <v/>
      </c>
      <c r="Z50" s="34" t="str">
        <f t="array" aca="1" ref="Z50" ca="1">IFERROR(IF(AND(OR(WEEKDAY(Y$4,2)&gt;5,Y$4=Congés),OR(Y50="x",Y50="S")),Y50,IF(Z$4=$E50,"x",IF(AND(((Z$4-$E50)/VLOOKUP($D50,Opérations[],8,0))=INT(((Z$4-$E50)/VLOOKUP($D50,Opérations[],8,0))),$D50&lt;&gt;""),"S",""))),"")</f>
        <v/>
      </c>
      <c r="AA50" s="34" t="str">
        <f t="array" aca="1" ref="AA50" ca="1">IFERROR(IF(AND(OR(WEEKDAY(Z$4,2)&gt;5,Z$4=Congés),OR(Z50="x",Z50="S")),Z50,IF(AA$4=$E50,"x",IF(AND(((AA$4-$E50)/VLOOKUP($D50,Opérations[],8,0))=INT(((AA$4-$E50)/VLOOKUP($D50,Opérations[],8,0))),$D50&lt;&gt;""),"S",""))),"")</f>
        <v/>
      </c>
      <c r="AB50" s="34" t="str">
        <f t="array" aca="1" ref="AB50" ca="1">IFERROR(IF(AND(OR(WEEKDAY(AA$4,2)&gt;5,AA$4=Congés),OR(AA50="x",AA50="S")),AA50,IF(AB$4=$E50,"x",IF(AND(((AB$4-$E50)/VLOOKUP($D50,Opérations[],8,0))=INT(((AB$4-$E50)/VLOOKUP($D50,Opérations[],8,0))),$D50&lt;&gt;""),"S",""))),"")</f>
        <v/>
      </c>
      <c r="AC50" s="34" t="str">
        <f t="array" aca="1" ref="AC50" ca="1">IFERROR(IF(AND(OR(WEEKDAY(AB$4,2)&gt;5,AB$4=Congés),OR(AB50="x",AB50="S")),AB50,IF(AC$4=$E50,"x",IF(AND(((AC$4-$E50)/VLOOKUP($D50,Opérations[],8,0))=INT(((AC$4-$E50)/VLOOKUP($D50,Opérations[],8,0))),$D50&lt;&gt;""),"S",""))),"")</f>
        <v/>
      </c>
      <c r="AD50" s="34" t="str">
        <f t="array" aca="1" ref="AD50" ca="1">IFERROR(IF(AND(OR(WEEKDAY(AC$4,2)&gt;5,AC$4=Congés),OR(AC50="x",AC50="S")),AC50,IF(AD$4=$E50,"x",IF(AND(((AD$4-$E50)/VLOOKUP($D50,Opérations[],8,0))=INT(((AD$4-$E50)/VLOOKUP($D50,Opérations[],8,0))),$D50&lt;&gt;""),"S",""))),"")</f>
        <v/>
      </c>
      <c r="AE50" s="34" t="str">
        <f t="array" aca="1" ref="AE50" ca="1">IFERROR(IF(AND(OR(WEEKDAY(AD$4,2)&gt;5,AD$4=Congés),OR(AD50="x",AD50="S")),AD50,IF(AE$4=$E50,"x",IF(AND(((AE$4-$E50)/VLOOKUP($D50,Opérations[],8,0))=INT(((AE$4-$E50)/VLOOKUP($D50,Opérations[],8,0))),$D50&lt;&gt;""),"S",""))),"")</f>
        <v/>
      </c>
      <c r="AF50" s="34" t="str">
        <f t="array" aca="1" ref="AF50" ca="1">IFERROR(IF(AND(OR(WEEKDAY(AE$4,2)&gt;5,AE$4=Congés),OR(AE50="x",AE50="S")),AE50,IF(AF$4=$E50,"x",IF(AND(((AF$4-$E50)/VLOOKUP($D50,Opérations[],8,0))=INT(((AF$4-$E50)/VLOOKUP($D50,Opérations[],8,0))),$D50&lt;&gt;""),"S",""))),"")</f>
        <v/>
      </c>
      <c r="AG50" s="72" t="str">
        <f t="array" aca="1" ref="AG50" ca="1">IFERROR(IF(AND(OR(WEEKDAY(AF$4,2)&gt;5,AF$4=Congés),OR(AF50="x",AF50="S")),AF50,IF(AG$4=$E50,"x",IF(AND(((AG$4-$E50)/VLOOKUP($D50,Opérations[],8,0))=INT(((AG$4-$E50)/VLOOKUP($D50,Opérations[],8,0))),$D50&lt;&gt;""),"S",""))),"")</f>
        <v/>
      </c>
      <c r="AH50" s="80" t="str">
        <f t="array" aca="1" ref="AH50" ca="1">IFERROR(IF(AND(OR(WEEKDAY(AG$4,2)&gt;5,AG$4=Congés),OR(AG50="x",AG50="S")),AG50,IF(AH$4=$E50,"x",IF(AND(((AH$4-$E50)/VLOOKUP($D50,Opérations[],8,0))=INT(((AH$4-$E50)/VLOOKUP($D50,Opérations[],8,0))),$D50&lt;&gt;""),"S",""))),"")</f>
        <v/>
      </c>
      <c r="AI50" s="34" t="str">
        <f t="array" aca="1" ref="AI50" ca="1">IFERROR(IF(AND(OR(WEEKDAY(AH$4,2)&gt;5,AH$4=Congés),OR(AH50="x",AH50="S")),AH50,IF(AI$4=$E50,"x",IF(AND(((AI$4-$E50)/VLOOKUP($D50,Opérations[],8,0))=INT(((AI$4-$E50)/VLOOKUP($D50,Opérations[],8,0))),$D50&lt;&gt;""),"S",""))),"")</f>
        <v/>
      </c>
      <c r="AJ50" s="34" t="str">
        <f t="array" aca="1" ref="AJ50" ca="1">IFERROR(IF(AND(OR(WEEKDAY(AI$4,2)&gt;5,AI$4=Congés),OR(AI50="x",AI50="S")),AI50,IF(AJ$4=$E50,"x",IF(AND(((AJ$4-$E50)/VLOOKUP($D50,Opérations[],8,0))=INT(((AJ$4-$E50)/VLOOKUP($D50,Opérations[],8,0))),$D50&lt;&gt;""),"S",""))),"")</f>
        <v/>
      </c>
      <c r="AK50" s="34" t="str">
        <f t="array" aca="1" ref="AK50" ca="1">IFERROR(IF(AND(OR(WEEKDAY(AJ$4,2)&gt;5,AJ$4=Congés),OR(AJ50="x",AJ50="S")),AJ50,IF(AK$4=$E50,"x",IF(AND(((AK$4-$E50)/VLOOKUP($D50,Opérations[],8,0))=INT(((AK$4-$E50)/VLOOKUP($D50,Opérations[],8,0))),$D50&lt;&gt;""),"S",""))),"")</f>
        <v/>
      </c>
      <c r="AL50" s="34" t="str">
        <f t="array" aca="1" ref="AL50" ca="1">IFERROR(IF(AND(OR(WEEKDAY(AK$4,2)&gt;5,AK$4=Congés),OR(AK50="x",AK50="S")),AK50,IF(AL$4=$E50,"x",IF(AND(((AL$4-$E50)/VLOOKUP($D50,Opérations[],8,0))=INT(((AL$4-$E50)/VLOOKUP($D50,Opérations[],8,0))),$D50&lt;&gt;""),"S",""))),"")</f>
        <v/>
      </c>
      <c r="AM50" s="34" t="str">
        <f t="array" aca="1" ref="AM50" ca="1">IFERROR(IF(AND(OR(WEEKDAY(AL$4,2)&gt;5,AL$4=Congés),OR(AL50="x",AL50="S")),AL50,IF(AM$4=$E50,"x",IF(AND(((AM$4-$E50)/VLOOKUP($D50,Opérations[],8,0))=INT(((AM$4-$E50)/VLOOKUP($D50,Opérations[],8,0))),$D50&lt;&gt;""),"S",""))),"")</f>
        <v/>
      </c>
      <c r="AN50" s="34" t="str">
        <f t="array" aca="1" ref="AN50" ca="1">IFERROR(IF(AND(OR(WEEKDAY(AM$4,2)&gt;5,AM$4=Congés),OR(AM50="x",AM50="S")),AM50,IF(AN$4=$E50,"x",IF(AND(((AN$4-$E50)/VLOOKUP($D50,Opérations[],8,0))=INT(((AN$4-$E50)/VLOOKUP($D50,Opérations[],8,0))),$D50&lt;&gt;""),"S",""))),"")</f>
        <v/>
      </c>
      <c r="AO50" s="34" t="str">
        <f t="array" aca="1" ref="AO50" ca="1">IFERROR(IF(AND(OR(WEEKDAY(AN$4,2)&gt;5,AN$4=Congés),OR(AN50="x",AN50="S")),AN50,IF(AO$4=$E50,"x",IF(AND(((AO$4-$E50)/VLOOKUP($D50,Opérations[],8,0))=INT(((AO$4-$E50)/VLOOKUP($D50,Opérations[],8,0))),$D50&lt;&gt;""),"S",""))),"")</f>
        <v/>
      </c>
      <c r="AP50" s="34" t="str">
        <f t="array" aca="1" ref="AP50" ca="1">IFERROR(IF(AND(OR(WEEKDAY(AO$4,2)&gt;5,AO$4=Congés),OR(AO50="x",AO50="S")),AO50,IF(AP$4=$E50,"x",IF(AND(((AP$4-$E50)/VLOOKUP($D50,Opérations[],8,0))=INT(((AP$4-$E50)/VLOOKUP($D50,Opérations[],8,0))),$D50&lt;&gt;""),"S",""))),"")</f>
        <v/>
      </c>
      <c r="AQ50" s="34" t="str">
        <f t="array" aca="1" ref="AQ50" ca="1">IFERROR(IF(AND(OR(WEEKDAY(AP$4,2)&gt;5,AP$4=Congés),OR(AP50="x",AP50="S")),AP50,IF(AQ$4=$E50,"x",IF(AND(((AQ$4-$E50)/VLOOKUP($D50,Opérations[],8,0))=INT(((AQ$4-$E50)/VLOOKUP($D50,Opérations[],8,0))),$D50&lt;&gt;""),"S",""))),"")</f>
        <v/>
      </c>
      <c r="AR50" s="34" t="str">
        <f t="array" aca="1" ref="AR50" ca="1">IFERROR(IF(AND(OR(WEEKDAY(AQ$4,2)&gt;5,AQ$4=Congés),OR(AQ50="x",AQ50="S")),AQ50,IF(AR$4=$E50,"x",IF(AND(((AR$4-$E50)/VLOOKUP($D50,Opérations[],8,0))=INT(((AR$4-$E50)/VLOOKUP($D50,Opérations[],8,0))),$D50&lt;&gt;""),"S",""))),"")</f>
        <v/>
      </c>
      <c r="AS50" s="34" t="str">
        <f t="array" aca="1" ref="AS50" ca="1">IFERROR(IF(AND(OR(WEEKDAY(AR$4,2)&gt;5,AR$4=Congés),OR(AR50="x",AR50="S")),AR50,IF(AS$4=$E50,"x",IF(AND(((AS$4-$E50)/VLOOKUP($D50,Opérations[],8,0))=INT(((AS$4-$E50)/VLOOKUP($D50,Opérations[],8,0))),$D50&lt;&gt;""),"S",""))),"")</f>
        <v/>
      </c>
      <c r="AT50" s="34" t="str">
        <f t="array" aca="1" ref="AT50" ca="1">IFERROR(IF(AND(OR(WEEKDAY(AS$4,2)&gt;5,AS$4=Congés),OR(AS50="x",AS50="S")),AS50,IF(AT$4=$E50,"x",IF(AND(((AT$4-$E50)/VLOOKUP($D50,Opérations[],8,0))=INT(((AT$4-$E50)/VLOOKUP($D50,Opérations[],8,0))),$D50&lt;&gt;""),"S",""))),"")</f>
        <v/>
      </c>
      <c r="AU50" s="34" t="str">
        <f t="array" aca="1" ref="AU50" ca="1">IFERROR(IF(AND(OR(WEEKDAY(AT$4,2)&gt;5,AT$4=Congés),OR(AT50="x",AT50="S")),AT50,IF(AU$4=$E50,"x",IF(AND(((AU$4-$E50)/VLOOKUP($D50,Opérations[],8,0))=INT(((AU$4-$E50)/VLOOKUP($D50,Opérations[],8,0))),$D50&lt;&gt;""),"S",""))),"")</f>
        <v/>
      </c>
      <c r="AV50" s="34" t="str">
        <f t="array" aca="1" ref="AV50" ca="1">IFERROR(IF(AND(OR(WEEKDAY(AU$4,2)&gt;5,AU$4=Congés),OR(AU50="x",AU50="S")),AU50,IF(AV$4=$E50,"x",IF(AND(((AV$4-$E50)/VLOOKUP($D50,Opérations[],8,0))=INT(((AV$4-$E50)/VLOOKUP($D50,Opérations[],8,0))),$D50&lt;&gt;""),"S",""))),"")</f>
        <v/>
      </c>
      <c r="AW50" s="34" t="str">
        <f t="array" aca="1" ref="AW50" ca="1">IFERROR(IF(AND(OR(WEEKDAY(AV$4,2)&gt;5,AV$4=Congés),OR(AV50="x",AV50="S")),AV50,IF(AW$4=$E50,"x",IF(AND(((AW$4-$E50)/VLOOKUP($D50,Opérations[],8,0))=INT(((AW$4-$E50)/VLOOKUP($D50,Opérations[],8,0))),$D50&lt;&gt;""),"S",""))),"")</f>
        <v/>
      </c>
      <c r="AX50" s="34" t="str">
        <f t="array" aca="1" ref="AX50" ca="1">IFERROR(IF(AND(OR(WEEKDAY(AW$4,2)&gt;5,AW$4=Congés),OR(AW50="x",AW50="S")),AW50,IF(AX$4=$E50,"x",IF(AND(((AX$4-$E50)/VLOOKUP($D50,Opérations[],8,0))=INT(((AX$4-$E50)/VLOOKUP($D50,Opérations[],8,0))),$D50&lt;&gt;""),"S",""))),"")</f>
        <v/>
      </c>
      <c r="AY50" s="34" t="str">
        <f t="array" aca="1" ref="AY50" ca="1">IFERROR(IF(AND(OR(WEEKDAY(AX$4,2)&gt;5,AX$4=Congés),OR(AX50="x",AX50="S")),AX50,IF(AY$4=$E50,"x",IF(AND(((AY$4-$E50)/VLOOKUP($D50,Opérations[],8,0))=INT(((AY$4-$E50)/VLOOKUP($D50,Opérations[],8,0))),$D50&lt;&gt;""),"S",""))),"")</f>
        <v/>
      </c>
      <c r="AZ50" s="34" t="str">
        <f t="array" aca="1" ref="AZ50" ca="1">IFERROR(IF(AND(OR(WEEKDAY(AY$4,2)&gt;5,AY$4=Congés),OR(AY50="x",AY50="S")),AY50,IF(AZ$4=$E50,"x",IF(AND(((AZ$4-$E50)/VLOOKUP($D50,Opérations[],8,0))=INT(((AZ$4-$E50)/VLOOKUP($D50,Opérations[],8,0))),$D50&lt;&gt;""),"S",""))),"")</f>
        <v/>
      </c>
      <c r="BA50" s="34" t="str">
        <f t="array" aca="1" ref="BA50" ca="1">IFERROR(IF(AND(OR(WEEKDAY(AZ$4,2)&gt;5,AZ$4=Congés),OR(AZ50="x",AZ50="S")),AZ50,IF(BA$4=$E50,"x",IF(AND(((BA$4-$E50)/VLOOKUP($D50,Opérations[],8,0))=INT(((BA$4-$E50)/VLOOKUP($D50,Opérations[],8,0))),$D50&lt;&gt;""),"S",""))),"")</f>
        <v/>
      </c>
      <c r="BB50" s="34" t="str">
        <f t="array" aca="1" ref="BB50" ca="1">IFERROR(IF(AND(OR(WEEKDAY(BA$4,2)&gt;5,BA$4=Congés),OR(BA50="x",BA50="S")),BA50,IF(BB$4=$E50,"x",IF(AND(((BB$4-$E50)/VLOOKUP($D50,Opérations[],8,0))=INT(((BB$4-$E50)/VLOOKUP($D50,Opérations[],8,0))),$D50&lt;&gt;""),"S",""))),"")</f>
        <v/>
      </c>
      <c r="BC50" s="34" t="str">
        <f t="array" aca="1" ref="BC50" ca="1">IFERROR(IF(AND(OR(WEEKDAY(BB$4,2)&gt;5,BB$4=Congés),OR(BB50="x",BB50="S")),BB50,IF(BC$4=$E50,"x",IF(AND(((BC$4-$E50)/VLOOKUP($D50,Opérations[],8,0))=INT(((BC$4-$E50)/VLOOKUP($D50,Opérations[],8,0))),$D50&lt;&gt;""),"S",""))),"")</f>
        <v/>
      </c>
      <c r="BD50" s="72" t="str">
        <f t="array" aca="1" ref="BD50" ca="1">IFERROR(IF(AND(OR(WEEKDAY(BC$4,2)&gt;5,BC$4=Congés),OR(BC50="x",BC50="S")),BC50,IF(BD$4=$E50,"x",IF(AND(((BD$4-$E50)/VLOOKUP($D50,Opérations[],8,0))=INT(((BD$4-$E50)/VLOOKUP($D50,Opérations[],8,0))),$D50&lt;&gt;""),"S",""))),"")</f>
        <v/>
      </c>
    </row>
    <row r="51" spans="3:56">
      <c r="C51" s="163" t="str">
        <f>IF(ISBLANK(D51),"",VLOOKUP(D51,Opérations[],2,0))</f>
        <v xml:space="preserve">Système de dépression </v>
      </c>
      <c r="D51" s="4">
        <f t="shared" si="4"/>
        <v>45</v>
      </c>
      <c r="E51" s="71">
        <f>IF(ISBLANK(D51),"",VLOOKUP(D51,Opérations[],3,0))</f>
        <v>0</v>
      </c>
      <c r="F51" s="83"/>
      <c r="G51" s="80" t="str">
        <f t="array" aca="1" ref="G51" ca="1">IFERROR(IF(AND(OR(WEEKDAY(F$4,2)&gt;5,F$4=Congés),OR(F51="x",F51="S")),F51,IF(G$4=$E51,"x",IF(AND(((G$4-$E51)/VLOOKUP($D51,Opérations[],8,0))=INT(((G$4-$E51)/VLOOKUP($D51,Opérations[],8,0))),$D51&lt;&gt;""),"S",""))),"")</f>
        <v/>
      </c>
      <c r="H51" s="34" t="str">
        <f t="array" aca="1" ref="H51" ca="1">IFERROR(IF(AND(OR(WEEKDAY(G$4,2)&gt;5,G$4=Congés),OR(G51="x",G51="S")),G51,IF(H$4=$E51,"x",IF(AND(((H$4-$E51)/VLOOKUP($D51,Opérations[],8,0))=INT(((H$4-$E51)/VLOOKUP($D51,Opérations[],8,0))),$D51&lt;&gt;""),"S",""))),"")</f>
        <v/>
      </c>
      <c r="I51" s="34" t="str">
        <f t="array" aca="1" ref="I51" ca="1">IFERROR(IF(AND(OR(WEEKDAY(H$4,2)&gt;5,H$4=Congés),OR(H51="x",H51="S")),H51,IF(I$4=$E51,"x",IF(AND(((I$4-$E51)/VLOOKUP($D51,Opérations[],8,0))=INT(((I$4-$E51)/VLOOKUP($D51,Opérations[],8,0))),$D51&lt;&gt;""),"S",""))),"")</f>
        <v/>
      </c>
      <c r="J51" s="34" t="str">
        <f t="array" aca="1" ref="J51" ca="1">IFERROR(IF(AND(OR(WEEKDAY(I$4,2)&gt;5,I$4=Congés),OR(I51="x",I51="S")),I51,IF(J$4=$E51,"x",IF(AND(((J$4-$E51)/VLOOKUP($D51,Opérations[],8,0))=INT(((J$4-$E51)/VLOOKUP($D51,Opérations[],8,0))),$D51&lt;&gt;""),"S",""))),"")</f>
        <v/>
      </c>
      <c r="K51" s="34" t="str">
        <f t="array" aca="1" ref="K51" ca="1">IFERROR(IF(AND(OR(WEEKDAY(J$4,2)&gt;5,J$4=Congés),OR(J51="x",J51="S")),J51,IF(K$4=$E51,"x",IF(AND(((K$4-$E51)/VLOOKUP($D51,Opérations[],8,0))=INT(((K$4-$E51)/VLOOKUP($D51,Opérations[],8,0))),$D51&lt;&gt;""),"S",""))),"")</f>
        <v/>
      </c>
      <c r="L51" s="34" t="str">
        <f t="array" aca="1" ref="L51" ca="1">IFERROR(IF(AND(OR(WEEKDAY(K$4,2)&gt;5,K$4=Congés),OR(K51="x",K51="S")),K51,IF(L$4=$E51,"x",IF(AND(((L$4-$E51)/VLOOKUP($D51,Opérations[],8,0))=INT(((L$4-$E51)/VLOOKUP($D51,Opérations[],8,0))),$D51&lt;&gt;""),"S",""))),"")</f>
        <v/>
      </c>
      <c r="M51" s="34" t="str">
        <f t="array" aca="1" ref="M51" ca="1">IFERROR(IF(AND(OR(WEEKDAY(L$4,2)&gt;5,L$4=Congés),OR(L51="x",L51="S")),L51,IF(M$4=$E51,"x",IF(AND(((M$4-$E51)/VLOOKUP($D51,Opérations[],8,0))=INT(((M$4-$E51)/VLOOKUP($D51,Opérations[],8,0))),$D51&lt;&gt;""),"S",""))),"")</f>
        <v/>
      </c>
      <c r="N51" s="34" t="str">
        <f t="array" aca="1" ref="N51" ca="1">IFERROR(IF(AND(OR(WEEKDAY(M$4,2)&gt;5,M$4=Congés),OR(M51="x",M51="S")),M51,IF(N$4=$E51,"x",IF(AND(((N$4-$E51)/VLOOKUP($D51,Opérations[],8,0))=INT(((N$4-$E51)/VLOOKUP($D51,Opérations[],8,0))),$D51&lt;&gt;""),"S",""))),"")</f>
        <v/>
      </c>
      <c r="O51" s="34" t="str">
        <f t="array" aca="1" ref="O51" ca="1">IFERROR(IF(AND(OR(WEEKDAY(N$4,2)&gt;5,N$4=Congés),OR(N51="x",N51="S")),N51,IF(O$4=$E51,"x",IF(AND(((O$4-$E51)/VLOOKUP($D51,Opérations[],8,0))=INT(((O$4-$E51)/VLOOKUP($D51,Opérations[],8,0))),$D51&lt;&gt;""),"S",""))),"")</f>
        <v/>
      </c>
      <c r="P51" s="34" t="str">
        <f t="array" aca="1" ref="P51" ca="1">IFERROR(IF(AND(OR(WEEKDAY(O$4,2)&gt;5,O$4=Congés),OR(O51="x",O51="S")),O51,IF(P$4=$E51,"x",IF(AND(((P$4-$E51)/VLOOKUP($D51,Opérations[],8,0))=INT(((P$4-$E51)/VLOOKUP($D51,Opérations[],8,0))),$D51&lt;&gt;""),"S",""))),"")</f>
        <v/>
      </c>
      <c r="Q51" s="34" t="str">
        <f t="array" aca="1" ref="Q51" ca="1">IFERROR(IF(AND(OR(WEEKDAY(P$4,2)&gt;5,P$4=Congés),OR(P51="x",P51="S")),P51,IF(Q$4=$E51,"x",IF(AND(((Q$4-$E51)/VLOOKUP($D51,Opérations[],8,0))=INT(((Q$4-$E51)/VLOOKUP($D51,Opérations[],8,0))),$D51&lt;&gt;""),"S",""))),"")</f>
        <v/>
      </c>
      <c r="R51" s="34" t="str">
        <f t="array" aca="1" ref="R51" ca="1">IFERROR(IF(AND(OR(WEEKDAY(Q$4,2)&gt;5,Q$4=Congés),OR(Q51="x",Q51="S")),Q51,IF(R$4=$E51,"x",IF(AND(((R$4-$E51)/VLOOKUP($D51,Opérations[],8,0))=INT(((R$4-$E51)/VLOOKUP($D51,Opérations[],8,0))),$D51&lt;&gt;""),"S",""))),"")</f>
        <v/>
      </c>
      <c r="S51" s="34" t="str">
        <f t="array" aca="1" ref="S51" ca="1">IFERROR(IF(AND(OR(WEEKDAY(R$4,2)&gt;5,R$4=Congés),OR(R51="x",R51="S")),R51,IF(S$4=$E51,"x",IF(AND(((S$4-$E51)/VLOOKUP($D51,Opérations[],8,0))=INT(((S$4-$E51)/VLOOKUP($D51,Opérations[],8,0))),$D51&lt;&gt;""),"S",""))),"")</f>
        <v/>
      </c>
      <c r="T51" s="34" t="str">
        <f t="array" aca="1" ref="T51" ca="1">IFERROR(IF(AND(OR(WEEKDAY(S$4,2)&gt;5,S$4=Congés),OR(S51="x",S51="S")),S51,IF(T$4=$E51,"x",IF(AND(((T$4-$E51)/VLOOKUP($D51,Opérations[],8,0))=INT(((T$4-$E51)/VLOOKUP($D51,Opérations[],8,0))),$D51&lt;&gt;""),"S",""))),"")</f>
        <v/>
      </c>
      <c r="U51" s="34" t="str">
        <f t="array" aca="1" ref="U51" ca="1">IFERROR(IF(AND(OR(WEEKDAY(T$4,2)&gt;5,T$4=Congés),OR(T51="x",T51="S")),T51,IF(U$4=$E51,"x",IF(AND(((U$4-$E51)/VLOOKUP($D51,Opérations[],8,0))=INT(((U$4-$E51)/VLOOKUP($D51,Opérations[],8,0))),$D51&lt;&gt;""),"S",""))),"")</f>
        <v/>
      </c>
      <c r="V51" s="34" t="str">
        <f t="array" aca="1" ref="V51" ca="1">IFERROR(IF(AND(OR(WEEKDAY(U$4,2)&gt;5,U$4=Congés),OR(U51="x",U51="S")),U51,IF(V$4=$E51,"x",IF(AND(((V$4-$E51)/VLOOKUP($D51,Opérations[],8,0))=INT(((V$4-$E51)/VLOOKUP($D51,Opérations[],8,0))),$D51&lt;&gt;""),"S",""))),"")</f>
        <v/>
      </c>
      <c r="W51" s="34" t="str">
        <f t="array" aca="1" ref="W51" ca="1">IFERROR(IF(AND(OR(WEEKDAY(V$4,2)&gt;5,V$4=Congés),OR(V51="x",V51="S")),V51,IF(W$4=$E51,"x",IF(AND(((W$4-$E51)/VLOOKUP($D51,Opérations[],8,0))=INT(((W$4-$E51)/VLOOKUP($D51,Opérations[],8,0))),$D51&lt;&gt;""),"S",""))),"")</f>
        <v/>
      </c>
      <c r="X51" s="34" t="str">
        <f t="array" aca="1" ref="X51" ca="1">IFERROR(IF(AND(OR(WEEKDAY(W$4,2)&gt;5,W$4=Congés),OR(W51="x",W51="S")),W51,IF(X$4=$E51,"x",IF(AND(((X$4-$E51)/VLOOKUP($D51,Opérations[],8,0))=INT(((X$4-$E51)/VLOOKUP($D51,Opérations[],8,0))),$D51&lt;&gt;""),"S",""))),"")</f>
        <v/>
      </c>
      <c r="Y51" s="34" t="str">
        <f t="array" aca="1" ref="Y51" ca="1">IFERROR(IF(AND(OR(WEEKDAY(X$4,2)&gt;5,X$4=Congés),OR(X51="x",X51="S")),X51,IF(Y$4=$E51,"x",IF(AND(((Y$4-$E51)/VLOOKUP($D51,Opérations[],8,0))=INT(((Y$4-$E51)/VLOOKUP($D51,Opérations[],8,0))),$D51&lt;&gt;""),"S",""))),"")</f>
        <v/>
      </c>
      <c r="Z51" s="34" t="str">
        <f t="array" aca="1" ref="Z51" ca="1">IFERROR(IF(AND(OR(WEEKDAY(Y$4,2)&gt;5,Y$4=Congés),OR(Y51="x",Y51="S")),Y51,IF(Z$4=$E51,"x",IF(AND(((Z$4-$E51)/VLOOKUP($D51,Opérations[],8,0))=INT(((Z$4-$E51)/VLOOKUP($D51,Opérations[],8,0))),$D51&lt;&gt;""),"S",""))),"")</f>
        <v/>
      </c>
      <c r="AA51" s="34" t="str">
        <f t="array" aca="1" ref="AA51" ca="1">IFERROR(IF(AND(OR(WEEKDAY(Z$4,2)&gt;5,Z$4=Congés),OR(Z51="x",Z51="S")),Z51,IF(AA$4=$E51,"x",IF(AND(((AA$4-$E51)/VLOOKUP($D51,Opérations[],8,0))=INT(((AA$4-$E51)/VLOOKUP($D51,Opérations[],8,0))),$D51&lt;&gt;""),"S",""))),"")</f>
        <v/>
      </c>
      <c r="AB51" s="34" t="str">
        <f t="array" aca="1" ref="AB51" ca="1">IFERROR(IF(AND(OR(WEEKDAY(AA$4,2)&gt;5,AA$4=Congés),OR(AA51="x",AA51="S")),AA51,IF(AB$4=$E51,"x",IF(AND(((AB$4-$E51)/VLOOKUP($D51,Opérations[],8,0))=INT(((AB$4-$E51)/VLOOKUP($D51,Opérations[],8,0))),$D51&lt;&gt;""),"S",""))),"")</f>
        <v/>
      </c>
      <c r="AC51" s="34" t="str">
        <f t="array" aca="1" ref="AC51" ca="1">IFERROR(IF(AND(OR(WEEKDAY(AB$4,2)&gt;5,AB$4=Congés),OR(AB51="x",AB51="S")),AB51,IF(AC$4=$E51,"x",IF(AND(((AC$4-$E51)/VLOOKUP($D51,Opérations[],8,0))=INT(((AC$4-$E51)/VLOOKUP($D51,Opérations[],8,0))),$D51&lt;&gt;""),"S",""))),"")</f>
        <v/>
      </c>
      <c r="AD51" s="34" t="str">
        <f t="array" aca="1" ref="AD51" ca="1">IFERROR(IF(AND(OR(WEEKDAY(AC$4,2)&gt;5,AC$4=Congés),OR(AC51="x",AC51="S")),AC51,IF(AD$4=$E51,"x",IF(AND(((AD$4-$E51)/VLOOKUP($D51,Opérations[],8,0))=INT(((AD$4-$E51)/VLOOKUP($D51,Opérations[],8,0))),$D51&lt;&gt;""),"S",""))),"")</f>
        <v/>
      </c>
      <c r="AE51" s="34" t="str">
        <f t="array" aca="1" ref="AE51" ca="1">IFERROR(IF(AND(OR(WEEKDAY(AD$4,2)&gt;5,AD$4=Congés),OR(AD51="x",AD51="S")),AD51,IF(AE$4=$E51,"x",IF(AND(((AE$4-$E51)/VLOOKUP($D51,Opérations[],8,0))=INT(((AE$4-$E51)/VLOOKUP($D51,Opérations[],8,0))),$D51&lt;&gt;""),"S",""))),"")</f>
        <v/>
      </c>
      <c r="AF51" s="34" t="str">
        <f t="array" aca="1" ref="AF51" ca="1">IFERROR(IF(AND(OR(WEEKDAY(AE$4,2)&gt;5,AE$4=Congés),OR(AE51="x",AE51="S")),AE51,IF(AF$4=$E51,"x",IF(AND(((AF$4-$E51)/VLOOKUP($D51,Opérations[],8,0))=INT(((AF$4-$E51)/VLOOKUP($D51,Opérations[],8,0))),$D51&lt;&gt;""),"S",""))),"")</f>
        <v/>
      </c>
      <c r="AG51" s="72" t="str">
        <f t="array" aca="1" ref="AG51" ca="1">IFERROR(IF(AND(OR(WEEKDAY(AF$4,2)&gt;5,AF$4=Congés),OR(AF51="x",AF51="S")),AF51,IF(AG$4=$E51,"x",IF(AND(((AG$4-$E51)/VLOOKUP($D51,Opérations[],8,0))=INT(((AG$4-$E51)/VLOOKUP($D51,Opérations[],8,0))),$D51&lt;&gt;""),"S",""))),"")</f>
        <v/>
      </c>
      <c r="AH51" s="80" t="str">
        <f t="array" aca="1" ref="AH51" ca="1">IFERROR(IF(AND(OR(WEEKDAY(AG$4,2)&gt;5,AG$4=Congés),OR(AG51="x",AG51="S")),AG51,IF(AH$4=$E51,"x",IF(AND(((AH$4-$E51)/VLOOKUP($D51,Opérations[],8,0))=INT(((AH$4-$E51)/VLOOKUP($D51,Opérations[],8,0))),$D51&lt;&gt;""),"S",""))),"")</f>
        <v/>
      </c>
      <c r="AI51" s="34" t="str">
        <f t="array" aca="1" ref="AI51" ca="1">IFERROR(IF(AND(OR(WEEKDAY(AH$4,2)&gt;5,AH$4=Congés),OR(AH51="x",AH51="S")),AH51,IF(AI$4=$E51,"x",IF(AND(((AI$4-$E51)/VLOOKUP($D51,Opérations[],8,0))=INT(((AI$4-$E51)/VLOOKUP($D51,Opérations[],8,0))),$D51&lt;&gt;""),"S",""))),"")</f>
        <v/>
      </c>
      <c r="AJ51" s="34" t="str">
        <f t="array" aca="1" ref="AJ51" ca="1">IFERROR(IF(AND(OR(WEEKDAY(AI$4,2)&gt;5,AI$4=Congés),OR(AI51="x",AI51="S")),AI51,IF(AJ$4=$E51,"x",IF(AND(((AJ$4-$E51)/VLOOKUP($D51,Opérations[],8,0))=INT(((AJ$4-$E51)/VLOOKUP($D51,Opérations[],8,0))),$D51&lt;&gt;""),"S",""))),"")</f>
        <v/>
      </c>
      <c r="AK51" s="34" t="str">
        <f t="array" aca="1" ref="AK51" ca="1">IFERROR(IF(AND(OR(WEEKDAY(AJ$4,2)&gt;5,AJ$4=Congés),OR(AJ51="x",AJ51="S")),AJ51,IF(AK$4=$E51,"x",IF(AND(((AK$4-$E51)/VLOOKUP($D51,Opérations[],8,0))=INT(((AK$4-$E51)/VLOOKUP($D51,Opérations[],8,0))),$D51&lt;&gt;""),"S",""))),"")</f>
        <v/>
      </c>
      <c r="AL51" s="34" t="str">
        <f t="array" aca="1" ref="AL51" ca="1">IFERROR(IF(AND(OR(WEEKDAY(AK$4,2)&gt;5,AK$4=Congés),OR(AK51="x",AK51="S")),AK51,IF(AL$4=$E51,"x",IF(AND(((AL$4-$E51)/VLOOKUP($D51,Opérations[],8,0))=INT(((AL$4-$E51)/VLOOKUP($D51,Opérations[],8,0))),$D51&lt;&gt;""),"S",""))),"")</f>
        <v/>
      </c>
      <c r="AM51" s="34" t="str">
        <f t="array" aca="1" ref="AM51" ca="1">IFERROR(IF(AND(OR(WEEKDAY(AL$4,2)&gt;5,AL$4=Congés),OR(AL51="x",AL51="S")),AL51,IF(AM$4=$E51,"x",IF(AND(((AM$4-$E51)/VLOOKUP($D51,Opérations[],8,0))=INT(((AM$4-$E51)/VLOOKUP($D51,Opérations[],8,0))),$D51&lt;&gt;""),"S",""))),"")</f>
        <v/>
      </c>
      <c r="AN51" s="34" t="str">
        <f t="array" aca="1" ref="AN51" ca="1">IFERROR(IF(AND(OR(WEEKDAY(AM$4,2)&gt;5,AM$4=Congés),OR(AM51="x",AM51="S")),AM51,IF(AN$4=$E51,"x",IF(AND(((AN$4-$E51)/VLOOKUP($D51,Opérations[],8,0))=INT(((AN$4-$E51)/VLOOKUP($D51,Opérations[],8,0))),$D51&lt;&gt;""),"S",""))),"")</f>
        <v/>
      </c>
      <c r="AO51" s="34" t="str">
        <f t="array" aca="1" ref="AO51" ca="1">IFERROR(IF(AND(OR(WEEKDAY(AN$4,2)&gt;5,AN$4=Congés),OR(AN51="x",AN51="S")),AN51,IF(AO$4=$E51,"x",IF(AND(((AO$4-$E51)/VLOOKUP($D51,Opérations[],8,0))=INT(((AO$4-$E51)/VLOOKUP($D51,Opérations[],8,0))),$D51&lt;&gt;""),"S",""))),"")</f>
        <v/>
      </c>
      <c r="AP51" s="34" t="str">
        <f t="array" aca="1" ref="AP51" ca="1">IFERROR(IF(AND(OR(WEEKDAY(AO$4,2)&gt;5,AO$4=Congés),OR(AO51="x",AO51="S")),AO51,IF(AP$4=$E51,"x",IF(AND(((AP$4-$E51)/VLOOKUP($D51,Opérations[],8,0))=INT(((AP$4-$E51)/VLOOKUP($D51,Opérations[],8,0))),$D51&lt;&gt;""),"S",""))),"")</f>
        <v/>
      </c>
      <c r="AQ51" s="34" t="str">
        <f t="array" aca="1" ref="AQ51" ca="1">IFERROR(IF(AND(OR(WEEKDAY(AP$4,2)&gt;5,AP$4=Congés),OR(AP51="x",AP51="S")),AP51,IF(AQ$4=$E51,"x",IF(AND(((AQ$4-$E51)/VLOOKUP($D51,Opérations[],8,0))=INT(((AQ$4-$E51)/VLOOKUP($D51,Opérations[],8,0))),$D51&lt;&gt;""),"S",""))),"")</f>
        <v/>
      </c>
      <c r="AR51" s="34" t="str">
        <f t="array" aca="1" ref="AR51" ca="1">IFERROR(IF(AND(OR(WEEKDAY(AQ$4,2)&gt;5,AQ$4=Congés),OR(AQ51="x",AQ51="S")),AQ51,IF(AR$4=$E51,"x",IF(AND(((AR$4-$E51)/VLOOKUP($D51,Opérations[],8,0))=INT(((AR$4-$E51)/VLOOKUP($D51,Opérations[],8,0))),$D51&lt;&gt;""),"S",""))),"")</f>
        <v/>
      </c>
      <c r="AS51" s="34" t="str">
        <f t="array" aca="1" ref="AS51" ca="1">IFERROR(IF(AND(OR(WEEKDAY(AR$4,2)&gt;5,AR$4=Congés),OR(AR51="x",AR51="S")),AR51,IF(AS$4=$E51,"x",IF(AND(((AS$4-$E51)/VLOOKUP($D51,Opérations[],8,0))=INT(((AS$4-$E51)/VLOOKUP($D51,Opérations[],8,0))),$D51&lt;&gt;""),"S",""))),"")</f>
        <v/>
      </c>
      <c r="AT51" s="34" t="str">
        <f t="array" aca="1" ref="AT51" ca="1">IFERROR(IF(AND(OR(WEEKDAY(AS$4,2)&gt;5,AS$4=Congés),OR(AS51="x",AS51="S")),AS51,IF(AT$4=$E51,"x",IF(AND(((AT$4-$E51)/VLOOKUP($D51,Opérations[],8,0))=INT(((AT$4-$E51)/VLOOKUP($D51,Opérations[],8,0))),$D51&lt;&gt;""),"S",""))),"")</f>
        <v/>
      </c>
      <c r="AU51" s="34" t="str">
        <f t="array" aca="1" ref="AU51" ca="1">IFERROR(IF(AND(OR(WEEKDAY(AT$4,2)&gt;5,AT$4=Congés),OR(AT51="x",AT51="S")),AT51,IF(AU$4=$E51,"x",IF(AND(((AU$4-$E51)/VLOOKUP($D51,Opérations[],8,0))=INT(((AU$4-$E51)/VLOOKUP($D51,Opérations[],8,0))),$D51&lt;&gt;""),"S",""))),"")</f>
        <v/>
      </c>
      <c r="AV51" s="34" t="str">
        <f t="array" aca="1" ref="AV51" ca="1">IFERROR(IF(AND(OR(WEEKDAY(AU$4,2)&gt;5,AU$4=Congés),OR(AU51="x",AU51="S")),AU51,IF(AV$4=$E51,"x",IF(AND(((AV$4-$E51)/VLOOKUP($D51,Opérations[],8,0))=INT(((AV$4-$E51)/VLOOKUP($D51,Opérations[],8,0))),$D51&lt;&gt;""),"S",""))),"")</f>
        <v/>
      </c>
      <c r="AW51" s="34" t="str">
        <f t="array" aca="1" ref="AW51" ca="1">IFERROR(IF(AND(OR(WEEKDAY(AV$4,2)&gt;5,AV$4=Congés),OR(AV51="x",AV51="S")),AV51,IF(AW$4=$E51,"x",IF(AND(((AW$4-$E51)/VLOOKUP($D51,Opérations[],8,0))=INT(((AW$4-$E51)/VLOOKUP($D51,Opérations[],8,0))),$D51&lt;&gt;""),"S",""))),"")</f>
        <v/>
      </c>
      <c r="AX51" s="34" t="str">
        <f t="array" aca="1" ref="AX51" ca="1">IFERROR(IF(AND(OR(WEEKDAY(AW$4,2)&gt;5,AW$4=Congés),OR(AW51="x",AW51="S")),AW51,IF(AX$4=$E51,"x",IF(AND(((AX$4-$E51)/VLOOKUP($D51,Opérations[],8,0))=INT(((AX$4-$E51)/VLOOKUP($D51,Opérations[],8,0))),$D51&lt;&gt;""),"S",""))),"")</f>
        <v/>
      </c>
      <c r="AY51" s="34" t="str">
        <f t="array" aca="1" ref="AY51" ca="1">IFERROR(IF(AND(OR(WEEKDAY(AX$4,2)&gt;5,AX$4=Congés),OR(AX51="x",AX51="S")),AX51,IF(AY$4=$E51,"x",IF(AND(((AY$4-$E51)/VLOOKUP($D51,Opérations[],8,0))=INT(((AY$4-$E51)/VLOOKUP($D51,Opérations[],8,0))),$D51&lt;&gt;""),"S",""))),"")</f>
        <v/>
      </c>
      <c r="AZ51" s="34" t="str">
        <f t="array" aca="1" ref="AZ51" ca="1">IFERROR(IF(AND(OR(WEEKDAY(AY$4,2)&gt;5,AY$4=Congés),OR(AY51="x",AY51="S")),AY51,IF(AZ$4=$E51,"x",IF(AND(((AZ$4-$E51)/VLOOKUP($D51,Opérations[],8,0))=INT(((AZ$4-$E51)/VLOOKUP($D51,Opérations[],8,0))),$D51&lt;&gt;""),"S",""))),"")</f>
        <v/>
      </c>
      <c r="BA51" s="34" t="str">
        <f t="array" aca="1" ref="BA51" ca="1">IFERROR(IF(AND(OR(WEEKDAY(AZ$4,2)&gt;5,AZ$4=Congés),OR(AZ51="x",AZ51="S")),AZ51,IF(BA$4=$E51,"x",IF(AND(((BA$4-$E51)/VLOOKUP($D51,Opérations[],8,0))=INT(((BA$4-$E51)/VLOOKUP($D51,Opérations[],8,0))),$D51&lt;&gt;""),"S",""))),"")</f>
        <v/>
      </c>
      <c r="BB51" s="34" t="str">
        <f t="array" aca="1" ref="BB51" ca="1">IFERROR(IF(AND(OR(WEEKDAY(BA$4,2)&gt;5,BA$4=Congés),OR(BA51="x",BA51="S")),BA51,IF(BB$4=$E51,"x",IF(AND(((BB$4-$E51)/VLOOKUP($D51,Opérations[],8,0))=INT(((BB$4-$E51)/VLOOKUP($D51,Opérations[],8,0))),$D51&lt;&gt;""),"S",""))),"")</f>
        <v/>
      </c>
      <c r="BC51" s="34" t="str">
        <f t="array" aca="1" ref="BC51" ca="1">IFERROR(IF(AND(OR(WEEKDAY(BB$4,2)&gt;5,BB$4=Congés),OR(BB51="x",BB51="S")),BB51,IF(BC$4=$E51,"x",IF(AND(((BC$4-$E51)/VLOOKUP($D51,Opérations[],8,0))=INT(((BC$4-$E51)/VLOOKUP($D51,Opérations[],8,0))),$D51&lt;&gt;""),"S",""))),"")</f>
        <v/>
      </c>
      <c r="BD51" s="72" t="str">
        <f t="array" aca="1" ref="BD51" ca="1">IFERROR(IF(AND(OR(WEEKDAY(BC$4,2)&gt;5,BC$4=Congés),OR(BC51="x",BC51="S")),BC51,IF(BD$4=$E51,"x",IF(AND(((BD$4-$E51)/VLOOKUP($D51,Opérations[],8,0))=INT(((BD$4-$E51)/VLOOKUP($D51,Opérations[],8,0))),$D51&lt;&gt;""),"S",""))),"")</f>
        <v/>
      </c>
    </row>
    <row r="52" spans="3:56">
      <c r="C52" s="159" t="str">
        <f>IF(ISBLANK(D52),"",VLOOKUP(D52,Opérations[],2,0))</f>
        <v>Fonctionnement des ventouses et venturi</v>
      </c>
      <c r="D52" s="4">
        <f t="shared" si="4"/>
        <v>46</v>
      </c>
      <c r="E52" s="71">
        <f>IF(ISBLANK(D52),"",VLOOKUP(D52,Opérations[],3,0))</f>
        <v>42643</v>
      </c>
      <c r="F52" s="83"/>
      <c r="G52" s="80" t="str">
        <f t="array" aca="1" ref="G52" ca="1">IFERROR(IF(AND(OR(WEEKDAY(F$4,2)&gt;5,F$4=Congés),OR(F52="x",F52="S")),F52,IF(G$4=$E52,"x",IF(AND(((G$4-$E52)/VLOOKUP($D52,Opérations[],8,0))=INT(((G$4-$E52)/VLOOKUP($D52,Opérations[],8,0))),$D52&lt;&gt;""),"S",""))),"")</f>
        <v/>
      </c>
      <c r="H52" s="34" t="str">
        <f t="array" aca="1" ref="H52" ca="1">IFERROR(IF(AND(OR(WEEKDAY(G$4,2)&gt;5,G$4=Congés),OR(G52="x",G52="S")),G52,IF(H$4=$E52,"x",IF(AND(((H$4-$E52)/VLOOKUP($D52,Opérations[],8,0))=INT(((H$4-$E52)/VLOOKUP($D52,Opérations[],8,0))),$D52&lt;&gt;""),"S",""))),"")</f>
        <v/>
      </c>
      <c r="I52" s="34" t="str">
        <f t="array" aca="1" ref="I52" ca="1">IFERROR(IF(AND(OR(WEEKDAY(H$4,2)&gt;5,H$4=Congés),OR(H52="x",H52="S")),H52,IF(I$4=$E52,"x",IF(AND(((I$4-$E52)/VLOOKUP($D52,Opérations[],8,0))=INT(((I$4-$E52)/VLOOKUP($D52,Opérations[],8,0))),$D52&lt;&gt;""),"S",""))),"")</f>
        <v/>
      </c>
      <c r="J52" s="34" t="str">
        <f t="array" aca="1" ref="J52" ca="1">IFERROR(IF(AND(OR(WEEKDAY(I$4,2)&gt;5,I$4=Congés),OR(I52="x",I52="S")),I52,IF(J$4=$E52,"x",IF(AND(((J$4-$E52)/VLOOKUP($D52,Opérations[],8,0))=INT(((J$4-$E52)/VLOOKUP($D52,Opérations[],8,0))),$D52&lt;&gt;""),"S",""))),"")</f>
        <v/>
      </c>
      <c r="K52" s="34" t="str">
        <f t="array" aca="1" ref="K52" ca="1">IFERROR(IF(AND(OR(WEEKDAY(J$4,2)&gt;5,J$4=Congés),OR(J52="x",J52="S")),J52,IF(K$4=$E52,"x",IF(AND(((K$4-$E52)/VLOOKUP($D52,Opérations[],8,0))=INT(((K$4-$E52)/VLOOKUP($D52,Opérations[],8,0))),$D52&lt;&gt;""),"S",""))),"")</f>
        <v/>
      </c>
      <c r="L52" s="34" t="str">
        <f t="array" aca="1" ref="L52" ca="1">IFERROR(IF(AND(OR(WEEKDAY(K$4,2)&gt;5,K$4=Congés),OR(K52="x",K52="S")),K52,IF(L$4=$E52,"x",IF(AND(((L$4-$E52)/VLOOKUP($D52,Opérations[],8,0))=INT(((L$4-$E52)/VLOOKUP($D52,Opérations[],8,0))),$D52&lt;&gt;""),"S",""))),"")</f>
        <v/>
      </c>
      <c r="M52" s="34" t="str">
        <f t="array" aca="1" ref="M52" ca="1">IFERROR(IF(AND(OR(WEEKDAY(L$4,2)&gt;5,L$4=Congés),OR(L52="x",L52="S")),L52,IF(M$4=$E52,"x",IF(AND(((M$4-$E52)/VLOOKUP($D52,Opérations[],8,0))=INT(((M$4-$E52)/VLOOKUP($D52,Opérations[],8,0))),$D52&lt;&gt;""),"S",""))),"")</f>
        <v/>
      </c>
      <c r="N52" s="34" t="str">
        <f t="array" aca="1" ref="N52" ca="1">IFERROR(IF(AND(OR(WEEKDAY(M$4,2)&gt;5,M$4=Congés),OR(M52="x",M52="S")),M52,IF(N$4=$E52,"x",IF(AND(((N$4-$E52)/VLOOKUP($D52,Opérations[],8,0))=INT(((N$4-$E52)/VLOOKUP($D52,Opérations[],8,0))),$D52&lt;&gt;""),"S",""))),"")</f>
        <v/>
      </c>
      <c r="O52" s="34" t="str">
        <f t="array" aca="1" ref="O52" ca="1">IFERROR(IF(AND(OR(WEEKDAY(N$4,2)&gt;5,N$4=Congés),OR(N52="x",N52="S")),N52,IF(O$4=$E52,"x",IF(AND(((O$4-$E52)/VLOOKUP($D52,Opérations[],8,0))=INT(((O$4-$E52)/VLOOKUP($D52,Opérations[],8,0))),$D52&lt;&gt;""),"S",""))),"")</f>
        <v/>
      </c>
      <c r="P52" s="34" t="str">
        <f t="array" aca="1" ref="P52" ca="1">IFERROR(IF(AND(OR(WEEKDAY(O$4,2)&gt;5,O$4=Congés),OR(O52="x",O52="S")),O52,IF(P$4=$E52,"x",IF(AND(((P$4-$E52)/VLOOKUP($D52,Opérations[],8,0))=INT(((P$4-$E52)/VLOOKUP($D52,Opérations[],8,0))),$D52&lt;&gt;""),"S",""))),"")</f>
        <v/>
      </c>
      <c r="Q52" s="34" t="str">
        <f t="array" aca="1" ref="Q52" ca="1">IFERROR(IF(AND(OR(WEEKDAY(P$4,2)&gt;5,P$4=Congés),OR(P52="x",P52="S")),P52,IF(Q$4=$E52,"x",IF(AND(((Q$4-$E52)/VLOOKUP($D52,Opérations[],8,0))=INT(((Q$4-$E52)/VLOOKUP($D52,Opérations[],8,0))),$D52&lt;&gt;""),"S",""))),"")</f>
        <v/>
      </c>
      <c r="R52" s="34" t="str">
        <f t="array" aca="1" ref="R52" ca="1">IFERROR(IF(AND(OR(WEEKDAY(Q$4,2)&gt;5,Q$4=Congés),OR(Q52="x",Q52="S")),Q52,IF(R$4=$E52,"x",IF(AND(((R$4-$E52)/VLOOKUP($D52,Opérations[],8,0))=INT(((R$4-$E52)/VLOOKUP($D52,Opérations[],8,0))),$D52&lt;&gt;""),"S",""))),"")</f>
        <v/>
      </c>
      <c r="S52" s="34" t="str">
        <f t="array" aca="1" ref="S52" ca="1">IFERROR(IF(AND(OR(WEEKDAY(R$4,2)&gt;5,R$4=Congés),OR(R52="x",R52="S")),R52,IF(S$4=$E52,"x",IF(AND(((S$4-$E52)/VLOOKUP($D52,Opérations[],8,0))=INT(((S$4-$E52)/VLOOKUP($D52,Opérations[],8,0))),$D52&lt;&gt;""),"S",""))),"")</f>
        <v/>
      </c>
      <c r="T52" s="34" t="str">
        <f t="array" aca="1" ref="T52" ca="1">IFERROR(IF(AND(OR(WEEKDAY(S$4,2)&gt;5,S$4=Congés),OR(S52="x",S52="S")),S52,IF(T$4=$E52,"x",IF(AND(((T$4-$E52)/VLOOKUP($D52,Opérations[],8,0))=INT(((T$4-$E52)/VLOOKUP($D52,Opérations[],8,0))),$D52&lt;&gt;""),"S",""))),"")</f>
        <v/>
      </c>
      <c r="U52" s="34" t="str">
        <f t="array" aca="1" ref="U52" ca="1">IFERROR(IF(AND(OR(WEEKDAY(T$4,2)&gt;5,T$4=Congés),OR(T52="x",T52="S")),T52,IF(U$4=$E52,"x",IF(AND(((U$4-$E52)/VLOOKUP($D52,Opérations[],8,0))=INT(((U$4-$E52)/VLOOKUP($D52,Opérations[],8,0))),$D52&lt;&gt;""),"S",""))),"")</f>
        <v/>
      </c>
      <c r="V52" s="34" t="str">
        <f t="array" aca="1" ref="V52" ca="1">IFERROR(IF(AND(OR(WEEKDAY(U$4,2)&gt;5,U$4=Congés),OR(U52="x",U52="S")),U52,IF(V$4=$E52,"x",IF(AND(((V$4-$E52)/VLOOKUP($D52,Opérations[],8,0))=INT(((V$4-$E52)/VLOOKUP($D52,Opérations[],8,0))),$D52&lt;&gt;""),"S",""))),"")</f>
        <v/>
      </c>
      <c r="W52" s="34" t="str">
        <f t="array" aca="1" ref="W52" ca="1">IFERROR(IF(AND(OR(WEEKDAY(V$4,2)&gt;5,V$4=Congés),OR(V52="x",V52="S")),V52,IF(W$4=$E52,"x",IF(AND(((W$4-$E52)/VLOOKUP($D52,Opérations[],8,0))=INT(((W$4-$E52)/VLOOKUP($D52,Opérations[],8,0))),$D52&lt;&gt;""),"S",""))),"")</f>
        <v/>
      </c>
      <c r="X52" s="34" t="str">
        <f t="array" aca="1" ref="X52" ca="1">IFERROR(IF(AND(OR(WEEKDAY(W$4,2)&gt;5,W$4=Congés),OR(W52="x",W52="S")),W52,IF(X$4=$E52,"x",IF(AND(((X$4-$E52)/VLOOKUP($D52,Opérations[],8,0))=INT(((X$4-$E52)/VLOOKUP($D52,Opérations[],8,0))),$D52&lt;&gt;""),"S",""))),"")</f>
        <v/>
      </c>
      <c r="Y52" s="34" t="str">
        <f t="array" aca="1" ref="Y52" ca="1">IFERROR(IF(AND(OR(WEEKDAY(X$4,2)&gt;5,X$4=Congés),OR(X52="x",X52="S")),X52,IF(Y$4=$E52,"x",IF(AND(((Y$4-$E52)/VLOOKUP($D52,Opérations[],8,0))=INT(((Y$4-$E52)/VLOOKUP($D52,Opérations[],8,0))),$D52&lt;&gt;""),"S",""))),"")</f>
        <v/>
      </c>
      <c r="Z52" s="34" t="str">
        <f t="array" aca="1" ref="Z52" ca="1">IFERROR(IF(AND(OR(WEEKDAY(Y$4,2)&gt;5,Y$4=Congés),OR(Y52="x",Y52="S")),Y52,IF(Z$4=$E52,"x",IF(AND(((Z$4-$E52)/VLOOKUP($D52,Opérations[],8,0))=INT(((Z$4-$E52)/VLOOKUP($D52,Opérations[],8,0))),$D52&lt;&gt;""),"S",""))),"")</f>
        <v/>
      </c>
      <c r="AA52" s="34" t="str">
        <f t="array" aca="1" ref="AA52" ca="1">IFERROR(IF(AND(OR(WEEKDAY(Z$4,2)&gt;5,Z$4=Congés),OR(Z52="x",Z52="S")),Z52,IF(AA$4=$E52,"x",IF(AND(((AA$4-$E52)/VLOOKUP($D52,Opérations[],8,0))=INT(((AA$4-$E52)/VLOOKUP($D52,Opérations[],8,0))),$D52&lt;&gt;""),"S",""))),"")</f>
        <v/>
      </c>
      <c r="AB52" s="34" t="str">
        <f t="array" aca="1" ref="AB52" ca="1">IFERROR(IF(AND(OR(WEEKDAY(AA$4,2)&gt;5,AA$4=Congés),OR(AA52="x",AA52="S")),AA52,IF(AB$4=$E52,"x",IF(AND(((AB$4-$E52)/VLOOKUP($D52,Opérations[],8,0))=INT(((AB$4-$E52)/VLOOKUP($D52,Opérations[],8,0))),$D52&lt;&gt;""),"S",""))),"")</f>
        <v/>
      </c>
      <c r="AC52" s="34" t="str">
        <f t="array" aca="1" ref="AC52" ca="1">IFERROR(IF(AND(OR(WEEKDAY(AB$4,2)&gt;5,AB$4=Congés),OR(AB52="x",AB52="S")),AB52,IF(AC$4=$E52,"x",IF(AND(((AC$4-$E52)/VLOOKUP($D52,Opérations[],8,0))=INT(((AC$4-$E52)/VLOOKUP($D52,Opérations[],8,0))),$D52&lt;&gt;""),"S",""))),"")</f>
        <v/>
      </c>
      <c r="AD52" s="34" t="str">
        <f t="array" aca="1" ref="AD52" ca="1">IFERROR(IF(AND(OR(WEEKDAY(AC$4,2)&gt;5,AC$4=Congés),OR(AC52="x",AC52="S")),AC52,IF(AD$4=$E52,"x",IF(AND(((AD$4-$E52)/VLOOKUP($D52,Opérations[],8,0))=INT(((AD$4-$E52)/VLOOKUP($D52,Opérations[],8,0))),$D52&lt;&gt;""),"S",""))),"")</f>
        <v/>
      </c>
      <c r="AE52" s="34" t="str">
        <f t="array" aca="1" ref="AE52" ca="1">IFERROR(IF(AND(OR(WEEKDAY(AD$4,2)&gt;5,AD$4=Congés),OR(AD52="x",AD52="S")),AD52,IF(AE$4=$E52,"x",IF(AND(((AE$4-$E52)/VLOOKUP($D52,Opérations[],8,0))=INT(((AE$4-$E52)/VLOOKUP($D52,Opérations[],8,0))),$D52&lt;&gt;""),"S",""))),"")</f>
        <v/>
      </c>
      <c r="AF52" s="34" t="str">
        <f t="array" aca="1" ref="AF52" ca="1">IFERROR(IF(AND(OR(WEEKDAY(AE$4,2)&gt;5,AE$4=Congés),OR(AE52="x",AE52="S")),AE52,IF(AF$4=$E52,"x",IF(AND(((AF$4-$E52)/VLOOKUP($D52,Opérations[],8,0))=INT(((AF$4-$E52)/VLOOKUP($D52,Opérations[],8,0))),$D52&lt;&gt;""),"S",""))),"")</f>
        <v/>
      </c>
      <c r="AG52" s="72" t="str">
        <f t="array" aca="1" ref="AG52" ca="1">IFERROR(IF(AND(OR(WEEKDAY(AF$4,2)&gt;5,AF$4=Congés),OR(AF52="x",AF52="S")),AF52,IF(AG$4=$E52,"x",IF(AND(((AG$4-$E52)/VLOOKUP($D52,Opérations[],8,0))=INT(((AG$4-$E52)/VLOOKUP($D52,Opérations[],8,0))),$D52&lt;&gt;""),"S",""))),"")</f>
        <v/>
      </c>
      <c r="AH52" s="80" t="str">
        <f t="array" aca="1" ref="AH52" ca="1">IFERROR(IF(AND(OR(WEEKDAY(AG$4,2)&gt;5,AG$4=Congés),OR(AG52="x",AG52="S")),AG52,IF(AH$4=$E52,"x",IF(AND(((AH$4-$E52)/VLOOKUP($D52,Opérations[],8,0))=INT(((AH$4-$E52)/VLOOKUP($D52,Opérations[],8,0))),$D52&lt;&gt;""),"S",""))),"")</f>
        <v/>
      </c>
      <c r="AI52" s="34" t="str">
        <f t="array" aca="1" ref="AI52" ca="1">IFERROR(IF(AND(OR(WEEKDAY(AH$4,2)&gt;5,AH$4=Congés),OR(AH52="x",AH52="S")),AH52,IF(AI$4=$E52,"x",IF(AND(((AI$4-$E52)/VLOOKUP($D52,Opérations[],8,0))=INT(((AI$4-$E52)/VLOOKUP($D52,Opérations[],8,0))),$D52&lt;&gt;""),"S",""))),"")</f>
        <v/>
      </c>
      <c r="AJ52" s="34" t="str">
        <f t="array" aca="1" ref="AJ52" ca="1">IFERROR(IF(AND(OR(WEEKDAY(AI$4,2)&gt;5,AI$4=Congés),OR(AI52="x",AI52="S")),AI52,IF(AJ$4=$E52,"x",IF(AND(((AJ$4-$E52)/VLOOKUP($D52,Opérations[],8,0))=INT(((AJ$4-$E52)/VLOOKUP($D52,Opérations[],8,0))),$D52&lt;&gt;""),"S",""))),"")</f>
        <v/>
      </c>
      <c r="AK52" s="34" t="str">
        <f t="array" aca="1" ref="AK52" ca="1">IFERROR(IF(AND(OR(WEEKDAY(AJ$4,2)&gt;5,AJ$4=Congés),OR(AJ52="x",AJ52="S")),AJ52,IF(AK$4=$E52,"x",IF(AND(((AK$4-$E52)/VLOOKUP($D52,Opérations[],8,0))=INT(((AK$4-$E52)/VLOOKUP($D52,Opérations[],8,0))),$D52&lt;&gt;""),"S",""))),"")</f>
        <v/>
      </c>
      <c r="AL52" s="34" t="str">
        <f t="array" aca="1" ref="AL52" ca="1">IFERROR(IF(AND(OR(WEEKDAY(AK$4,2)&gt;5,AK$4=Congés),OR(AK52="x",AK52="S")),AK52,IF(AL$4=$E52,"x",IF(AND(((AL$4-$E52)/VLOOKUP($D52,Opérations[],8,0))=INT(((AL$4-$E52)/VLOOKUP($D52,Opérations[],8,0))),$D52&lt;&gt;""),"S",""))),"")</f>
        <v/>
      </c>
      <c r="AM52" s="34" t="str">
        <f t="array" aca="1" ref="AM52" ca="1">IFERROR(IF(AND(OR(WEEKDAY(AL$4,2)&gt;5,AL$4=Congés),OR(AL52="x",AL52="S")),AL52,IF(AM$4=$E52,"x",IF(AND(((AM$4-$E52)/VLOOKUP($D52,Opérations[],8,0))=INT(((AM$4-$E52)/VLOOKUP($D52,Opérations[],8,0))),$D52&lt;&gt;""),"S",""))),"")</f>
        <v/>
      </c>
      <c r="AN52" s="34" t="str">
        <f t="array" aca="1" ref="AN52" ca="1">IFERROR(IF(AND(OR(WEEKDAY(AM$4,2)&gt;5,AM$4=Congés),OR(AM52="x",AM52="S")),AM52,IF(AN$4=$E52,"x",IF(AND(((AN$4-$E52)/VLOOKUP($D52,Opérations[],8,0))=INT(((AN$4-$E52)/VLOOKUP($D52,Opérations[],8,0))),$D52&lt;&gt;""),"S",""))),"")</f>
        <v/>
      </c>
      <c r="AO52" s="34" t="str">
        <f t="array" aca="1" ref="AO52" ca="1">IFERROR(IF(AND(OR(WEEKDAY(AN$4,2)&gt;5,AN$4=Congés),OR(AN52="x",AN52="S")),AN52,IF(AO$4=$E52,"x",IF(AND(((AO$4-$E52)/VLOOKUP($D52,Opérations[],8,0))=INT(((AO$4-$E52)/VLOOKUP($D52,Opérations[],8,0))),$D52&lt;&gt;""),"S",""))),"")</f>
        <v/>
      </c>
      <c r="AP52" s="34" t="str">
        <f t="array" aca="1" ref="AP52" ca="1">IFERROR(IF(AND(OR(WEEKDAY(AO$4,2)&gt;5,AO$4=Congés),OR(AO52="x",AO52="S")),AO52,IF(AP$4=$E52,"x",IF(AND(((AP$4-$E52)/VLOOKUP($D52,Opérations[],8,0))=INT(((AP$4-$E52)/VLOOKUP($D52,Opérations[],8,0))),$D52&lt;&gt;""),"S",""))),"")</f>
        <v/>
      </c>
      <c r="AQ52" s="34" t="str">
        <f t="array" aca="1" ref="AQ52" ca="1">IFERROR(IF(AND(OR(WEEKDAY(AP$4,2)&gt;5,AP$4=Congés),OR(AP52="x",AP52="S")),AP52,IF(AQ$4=$E52,"x",IF(AND(((AQ$4-$E52)/VLOOKUP($D52,Opérations[],8,0))=INT(((AQ$4-$E52)/VLOOKUP($D52,Opérations[],8,0))),$D52&lt;&gt;""),"S",""))),"")</f>
        <v/>
      </c>
      <c r="AR52" s="34" t="str">
        <f t="array" aca="1" ref="AR52" ca="1">IFERROR(IF(AND(OR(WEEKDAY(AQ$4,2)&gt;5,AQ$4=Congés),OR(AQ52="x",AQ52="S")),AQ52,IF(AR$4=$E52,"x",IF(AND(((AR$4-$E52)/VLOOKUP($D52,Opérations[],8,0))=INT(((AR$4-$E52)/VLOOKUP($D52,Opérations[],8,0))),$D52&lt;&gt;""),"S",""))),"")</f>
        <v/>
      </c>
      <c r="AS52" s="34" t="str">
        <f t="array" aca="1" ref="AS52" ca="1">IFERROR(IF(AND(OR(WEEKDAY(AR$4,2)&gt;5,AR$4=Congés),OR(AR52="x",AR52="S")),AR52,IF(AS$4=$E52,"x",IF(AND(((AS$4-$E52)/VLOOKUP($D52,Opérations[],8,0))=INT(((AS$4-$E52)/VLOOKUP($D52,Opérations[],8,0))),$D52&lt;&gt;""),"S",""))),"")</f>
        <v/>
      </c>
      <c r="AT52" s="34" t="str">
        <f t="array" aca="1" ref="AT52" ca="1">IFERROR(IF(AND(OR(WEEKDAY(AS$4,2)&gt;5,AS$4=Congés),OR(AS52="x",AS52="S")),AS52,IF(AT$4=$E52,"x",IF(AND(((AT$4-$E52)/VLOOKUP($D52,Opérations[],8,0))=INT(((AT$4-$E52)/VLOOKUP($D52,Opérations[],8,0))),$D52&lt;&gt;""),"S",""))),"")</f>
        <v/>
      </c>
      <c r="AU52" s="34" t="str">
        <f t="array" aca="1" ref="AU52" ca="1">IFERROR(IF(AND(OR(WEEKDAY(AT$4,2)&gt;5,AT$4=Congés),OR(AT52="x",AT52="S")),AT52,IF(AU$4=$E52,"x",IF(AND(((AU$4-$E52)/VLOOKUP($D52,Opérations[],8,0))=INT(((AU$4-$E52)/VLOOKUP($D52,Opérations[],8,0))),$D52&lt;&gt;""),"S",""))),"")</f>
        <v/>
      </c>
      <c r="AV52" s="34" t="str">
        <f t="array" aca="1" ref="AV52" ca="1">IFERROR(IF(AND(OR(WEEKDAY(AU$4,2)&gt;5,AU$4=Congés),OR(AU52="x",AU52="S")),AU52,IF(AV$4=$E52,"x",IF(AND(((AV$4-$E52)/VLOOKUP($D52,Opérations[],8,0))=INT(((AV$4-$E52)/VLOOKUP($D52,Opérations[],8,0))),$D52&lt;&gt;""),"S",""))),"")</f>
        <v/>
      </c>
      <c r="AW52" s="34" t="str">
        <f t="array" aca="1" ref="AW52" ca="1">IFERROR(IF(AND(OR(WEEKDAY(AV$4,2)&gt;5,AV$4=Congés),OR(AV52="x",AV52="S")),AV52,IF(AW$4=$E52,"x",IF(AND(((AW$4-$E52)/VLOOKUP($D52,Opérations[],8,0))=INT(((AW$4-$E52)/VLOOKUP($D52,Opérations[],8,0))),$D52&lt;&gt;""),"S",""))),"")</f>
        <v/>
      </c>
      <c r="AX52" s="34" t="str">
        <f t="array" aca="1" ref="AX52" ca="1">IFERROR(IF(AND(OR(WEEKDAY(AW$4,2)&gt;5,AW$4=Congés),OR(AW52="x",AW52="S")),AW52,IF(AX$4=$E52,"x",IF(AND(((AX$4-$E52)/VLOOKUP($D52,Opérations[],8,0))=INT(((AX$4-$E52)/VLOOKUP($D52,Opérations[],8,0))),$D52&lt;&gt;""),"S",""))),"")</f>
        <v/>
      </c>
      <c r="AY52" s="34" t="str">
        <f t="array" aca="1" ref="AY52" ca="1">IFERROR(IF(AND(OR(WEEKDAY(AX$4,2)&gt;5,AX$4=Congés),OR(AX52="x",AX52="S")),AX52,IF(AY$4=$E52,"x",IF(AND(((AY$4-$E52)/VLOOKUP($D52,Opérations[],8,0))=INT(((AY$4-$E52)/VLOOKUP($D52,Opérations[],8,0))),$D52&lt;&gt;""),"S",""))),"")</f>
        <v/>
      </c>
      <c r="AZ52" s="34" t="str">
        <f t="array" aca="1" ref="AZ52" ca="1">IFERROR(IF(AND(OR(WEEKDAY(AY$4,2)&gt;5,AY$4=Congés),OR(AY52="x",AY52="S")),AY52,IF(AZ$4=$E52,"x",IF(AND(((AZ$4-$E52)/VLOOKUP($D52,Opérations[],8,0))=INT(((AZ$4-$E52)/VLOOKUP($D52,Opérations[],8,0))),$D52&lt;&gt;""),"S",""))),"")</f>
        <v/>
      </c>
      <c r="BA52" s="34" t="str">
        <f t="array" aca="1" ref="BA52" ca="1">IFERROR(IF(AND(OR(WEEKDAY(AZ$4,2)&gt;5,AZ$4=Congés),OR(AZ52="x",AZ52="S")),AZ52,IF(BA$4=$E52,"x",IF(AND(((BA$4-$E52)/VLOOKUP($D52,Opérations[],8,0))=INT(((BA$4-$E52)/VLOOKUP($D52,Opérations[],8,0))),$D52&lt;&gt;""),"S",""))),"")</f>
        <v/>
      </c>
      <c r="BB52" s="34" t="str">
        <f t="array" aca="1" ref="BB52" ca="1">IFERROR(IF(AND(OR(WEEKDAY(BA$4,2)&gt;5,BA$4=Congés),OR(BA52="x",BA52="S")),BA52,IF(BB$4=$E52,"x",IF(AND(((BB$4-$E52)/VLOOKUP($D52,Opérations[],8,0))=INT(((BB$4-$E52)/VLOOKUP($D52,Opérations[],8,0))),$D52&lt;&gt;""),"S",""))),"")</f>
        <v/>
      </c>
      <c r="BC52" s="34" t="str">
        <f t="array" aca="1" ref="BC52" ca="1">IFERROR(IF(AND(OR(WEEKDAY(BB$4,2)&gt;5,BB$4=Congés),OR(BB52="x",BB52="S")),BB52,IF(BC$4=$E52,"x",IF(AND(((BC$4-$E52)/VLOOKUP($D52,Opérations[],8,0))=INT(((BC$4-$E52)/VLOOKUP($D52,Opérations[],8,0))),$D52&lt;&gt;""),"S",""))),"")</f>
        <v/>
      </c>
      <c r="BD52" s="72" t="str">
        <f t="array" aca="1" ref="BD52" ca="1">IFERROR(IF(AND(OR(WEEKDAY(BC$4,2)&gt;5,BC$4=Congés),OR(BC52="x",BC52="S")),BC52,IF(BD$4=$E52,"x",IF(AND(((BD$4-$E52)/VLOOKUP($D52,Opérations[],8,0))=INT(((BD$4-$E52)/VLOOKUP($D52,Opérations[],8,0))),$D52&lt;&gt;""),"S",""))),"")</f>
        <v/>
      </c>
    </row>
    <row r="53" spans="3:56">
      <c r="C53" s="159">
        <f>IF(ISBLANK(D53),"",VLOOKUP(D53,Opérations[],2,0))</f>
        <v>0</v>
      </c>
      <c r="D53" s="4">
        <f t="shared" si="4"/>
        <v>47</v>
      </c>
      <c r="E53" s="71">
        <f>IF(ISBLANK(D53),"",VLOOKUP(D53,Opérations[],3,0))</f>
        <v>0</v>
      </c>
      <c r="F53" s="83"/>
      <c r="G53" s="80" t="str">
        <f t="array" aca="1" ref="G53" ca="1">IFERROR(IF(AND(OR(WEEKDAY(F$4,2)&gt;5,F$4=Congés),OR(F53="x",F53="S")),F53,IF(G$4=$E53,"x",IF(AND(((G$4-$E53)/VLOOKUP($D53,Opérations[],8,0))=INT(((G$4-$E53)/VLOOKUP($D53,Opérations[],8,0))),$D53&lt;&gt;""),"S",""))),"")</f>
        <v/>
      </c>
      <c r="H53" s="34" t="str">
        <f t="array" aca="1" ref="H53" ca="1">IFERROR(IF(AND(OR(WEEKDAY(G$4,2)&gt;5,G$4=Congés),OR(G53="x",G53="S")),G53,IF(H$4=$E53,"x",IF(AND(((H$4-$E53)/VLOOKUP($D53,Opérations[],8,0))=INT(((H$4-$E53)/VLOOKUP($D53,Opérations[],8,0))),$D53&lt;&gt;""),"S",""))),"")</f>
        <v/>
      </c>
      <c r="I53" s="34" t="str">
        <f t="array" aca="1" ref="I53" ca="1">IFERROR(IF(AND(OR(WEEKDAY(H$4,2)&gt;5,H$4=Congés),OR(H53="x",H53="S")),H53,IF(I$4=$E53,"x",IF(AND(((I$4-$E53)/VLOOKUP($D53,Opérations[],8,0))=INT(((I$4-$E53)/VLOOKUP($D53,Opérations[],8,0))),$D53&lt;&gt;""),"S",""))),"")</f>
        <v/>
      </c>
      <c r="J53" s="34" t="str">
        <f t="array" aca="1" ref="J53" ca="1">IFERROR(IF(AND(OR(WEEKDAY(I$4,2)&gt;5,I$4=Congés),OR(I53="x",I53="S")),I53,IF(J$4=$E53,"x",IF(AND(((J$4-$E53)/VLOOKUP($D53,Opérations[],8,0))=INT(((J$4-$E53)/VLOOKUP($D53,Opérations[],8,0))),$D53&lt;&gt;""),"S",""))),"")</f>
        <v/>
      </c>
      <c r="K53" s="34" t="str">
        <f t="array" aca="1" ref="K53" ca="1">IFERROR(IF(AND(OR(WEEKDAY(J$4,2)&gt;5,J$4=Congés),OR(J53="x",J53="S")),J53,IF(K$4=$E53,"x",IF(AND(((K$4-$E53)/VLOOKUP($D53,Opérations[],8,0))=INT(((K$4-$E53)/VLOOKUP($D53,Opérations[],8,0))),$D53&lt;&gt;""),"S",""))),"")</f>
        <v/>
      </c>
      <c r="L53" s="34" t="str">
        <f t="array" aca="1" ref="L53" ca="1">IFERROR(IF(AND(OR(WEEKDAY(K$4,2)&gt;5,K$4=Congés),OR(K53="x",K53="S")),K53,IF(L$4=$E53,"x",IF(AND(((L$4-$E53)/VLOOKUP($D53,Opérations[],8,0))=INT(((L$4-$E53)/VLOOKUP($D53,Opérations[],8,0))),$D53&lt;&gt;""),"S",""))),"")</f>
        <v/>
      </c>
      <c r="M53" s="34" t="str">
        <f t="array" aca="1" ref="M53" ca="1">IFERROR(IF(AND(OR(WEEKDAY(L$4,2)&gt;5,L$4=Congés),OR(L53="x",L53="S")),L53,IF(M$4=$E53,"x",IF(AND(((M$4-$E53)/VLOOKUP($D53,Opérations[],8,0))=INT(((M$4-$E53)/VLOOKUP($D53,Opérations[],8,0))),$D53&lt;&gt;""),"S",""))),"")</f>
        <v/>
      </c>
      <c r="N53" s="34" t="str">
        <f t="array" aca="1" ref="N53" ca="1">IFERROR(IF(AND(OR(WEEKDAY(M$4,2)&gt;5,M$4=Congés),OR(M53="x",M53="S")),M53,IF(N$4=$E53,"x",IF(AND(((N$4-$E53)/VLOOKUP($D53,Opérations[],8,0))=INT(((N$4-$E53)/VLOOKUP($D53,Opérations[],8,0))),$D53&lt;&gt;""),"S",""))),"")</f>
        <v/>
      </c>
      <c r="O53" s="34" t="str">
        <f t="array" aca="1" ref="O53" ca="1">IFERROR(IF(AND(OR(WEEKDAY(N$4,2)&gt;5,N$4=Congés),OR(N53="x",N53="S")),N53,IF(O$4=$E53,"x",IF(AND(((O$4-$E53)/VLOOKUP($D53,Opérations[],8,0))=INT(((O$4-$E53)/VLOOKUP($D53,Opérations[],8,0))),$D53&lt;&gt;""),"S",""))),"")</f>
        <v/>
      </c>
      <c r="P53" s="34" t="str">
        <f t="array" aca="1" ref="P53" ca="1">IFERROR(IF(AND(OR(WEEKDAY(O$4,2)&gt;5,O$4=Congés),OR(O53="x",O53="S")),O53,IF(P$4=$E53,"x",IF(AND(((P$4-$E53)/VLOOKUP($D53,Opérations[],8,0))=INT(((P$4-$E53)/VLOOKUP($D53,Opérations[],8,0))),$D53&lt;&gt;""),"S",""))),"")</f>
        <v/>
      </c>
      <c r="Q53" s="34" t="str">
        <f t="array" aca="1" ref="Q53" ca="1">IFERROR(IF(AND(OR(WEEKDAY(P$4,2)&gt;5,P$4=Congés),OR(P53="x",P53="S")),P53,IF(Q$4=$E53,"x",IF(AND(((Q$4-$E53)/VLOOKUP($D53,Opérations[],8,0))=INT(((Q$4-$E53)/VLOOKUP($D53,Opérations[],8,0))),$D53&lt;&gt;""),"S",""))),"")</f>
        <v/>
      </c>
      <c r="R53" s="34" t="str">
        <f t="array" aca="1" ref="R53" ca="1">IFERROR(IF(AND(OR(WEEKDAY(Q$4,2)&gt;5,Q$4=Congés),OR(Q53="x",Q53="S")),Q53,IF(R$4=$E53,"x",IF(AND(((R$4-$E53)/VLOOKUP($D53,Opérations[],8,0))=INT(((R$4-$E53)/VLOOKUP($D53,Opérations[],8,0))),$D53&lt;&gt;""),"S",""))),"")</f>
        <v/>
      </c>
      <c r="S53" s="34" t="str">
        <f t="array" aca="1" ref="S53" ca="1">IFERROR(IF(AND(OR(WEEKDAY(R$4,2)&gt;5,R$4=Congés),OR(R53="x",R53="S")),R53,IF(S$4=$E53,"x",IF(AND(((S$4-$E53)/VLOOKUP($D53,Opérations[],8,0))=INT(((S$4-$E53)/VLOOKUP($D53,Opérations[],8,0))),$D53&lt;&gt;""),"S",""))),"")</f>
        <v/>
      </c>
      <c r="T53" s="34" t="str">
        <f t="array" aca="1" ref="T53" ca="1">IFERROR(IF(AND(OR(WEEKDAY(S$4,2)&gt;5,S$4=Congés),OR(S53="x",S53="S")),S53,IF(T$4=$E53,"x",IF(AND(((T$4-$E53)/VLOOKUP($D53,Opérations[],8,0))=INT(((T$4-$E53)/VLOOKUP($D53,Opérations[],8,0))),$D53&lt;&gt;""),"S",""))),"")</f>
        <v/>
      </c>
      <c r="U53" s="34" t="str">
        <f t="array" aca="1" ref="U53" ca="1">IFERROR(IF(AND(OR(WEEKDAY(T$4,2)&gt;5,T$4=Congés),OR(T53="x",T53="S")),T53,IF(U$4=$E53,"x",IF(AND(((U$4-$E53)/VLOOKUP($D53,Opérations[],8,0))=INT(((U$4-$E53)/VLOOKUP($D53,Opérations[],8,0))),$D53&lt;&gt;""),"S",""))),"")</f>
        <v/>
      </c>
      <c r="V53" s="34" t="str">
        <f t="array" aca="1" ref="V53" ca="1">IFERROR(IF(AND(OR(WEEKDAY(U$4,2)&gt;5,U$4=Congés),OR(U53="x",U53="S")),U53,IF(V$4=$E53,"x",IF(AND(((V$4-$E53)/VLOOKUP($D53,Opérations[],8,0))=INT(((V$4-$E53)/VLOOKUP($D53,Opérations[],8,0))),$D53&lt;&gt;""),"S",""))),"")</f>
        <v/>
      </c>
      <c r="W53" s="34" t="str">
        <f t="array" aca="1" ref="W53" ca="1">IFERROR(IF(AND(OR(WEEKDAY(V$4,2)&gt;5,V$4=Congés),OR(V53="x",V53="S")),V53,IF(W$4=$E53,"x",IF(AND(((W$4-$E53)/VLOOKUP($D53,Opérations[],8,0))=INT(((W$4-$E53)/VLOOKUP($D53,Opérations[],8,0))),$D53&lt;&gt;""),"S",""))),"")</f>
        <v/>
      </c>
      <c r="X53" s="34" t="str">
        <f t="array" aca="1" ref="X53" ca="1">IFERROR(IF(AND(OR(WEEKDAY(W$4,2)&gt;5,W$4=Congés),OR(W53="x",W53="S")),W53,IF(X$4=$E53,"x",IF(AND(((X$4-$E53)/VLOOKUP($D53,Opérations[],8,0))=INT(((X$4-$E53)/VLOOKUP($D53,Opérations[],8,0))),$D53&lt;&gt;""),"S",""))),"")</f>
        <v/>
      </c>
      <c r="Y53" s="34" t="str">
        <f t="array" aca="1" ref="Y53" ca="1">IFERROR(IF(AND(OR(WEEKDAY(X$4,2)&gt;5,X$4=Congés),OR(X53="x",X53="S")),X53,IF(Y$4=$E53,"x",IF(AND(((Y$4-$E53)/VLOOKUP($D53,Opérations[],8,0))=INT(((Y$4-$E53)/VLOOKUP($D53,Opérations[],8,0))),$D53&lt;&gt;""),"S",""))),"")</f>
        <v/>
      </c>
      <c r="Z53" s="34" t="str">
        <f t="array" aca="1" ref="Z53" ca="1">IFERROR(IF(AND(OR(WEEKDAY(Y$4,2)&gt;5,Y$4=Congés),OR(Y53="x",Y53="S")),Y53,IF(Z$4=$E53,"x",IF(AND(((Z$4-$E53)/VLOOKUP($D53,Opérations[],8,0))=INT(((Z$4-$E53)/VLOOKUP($D53,Opérations[],8,0))),$D53&lt;&gt;""),"S",""))),"")</f>
        <v/>
      </c>
      <c r="AA53" s="34" t="str">
        <f t="array" aca="1" ref="AA53" ca="1">IFERROR(IF(AND(OR(WEEKDAY(Z$4,2)&gt;5,Z$4=Congés),OR(Z53="x",Z53="S")),Z53,IF(AA$4=$E53,"x",IF(AND(((AA$4-$E53)/VLOOKUP($D53,Opérations[],8,0))=INT(((AA$4-$E53)/VLOOKUP($D53,Opérations[],8,0))),$D53&lt;&gt;""),"S",""))),"")</f>
        <v/>
      </c>
      <c r="AB53" s="34" t="str">
        <f t="array" aca="1" ref="AB53" ca="1">IFERROR(IF(AND(OR(WEEKDAY(AA$4,2)&gt;5,AA$4=Congés),OR(AA53="x",AA53="S")),AA53,IF(AB$4=$E53,"x",IF(AND(((AB$4-$E53)/VLOOKUP($D53,Opérations[],8,0))=INT(((AB$4-$E53)/VLOOKUP($D53,Opérations[],8,0))),$D53&lt;&gt;""),"S",""))),"")</f>
        <v/>
      </c>
      <c r="AC53" s="34" t="str">
        <f t="array" aca="1" ref="AC53" ca="1">IFERROR(IF(AND(OR(WEEKDAY(AB$4,2)&gt;5,AB$4=Congés),OR(AB53="x",AB53="S")),AB53,IF(AC$4=$E53,"x",IF(AND(((AC$4-$E53)/VLOOKUP($D53,Opérations[],8,0))=INT(((AC$4-$E53)/VLOOKUP($D53,Opérations[],8,0))),$D53&lt;&gt;""),"S",""))),"")</f>
        <v/>
      </c>
      <c r="AD53" s="34" t="str">
        <f t="array" aca="1" ref="AD53" ca="1">IFERROR(IF(AND(OR(WEEKDAY(AC$4,2)&gt;5,AC$4=Congés),OR(AC53="x",AC53="S")),AC53,IF(AD$4=$E53,"x",IF(AND(((AD$4-$E53)/VLOOKUP($D53,Opérations[],8,0))=INT(((AD$4-$E53)/VLOOKUP($D53,Opérations[],8,0))),$D53&lt;&gt;""),"S",""))),"")</f>
        <v/>
      </c>
      <c r="AE53" s="34" t="str">
        <f t="array" aca="1" ref="AE53" ca="1">IFERROR(IF(AND(OR(WEEKDAY(AD$4,2)&gt;5,AD$4=Congés),OR(AD53="x",AD53="S")),AD53,IF(AE$4=$E53,"x",IF(AND(((AE$4-$E53)/VLOOKUP($D53,Opérations[],8,0))=INT(((AE$4-$E53)/VLOOKUP($D53,Opérations[],8,0))),$D53&lt;&gt;""),"S",""))),"")</f>
        <v/>
      </c>
      <c r="AF53" s="34" t="str">
        <f t="array" aca="1" ref="AF53" ca="1">IFERROR(IF(AND(OR(WEEKDAY(AE$4,2)&gt;5,AE$4=Congés),OR(AE53="x",AE53="S")),AE53,IF(AF$4=$E53,"x",IF(AND(((AF$4-$E53)/VLOOKUP($D53,Opérations[],8,0))=INT(((AF$4-$E53)/VLOOKUP($D53,Opérations[],8,0))),$D53&lt;&gt;""),"S",""))),"")</f>
        <v/>
      </c>
      <c r="AG53" s="72" t="str">
        <f t="array" aca="1" ref="AG53" ca="1">IFERROR(IF(AND(OR(WEEKDAY(AF$4,2)&gt;5,AF$4=Congés),OR(AF53="x",AF53="S")),AF53,IF(AG$4=$E53,"x",IF(AND(((AG$4-$E53)/VLOOKUP($D53,Opérations[],8,0))=INT(((AG$4-$E53)/VLOOKUP($D53,Opérations[],8,0))),$D53&lt;&gt;""),"S",""))),"")</f>
        <v/>
      </c>
      <c r="AH53" s="80" t="str">
        <f t="array" aca="1" ref="AH53" ca="1">IFERROR(IF(AND(OR(WEEKDAY(AG$4,2)&gt;5,AG$4=Congés),OR(AG53="x",AG53="S")),AG53,IF(AH$4=$E53,"x",IF(AND(((AH$4-$E53)/VLOOKUP($D53,Opérations[],8,0))=INT(((AH$4-$E53)/VLOOKUP($D53,Opérations[],8,0))),$D53&lt;&gt;""),"S",""))),"")</f>
        <v/>
      </c>
      <c r="AI53" s="34" t="str">
        <f t="array" aca="1" ref="AI53" ca="1">IFERROR(IF(AND(OR(WEEKDAY(AH$4,2)&gt;5,AH$4=Congés),OR(AH53="x",AH53="S")),AH53,IF(AI$4=$E53,"x",IF(AND(((AI$4-$E53)/VLOOKUP($D53,Opérations[],8,0))=INT(((AI$4-$E53)/VLOOKUP($D53,Opérations[],8,0))),$D53&lt;&gt;""),"S",""))),"")</f>
        <v/>
      </c>
      <c r="AJ53" s="34" t="str">
        <f t="array" aca="1" ref="AJ53" ca="1">IFERROR(IF(AND(OR(WEEKDAY(AI$4,2)&gt;5,AI$4=Congés),OR(AI53="x",AI53="S")),AI53,IF(AJ$4=$E53,"x",IF(AND(((AJ$4-$E53)/VLOOKUP($D53,Opérations[],8,0))=INT(((AJ$4-$E53)/VLOOKUP($D53,Opérations[],8,0))),$D53&lt;&gt;""),"S",""))),"")</f>
        <v/>
      </c>
      <c r="AK53" s="34" t="str">
        <f t="array" aca="1" ref="AK53" ca="1">IFERROR(IF(AND(OR(WEEKDAY(AJ$4,2)&gt;5,AJ$4=Congés),OR(AJ53="x",AJ53="S")),AJ53,IF(AK$4=$E53,"x",IF(AND(((AK$4-$E53)/VLOOKUP($D53,Opérations[],8,0))=INT(((AK$4-$E53)/VLOOKUP($D53,Opérations[],8,0))),$D53&lt;&gt;""),"S",""))),"")</f>
        <v/>
      </c>
      <c r="AL53" s="34" t="str">
        <f t="array" aca="1" ref="AL53" ca="1">IFERROR(IF(AND(OR(WEEKDAY(AK$4,2)&gt;5,AK$4=Congés),OR(AK53="x",AK53="S")),AK53,IF(AL$4=$E53,"x",IF(AND(((AL$4-$E53)/VLOOKUP($D53,Opérations[],8,0))=INT(((AL$4-$E53)/VLOOKUP($D53,Opérations[],8,0))),$D53&lt;&gt;""),"S",""))),"")</f>
        <v/>
      </c>
      <c r="AM53" s="34" t="str">
        <f t="array" aca="1" ref="AM53" ca="1">IFERROR(IF(AND(OR(WEEKDAY(AL$4,2)&gt;5,AL$4=Congés),OR(AL53="x",AL53="S")),AL53,IF(AM$4=$E53,"x",IF(AND(((AM$4-$E53)/VLOOKUP($D53,Opérations[],8,0))=INT(((AM$4-$E53)/VLOOKUP($D53,Opérations[],8,0))),$D53&lt;&gt;""),"S",""))),"")</f>
        <v/>
      </c>
      <c r="AN53" s="34" t="str">
        <f t="array" aca="1" ref="AN53" ca="1">IFERROR(IF(AND(OR(WEEKDAY(AM$4,2)&gt;5,AM$4=Congés),OR(AM53="x",AM53="S")),AM53,IF(AN$4=$E53,"x",IF(AND(((AN$4-$E53)/VLOOKUP($D53,Opérations[],8,0))=INT(((AN$4-$E53)/VLOOKUP($D53,Opérations[],8,0))),$D53&lt;&gt;""),"S",""))),"")</f>
        <v/>
      </c>
      <c r="AO53" s="34" t="str">
        <f t="array" aca="1" ref="AO53" ca="1">IFERROR(IF(AND(OR(WEEKDAY(AN$4,2)&gt;5,AN$4=Congés),OR(AN53="x",AN53="S")),AN53,IF(AO$4=$E53,"x",IF(AND(((AO$4-$E53)/VLOOKUP($D53,Opérations[],8,0))=INT(((AO$4-$E53)/VLOOKUP($D53,Opérations[],8,0))),$D53&lt;&gt;""),"S",""))),"")</f>
        <v/>
      </c>
      <c r="AP53" s="34" t="str">
        <f t="array" aca="1" ref="AP53" ca="1">IFERROR(IF(AND(OR(WEEKDAY(AO$4,2)&gt;5,AO$4=Congés),OR(AO53="x",AO53="S")),AO53,IF(AP$4=$E53,"x",IF(AND(((AP$4-$E53)/VLOOKUP($D53,Opérations[],8,0))=INT(((AP$4-$E53)/VLOOKUP($D53,Opérations[],8,0))),$D53&lt;&gt;""),"S",""))),"")</f>
        <v/>
      </c>
      <c r="AQ53" s="34" t="str">
        <f t="array" aca="1" ref="AQ53" ca="1">IFERROR(IF(AND(OR(WEEKDAY(AP$4,2)&gt;5,AP$4=Congés),OR(AP53="x",AP53="S")),AP53,IF(AQ$4=$E53,"x",IF(AND(((AQ$4-$E53)/VLOOKUP($D53,Opérations[],8,0))=INT(((AQ$4-$E53)/VLOOKUP($D53,Opérations[],8,0))),$D53&lt;&gt;""),"S",""))),"")</f>
        <v/>
      </c>
      <c r="AR53" s="34" t="str">
        <f t="array" aca="1" ref="AR53" ca="1">IFERROR(IF(AND(OR(WEEKDAY(AQ$4,2)&gt;5,AQ$4=Congés),OR(AQ53="x",AQ53="S")),AQ53,IF(AR$4=$E53,"x",IF(AND(((AR$4-$E53)/VLOOKUP($D53,Opérations[],8,0))=INT(((AR$4-$E53)/VLOOKUP($D53,Opérations[],8,0))),$D53&lt;&gt;""),"S",""))),"")</f>
        <v/>
      </c>
      <c r="AS53" s="34" t="str">
        <f t="array" aca="1" ref="AS53" ca="1">IFERROR(IF(AND(OR(WEEKDAY(AR$4,2)&gt;5,AR$4=Congés),OR(AR53="x",AR53="S")),AR53,IF(AS$4=$E53,"x",IF(AND(((AS$4-$E53)/VLOOKUP($D53,Opérations[],8,0))=INT(((AS$4-$E53)/VLOOKUP($D53,Opérations[],8,0))),$D53&lt;&gt;""),"S",""))),"")</f>
        <v/>
      </c>
      <c r="AT53" s="34" t="str">
        <f t="array" aca="1" ref="AT53" ca="1">IFERROR(IF(AND(OR(WEEKDAY(AS$4,2)&gt;5,AS$4=Congés),OR(AS53="x",AS53="S")),AS53,IF(AT$4=$E53,"x",IF(AND(((AT$4-$E53)/VLOOKUP($D53,Opérations[],8,0))=INT(((AT$4-$E53)/VLOOKUP($D53,Opérations[],8,0))),$D53&lt;&gt;""),"S",""))),"")</f>
        <v/>
      </c>
      <c r="AU53" s="34" t="str">
        <f t="array" aca="1" ref="AU53" ca="1">IFERROR(IF(AND(OR(WEEKDAY(AT$4,2)&gt;5,AT$4=Congés),OR(AT53="x",AT53="S")),AT53,IF(AU$4=$E53,"x",IF(AND(((AU$4-$E53)/VLOOKUP($D53,Opérations[],8,0))=INT(((AU$4-$E53)/VLOOKUP($D53,Opérations[],8,0))),$D53&lt;&gt;""),"S",""))),"")</f>
        <v/>
      </c>
      <c r="AV53" s="34" t="str">
        <f t="array" aca="1" ref="AV53" ca="1">IFERROR(IF(AND(OR(WEEKDAY(AU$4,2)&gt;5,AU$4=Congés),OR(AU53="x",AU53="S")),AU53,IF(AV$4=$E53,"x",IF(AND(((AV$4-$E53)/VLOOKUP($D53,Opérations[],8,0))=INT(((AV$4-$E53)/VLOOKUP($D53,Opérations[],8,0))),$D53&lt;&gt;""),"S",""))),"")</f>
        <v/>
      </c>
      <c r="AW53" s="34" t="str">
        <f t="array" aca="1" ref="AW53" ca="1">IFERROR(IF(AND(OR(WEEKDAY(AV$4,2)&gt;5,AV$4=Congés),OR(AV53="x",AV53="S")),AV53,IF(AW$4=$E53,"x",IF(AND(((AW$4-$E53)/VLOOKUP($D53,Opérations[],8,0))=INT(((AW$4-$E53)/VLOOKUP($D53,Opérations[],8,0))),$D53&lt;&gt;""),"S",""))),"")</f>
        <v/>
      </c>
      <c r="AX53" s="34" t="str">
        <f t="array" aca="1" ref="AX53" ca="1">IFERROR(IF(AND(OR(WEEKDAY(AW$4,2)&gt;5,AW$4=Congés),OR(AW53="x",AW53="S")),AW53,IF(AX$4=$E53,"x",IF(AND(((AX$4-$E53)/VLOOKUP($D53,Opérations[],8,0))=INT(((AX$4-$E53)/VLOOKUP($D53,Opérations[],8,0))),$D53&lt;&gt;""),"S",""))),"")</f>
        <v/>
      </c>
      <c r="AY53" s="34" t="str">
        <f t="array" aca="1" ref="AY53" ca="1">IFERROR(IF(AND(OR(WEEKDAY(AX$4,2)&gt;5,AX$4=Congés),OR(AX53="x",AX53="S")),AX53,IF(AY$4=$E53,"x",IF(AND(((AY$4-$E53)/VLOOKUP($D53,Opérations[],8,0))=INT(((AY$4-$E53)/VLOOKUP($D53,Opérations[],8,0))),$D53&lt;&gt;""),"S",""))),"")</f>
        <v/>
      </c>
      <c r="AZ53" s="34" t="str">
        <f t="array" aca="1" ref="AZ53" ca="1">IFERROR(IF(AND(OR(WEEKDAY(AY$4,2)&gt;5,AY$4=Congés),OR(AY53="x",AY53="S")),AY53,IF(AZ$4=$E53,"x",IF(AND(((AZ$4-$E53)/VLOOKUP($D53,Opérations[],8,0))=INT(((AZ$4-$E53)/VLOOKUP($D53,Opérations[],8,0))),$D53&lt;&gt;""),"S",""))),"")</f>
        <v/>
      </c>
      <c r="BA53" s="34" t="str">
        <f t="array" aca="1" ref="BA53" ca="1">IFERROR(IF(AND(OR(WEEKDAY(AZ$4,2)&gt;5,AZ$4=Congés),OR(AZ53="x",AZ53="S")),AZ53,IF(BA$4=$E53,"x",IF(AND(((BA$4-$E53)/VLOOKUP($D53,Opérations[],8,0))=INT(((BA$4-$E53)/VLOOKUP($D53,Opérations[],8,0))),$D53&lt;&gt;""),"S",""))),"")</f>
        <v/>
      </c>
      <c r="BB53" s="34" t="str">
        <f t="array" aca="1" ref="BB53" ca="1">IFERROR(IF(AND(OR(WEEKDAY(BA$4,2)&gt;5,BA$4=Congés),OR(BA53="x",BA53="S")),BA53,IF(BB$4=$E53,"x",IF(AND(((BB$4-$E53)/VLOOKUP($D53,Opérations[],8,0))=INT(((BB$4-$E53)/VLOOKUP($D53,Opérations[],8,0))),$D53&lt;&gt;""),"S",""))),"")</f>
        <v/>
      </c>
      <c r="BC53" s="34" t="str">
        <f t="array" aca="1" ref="BC53" ca="1">IFERROR(IF(AND(OR(WEEKDAY(BB$4,2)&gt;5,BB$4=Congés),OR(BB53="x",BB53="S")),BB53,IF(BC$4=$E53,"x",IF(AND(((BC$4-$E53)/VLOOKUP($D53,Opérations[],8,0))=INT(((BC$4-$E53)/VLOOKUP($D53,Opérations[],8,0))),$D53&lt;&gt;""),"S",""))),"")</f>
        <v/>
      </c>
      <c r="BD53" s="72" t="str">
        <f t="array" aca="1" ref="BD53" ca="1">IFERROR(IF(AND(OR(WEEKDAY(BC$4,2)&gt;5,BC$4=Congés),OR(BC53="x",BC53="S")),BC53,IF(BD$4=$E53,"x",IF(AND(((BD$4-$E53)/VLOOKUP($D53,Opérations[],8,0))=INT(((BD$4-$E53)/VLOOKUP($D53,Opérations[],8,0))),$D53&lt;&gt;""),"S",""))),"")</f>
        <v/>
      </c>
    </row>
    <row r="54" spans="3:56">
      <c r="C54" s="160" t="str">
        <f>IF(ISBLANK(D54),"",VLOOKUP(D54,Opérations[],2,0))</f>
        <v>POSTE 4</v>
      </c>
      <c r="D54" s="4">
        <f t="shared" si="4"/>
        <v>48</v>
      </c>
      <c r="E54" s="71">
        <f>IF(ISBLANK(D54),"",VLOOKUP(D54,Opérations[],3,0))</f>
        <v>0</v>
      </c>
      <c r="F54" s="83"/>
      <c r="G54" s="80" t="str">
        <f t="array" aca="1" ref="G54" ca="1">IFERROR(IF(AND(OR(WEEKDAY(F$4,2)&gt;5,F$4=Congés),OR(F54="x",F54="S")),F54,IF(G$4=$E54,"x",IF(AND(((G$4-$E54)/VLOOKUP($D54,Opérations[],8,0))=INT(((G$4-$E54)/VLOOKUP($D54,Opérations[],8,0))),$D54&lt;&gt;""),"S",""))),"")</f>
        <v/>
      </c>
      <c r="H54" s="34" t="str">
        <f t="array" aca="1" ref="H54" ca="1">IFERROR(IF(AND(OR(WEEKDAY(G$4,2)&gt;5,G$4=Congés),OR(G54="x",G54="S")),G54,IF(H$4=$E54,"x",IF(AND(((H$4-$E54)/VLOOKUP($D54,Opérations[],8,0))=INT(((H$4-$E54)/VLOOKUP($D54,Opérations[],8,0))),$D54&lt;&gt;""),"S",""))),"")</f>
        <v/>
      </c>
      <c r="I54" s="34" t="str">
        <f t="array" aca="1" ref="I54" ca="1">IFERROR(IF(AND(OR(WEEKDAY(H$4,2)&gt;5,H$4=Congés),OR(H54="x",H54="S")),H54,IF(I$4=$E54,"x",IF(AND(((I$4-$E54)/VLOOKUP($D54,Opérations[],8,0))=INT(((I$4-$E54)/VLOOKUP($D54,Opérations[],8,0))),$D54&lt;&gt;""),"S",""))),"")</f>
        <v/>
      </c>
      <c r="J54" s="34" t="str">
        <f t="array" aca="1" ref="J54" ca="1">IFERROR(IF(AND(OR(WEEKDAY(I$4,2)&gt;5,I$4=Congés),OR(I54="x",I54="S")),I54,IF(J$4=$E54,"x",IF(AND(((J$4-$E54)/VLOOKUP($D54,Opérations[],8,0))=INT(((J$4-$E54)/VLOOKUP($D54,Opérations[],8,0))),$D54&lt;&gt;""),"S",""))),"")</f>
        <v/>
      </c>
      <c r="K54" s="34" t="str">
        <f t="array" aca="1" ref="K54" ca="1">IFERROR(IF(AND(OR(WEEKDAY(J$4,2)&gt;5,J$4=Congés),OR(J54="x",J54="S")),J54,IF(K$4=$E54,"x",IF(AND(((K$4-$E54)/VLOOKUP($D54,Opérations[],8,0))=INT(((K$4-$E54)/VLOOKUP($D54,Opérations[],8,0))),$D54&lt;&gt;""),"S",""))),"")</f>
        <v/>
      </c>
      <c r="L54" s="34" t="str">
        <f t="array" aca="1" ref="L54" ca="1">IFERROR(IF(AND(OR(WEEKDAY(K$4,2)&gt;5,K$4=Congés),OR(K54="x",K54="S")),K54,IF(L$4=$E54,"x",IF(AND(((L$4-$E54)/VLOOKUP($D54,Opérations[],8,0))=INT(((L$4-$E54)/VLOOKUP($D54,Opérations[],8,0))),$D54&lt;&gt;""),"S",""))),"")</f>
        <v/>
      </c>
      <c r="M54" s="34" t="str">
        <f t="array" aca="1" ref="M54" ca="1">IFERROR(IF(AND(OR(WEEKDAY(L$4,2)&gt;5,L$4=Congés),OR(L54="x",L54="S")),L54,IF(M$4=$E54,"x",IF(AND(((M$4-$E54)/VLOOKUP($D54,Opérations[],8,0))=INT(((M$4-$E54)/VLOOKUP($D54,Opérations[],8,0))),$D54&lt;&gt;""),"S",""))),"")</f>
        <v/>
      </c>
      <c r="N54" s="34" t="str">
        <f t="array" aca="1" ref="N54" ca="1">IFERROR(IF(AND(OR(WEEKDAY(M$4,2)&gt;5,M$4=Congés),OR(M54="x",M54="S")),M54,IF(N$4=$E54,"x",IF(AND(((N$4-$E54)/VLOOKUP($D54,Opérations[],8,0))=INT(((N$4-$E54)/VLOOKUP($D54,Opérations[],8,0))),$D54&lt;&gt;""),"S",""))),"")</f>
        <v/>
      </c>
      <c r="O54" s="34" t="str">
        <f t="array" aca="1" ref="O54" ca="1">IFERROR(IF(AND(OR(WEEKDAY(N$4,2)&gt;5,N$4=Congés),OR(N54="x",N54="S")),N54,IF(O$4=$E54,"x",IF(AND(((O$4-$E54)/VLOOKUP($D54,Opérations[],8,0))=INT(((O$4-$E54)/VLOOKUP($D54,Opérations[],8,0))),$D54&lt;&gt;""),"S",""))),"")</f>
        <v/>
      </c>
      <c r="P54" s="34" t="str">
        <f t="array" aca="1" ref="P54" ca="1">IFERROR(IF(AND(OR(WEEKDAY(O$4,2)&gt;5,O$4=Congés),OR(O54="x",O54="S")),O54,IF(P$4=$E54,"x",IF(AND(((P$4-$E54)/VLOOKUP($D54,Opérations[],8,0))=INT(((P$4-$E54)/VLOOKUP($D54,Opérations[],8,0))),$D54&lt;&gt;""),"S",""))),"")</f>
        <v/>
      </c>
      <c r="Q54" s="34" t="str">
        <f t="array" aca="1" ref="Q54" ca="1">IFERROR(IF(AND(OR(WEEKDAY(P$4,2)&gt;5,P$4=Congés),OR(P54="x",P54="S")),P54,IF(Q$4=$E54,"x",IF(AND(((Q$4-$E54)/VLOOKUP($D54,Opérations[],8,0))=INT(((Q$4-$E54)/VLOOKUP($D54,Opérations[],8,0))),$D54&lt;&gt;""),"S",""))),"")</f>
        <v/>
      </c>
      <c r="R54" s="34" t="str">
        <f t="array" aca="1" ref="R54" ca="1">IFERROR(IF(AND(OR(WEEKDAY(Q$4,2)&gt;5,Q$4=Congés),OR(Q54="x",Q54="S")),Q54,IF(R$4=$E54,"x",IF(AND(((R$4-$E54)/VLOOKUP($D54,Opérations[],8,0))=INT(((R$4-$E54)/VLOOKUP($D54,Opérations[],8,0))),$D54&lt;&gt;""),"S",""))),"")</f>
        <v/>
      </c>
      <c r="S54" s="34" t="str">
        <f t="array" aca="1" ref="S54" ca="1">IFERROR(IF(AND(OR(WEEKDAY(R$4,2)&gt;5,R$4=Congés),OR(R54="x",R54="S")),R54,IF(S$4=$E54,"x",IF(AND(((S$4-$E54)/VLOOKUP($D54,Opérations[],8,0))=INT(((S$4-$E54)/VLOOKUP($D54,Opérations[],8,0))),$D54&lt;&gt;""),"S",""))),"")</f>
        <v/>
      </c>
      <c r="T54" s="34" t="str">
        <f t="array" aca="1" ref="T54" ca="1">IFERROR(IF(AND(OR(WEEKDAY(S$4,2)&gt;5,S$4=Congés),OR(S54="x",S54="S")),S54,IF(T$4=$E54,"x",IF(AND(((T$4-$E54)/VLOOKUP($D54,Opérations[],8,0))=INT(((T$4-$E54)/VLOOKUP($D54,Opérations[],8,0))),$D54&lt;&gt;""),"S",""))),"")</f>
        <v/>
      </c>
      <c r="U54" s="34" t="str">
        <f t="array" aca="1" ref="U54" ca="1">IFERROR(IF(AND(OR(WEEKDAY(T$4,2)&gt;5,T$4=Congés),OR(T54="x",T54="S")),T54,IF(U$4=$E54,"x",IF(AND(((U$4-$E54)/VLOOKUP($D54,Opérations[],8,0))=INT(((U$4-$E54)/VLOOKUP($D54,Opérations[],8,0))),$D54&lt;&gt;""),"S",""))),"")</f>
        <v/>
      </c>
      <c r="V54" s="34" t="str">
        <f t="array" aca="1" ref="V54" ca="1">IFERROR(IF(AND(OR(WEEKDAY(U$4,2)&gt;5,U$4=Congés),OR(U54="x",U54="S")),U54,IF(V$4=$E54,"x",IF(AND(((V$4-$E54)/VLOOKUP($D54,Opérations[],8,0))=INT(((V$4-$E54)/VLOOKUP($D54,Opérations[],8,0))),$D54&lt;&gt;""),"S",""))),"")</f>
        <v/>
      </c>
      <c r="W54" s="34" t="str">
        <f t="array" aca="1" ref="W54" ca="1">IFERROR(IF(AND(OR(WEEKDAY(V$4,2)&gt;5,V$4=Congés),OR(V54="x",V54="S")),V54,IF(W$4=$E54,"x",IF(AND(((W$4-$E54)/VLOOKUP($D54,Opérations[],8,0))=INT(((W$4-$E54)/VLOOKUP($D54,Opérations[],8,0))),$D54&lt;&gt;""),"S",""))),"")</f>
        <v/>
      </c>
      <c r="X54" s="34" t="str">
        <f t="array" aca="1" ref="X54" ca="1">IFERROR(IF(AND(OR(WEEKDAY(W$4,2)&gt;5,W$4=Congés),OR(W54="x",W54="S")),W54,IF(X$4=$E54,"x",IF(AND(((X$4-$E54)/VLOOKUP($D54,Opérations[],8,0))=INT(((X$4-$E54)/VLOOKUP($D54,Opérations[],8,0))),$D54&lt;&gt;""),"S",""))),"")</f>
        <v/>
      </c>
      <c r="Y54" s="34" t="str">
        <f t="array" aca="1" ref="Y54" ca="1">IFERROR(IF(AND(OR(WEEKDAY(X$4,2)&gt;5,X$4=Congés),OR(X54="x",X54="S")),X54,IF(Y$4=$E54,"x",IF(AND(((Y$4-$E54)/VLOOKUP($D54,Opérations[],8,0))=INT(((Y$4-$E54)/VLOOKUP($D54,Opérations[],8,0))),$D54&lt;&gt;""),"S",""))),"")</f>
        <v/>
      </c>
      <c r="Z54" s="34" t="str">
        <f t="array" aca="1" ref="Z54" ca="1">IFERROR(IF(AND(OR(WEEKDAY(Y$4,2)&gt;5,Y$4=Congés),OR(Y54="x",Y54="S")),Y54,IF(Z$4=$E54,"x",IF(AND(((Z$4-$E54)/VLOOKUP($D54,Opérations[],8,0))=INT(((Z$4-$E54)/VLOOKUP($D54,Opérations[],8,0))),$D54&lt;&gt;""),"S",""))),"")</f>
        <v/>
      </c>
      <c r="AA54" s="34" t="str">
        <f t="array" aca="1" ref="AA54" ca="1">IFERROR(IF(AND(OR(WEEKDAY(Z$4,2)&gt;5,Z$4=Congés),OR(Z54="x",Z54="S")),Z54,IF(AA$4=$E54,"x",IF(AND(((AA$4-$E54)/VLOOKUP($D54,Opérations[],8,0))=INT(((AA$4-$E54)/VLOOKUP($D54,Opérations[],8,0))),$D54&lt;&gt;""),"S",""))),"")</f>
        <v/>
      </c>
      <c r="AB54" s="34" t="str">
        <f t="array" aca="1" ref="AB54" ca="1">IFERROR(IF(AND(OR(WEEKDAY(AA$4,2)&gt;5,AA$4=Congés),OR(AA54="x",AA54="S")),AA54,IF(AB$4=$E54,"x",IF(AND(((AB$4-$E54)/VLOOKUP($D54,Opérations[],8,0))=INT(((AB$4-$E54)/VLOOKUP($D54,Opérations[],8,0))),$D54&lt;&gt;""),"S",""))),"")</f>
        <v/>
      </c>
      <c r="AC54" s="34" t="str">
        <f t="array" aca="1" ref="AC54" ca="1">IFERROR(IF(AND(OR(WEEKDAY(AB$4,2)&gt;5,AB$4=Congés),OR(AB54="x",AB54="S")),AB54,IF(AC$4=$E54,"x",IF(AND(((AC$4-$E54)/VLOOKUP($D54,Opérations[],8,0))=INT(((AC$4-$E54)/VLOOKUP($D54,Opérations[],8,0))),$D54&lt;&gt;""),"S",""))),"")</f>
        <v/>
      </c>
      <c r="AD54" s="34" t="str">
        <f t="array" aca="1" ref="AD54" ca="1">IFERROR(IF(AND(OR(WEEKDAY(AC$4,2)&gt;5,AC$4=Congés),OR(AC54="x",AC54="S")),AC54,IF(AD$4=$E54,"x",IF(AND(((AD$4-$E54)/VLOOKUP($D54,Opérations[],8,0))=INT(((AD$4-$E54)/VLOOKUP($D54,Opérations[],8,0))),$D54&lt;&gt;""),"S",""))),"")</f>
        <v/>
      </c>
      <c r="AE54" s="34" t="str">
        <f t="array" aca="1" ref="AE54" ca="1">IFERROR(IF(AND(OR(WEEKDAY(AD$4,2)&gt;5,AD$4=Congés),OR(AD54="x",AD54="S")),AD54,IF(AE$4=$E54,"x",IF(AND(((AE$4-$E54)/VLOOKUP($D54,Opérations[],8,0))=INT(((AE$4-$E54)/VLOOKUP($D54,Opérations[],8,0))),$D54&lt;&gt;""),"S",""))),"")</f>
        <v/>
      </c>
      <c r="AF54" s="34" t="str">
        <f t="array" aca="1" ref="AF54" ca="1">IFERROR(IF(AND(OR(WEEKDAY(AE$4,2)&gt;5,AE$4=Congés),OR(AE54="x",AE54="S")),AE54,IF(AF$4=$E54,"x",IF(AND(((AF$4-$E54)/VLOOKUP($D54,Opérations[],8,0))=INT(((AF$4-$E54)/VLOOKUP($D54,Opérations[],8,0))),$D54&lt;&gt;""),"S",""))),"")</f>
        <v/>
      </c>
      <c r="AG54" s="72" t="str">
        <f t="array" aca="1" ref="AG54" ca="1">IFERROR(IF(AND(OR(WEEKDAY(AF$4,2)&gt;5,AF$4=Congés),OR(AF54="x",AF54="S")),AF54,IF(AG$4=$E54,"x",IF(AND(((AG$4-$E54)/VLOOKUP($D54,Opérations[],8,0))=INT(((AG$4-$E54)/VLOOKUP($D54,Opérations[],8,0))),$D54&lt;&gt;""),"S",""))),"")</f>
        <v/>
      </c>
      <c r="AH54" s="80" t="str">
        <f t="array" aca="1" ref="AH54" ca="1">IFERROR(IF(AND(OR(WEEKDAY(AG$4,2)&gt;5,AG$4=Congés),OR(AG54="x",AG54="S")),AG54,IF(AH$4=$E54,"x",IF(AND(((AH$4-$E54)/VLOOKUP($D54,Opérations[],8,0))=INT(((AH$4-$E54)/VLOOKUP($D54,Opérations[],8,0))),$D54&lt;&gt;""),"S",""))),"")</f>
        <v/>
      </c>
      <c r="AI54" s="34" t="str">
        <f t="array" aca="1" ref="AI54" ca="1">IFERROR(IF(AND(OR(WEEKDAY(AH$4,2)&gt;5,AH$4=Congés),OR(AH54="x",AH54="S")),AH54,IF(AI$4=$E54,"x",IF(AND(((AI$4-$E54)/VLOOKUP($D54,Opérations[],8,0))=INT(((AI$4-$E54)/VLOOKUP($D54,Opérations[],8,0))),$D54&lt;&gt;""),"S",""))),"")</f>
        <v/>
      </c>
      <c r="AJ54" s="34" t="str">
        <f t="array" aca="1" ref="AJ54" ca="1">IFERROR(IF(AND(OR(WEEKDAY(AI$4,2)&gt;5,AI$4=Congés),OR(AI54="x",AI54="S")),AI54,IF(AJ$4=$E54,"x",IF(AND(((AJ$4-$E54)/VLOOKUP($D54,Opérations[],8,0))=INT(((AJ$4-$E54)/VLOOKUP($D54,Opérations[],8,0))),$D54&lt;&gt;""),"S",""))),"")</f>
        <v/>
      </c>
      <c r="AK54" s="34" t="str">
        <f t="array" aca="1" ref="AK54" ca="1">IFERROR(IF(AND(OR(WEEKDAY(AJ$4,2)&gt;5,AJ$4=Congés),OR(AJ54="x",AJ54="S")),AJ54,IF(AK$4=$E54,"x",IF(AND(((AK$4-$E54)/VLOOKUP($D54,Opérations[],8,0))=INT(((AK$4-$E54)/VLOOKUP($D54,Opérations[],8,0))),$D54&lt;&gt;""),"S",""))),"")</f>
        <v/>
      </c>
      <c r="AL54" s="34" t="str">
        <f t="array" aca="1" ref="AL54" ca="1">IFERROR(IF(AND(OR(WEEKDAY(AK$4,2)&gt;5,AK$4=Congés),OR(AK54="x",AK54="S")),AK54,IF(AL$4=$E54,"x",IF(AND(((AL$4-$E54)/VLOOKUP($D54,Opérations[],8,0))=INT(((AL$4-$E54)/VLOOKUP($D54,Opérations[],8,0))),$D54&lt;&gt;""),"S",""))),"")</f>
        <v/>
      </c>
      <c r="AM54" s="34" t="str">
        <f t="array" aca="1" ref="AM54" ca="1">IFERROR(IF(AND(OR(WEEKDAY(AL$4,2)&gt;5,AL$4=Congés),OR(AL54="x",AL54="S")),AL54,IF(AM$4=$E54,"x",IF(AND(((AM$4-$E54)/VLOOKUP($D54,Opérations[],8,0))=INT(((AM$4-$E54)/VLOOKUP($D54,Opérations[],8,0))),$D54&lt;&gt;""),"S",""))),"")</f>
        <v/>
      </c>
      <c r="AN54" s="34" t="str">
        <f t="array" aca="1" ref="AN54" ca="1">IFERROR(IF(AND(OR(WEEKDAY(AM$4,2)&gt;5,AM$4=Congés),OR(AM54="x",AM54="S")),AM54,IF(AN$4=$E54,"x",IF(AND(((AN$4-$E54)/VLOOKUP($D54,Opérations[],8,0))=INT(((AN$4-$E54)/VLOOKUP($D54,Opérations[],8,0))),$D54&lt;&gt;""),"S",""))),"")</f>
        <v/>
      </c>
      <c r="AO54" s="34" t="str">
        <f t="array" aca="1" ref="AO54" ca="1">IFERROR(IF(AND(OR(WEEKDAY(AN$4,2)&gt;5,AN$4=Congés),OR(AN54="x",AN54="S")),AN54,IF(AO$4=$E54,"x",IF(AND(((AO$4-$E54)/VLOOKUP($D54,Opérations[],8,0))=INT(((AO$4-$E54)/VLOOKUP($D54,Opérations[],8,0))),$D54&lt;&gt;""),"S",""))),"")</f>
        <v/>
      </c>
      <c r="AP54" s="34" t="str">
        <f t="array" aca="1" ref="AP54" ca="1">IFERROR(IF(AND(OR(WEEKDAY(AO$4,2)&gt;5,AO$4=Congés),OR(AO54="x",AO54="S")),AO54,IF(AP$4=$E54,"x",IF(AND(((AP$4-$E54)/VLOOKUP($D54,Opérations[],8,0))=INT(((AP$4-$E54)/VLOOKUP($D54,Opérations[],8,0))),$D54&lt;&gt;""),"S",""))),"")</f>
        <v/>
      </c>
      <c r="AQ54" s="34" t="str">
        <f t="array" aca="1" ref="AQ54" ca="1">IFERROR(IF(AND(OR(WEEKDAY(AP$4,2)&gt;5,AP$4=Congés),OR(AP54="x",AP54="S")),AP54,IF(AQ$4=$E54,"x",IF(AND(((AQ$4-$E54)/VLOOKUP($D54,Opérations[],8,0))=INT(((AQ$4-$E54)/VLOOKUP($D54,Opérations[],8,0))),$D54&lt;&gt;""),"S",""))),"")</f>
        <v/>
      </c>
      <c r="AR54" s="34" t="str">
        <f t="array" aca="1" ref="AR54" ca="1">IFERROR(IF(AND(OR(WEEKDAY(AQ$4,2)&gt;5,AQ$4=Congés),OR(AQ54="x",AQ54="S")),AQ54,IF(AR$4=$E54,"x",IF(AND(((AR$4-$E54)/VLOOKUP($D54,Opérations[],8,0))=INT(((AR$4-$E54)/VLOOKUP($D54,Opérations[],8,0))),$D54&lt;&gt;""),"S",""))),"")</f>
        <v/>
      </c>
      <c r="AS54" s="34" t="str">
        <f t="array" aca="1" ref="AS54" ca="1">IFERROR(IF(AND(OR(WEEKDAY(AR$4,2)&gt;5,AR$4=Congés),OR(AR54="x",AR54="S")),AR54,IF(AS$4=$E54,"x",IF(AND(((AS$4-$E54)/VLOOKUP($D54,Opérations[],8,0))=INT(((AS$4-$E54)/VLOOKUP($D54,Opérations[],8,0))),$D54&lt;&gt;""),"S",""))),"")</f>
        <v/>
      </c>
      <c r="AT54" s="34" t="str">
        <f t="array" aca="1" ref="AT54" ca="1">IFERROR(IF(AND(OR(WEEKDAY(AS$4,2)&gt;5,AS$4=Congés),OR(AS54="x",AS54="S")),AS54,IF(AT$4=$E54,"x",IF(AND(((AT$4-$E54)/VLOOKUP($D54,Opérations[],8,0))=INT(((AT$4-$E54)/VLOOKUP($D54,Opérations[],8,0))),$D54&lt;&gt;""),"S",""))),"")</f>
        <v/>
      </c>
      <c r="AU54" s="34" t="str">
        <f t="array" aca="1" ref="AU54" ca="1">IFERROR(IF(AND(OR(WEEKDAY(AT$4,2)&gt;5,AT$4=Congés),OR(AT54="x",AT54="S")),AT54,IF(AU$4=$E54,"x",IF(AND(((AU$4-$E54)/VLOOKUP($D54,Opérations[],8,0))=INT(((AU$4-$E54)/VLOOKUP($D54,Opérations[],8,0))),$D54&lt;&gt;""),"S",""))),"")</f>
        <v/>
      </c>
      <c r="AV54" s="34" t="str">
        <f t="array" aca="1" ref="AV54" ca="1">IFERROR(IF(AND(OR(WEEKDAY(AU$4,2)&gt;5,AU$4=Congés),OR(AU54="x",AU54="S")),AU54,IF(AV$4=$E54,"x",IF(AND(((AV$4-$E54)/VLOOKUP($D54,Opérations[],8,0))=INT(((AV$4-$E54)/VLOOKUP($D54,Opérations[],8,0))),$D54&lt;&gt;""),"S",""))),"")</f>
        <v/>
      </c>
      <c r="AW54" s="34" t="str">
        <f t="array" aca="1" ref="AW54" ca="1">IFERROR(IF(AND(OR(WEEKDAY(AV$4,2)&gt;5,AV$4=Congés),OR(AV54="x",AV54="S")),AV54,IF(AW$4=$E54,"x",IF(AND(((AW$4-$E54)/VLOOKUP($D54,Opérations[],8,0))=INT(((AW$4-$E54)/VLOOKUP($D54,Opérations[],8,0))),$D54&lt;&gt;""),"S",""))),"")</f>
        <v/>
      </c>
      <c r="AX54" s="34" t="str">
        <f t="array" aca="1" ref="AX54" ca="1">IFERROR(IF(AND(OR(WEEKDAY(AW$4,2)&gt;5,AW$4=Congés),OR(AW54="x",AW54="S")),AW54,IF(AX$4=$E54,"x",IF(AND(((AX$4-$E54)/VLOOKUP($D54,Opérations[],8,0))=INT(((AX$4-$E54)/VLOOKUP($D54,Opérations[],8,0))),$D54&lt;&gt;""),"S",""))),"")</f>
        <v/>
      </c>
      <c r="AY54" s="34" t="str">
        <f t="array" aca="1" ref="AY54" ca="1">IFERROR(IF(AND(OR(WEEKDAY(AX$4,2)&gt;5,AX$4=Congés),OR(AX54="x",AX54="S")),AX54,IF(AY$4=$E54,"x",IF(AND(((AY$4-$E54)/VLOOKUP($D54,Opérations[],8,0))=INT(((AY$4-$E54)/VLOOKUP($D54,Opérations[],8,0))),$D54&lt;&gt;""),"S",""))),"")</f>
        <v/>
      </c>
      <c r="AZ54" s="34" t="str">
        <f t="array" aca="1" ref="AZ54" ca="1">IFERROR(IF(AND(OR(WEEKDAY(AY$4,2)&gt;5,AY$4=Congés),OR(AY54="x",AY54="S")),AY54,IF(AZ$4=$E54,"x",IF(AND(((AZ$4-$E54)/VLOOKUP($D54,Opérations[],8,0))=INT(((AZ$4-$E54)/VLOOKUP($D54,Opérations[],8,0))),$D54&lt;&gt;""),"S",""))),"")</f>
        <v/>
      </c>
      <c r="BA54" s="34" t="str">
        <f t="array" aca="1" ref="BA54" ca="1">IFERROR(IF(AND(OR(WEEKDAY(AZ$4,2)&gt;5,AZ$4=Congés),OR(AZ54="x",AZ54="S")),AZ54,IF(BA$4=$E54,"x",IF(AND(((BA$4-$E54)/VLOOKUP($D54,Opérations[],8,0))=INT(((BA$4-$E54)/VLOOKUP($D54,Opérations[],8,0))),$D54&lt;&gt;""),"S",""))),"")</f>
        <v/>
      </c>
      <c r="BB54" s="34" t="str">
        <f t="array" aca="1" ref="BB54" ca="1">IFERROR(IF(AND(OR(WEEKDAY(BA$4,2)&gt;5,BA$4=Congés),OR(BA54="x",BA54="S")),BA54,IF(BB$4=$E54,"x",IF(AND(((BB$4-$E54)/VLOOKUP($D54,Opérations[],8,0))=INT(((BB$4-$E54)/VLOOKUP($D54,Opérations[],8,0))),$D54&lt;&gt;""),"S",""))),"")</f>
        <v/>
      </c>
      <c r="BC54" s="34" t="str">
        <f t="array" aca="1" ref="BC54" ca="1">IFERROR(IF(AND(OR(WEEKDAY(BB$4,2)&gt;5,BB$4=Congés),OR(BB54="x",BB54="S")),BB54,IF(BC$4=$E54,"x",IF(AND(((BC$4-$E54)/VLOOKUP($D54,Opérations[],8,0))=INT(((BC$4-$E54)/VLOOKUP($D54,Opérations[],8,0))),$D54&lt;&gt;""),"S",""))),"")</f>
        <v/>
      </c>
      <c r="BD54" s="72" t="str">
        <f t="array" aca="1" ref="BD54" ca="1">IFERROR(IF(AND(OR(WEEKDAY(BC$4,2)&gt;5,BC$4=Congés),OR(BC54="x",BC54="S")),BC54,IF(BD$4=$E54,"x",IF(AND(((BD$4-$E54)/VLOOKUP($D54,Opérations[],8,0))=INT(((BD$4-$E54)/VLOOKUP($D54,Opérations[],8,0))),$D54&lt;&gt;""),"S",""))),"")</f>
        <v/>
      </c>
    </row>
    <row r="55" spans="3:56">
      <c r="C55" s="159" t="str">
        <f>IF(ISBLANK(D55),"",VLOOKUP(D55,Opérations[],2,0))</f>
        <v>fonctionnement capteur présence lé X2</v>
      </c>
      <c r="D55" s="4">
        <f t="shared" si="4"/>
        <v>49</v>
      </c>
      <c r="E55" s="71">
        <f>IF(ISBLANK(D55),"",VLOOKUP(D55,Opérations[],3,0))</f>
        <v>42650</v>
      </c>
      <c r="F55" s="83"/>
      <c r="G55" s="80" t="str">
        <f t="array" aca="1" ref="G55" ca="1">IFERROR(IF(AND(OR(WEEKDAY(F$4,2)&gt;5,F$4=Congés),OR(F55="x",F55="S")),F55,IF(G$4=$E55,"x",IF(AND(((G$4-$E55)/VLOOKUP($D55,Opérations[],8,0))=INT(((G$4-$E55)/VLOOKUP($D55,Opérations[],8,0))),$D55&lt;&gt;""),"S",""))),"")</f>
        <v/>
      </c>
      <c r="H55" s="34" t="str">
        <f t="array" aca="1" ref="H55" ca="1">IFERROR(IF(AND(OR(WEEKDAY(G$4,2)&gt;5,G$4=Congés),OR(G55="x",G55="S")),G55,IF(H$4=$E55,"x",IF(AND(((H$4-$E55)/VLOOKUP($D55,Opérations[],8,0))=INT(((H$4-$E55)/VLOOKUP($D55,Opérations[],8,0))),$D55&lt;&gt;""),"S",""))),"")</f>
        <v/>
      </c>
      <c r="I55" s="34" t="str">
        <f t="array" aca="1" ref="I55" ca="1">IFERROR(IF(AND(OR(WEEKDAY(H$4,2)&gt;5,H$4=Congés),OR(H55="x",H55="S")),H55,IF(I$4=$E55,"x",IF(AND(((I$4-$E55)/VLOOKUP($D55,Opérations[],8,0))=INT(((I$4-$E55)/VLOOKUP($D55,Opérations[],8,0))),$D55&lt;&gt;""),"S",""))),"")</f>
        <v/>
      </c>
      <c r="J55" s="34" t="str">
        <f t="array" aca="1" ref="J55" ca="1">IFERROR(IF(AND(OR(WEEKDAY(I$4,2)&gt;5,I$4=Congés),OR(I55="x",I55="S")),I55,IF(J$4=$E55,"x",IF(AND(((J$4-$E55)/VLOOKUP($D55,Opérations[],8,0))=INT(((J$4-$E55)/VLOOKUP($D55,Opérations[],8,0))),$D55&lt;&gt;""),"S",""))),"")</f>
        <v/>
      </c>
      <c r="K55" s="34" t="str">
        <f t="array" aca="1" ref="K55" ca="1">IFERROR(IF(AND(OR(WEEKDAY(J$4,2)&gt;5,J$4=Congés),OR(J55="x",J55="S")),J55,IF(K$4=$E55,"x",IF(AND(((K$4-$E55)/VLOOKUP($D55,Opérations[],8,0))=INT(((K$4-$E55)/VLOOKUP($D55,Opérations[],8,0))),$D55&lt;&gt;""),"S",""))),"")</f>
        <v/>
      </c>
      <c r="L55" s="34" t="str">
        <f t="array" aca="1" ref="L55" ca="1">IFERROR(IF(AND(OR(WEEKDAY(K$4,2)&gt;5,K$4=Congés),OR(K55="x",K55="S")),K55,IF(L$4=$E55,"x",IF(AND(((L$4-$E55)/VLOOKUP($D55,Opérations[],8,0))=INT(((L$4-$E55)/VLOOKUP($D55,Opérations[],8,0))),$D55&lt;&gt;""),"S",""))),"")</f>
        <v/>
      </c>
      <c r="M55" s="34" t="str">
        <f t="array" aca="1" ref="M55" ca="1">IFERROR(IF(AND(OR(WEEKDAY(L$4,2)&gt;5,L$4=Congés),OR(L55="x",L55="S")),L55,IF(M$4=$E55,"x",IF(AND(((M$4-$E55)/VLOOKUP($D55,Opérations[],8,0))=INT(((M$4-$E55)/VLOOKUP($D55,Opérations[],8,0))),$D55&lt;&gt;""),"S",""))),"")</f>
        <v/>
      </c>
      <c r="N55" s="34" t="str">
        <f t="array" aca="1" ref="N55" ca="1">IFERROR(IF(AND(OR(WEEKDAY(M$4,2)&gt;5,M$4=Congés),OR(M55="x",M55="S")),M55,IF(N$4=$E55,"x",IF(AND(((N$4-$E55)/VLOOKUP($D55,Opérations[],8,0))=INT(((N$4-$E55)/VLOOKUP($D55,Opérations[],8,0))),$D55&lt;&gt;""),"S",""))),"")</f>
        <v/>
      </c>
      <c r="O55" s="34" t="str">
        <f t="array" aca="1" ref="O55" ca="1">IFERROR(IF(AND(OR(WEEKDAY(N$4,2)&gt;5,N$4=Congés),OR(N55="x",N55="S")),N55,IF(O$4=$E55,"x",IF(AND(((O$4-$E55)/VLOOKUP($D55,Opérations[],8,0))=INT(((O$4-$E55)/VLOOKUP($D55,Opérations[],8,0))),$D55&lt;&gt;""),"S",""))),"")</f>
        <v/>
      </c>
      <c r="P55" s="34" t="str">
        <f t="array" aca="1" ref="P55" ca="1">IFERROR(IF(AND(OR(WEEKDAY(O$4,2)&gt;5,O$4=Congés),OR(O55="x",O55="S")),O55,IF(P$4=$E55,"x",IF(AND(((P$4-$E55)/VLOOKUP($D55,Opérations[],8,0))=INT(((P$4-$E55)/VLOOKUP($D55,Opérations[],8,0))),$D55&lt;&gt;""),"S",""))),"")</f>
        <v/>
      </c>
      <c r="Q55" s="34" t="str">
        <f t="array" aca="1" ref="Q55" ca="1">IFERROR(IF(AND(OR(WEEKDAY(P$4,2)&gt;5,P$4=Congés),OR(P55="x",P55="S")),P55,IF(Q$4=$E55,"x",IF(AND(((Q$4-$E55)/VLOOKUP($D55,Opérations[],8,0))=INT(((Q$4-$E55)/VLOOKUP($D55,Opérations[],8,0))),$D55&lt;&gt;""),"S",""))),"")</f>
        <v/>
      </c>
      <c r="R55" s="34" t="str">
        <f t="array" aca="1" ref="R55" ca="1">IFERROR(IF(AND(OR(WEEKDAY(Q$4,2)&gt;5,Q$4=Congés),OR(Q55="x",Q55="S")),Q55,IF(R$4=$E55,"x",IF(AND(((R$4-$E55)/VLOOKUP($D55,Opérations[],8,0))=INT(((R$4-$E55)/VLOOKUP($D55,Opérations[],8,0))),$D55&lt;&gt;""),"S",""))),"")</f>
        <v/>
      </c>
      <c r="S55" s="34" t="str">
        <f t="array" aca="1" ref="S55" ca="1">IFERROR(IF(AND(OR(WEEKDAY(R$4,2)&gt;5,R$4=Congés),OR(R55="x",R55="S")),R55,IF(S$4=$E55,"x",IF(AND(((S$4-$E55)/VLOOKUP($D55,Opérations[],8,0))=INT(((S$4-$E55)/VLOOKUP($D55,Opérations[],8,0))),$D55&lt;&gt;""),"S",""))),"")</f>
        <v/>
      </c>
      <c r="T55" s="34" t="str">
        <f t="array" aca="1" ref="T55" ca="1">IFERROR(IF(AND(OR(WEEKDAY(S$4,2)&gt;5,S$4=Congés),OR(S55="x",S55="S")),S55,IF(T$4=$E55,"x",IF(AND(((T$4-$E55)/VLOOKUP($D55,Opérations[],8,0))=INT(((T$4-$E55)/VLOOKUP($D55,Opérations[],8,0))),$D55&lt;&gt;""),"S",""))),"")</f>
        <v/>
      </c>
      <c r="U55" s="34" t="str">
        <f t="array" aca="1" ref="U55" ca="1">IFERROR(IF(AND(OR(WEEKDAY(T$4,2)&gt;5,T$4=Congés),OR(T55="x",T55="S")),T55,IF(U$4=$E55,"x",IF(AND(((U$4-$E55)/VLOOKUP($D55,Opérations[],8,0))=INT(((U$4-$E55)/VLOOKUP($D55,Opérations[],8,0))),$D55&lt;&gt;""),"S",""))),"")</f>
        <v/>
      </c>
      <c r="V55" s="34" t="str">
        <f t="array" aca="1" ref="V55" ca="1">IFERROR(IF(AND(OR(WEEKDAY(U$4,2)&gt;5,U$4=Congés),OR(U55="x",U55="S")),U55,IF(V$4=$E55,"x",IF(AND(((V$4-$E55)/VLOOKUP($D55,Opérations[],8,0))=INT(((V$4-$E55)/VLOOKUP($D55,Opérations[],8,0))),$D55&lt;&gt;""),"S",""))),"")</f>
        <v/>
      </c>
      <c r="W55" s="34" t="str">
        <f t="array" aca="1" ref="W55" ca="1">IFERROR(IF(AND(OR(WEEKDAY(V$4,2)&gt;5,V$4=Congés),OR(V55="x",V55="S")),V55,IF(W$4=$E55,"x",IF(AND(((W$4-$E55)/VLOOKUP($D55,Opérations[],8,0))=INT(((W$4-$E55)/VLOOKUP($D55,Opérations[],8,0))),$D55&lt;&gt;""),"S",""))),"")</f>
        <v/>
      </c>
      <c r="X55" s="34" t="str">
        <f t="array" aca="1" ref="X55" ca="1">IFERROR(IF(AND(OR(WEEKDAY(W$4,2)&gt;5,W$4=Congés),OR(W55="x",W55="S")),W55,IF(X$4=$E55,"x",IF(AND(((X$4-$E55)/VLOOKUP($D55,Opérations[],8,0))=INT(((X$4-$E55)/VLOOKUP($D55,Opérations[],8,0))),$D55&lt;&gt;""),"S",""))),"")</f>
        <v/>
      </c>
      <c r="Y55" s="34" t="str">
        <f t="array" aca="1" ref="Y55" ca="1">IFERROR(IF(AND(OR(WEEKDAY(X$4,2)&gt;5,X$4=Congés),OR(X55="x",X55="S")),X55,IF(Y$4=$E55,"x",IF(AND(((Y$4-$E55)/VLOOKUP($D55,Opérations[],8,0))=INT(((Y$4-$E55)/VLOOKUP($D55,Opérations[],8,0))),$D55&lt;&gt;""),"S",""))),"")</f>
        <v/>
      </c>
      <c r="Z55" s="34" t="str">
        <f t="array" aca="1" ref="Z55" ca="1">IFERROR(IF(AND(OR(WEEKDAY(Y$4,2)&gt;5,Y$4=Congés),OR(Y55="x",Y55="S")),Y55,IF(Z$4=$E55,"x",IF(AND(((Z$4-$E55)/VLOOKUP($D55,Opérations[],8,0))=INT(((Z$4-$E55)/VLOOKUP($D55,Opérations[],8,0))),$D55&lt;&gt;""),"S",""))),"")</f>
        <v/>
      </c>
      <c r="AA55" s="34" t="str">
        <f t="array" aca="1" ref="AA55" ca="1">IFERROR(IF(AND(OR(WEEKDAY(Z$4,2)&gt;5,Z$4=Congés),OR(Z55="x",Z55="S")),Z55,IF(AA$4=$E55,"x",IF(AND(((AA$4-$E55)/VLOOKUP($D55,Opérations[],8,0))=INT(((AA$4-$E55)/VLOOKUP($D55,Opérations[],8,0))),$D55&lt;&gt;""),"S",""))),"")</f>
        <v/>
      </c>
      <c r="AB55" s="34" t="str">
        <f t="array" aca="1" ref="AB55" ca="1">IFERROR(IF(AND(OR(WEEKDAY(AA$4,2)&gt;5,AA$4=Congés),OR(AA55="x",AA55="S")),AA55,IF(AB$4=$E55,"x",IF(AND(((AB$4-$E55)/VLOOKUP($D55,Opérations[],8,0))=INT(((AB$4-$E55)/VLOOKUP($D55,Opérations[],8,0))),$D55&lt;&gt;""),"S",""))),"")</f>
        <v/>
      </c>
      <c r="AC55" s="34" t="str">
        <f t="array" aca="1" ref="AC55" ca="1">IFERROR(IF(AND(OR(WEEKDAY(AB$4,2)&gt;5,AB$4=Congés),OR(AB55="x",AB55="S")),AB55,IF(AC$4=$E55,"x",IF(AND(((AC$4-$E55)/VLOOKUP($D55,Opérations[],8,0))=INT(((AC$4-$E55)/VLOOKUP($D55,Opérations[],8,0))),$D55&lt;&gt;""),"S",""))),"")</f>
        <v/>
      </c>
      <c r="AD55" s="34" t="str">
        <f t="array" aca="1" ref="AD55" ca="1">IFERROR(IF(AND(OR(WEEKDAY(AC$4,2)&gt;5,AC$4=Congés),OR(AC55="x",AC55="S")),AC55,IF(AD$4=$E55,"x",IF(AND(((AD$4-$E55)/VLOOKUP($D55,Opérations[],8,0))=INT(((AD$4-$E55)/VLOOKUP($D55,Opérations[],8,0))),$D55&lt;&gt;""),"S",""))),"")</f>
        <v/>
      </c>
      <c r="AE55" s="34" t="str">
        <f t="array" aca="1" ref="AE55" ca="1">IFERROR(IF(AND(OR(WEEKDAY(AD$4,2)&gt;5,AD$4=Congés),OR(AD55="x",AD55="S")),AD55,IF(AE$4=$E55,"x",IF(AND(((AE$4-$E55)/VLOOKUP($D55,Opérations[],8,0))=INT(((AE$4-$E55)/VLOOKUP($D55,Opérations[],8,0))),$D55&lt;&gt;""),"S",""))),"")</f>
        <v/>
      </c>
      <c r="AF55" s="34" t="str">
        <f t="array" aca="1" ref="AF55" ca="1">IFERROR(IF(AND(OR(WEEKDAY(AE$4,2)&gt;5,AE$4=Congés),OR(AE55="x",AE55="S")),AE55,IF(AF$4=$E55,"x",IF(AND(((AF$4-$E55)/VLOOKUP($D55,Opérations[],8,0))=INT(((AF$4-$E55)/VLOOKUP($D55,Opérations[],8,0))),$D55&lt;&gt;""),"S",""))),"")</f>
        <v/>
      </c>
      <c r="AG55" s="72" t="str">
        <f t="array" aca="1" ref="AG55" ca="1">IFERROR(IF(AND(OR(WEEKDAY(AF$4,2)&gt;5,AF$4=Congés),OR(AF55="x",AF55="S")),AF55,IF(AG$4=$E55,"x",IF(AND(((AG$4-$E55)/VLOOKUP($D55,Opérations[],8,0))=INT(((AG$4-$E55)/VLOOKUP($D55,Opérations[],8,0))),$D55&lt;&gt;""),"S",""))),"")</f>
        <v/>
      </c>
      <c r="AH55" s="80" t="str">
        <f t="array" aca="1" ref="AH55" ca="1">IFERROR(IF(AND(OR(WEEKDAY(AG$4,2)&gt;5,AG$4=Congés),OR(AG55="x",AG55="S")),AG55,IF(AH$4=$E55,"x",IF(AND(((AH$4-$E55)/VLOOKUP($D55,Opérations[],8,0))=INT(((AH$4-$E55)/VLOOKUP($D55,Opérations[],8,0))),$D55&lt;&gt;""),"S",""))),"")</f>
        <v/>
      </c>
      <c r="AI55" s="34" t="str">
        <f t="array" aca="1" ref="AI55" ca="1">IFERROR(IF(AND(OR(WEEKDAY(AH$4,2)&gt;5,AH$4=Congés),OR(AH55="x",AH55="S")),AH55,IF(AI$4=$E55,"x",IF(AND(((AI$4-$E55)/VLOOKUP($D55,Opérations[],8,0))=INT(((AI$4-$E55)/VLOOKUP($D55,Opérations[],8,0))),$D55&lt;&gt;""),"S",""))),"")</f>
        <v/>
      </c>
      <c r="AJ55" s="34" t="str">
        <f t="array" aca="1" ref="AJ55" ca="1">IFERROR(IF(AND(OR(WEEKDAY(AI$4,2)&gt;5,AI$4=Congés),OR(AI55="x",AI55="S")),AI55,IF(AJ$4=$E55,"x",IF(AND(((AJ$4-$E55)/VLOOKUP($D55,Opérations[],8,0))=INT(((AJ$4-$E55)/VLOOKUP($D55,Opérations[],8,0))),$D55&lt;&gt;""),"S",""))),"")</f>
        <v/>
      </c>
      <c r="AK55" s="34" t="str">
        <f t="array" aca="1" ref="AK55" ca="1">IFERROR(IF(AND(OR(WEEKDAY(AJ$4,2)&gt;5,AJ$4=Congés),OR(AJ55="x",AJ55="S")),AJ55,IF(AK$4=$E55,"x",IF(AND(((AK$4-$E55)/VLOOKUP($D55,Opérations[],8,0))=INT(((AK$4-$E55)/VLOOKUP($D55,Opérations[],8,0))),$D55&lt;&gt;""),"S",""))),"")</f>
        <v/>
      </c>
      <c r="AL55" s="34" t="str">
        <f t="array" aca="1" ref="AL55" ca="1">IFERROR(IF(AND(OR(WEEKDAY(AK$4,2)&gt;5,AK$4=Congés),OR(AK55="x",AK55="S")),AK55,IF(AL$4=$E55,"x",IF(AND(((AL$4-$E55)/VLOOKUP($D55,Opérations[],8,0))=INT(((AL$4-$E55)/VLOOKUP($D55,Opérations[],8,0))),$D55&lt;&gt;""),"S",""))),"")</f>
        <v/>
      </c>
      <c r="AM55" s="34" t="str">
        <f t="array" aca="1" ref="AM55" ca="1">IFERROR(IF(AND(OR(WEEKDAY(AL$4,2)&gt;5,AL$4=Congés),OR(AL55="x",AL55="S")),AL55,IF(AM$4=$E55,"x",IF(AND(((AM$4-$E55)/VLOOKUP($D55,Opérations[],8,0))=INT(((AM$4-$E55)/VLOOKUP($D55,Opérations[],8,0))),$D55&lt;&gt;""),"S",""))),"")</f>
        <v/>
      </c>
      <c r="AN55" s="34" t="str">
        <f t="array" aca="1" ref="AN55" ca="1">IFERROR(IF(AND(OR(WEEKDAY(AM$4,2)&gt;5,AM$4=Congés),OR(AM55="x",AM55="S")),AM55,IF(AN$4=$E55,"x",IF(AND(((AN$4-$E55)/VLOOKUP($D55,Opérations[],8,0))=INT(((AN$4-$E55)/VLOOKUP($D55,Opérations[],8,0))),$D55&lt;&gt;""),"S",""))),"")</f>
        <v/>
      </c>
      <c r="AO55" s="34" t="str">
        <f t="array" aca="1" ref="AO55" ca="1">IFERROR(IF(AND(OR(WEEKDAY(AN$4,2)&gt;5,AN$4=Congés),OR(AN55="x",AN55="S")),AN55,IF(AO$4=$E55,"x",IF(AND(((AO$4-$E55)/VLOOKUP($D55,Opérations[],8,0))=INT(((AO$4-$E55)/VLOOKUP($D55,Opérations[],8,0))),$D55&lt;&gt;""),"S",""))),"")</f>
        <v/>
      </c>
      <c r="AP55" s="34" t="str">
        <f t="array" aca="1" ref="AP55" ca="1">IFERROR(IF(AND(OR(WEEKDAY(AO$4,2)&gt;5,AO$4=Congés),OR(AO55="x",AO55="S")),AO55,IF(AP$4=$E55,"x",IF(AND(((AP$4-$E55)/VLOOKUP($D55,Opérations[],8,0))=INT(((AP$4-$E55)/VLOOKUP($D55,Opérations[],8,0))),$D55&lt;&gt;""),"S",""))),"")</f>
        <v/>
      </c>
      <c r="AQ55" s="34" t="str">
        <f t="array" aca="1" ref="AQ55" ca="1">IFERROR(IF(AND(OR(WEEKDAY(AP$4,2)&gt;5,AP$4=Congés),OR(AP55="x",AP55="S")),AP55,IF(AQ$4=$E55,"x",IF(AND(((AQ$4-$E55)/VLOOKUP($D55,Opérations[],8,0))=INT(((AQ$4-$E55)/VLOOKUP($D55,Opérations[],8,0))),$D55&lt;&gt;""),"S",""))),"")</f>
        <v/>
      </c>
      <c r="AR55" s="34" t="str">
        <f t="array" aca="1" ref="AR55" ca="1">IFERROR(IF(AND(OR(WEEKDAY(AQ$4,2)&gt;5,AQ$4=Congés),OR(AQ55="x",AQ55="S")),AQ55,IF(AR$4=$E55,"x",IF(AND(((AR$4-$E55)/VLOOKUP($D55,Opérations[],8,0))=INT(((AR$4-$E55)/VLOOKUP($D55,Opérations[],8,0))),$D55&lt;&gt;""),"S",""))),"")</f>
        <v/>
      </c>
      <c r="AS55" s="34" t="str">
        <f t="array" aca="1" ref="AS55" ca="1">IFERROR(IF(AND(OR(WEEKDAY(AR$4,2)&gt;5,AR$4=Congés),OR(AR55="x",AR55="S")),AR55,IF(AS$4=$E55,"x",IF(AND(((AS$4-$E55)/VLOOKUP($D55,Opérations[],8,0))=INT(((AS$4-$E55)/VLOOKUP($D55,Opérations[],8,0))),$D55&lt;&gt;""),"S",""))),"")</f>
        <v/>
      </c>
      <c r="AT55" s="34" t="str">
        <f t="array" aca="1" ref="AT55" ca="1">IFERROR(IF(AND(OR(WEEKDAY(AS$4,2)&gt;5,AS$4=Congés),OR(AS55="x",AS55="S")),AS55,IF(AT$4=$E55,"x",IF(AND(((AT$4-$E55)/VLOOKUP($D55,Opérations[],8,0))=INT(((AT$4-$E55)/VLOOKUP($D55,Opérations[],8,0))),$D55&lt;&gt;""),"S",""))),"")</f>
        <v/>
      </c>
      <c r="AU55" s="34" t="str">
        <f t="array" aca="1" ref="AU55" ca="1">IFERROR(IF(AND(OR(WEEKDAY(AT$4,2)&gt;5,AT$4=Congés),OR(AT55="x",AT55="S")),AT55,IF(AU$4=$E55,"x",IF(AND(((AU$4-$E55)/VLOOKUP($D55,Opérations[],8,0))=INT(((AU$4-$E55)/VLOOKUP($D55,Opérations[],8,0))),$D55&lt;&gt;""),"S",""))),"")</f>
        <v/>
      </c>
      <c r="AV55" s="34" t="str">
        <f t="array" aca="1" ref="AV55" ca="1">IFERROR(IF(AND(OR(WEEKDAY(AU$4,2)&gt;5,AU$4=Congés),OR(AU55="x",AU55="S")),AU55,IF(AV$4=$E55,"x",IF(AND(((AV$4-$E55)/VLOOKUP($D55,Opérations[],8,0))=INT(((AV$4-$E55)/VLOOKUP($D55,Opérations[],8,0))),$D55&lt;&gt;""),"S",""))),"")</f>
        <v/>
      </c>
      <c r="AW55" s="34" t="str">
        <f t="array" aca="1" ref="AW55" ca="1">IFERROR(IF(AND(OR(WEEKDAY(AV$4,2)&gt;5,AV$4=Congés),OR(AV55="x",AV55="S")),AV55,IF(AW$4=$E55,"x",IF(AND(((AW$4-$E55)/VLOOKUP($D55,Opérations[],8,0))=INT(((AW$4-$E55)/VLOOKUP($D55,Opérations[],8,0))),$D55&lt;&gt;""),"S",""))),"")</f>
        <v/>
      </c>
      <c r="AX55" s="34" t="str">
        <f t="array" aca="1" ref="AX55" ca="1">IFERROR(IF(AND(OR(WEEKDAY(AW$4,2)&gt;5,AW$4=Congés),OR(AW55="x",AW55="S")),AW55,IF(AX$4=$E55,"x",IF(AND(((AX$4-$E55)/VLOOKUP($D55,Opérations[],8,0))=INT(((AX$4-$E55)/VLOOKUP($D55,Opérations[],8,0))),$D55&lt;&gt;""),"S",""))),"")</f>
        <v/>
      </c>
      <c r="AY55" s="34" t="str">
        <f t="array" aca="1" ref="AY55" ca="1">IFERROR(IF(AND(OR(WEEKDAY(AX$4,2)&gt;5,AX$4=Congés),OR(AX55="x",AX55="S")),AX55,IF(AY$4=$E55,"x",IF(AND(((AY$4-$E55)/VLOOKUP($D55,Opérations[],8,0))=INT(((AY$4-$E55)/VLOOKUP($D55,Opérations[],8,0))),$D55&lt;&gt;""),"S",""))),"")</f>
        <v/>
      </c>
      <c r="AZ55" s="34" t="str">
        <f t="array" aca="1" ref="AZ55" ca="1">IFERROR(IF(AND(OR(WEEKDAY(AY$4,2)&gt;5,AY$4=Congés),OR(AY55="x",AY55="S")),AY55,IF(AZ$4=$E55,"x",IF(AND(((AZ$4-$E55)/VLOOKUP($D55,Opérations[],8,0))=INT(((AZ$4-$E55)/VLOOKUP($D55,Opérations[],8,0))),$D55&lt;&gt;""),"S",""))),"")</f>
        <v/>
      </c>
      <c r="BA55" s="34" t="str">
        <f t="array" aca="1" ref="BA55" ca="1">IFERROR(IF(AND(OR(WEEKDAY(AZ$4,2)&gt;5,AZ$4=Congés),OR(AZ55="x",AZ55="S")),AZ55,IF(BA$4=$E55,"x",IF(AND(((BA$4-$E55)/VLOOKUP($D55,Opérations[],8,0))=INT(((BA$4-$E55)/VLOOKUP($D55,Opérations[],8,0))),$D55&lt;&gt;""),"S",""))),"")</f>
        <v/>
      </c>
      <c r="BB55" s="34" t="str">
        <f t="array" aca="1" ref="BB55" ca="1">IFERROR(IF(AND(OR(WEEKDAY(BA$4,2)&gt;5,BA$4=Congés),OR(BA55="x",BA55="S")),BA55,IF(BB$4=$E55,"x",IF(AND(((BB$4-$E55)/VLOOKUP($D55,Opérations[],8,0))=INT(((BB$4-$E55)/VLOOKUP($D55,Opérations[],8,0))),$D55&lt;&gt;""),"S",""))),"")</f>
        <v/>
      </c>
      <c r="BC55" s="34" t="str">
        <f t="array" aca="1" ref="BC55" ca="1">IFERROR(IF(AND(OR(WEEKDAY(BB$4,2)&gt;5,BB$4=Congés),OR(BB55="x",BB55="S")),BB55,IF(BC$4=$E55,"x",IF(AND(((BC$4-$E55)/VLOOKUP($D55,Opérations[],8,0))=INT(((BC$4-$E55)/VLOOKUP($D55,Opérations[],8,0))),$D55&lt;&gt;""),"S",""))),"")</f>
        <v/>
      </c>
      <c r="BD55" s="72" t="str">
        <f t="array" aca="1" ref="BD55" ca="1">IFERROR(IF(AND(OR(WEEKDAY(BC$4,2)&gt;5,BC$4=Congés),OR(BC55="x",BC55="S")),BC55,IF(BD$4=$E55,"x",IF(AND(((BD$4-$E55)/VLOOKUP($D55,Opérations[],8,0))=INT(((BD$4-$E55)/VLOOKUP($D55,Opérations[],8,0))),$D55&lt;&gt;""),"S",""))),"")</f>
        <v/>
      </c>
    </row>
    <row r="56" spans="3:56">
      <c r="C56" s="159" t="str">
        <f>IF(ISBLANK(D56),"",VLOOKUP(D56,Opérations[],2,0))</f>
        <v>Fonctionnement capteur présence bouchons</v>
      </c>
      <c r="D56" s="4">
        <f t="shared" si="4"/>
        <v>50</v>
      </c>
      <c r="E56" s="71">
        <f>IF(ISBLANK(D56),"",VLOOKUP(D56,Opérations[],3,0))</f>
        <v>42650</v>
      </c>
      <c r="F56" s="83"/>
      <c r="G56" s="80" t="str">
        <f t="array" aca="1" ref="G56" ca="1">IFERROR(IF(AND(OR(WEEKDAY(F$4,2)&gt;5,F$4=Congés),OR(F56="x",F56="S")),F56,IF(G$4=$E56,"x",IF(AND(((G$4-$E56)/VLOOKUP($D56,Opérations[],8,0))=INT(((G$4-$E56)/VLOOKUP($D56,Opérations[],8,0))),$D56&lt;&gt;""),"S",""))),"")</f>
        <v/>
      </c>
      <c r="H56" s="34" t="str">
        <f t="array" aca="1" ref="H56" ca="1">IFERROR(IF(AND(OR(WEEKDAY(G$4,2)&gt;5,G$4=Congés),OR(G56="x",G56="S")),G56,IF(H$4=$E56,"x",IF(AND(((H$4-$E56)/VLOOKUP($D56,Opérations[],8,0))=INT(((H$4-$E56)/VLOOKUP($D56,Opérations[],8,0))),$D56&lt;&gt;""),"S",""))),"")</f>
        <v/>
      </c>
      <c r="I56" s="34" t="str">
        <f t="array" aca="1" ref="I56" ca="1">IFERROR(IF(AND(OR(WEEKDAY(H$4,2)&gt;5,H$4=Congés),OR(H56="x",H56="S")),H56,IF(I$4=$E56,"x",IF(AND(((I$4-$E56)/VLOOKUP($D56,Opérations[],8,0))=INT(((I$4-$E56)/VLOOKUP($D56,Opérations[],8,0))),$D56&lt;&gt;""),"S",""))),"")</f>
        <v/>
      </c>
      <c r="J56" s="34" t="str">
        <f t="array" aca="1" ref="J56" ca="1">IFERROR(IF(AND(OR(WEEKDAY(I$4,2)&gt;5,I$4=Congés),OR(I56="x",I56="S")),I56,IF(J$4=$E56,"x",IF(AND(((J$4-$E56)/VLOOKUP($D56,Opérations[],8,0))=INT(((J$4-$E56)/VLOOKUP($D56,Opérations[],8,0))),$D56&lt;&gt;""),"S",""))),"")</f>
        <v/>
      </c>
      <c r="K56" s="34" t="str">
        <f t="array" aca="1" ref="K56" ca="1">IFERROR(IF(AND(OR(WEEKDAY(J$4,2)&gt;5,J$4=Congés),OR(J56="x",J56="S")),J56,IF(K$4=$E56,"x",IF(AND(((K$4-$E56)/VLOOKUP($D56,Opérations[],8,0))=INT(((K$4-$E56)/VLOOKUP($D56,Opérations[],8,0))),$D56&lt;&gt;""),"S",""))),"")</f>
        <v/>
      </c>
      <c r="L56" s="34" t="str">
        <f t="array" aca="1" ref="L56" ca="1">IFERROR(IF(AND(OR(WEEKDAY(K$4,2)&gt;5,K$4=Congés),OR(K56="x",K56="S")),K56,IF(L$4=$E56,"x",IF(AND(((L$4-$E56)/VLOOKUP($D56,Opérations[],8,0))=INT(((L$4-$E56)/VLOOKUP($D56,Opérations[],8,0))),$D56&lt;&gt;""),"S",""))),"")</f>
        <v/>
      </c>
      <c r="M56" s="34" t="str">
        <f t="array" aca="1" ref="M56" ca="1">IFERROR(IF(AND(OR(WEEKDAY(L$4,2)&gt;5,L$4=Congés),OR(L56="x",L56="S")),L56,IF(M$4=$E56,"x",IF(AND(((M$4-$E56)/VLOOKUP($D56,Opérations[],8,0))=INT(((M$4-$E56)/VLOOKUP($D56,Opérations[],8,0))),$D56&lt;&gt;""),"S",""))),"")</f>
        <v/>
      </c>
      <c r="N56" s="34" t="str">
        <f t="array" aca="1" ref="N56" ca="1">IFERROR(IF(AND(OR(WEEKDAY(M$4,2)&gt;5,M$4=Congés),OR(M56="x",M56="S")),M56,IF(N$4=$E56,"x",IF(AND(((N$4-$E56)/VLOOKUP($D56,Opérations[],8,0))=INT(((N$4-$E56)/VLOOKUP($D56,Opérations[],8,0))),$D56&lt;&gt;""),"S",""))),"")</f>
        <v/>
      </c>
      <c r="O56" s="34" t="str">
        <f t="array" aca="1" ref="O56" ca="1">IFERROR(IF(AND(OR(WEEKDAY(N$4,2)&gt;5,N$4=Congés),OR(N56="x",N56="S")),N56,IF(O$4=$E56,"x",IF(AND(((O$4-$E56)/VLOOKUP($D56,Opérations[],8,0))=INT(((O$4-$E56)/VLOOKUP($D56,Opérations[],8,0))),$D56&lt;&gt;""),"S",""))),"")</f>
        <v/>
      </c>
      <c r="P56" s="34" t="str">
        <f t="array" aca="1" ref="P56" ca="1">IFERROR(IF(AND(OR(WEEKDAY(O$4,2)&gt;5,O$4=Congés),OR(O56="x",O56="S")),O56,IF(P$4=$E56,"x",IF(AND(((P$4-$E56)/VLOOKUP($D56,Opérations[],8,0))=INT(((P$4-$E56)/VLOOKUP($D56,Opérations[],8,0))),$D56&lt;&gt;""),"S",""))),"")</f>
        <v/>
      </c>
      <c r="Q56" s="34" t="str">
        <f t="array" aca="1" ref="Q56" ca="1">IFERROR(IF(AND(OR(WEEKDAY(P$4,2)&gt;5,P$4=Congés),OR(P56="x",P56="S")),P56,IF(Q$4=$E56,"x",IF(AND(((Q$4-$E56)/VLOOKUP($D56,Opérations[],8,0))=INT(((Q$4-$E56)/VLOOKUP($D56,Opérations[],8,0))),$D56&lt;&gt;""),"S",""))),"")</f>
        <v/>
      </c>
      <c r="R56" s="34" t="str">
        <f t="array" aca="1" ref="R56" ca="1">IFERROR(IF(AND(OR(WEEKDAY(Q$4,2)&gt;5,Q$4=Congés),OR(Q56="x",Q56="S")),Q56,IF(R$4=$E56,"x",IF(AND(((R$4-$E56)/VLOOKUP($D56,Opérations[],8,0))=INT(((R$4-$E56)/VLOOKUP($D56,Opérations[],8,0))),$D56&lt;&gt;""),"S",""))),"")</f>
        <v/>
      </c>
      <c r="S56" s="34" t="str">
        <f t="array" aca="1" ref="S56" ca="1">IFERROR(IF(AND(OR(WEEKDAY(R$4,2)&gt;5,R$4=Congés),OR(R56="x",R56="S")),R56,IF(S$4=$E56,"x",IF(AND(((S$4-$E56)/VLOOKUP($D56,Opérations[],8,0))=INT(((S$4-$E56)/VLOOKUP($D56,Opérations[],8,0))),$D56&lt;&gt;""),"S",""))),"")</f>
        <v/>
      </c>
      <c r="T56" s="34" t="str">
        <f t="array" aca="1" ref="T56" ca="1">IFERROR(IF(AND(OR(WEEKDAY(S$4,2)&gt;5,S$4=Congés),OR(S56="x",S56="S")),S56,IF(T$4=$E56,"x",IF(AND(((T$4-$E56)/VLOOKUP($D56,Opérations[],8,0))=INT(((T$4-$E56)/VLOOKUP($D56,Opérations[],8,0))),$D56&lt;&gt;""),"S",""))),"")</f>
        <v/>
      </c>
      <c r="U56" s="34" t="str">
        <f t="array" aca="1" ref="U56" ca="1">IFERROR(IF(AND(OR(WEEKDAY(T$4,2)&gt;5,T$4=Congés),OR(T56="x",T56="S")),T56,IF(U$4=$E56,"x",IF(AND(((U$4-$E56)/VLOOKUP($D56,Opérations[],8,0))=INT(((U$4-$E56)/VLOOKUP($D56,Opérations[],8,0))),$D56&lt;&gt;""),"S",""))),"")</f>
        <v/>
      </c>
      <c r="V56" s="34" t="str">
        <f t="array" aca="1" ref="V56" ca="1">IFERROR(IF(AND(OR(WEEKDAY(U$4,2)&gt;5,U$4=Congés),OR(U56="x",U56="S")),U56,IF(V$4=$E56,"x",IF(AND(((V$4-$E56)/VLOOKUP($D56,Opérations[],8,0))=INT(((V$4-$E56)/VLOOKUP($D56,Opérations[],8,0))),$D56&lt;&gt;""),"S",""))),"")</f>
        <v/>
      </c>
      <c r="W56" s="34" t="str">
        <f t="array" aca="1" ref="W56" ca="1">IFERROR(IF(AND(OR(WEEKDAY(V$4,2)&gt;5,V$4=Congés),OR(V56="x",V56="S")),V56,IF(W$4=$E56,"x",IF(AND(((W$4-$E56)/VLOOKUP($D56,Opérations[],8,0))=INT(((W$4-$E56)/VLOOKUP($D56,Opérations[],8,0))),$D56&lt;&gt;""),"S",""))),"")</f>
        <v/>
      </c>
      <c r="X56" s="34" t="str">
        <f t="array" aca="1" ref="X56" ca="1">IFERROR(IF(AND(OR(WEEKDAY(W$4,2)&gt;5,W$4=Congés),OR(W56="x",W56="S")),W56,IF(X$4=$E56,"x",IF(AND(((X$4-$E56)/VLOOKUP($D56,Opérations[],8,0))=INT(((X$4-$E56)/VLOOKUP($D56,Opérations[],8,0))),$D56&lt;&gt;""),"S",""))),"")</f>
        <v/>
      </c>
      <c r="Y56" s="34" t="str">
        <f t="array" aca="1" ref="Y56" ca="1">IFERROR(IF(AND(OR(WEEKDAY(X$4,2)&gt;5,X$4=Congés),OR(X56="x",X56="S")),X56,IF(Y$4=$E56,"x",IF(AND(((Y$4-$E56)/VLOOKUP($D56,Opérations[],8,0))=INT(((Y$4-$E56)/VLOOKUP($D56,Opérations[],8,0))),$D56&lt;&gt;""),"S",""))),"")</f>
        <v/>
      </c>
      <c r="Z56" s="34" t="str">
        <f t="array" aca="1" ref="Z56" ca="1">IFERROR(IF(AND(OR(WEEKDAY(Y$4,2)&gt;5,Y$4=Congés),OR(Y56="x",Y56="S")),Y56,IF(Z$4=$E56,"x",IF(AND(((Z$4-$E56)/VLOOKUP($D56,Opérations[],8,0))=INT(((Z$4-$E56)/VLOOKUP($D56,Opérations[],8,0))),$D56&lt;&gt;""),"S",""))),"")</f>
        <v/>
      </c>
      <c r="AA56" s="34" t="str">
        <f t="array" aca="1" ref="AA56" ca="1">IFERROR(IF(AND(OR(WEEKDAY(Z$4,2)&gt;5,Z$4=Congés),OR(Z56="x",Z56="S")),Z56,IF(AA$4=$E56,"x",IF(AND(((AA$4-$E56)/VLOOKUP($D56,Opérations[],8,0))=INT(((AA$4-$E56)/VLOOKUP($D56,Opérations[],8,0))),$D56&lt;&gt;""),"S",""))),"")</f>
        <v/>
      </c>
      <c r="AB56" s="34" t="str">
        <f t="array" aca="1" ref="AB56" ca="1">IFERROR(IF(AND(OR(WEEKDAY(AA$4,2)&gt;5,AA$4=Congés),OR(AA56="x",AA56="S")),AA56,IF(AB$4=$E56,"x",IF(AND(((AB$4-$E56)/VLOOKUP($D56,Opérations[],8,0))=INT(((AB$4-$E56)/VLOOKUP($D56,Opérations[],8,0))),$D56&lt;&gt;""),"S",""))),"")</f>
        <v/>
      </c>
      <c r="AC56" s="34" t="str">
        <f t="array" aca="1" ref="AC56" ca="1">IFERROR(IF(AND(OR(WEEKDAY(AB$4,2)&gt;5,AB$4=Congés),OR(AB56="x",AB56="S")),AB56,IF(AC$4=$E56,"x",IF(AND(((AC$4-$E56)/VLOOKUP($D56,Opérations[],8,0))=INT(((AC$4-$E56)/VLOOKUP($D56,Opérations[],8,0))),$D56&lt;&gt;""),"S",""))),"")</f>
        <v/>
      </c>
      <c r="AD56" s="34" t="str">
        <f t="array" aca="1" ref="AD56" ca="1">IFERROR(IF(AND(OR(WEEKDAY(AC$4,2)&gt;5,AC$4=Congés),OR(AC56="x",AC56="S")),AC56,IF(AD$4=$E56,"x",IF(AND(((AD$4-$E56)/VLOOKUP($D56,Opérations[],8,0))=INT(((AD$4-$E56)/VLOOKUP($D56,Opérations[],8,0))),$D56&lt;&gt;""),"S",""))),"")</f>
        <v/>
      </c>
      <c r="AE56" s="34" t="str">
        <f t="array" aca="1" ref="AE56" ca="1">IFERROR(IF(AND(OR(WEEKDAY(AD$4,2)&gt;5,AD$4=Congés),OR(AD56="x",AD56="S")),AD56,IF(AE$4=$E56,"x",IF(AND(((AE$4-$E56)/VLOOKUP($D56,Opérations[],8,0))=INT(((AE$4-$E56)/VLOOKUP($D56,Opérations[],8,0))),$D56&lt;&gt;""),"S",""))),"")</f>
        <v/>
      </c>
      <c r="AF56" s="34" t="str">
        <f t="array" aca="1" ref="AF56" ca="1">IFERROR(IF(AND(OR(WEEKDAY(AE$4,2)&gt;5,AE$4=Congés),OR(AE56="x",AE56="S")),AE56,IF(AF$4=$E56,"x",IF(AND(((AF$4-$E56)/VLOOKUP($D56,Opérations[],8,0))=INT(((AF$4-$E56)/VLOOKUP($D56,Opérations[],8,0))),$D56&lt;&gt;""),"S",""))),"")</f>
        <v/>
      </c>
      <c r="AG56" s="72" t="str">
        <f t="array" aca="1" ref="AG56" ca="1">IFERROR(IF(AND(OR(WEEKDAY(AF$4,2)&gt;5,AF$4=Congés),OR(AF56="x",AF56="S")),AF56,IF(AG$4=$E56,"x",IF(AND(((AG$4-$E56)/VLOOKUP($D56,Opérations[],8,0))=INT(((AG$4-$E56)/VLOOKUP($D56,Opérations[],8,0))),$D56&lt;&gt;""),"S",""))),"")</f>
        <v/>
      </c>
      <c r="AH56" s="80" t="str">
        <f t="array" aca="1" ref="AH56" ca="1">IFERROR(IF(AND(OR(WEEKDAY(AG$4,2)&gt;5,AG$4=Congés),OR(AG56="x",AG56="S")),AG56,IF(AH$4=$E56,"x",IF(AND(((AH$4-$E56)/VLOOKUP($D56,Opérations[],8,0))=INT(((AH$4-$E56)/VLOOKUP($D56,Opérations[],8,0))),$D56&lt;&gt;""),"S",""))),"")</f>
        <v/>
      </c>
      <c r="AI56" s="34" t="str">
        <f t="array" aca="1" ref="AI56" ca="1">IFERROR(IF(AND(OR(WEEKDAY(AH$4,2)&gt;5,AH$4=Congés),OR(AH56="x",AH56="S")),AH56,IF(AI$4=$E56,"x",IF(AND(((AI$4-$E56)/VLOOKUP($D56,Opérations[],8,0))=INT(((AI$4-$E56)/VLOOKUP($D56,Opérations[],8,0))),$D56&lt;&gt;""),"S",""))),"")</f>
        <v/>
      </c>
      <c r="AJ56" s="34" t="str">
        <f t="array" aca="1" ref="AJ56" ca="1">IFERROR(IF(AND(OR(WEEKDAY(AI$4,2)&gt;5,AI$4=Congés),OR(AI56="x",AI56="S")),AI56,IF(AJ$4=$E56,"x",IF(AND(((AJ$4-$E56)/VLOOKUP($D56,Opérations[],8,0))=INT(((AJ$4-$E56)/VLOOKUP($D56,Opérations[],8,0))),$D56&lt;&gt;""),"S",""))),"")</f>
        <v/>
      </c>
      <c r="AK56" s="34" t="str">
        <f t="array" aca="1" ref="AK56" ca="1">IFERROR(IF(AND(OR(WEEKDAY(AJ$4,2)&gt;5,AJ$4=Congés),OR(AJ56="x",AJ56="S")),AJ56,IF(AK$4=$E56,"x",IF(AND(((AK$4-$E56)/VLOOKUP($D56,Opérations[],8,0))=INT(((AK$4-$E56)/VLOOKUP($D56,Opérations[],8,0))),$D56&lt;&gt;""),"S",""))),"")</f>
        <v/>
      </c>
      <c r="AL56" s="34" t="str">
        <f t="array" aca="1" ref="AL56" ca="1">IFERROR(IF(AND(OR(WEEKDAY(AK$4,2)&gt;5,AK$4=Congés),OR(AK56="x",AK56="S")),AK56,IF(AL$4=$E56,"x",IF(AND(((AL$4-$E56)/VLOOKUP($D56,Opérations[],8,0))=INT(((AL$4-$E56)/VLOOKUP($D56,Opérations[],8,0))),$D56&lt;&gt;""),"S",""))),"")</f>
        <v/>
      </c>
      <c r="AM56" s="34" t="str">
        <f t="array" aca="1" ref="AM56" ca="1">IFERROR(IF(AND(OR(WEEKDAY(AL$4,2)&gt;5,AL$4=Congés),OR(AL56="x",AL56="S")),AL56,IF(AM$4=$E56,"x",IF(AND(((AM$4-$E56)/VLOOKUP($D56,Opérations[],8,0))=INT(((AM$4-$E56)/VLOOKUP($D56,Opérations[],8,0))),$D56&lt;&gt;""),"S",""))),"")</f>
        <v/>
      </c>
      <c r="AN56" s="34" t="str">
        <f t="array" aca="1" ref="AN56" ca="1">IFERROR(IF(AND(OR(WEEKDAY(AM$4,2)&gt;5,AM$4=Congés),OR(AM56="x",AM56="S")),AM56,IF(AN$4=$E56,"x",IF(AND(((AN$4-$E56)/VLOOKUP($D56,Opérations[],8,0))=INT(((AN$4-$E56)/VLOOKUP($D56,Opérations[],8,0))),$D56&lt;&gt;""),"S",""))),"")</f>
        <v/>
      </c>
      <c r="AO56" s="34" t="str">
        <f t="array" aca="1" ref="AO56" ca="1">IFERROR(IF(AND(OR(WEEKDAY(AN$4,2)&gt;5,AN$4=Congés),OR(AN56="x",AN56="S")),AN56,IF(AO$4=$E56,"x",IF(AND(((AO$4-$E56)/VLOOKUP($D56,Opérations[],8,0))=INT(((AO$4-$E56)/VLOOKUP($D56,Opérations[],8,0))),$D56&lt;&gt;""),"S",""))),"")</f>
        <v/>
      </c>
      <c r="AP56" s="34" t="str">
        <f t="array" aca="1" ref="AP56" ca="1">IFERROR(IF(AND(OR(WEEKDAY(AO$4,2)&gt;5,AO$4=Congés),OR(AO56="x",AO56="S")),AO56,IF(AP$4=$E56,"x",IF(AND(((AP$4-$E56)/VLOOKUP($D56,Opérations[],8,0))=INT(((AP$4-$E56)/VLOOKUP($D56,Opérations[],8,0))),$D56&lt;&gt;""),"S",""))),"")</f>
        <v/>
      </c>
      <c r="AQ56" s="34" t="str">
        <f t="array" aca="1" ref="AQ56" ca="1">IFERROR(IF(AND(OR(WEEKDAY(AP$4,2)&gt;5,AP$4=Congés),OR(AP56="x",AP56="S")),AP56,IF(AQ$4=$E56,"x",IF(AND(((AQ$4-$E56)/VLOOKUP($D56,Opérations[],8,0))=INT(((AQ$4-$E56)/VLOOKUP($D56,Opérations[],8,0))),$D56&lt;&gt;""),"S",""))),"")</f>
        <v/>
      </c>
      <c r="AR56" s="34" t="str">
        <f t="array" aca="1" ref="AR56" ca="1">IFERROR(IF(AND(OR(WEEKDAY(AQ$4,2)&gt;5,AQ$4=Congés),OR(AQ56="x",AQ56="S")),AQ56,IF(AR$4=$E56,"x",IF(AND(((AR$4-$E56)/VLOOKUP($D56,Opérations[],8,0))=INT(((AR$4-$E56)/VLOOKUP($D56,Opérations[],8,0))),$D56&lt;&gt;""),"S",""))),"")</f>
        <v/>
      </c>
      <c r="AS56" s="34" t="str">
        <f t="array" aca="1" ref="AS56" ca="1">IFERROR(IF(AND(OR(WEEKDAY(AR$4,2)&gt;5,AR$4=Congés),OR(AR56="x",AR56="S")),AR56,IF(AS$4=$E56,"x",IF(AND(((AS$4-$E56)/VLOOKUP($D56,Opérations[],8,0))=INT(((AS$4-$E56)/VLOOKUP($D56,Opérations[],8,0))),$D56&lt;&gt;""),"S",""))),"")</f>
        <v/>
      </c>
      <c r="AT56" s="34" t="str">
        <f t="array" aca="1" ref="AT56" ca="1">IFERROR(IF(AND(OR(WEEKDAY(AS$4,2)&gt;5,AS$4=Congés),OR(AS56="x",AS56="S")),AS56,IF(AT$4=$E56,"x",IF(AND(((AT$4-$E56)/VLOOKUP($D56,Opérations[],8,0))=INT(((AT$4-$E56)/VLOOKUP($D56,Opérations[],8,0))),$D56&lt;&gt;""),"S",""))),"")</f>
        <v/>
      </c>
      <c r="AU56" s="34" t="str">
        <f t="array" aca="1" ref="AU56" ca="1">IFERROR(IF(AND(OR(WEEKDAY(AT$4,2)&gt;5,AT$4=Congés),OR(AT56="x",AT56="S")),AT56,IF(AU$4=$E56,"x",IF(AND(((AU$4-$E56)/VLOOKUP($D56,Opérations[],8,0))=INT(((AU$4-$E56)/VLOOKUP($D56,Opérations[],8,0))),$D56&lt;&gt;""),"S",""))),"")</f>
        <v/>
      </c>
      <c r="AV56" s="34" t="str">
        <f t="array" aca="1" ref="AV56" ca="1">IFERROR(IF(AND(OR(WEEKDAY(AU$4,2)&gt;5,AU$4=Congés),OR(AU56="x",AU56="S")),AU56,IF(AV$4=$E56,"x",IF(AND(((AV$4-$E56)/VLOOKUP($D56,Opérations[],8,0))=INT(((AV$4-$E56)/VLOOKUP($D56,Opérations[],8,0))),$D56&lt;&gt;""),"S",""))),"")</f>
        <v/>
      </c>
      <c r="AW56" s="34" t="str">
        <f t="array" aca="1" ref="AW56" ca="1">IFERROR(IF(AND(OR(WEEKDAY(AV$4,2)&gt;5,AV$4=Congés),OR(AV56="x",AV56="S")),AV56,IF(AW$4=$E56,"x",IF(AND(((AW$4-$E56)/VLOOKUP($D56,Opérations[],8,0))=INT(((AW$4-$E56)/VLOOKUP($D56,Opérations[],8,0))),$D56&lt;&gt;""),"S",""))),"")</f>
        <v/>
      </c>
      <c r="AX56" s="34" t="str">
        <f t="array" aca="1" ref="AX56" ca="1">IFERROR(IF(AND(OR(WEEKDAY(AW$4,2)&gt;5,AW$4=Congés),OR(AW56="x",AW56="S")),AW56,IF(AX$4=$E56,"x",IF(AND(((AX$4-$E56)/VLOOKUP($D56,Opérations[],8,0))=INT(((AX$4-$E56)/VLOOKUP($D56,Opérations[],8,0))),$D56&lt;&gt;""),"S",""))),"")</f>
        <v/>
      </c>
      <c r="AY56" s="34" t="str">
        <f t="array" aca="1" ref="AY56" ca="1">IFERROR(IF(AND(OR(WEEKDAY(AX$4,2)&gt;5,AX$4=Congés),OR(AX56="x",AX56="S")),AX56,IF(AY$4=$E56,"x",IF(AND(((AY$4-$E56)/VLOOKUP($D56,Opérations[],8,0))=INT(((AY$4-$E56)/VLOOKUP($D56,Opérations[],8,0))),$D56&lt;&gt;""),"S",""))),"")</f>
        <v/>
      </c>
      <c r="AZ56" s="34" t="str">
        <f t="array" aca="1" ref="AZ56" ca="1">IFERROR(IF(AND(OR(WEEKDAY(AY$4,2)&gt;5,AY$4=Congés),OR(AY56="x",AY56="S")),AY56,IF(AZ$4=$E56,"x",IF(AND(((AZ$4-$E56)/VLOOKUP($D56,Opérations[],8,0))=INT(((AZ$4-$E56)/VLOOKUP($D56,Opérations[],8,0))),$D56&lt;&gt;""),"S",""))),"")</f>
        <v/>
      </c>
      <c r="BA56" s="34" t="str">
        <f t="array" aca="1" ref="BA56" ca="1">IFERROR(IF(AND(OR(WEEKDAY(AZ$4,2)&gt;5,AZ$4=Congés),OR(AZ56="x",AZ56="S")),AZ56,IF(BA$4=$E56,"x",IF(AND(((BA$4-$E56)/VLOOKUP($D56,Opérations[],8,0))=INT(((BA$4-$E56)/VLOOKUP($D56,Opérations[],8,0))),$D56&lt;&gt;""),"S",""))),"")</f>
        <v/>
      </c>
      <c r="BB56" s="34" t="str">
        <f t="array" aca="1" ref="BB56" ca="1">IFERROR(IF(AND(OR(WEEKDAY(BA$4,2)&gt;5,BA$4=Congés),OR(BA56="x",BA56="S")),BA56,IF(BB$4=$E56,"x",IF(AND(((BB$4-$E56)/VLOOKUP($D56,Opérations[],8,0))=INT(((BB$4-$E56)/VLOOKUP($D56,Opérations[],8,0))),$D56&lt;&gt;""),"S",""))),"")</f>
        <v/>
      </c>
      <c r="BC56" s="34" t="str">
        <f t="array" aca="1" ref="BC56" ca="1">IFERROR(IF(AND(OR(WEEKDAY(BB$4,2)&gt;5,BB$4=Congés),OR(BB56="x",BB56="S")),BB56,IF(BC$4=$E56,"x",IF(AND(((BC$4-$E56)/VLOOKUP($D56,Opérations[],8,0))=INT(((BC$4-$E56)/VLOOKUP($D56,Opérations[],8,0))),$D56&lt;&gt;""),"S",""))),"")</f>
        <v/>
      </c>
      <c r="BD56" s="72" t="str">
        <f t="array" aca="1" ref="BD56" ca="1">IFERROR(IF(AND(OR(WEEKDAY(BC$4,2)&gt;5,BC$4=Congés),OR(BC56="x",BC56="S")),BC56,IF(BD$4=$E56,"x",IF(AND(((BD$4-$E56)/VLOOKUP($D56,Opérations[],8,0))=INT(((BD$4-$E56)/VLOOKUP($D56,Opérations[],8,0))),$D56&lt;&gt;""),"S",""))),"")</f>
        <v/>
      </c>
    </row>
    <row r="57" spans="3:56">
      <c r="C57" s="159" t="str">
        <f>IF(ISBLANK(D57),"",VLOOKUP(D57,Opérations[],2,0))</f>
        <v>Fonctionnement capteur évacuation lé</v>
      </c>
      <c r="D57" s="4">
        <f t="shared" si="4"/>
        <v>51</v>
      </c>
      <c r="E57" s="71">
        <f>IF(ISBLANK(D57),"",VLOOKUP(D57,Opérations[],3,0))</f>
        <v>42650</v>
      </c>
      <c r="F57" s="83"/>
      <c r="G57" s="80" t="str">
        <f t="array" aca="1" ref="G57" ca="1">IFERROR(IF(AND(OR(WEEKDAY(F$4,2)&gt;5,F$4=Congés),OR(F57="x",F57="S")),F57,IF(G$4=$E57,"x",IF(AND(((G$4-$E57)/VLOOKUP($D57,Opérations[],8,0))=INT(((G$4-$E57)/VLOOKUP($D57,Opérations[],8,0))),$D57&lt;&gt;""),"S",""))),"")</f>
        <v/>
      </c>
      <c r="H57" s="34" t="str">
        <f t="array" aca="1" ref="H57" ca="1">IFERROR(IF(AND(OR(WEEKDAY(G$4,2)&gt;5,G$4=Congés),OR(G57="x",G57="S")),G57,IF(H$4=$E57,"x",IF(AND(((H$4-$E57)/VLOOKUP($D57,Opérations[],8,0))=INT(((H$4-$E57)/VLOOKUP($D57,Opérations[],8,0))),$D57&lt;&gt;""),"S",""))),"")</f>
        <v/>
      </c>
      <c r="I57" s="34" t="str">
        <f t="array" aca="1" ref="I57" ca="1">IFERROR(IF(AND(OR(WEEKDAY(H$4,2)&gt;5,H$4=Congés),OR(H57="x",H57="S")),H57,IF(I$4=$E57,"x",IF(AND(((I$4-$E57)/VLOOKUP($D57,Opérations[],8,0))=INT(((I$4-$E57)/VLOOKUP($D57,Opérations[],8,0))),$D57&lt;&gt;""),"S",""))),"")</f>
        <v/>
      </c>
      <c r="J57" s="34" t="str">
        <f t="array" aca="1" ref="J57" ca="1">IFERROR(IF(AND(OR(WEEKDAY(I$4,2)&gt;5,I$4=Congés),OR(I57="x",I57="S")),I57,IF(J$4=$E57,"x",IF(AND(((J$4-$E57)/VLOOKUP($D57,Opérations[],8,0))=INT(((J$4-$E57)/VLOOKUP($D57,Opérations[],8,0))),$D57&lt;&gt;""),"S",""))),"")</f>
        <v/>
      </c>
      <c r="K57" s="34" t="str">
        <f t="array" aca="1" ref="K57" ca="1">IFERROR(IF(AND(OR(WEEKDAY(J$4,2)&gt;5,J$4=Congés),OR(J57="x",J57="S")),J57,IF(K$4=$E57,"x",IF(AND(((K$4-$E57)/VLOOKUP($D57,Opérations[],8,0))=INT(((K$4-$E57)/VLOOKUP($D57,Opérations[],8,0))),$D57&lt;&gt;""),"S",""))),"")</f>
        <v/>
      </c>
      <c r="L57" s="34" t="str">
        <f t="array" aca="1" ref="L57" ca="1">IFERROR(IF(AND(OR(WEEKDAY(K$4,2)&gt;5,K$4=Congés),OR(K57="x",K57="S")),K57,IF(L$4=$E57,"x",IF(AND(((L$4-$E57)/VLOOKUP($D57,Opérations[],8,0))=INT(((L$4-$E57)/VLOOKUP($D57,Opérations[],8,0))),$D57&lt;&gt;""),"S",""))),"")</f>
        <v/>
      </c>
      <c r="M57" s="34" t="str">
        <f t="array" aca="1" ref="M57" ca="1">IFERROR(IF(AND(OR(WEEKDAY(L$4,2)&gt;5,L$4=Congés),OR(L57="x",L57="S")),L57,IF(M$4=$E57,"x",IF(AND(((M$4-$E57)/VLOOKUP($D57,Opérations[],8,0))=INT(((M$4-$E57)/VLOOKUP($D57,Opérations[],8,0))),$D57&lt;&gt;""),"S",""))),"")</f>
        <v/>
      </c>
      <c r="N57" s="34" t="str">
        <f t="array" aca="1" ref="N57" ca="1">IFERROR(IF(AND(OR(WEEKDAY(M$4,2)&gt;5,M$4=Congés),OR(M57="x",M57="S")),M57,IF(N$4=$E57,"x",IF(AND(((N$4-$E57)/VLOOKUP($D57,Opérations[],8,0))=INT(((N$4-$E57)/VLOOKUP($D57,Opérations[],8,0))),$D57&lt;&gt;""),"S",""))),"")</f>
        <v/>
      </c>
      <c r="O57" s="34" t="str">
        <f t="array" aca="1" ref="O57" ca="1">IFERROR(IF(AND(OR(WEEKDAY(N$4,2)&gt;5,N$4=Congés),OR(N57="x",N57="S")),N57,IF(O$4=$E57,"x",IF(AND(((O$4-$E57)/VLOOKUP($D57,Opérations[],8,0))=INT(((O$4-$E57)/VLOOKUP($D57,Opérations[],8,0))),$D57&lt;&gt;""),"S",""))),"")</f>
        <v/>
      </c>
      <c r="P57" s="34" t="str">
        <f t="array" aca="1" ref="P57" ca="1">IFERROR(IF(AND(OR(WEEKDAY(O$4,2)&gt;5,O$4=Congés),OR(O57="x",O57="S")),O57,IF(P$4=$E57,"x",IF(AND(((P$4-$E57)/VLOOKUP($D57,Opérations[],8,0))=INT(((P$4-$E57)/VLOOKUP($D57,Opérations[],8,0))),$D57&lt;&gt;""),"S",""))),"")</f>
        <v/>
      </c>
      <c r="Q57" s="34" t="str">
        <f t="array" aca="1" ref="Q57" ca="1">IFERROR(IF(AND(OR(WEEKDAY(P$4,2)&gt;5,P$4=Congés),OR(P57="x",P57="S")),P57,IF(Q$4=$E57,"x",IF(AND(((Q$4-$E57)/VLOOKUP($D57,Opérations[],8,0))=INT(((Q$4-$E57)/VLOOKUP($D57,Opérations[],8,0))),$D57&lt;&gt;""),"S",""))),"")</f>
        <v/>
      </c>
      <c r="R57" s="34" t="str">
        <f t="array" aca="1" ref="R57" ca="1">IFERROR(IF(AND(OR(WEEKDAY(Q$4,2)&gt;5,Q$4=Congés),OR(Q57="x",Q57="S")),Q57,IF(R$4=$E57,"x",IF(AND(((R$4-$E57)/VLOOKUP($D57,Opérations[],8,0))=INT(((R$4-$E57)/VLOOKUP($D57,Opérations[],8,0))),$D57&lt;&gt;""),"S",""))),"")</f>
        <v/>
      </c>
      <c r="S57" s="34" t="str">
        <f t="array" aca="1" ref="S57" ca="1">IFERROR(IF(AND(OR(WEEKDAY(R$4,2)&gt;5,R$4=Congés),OR(R57="x",R57="S")),R57,IF(S$4=$E57,"x",IF(AND(((S$4-$E57)/VLOOKUP($D57,Opérations[],8,0))=INT(((S$4-$E57)/VLOOKUP($D57,Opérations[],8,0))),$D57&lt;&gt;""),"S",""))),"")</f>
        <v/>
      </c>
      <c r="T57" s="34" t="str">
        <f t="array" aca="1" ref="T57" ca="1">IFERROR(IF(AND(OR(WEEKDAY(S$4,2)&gt;5,S$4=Congés),OR(S57="x",S57="S")),S57,IF(T$4=$E57,"x",IF(AND(((T$4-$E57)/VLOOKUP($D57,Opérations[],8,0))=INT(((T$4-$E57)/VLOOKUP($D57,Opérations[],8,0))),$D57&lt;&gt;""),"S",""))),"")</f>
        <v/>
      </c>
      <c r="U57" s="34" t="str">
        <f t="array" aca="1" ref="U57" ca="1">IFERROR(IF(AND(OR(WEEKDAY(T$4,2)&gt;5,T$4=Congés),OR(T57="x",T57="S")),T57,IF(U$4=$E57,"x",IF(AND(((U$4-$E57)/VLOOKUP($D57,Opérations[],8,0))=INT(((U$4-$E57)/VLOOKUP($D57,Opérations[],8,0))),$D57&lt;&gt;""),"S",""))),"")</f>
        <v/>
      </c>
      <c r="V57" s="34" t="str">
        <f t="array" aca="1" ref="V57" ca="1">IFERROR(IF(AND(OR(WEEKDAY(U$4,2)&gt;5,U$4=Congés),OR(U57="x",U57="S")),U57,IF(V$4=$E57,"x",IF(AND(((V$4-$E57)/VLOOKUP($D57,Opérations[],8,0))=INT(((V$4-$E57)/VLOOKUP($D57,Opérations[],8,0))),$D57&lt;&gt;""),"S",""))),"")</f>
        <v/>
      </c>
      <c r="W57" s="34" t="str">
        <f t="array" aca="1" ref="W57" ca="1">IFERROR(IF(AND(OR(WEEKDAY(V$4,2)&gt;5,V$4=Congés),OR(V57="x",V57="S")),V57,IF(W$4=$E57,"x",IF(AND(((W$4-$E57)/VLOOKUP($D57,Opérations[],8,0))=INT(((W$4-$E57)/VLOOKUP($D57,Opérations[],8,0))),$D57&lt;&gt;""),"S",""))),"")</f>
        <v/>
      </c>
      <c r="X57" s="34" t="str">
        <f t="array" aca="1" ref="X57" ca="1">IFERROR(IF(AND(OR(WEEKDAY(W$4,2)&gt;5,W$4=Congés),OR(W57="x",W57="S")),W57,IF(X$4=$E57,"x",IF(AND(((X$4-$E57)/VLOOKUP($D57,Opérations[],8,0))=INT(((X$4-$E57)/VLOOKUP($D57,Opérations[],8,0))),$D57&lt;&gt;""),"S",""))),"")</f>
        <v/>
      </c>
      <c r="Y57" s="34" t="str">
        <f t="array" aca="1" ref="Y57" ca="1">IFERROR(IF(AND(OR(WEEKDAY(X$4,2)&gt;5,X$4=Congés),OR(X57="x",X57="S")),X57,IF(Y$4=$E57,"x",IF(AND(((Y$4-$E57)/VLOOKUP($D57,Opérations[],8,0))=INT(((Y$4-$E57)/VLOOKUP($D57,Opérations[],8,0))),$D57&lt;&gt;""),"S",""))),"")</f>
        <v/>
      </c>
      <c r="Z57" s="34" t="str">
        <f t="array" aca="1" ref="Z57" ca="1">IFERROR(IF(AND(OR(WEEKDAY(Y$4,2)&gt;5,Y$4=Congés),OR(Y57="x",Y57="S")),Y57,IF(Z$4=$E57,"x",IF(AND(((Z$4-$E57)/VLOOKUP($D57,Opérations[],8,0))=INT(((Z$4-$E57)/VLOOKUP($D57,Opérations[],8,0))),$D57&lt;&gt;""),"S",""))),"")</f>
        <v/>
      </c>
      <c r="AA57" s="34" t="str">
        <f t="array" aca="1" ref="AA57" ca="1">IFERROR(IF(AND(OR(WEEKDAY(Z$4,2)&gt;5,Z$4=Congés),OR(Z57="x",Z57="S")),Z57,IF(AA$4=$E57,"x",IF(AND(((AA$4-$E57)/VLOOKUP($D57,Opérations[],8,0))=INT(((AA$4-$E57)/VLOOKUP($D57,Opérations[],8,0))),$D57&lt;&gt;""),"S",""))),"")</f>
        <v/>
      </c>
      <c r="AB57" s="34" t="str">
        <f t="array" aca="1" ref="AB57" ca="1">IFERROR(IF(AND(OR(WEEKDAY(AA$4,2)&gt;5,AA$4=Congés),OR(AA57="x",AA57="S")),AA57,IF(AB$4=$E57,"x",IF(AND(((AB$4-$E57)/VLOOKUP($D57,Opérations[],8,0))=INT(((AB$4-$E57)/VLOOKUP($D57,Opérations[],8,0))),$D57&lt;&gt;""),"S",""))),"")</f>
        <v/>
      </c>
      <c r="AC57" s="34" t="str">
        <f t="array" aca="1" ref="AC57" ca="1">IFERROR(IF(AND(OR(WEEKDAY(AB$4,2)&gt;5,AB$4=Congés),OR(AB57="x",AB57="S")),AB57,IF(AC$4=$E57,"x",IF(AND(((AC$4-$E57)/VLOOKUP($D57,Opérations[],8,0))=INT(((AC$4-$E57)/VLOOKUP($D57,Opérations[],8,0))),$D57&lt;&gt;""),"S",""))),"")</f>
        <v/>
      </c>
      <c r="AD57" s="34" t="str">
        <f t="array" aca="1" ref="AD57" ca="1">IFERROR(IF(AND(OR(WEEKDAY(AC$4,2)&gt;5,AC$4=Congés),OR(AC57="x",AC57="S")),AC57,IF(AD$4=$E57,"x",IF(AND(((AD$4-$E57)/VLOOKUP($D57,Opérations[],8,0))=INT(((AD$4-$E57)/VLOOKUP($D57,Opérations[],8,0))),$D57&lt;&gt;""),"S",""))),"")</f>
        <v/>
      </c>
      <c r="AE57" s="34" t="str">
        <f t="array" aca="1" ref="AE57" ca="1">IFERROR(IF(AND(OR(WEEKDAY(AD$4,2)&gt;5,AD$4=Congés),OR(AD57="x",AD57="S")),AD57,IF(AE$4=$E57,"x",IF(AND(((AE$4-$E57)/VLOOKUP($D57,Opérations[],8,0))=INT(((AE$4-$E57)/VLOOKUP($D57,Opérations[],8,0))),$D57&lt;&gt;""),"S",""))),"")</f>
        <v/>
      </c>
      <c r="AF57" s="34" t="str">
        <f t="array" aca="1" ref="AF57" ca="1">IFERROR(IF(AND(OR(WEEKDAY(AE$4,2)&gt;5,AE$4=Congés),OR(AE57="x",AE57="S")),AE57,IF(AF$4=$E57,"x",IF(AND(((AF$4-$E57)/VLOOKUP($D57,Opérations[],8,0))=INT(((AF$4-$E57)/VLOOKUP($D57,Opérations[],8,0))),$D57&lt;&gt;""),"S",""))),"")</f>
        <v/>
      </c>
      <c r="AG57" s="72" t="str">
        <f t="array" aca="1" ref="AG57" ca="1">IFERROR(IF(AND(OR(WEEKDAY(AF$4,2)&gt;5,AF$4=Congés),OR(AF57="x",AF57="S")),AF57,IF(AG$4=$E57,"x",IF(AND(((AG$4-$E57)/VLOOKUP($D57,Opérations[],8,0))=INT(((AG$4-$E57)/VLOOKUP($D57,Opérations[],8,0))),$D57&lt;&gt;""),"S",""))),"")</f>
        <v/>
      </c>
      <c r="AH57" s="80" t="str">
        <f t="array" aca="1" ref="AH57" ca="1">IFERROR(IF(AND(OR(WEEKDAY(AG$4,2)&gt;5,AG$4=Congés),OR(AG57="x",AG57="S")),AG57,IF(AH$4=$E57,"x",IF(AND(((AH$4-$E57)/VLOOKUP($D57,Opérations[],8,0))=INT(((AH$4-$E57)/VLOOKUP($D57,Opérations[],8,0))),$D57&lt;&gt;""),"S",""))),"")</f>
        <v/>
      </c>
      <c r="AI57" s="34" t="str">
        <f t="array" aca="1" ref="AI57" ca="1">IFERROR(IF(AND(OR(WEEKDAY(AH$4,2)&gt;5,AH$4=Congés),OR(AH57="x",AH57="S")),AH57,IF(AI$4=$E57,"x",IF(AND(((AI$4-$E57)/VLOOKUP($D57,Opérations[],8,0))=INT(((AI$4-$E57)/VLOOKUP($D57,Opérations[],8,0))),$D57&lt;&gt;""),"S",""))),"")</f>
        <v/>
      </c>
      <c r="AJ57" s="34" t="str">
        <f t="array" aca="1" ref="AJ57" ca="1">IFERROR(IF(AND(OR(WEEKDAY(AI$4,2)&gt;5,AI$4=Congés),OR(AI57="x",AI57="S")),AI57,IF(AJ$4=$E57,"x",IF(AND(((AJ$4-$E57)/VLOOKUP($D57,Opérations[],8,0))=INT(((AJ$4-$E57)/VLOOKUP($D57,Opérations[],8,0))),$D57&lt;&gt;""),"S",""))),"")</f>
        <v/>
      </c>
      <c r="AK57" s="34" t="str">
        <f t="array" aca="1" ref="AK57" ca="1">IFERROR(IF(AND(OR(WEEKDAY(AJ$4,2)&gt;5,AJ$4=Congés),OR(AJ57="x",AJ57="S")),AJ57,IF(AK$4=$E57,"x",IF(AND(((AK$4-$E57)/VLOOKUP($D57,Opérations[],8,0))=INT(((AK$4-$E57)/VLOOKUP($D57,Opérations[],8,0))),$D57&lt;&gt;""),"S",""))),"")</f>
        <v/>
      </c>
      <c r="AL57" s="34" t="str">
        <f t="array" aca="1" ref="AL57" ca="1">IFERROR(IF(AND(OR(WEEKDAY(AK$4,2)&gt;5,AK$4=Congés),OR(AK57="x",AK57="S")),AK57,IF(AL$4=$E57,"x",IF(AND(((AL$4-$E57)/VLOOKUP($D57,Opérations[],8,0))=INT(((AL$4-$E57)/VLOOKUP($D57,Opérations[],8,0))),$D57&lt;&gt;""),"S",""))),"")</f>
        <v/>
      </c>
      <c r="AM57" s="34" t="str">
        <f t="array" aca="1" ref="AM57" ca="1">IFERROR(IF(AND(OR(WEEKDAY(AL$4,2)&gt;5,AL$4=Congés),OR(AL57="x",AL57="S")),AL57,IF(AM$4=$E57,"x",IF(AND(((AM$4-$E57)/VLOOKUP($D57,Opérations[],8,0))=INT(((AM$4-$E57)/VLOOKUP($D57,Opérations[],8,0))),$D57&lt;&gt;""),"S",""))),"")</f>
        <v/>
      </c>
      <c r="AN57" s="34" t="str">
        <f t="array" aca="1" ref="AN57" ca="1">IFERROR(IF(AND(OR(WEEKDAY(AM$4,2)&gt;5,AM$4=Congés),OR(AM57="x",AM57="S")),AM57,IF(AN$4=$E57,"x",IF(AND(((AN$4-$E57)/VLOOKUP($D57,Opérations[],8,0))=INT(((AN$4-$E57)/VLOOKUP($D57,Opérations[],8,0))),$D57&lt;&gt;""),"S",""))),"")</f>
        <v/>
      </c>
      <c r="AO57" s="34" t="str">
        <f t="array" aca="1" ref="AO57" ca="1">IFERROR(IF(AND(OR(WEEKDAY(AN$4,2)&gt;5,AN$4=Congés),OR(AN57="x",AN57="S")),AN57,IF(AO$4=$E57,"x",IF(AND(((AO$4-$E57)/VLOOKUP($D57,Opérations[],8,0))=INT(((AO$4-$E57)/VLOOKUP($D57,Opérations[],8,0))),$D57&lt;&gt;""),"S",""))),"")</f>
        <v/>
      </c>
      <c r="AP57" s="34" t="str">
        <f t="array" aca="1" ref="AP57" ca="1">IFERROR(IF(AND(OR(WEEKDAY(AO$4,2)&gt;5,AO$4=Congés),OR(AO57="x",AO57="S")),AO57,IF(AP$4=$E57,"x",IF(AND(((AP$4-$E57)/VLOOKUP($D57,Opérations[],8,0))=INT(((AP$4-$E57)/VLOOKUP($D57,Opérations[],8,0))),$D57&lt;&gt;""),"S",""))),"")</f>
        <v/>
      </c>
      <c r="AQ57" s="34" t="str">
        <f t="array" aca="1" ref="AQ57" ca="1">IFERROR(IF(AND(OR(WEEKDAY(AP$4,2)&gt;5,AP$4=Congés),OR(AP57="x",AP57="S")),AP57,IF(AQ$4=$E57,"x",IF(AND(((AQ$4-$E57)/VLOOKUP($D57,Opérations[],8,0))=INT(((AQ$4-$E57)/VLOOKUP($D57,Opérations[],8,0))),$D57&lt;&gt;""),"S",""))),"")</f>
        <v/>
      </c>
      <c r="AR57" s="34" t="str">
        <f t="array" aca="1" ref="AR57" ca="1">IFERROR(IF(AND(OR(WEEKDAY(AQ$4,2)&gt;5,AQ$4=Congés),OR(AQ57="x",AQ57="S")),AQ57,IF(AR$4=$E57,"x",IF(AND(((AR$4-$E57)/VLOOKUP($D57,Opérations[],8,0))=INT(((AR$4-$E57)/VLOOKUP($D57,Opérations[],8,0))),$D57&lt;&gt;""),"S",""))),"")</f>
        <v/>
      </c>
      <c r="AS57" s="34" t="str">
        <f t="array" aca="1" ref="AS57" ca="1">IFERROR(IF(AND(OR(WEEKDAY(AR$4,2)&gt;5,AR$4=Congés),OR(AR57="x",AR57="S")),AR57,IF(AS$4=$E57,"x",IF(AND(((AS$4-$E57)/VLOOKUP($D57,Opérations[],8,0))=INT(((AS$4-$E57)/VLOOKUP($D57,Opérations[],8,0))),$D57&lt;&gt;""),"S",""))),"")</f>
        <v/>
      </c>
      <c r="AT57" s="34" t="str">
        <f t="array" aca="1" ref="AT57" ca="1">IFERROR(IF(AND(OR(WEEKDAY(AS$4,2)&gt;5,AS$4=Congés),OR(AS57="x",AS57="S")),AS57,IF(AT$4=$E57,"x",IF(AND(((AT$4-$E57)/VLOOKUP($D57,Opérations[],8,0))=INT(((AT$4-$E57)/VLOOKUP($D57,Opérations[],8,0))),$D57&lt;&gt;""),"S",""))),"")</f>
        <v/>
      </c>
      <c r="AU57" s="34" t="str">
        <f t="array" aca="1" ref="AU57" ca="1">IFERROR(IF(AND(OR(WEEKDAY(AT$4,2)&gt;5,AT$4=Congés),OR(AT57="x",AT57="S")),AT57,IF(AU$4=$E57,"x",IF(AND(((AU$4-$E57)/VLOOKUP($D57,Opérations[],8,0))=INT(((AU$4-$E57)/VLOOKUP($D57,Opérations[],8,0))),$D57&lt;&gt;""),"S",""))),"")</f>
        <v/>
      </c>
      <c r="AV57" s="34" t="str">
        <f t="array" aca="1" ref="AV57" ca="1">IFERROR(IF(AND(OR(WEEKDAY(AU$4,2)&gt;5,AU$4=Congés),OR(AU57="x",AU57="S")),AU57,IF(AV$4=$E57,"x",IF(AND(((AV$4-$E57)/VLOOKUP($D57,Opérations[],8,0))=INT(((AV$4-$E57)/VLOOKUP($D57,Opérations[],8,0))),$D57&lt;&gt;""),"S",""))),"")</f>
        <v/>
      </c>
      <c r="AW57" s="34" t="str">
        <f t="array" aca="1" ref="AW57" ca="1">IFERROR(IF(AND(OR(WEEKDAY(AV$4,2)&gt;5,AV$4=Congés),OR(AV57="x",AV57="S")),AV57,IF(AW$4=$E57,"x",IF(AND(((AW$4-$E57)/VLOOKUP($D57,Opérations[],8,0))=INT(((AW$4-$E57)/VLOOKUP($D57,Opérations[],8,0))),$D57&lt;&gt;""),"S",""))),"")</f>
        <v/>
      </c>
      <c r="AX57" s="34" t="str">
        <f t="array" aca="1" ref="AX57" ca="1">IFERROR(IF(AND(OR(WEEKDAY(AW$4,2)&gt;5,AW$4=Congés),OR(AW57="x",AW57="S")),AW57,IF(AX$4=$E57,"x",IF(AND(((AX$4-$E57)/VLOOKUP($D57,Opérations[],8,0))=INT(((AX$4-$E57)/VLOOKUP($D57,Opérations[],8,0))),$D57&lt;&gt;""),"S",""))),"")</f>
        <v/>
      </c>
      <c r="AY57" s="34" t="str">
        <f t="array" aca="1" ref="AY57" ca="1">IFERROR(IF(AND(OR(WEEKDAY(AX$4,2)&gt;5,AX$4=Congés),OR(AX57="x",AX57="S")),AX57,IF(AY$4=$E57,"x",IF(AND(((AY$4-$E57)/VLOOKUP($D57,Opérations[],8,0))=INT(((AY$4-$E57)/VLOOKUP($D57,Opérations[],8,0))),$D57&lt;&gt;""),"S",""))),"")</f>
        <v/>
      </c>
      <c r="AZ57" s="34" t="str">
        <f t="array" aca="1" ref="AZ57" ca="1">IFERROR(IF(AND(OR(WEEKDAY(AY$4,2)&gt;5,AY$4=Congés),OR(AY57="x",AY57="S")),AY57,IF(AZ$4=$E57,"x",IF(AND(((AZ$4-$E57)/VLOOKUP($D57,Opérations[],8,0))=INT(((AZ$4-$E57)/VLOOKUP($D57,Opérations[],8,0))),$D57&lt;&gt;""),"S",""))),"")</f>
        <v/>
      </c>
      <c r="BA57" s="34" t="str">
        <f t="array" aca="1" ref="BA57" ca="1">IFERROR(IF(AND(OR(WEEKDAY(AZ$4,2)&gt;5,AZ$4=Congés),OR(AZ57="x",AZ57="S")),AZ57,IF(BA$4=$E57,"x",IF(AND(((BA$4-$E57)/VLOOKUP($D57,Opérations[],8,0))=INT(((BA$4-$E57)/VLOOKUP($D57,Opérations[],8,0))),$D57&lt;&gt;""),"S",""))),"")</f>
        <v/>
      </c>
      <c r="BB57" s="34" t="str">
        <f t="array" aca="1" ref="BB57" ca="1">IFERROR(IF(AND(OR(WEEKDAY(BA$4,2)&gt;5,BA$4=Congés),OR(BA57="x",BA57="S")),BA57,IF(BB$4=$E57,"x",IF(AND(((BB$4-$E57)/VLOOKUP($D57,Opérations[],8,0))=INT(((BB$4-$E57)/VLOOKUP($D57,Opérations[],8,0))),$D57&lt;&gt;""),"S",""))),"")</f>
        <v/>
      </c>
      <c r="BC57" s="34" t="str">
        <f t="array" aca="1" ref="BC57" ca="1">IFERROR(IF(AND(OR(WEEKDAY(BB$4,2)&gt;5,BB$4=Congés),OR(BB57="x",BB57="S")),BB57,IF(BC$4=$E57,"x",IF(AND(((BC$4-$E57)/VLOOKUP($D57,Opérations[],8,0))=INT(((BC$4-$E57)/VLOOKUP($D57,Opérations[],8,0))),$D57&lt;&gt;""),"S",""))),"")</f>
        <v/>
      </c>
      <c r="BD57" s="72" t="str">
        <f t="array" aca="1" ref="BD57" ca="1">IFERROR(IF(AND(OR(WEEKDAY(BC$4,2)&gt;5,BC$4=Congés),OR(BC57="x",BC57="S")),BC57,IF(BD$4=$E57,"x",IF(AND(((BD$4-$E57)/VLOOKUP($D57,Opérations[],8,0))=INT(((BD$4-$E57)/VLOOKUP($D57,Opérations[],8,0))),$D57&lt;&gt;""),"S",""))),"")</f>
        <v/>
      </c>
    </row>
    <row r="58" spans="3:56">
      <c r="C58" s="163" t="str">
        <f>IF(ISBLANK(D58),"",VLOOKUP(D58,Opérations[],2,0))</f>
        <v>Guidage linéaire</v>
      </c>
      <c r="D58" s="4">
        <f t="shared" si="4"/>
        <v>52</v>
      </c>
      <c r="E58" s="71">
        <f>IF(ISBLANK(D58),"",VLOOKUP(D58,Opérations[],3,0))</f>
        <v>0</v>
      </c>
      <c r="F58" s="83"/>
      <c r="G58" s="80" t="str">
        <f t="array" aca="1" ref="G58" ca="1">IFERROR(IF(AND(OR(WEEKDAY(F$4,2)&gt;5,F$4=Congés),OR(F58="x",F58="S")),F58,IF(G$4=$E58,"x",IF(AND(((G$4-$E58)/VLOOKUP($D58,Opérations[],8,0))=INT(((G$4-$E58)/VLOOKUP($D58,Opérations[],8,0))),$D58&lt;&gt;""),"S",""))),"")</f>
        <v/>
      </c>
      <c r="H58" s="34" t="str">
        <f t="array" aca="1" ref="H58" ca="1">IFERROR(IF(AND(OR(WEEKDAY(G$4,2)&gt;5,G$4=Congés),OR(G58="x",G58="S")),G58,IF(H$4=$E58,"x",IF(AND(((H$4-$E58)/VLOOKUP($D58,Opérations[],8,0))=INT(((H$4-$E58)/VLOOKUP($D58,Opérations[],8,0))),$D58&lt;&gt;""),"S",""))),"")</f>
        <v/>
      </c>
      <c r="I58" s="34" t="str">
        <f t="array" aca="1" ref="I58" ca="1">IFERROR(IF(AND(OR(WEEKDAY(H$4,2)&gt;5,H$4=Congés),OR(H58="x",H58="S")),H58,IF(I$4=$E58,"x",IF(AND(((I$4-$E58)/VLOOKUP($D58,Opérations[],8,0))=INT(((I$4-$E58)/VLOOKUP($D58,Opérations[],8,0))),$D58&lt;&gt;""),"S",""))),"")</f>
        <v/>
      </c>
      <c r="J58" s="34" t="str">
        <f t="array" aca="1" ref="J58" ca="1">IFERROR(IF(AND(OR(WEEKDAY(I$4,2)&gt;5,I$4=Congés),OR(I58="x",I58="S")),I58,IF(J$4=$E58,"x",IF(AND(((J$4-$E58)/VLOOKUP($D58,Opérations[],8,0))=INT(((J$4-$E58)/VLOOKUP($D58,Opérations[],8,0))),$D58&lt;&gt;""),"S",""))),"")</f>
        <v/>
      </c>
      <c r="K58" s="34" t="str">
        <f t="array" aca="1" ref="K58" ca="1">IFERROR(IF(AND(OR(WEEKDAY(J$4,2)&gt;5,J$4=Congés),OR(J58="x",J58="S")),J58,IF(K$4=$E58,"x",IF(AND(((K$4-$E58)/VLOOKUP($D58,Opérations[],8,0))=INT(((K$4-$E58)/VLOOKUP($D58,Opérations[],8,0))),$D58&lt;&gt;""),"S",""))),"")</f>
        <v/>
      </c>
      <c r="L58" s="34" t="str">
        <f t="array" aca="1" ref="L58" ca="1">IFERROR(IF(AND(OR(WEEKDAY(K$4,2)&gt;5,K$4=Congés),OR(K58="x",K58="S")),K58,IF(L$4=$E58,"x",IF(AND(((L$4-$E58)/VLOOKUP($D58,Opérations[],8,0))=INT(((L$4-$E58)/VLOOKUP($D58,Opérations[],8,0))),$D58&lt;&gt;""),"S",""))),"")</f>
        <v/>
      </c>
      <c r="M58" s="34" t="str">
        <f t="array" aca="1" ref="M58" ca="1">IFERROR(IF(AND(OR(WEEKDAY(L$4,2)&gt;5,L$4=Congés),OR(L58="x",L58="S")),L58,IF(M$4=$E58,"x",IF(AND(((M$4-$E58)/VLOOKUP($D58,Opérations[],8,0))=INT(((M$4-$E58)/VLOOKUP($D58,Opérations[],8,0))),$D58&lt;&gt;""),"S",""))),"")</f>
        <v/>
      </c>
      <c r="N58" s="34" t="str">
        <f t="array" aca="1" ref="N58" ca="1">IFERROR(IF(AND(OR(WEEKDAY(M$4,2)&gt;5,M$4=Congés),OR(M58="x",M58="S")),M58,IF(N$4=$E58,"x",IF(AND(((N$4-$E58)/VLOOKUP($D58,Opérations[],8,0))=INT(((N$4-$E58)/VLOOKUP($D58,Opérations[],8,0))),$D58&lt;&gt;""),"S",""))),"")</f>
        <v/>
      </c>
      <c r="O58" s="34" t="str">
        <f t="array" aca="1" ref="O58" ca="1">IFERROR(IF(AND(OR(WEEKDAY(N$4,2)&gt;5,N$4=Congés),OR(N58="x",N58="S")),N58,IF(O$4=$E58,"x",IF(AND(((O$4-$E58)/VLOOKUP($D58,Opérations[],8,0))=INT(((O$4-$E58)/VLOOKUP($D58,Opérations[],8,0))),$D58&lt;&gt;""),"S",""))),"")</f>
        <v/>
      </c>
      <c r="P58" s="34" t="str">
        <f t="array" aca="1" ref="P58" ca="1">IFERROR(IF(AND(OR(WEEKDAY(O$4,2)&gt;5,O$4=Congés),OR(O58="x",O58="S")),O58,IF(P$4=$E58,"x",IF(AND(((P$4-$E58)/VLOOKUP($D58,Opérations[],8,0))=INT(((P$4-$E58)/VLOOKUP($D58,Opérations[],8,0))),$D58&lt;&gt;""),"S",""))),"")</f>
        <v/>
      </c>
      <c r="Q58" s="34" t="str">
        <f t="array" aca="1" ref="Q58" ca="1">IFERROR(IF(AND(OR(WEEKDAY(P$4,2)&gt;5,P$4=Congés),OR(P58="x",P58="S")),P58,IF(Q$4=$E58,"x",IF(AND(((Q$4-$E58)/VLOOKUP($D58,Opérations[],8,0))=INT(((Q$4-$E58)/VLOOKUP($D58,Opérations[],8,0))),$D58&lt;&gt;""),"S",""))),"")</f>
        <v/>
      </c>
      <c r="R58" s="34" t="str">
        <f t="array" aca="1" ref="R58" ca="1">IFERROR(IF(AND(OR(WEEKDAY(Q$4,2)&gt;5,Q$4=Congés),OR(Q58="x",Q58="S")),Q58,IF(R$4=$E58,"x",IF(AND(((R$4-$E58)/VLOOKUP($D58,Opérations[],8,0))=INT(((R$4-$E58)/VLOOKUP($D58,Opérations[],8,0))),$D58&lt;&gt;""),"S",""))),"")</f>
        <v/>
      </c>
      <c r="S58" s="34" t="str">
        <f t="array" aca="1" ref="S58" ca="1">IFERROR(IF(AND(OR(WEEKDAY(R$4,2)&gt;5,R$4=Congés),OR(R58="x",R58="S")),R58,IF(S$4=$E58,"x",IF(AND(((S$4-$E58)/VLOOKUP($D58,Opérations[],8,0))=INT(((S$4-$E58)/VLOOKUP($D58,Opérations[],8,0))),$D58&lt;&gt;""),"S",""))),"")</f>
        <v/>
      </c>
      <c r="T58" s="34" t="str">
        <f t="array" aca="1" ref="T58" ca="1">IFERROR(IF(AND(OR(WEEKDAY(S$4,2)&gt;5,S$4=Congés),OR(S58="x",S58="S")),S58,IF(T$4=$E58,"x",IF(AND(((T$4-$E58)/VLOOKUP($D58,Opérations[],8,0))=INT(((T$4-$E58)/VLOOKUP($D58,Opérations[],8,0))),$D58&lt;&gt;""),"S",""))),"")</f>
        <v/>
      </c>
      <c r="U58" s="34" t="str">
        <f t="array" aca="1" ref="U58" ca="1">IFERROR(IF(AND(OR(WEEKDAY(T$4,2)&gt;5,T$4=Congés),OR(T58="x",T58="S")),T58,IF(U$4=$E58,"x",IF(AND(((U$4-$E58)/VLOOKUP($D58,Opérations[],8,0))=INT(((U$4-$E58)/VLOOKUP($D58,Opérations[],8,0))),$D58&lt;&gt;""),"S",""))),"")</f>
        <v/>
      </c>
      <c r="V58" s="34" t="str">
        <f t="array" aca="1" ref="V58" ca="1">IFERROR(IF(AND(OR(WEEKDAY(U$4,2)&gt;5,U$4=Congés),OR(U58="x",U58="S")),U58,IF(V$4=$E58,"x",IF(AND(((V$4-$E58)/VLOOKUP($D58,Opérations[],8,0))=INT(((V$4-$E58)/VLOOKUP($D58,Opérations[],8,0))),$D58&lt;&gt;""),"S",""))),"")</f>
        <v/>
      </c>
      <c r="W58" s="34" t="str">
        <f t="array" aca="1" ref="W58" ca="1">IFERROR(IF(AND(OR(WEEKDAY(V$4,2)&gt;5,V$4=Congés),OR(V58="x",V58="S")),V58,IF(W$4=$E58,"x",IF(AND(((W$4-$E58)/VLOOKUP($D58,Opérations[],8,0))=INT(((W$4-$E58)/VLOOKUP($D58,Opérations[],8,0))),$D58&lt;&gt;""),"S",""))),"")</f>
        <v/>
      </c>
      <c r="X58" s="34" t="str">
        <f t="array" aca="1" ref="X58" ca="1">IFERROR(IF(AND(OR(WEEKDAY(W$4,2)&gt;5,W$4=Congés),OR(W58="x",W58="S")),W58,IF(X$4=$E58,"x",IF(AND(((X$4-$E58)/VLOOKUP($D58,Opérations[],8,0))=INT(((X$4-$E58)/VLOOKUP($D58,Opérations[],8,0))),$D58&lt;&gt;""),"S",""))),"")</f>
        <v/>
      </c>
      <c r="Y58" s="34" t="str">
        <f t="array" aca="1" ref="Y58" ca="1">IFERROR(IF(AND(OR(WEEKDAY(X$4,2)&gt;5,X$4=Congés),OR(X58="x",X58="S")),X58,IF(Y$4=$E58,"x",IF(AND(((Y$4-$E58)/VLOOKUP($D58,Opérations[],8,0))=INT(((Y$4-$E58)/VLOOKUP($D58,Opérations[],8,0))),$D58&lt;&gt;""),"S",""))),"")</f>
        <v/>
      </c>
      <c r="Z58" s="34" t="str">
        <f t="array" aca="1" ref="Z58" ca="1">IFERROR(IF(AND(OR(WEEKDAY(Y$4,2)&gt;5,Y$4=Congés),OR(Y58="x",Y58="S")),Y58,IF(Z$4=$E58,"x",IF(AND(((Z$4-$E58)/VLOOKUP($D58,Opérations[],8,0))=INT(((Z$4-$E58)/VLOOKUP($D58,Opérations[],8,0))),$D58&lt;&gt;""),"S",""))),"")</f>
        <v/>
      </c>
      <c r="AA58" s="34" t="str">
        <f t="array" aca="1" ref="AA58" ca="1">IFERROR(IF(AND(OR(WEEKDAY(Z$4,2)&gt;5,Z$4=Congés),OR(Z58="x",Z58="S")),Z58,IF(AA$4=$E58,"x",IF(AND(((AA$4-$E58)/VLOOKUP($D58,Opérations[],8,0))=INT(((AA$4-$E58)/VLOOKUP($D58,Opérations[],8,0))),$D58&lt;&gt;""),"S",""))),"")</f>
        <v/>
      </c>
      <c r="AB58" s="34" t="str">
        <f t="array" aca="1" ref="AB58" ca="1">IFERROR(IF(AND(OR(WEEKDAY(AA$4,2)&gt;5,AA$4=Congés),OR(AA58="x",AA58="S")),AA58,IF(AB$4=$E58,"x",IF(AND(((AB$4-$E58)/VLOOKUP($D58,Opérations[],8,0))=INT(((AB$4-$E58)/VLOOKUP($D58,Opérations[],8,0))),$D58&lt;&gt;""),"S",""))),"")</f>
        <v/>
      </c>
      <c r="AC58" s="34" t="str">
        <f t="array" aca="1" ref="AC58" ca="1">IFERROR(IF(AND(OR(WEEKDAY(AB$4,2)&gt;5,AB$4=Congés),OR(AB58="x",AB58="S")),AB58,IF(AC$4=$E58,"x",IF(AND(((AC$4-$E58)/VLOOKUP($D58,Opérations[],8,0))=INT(((AC$4-$E58)/VLOOKUP($D58,Opérations[],8,0))),$D58&lt;&gt;""),"S",""))),"")</f>
        <v/>
      </c>
      <c r="AD58" s="34" t="str">
        <f t="array" aca="1" ref="AD58" ca="1">IFERROR(IF(AND(OR(WEEKDAY(AC$4,2)&gt;5,AC$4=Congés),OR(AC58="x",AC58="S")),AC58,IF(AD$4=$E58,"x",IF(AND(((AD$4-$E58)/VLOOKUP($D58,Opérations[],8,0))=INT(((AD$4-$E58)/VLOOKUP($D58,Opérations[],8,0))),$D58&lt;&gt;""),"S",""))),"")</f>
        <v/>
      </c>
      <c r="AE58" s="34" t="str">
        <f t="array" aca="1" ref="AE58" ca="1">IFERROR(IF(AND(OR(WEEKDAY(AD$4,2)&gt;5,AD$4=Congés),OR(AD58="x",AD58="S")),AD58,IF(AE$4=$E58,"x",IF(AND(((AE$4-$E58)/VLOOKUP($D58,Opérations[],8,0))=INT(((AE$4-$E58)/VLOOKUP($D58,Opérations[],8,0))),$D58&lt;&gt;""),"S",""))),"")</f>
        <v/>
      </c>
      <c r="AF58" s="34" t="str">
        <f t="array" aca="1" ref="AF58" ca="1">IFERROR(IF(AND(OR(WEEKDAY(AE$4,2)&gt;5,AE$4=Congés),OR(AE58="x",AE58="S")),AE58,IF(AF$4=$E58,"x",IF(AND(((AF$4-$E58)/VLOOKUP($D58,Opérations[],8,0))=INT(((AF$4-$E58)/VLOOKUP($D58,Opérations[],8,0))),$D58&lt;&gt;""),"S",""))),"")</f>
        <v/>
      </c>
      <c r="AG58" s="72" t="str">
        <f t="array" aca="1" ref="AG58" ca="1">IFERROR(IF(AND(OR(WEEKDAY(AF$4,2)&gt;5,AF$4=Congés),OR(AF58="x",AF58="S")),AF58,IF(AG$4=$E58,"x",IF(AND(((AG$4-$E58)/VLOOKUP($D58,Opérations[],8,0))=INT(((AG$4-$E58)/VLOOKUP($D58,Opérations[],8,0))),$D58&lt;&gt;""),"S",""))),"")</f>
        <v/>
      </c>
      <c r="AH58" s="80" t="str">
        <f t="array" aca="1" ref="AH58" ca="1">IFERROR(IF(AND(OR(WEEKDAY(AG$4,2)&gt;5,AG$4=Congés),OR(AG58="x",AG58="S")),AG58,IF(AH$4=$E58,"x",IF(AND(((AH$4-$E58)/VLOOKUP($D58,Opérations[],8,0))=INT(((AH$4-$E58)/VLOOKUP($D58,Opérations[],8,0))),$D58&lt;&gt;""),"S",""))),"")</f>
        <v/>
      </c>
      <c r="AI58" s="34" t="str">
        <f t="array" aca="1" ref="AI58" ca="1">IFERROR(IF(AND(OR(WEEKDAY(AH$4,2)&gt;5,AH$4=Congés),OR(AH58="x",AH58="S")),AH58,IF(AI$4=$E58,"x",IF(AND(((AI$4-$E58)/VLOOKUP($D58,Opérations[],8,0))=INT(((AI$4-$E58)/VLOOKUP($D58,Opérations[],8,0))),$D58&lt;&gt;""),"S",""))),"")</f>
        <v/>
      </c>
      <c r="AJ58" s="34" t="str">
        <f t="array" aca="1" ref="AJ58" ca="1">IFERROR(IF(AND(OR(WEEKDAY(AI$4,2)&gt;5,AI$4=Congés),OR(AI58="x",AI58="S")),AI58,IF(AJ$4=$E58,"x",IF(AND(((AJ$4-$E58)/VLOOKUP($D58,Opérations[],8,0))=INT(((AJ$4-$E58)/VLOOKUP($D58,Opérations[],8,0))),$D58&lt;&gt;""),"S",""))),"")</f>
        <v/>
      </c>
      <c r="AK58" s="34" t="str">
        <f t="array" aca="1" ref="AK58" ca="1">IFERROR(IF(AND(OR(WEEKDAY(AJ$4,2)&gt;5,AJ$4=Congés),OR(AJ58="x",AJ58="S")),AJ58,IF(AK$4=$E58,"x",IF(AND(((AK$4-$E58)/VLOOKUP($D58,Opérations[],8,0))=INT(((AK$4-$E58)/VLOOKUP($D58,Opérations[],8,0))),$D58&lt;&gt;""),"S",""))),"")</f>
        <v/>
      </c>
      <c r="AL58" s="34" t="str">
        <f t="array" aca="1" ref="AL58" ca="1">IFERROR(IF(AND(OR(WEEKDAY(AK$4,2)&gt;5,AK$4=Congés),OR(AK58="x",AK58="S")),AK58,IF(AL$4=$E58,"x",IF(AND(((AL$4-$E58)/VLOOKUP($D58,Opérations[],8,0))=INT(((AL$4-$E58)/VLOOKUP($D58,Opérations[],8,0))),$D58&lt;&gt;""),"S",""))),"")</f>
        <v/>
      </c>
      <c r="AM58" s="34" t="str">
        <f t="array" aca="1" ref="AM58" ca="1">IFERROR(IF(AND(OR(WEEKDAY(AL$4,2)&gt;5,AL$4=Congés),OR(AL58="x",AL58="S")),AL58,IF(AM$4=$E58,"x",IF(AND(((AM$4-$E58)/VLOOKUP($D58,Opérations[],8,0))=INT(((AM$4-$E58)/VLOOKUP($D58,Opérations[],8,0))),$D58&lt;&gt;""),"S",""))),"")</f>
        <v/>
      </c>
      <c r="AN58" s="34" t="str">
        <f t="array" aca="1" ref="AN58" ca="1">IFERROR(IF(AND(OR(WEEKDAY(AM$4,2)&gt;5,AM$4=Congés),OR(AM58="x",AM58="S")),AM58,IF(AN$4=$E58,"x",IF(AND(((AN$4-$E58)/VLOOKUP($D58,Opérations[],8,0))=INT(((AN$4-$E58)/VLOOKUP($D58,Opérations[],8,0))),$D58&lt;&gt;""),"S",""))),"")</f>
        <v/>
      </c>
      <c r="AO58" s="34" t="str">
        <f t="array" aca="1" ref="AO58" ca="1">IFERROR(IF(AND(OR(WEEKDAY(AN$4,2)&gt;5,AN$4=Congés),OR(AN58="x",AN58="S")),AN58,IF(AO$4=$E58,"x",IF(AND(((AO$4-$E58)/VLOOKUP($D58,Opérations[],8,0))=INT(((AO$4-$E58)/VLOOKUP($D58,Opérations[],8,0))),$D58&lt;&gt;""),"S",""))),"")</f>
        <v/>
      </c>
      <c r="AP58" s="34" t="str">
        <f t="array" aca="1" ref="AP58" ca="1">IFERROR(IF(AND(OR(WEEKDAY(AO$4,2)&gt;5,AO$4=Congés),OR(AO58="x",AO58="S")),AO58,IF(AP$4=$E58,"x",IF(AND(((AP$4-$E58)/VLOOKUP($D58,Opérations[],8,0))=INT(((AP$4-$E58)/VLOOKUP($D58,Opérations[],8,0))),$D58&lt;&gt;""),"S",""))),"")</f>
        <v/>
      </c>
      <c r="AQ58" s="34" t="str">
        <f t="array" aca="1" ref="AQ58" ca="1">IFERROR(IF(AND(OR(WEEKDAY(AP$4,2)&gt;5,AP$4=Congés),OR(AP58="x",AP58="S")),AP58,IF(AQ$4=$E58,"x",IF(AND(((AQ$4-$E58)/VLOOKUP($D58,Opérations[],8,0))=INT(((AQ$4-$E58)/VLOOKUP($D58,Opérations[],8,0))),$D58&lt;&gt;""),"S",""))),"")</f>
        <v/>
      </c>
      <c r="AR58" s="34" t="str">
        <f t="array" aca="1" ref="AR58" ca="1">IFERROR(IF(AND(OR(WEEKDAY(AQ$4,2)&gt;5,AQ$4=Congés),OR(AQ58="x",AQ58="S")),AQ58,IF(AR$4=$E58,"x",IF(AND(((AR$4-$E58)/VLOOKUP($D58,Opérations[],8,0))=INT(((AR$4-$E58)/VLOOKUP($D58,Opérations[],8,0))),$D58&lt;&gt;""),"S",""))),"")</f>
        <v/>
      </c>
      <c r="AS58" s="34" t="str">
        <f t="array" aca="1" ref="AS58" ca="1">IFERROR(IF(AND(OR(WEEKDAY(AR$4,2)&gt;5,AR$4=Congés),OR(AR58="x",AR58="S")),AR58,IF(AS$4=$E58,"x",IF(AND(((AS$4-$E58)/VLOOKUP($D58,Opérations[],8,0))=INT(((AS$4-$E58)/VLOOKUP($D58,Opérations[],8,0))),$D58&lt;&gt;""),"S",""))),"")</f>
        <v/>
      </c>
      <c r="AT58" s="34" t="str">
        <f t="array" aca="1" ref="AT58" ca="1">IFERROR(IF(AND(OR(WEEKDAY(AS$4,2)&gt;5,AS$4=Congés),OR(AS58="x",AS58="S")),AS58,IF(AT$4=$E58,"x",IF(AND(((AT$4-$E58)/VLOOKUP($D58,Opérations[],8,0))=INT(((AT$4-$E58)/VLOOKUP($D58,Opérations[],8,0))),$D58&lt;&gt;""),"S",""))),"")</f>
        <v/>
      </c>
      <c r="AU58" s="34" t="str">
        <f t="array" aca="1" ref="AU58" ca="1">IFERROR(IF(AND(OR(WEEKDAY(AT$4,2)&gt;5,AT$4=Congés),OR(AT58="x",AT58="S")),AT58,IF(AU$4=$E58,"x",IF(AND(((AU$4-$E58)/VLOOKUP($D58,Opérations[],8,0))=INT(((AU$4-$E58)/VLOOKUP($D58,Opérations[],8,0))),$D58&lt;&gt;""),"S",""))),"")</f>
        <v/>
      </c>
      <c r="AV58" s="34" t="str">
        <f t="array" aca="1" ref="AV58" ca="1">IFERROR(IF(AND(OR(WEEKDAY(AU$4,2)&gt;5,AU$4=Congés),OR(AU58="x",AU58="S")),AU58,IF(AV$4=$E58,"x",IF(AND(((AV$4-$E58)/VLOOKUP($D58,Opérations[],8,0))=INT(((AV$4-$E58)/VLOOKUP($D58,Opérations[],8,0))),$D58&lt;&gt;""),"S",""))),"")</f>
        <v/>
      </c>
      <c r="AW58" s="34" t="str">
        <f t="array" aca="1" ref="AW58" ca="1">IFERROR(IF(AND(OR(WEEKDAY(AV$4,2)&gt;5,AV$4=Congés),OR(AV58="x",AV58="S")),AV58,IF(AW$4=$E58,"x",IF(AND(((AW$4-$E58)/VLOOKUP($D58,Opérations[],8,0))=INT(((AW$4-$E58)/VLOOKUP($D58,Opérations[],8,0))),$D58&lt;&gt;""),"S",""))),"")</f>
        <v/>
      </c>
      <c r="AX58" s="34" t="str">
        <f t="array" aca="1" ref="AX58" ca="1">IFERROR(IF(AND(OR(WEEKDAY(AW$4,2)&gt;5,AW$4=Congés),OR(AW58="x",AW58="S")),AW58,IF(AX$4=$E58,"x",IF(AND(((AX$4-$E58)/VLOOKUP($D58,Opérations[],8,0))=INT(((AX$4-$E58)/VLOOKUP($D58,Opérations[],8,0))),$D58&lt;&gt;""),"S",""))),"")</f>
        <v/>
      </c>
      <c r="AY58" s="34" t="str">
        <f t="array" aca="1" ref="AY58" ca="1">IFERROR(IF(AND(OR(WEEKDAY(AX$4,2)&gt;5,AX$4=Congés),OR(AX58="x",AX58="S")),AX58,IF(AY$4=$E58,"x",IF(AND(((AY$4-$E58)/VLOOKUP($D58,Opérations[],8,0))=INT(((AY$4-$E58)/VLOOKUP($D58,Opérations[],8,0))),$D58&lt;&gt;""),"S",""))),"")</f>
        <v/>
      </c>
      <c r="AZ58" s="34" t="str">
        <f t="array" aca="1" ref="AZ58" ca="1">IFERROR(IF(AND(OR(WEEKDAY(AY$4,2)&gt;5,AY$4=Congés),OR(AY58="x",AY58="S")),AY58,IF(AZ$4=$E58,"x",IF(AND(((AZ$4-$E58)/VLOOKUP($D58,Opérations[],8,0))=INT(((AZ$4-$E58)/VLOOKUP($D58,Opérations[],8,0))),$D58&lt;&gt;""),"S",""))),"")</f>
        <v/>
      </c>
      <c r="BA58" s="34" t="str">
        <f t="array" aca="1" ref="BA58" ca="1">IFERROR(IF(AND(OR(WEEKDAY(AZ$4,2)&gt;5,AZ$4=Congés),OR(AZ58="x",AZ58="S")),AZ58,IF(BA$4=$E58,"x",IF(AND(((BA$4-$E58)/VLOOKUP($D58,Opérations[],8,0))=INT(((BA$4-$E58)/VLOOKUP($D58,Opérations[],8,0))),$D58&lt;&gt;""),"S",""))),"")</f>
        <v/>
      </c>
      <c r="BB58" s="34" t="str">
        <f t="array" aca="1" ref="BB58" ca="1">IFERROR(IF(AND(OR(WEEKDAY(BA$4,2)&gt;5,BA$4=Congés),OR(BA58="x",BA58="S")),BA58,IF(BB$4=$E58,"x",IF(AND(((BB$4-$E58)/VLOOKUP($D58,Opérations[],8,0))=INT(((BB$4-$E58)/VLOOKUP($D58,Opérations[],8,0))),$D58&lt;&gt;""),"S",""))),"")</f>
        <v/>
      </c>
      <c r="BC58" s="34" t="str">
        <f t="array" aca="1" ref="BC58" ca="1">IFERROR(IF(AND(OR(WEEKDAY(BB$4,2)&gt;5,BB$4=Congés),OR(BB58="x",BB58="S")),BB58,IF(BC$4=$E58,"x",IF(AND(((BC$4-$E58)/VLOOKUP($D58,Opérations[],8,0))=INT(((BC$4-$E58)/VLOOKUP($D58,Opérations[],8,0))),$D58&lt;&gt;""),"S",""))),"")</f>
        <v/>
      </c>
      <c r="BD58" s="72" t="str">
        <f t="array" aca="1" ref="BD58" ca="1">IFERROR(IF(AND(OR(WEEKDAY(BC$4,2)&gt;5,BC$4=Congés),OR(BC58="x",BC58="S")),BC58,IF(BD$4=$E58,"x",IF(AND(((BD$4-$E58)/VLOOKUP($D58,Opérations[],8,0))=INT(((BD$4-$E58)/VLOOKUP($D58,Opérations[],8,0))),$D58&lt;&gt;""),"S",""))),"")</f>
        <v/>
      </c>
    </row>
    <row r="59" spans="3:56">
      <c r="C59" s="159" t="str">
        <f>IF(ISBLANK(D59),"",VLOOKUP(D59,Opérations[],2,0))</f>
        <v xml:space="preserve">Graissage et nettoyage </v>
      </c>
      <c r="D59" s="4">
        <f t="shared" si="4"/>
        <v>53</v>
      </c>
      <c r="E59" s="71">
        <f>IF(ISBLANK(D59),"",VLOOKUP(D59,Opérations[],3,0))</f>
        <v>42650</v>
      </c>
      <c r="F59" s="83"/>
      <c r="G59" s="80" t="str">
        <f t="array" aca="1" ref="G59" ca="1">IFERROR(IF(AND(OR(WEEKDAY(F$4,2)&gt;5,F$4=Congés),OR(F59="x",F59="S")),F59,IF(G$4=$E59,"x",IF(AND(((G$4-$E59)/VLOOKUP($D59,Opérations[],8,0))=INT(((G$4-$E59)/VLOOKUP($D59,Opérations[],8,0))),$D59&lt;&gt;""),"S",""))),"")</f>
        <v/>
      </c>
      <c r="H59" s="34" t="str">
        <f t="array" aca="1" ref="H59" ca="1">IFERROR(IF(AND(OR(WEEKDAY(G$4,2)&gt;5,G$4=Congés),OR(G59="x",G59="S")),G59,IF(H$4=$E59,"x",IF(AND(((H$4-$E59)/VLOOKUP($D59,Opérations[],8,0))=INT(((H$4-$E59)/VLOOKUP($D59,Opérations[],8,0))),$D59&lt;&gt;""),"S",""))),"")</f>
        <v/>
      </c>
      <c r="I59" s="34" t="str">
        <f t="array" aca="1" ref="I59" ca="1">IFERROR(IF(AND(OR(WEEKDAY(H$4,2)&gt;5,H$4=Congés),OR(H59="x",H59="S")),H59,IF(I$4=$E59,"x",IF(AND(((I$4-$E59)/VLOOKUP($D59,Opérations[],8,0))=INT(((I$4-$E59)/VLOOKUP($D59,Opérations[],8,0))),$D59&lt;&gt;""),"S",""))),"")</f>
        <v/>
      </c>
      <c r="J59" s="34" t="str">
        <f t="array" aca="1" ref="J59" ca="1">IFERROR(IF(AND(OR(WEEKDAY(I$4,2)&gt;5,I$4=Congés),OR(I59="x",I59="S")),I59,IF(J$4=$E59,"x",IF(AND(((J$4-$E59)/VLOOKUP($D59,Opérations[],8,0))=INT(((J$4-$E59)/VLOOKUP($D59,Opérations[],8,0))),$D59&lt;&gt;""),"S",""))),"")</f>
        <v/>
      </c>
      <c r="K59" s="34" t="str">
        <f t="array" aca="1" ref="K59" ca="1">IFERROR(IF(AND(OR(WEEKDAY(J$4,2)&gt;5,J$4=Congés),OR(J59="x",J59="S")),J59,IF(K$4=$E59,"x",IF(AND(((K$4-$E59)/VLOOKUP($D59,Opérations[],8,0))=INT(((K$4-$E59)/VLOOKUP($D59,Opérations[],8,0))),$D59&lt;&gt;""),"S",""))),"")</f>
        <v/>
      </c>
      <c r="L59" s="34" t="str">
        <f t="array" aca="1" ref="L59" ca="1">IFERROR(IF(AND(OR(WEEKDAY(K$4,2)&gt;5,K$4=Congés),OR(K59="x",K59="S")),K59,IF(L$4=$E59,"x",IF(AND(((L$4-$E59)/VLOOKUP($D59,Opérations[],8,0))=INT(((L$4-$E59)/VLOOKUP($D59,Opérations[],8,0))),$D59&lt;&gt;""),"S",""))),"")</f>
        <v/>
      </c>
      <c r="M59" s="34" t="str">
        <f t="array" aca="1" ref="M59" ca="1">IFERROR(IF(AND(OR(WEEKDAY(L$4,2)&gt;5,L$4=Congés),OR(L59="x",L59="S")),L59,IF(M$4=$E59,"x",IF(AND(((M$4-$E59)/VLOOKUP($D59,Opérations[],8,0))=INT(((M$4-$E59)/VLOOKUP($D59,Opérations[],8,0))),$D59&lt;&gt;""),"S",""))),"")</f>
        <v/>
      </c>
      <c r="N59" s="34" t="str">
        <f t="array" aca="1" ref="N59" ca="1">IFERROR(IF(AND(OR(WEEKDAY(M$4,2)&gt;5,M$4=Congés),OR(M59="x",M59="S")),M59,IF(N$4=$E59,"x",IF(AND(((N$4-$E59)/VLOOKUP($D59,Opérations[],8,0))=INT(((N$4-$E59)/VLOOKUP($D59,Opérations[],8,0))),$D59&lt;&gt;""),"S",""))),"")</f>
        <v/>
      </c>
      <c r="O59" s="34" t="str">
        <f t="array" aca="1" ref="O59" ca="1">IFERROR(IF(AND(OR(WEEKDAY(N$4,2)&gt;5,N$4=Congés),OR(N59="x",N59="S")),N59,IF(O$4=$E59,"x",IF(AND(((O$4-$E59)/VLOOKUP($D59,Opérations[],8,0))=INT(((O$4-$E59)/VLOOKUP($D59,Opérations[],8,0))),$D59&lt;&gt;""),"S",""))),"")</f>
        <v/>
      </c>
      <c r="P59" s="34" t="str">
        <f t="array" aca="1" ref="P59" ca="1">IFERROR(IF(AND(OR(WEEKDAY(O$4,2)&gt;5,O$4=Congés),OR(O59="x",O59="S")),O59,IF(P$4=$E59,"x",IF(AND(((P$4-$E59)/VLOOKUP($D59,Opérations[],8,0))=INT(((P$4-$E59)/VLOOKUP($D59,Opérations[],8,0))),$D59&lt;&gt;""),"S",""))),"")</f>
        <v/>
      </c>
      <c r="Q59" s="34" t="str">
        <f t="array" aca="1" ref="Q59" ca="1">IFERROR(IF(AND(OR(WEEKDAY(P$4,2)&gt;5,P$4=Congés),OR(P59="x",P59="S")),P59,IF(Q$4=$E59,"x",IF(AND(((Q$4-$E59)/VLOOKUP($D59,Opérations[],8,0))=INT(((Q$4-$E59)/VLOOKUP($D59,Opérations[],8,0))),$D59&lt;&gt;""),"S",""))),"")</f>
        <v/>
      </c>
      <c r="R59" s="34" t="str">
        <f t="array" aca="1" ref="R59" ca="1">IFERROR(IF(AND(OR(WEEKDAY(Q$4,2)&gt;5,Q$4=Congés),OR(Q59="x",Q59="S")),Q59,IF(R$4=$E59,"x",IF(AND(((R$4-$E59)/VLOOKUP($D59,Opérations[],8,0))=INT(((R$4-$E59)/VLOOKUP($D59,Opérations[],8,0))),$D59&lt;&gt;""),"S",""))),"")</f>
        <v/>
      </c>
      <c r="S59" s="34" t="str">
        <f t="array" aca="1" ref="S59" ca="1">IFERROR(IF(AND(OR(WEEKDAY(R$4,2)&gt;5,R$4=Congés),OR(R59="x",R59="S")),R59,IF(S$4=$E59,"x",IF(AND(((S$4-$E59)/VLOOKUP($D59,Opérations[],8,0))=INT(((S$4-$E59)/VLOOKUP($D59,Opérations[],8,0))),$D59&lt;&gt;""),"S",""))),"")</f>
        <v/>
      </c>
      <c r="T59" s="34" t="str">
        <f t="array" aca="1" ref="T59" ca="1">IFERROR(IF(AND(OR(WEEKDAY(S$4,2)&gt;5,S$4=Congés),OR(S59="x",S59="S")),S59,IF(T$4=$E59,"x",IF(AND(((T$4-$E59)/VLOOKUP($D59,Opérations[],8,0))=INT(((T$4-$E59)/VLOOKUP($D59,Opérations[],8,0))),$D59&lt;&gt;""),"S",""))),"")</f>
        <v/>
      </c>
      <c r="U59" s="34" t="str">
        <f t="array" aca="1" ref="U59" ca="1">IFERROR(IF(AND(OR(WEEKDAY(T$4,2)&gt;5,T$4=Congés),OR(T59="x",T59="S")),T59,IF(U$4=$E59,"x",IF(AND(((U$4-$E59)/VLOOKUP($D59,Opérations[],8,0))=INT(((U$4-$E59)/VLOOKUP($D59,Opérations[],8,0))),$D59&lt;&gt;""),"S",""))),"")</f>
        <v/>
      </c>
      <c r="V59" s="34" t="str">
        <f t="array" aca="1" ref="V59" ca="1">IFERROR(IF(AND(OR(WEEKDAY(U$4,2)&gt;5,U$4=Congés),OR(U59="x",U59="S")),U59,IF(V$4=$E59,"x",IF(AND(((V$4-$E59)/VLOOKUP($D59,Opérations[],8,0))=INT(((V$4-$E59)/VLOOKUP($D59,Opérations[],8,0))),$D59&lt;&gt;""),"S",""))),"")</f>
        <v/>
      </c>
      <c r="W59" s="34" t="str">
        <f t="array" aca="1" ref="W59" ca="1">IFERROR(IF(AND(OR(WEEKDAY(V$4,2)&gt;5,V$4=Congés),OR(V59="x",V59="S")),V59,IF(W$4=$E59,"x",IF(AND(((W$4-$E59)/VLOOKUP($D59,Opérations[],8,0))=INT(((W$4-$E59)/VLOOKUP($D59,Opérations[],8,0))),$D59&lt;&gt;""),"S",""))),"")</f>
        <v/>
      </c>
      <c r="X59" s="34" t="str">
        <f t="array" aca="1" ref="X59" ca="1">IFERROR(IF(AND(OR(WEEKDAY(W$4,2)&gt;5,W$4=Congés),OR(W59="x",W59="S")),W59,IF(X$4=$E59,"x",IF(AND(((X$4-$E59)/VLOOKUP($D59,Opérations[],8,0))=INT(((X$4-$E59)/VLOOKUP($D59,Opérations[],8,0))),$D59&lt;&gt;""),"S",""))),"")</f>
        <v/>
      </c>
      <c r="Y59" s="34" t="str">
        <f t="array" aca="1" ref="Y59" ca="1">IFERROR(IF(AND(OR(WEEKDAY(X$4,2)&gt;5,X$4=Congés),OR(X59="x",X59="S")),X59,IF(Y$4=$E59,"x",IF(AND(((Y$4-$E59)/VLOOKUP($D59,Opérations[],8,0))=INT(((Y$4-$E59)/VLOOKUP($D59,Opérations[],8,0))),$D59&lt;&gt;""),"S",""))),"")</f>
        <v/>
      </c>
      <c r="Z59" s="34" t="str">
        <f t="array" aca="1" ref="Z59" ca="1">IFERROR(IF(AND(OR(WEEKDAY(Y$4,2)&gt;5,Y$4=Congés),OR(Y59="x",Y59="S")),Y59,IF(Z$4=$E59,"x",IF(AND(((Z$4-$E59)/VLOOKUP($D59,Opérations[],8,0))=INT(((Z$4-$E59)/VLOOKUP($D59,Opérations[],8,0))),$D59&lt;&gt;""),"S",""))),"")</f>
        <v/>
      </c>
      <c r="AA59" s="34" t="str">
        <f t="array" aca="1" ref="AA59" ca="1">IFERROR(IF(AND(OR(WEEKDAY(Z$4,2)&gt;5,Z$4=Congés),OR(Z59="x",Z59="S")),Z59,IF(AA$4=$E59,"x",IF(AND(((AA$4-$E59)/VLOOKUP($D59,Opérations[],8,0))=INT(((AA$4-$E59)/VLOOKUP($D59,Opérations[],8,0))),$D59&lt;&gt;""),"S",""))),"")</f>
        <v/>
      </c>
      <c r="AB59" s="34" t="str">
        <f t="array" aca="1" ref="AB59" ca="1">IFERROR(IF(AND(OR(WEEKDAY(AA$4,2)&gt;5,AA$4=Congés),OR(AA59="x",AA59="S")),AA59,IF(AB$4=$E59,"x",IF(AND(((AB$4-$E59)/VLOOKUP($D59,Opérations[],8,0))=INT(((AB$4-$E59)/VLOOKUP($D59,Opérations[],8,0))),$D59&lt;&gt;""),"S",""))),"")</f>
        <v/>
      </c>
      <c r="AC59" s="34" t="str">
        <f t="array" aca="1" ref="AC59" ca="1">IFERROR(IF(AND(OR(WEEKDAY(AB$4,2)&gt;5,AB$4=Congés),OR(AB59="x",AB59="S")),AB59,IF(AC$4=$E59,"x",IF(AND(((AC$4-$E59)/VLOOKUP($D59,Opérations[],8,0))=INT(((AC$4-$E59)/VLOOKUP($D59,Opérations[],8,0))),$D59&lt;&gt;""),"S",""))),"")</f>
        <v/>
      </c>
      <c r="AD59" s="34" t="str">
        <f t="array" aca="1" ref="AD59" ca="1">IFERROR(IF(AND(OR(WEEKDAY(AC$4,2)&gt;5,AC$4=Congés),OR(AC59="x",AC59="S")),AC59,IF(AD$4=$E59,"x",IF(AND(((AD$4-$E59)/VLOOKUP($D59,Opérations[],8,0))=INT(((AD$4-$E59)/VLOOKUP($D59,Opérations[],8,0))),$D59&lt;&gt;""),"S",""))),"")</f>
        <v/>
      </c>
      <c r="AE59" s="34" t="str">
        <f t="array" aca="1" ref="AE59" ca="1">IFERROR(IF(AND(OR(WEEKDAY(AD$4,2)&gt;5,AD$4=Congés),OR(AD59="x",AD59="S")),AD59,IF(AE$4=$E59,"x",IF(AND(((AE$4-$E59)/VLOOKUP($D59,Opérations[],8,0))=INT(((AE$4-$E59)/VLOOKUP($D59,Opérations[],8,0))),$D59&lt;&gt;""),"S",""))),"")</f>
        <v/>
      </c>
      <c r="AF59" s="34" t="str">
        <f t="array" aca="1" ref="AF59" ca="1">IFERROR(IF(AND(OR(WEEKDAY(AE$4,2)&gt;5,AE$4=Congés),OR(AE59="x",AE59="S")),AE59,IF(AF$4=$E59,"x",IF(AND(((AF$4-$E59)/VLOOKUP($D59,Opérations[],8,0))=INT(((AF$4-$E59)/VLOOKUP($D59,Opérations[],8,0))),$D59&lt;&gt;""),"S",""))),"")</f>
        <v/>
      </c>
      <c r="AG59" s="72" t="str">
        <f t="array" aca="1" ref="AG59" ca="1">IFERROR(IF(AND(OR(WEEKDAY(AF$4,2)&gt;5,AF$4=Congés),OR(AF59="x",AF59="S")),AF59,IF(AG$4=$E59,"x",IF(AND(((AG$4-$E59)/VLOOKUP($D59,Opérations[],8,0))=INT(((AG$4-$E59)/VLOOKUP($D59,Opérations[],8,0))),$D59&lt;&gt;""),"S",""))),"")</f>
        <v/>
      </c>
      <c r="AH59" s="80" t="str">
        <f t="array" aca="1" ref="AH59" ca="1">IFERROR(IF(AND(OR(WEEKDAY(AG$4,2)&gt;5,AG$4=Congés),OR(AG59="x",AG59="S")),AG59,IF(AH$4=$E59,"x",IF(AND(((AH$4-$E59)/VLOOKUP($D59,Opérations[],8,0))=INT(((AH$4-$E59)/VLOOKUP($D59,Opérations[],8,0))),$D59&lt;&gt;""),"S",""))),"")</f>
        <v/>
      </c>
      <c r="AI59" s="34" t="str">
        <f t="array" aca="1" ref="AI59" ca="1">IFERROR(IF(AND(OR(WEEKDAY(AH$4,2)&gt;5,AH$4=Congés),OR(AH59="x",AH59="S")),AH59,IF(AI$4=$E59,"x",IF(AND(((AI$4-$E59)/VLOOKUP($D59,Opérations[],8,0))=INT(((AI$4-$E59)/VLOOKUP($D59,Opérations[],8,0))),$D59&lt;&gt;""),"S",""))),"")</f>
        <v/>
      </c>
      <c r="AJ59" s="34" t="str">
        <f t="array" aca="1" ref="AJ59" ca="1">IFERROR(IF(AND(OR(WEEKDAY(AI$4,2)&gt;5,AI$4=Congés),OR(AI59="x",AI59="S")),AI59,IF(AJ$4=$E59,"x",IF(AND(((AJ$4-$E59)/VLOOKUP($D59,Opérations[],8,0))=INT(((AJ$4-$E59)/VLOOKUP($D59,Opérations[],8,0))),$D59&lt;&gt;""),"S",""))),"")</f>
        <v/>
      </c>
      <c r="AK59" s="34" t="str">
        <f t="array" aca="1" ref="AK59" ca="1">IFERROR(IF(AND(OR(WEEKDAY(AJ$4,2)&gt;5,AJ$4=Congés),OR(AJ59="x",AJ59="S")),AJ59,IF(AK$4=$E59,"x",IF(AND(((AK$4-$E59)/VLOOKUP($D59,Opérations[],8,0))=INT(((AK$4-$E59)/VLOOKUP($D59,Opérations[],8,0))),$D59&lt;&gt;""),"S",""))),"")</f>
        <v/>
      </c>
      <c r="AL59" s="34" t="str">
        <f t="array" aca="1" ref="AL59" ca="1">IFERROR(IF(AND(OR(WEEKDAY(AK$4,2)&gt;5,AK$4=Congés),OR(AK59="x",AK59="S")),AK59,IF(AL$4=$E59,"x",IF(AND(((AL$4-$E59)/VLOOKUP($D59,Opérations[],8,0))=INT(((AL$4-$E59)/VLOOKUP($D59,Opérations[],8,0))),$D59&lt;&gt;""),"S",""))),"")</f>
        <v/>
      </c>
      <c r="AM59" s="34" t="str">
        <f t="array" aca="1" ref="AM59" ca="1">IFERROR(IF(AND(OR(WEEKDAY(AL$4,2)&gt;5,AL$4=Congés),OR(AL59="x",AL59="S")),AL59,IF(AM$4=$E59,"x",IF(AND(((AM$4-$E59)/VLOOKUP($D59,Opérations[],8,0))=INT(((AM$4-$E59)/VLOOKUP($D59,Opérations[],8,0))),$D59&lt;&gt;""),"S",""))),"")</f>
        <v/>
      </c>
      <c r="AN59" s="34" t="str">
        <f t="array" aca="1" ref="AN59" ca="1">IFERROR(IF(AND(OR(WEEKDAY(AM$4,2)&gt;5,AM$4=Congés),OR(AM59="x",AM59="S")),AM59,IF(AN$4=$E59,"x",IF(AND(((AN$4-$E59)/VLOOKUP($D59,Opérations[],8,0))=INT(((AN$4-$E59)/VLOOKUP($D59,Opérations[],8,0))),$D59&lt;&gt;""),"S",""))),"")</f>
        <v/>
      </c>
      <c r="AO59" s="34" t="str">
        <f t="array" aca="1" ref="AO59" ca="1">IFERROR(IF(AND(OR(WEEKDAY(AN$4,2)&gt;5,AN$4=Congés),OR(AN59="x",AN59="S")),AN59,IF(AO$4=$E59,"x",IF(AND(((AO$4-$E59)/VLOOKUP($D59,Opérations[],8,0))=INT(((AO$4-$E59)/VLOOKUP($D59,Opérations[],8,0))),$D59&lt;&gt;""),"S",""))),"")</f>
        <v/>
      </c>
      <c r="AP59" s="34" t="str">
        <f t="array" aca="1" ref="AP59" ca="1">IFERROR(IF(AND(OR(WEEKDAY(AO$4,2)&gt;5,AO$4=Congés),OR(AO59="x",AO59="S")),AO59,IF(AP$4=$E59,"x",IF(AND(((AP$4-$E59)/VLOOKUP($D59,Opérations[],8,0))=INT(((AP$4-$E59)/VLOOKUP($D59,Opérations[],8,0))),$D59&lt;&gt;""),"S",""))),"")</f>
        <v/>
      </c>
      <c r="AQ59" s="34" t="str">
        <f t="array" aca="1" ref="AQ59" ca="1">IFERROR(IF(AND(OR(WEEKDAY(AP$4,2)&gt;5,AP$4=Congés),OR(AP59="x",AP59="S")),AP59,IF(AQ$4=$E59,"x",IF(AND(((AQ$4-$E59)/VLOOKUP($D59,Opérations[],8,0))=INT(((AQ$4-$E59)/VLOOKUP($D59,Opérations[],8,0))),$D59&lt;&gt;""),"S",""))),"")</f>
        <v/>
      </c>
      <c r="AR59" s="34" t="str">
        <f t="array" aca="1" ref="AR59" ca="1">IFERROR(IF(AND(OR(WEEKDAY(AQ$4,2)&gt;5,AQ$4=Congés),OR(AQ59="x",AQ59="S")),AQ59,IF(AR$4=$E59,"x",IF(AND(((AR$4-$E59)/VLOOKUP($D59,Opérations[],8,0))=INT(((AR$4-$E59)/VLOOKUP($D59,Opérations[],8,0))),$D59&lt;&gt;""),"S",""))),"")</f>
        <v/>
      </c>
      <c r="AS59" s="34" t="str">
        <f t="array" aca="1" ref="AS59" ca="1">IFERROR(IF(AND(OR(WEEKDAY(AR$4,2)&gt;5,AR$4=Congés),OR(AR59="x",AR59="S")),AR59,IF(AS$4=$E59,"x",IF(AND(((AS$4-$E59)/VLOOKUP($D59,Opérations[],8,0))=INT(((AS$4-$E59)/VLOOKUP($D59,Opérations[],8,0))),$D59&lt;&gt;""),"S",""))),"")</f>
        <v/>
      </c>
      <c r="AT59" s="34" t="str">
        <f t="array" aca="1" ref="AT59" ca="1">IFERROR(IF(AND(OR(WEEKDAY(AS$4,2)&gt;5,AS$4=Congés),OR(AS59="x",AS59="S")),AS59,IF(AT$4=$E59,"x",IF(AND(((AT$4-$E59)/VLOOKUP($D59,Opérations[],8,0))=INT(((AT$4-$E59)/VLOOKUP($D59,Opérations[],8,0))),$D59&lt;&gt;""),"S",""))),"")</f>
        <v/>
      </c>
      <c r="AU59" s="34" t="str">
        <f t="array" aca="1" ref="AU59" ca="1">IFERROR(IF(AND(OR(WEEKDAY(AT$4,2)&gt;5,AT$4=Congés),OR(AT59="x",AT59="S")),AT59,IF(AU$4=$E59,"x",IF(AND(((AU$4-$E59)/VLOOKUP($D59,Opérations[],8,0))=INT(((AU$4-$E59)/VLOOKUP($D59,Opérations[],8,0))),$D59&lt;&gt;""),"S",""))),"")</f>
        <v/>
      </c>
      <c r="AV59" s="34" t="str">
        <f t="array" aca="1" ref="AV59" ca="1">IFERROR(IF(AND(OR(WEEKDAY(AU$4,2)&gt;5,AU$4=Congés),OR(AU59="x",AU59="S")),AU59,IF(AV$4=$E59,"x",IF(AND(((AV$4-$E59)/VLOOKUP($D59,Opérations[],8,0))=INT(((AV$4-$E59)/VLOOKUP($D59,Opérations[],8,0))),$D59&lt;&gt;""),"S",""))),"")</f>
        <v/>
      </c>
      <c r="AW59" s="34" t="str">
        <f t="array" aca="1" ref="AW59" ca="1">IFERROR(IF(AND(OR(WEEKDAY(AV$4,2)&gt;5,AV$4=Congés),OR(AV59="x",AV59="S")),AV59,IF(AW$4=$E59,"x",IF(AND(((AW$4-$E59)/VLOOKUP($D59,Opérations[],8,0))=INT(((AW$4-$E59)/VLOOKUP($D59,Opérations[],8,0))),$D59&lt;&gt;""),"S",""))),"")</f>
        <v/>
      </c>
      <c r="AX59" s="34" t="str">
        <f t="array" aca="1" ref="AX59" ca="1">IFERROR(IF(AND(OR(WEEKDAY(AW$4,2)&gt;5,AW$4=Congés),OR(AW59="x",AW59="S")),AW59,IF(AX$4=$E59,"x",IF(AND(((AX$4-$E59)/VLOOKUP($D59,Opérations[],8,0))=INT(((AX$4-$E59)/VLOOKUP($D59,Opérations[],8,0))),$D59&lt;&gt;""),"S",""))),"")</f>
        <v/>
      </c>
      <c r="AY59" s="34" t="str">
        <f t="array" aca="1" ref="AY59" ca="1">IFERROR(IF(AND(OR(WEEKDAY(AX$4,2)&gt;5,AX$4=Congés),OR(AX59="x",AX59="S")),AX59,IF(AY$4=$E59,"x",IF(AND(((AY$4-$E59)/VLOOKUP($D59,Opérations[],8,0))=INT(((AY$4-$E59)/VLOOKUP($D59,Opérations[],8,0))),$D59&lt;&gt;""),"S",""))),"")</f>
        <v/>
      </c>
      <c r="AZ59" s="34" t="str">
        <f t="array" aca="1" ref="AZ59" ca="1">IFERROR(IF(AND(OR(WEEKDAY(AY$4,2)&gt;5,AY$4=Congés),OR(AY59="x",AY59="S")),AY59,IF(AZ$4=$E59,"x",IF(AND(((AZ$4-$E59)/VLOOKUP($D59,Opérations[],8,0))=INT(((AZ$4-$E59)/VLOOKUP($D59,Opérations[],8,0))),$D59&lt;&gt;""),"S",""))),"")</f>
        <v/>
      </c>
      <c r="BA59" s="34" t="str">
        <f t="array" aca="1" ref="BA59" ca="1">IFERROR(IF(AND(OR(WEEKDAY(AZ$4,2)&gt;5,AZ$4=Congés),OR(AZ59="x",AZ59="S")),AZ59,IF(BA$4=$E59,"x",IF(AND(((BA$4-$E59)/VLOOKUP($D59,Opérations[],8,0))=INT(((BA$4-$E59)/VLOOKUP($D59,Opérations[],8,0))),$D59&lt;&gt;""),"S",""))),"")</f>
        <v/>
      </c>
      <c r="BB59" s="34" t="str">
        <f t="array" aca="1" ref="BB59" ca="1">IFERROR(IF(AND(OR(WEEKDAY(BA$4,2)&gt;5,BA$4=Congés),OR(BA59="x",BA59="S")),BA59,IF(BB$4=$E59,"x",IF(AND(((BB$4-$E59)/VLOOKUP($D59,Opérations[],8,0))=INT(((BB$4-$E59)/VLOOKUP($D59,Opérations[],8,0))),$D59&lt;&gt;""),"S",""))),"")</f>
        <v/>
      </c>
      <c r="BC59" s="34" t="str">
        <f t="array" aca="1" ref="BC59" ca="1">IFERROR(IF(AND(OR(WEEKDAY(BB$4,2)&gt;5,BB$4=Congés),OR(BB59="x",BB59="S")),BB59,IF(BC$4=$E59,"x",IF(AND(((BC$4-$E59)/VLOOKUP($D59,Opérations[],8,0))=INT(((BC$4-$E59)/VLOOKUP($D59,Opérations[],8,0))),$D59&lt;&gt;""),"S",""))),"")</f>
        <v/>
      </c>
      <c r="BD59" s="72" t="str">
        <f t="array" aca="1" ref="BD59" ca="1">IFERROR(IF(AND(OR(WEEKDAY(BC$4,2)&gt;5,BC$4=Congés),OR(BC59="x",BC59="S")),BC59,IF(BD$4=$E59,"x",IF(AND(((BD$4-$E59)/VLOOKUP($D59,Opérations[],8,0))=INT(((BD$4-$E59)/VLOOKUP($D59,Opérations[],8,0))),$D59&lt;&gt;""),"S",""))),"")</f>
        <v/>
      </c>
    </row>
    <row r="60" spans="3:56">
      <c r="C60" s="159" t="str">
        <f>IF(ISBLANK(D60),"",VLOOKUP(D60,Opérations[],2,0))</f>
        <v xml:space="preserve">Etat, fonctionnement et nettoyage </v>
      </c>
      <c r="D60" s="4">
        <f t="shared" si="4"/>
        <v>54</v>
      </c>
      <c r="E60" s="71">
        <f>IF(ISBLANK(D60),"",VLOOKUP(D60,Opérations[],3,0))</f>
        <v>42650</v>
      </c>
      <c r="F60" s="83"/>
      <c r="G60" s="80" t="str">
        <f t="array" aca="1" ref="G60" ca="1">IFERROR(IF(AND(OR(WEEKDAY(F$4,2)&gt;5,F$4=Congés),OR(F60="x",F60="S")),F60,IF(G$4=$E60,"x",IF(AND(((G$4-$E60)/VLOOKUP($D60,Opérations[],8,0))=INT(((G$4-$E60)/VLOOKUP($D60,Opérations[],8,0))),$D60&lt;&gt;""),"S",""))),"")</f>
        <v/>
      </c>
      <c r="H60" s="34" t="str">
        <f t="array" aca="1" ref="H60" ca="1">IFERROR(IF(AND(OR(WEEKDAY(G$4,2)&gt;5,G$4=Congés),OR(G60="x",G60="S")),G60,IF(H$4=$E60,"x",IF(AND(((H$4-$E60)/VLOOKUP($D60,Opérations[],8,0))=INT(((H$4-$E60)/VLOOKUP($D60,Opérations[],8,0))),$D60&lt;&gt;""),"S",""))),"")</f>
        <v/>
      </c>
      <c r="I60" s="34" t="str">
        <f t="array" aca="1" ref="I60" ca="1">IFERROR(IF(AND(OR(WEEKDAY(H$4,2)&gt;5,H$4=Congés),OR(H60="x",H60="S")),H60,IF(I$4=$E60,"x",IF(AND(((I$4-$E60)/VLOOKUP($D60,Opérations[],8,0))=INT(((I$4-$E60)/VLOOKUP($D60,Opérations[],8,0))),$D60&lt;&gt;""),"S",""))),"")</f>
        <v/>
      </c>
      <c r="J60" s="34" t="str">
        <f t="array" aca="1" ref="J60" ca="1">IFERROR(IF(AND(OR(WEEKDAY(I$4,2)&gt;5,I$4=Congés),OR(I60="x",I60="S")),I60,IF(J$4=$E60,"x",IF(AND(((J$4-$E60)/VLOOKUP($D60,Opérations[],8,0))=INT(((J$4-$E60)/VLOOKUP($D60,Opérations[],8,0))),$D60&lt;&gt;""),"S",""))),"")</f>
        <v/>
      </c>
      <c r="K60" s="34" t="str">
        <f t="array" aca="1" ref="K60" ca="1">IFERROR(IF(AND(OR(WEEKDAY(J$4,2)&gt;5,J$4=Congés),OR(J60="x",J60="S")),J60,IF(K$4=$E60,"x",IF(AND(((K$4-$E60)/VLOOKUP($D60,Opérations[],8,0))=INT(((K$4-$E60)/VLOOKUP($D60,Opérations[],8,0))),$D60&lt;&gt;""),"S",""))),"")</f>
        <v/>
      </c>
      <c r="L60" s="34" t="str">
        <f t="array" aca="1" ref="L60" ca="1">IFERROR(IF(AND(OR(WEEKDAY(K$4,2)&gt;5,K$4=Congés),OR(K60="x",K60="S")),K60,IF(L$4=$E60,"x",IF(AND(((L$4-$E60)/VLOOKUP($D60,Opérations[],8,0))=INT(((L$4-$E60)/VLOOKUP($D60,Opérations[],8,0))),$D60&lt;&gt;""),"S",""))),"")</f>
        <v/>
      </c>
      <c r="M60" s="34" t="str">
        <f t="array" aca="1" ref="M60" ca="1">IFERROR(IF(AND(OR(WEEKDAY(L$4,2)&gt;5,L$4=Congés),OR(L60="x",L60="S")),L60,IF(M$4=$E60,"x",IF(AND(((M$4-$E60)/VLOOKUP($D60,Opérations[],8,0))=INT(((M$4-$E60)/VLOOKUP($D60,Opérations[],8,0))),$D60&lt;&gt;""),"S",""))),"")</f>
        <v/>
      </c>
      <c r="N60" s="34" t="str">
        <f t="array" aca="1" ref="N60" ca="1">IFERROR(IF(AND(OR(WEEKDAY(M$4,2)&gt;5,M$4=Congés),OR(M60="x",M60="S")),M60,IF(N$4=$E60,"x",IF(AND(((N$4-$E60)/VLOOKUP($D60,Opérations[],8,0))=INT(((N$4-$E60)/VLOOKUP($D60,Opérations[],8,0))),$D60&lt;&gt;""),"S",""))),"")</f>
        <v/>
      </c>
      <c r="O60" s="34" t="str">
        <f t="array" aca="1" ref="O60" ca="1">IFERROR(IF(AND(OR(WEEKDAY(N$4,2)&gt;5,N$4=Congés),OR(N60="x",N60="S")),N60,IF(O$4=$E60,"x",IF(AND(((O$4-$E60)/VLOOKUP($D60,Opérations[],8,0))=INT(((O$4-$E60)/VLOOKUP($D60,Opérations[],8,0))),$D60&lt;&gt;""),"S",""))),"")</f>
        <v/>
      </c>
      <c r="P60" s="34" t="str">
        <f t="array" aca="1" ref="P60" ca="1">IFERROR(IF(AND(OR(WEEKDAY(O$4,2)&gt;5,O$4=Congés),OR(O60="x",O60="S")),O60,IF(P$4=$E60,"x",IF(AND(((P$4-$E60)/VLOOKUP($D60,Opérations[],8,0))=INT(((P$4-$E60)/VLOOKUP($D60,Opérations[],8,0))),$D60&lt;&gt;""),"S",""))),"")</f>
        <v/>
      </c>
      <c r="Q60" s="34" t="str">
        <f t="array" aca="1" ref="Q60" ca="1">IFERROR(IF(AND(OR(WEEKDAY(P$4,2)&gt;5,P$4=Congés),OR(P60="x",P60="S")),P60,IF(Q$4=$E60,"x",IF(AND(((Q$4-$E60)/VLOOKUP($D60,Opérations[],8,0))=INT(((Q$4-$E60)/VLOOKUP($D60,Opérations[],8,0))),$D60&lt;&gt;""),"S",""))),"")</f>
        <v/>
      </c>
      <c r="R60" s="34" t="str">
        <f t="array" aca="1" ref="R60" ca="1">IFERROR(IF(AND(OR(WEEKDAY(Q$4,2)&gt;5,Q$4=Congés),OR(Q60="x",Q60="S")),Q60,IF(R$4=$E60,"x",IF(AND(((R$4-$E60)/VLOOKUP($D60,Opérations[],8,0))=INT(((R$4-$E60)/VLOOKUP($D60,Opérations[],8,0))),$D60&lt;&gt;""),"S",""))),"")</f>
        <v/>
      </c>
      <c r="S60" s="34" t="str">
        <f t="array" aca="1" ref="S60" ca="1">IFERROR(IF(AND(OR(WEEKDAY(R$4,2)&gt;5,R$4=Congés),OR(R60="x",R60="S")),R60,IF(S$4=$E60,"x",IF(AND(((S$4-$E60)/VLOOKUP($D60,Opérations[],8,0))=INT(((S$4-$E60)/VLOOKUP($D60,Opérations[],8,0))),$D60&lt;&gt;""),"S",""))),"")</f>
        <v/>
      </c>
      <c r="T60" s="34" t="str">
        <f t="array" aca="1" ref="T60" ca="1">IFERROR(IF(AND(OR(WEEKDAY(S$4,2)&gt;5,S$4=Congés),OR(S60="x",S60="S")),S60,IF(T$4=$E60,"x",IF(AND(((T$4-$E60)/VLOOKUP($D60,Opérations[],8,0))=INT(((T$4-$E60)/VLOOKUP($D60,Opérations[],8,0))),$D60&lt;&gt;""),"S",""))),"")</f>
        <v/>
      </c>
      <c r="U60" s="34" t="str">
        <f t="array" aca="1" ref="U60" ca="1">IFERROR(IF(AND(OR(WEEKDAY(T$4,2)&gt;5,T$4=Congés),OR(T60="x",T60="S")),T60,IF(U$4=$E60,"x",IF(AND(((U$4-$E60)/VLOOKUP($D60,Opérations[],8,0))=INT(((U$4-$E60)/VLOOKUP($D60,Opérations[],8,0))),$D60&lt;&gt;""),"S",""))),"")</f>
        <v/>
      </c>
      <c r="V60" s="34" t="str">
        <f t="array" aca="1" ref="V60" ca="1">IFERROR(IF(AND(OR(WEEKDAY(U$4,2)&gt;5,U$4=Congés),OR(U60="x",U60="S")),U60,IF(V$4=$E60,"x",IF(AND(((V$4-$E60)/VLOOKUP($D60,Opérations[],8,0))=INT(((V$4-$E60)/VLOOKUP($D60,Opérations[],8,0))),$D60&lt;&gt;""),"S",""))),"")</f>
        <v/>
      </c>
      <c r="W60" s="34" t="str">
        <f t="array" aca="1" ref="W60" ca="1">IFERROR(IF(AND(OR(WEEKDAY(V$4,2)&gt;5,V$4=Congés),OR(V60="x",V60="S")),V60,IF(W$4=$E60,"x",IF(AND(((W$4-$E60)/VLOOKUP($D60,Opérations[],8,0))=INT(((W$4-$E60)/VLOOKUP($D60,Opérations[],8,0))),$D60&lt;&gt;""),"S",""))),"")</f>
        <v/>
      </c>
      <c r="X60" s="34" t="str">
        <f t="array" aca="1" ref="X60" ca="1">IFERROR(IF(AND(OR(WEEKDAY(W$4,2)&gt;5,W$4=Congés),OR(W60="x",W60="S")),W60,IF(X$4=$E60,"x",IF(AND(((X$4-$E60)/VLOOKUP($D60,Opérations[],8,0))=INT(((X$4-$E60)/VLOOKUP($D60,Opérations[],8,0))),$D60&lt;&gt;""),"S",""))),"")</f>
        <v>S</v>
      </c>
      <c r="Y60" s="34" t="str">
        <f t="array" aca="1" ref="Y60" ca="1">IFERROR(IF(AND(OR(WEEKDAY(X$4,2)&gt;5,X$4=Congés),OR(X60="x",X60="S")),X60,IF(Y$4=$E60,"x",IF(AND(((Y$4-$E60)/VLOOKUP($D60,Opérations[],8,0))=INT(((Y$4-$E60)/VLOOKUP($D60,Opérations[],8,0))),$D60&lt;&gt;""),"S",""))),"")</f>
        <v>S</v>
      </c>
      <c r="Z60" s="34" t="str">
        <f t="array" aca="1" ref="Z60" ca="1">IFERROR(IF(AND(OR(WEEKDAY(Y$4,2)&gt;5,Y$4=Congés),OR(Y60="x",Y60="S")),Y60,IF(Z$4=$E60,"x",IF(AND(((Z$4-$E60)/VLOOKUP($D60,Opérations[],8,0))=INT(((Z$4-$E60)/VLOOKUP($D60,Opérations[],8,0))),$D60&lt;&gt;""),"S",""))),"")</f>
        <v>S</v>
      </c>
      <c r="AA60" s="34" t="str">
        <f t="array" aca="1" ref="AA60" ca="1">IFERROR(IF(AND(OR(WEEKDAY(Z$4,2)&gt;5,Z$4=Congés),OR(Z60="x",Z60="S")),Z60,IF(AA$4=$E60,"x",IF(AND(((AA$4-$E60)/VLOOKUP($D60,Opérations[],8,0))=INT(((AA$4-$E60)/VLOOKUP($D60,Opérations[],8,0))),$D60&lt;&gt;""),"S",""))),"")</f>
        <v/>
      </c>
      <c r="AB60" s="34" t="str">
        <f t="array" aca="1" ref="AB60" ca="1">IFERROR(IF(AND(OR(WEEKDAY(AA$4,2)&gt;5,AA$4=Congés),OR(AA60="x",AA60="S")),AA60,IF(AB$4=$E60,"x",IF(AND(((AB$4-$E60)/VLOOKUP($D60,Opérations[],8,0))=INT(((AB$4-$E60)/VLOOKUP($D60,Opérations[],8,0))),$D60&lt;&gt;""),"S",""))),"")</f>
        <v/>
      </c>
      <c r="AC60" s="34" t="str">
        <f t="array" aca="1" ref="AC60" ca="1">IFERROR(IF(AND(OR(WEEKDAY(AB$4,2)&gt;5,AB$4=Congés),OR(AB60="x",AB60="S")),AB60,IF(AC$4=$E60,"x",IF(AND(((AC$4-$E60)/VLOOKUP($D60,Opérations[],8,0))=INT(((AC$4-$E60)/VLOOKUP($D60,Opérations[],8,0))),$D60&lt;&gt;""),"S",""))),"")</f>
        <v/>
      </c>
      <c r="AD60" s="34" t="str">
        <f t="array" aca="1" ref="AD60" ca="1">IFERROR(IF(AND(OR(WEEKDAY(AC$4,2)&gt;5,AC$4=Congés),OR(AC60="x",AC60="S")),AC60,IF(AD$4=$E60,"x",IF(AND(((AD$4-$E60)/VLOOKUP($D60,Opérations[],8,0))=INT(((AD$4-$E60)/VLOOKUP($D60,Opérations[],8,0))),$D60&lt;&gt;""),"S",""))),"")</f>
        <v/>
      </c>
      <c r="AE60" s="34" t="str">
        <f t="array" aca="1" ref="AE60" ca="1">IFERROR(IF(AND(OR(WEEKDAY(AD$4,2)&gt;5,AD$4=Congés),OR(AD60="x",AD60="S")),AD60,IF(AE$4=$E60,"x",IF(AND(((AE$4-$E60)/VLOOKUP($D60,Opérations[],8,0))=INT(((AE$4-$E60)/VLOOKUP($D60,Opérations[],8,0))),$D60&lt;&gt;""),"S",""))),"")</f>
        <v/>
      </c>
      <c r="AF60" s="34" t="str">
        <f t="array" aca="1" ref="AF60" ca="1">IFERROR(IF(AND(OR(WEEKDAY(AE$4,2)&gt;5,AE$4=Congés),OR(AE60="x",AE60="S")),AE60,IF(AF$4=$E60,"x",IF(AND(((AF$4-$E60)/VLOOKUP($D60,Opérations[],8,0))=INT(((AF$4-$E60)/VLOOKUP($D60,Opérations[],8,0))),$D60&lt;&gt;""),"S",""))),"")</f>
        <v/>
      </c>
      <c r="AG60" s="72" t="str">
        <f t="array" aca="1" ref="AG60" ca="1">IFERROR(IF(AND(OR(WEEKDAY(AF$4,2)&gt;5,AF$4=Congés),OR(AF60="x",AF60="S")),AF60,IF(AG$4=$E60,"x",IF(AND(((AG$4-$E60)/VLOOKUP($D60,Opérations[],8,0))=INT(((AG$4-$E60)/VLOOKUP($D60,Opérations[],8,0))),$D60&lt;&gt;""),"S",""))),"")</f>
        <v/>
      </c>
      <c r="AH60" s="80" t="str">
        <f t="array" aca="1" ref="AH60" ca="1">IFERROR(IF(AND(OR(WEEKDAY(AG$4,2)&gt;5,AG$4=Congés),OR(AG60="x",AG60="S")),AG60,IF(AH$4=$E60,"x",IF(AND(((AH$4-$E60)/VLOOKUP($D60,Opérations[],8,0))=INT(((AH$4-$E60)/VLOOKUP($D60,Opérations[],8,0))),$D60&lt;&gt;""),"S",""))),"")</f>
        <v/>
      </c>
      <c r="AI60" s="34" t="str">
        <f t="array" aca="1" ref="AI60" ca="1">IFERROR(IF(AND(OR(WEEKDAY(AH$4,2)&gt;5,AH$4=Congés),OR(AH60="x",AH60="S")),AH60,IF(AI$4=$E60,"x",IF(AND(((AI$4-$E60)/VLOOKUP($D60,Opérations[],8,0))=INT(((AI$4-$E60)/VLOOKUP($D60,Opérations[],8,0))),$D60&lt;&gt;""),"S",""))),"")</f>
        <v/>
      </c>
      <c r="AJ60" s="34" t="str">
        <f t="array" aca="1" ref="AJ60" ca="1">IFERROR(IF(AND(OR(WEEKDAY(AI$4,2)&gt;5,AI$4=Congés),OR(AI60="x",AI60="S")),AI60,IF(AJ$4=$E60,"x",IF(AND(((AJ$4-$E60)/VLOOKUP($D60,Opérations[],8,0))=INT(((AJ$4-$E60)/VLOOKUP($D60,Opérations[],8,0))),$D60&lt;&gt;""),"S",""))),"")</f>
        <v/>
      </c>
      <c r="AK60" s="34" t="str">
        <f t="array" aca="1" ref="AK60" ca="1">IFERROR(IF(AND(OR(WEEKDAY(AJ$4,2)&gt;5,AJ$4=Congés),OR(AJ60="x",AJ60="S")),AJ60,IF(AK$4=$E60,"x",IF(AND(((AK$4-$E60)/VLOOKUP($D60,Opérations[],8,0))=INT(((AK$4-$E60)/VLOOKUP($D60,Opérations[],8,0))),$D60&lt;&gt;""),"S",""))),"")</f>
        <v/>
      </c>
      <c r="AL60" s="34" t="str">
        <f t="array" aca="1" ref="AL60" ca="1">IFERROR(IF(AND(OR(WEEKDAY(AK$4,2)&gt;5,AK$4=Congés),OR(AK60="x",AK60="S")),AK60,IF(AL$4=$E60,"x",IF(AND(((AL$4-$E60)/VLOOKUP($D60,Opérations[],8,0))=INT(((AL$4-$E60)/VLOOKUP($D60,Opérations[],8,0))),$D60&lt;&gt;""),"S",""))),"")</f>
        <v/>
      </c>
      <c r="AM60" s="34" t="str">
        <f t="array" aca="1" ref="AM60" ca="1">IFERROR(IF(AND(OR(WEEKDAY(AL$4,2)&gt;5,AL$4=Congés),OR(AL60="x",AL60="S")),AL60,IF(AM$4=$E60,"x",IF(AND(((AM$4-$E60)/VLOOKUP($D60,Opérations[],8,0))=INT(((AM$4-$E60)/VLOOKUP($D60,Opérations[],8,0))),$D60&lt;&gt;""),"S",""))),"")</f>
        <v/>
      </c>
      <c r="AN60" s="34" t="str">
        <f t="array" aca="1" ref="AN60" ca="1">IFERROR(IF(AND(OR(WEEKDAY(AM$4,2)&gt;5,AM$4=Congés),OR(AM60="x",AM60="S")),AM60,IF(AN$4=$E60,"x",IF(AND(((AN$4-$E60)/VLOOKUP($D60,Opérations[],8,0))=INT(((AN$4-$E60)/VLOOKUP($D60,Opérations[],8,0))),$D60&lt;&gt;""),"S",""))),"")</f>
        <v/>
      </c>
      <c r="AO60" s="34" t="str">
        <f t="array" aca="1" ref="AO60" ca="1">IFERROR(IF(AND(OR(WEEKDAY(AN$4,2)&gt;5,AN$4=Congés),OR(AN60="x",AN60="S")),AN60,IF(AO$4=$E60,"x",IF(AND(((AO$4-$E60)/VLOOKUP($D60,Opérations[],8,0))=INT(((AO$4-$E60)/VLOOKUP($D60,Opérations[],8,0))),$D60&lt;&gt;""),"S",""))),"")</f>
        <v/>
      </c>
      <c r="AP60" s="34" t="str">
        <f t="array" aca="1" ref="AP60" ca="1">IFERROR(IF(AND(OR(WEEKDAY(AO$4,2)&gt;5,AO$4=Congés),OR(AO60="x",AO60="S")),AO60,IF(AP$4=$E60,"x",IF(AND(((AP$4-$E60)/VLOOKUP($D60,Opérations[],8,0))=INT(((AP$4-$E60)/VLOOKUP($D60,Opérations[],8,0))),$D60&lt;&gt;""),"S",""))),"")</f>
        <v/>
      </c>
      <c r="AQ60" s="34" t="str">
        <f t="array" aca="1" ref="AQ60" ca="1">IFERROR(IF(AND(OR(WEEKDAY(AP$4,2)&gt;5,AP$4=Congés),OR(AP60="x",AP60="S")),AP60,IF(AQ$4=$E60,"x",IF(AND(((AQ$4-$E60)/VLOOKUP($D60,Opérations[],8,0))=INT(((AQ$4-$E60)/VLOOKUP($D60,Opérations[],8,0))),$D60&lt;&gt;""),"S",""))),"")</f>
        <v/>
      </c>
      <c r="AR60" s="34" t="str">
        <f t="array" aca="1" ref="AR60" ca="1">IFERROR(IF(AND(OR(WEEKDAY(AQ$4,2)&gt;5,AQ$4=Congés),OR(AQ60="x",AQ60="S")),AQ60,IF(AR$4=$E60,"x",IF(AND(((AR$4-$E60)/VLOOKUP($D60,Opérations[],8,0))=INT(((AR$4-$E60)/VLOOKUP($D60,Opérations[],8,0))),$D60&lt;&gt;""),"S",""))),"")</f>
        <v/>
      </c>
      <c r="AS60" s="34" t="str">
        <f t="array" aca="1" ref="AS60" ca="1">IFERROR(IF(AND(OR(WEEKDAY(AR$4,2)&gt;5,AR$4=Congés),OR(AR60="x",AR60="S")),AR60,IF(AS$4=$E60,"x",IF(AND(((AS$4-$E60)/VLOOKUP($D60,Opérations[],8,0))=INT(((AS$4-$E60)/VLOOKUP($D60,Opérations[],8,0))),$D60&lt;&gt;""),"S",""))),"")</f>
        <v/>
      </c>
      <c r="AT60" s="34" t="str">
        <f t="array" aca="1" ref="AT60" ca="1">IFERROR(IF(AND(OR(WEEKDAY(AS$4,2)&gt;5,AS$4=Congés),OR(AS60="x",AS60="S")),AS60,IF(AT$4=$E60,"x",IF(AND(((AT$4-$E60)/VLOOKUP($D60,Opérations[],8,0))=INT(((AT$4-$E60)/VLOOKUP($D60,Opérations[],8,0))),$D60&lt;&gt;""),"S",""))),"")</f>
        <v/>
      </c>
      <c r="AU60" s="34" t="str">
        <f t="array" aca="1" ref="AU60" ca="1">IFERROR(IF(AND(OR(WEEKDAY(AT$4,2)&gt;5,AT$4=Congés),OR(AT60="x",AT60="S")),AT60,IF(AU$4=$E60,"x",IF(AND(((AU$4-$E60)/VLOOKUP($D60,Opérations[],8,0))=INT(((AU$4-$E60)/VLOOKUP($D60,Opérations[],8,0))),$D60&lt;&gt;""),"S",""))),"")</f>
        <v/>
      </c>
      <c r="AV60" s="34" t="str">
        <f t="array" aca="1" ref="AV60" ca="1">IFERROR(IF(AND(OR(WEEKDAY(AU$4,2)&gt;5,AU$4=Congés),OR(AU60="x",AU60="S")),AU60,IF(AV$4=$E60,"x",IF(AND(((AV$4-$E60)/VLOOKUP($D60,Opérations[],8,0))=INT(((AV$4-$E60)/VLOOKUP($D60,Opérations[],8,0))),$D60&lt;&gt;""),"S",""))),"")</f>
        <v/>
      </c>
      <c r="AW60" s="34" t="str">
        <f t="array" aca="1" ref="AW60" ca="1">IFERROR(IF(AND(OR(WEEKDAY(AV$4,2)&gt;5,AV$4=Congés),OR(AV60="x",AV60="S")),AV60,IF(AW$4=$E60,"x",IF(AND(((AW$4-$E60)/VLOOKUP($D60,Opérations[],8,0))=INT(((AW$4-$E60)/VLOOKUP($D60,Opérations[],8,0))),$D60&lt;&gt;""),"S",""))),"")</f>
        <v/>
      </c>
      <c r="AX60" s="34" t="str">
        <f t="array" aca="1" ref="AX60" ca="1">IFERROR(IF(AND(OR(WEEKDAY(AW$4,2)&gt;5,AW$4=Congés),OR(AW60="x",AW60="S")),AW60,IF(AX$4=$E60,"x",IF(AND(((AX$4-$E60)/VLOOKUP($D60,Opérations[],8,0))=INT(((AX$4-$E60)/VLOOKUP($D60,Opérations[],8,0))),$D60&lt;&gt;""),"S",""))),"")</f>
        <v/>
      </c>
      <c r="AY60" s="34" t="str">
        <f t="array" aca="1" ref="AY60" ca="1">IFERROR(IF(AND(OR(WEEKDAY(AX$4,2)&gt;5,AX$4=Congés),OR(AX60="x",AX60="S")),AX60,IF(AY$4=$E60,"x",IF(AND(((AY$4-$E60)/VLOOKUP($D60,Opérations[],8,0))=INT(((AY$4-$E60)/VLOOKUP($D60,Opérations[],8,0))),$D60&lt;&gt;""),"S",""))),"")</f>
        <v/>
      </c>
      <c r="AZ60" s="34" t="str">
        <f t="array" aca="1" ref="AZ60" ca="1">IFERROR(IF(AND(OR(WEEKDAY(AY$4,2)&gt;5,AY$4=Congés),OR(AY60="x",AY60="S")),AY60,IF(AZ$4=$E60,"x",IF(AND(((AZ$4-$E60)/VLOOKUP($D60,Opérations[],8,0))=INT(((AZ$4-$E60)/VLOOKUP($D60,Opérations[],8,0))),$D60&lt;&gt;""),"S",""))),"")</f>
        <v/>
      </c>
      <c r="BA60" s="34" t="str">
        <f t="array" aca="1" ref="BA60" ca="1">IFERROR(IF(AND(OR(WEEKDAY(AZ$4,2)&gt;5,AZ$4=Congés),OR(AZ60="x",AZ60="S")),AZ60,IF(BA$4=$E60,"x",IF(AND(((BA$4-$E60)/VLOOKUP($D60,Opérations[],8,0))=INT(((BA$4-$E60)/VLOOKUP($D60,Opérations[],8,0))),$D60&lt;&gt;""),"S",""))),"")</f>
        <v/>
      </c>
      <c r="BB60" s="34" t="str">
        <f t="array" aca="1" ref="BB60" ca="1">IFERROR(IF(AND(OR(WEEKDAY(BA$4,2)&gt;5,BA$4=Congés),OR(BA60="x",BA60="S")),BA60,IF(BB$4=$E60,"x",IF(AND(((BB$4-$E60)/VLOOKUP($D60,Opérations[],8,0))=INT(((BB$4-$E60)/VLOOKUP($D60,Opérations[],8,0))),$D60&lt;&gt;""),"S",""))),"")</f>
        <v>S</v>
      </c>
      <c r="BC60" s="34" t="str">
        <f t="array" aca="1" ref="BC60" ca="1">IFERROR(IF(AND(OR(WEEKDAY(BB$4,2)&gt;5,BB$4=Congés),OR(BB60="x",BB60="S")),BB60,IF(BC$4=$E60,"x",IF(AND(((BC$4-$E60)/VLOOKUP($D60,Opérations[],8,0))=INT(((BC$4-$E60)/VLOOKUP($D60,Opérations[],8,0))),$D60&lt;&gt;""),"S",""))),"")</f>
        <v/>
      </c>
      <c r="BD60" s="72" t="str">
        <f t="array" aca="1" ref="BD60" ca="1">IFERROR(IF(AND(OR(WEEKDAY(BC$4,2)&gt;5,BC$4=Congés),OR(BC60="x",BC60="S")),BC60,IF(BD$4=$E60,"x",IF(AND(((BD$4-$E60)/VLOOKUP($D60,Opérations[],8,0))=INT(((BD$4-$E60)/VLOOKUP($D60,Opérations[],8,0))),$D60&lt;&gt;""),"S",""))),"")</f>
        <v/>
      </c>
    </row>
    <row r="61" spans="3:56">
      <c r="C61" s="163" t="str">
        <f>IF(ISBLANK(D61),"",VLOOKUP(D61,Opérations[],2,0))</f>
        <v xml:space="preserve">Vérin porte miroirs </v>
      </c>
      <c r="D61" s="4">
        <f t="shared" si="4"/>
        <v>55</v>
      </c>
      <c r="E61" s="71">
        <f>IF(ISBLANK(D61),"",VLOOKUP(D61,Opérations[],3,0))</f>
        <v>0</v>
      </c>
      <c r="F61" s="83"/>
      <c r="G61" s="80" t="str">
        <f t="array" aca="1" ref="G61" ca="1">IFERROR(IF(AND(OR(WEEKDAY(F$4,2)&gt;5,F$4=Congés),OR(F61="x",F61="S")),F61,IF(G$4=$E61,"x",IF(AND(((G$4-$E61)/VLOOKUP($D61,Opérations[],8,0))=INT(((G$4-$E61)/VLOOKUP($D61,Opérations[],8,0))),$D61&lt;&gt;""),"S",""))),"")</f>
        <v/>
      </c>
      <c r="H61" s="34" t="str">
        <f t="array" aca="1" ref="H61" ca="1">IFERROR(IF(AND(OR(WEEKDAY(G$4,2)&gt;5,G$4=Congés),OR(G61="x",G61="S")),G61,IF(H$4=$E61,"x",IF(AND(((H$4-$E61)/VLOOKUP($D61,Opérations[],8,0))=INT(((H$4-$E61)/VLOOKUP($D61,Opérations[],8,0))),$D61&lt;&gt;""),"S",""))),"")</f>
        <v/>
      </c>
      <c r="I61" s="34" t="str">
        <f t="array" aca="1" ref="I61" ca="1">IFERROR(IF(AND(OR(WEEKDAY(H$4,2)&gt;5,H$4=Congés),OR(H61="x",H61="S")),H61,IF(I$4=$E61,"x",IF(AND(((I$4-$E61)/VLOOKUP($D61,Opérations[],8,0))=INT(((I$4-$E61)/VLOOKUP($D61,Opérations[],8,0))),$D61&lt;&gt;""),"S",""))),"")</f>
        <v/>
      </c>
      <c r="J61" s="34" t="str">
        <f t="array" aca="1" ref="J61" ca="1">IFERROR(IF(AND(OR(WEEKDAY(I$4,2)&gt;5,I$4=Congés),OR(I61="x",I61="S")),I61,IF(J$4=$E61,"x",IF(AND(((J$4-$E61)/VLOOKUP($D61,Opérations[],8,0))=INT(((J$4-$E61)/VLOOKUP($D61,Opérations[],8,0))),$D61&lt;&gt;""),"S",""))),"")</f>
        <v/>
      </c>
      <c r="K61" s="34" t="str">
        <f t="array" aca="1" ref="K61" ca="1">IFERROR(IF(AND(OR(WEEKDAY(J$4,2)&gt;5,J$4=Congés),OR(J61="x",J61="S")),J61,IF(K$4=$E61,"x",IF(AND(((K$4-$E61)/VLOOKUP($D61,Opérations[],8,0))=INT(((K$4-$E61)/VLOOKUP($D61,Opérations[],8,0))),$D61&lt;&gt;""),"S",""))),"")</f>
        <v/>
      </c>
      <c r="L61" s="34" t="str">
        <f t="array" aca="1" ref="L61" ca="1">IFERROR(IF(AND(OR(WEEKDAY(K$4,2)&gt;5,K$4=Congés),OR(K61="x",K61="S")),K61,IF(L$4=$E61,"x",IF(AND(((L$4-$E61)/VLOOKUP($D61,Opérations[],8,0))=INT(((L$4-$E61)/VLOOKUP($D61,Opérations[],8,0))),$D61&lt;&gt;""),"S",""))),"")</f>
        <v/>
      </c>
      <c r="M61" s="34" t="str">
        <f t="array" aca="1" ref="M61" ca="1">IFERROR(IF(AND(OR(WEEKDAY(L$4,2)&gt;5,L$4=Congés),OR(L61="x",L61="S")),L61,IF(M$4=$E61,"x",IF(AND(((M$4-$E61)/VLOOKUP($D61,Opérations[],8,0))=INT(((M$4-$E61)/VLOOKUP($D61,Opérations[],8,0))),$D61&lt;&gt;""),"S",""))),"")</f>
        <v/>
      </c>
      <c r="N61" s="34" t="str">
        <f t="array" aca="1" ref="N61" ca="1">IFERROR(IF(AND(OR(WEEKDAY(M$4,2)&gt;5,M$4=Congés),OR(M61="x",M61="S")),M61,IF(N$4=$E61,"x",IF(AND(((N$4-$E61)/VLOOKUP($D61,Opérations[],8,0))=INT(((N$4-$E61)/VLOOKUP($D61,Opérations[],8,0))),$D61&lt;&gt;""),"S",""))),"")</f>
        <v/>
      </c>
      <c r="O61" s="34" t="str">
        <f t="array" aca="1" ref="O61" ca="1">IFERROR(IF(AND(OR(WEEKDAY(N$4,2)&gt;5,N$4=Congés),OR(N61="x",N61="S")),N61,IF(O$4=$E61,"x",IF(AND(((O$4-$E61)/VLOOKUP($D61,Opérations[],8,0))=INT(((O$4-$E61)/VLOOKUP($D61,Opérations[],8,0))),$D61&lt;&gt;""),"S",""))),"")</f>
        <v/>
      </c>
      <c r="P61" s="34" t="str">
        <f t="array" aca="1" ref="P61" ca="1">IFERROR(IF(AND(OR(WEEKDAY(O$4,2)&gt;5,O$4=Congés),OR(O61="x",O61="S")),O61,IF(P$4=$E61,"x",IF(AND(((P$4-$E61)/VLOOKUP($D61,Opérations[],8,0))=INT(((P$4-$E61)/VLOOKUP($D61,Opérations[],8,0))),$D61&lt;&gt;""),"S",""))),"")</f>
        <v/>
      </c>
      <c r="Q61" s="34" t="str">
        <f t="array" aca="1" ref="Q61" ca="1">IFERROR(IF(AND(OR(WEEKDAY(P$4,2)&gt;5,P$4=Congés),OR(P61="x",P61="S")),P61,IF(Q$4=$E61,"x",IF(AND(((Q$4-$E61)/VLOOKUP($D61,Opérations[],8,0))=INT(((Q$4-$E61)/VLOOKUP($D61,Opérations[],8,0))),$D61&lt;&gt;""),"S",""))),"")</f>
        <v/>
      </c>
      <c r="R61" s="34" t="str">
        <f t="array" aca="1" ref="R61" ca="1">IFERROR(IF(AND(OR(WEEKDAY(Q$4,2)&gt;5,Q$4=Congés),OR(Q61="x",Q61="S")),Q61,IF(R$4=$E61,"x",IF(AND(((R$4-$E61)/VLOOKUP($D61,Opérations[],8,0))=INT(((R$4-$E61)/VLOOKUP($D61,Opérations[],8,0))),$D61&lt;&gt;""),"S",""))),"")</f>
        <v/>
      </c>
      <c r="S61" s="34" t="str">
        <f t="array" aca="1" ref="S61" ca="1">IFERROR(IF(AND(OR(WEEKDAY(R$4,2)&gt;5,R$4=Congés),OR(R61="x",R61="S")),R61,IF(S$4=$E61,"x",IF(AND(((S$4-$E61)/VLOOKUP($D61,Opérations[],8,0))=INT(((S$4-$E61)/VLOOKUP($D61,Opérations[],8,0))),$D61&lt;&gt;""),"S",""))),"")</f>
        <v/>
      </c>
      <c r="T61" s="34" t="str">
        <f t="array" aca="1" ref="T61" ca="1">IFERROR(IF(AND(OR(WEEKDAY(S$4,2)&gt;5,S$4=Congés),OR(S61="x",S61="S")),S61,IF(T$4=$E61,"x",IF(AND(((T$4-$E61)/VLOOKUP($D61,Opérations[],8,0))=INT(((T$4-$E61)/VLOOKUP($D61,Opérations[],8,0))),$D61&lt;&gt;""),"S",""))),"")</f>
        <v/>
      </c>
      <c r="U61" s="34" t="str">
        <f t="array" aca="1" ref="U61" ca="1">IFERROR(IF(AND(OR(WEEKDAY(T$4,2)&gt;5,T$4=Congés),OR(T61="x",T61="S")),T61,IF(U$4=$E61,"x",IF(AND(((U$4-$E61)/VLOOKUP($D61,Opérations[],8,0))=INT(((U$4-$E61)/VLOOKUP($D61,Opérations[],8,0))),$D61&lt;&gt;""),"S",""))),"")</f>
        <v/>
      </c>
      <c r="V61" s="34" t="str">
        <f t="array" aca="1" ref="V61" ca="1">IFERROR(IF(AND(OR(WEEKDAY(U$4,2)&gt;5,U$4=Congés),OR(U61="x",U61="S")),U61,IF(V$4=$E61,"x",IF(AND(((V$4-$E61)/VLOOKUP($D61,Opérations[],8,0))=INT(((V$4-$E61)/VLOOKUP($D61,Opérations[],8,0))),$D61&lt;&gt;""),"S",""))),"")</f>
        <v/>
      </c>
      <c r="W61" s="34" t="str">
        <f t="array" aca="1" ref="W61" ca="1">IFERROR(IF(AND(OR(WEEKDAY(V$4,2)&gt;5,V$4=Congés),OR(V61="x",V61="S")),V61,IF(W$4=$E61,"x",IF(AND(((W$4-$E61)/VLOOKUP($D61,Opérations[],8,0))=INT(((W$4-$E61)/VLOOKUP($D61,Opérations[],8,0))),$D61&lt;&gt;""),"S",""))),"")</f>
        <v/>
      </c>
      <c r="X61" s="34" t="str">
        <f t="array" aca="1" ref="X61" ca="1">IFERROR(IF(AND(OR(WEEKDAY(W$4,2)&gt;5,W$4=Congés),OR(W61="x",W61="S")),W61,IF(X$4=$E61,"x",IF(AND(((X$4-$E61)/VLOOKUP($D61,Opérations[],8,0))=INT(((X$4-$E61)/VLOOKUP($D61,Opérations[],8,0))),$D61&lt;&gt;""),"S",""))),"")</f>
        <v/>
      </c>
      <c r="Y61" s="34" t="str">
        <f t="array" aca="1" ref="Y61" ca="1">IFERROR(IF(AND(OR(WEEKDAY(X$4,2)&gt;5,X$4=Congés),OR(X61="x",X61="S")),X61,IF(Y$4=$E61,"x",IF(AND(((Y$4-$E61)/VLOOKUP($D61,Opérations[],8,0))=INT(((Y$4-$E61)/VLOOKUP($D61,Opérations[],8,0))),$D61&lt;&gt;""),"S",""))),"")</f>
        <v/>
      </c>
      <c r="Z61" s="34" t="str">
        <f t="array" aca="1" ref="Z61" ca="1">IFERROR(IF(AND(OR(WEEKDAY(Y$4,2)&gt;5,Y$4=Congés),OR(Y61="x",Y61="S")),Y61,IF(Z$4=$E61,"x",IF(AND(((Z$4-$E61)/VLOOKUP($D61,Opérations[],8,0))=INT(((Z$4-$E61)/VLOOKUP($D61,Opérations[],8,0))),$D61&lt;&gt;""),"S",""))),"")</f>
        <v/>
      </c>
      <c r="AA61" s="34" t="str">
        <f t="array" aca="1" ref="AA61" ca="1">IFERROR(IF(AND(OR(WEEKDAY(Z$4,2)&gt;5,Z$4=Congés),OR(Z61="x",Z61="S")),Z61,IF(AA$4=$E61,"x",IF(AND(((AA$4-$E61)/VLOOKUP($D61,Opérations[],8,0))=INT(((AA$4-$E61)/VLOOKUP($D61,Opérations[],8,0))),$D61&lt;&gt;""),"S",""))),"")</f>
        <v/>
      </c>
      <c r="AB61" s="34" t="str">
        <f t="array" aca="1" ref="AB61" ca="1">IFERROR(IF(AND(OR(WEEKDAY(AA$4,2)&gt;5,AA$4=Congés),OR(AA61="x",AA61="S")),AA61,IF(AB$4=$E61,"x",IF(AND(((AB$4-$E61)/VLOOKUP($D61,Opérations[],8,0))=INT(((AB$4-$E61)/VLOOKUP($D61,Opérations[],8,0))),$D61&lt;&gt;""),"S",""))),"")</f>
        <v/>
      </c>
      <c r="AC61" s="34" t="str">
        <f t="array" aca="1" ref="AC61" ca="1">IFERROR(IF(AND(OR(WEEKDAY(AB$4,2)&gt;5,AB$4=Congés),OR(AB61="x",AB61="S")),AB61,IF(AC$4=$E61,"x",IF(AND(((AC$4-$E61)/VLOOKUP($D61,Opérations[],8,0))=INT(((AC$4-$E61)/VLOOKUP($D61,Opérations[],8,0))),$D61&lt;&gt;""),"S",""))),"")</f>
        <v/>
      </c>
      <c r="AD61" s="34" t="str">
        <f t="array" aca="1" ref="AD61" ca="1">IFERROR(IF(AND(OR(WEEKDAY(AC$4,2)&gt;5,AC$4=Congés),OR(AC61="x",AC61="S")),AC61,IF(AD$4=$E61,"x",IF(AND(((AD$4-$E61)/VLOOKUP($D61,Opérations[],8,0))=INT(((AD$4-$E61)/VLOOKUP($D61,Opérations[],8,0))),$D61&lt;&gt;""),"S",""))),"")</f>
        <v/>
      </c>
      <c r="AE61" s="34" t="str">
        <f t="array" aca="1" ref="AE61" ca="1">IFERROR(IF(AND(OR(WEEKDAY(AD$4,2)&gt;5,AD$4=Congés),OR(AD61="x",AD61="S")),AD61,IF(AE$4=$E61,"x",IF(AND(((AE$4-$E61)/VLOOKUP($D61,Opérations[],8,0))=INT(((AE$4-$E61)/VLOOKUP($D61,Opérations[],8,0))),$D61&lt;&gt;""),"S",""))),"")</f>
        <v/>
      </c>
      <c r="AF61" s="34" t="str">
        <f t="array" aca="1" ref="AF61" ca="1">IFERROR(IF(AND(OR(WEEKDAY(AE$4,2)&gt;5,AE$4=Congés),OR(AE61="x",AE61="S")),AE61,IF(AF$4=$E61,"x",IF(AND(((AF$4-$E61)/VLOOKUP($D61,Opérations[],8,0))=INT(((AF$4-$E61)/VLOOKUP($D61,Opérations[],8,0))),$D61&lt;&gt;""),"S",""))),"")</f>
        <v/>
      </c>
      <c r="AG61" s="72" t="str">
        <f t="array" aca="1" ref="AG61" ca="1">IFERROR(IF(AND(OR(WEEKDAY(AF$4,2)&gt;5,AF$4=Congés),OR(AF61="x",AF61="S")),AF61,IF(AG$4=$E61,"x",IF(AND(((AG$4-$E61)/VLOOKUP($D61,Opérations[],8,0))=INT(((AG$4-$E61)/VLOOKUP($D61,Opérations[],8,0))),$D61&lt;&gt;""),"S",""))),"")</f>
        <v/>
      </c>
      <c r="AH61" s="80" t="str">
        <f t="array" aca="1" ref="AH61" ca="1">IFERROR(IF(AND(OR(WEEKDAY(AG$4,2)&gt;5,AG$4=Congés),OR(AG61="x",AG61="S")),AG61,IF(AH$4=$E61,"x",IF(AND(((AH$4-$E61)/VLOOKUP($D61,Opérations[],8,0))=INT(((AH$4-$E61)/VLOOKUP($D61,Opérations[],8,0))),$D61&lt;&gt;""),"S",""))),"")</f>
        <v/>
      </c>
      <c r="AI61" s="34" t="str">
        <f t="array" aca="1" ref="AI61" ca="1">IFERROR(IF(AND(OR(WEEKDAY(AH$4,2)&gt;5,AH$4=Congés),OR(AH61="x",AH61="S")),AH61,IF(AI$4=$E61,"x",IF(AND(((AI$4-$E61)/VLOOKUP($D61,Opérations[],8,0))=INT(((AI$4-$E61)/VLOOKUP($D61,Opérations[],8,0))),$D61&lt;&gt;""),"S",""))),"")</f>
        <v/>
      </c>
      <c r="AJ61" s="34" t="str">
        <f t="array" aca="1" ref="AJ61" ca="1">IFERROR(IF(AND(OR(WEEKDAY(AI$4,2)&gt;5,AI$4=Congés),OR(AI61="x",AI61="S")),AI61,IF(AJ$4=$E61,"x",IF(AND(((AJ$4-$E61)/VLOOKUP($D61,Opérations[],8,0))=INT(((AJ$4-$E61)/VLOOKUP($D61,Opérations[],8,0))),$D61&lt;&gt;""),"S",""))),"")</f>
        <v/>
      </c>
      <c r="AK61" s="34" t="str">
        <f t="array" aca="1" ref="AK61" ca="1">IFERROR(IF(AND(OR(WEEKDAY(AJ$4,2)&gt;5,AJ$4=Congés),OR(AJ61="x",AJ61="S")),AJ61,IF(AK$4=$E61,"x",IF(AND(((AK$4-$E61)/VLOOKUP($D61,Opérations[],8,0))=INT(((AK$4-$E61)/VLOOKUP($D61,Opérations[],8,0))),$D61&lt;&gt;""),"S",""))),"")</f>
        <v/>
      </c>
      <c r="AL61" s="34" t="str">
        <f t="array" aca="1" ref="AL61" ca="1">IFERROR(IF(AND(OR(WEEKDAY(AK$4,2)&gt;5,AK$4=Congés),OR(AK61="x",AK61="S")),AK61,IF(AL$4=$E61,"x",IF(AND(((AL$4-$E61)/VLOOKUP($D61,Opérations[],8,0))=INT(((AL$4-$E61)/VLOOKUP($D61,Opérations[],8,0))),$D61&lt;&gt;""),"S",""))),"")</f>
        <v/>
      </c>
      <c r="AM61" s="34" t="str">
        <f t="array" aca="1" ref="AM61" ca="1">IFERROR(IF(AND(OR(WEEKDAY(AL$4,2)&gt;5,AL$4=Congés),OR(AL61="x",AL61="S")),AL61,IF(AM$4=$E61,"x",IF(AND(((AM$4-$E61)/VLOOKUP($D61,Opérations[],8,0))=INT(((AM$4-$E61)/VLOOKUP($D61,Opérations[],8,0))),$D61&lt;&gt;""),"S",""))),"")</f>
        <v/>
      </c>
      <c r="AN61" s="34" t="str">
        <f t="array" aca="1" ref="AN61" ca="1">IFERROR(IF(AND(OR(WEEKDAY(AM$4,2)&gt;5,AM$4=Congés),OR(AM61="x",AM61="S")),AM61,IF(AN$4=$E61,"x",IF(AND(((AN$4-$E61)/VLOOKUP($D61,Opérations[],8,0))=INT(((AN$4-$E61)/VLOOKUP($D61,Opérations[],8,0))),$D61&lt;&gt;""),"S",""))),"")</f>
        <v/>
      </c>
      <c r="AO61" s="34" t="str">
        <f t="array" aca="1" ref="AO61" ca="1">IFERROR(IF(AND(OR(WEEKDAY(AN$4,2)&gt;5,AN$4=Congés),OR(AN61="x",AN61="S")),AN61,IF(AO$4=$E61,"x",IF(AND(((AO$4-$E61)/VLOOKUP($D61,Opérations[],8,0))=INT(((AO$4-$E61)/VLOOKUP($D61,Opérations[],8,0))),$D61&lt;&gt;""),"S",""))),"")</f>
        <v/>
      </c>
      <c r="AP61" s="34" t="str">
        <f t="array" aca="1" ref="AP61" ca="1">IFERROR(IF(AND(OR(WEEKDAY(AO$4,2)&gt;5,AO$4=Congés),OR(AO61="x",AO61="S")),AO61,IF(AP$4=$E61,"x",IF(AND(((AP$4-$E61)/VLOOKUP($D61,Opérations[],8,0))=INT(((AP$4-$E61)/VLOOKUP($D61,Opérations[],8,0))),$D61&lt;&gt;""),"S",""))),"")</f>
        <v/>
      </c>
      <c r="AQ61" s="34" t="str">
        <f t="array" aca="1" ref="AQ61" ca="1">IFERROR(IF(AND(OR(WEEKDAY(AP$4,2)&gt;5,AP$4=Congés),OR(AP61="x",AP61="S")),AP61,IF(AQ$4=$E61,"x",IF(AND(((AQ$4-$E61)/VLOOKUP($D61,Opérations[],8,0))=INT(((AQ$4-$E61)/VLOOKUP($D61,Opérations[],8,0))),$D61&lt;&gt;""),"S",""))),"")</f>
        <v/>
      </c>
      <c r="AR61" s="34" t="str">
        <f t="array" aca="1" ref="AR61" ca="1">IFERROR(IF(AND(OR(WEEKDAY(AQ$4,2)&gt;5,AQ$4=Congés),OR(AQ61="x",AQ61="S")),AQ61,IF(AR$4=$E61,"x",IF(AND(((AR$4-$E61)/VLOOKUP($D61,Opérations[],8,0))=INT(((AR$4-$E61)/VLOOKUP($D61,Opérations[],8,0))),$D61&lt;&gt;""),"S",""))),"")</f>
        <v/>
      </c>
      <c r="AS61" s="34" t="str">
        <f t="array" aca="1" ref="AS61" ca="1">IFERROR(IF(AND(OR(WEEKDAY(AR$4,2)&gt;5,AR$4=Congés),OR(AR61="x",AR61="S")),AR61,IF(AS$4=$E61,"x",IF(AND(((AS$4-$E61)/VLOOKUP($D61,Opérations[],8,0))=INT(((AS$4-$E61)/VLOOKUP($D61,Opérations[],8,0))),$D61&lt;&gt;""),"S",""))),"")</f>
        <v/>
      </c>
      <c r="AT61" s="34" t="str">
        <f t="array" aca="1" ref="AT61" ca="1">IFERROR(IF(AND(OR(WEEKDAY(AS$4,2)&gt;5,AS$4=Congés),OR(AS61="x",AS61="S")),AS61,IF(AT$4=$E61,"x",IF(AND(((AT$4-$E61)/VLOOKUP($D61,Opérations[],8,0))=INT(((AT$4-$E61)/VLOOKUP($D61,Opérations[],8,0))),$D61&lt;&gt;""),"S",""))),"")</f>
        <v/>
      </c>
      <c r="AU61" s="34" t="str">
        <f t="array" aca="1" ref="AU61" ca="1">IFERROR(IF(AND(OR(WEEKDAY(AT$4,2)&gt;5,AT$4=Congés),OR(AT61="x",AT61="S")),AT61,IF(AU$4=$E61,"x",IF(AND(((AU$4-$E61)/VLOOKUP($D61,Opérations[],8,0))=INT(((AU$4-$E61)/VLOOKUP($D61,Opérations[],8,0))),$D61&lt;&gt;""),"S",""))),"")</f>
        <v/>
      </c>
      <c r="AV61" s="34" t="str">
        <f t="array" aca="1" ref="AV61" ca="1">IFERROR(IF(AND(OR(WEEKDAY(AU$4,2)&gt;5,AU$4=Congés),OR(AU61="x",AU61="S")),AU61,IF(AV$4=$E61,"x",IF(AND(((AV$4-$E61)/VLOOKUP($D61,Opérations[],8,0))=INT(((AV$4-$E61)/VLOOKUP($D61,Opérations[],8,0))),$D61&lt;&gt;""),"S",""))),"")</f>
        <v/>
      </c>
      <c r="AW61" s="34" t="str">
        <f t="array" aca="1" ref="AW61" ca="1">IFERROR(IF(AND(OR(WEEKDAY(AV$4,2)&gt;5,AV$4=Congés),OR(AV61="x",AV61="S")),AV61,IF(AW$4=$E61,"x",IF(AND(((AW$4-$E61)/VLOOKUP($D61,Opérations[],8,0))=INT(((AW$4-$E61)/VLOOKUP($D61,Opérations[],8,0))),$D61&lt;&gt;""),"S",""))),"")</f>
        <v/>
      </c>
      <c r="AX61" s="34" t="str">
        <f t="array" aca="1" ref="AX61" ca="1">IFERROR(IF(AND(OR(WEEKDAY(AW$4,2)&gt;5,AW$4=Congés),OR(AW61="x",AW61="S")),AW61,IF(AX$4=$E61,"x",IF(AND(((AX$4-$E61)/VLOOKUP($D61,Opérations[],8,0))=INT(((AX$4-$E61)/VLOOKUP($D61,Opérations[],8,0))),$D61&lt;&gt;""),"S",""))),"")</f>
        <v/>
      </c>
      <c r="AY61" s="34" t="str">
        <f t="array" aca="1" ref="AY61" ca="1">IFERROR(IF(AND(OR(WEEKDAY(AX$4,2)&gt;5,AX$4=Congés),OR(AX61="x",AX61="S")),AX61,IF(AY$4=$E61,"x",IF(AND(((AY$4-$E61)/VLOOKUP($D61,Opérations[],8,0))=INT(((AY$4-$E61)/VLOOKUP($D61,Opérations[],8,0))),$D61&lt;&gt;""),"S",""))),"")</f>
        <v/>
      </c>
      <c r="AZ61" s="34" t="str">
        <f t="array" aca="1" ref="AZ61" ca="1">IFERROR(IF(AND(OR(WEEKDAY(AY$4,2)&gt;5,AY$4=Congés),OR(AY61="x",AY61="S")),AY61,IF(AZ$4=$E61,"x",IF(AND(((AZ$4-$E61)/VLOOKUP($D61,Opérations[],8,0))=INT(((AZ$4-$E61)/VLOOKUP($D61,Opérations[],8,0))),$D61&lt;&gt;""),"S",""))),"")</f>
        <v/>
      </c>
      <c r="BA61" s="34" t="str">
        <f t="array" aca="1" ref="BA61" ca="1">IFERROR(IF(AND(OR(WEEKDAY(AZ$4,2)&gt;5,AZ$4=Congés),OR(AZ61="x",AZ61="S")),AZ61,IF(BA$4=$E61,"x",IF(AND(((BA$4-$E61)/VLOOKUP($D61,Opérations[],8,0))=INT(((BA$4-$E61)/VLOOKUP($D61,Opérations[],8,0))),$D61&lt;&gt;""),"S",""))),"")</f>
        <v/>
      </c>
      <c r="BB61" s="34" t="str">
        <f t="array" aca="1" ref="BB61" ca="1">IFERROR(IF(AND(OR(WEEKDAY(BA$4,2)&gt;5,BA$4=Congés),OR(BA61="x",BA61="S")),BA61,IF(BB$4=$E61,"x",IF(AND(((BB$4-$E61)/VLOOKUP($D61,Opérations[],8,0))=INT(((BB$4-$E61)/VLOOKUP($D61,Opérations[],8,0))),$D61&lt;&gt;""),"S",""))),"")</f>
        <v/>
      </c>
      <c r="BC61" s="34" t="str">
        <f t="array" aca="1" ref="BC61" ca="1">IFERROR(IF(AND(OR(WEEKDAY(BB$4,2)&gt;5,BB$4=Congés),OR(BB61="x",BB61="S")),BB61,IF(BC$4=$E61,"x",IF(AND(((BC$4-$E61)/VLOOKUP($D61,Opérations[],8,0))=INT(((BC$4-$E61)/VLOOKUP($D61,Opérations[],8,0))),$D61&lt;&gt;""),"S",""))),"")</f>
        <v/>
      </c>
      <c r="BD61" s="72" t="str">
        <f t="array" aca="1" ref="BD61" ca="1">IFERROR(IF(AND(OR(WEEKDAY(BC$4,2)&gt;5,BC$4=Congés),OR(BC61="x",BC61="S")),BC61,IF(BD$4=$E61,"x",IF(AND(((BD$4-$E61)/VLOOKUP($D61,Opérations[],8,0))=INT(((BD$4-$E61)/VLOOKUP($D61,Opérations[],8,0))),$D61&lt;&gt;""),"S",""))),"")</f>
        <v/>
      </c>
    </row>
    <row r="62" spans="3:56">
      <c r="C62" s="159" t="str">
        <f>IF(ISBLANK(D62),"",VLOOKUP(D62,Opérations[],2,0))</f>
        <v>Bon état, absence de jeu</v>
      </c>
      <c r="D62" s="4">
        <f t="shared" si="4"/>
        <v>56</v>
      </c>
      <c r="E62" s="71">
        <f>IF(ISBLANK(D62),"",VLOOKUP(D62,Opérations[],3,0))</f>
        <v>42650</v>
      </c>
      <c r="F62" s="83"/>
      <c r="G62" s="80" t="str">
        <f t="array" aca="1" ref="G62" ca="1">IFERROR(IF(AND(OR(WEEKDAY(F$4,2)&gt;5,F$4=Congés),OR(F62="x",F62="S")),F62,IF(G$4=$E62,"x",IF(AND(((G$4-$E62)/VLOOKUP($D62,Opérations[],8,0))=INT(((G$4-$E62)/VLOOKUP($D62,Opérations[],8,0))),$D62&lt;&gt;""),"S",""))),"")</f>
        <v/>
      </c>
      <c r="H62" s="34" t="str">
        <f t="array" aca="1" ref="H62" ca="1">IFERROR(IF(AND(OR(WEEKDAY(G$4,2)&gt;5,G$4=Congés),OR(G62="x",G62="S")),G62,IF(H$4=$E62,"x",IF(AND(((H$4-$E62)/VLOOKUP($D62,Opérations[],8,0))=INT(((H$4-$E62)/VLOOKUP($D62,Opérations[],8,0))),$D62&lt;&gt;""),"S",""))),"")</f>
        <v/>
      </c>
      <c r="I62" s="34" t="str">
        <f t="array" aca="1" ref="I62" ca="1">IFERROR(IF(AND(OR(WEEKDAY(H$4,2)&gt;5,H$4=Congés),OR(H62="x",H62="S")),H62,IF(I$4=$E62,"x",IF(AND(((I$4-$E62)/VLOOKUP($D62,Opérations[],8,0))=INT(((I$4-$E62)/VLOOKUP($D62,Opérations[],8,0))),$D62&lt;&gt;""),"S",""))),"")</f>
        <v>S</v>
      </c>
      <c r="J62" s="34" t="str">
        <f t="array" aca="1" ref="J62" ca="1">IFERROR(IF(AND(OR(WEEKDAY(I$4,2)&gt;5,I$4=Congés),OR(I62="x",I62="S")),I62,IF(J$4=$E62,"x",IF(AND(((J$4-$E62)/VLOOKUP($D62,Opérations[],8,0))=INT(((J$4-$E62)/VLOOKUP($D62,Opérations[],8,0))),$D62&lt;&gt;""),"S",""))),"")</f>
        <v/>
      </c>
      <c r="K62" s="34" t="str">
        <f t="array" aca="1" ref="K62" ca="1">IFERROR(IF(AND(OR(WEEKDAY(J$4,2)&gt;5,J$4=Congés),OR(J62="x",J62="S")),J62,IF(K$4=$E62,"x",IF(AND(((K$4-$E62)/VLOOKUP($D62,Opérations[],8,0))=INT(((K$4-$E62)/VLOOKUP($D62,Opérations[],8,0))),$D62&lt;&gt;""),"S",""))),"")</f>
        <v/>
      </c>
      <c r="L62" s="34" t="str">
        <f t="array" aca="1" ref="L62" ca="1">IFERROR(IF(AND(OR(WEEKDAY(K$4,2)&gt;5,K$4=Congés),OR(K62="x",K62="S")),K62,IF(L$4=$E62,"x",IF(AND(((L$4-$E62)/VLOOKUP($D62,Opérations[],8,0))=INT(((L$4-$E62)/VLOOKUP($D62,Opérations[],8,0))),$D62&lt;&gt;""),"S",""))),"")</f>
        <v/>
      </c>
      <c r="M62" s="34" t="str">
        <f t="array" aca="1" ref="M62" ca="1">IFERROR(IF(AND(OR(WEEKDAY(L$4,2)&gt;5,L$4=Congés),OR(L62="x",L62="S")),L62,IF(M$4=$E62,"x",IF(AND(((M$4-$E62)/VLOOKUP($D62,Opérations[],8,0))=INT(((M$4-$E62)/VLOOKUP($D62,Opérations[],8,0))),$D62&lt;&gt;""),"S",""))),"")</f>
        <v/>
      </c>
      <c r="N62" s="34" t="str">
        <f t="array" aca="1" ref="N62" ca="1">IFERROR(IF(AND(OR(WEEKDAY(M$4,2)&gt;5,M$4=Congés),OR(M62="x",M62="S")),M62,IF(N$4=$E62,"x",IF(AND(((N$4-$E62)/VLOOKUP($D62,Opérations[],8,0))=INT(((N$4-$E62)/VLOOKUP($D62,Opérations[],8,0))),$D62&lt;&gt;""),"S",""))),"")</f>
        <v/>
      </c>
      <c r="O62" s="34" t="str">
        <f t="array" aca="1" ref="O62" ca="1">IFERROR(IF(AND(OR(WEEKDAY(N$4,2)&gt;5,N$4=Congés),OR(N62="x",N62="S")),N62,IF(O$4=$E62,"x",IF(AND(((O$4-$E62)/VLOOKUP($D62,Opérations[],8,0))=INT(((O$4-$E62)/VLOOKUP($D62,Opérations[],8,0))),$D62&lt;&gt;""),"S",""))),"")</f>
        <v/>
      </c>
      <c r="P62" s="34" t="str">
        <f t="array" aca="1" ref="P62" ca="1">IFERROR(IF(AND(OR(WEEKDAY(O$4,2)&gt;5,O$4=Congés),OR(O62="x",O62="S")),O62,IF(P$4=$E62,"x",IF(AND(((P$4-$E62)/VLOOKUP($D62,Opérations[],8,0))=INT(((P$4-$E62)/VLOOKUP($D62,Opérations[],8,0))),$D62&lt;&gt;""),"S",""))),"")</f>
        <v>S</v>
      </c>
      <c r="Q62" s="34" t="str">
        <f t="array" aca="1" ref="Q62" ca="1">IFERROR(IF(AND(OR(WEEKDAY(P$4,2)&gt;5,P$4=Congés),OR(P62="x",P62="S")),P62,IF(Q$4=$E62,"x",IF(AND(((Q$4-$E62)/VLOOKUP($D62,Opérations[],8,0))=INT(((Q$4-$E62)/VLOOKUP($D62,Opérations[],8,0))),$D62&lt;&gt;""),"S",""))),"")</f>
        <v/>
      </c>
      <c r="R62" s="34" t="str">
        <f t="array" aca="1" ref="R62" ca="1">IFERROR(IF(AND(OR(WEEKDAY(Q$4,2)&gt;5,Q$4=Congés),OR(Q62="x",Q62="S")),Q62,IF(R$4=$E62,"x",IF(AND(((R$4-$E62)/VLOOKUP($D62,Opérations[],8,0))=INT(((R$4-$E62)/VLOOKUP($D62,Opérations[],8,0))),$D62&lt;&gt;""),"S",""))),"")</f>
        <v/>
      </c>
      <c r="S62" s="34" t="str">
        <f t="array" aca="1" ref="S62" ca="1">IFERROR(IF(AND(OR(WEEKDAY(R$4,2)&gt;5,R$4=Congés),OR(R62="x",R62="S")),R62,IF(S$4=$E62,"x",IF(AND(((S$4-$E62)/VLOOKUP($D62,Opérations[],8,0))=INT(((S$4-$E62)/VLOOKUP($D62,Opérations[],8,0))),$D62&lt;&gt;""),"S",""))),"")</f>
        <v/>
      </c>
      <c r="T62" s="34" t="str">
        <f t="array" aca="1" ref="T62" ca="1">IFERROR(IF(AND(OR(WEEKDAY(S$4,2)&gt;5,S$4=Congés),OR(S62="x",S62="S")),S62,IF(T$4=$E62,"x",IF(AND(((T$4-$E62)/VLOOKUP($D62,Opérations[],8,0))=INT(((T$4-$E62)/VLOOKUP($D62,Opérations[],8,0))),$D62&lt;&gt;""),"S",""))),"")</f>
        <v/>
      </c>
      <c r="U62" s="34" t="str">
        <f t="array" aca="1" ref="U62" ca="1">IFERROR(IF(AND(OR(WEEKDAY(T$4,2)&gt;5,T$4=Congés),OR(T62="x",T62="S")),T62,IF(U$4=$E62,"x",IF(AND(((U$4-$E62)/VLOOKUP($D62,Opérations[],8,0))=INT(((U$4-$E62)/VLOOKUP($D62,Opérations[],8,0))),$D62&lt;&gt;""),"S",""))),"")</f>
        <v/>
      </c>
      <c r="V62" s="34" t="str">
        <f t="array" aca="1" ref="V62" ca="1">IFERROR(IF(AND(OR(WEEKDAY(U$4,2)&gt;5,U$4=Congés),OR(U62="x",U62="S")),U62,IF(V$4=$E62,"x",IF(AND(((V$4-$E62)/VLOOKUP($D62,Opérations[],8,0))=INT(((V$4-$E62)/VLOOKUP($D62,Opérations[],8,0))),$D62&lt;&gt;""),"S",""))),"")</f>
        <v/>
      </c>
      <c r="W62" s="34" t="str">
        <f t="array" aca="1" ref="W62" ca="1">IFERROR(IF(AND(OR(WEEKDAY(V$4,2)&gt;5,V$4=Congés),OR(V62="x",V62="S")),V62,IF(W$4=$E62,"x",IF(AND(((W$4-$E62)/VLOOKUP($D62,Opérations[],8,0))=INT(((W$4-$E62)/VLOOKUP($D62,Opérations[],8,0))),$D62&lt;&gt;""),"S",""))),"")</f>
        <v>S</v>
      </c>
      <c r="X62" s="34" t="str">
        <f t="array" aca="1" ref="X62" ca="1">IFERROR(IF(AND(OR(WEEKDAY(W$4,2)&gt;5,W$4=Congés),OR(W62="x",W62="S")),W62,IF(X$4=$E62,"x",IF(AND(((X$4-$E62)/VLOOKUP($D62,Opérations[],8,0))=INT(((X$4-$E62)/VLOOKUP($D62,Opérations[],8,0))),$D62&lt;&gt;""),"S",""))),"")</f>
        <v/>
      </c>
      <c r="Y62" s="34" t="str">
        <f t="array" aca="1" ref="Y62" ca="1">IFERROR(IF(AND(OR(WEEKDAY(X$4,2)&gt;5,X$4=Congés),OR(X62="x",X62="S")),X62,IF(Y$4=$E62,"x",IF(AND(((Y$4-$E62)/VLOOKUP($D62,Opérations[],8,0))=INT(((Y$4-$E62)/VLOOKUP($D62,Opérations[],8,0))),$D62&lt;&gt;""),"S",""))),"")</f>
        <v/>
      </c>
      <c r="Z62" s="34" t="str">
        <f t="array" aca="1" ref="Z62" ca="1">IFERROR(IF(AND(OR(WEEKDAY(Y$4,2)&gt;5,Y$4=Congés),OR(Y62="x",Y62="S")),Y62,IF(Z$4=$E62,"x",IF(AND(((Z$4-$E62)/VLOOKUP($D62,Opérations[],8,0))=INT(((Z$4-$E62)/VLOOKUP($D62,Opérations[],8,0))),$D62&lt;&gt;""),"S",""))),"")</f>
        <v/>
      </c>
      <c r="AA62" s="34" t="str">
        <f t="array" aca="1" ref="AA62" ca="1">IFERROR(IF(AND(OR(WEEKDAY(Z$4,2)&gt;5,Z$4=Congés),OR(Z62="x",Z62="S")),Z62,IF(AA$4=$E62,"x",IF(AND(((AA$4-$E62)/VLOOKUP($D62,Opérations[],8,0))=INT(((AA$4-$E62)/VLOOKUP($D62,Opérations[],8,0))),$D62&lt;&gt;""),"S",""))),"")</f>
        <v/>
      </c>
      <c r="AB62" s="34" t="str">
        <f t="array" aca="1" ref="AB62" ca="1">IFERROR(IF(AND(OR(WEEKDAY(AA$4,2)&gt;5,AA$4=Congés),OR(AA62="x",AA62="S")),AA62,IF(AB$4=$E62,"x",IF(AND(((AB$4-$E62)/VLOOKUP($D62,Opérations[],8,0))=INT(((AB$4-$E62)/VLOOKUP($D62,Opérations[],8,0))),$D62&lt;&gt;""),"S",""))),"")</f>
        <v/>
      </c>
      <c r="AC62" s="34" t="str">
        <f t="array" aca="1" ref="AC62" ca="1">IFERROR(IF(AND(OR(WEEKDAY(AB$4,2)&gt;5,AB$4=Congés),OR(AB62="x",AB62="S")),AB62,IF(AC$4=$E62,"x",IF(AND(((AC$4-$E62)/VLOOKUP($D62,Opérations[],8,0))=INT(((AC$4-$E62)/VLOOKUP($D62,Opérations[],8,0))),$D62&lt;&gt;""),"S",""))),"")</f>
        <v/>
      </c>
      <c r="AD62" s="34" t="str">
        <f t="array" aca="1" ref="AD62" ca="1">IFERROR(IF(AND(OR(WEEKDAY(AC$4,2)&gt;5,AC$4=Congés),OR(AC62="x",AC62="S")),AC62,IF(AD$4=$E62,"x",IF(AND(((AD$4-$E62)/VLOOKUP($D62,Opérations[],8,0))=INT(((AD$4-$E62)/VLOOKUP($D62,Opérations[],8,0))),$D62&lt;&gt;""),"S",""))),"")</f>
        <v>S</v>
      </c>
      <c r="AE62" s="34" t="str">
        <f t="array" aca="1" ref="AE62" ca="1">IFERROR(IF(AND(OR(WEEKDAY(AD$4,2)&gt;5,AD$4=Congés),OR(AD62="x",AD62="S")),AD62,IF(AE$4=$E62,"x",IF(AND(((AE$4-$E62)/VLOOKUP($D62,Opérations[],8,0))=INT(((AE$4-$E62)/VLOOKUP($D62,Opérations[],8,0))),$D62&lt;&gt;""),"S",""))),"")</f>
        <v/>
      </c>
      <c r="AF62" s="34" t="str">
        <f t="array" aca="1" ref="AF62" ca="1">IFERROR(IF(AND(OR(WEEKDAY(AE$4,2)&gt;5,AE$4=Congés),OR(AE62="x",AE62="S")),AE62,IF(AF$4=$E62,"x",IF(AND(((AF$4-$E62)/VLOOKUP($D62,Opérations[],8,0))=INT(((AF$4-$E62)/VLOOKUP($D62,Opérations[],8,0))),$D62&lt;&gt;""),"S",""))),"")</f>
        <v/>
      </c>
      <c r="AG62" s="72" t="str">
        <f t="array" aca="1" ref="AG62" ca="1">IFERROR(IF(AND(OR(WEEKDAY(AF$4,2)&gt;5,AF$4=Congés),OR(AF62="x",AF62="S")),AF62,IF(AG$4=$E62,"x",IF(AND(((AG$4-$E62)/VLOOKUP($D62,Opérations[],8,0))=INT(((AG$4-$E62)/VLOOKUP($D62,Opérations[],8,0))),$D62&lt;&gt;""),"S",""))),"")</f>
        <v/>
      </c>
      <c r="AH62" s="80" t="str">
        <f t="array" aca="1" ref="AH62" ca="1">IFERROR(IF(AND(OR(WEEKDAY(AG$4,2)&gt;5,AG$4=Congés),OR(AG62="x",AG62="S")),AG62,IF(AH$4=$E62,"x",IF(AND(((AH$4-$E62)/VLOOKUP($D62,Opérations[],8,0))=INT(((AH$4-$E62)/VLOOKUP($D62,Opérations[],8,0))),$D62&lt;&gt;""),"S",""))),"")</f>
        <v/>
      </c>
      <c r="AI62" s="34" t="str">
        <f t="array" aca="1" ref="AI62" ca="1">IFERROR(IF(AND(OR(WEEKDAY(AH$4,2)&gt;5,AH$4=Congés),OR(AH62="x",AH62="S")),AH62,IF(AI$4=$E62,"x",IF(AND(((AI$4-$E62)/VLOOKUP($D62,Opérations[],8,0))=INT(((AI$4-$E62)/VLOOKUP($D62,Opérations[],8,0))),$D62&lt;&gt;""),"S",""))),"")</f>
        <v/>
      </c>
      <c r="AJ62" s="34" t="str">
        <f t="array" aca="1" ref="AJ62" ca="1">IFERROR(IF(AND(OR(WEEKDAY(AI$4,2)&gt;5,AI$4=Congés),OR(AI62="x",AI62="S")),AI62,IF(AJ$4=$E62,"x",IF(AND(((AJ$4-$E62)/VLOOKUP($D62,Opérations[],8,0))=INT(((AJ$4-$E62)/VLOOKUP($D62,Opérations[],8,0))),$D62&lt;&gt;""),"S",""))),"")</f>
        <v/>
      </c>
      <c r="AK62" s="34" t="str">
        <f t="array" aca="1" ref="AK62" ca="1">IFERROR(IF(AND(OR(WEEKDAY(AJ$4,2)&gt;5,AJ$4=Congés),OR(AJ62="x",AJ62="S")),AJ62,IF(AK$4=$E62,"x",IF(AND(((AK$4-$E62)/VLOOKUP($D62,Opérations[],8,0))=INT(((AK$4-$E62)/VLOOKUP($D62,Opérations[],8,0))),$D62&lt;&gt;""),"S",""))),"")</f>
        <v>S</v>
      </c>
      <c r="AL62" s="34" t="str">
        <f t="array" aca="1" ref="AL62" ca="1">IFERROR(IF(AND(OR(WEEKDAY(AK$4,2)&gt;5,AK$4=Congés),OR(AK62="x",AK62="S")),AK62,IF(AL$4=$E62,"x",IF(AND(((AL$4-$E62)/VLOOKUP($D62,Opérations[],8,0))=INT(((AL$4-$E62)/VLOOKUP($D62,Opérations[],8,0))),$D62&lt;&gt;""),"S",""))),"")</f>
        <v/>
      </c>
      <c r="AM62" s="34" t="str">
        <f t="array" aca="1" ref="AM62" ca="1">IFERROR(IF(AND(OR(WEEKDAY(AL$4,2)&gt;5,AL$4=Congés),OR(AL62="x",AL62="S")),AL62,IF(AM$4=$E62,"x",IF(AND(((AM$4-$E62)/VLOOKUP($D62,Opérations[],8,0))=INT(((AM$4-$E62)/VLOOKUP($D62,Opérations[],8,0))),$D62&lt;&gt;""),"S",""))),"")</f>
        <v/>
      </c>
      <c r="AN62" s="34" t="str">
        <f t="array" aca="1" ref="AN62" ca="1">IFERROR(IF(AND(OR(WEEKDAY(AM$4,2)&gt;5,AM$4=Congés),OR(AM62="x",AM62="S")),AM62,IF(AN$4=$E62,"x",IF(AND(((AN$4-$E62)/VLOOKUP($D62,Opérations[],8,0))=INT(((AN$4-$E62)/VLOOKUP($D62,Opérations[],8,0))),$D62&lt;&gt;""),"S",""))),"")</f>
        <v/>
      </c>
      <c r="AO62" s="34" t="str">
        <f t="array" aca="1" ref="AO62" ca="1">IFERROR(IF(AND(OR(WEEKDAY(AN$4,2)&gt;5,AN$4=Congés),OR(AN62="x",AN62="S")),AN62,IF(AO$4=$E62,"x",IF(AND(((AO$4-$E62)/VLOOKUP($D62,Opérations[],8,0))=INT(((AO$4-$E62)/VLOOKUP($D62,Opérations[],8,0))),$D62&lt;&gt;""),"S",""))),"")</f>
        <v/>
      </c>
      <c r="AP62" s="34" t="str">
        <f t="array" aca="1" ref="AP62" ca="1">IFERROR(IF(AND(OR(WEEKDAY(AO$4,2)&gt;5,AO$4=Congés),OR(AO62="x",AO62="S")),AO62,IF(AP$4=$E62,"x",IF(AND(((AP$4-$E62)/VLOOKUP($D62,Opérations[],8,0))=INT(((AP$4-$E62)/VLOOKUP($D62,Opérations[],8,0))),$D62&lt;&gt;""),"S",""))),"")</f>
        <v/>
      </c>
      <c r="AQ62" s="34" t="str">
        <f t="array" aca="1" ref="AQ62" ca="1">IFERROR(IF(AND(OR(WEEKDAY(AP$4,2)&gt;5,AP$4=Congés),OR(AP62="x",AP62="S")),AP62,IF(AQ$4=$E62,"x",IF(AND(((AQ$4-$E62)/VLOOKUP($D62,Opérations[],8,0))=INT(((AQ$4-$E62)/VLOOKUP($D62,Opérations[],8,0))),$D62&lt;&gt;""),"S",""))),"")</f>
        <v/>
      </c>
      <c r="AR62" s="34" t="str">
        <f t="array" aca="1" ref="AR62" ca="1">IFERROR(IF(AND(OR(WEEKDAY(AQ$4,2)&gt;5,AQ$4=Congés),OR(AQ62="x",AQ62="S")),AQ62,IF(AR$4=$E62,"x",IF(AND(((AR$4-$E62)/VLOOKUP($D62,Opérations[],8,0))=INT(((AR$4-$E62)/VLOOKUP($D62,Opérations[],8,0))),$D62&lt;&gt;""),"S",""))),"")</f>
        <v>S</v>
      </c>
      <c r="AS62" s="34" t="str">
        <f t="array" aca="1" ref="AS62" ca="1">IFERROR(IF(AND(OR(WEEKDAY(AR$4,2)&gt;5,AR$4=Congés),OR(AR62="x",AR62="S")),AR62,IF(AS$4=$E62,"x",IF(AND(((AS$4-$E62)/VLOOKUP($D62,Opérations[],8,0))=INT(((AS$4-$E62)/VLOOKUP($D62,Opérations[],8,0))),$D62&lt;&gt;""),"S",""))),"")</f>
        <v/>
      </c>
      <c r="AT62" s="34" t="str">
        <f t="array" aca="1" ref="AT62" ca="1">IFERROR(IF(AND(OR(WEEKDAY(AS$4,2)&gt;5,AS$4=Congés),OR(AS62="x",AS62="S")),AS62,IF(AT$4=$E62,"x",IF(AND(((AT$4-$E62)/VLOOKUP($D62,Opérations[],8,0))=INT(((AT$4-$E62)/VLOOKUP($D62,Opérations[],8,0))),$D62&lt;&gt;""),"S",""))),"")</f>
        <v/>
      </c>
      <c r="AU62" s="34" t="str">
        <f t="array" aca="1" ref="AU62" ca="1">IFERROR(IF(AND(OR(WEEKDAY(AT$4,2)&gt;5,AT$4=Congés),OR(AT62="x",AT62="S")),AT62,IF(AU$4=$E62,"x",IF(AND(((AU$4-$E62)/VLOOKUP($D62,Opérations[],8,0))=INT(((AU$4-$E62)/VLOOKUP($D62,Opérations[],8,0))),$D62&lt;&gt;""),"S",""))),"")</f>
        <v/>
      </c>
      <c r="AV62" s="34" t="str">
        <f t="array" aca="1" ref="AV62" ca="1">IFERROR(IF(AND(OR(WEEKDAY(AU$4,2)&gt;5,AU$4=Congés),OR(AU62="x",AU62="S")),AU62,IF(AV$4=$E62,"x",IF(AND(((AV$4-$E62)/VLOOKUP($D62,Opérations[],8,0))=INT(((AV$4-$E62)/VLOOKUP($D62,Opérations[],8,0))),$D62&lt;&gt;""),"S",""))),"")</f>
        <v/>
      </c>
      <c r="AW62" s="34" t="str">
        <f t="array" aca="1" ref="AW62" ca="1">IFERROR(IF(AND(OR(WEEKDAY(AV$4,2)&gt;5,AV$4=Congés),OR(AV62="x",AV62="S")),AV62,IF(AW$4=$E62,"x",IF(AND(((AW$4-$E62)/VLOOKUP($D62,Opérations[],8,0))=INT(((AW$4-$E62)/VLOOKUP($D62,Opérations[],8,0))),$D62&lt;&gt;""),"S",""))),"")</f>
        <v/>
      </c>
      <c r="AX62" s="34" t="str">
        <f t="array" aca="1" ref="AX62" ca="1">IFERROR(IF(AND(OR(WEEKDAY(AW$4,2)&gt;5,AW$4=Congés),OR(AW62="x",AW62="S")),AW62,IF(AX$4=$E62,"x",IF(AND(((AX$4-$E62)/VLOOKUP($D62,Opérations[],8,0))=INT(((AX$4-$E62)/VLOOKUP($D62,Opérations[],8,0))),$D62&lt;&gt;""),"S",""))),"")</f>
        <v/>
      </c>
      <c r="AY62" s="34" t="str">
        <f t="array" aca="1" ref="AY62" ca="1">IFERROR(IF(AND(OR(WEEKDAY(AX$4,2)&gt;5,AX$4=Congés),OR(AX62="x",AX62="S")),AX62,IF(AY$4=$E62,"x",IF(AND(((AY$4-$E62)/VLOOKUP($D62,Opérations[],8,0))=INT(((AY$4-$E62)/VLOOKUP($D62,Opérations[],8,0))),$D62&lt;&gt;""),"S",""))),"")</f>
        <v>S</v>
      </c>
      <c r="AZ62" s="34" t="str">
        <f t="array" aca="1" ref="AZ62" ca="1">IFERROR(IF(AND(OR(WEEKDAY(AY$4,2)&gt;5,AY$4=Congés),OR(AY62="x",AY62="S")),AY62,IF(AZ$4=$E62,"x",IF(AND(((AZ$4-$E62)/VLOOKUP($D62,Opérations[],8,0))=INT(((AZ$4-$E62)/VLOOKUP($D62,Opérations[],8,0))),$D62&lt;&gt;""),"S",""))),"")</f>
        <v/>
      </c>
      <c r="BA62" s="34" t="str">
        <f t="array" aca="1" ref="BA62" ca="1">IFERROR(IF(AND(OR(WEEKDAY(AZ$4,2)&gt;5,AZ$4=Congés),OR(AZ62="x",AZ62="S")),AZ62,IF(BA$4=$E62,"x",IF(AND(((BA$4-$E62)/VLOOKUP($D62,Opérations[],8,0))=INT(((BA$4-$E62)/VLOOKUP($D62,Opérations[],8,0))),$D62&lt;&gt;""),"S",""))),"")</f>
        <v/>
      </c>
      <c r="BB62" s="34" t="str">
        <f t="array" aca="1" ref="BB62" ca="1">IFERROR(IF(AND(OR(WEEKDAY(BA$4,2)&gt;5,BA$4=Congés),OR(BA62="x",BA62="S")),BA62,IF(BB$4=$E62,"x",IF(AND(((BB$4-$E62)/VLOOKUP($D62,Opérations[],8,0))=INT(((BB$4-$E62)/VLOOKUP($D62,Opérations[],8,0))),$D62&lt;&gt;""),"S",""))),"")</f>
        <v/>
      </c>
      <c r="BC62" s="34" t="str">
        <f t="array" aca="1" ref="BC62" ca="1">IFERROR(IF(AND(OR(WEEKDAY(BB$4,2)&gt;5,BB$4=Congés),OR(BB62="x",BB62="S")),BB62,IF(BC$4=$E62,"x",IF(AND(((BC$4-$E62)/VLOOKUP($D62,Opérations[],8,0))=INT(((BC$4-$E62)/VLOOKUP($D62,Opérations[],8,0))),$D62&lt;&gt;""),"S",""))),"")</f>
        <v/>
      </c>
      <c r="BD62" s="72" t="str">
        <f t="array" aca="1" ref="BD62" ca="1">IFERROR(IF(AND(OR(WEEKDAY(BC$4,2)&gt;5,BC$4=Congés),OR(BC62="x",BC62="S")),BC62,IF(BD$4=$E62,"x",IF(AND(((BD$4-$E62)/VLOOKUP($D62,Opérations[],8,0))=INT(((BD$4-$E62)/VLOOKUP($D62,Opérations[],8,0))),$D62&lt;&gt;""),"S",""))),"")</f>
        <v/>
      </c>
    </row>
    <row r="63" spans="3:56">
      <c r="C63" s="159" t="str">
        <f>IF(ISBLANK(D63),"",VLOOKUP(D63,Opérations[],2,0))</f>
        <v>Etat des glissières</v>
      </c>
      <c r="D63" s="4">
        <f t="shared" si="4"/>
        <v>57</v>
      </c>
      <c r="E63" s="71">
        <f>IF(ISBLANK(D63),"",VLOOKUP(D63,Opérations[],3,0))</f>
        <v>42650</v>
      </c>
      <c r="F63" s="83"/>
      <c r="G63" s="80" t="str">
        <f t="array" aca="1" ref="G63" ca="1">IFERROR(IF(AND(OR(WEEKDAY(F$4,2)&gt;5,F$4=Congés),OR(F63="x",F63="S")),F63,IF(G$4=$E63,"x",IF(AND(((G$4-$E63)/VLOOKUP($D63,Opérations[],8,0))=INT(((G$4-$E63)/VLOOKUP($D63,Opérations[],8,0))),$D63&lt;&gt;""),"S",""))),"")</f>
        <v/>
      </c>
      <c r="H63" s="34" t="str">
        <f t="array" aca="1" ref="H63" ca="1">IFERROR(IF(AND(OR(WEEKDAY(G$4,2)&gt;5,G$4=Congés),OR(G63="x",G63="S")),G63,IF(H$4=$E63,"x",IF(AND(((H$4-$E63)/VLOOKUP($D63,Opérations[],8,0))=INT(((H$4-$E63)/VLOOKUP($D63,Opérations[],8,0))),$D63&lt;&gt;""),"S",""))),"")</f>
        <v/>
      </c>
      <c r="I63" s="34" t="str">
        <f t="array" aca="1" ref="I63" ca="1">IFERROR(IF(AND(OR(WEEKDAY(H$4,2)&gt;5,H$4=Congés),OR(H63="x",H63="S")),H63,IF(I$4=$E63,"x",IF(AND(((I$4-$E63)/VLOOKUP($D63,Opérations[],8,0))=INT(((I$4-$E63)/VLOOKUP($D63,Opérations[],8,0))),$D63&lt;&gt;""),"S",""))),"")</f>
        <v>S</v>
      </c>
      <c r="J63" s="34" t="str">
        <f t="array" aca="1" ref="J63" ca="1">IFERROR(IF(AND(OR(WEEKDAY(I$4,2)&gt;5,I$4=Congés),OR(I63="x",I63="S")),I63,IF(J$4=$E63,"x",IF(AND(((J$4-$E63)/VLOOKUP($D63,Opérations[],8,0))=INT(((J$4-$E63)/VLOOKUP($D63,Opérations[],8,0))),$D63&lt;&gt;""),"S",""))),"")</f>
        <v/>
      </c>
      <c r="K63" s="34" t="str">
        <f t="array" aca="1" ref="K63" ca="1">IFERROR(IF(AND(OR(WEEKDAY(J$4,2)&gt;5,J$4=Congés),OR(J63="x",J63="S")),J63,IF(K$4=$E63,"x",IF(AND(((K$4-$E63)/VLOOKUP($D63,Opérations[],8,0))=INT(((K$4-$E63)/VLOOKUP($D63,Opérations[],8,0))),$D63&lt;&gt;""),"S",""))),"")</f>
        <v/>
      </c>
      <c r="L63" s="34" t="str">
        <f t="array" aca="1" ref="L63" ca="1">IFERROR(IF(AND(OR(WEEKDAY(K$4,2)&gt;5,K$4=Congés),OR(K63="x",K63="S")),K63,IF(L$4=$E63,"x",IF(AND(((L$4-$E63)/VLOOKUP($D63,Opérations[],8,0))=INT(((L$4-$E63)/VLOOKUP($D63,Opérations[],8,0))),$D63&lt;&gt;""),"S",""))),"")</f>
        <v/>
      </c>
      <c r="M63" s="34" t="str">
        <f t="array" aca="1" ref="M63" ca="1">IFERROR(IF(AND(OR(WEEKDAY(L$4,2)&gt;5,L$4=Congés),OR(L63="x",L63="S")),L63,IF(M$4=$E63,"x",IF(AND(((M$4-$E63)/VLOOKUP($D63,Opérations[],8,0))=INT(((M$4-$E63)/VLOOKUP($D63,Opérations[],8,0))),$D63&lt;&gt;""),"S",""))),"")</f>
        <v/>
      </c>
      <c r="N63" s="34" t="str">
        <f t="array" aca="1" ref="N63" ca="1">IFERROR(IF(AND(OR(WEEKDAY(M$4,2)&gt;5,M$4=Congés),OR(M63="x",M63="S")),M63,IF(N$4=$E63,"x",IF(AND(((N$4-$E63)/VLOOKUP($D63,Opérations[],8,0))=INT(((N$4-$E63)/VLOOKUP($D63,Opérations[],8,0))),$D63&lt;&gt;""),"S",""))),"")</f>
        <v/>
      </c>
      <c r="O63" s="34" t="str">
        <f t="array" aca="1" ref="O63" ca="1">IFERROR(IF(AND(OR(WEEKDAY(N$4,2)&gt;5,N$4=Congés),OR(N63="x",N63="S")),N63,IF(O$4=$E63,"x",IF(AND(((O$4-$E63)/VLOOKUP($D63,Opérations[],8,0))=INT(((O$4-$E63)/VLOOKUP($D63,Opérations[],8,0))),$D63&lt;&gt;""),"S",""))),"")</f>
        <v/>
      </c>
      <c r="P63" s="34" t="str">
        <f t="array" aca="1" ref="P63" ca="1">IFERROR(IF(AND(OR(WEEKDAY(O$4,2)&gt;5,O$4=Congés),OR(O63="x",O63="S")),O63,IF(P$4=$E63,"x",IF(AND(((P$4-$E63)/VLOOKUP($D63,Opérations[],8,0))=INT(((P$4-$E63)/VLOOKUP($D63,Opérations[],8,0))),$D63&lt;&gt;""),"S",""))),"")</f>
        <v>S</v>
      </c>
      <c r="Q63" s="34" t="str">
        <f t="array" aca="1" ref="Q63" ca="1">IFERROR(IF(AND(OR(WEEKDAY(P$4,2)&gt;5,P$4=Congés),OR(P63="x",P63="S")),P63,IF(Q$4=$E63,"x",IF(AND(((Q$4-$E63)/VLOOKUP($D63,Opérations[],8,0))=INT(((Q$4-$E63)/VLOOKUP($D63,Opérations[],8,0))),$D63&lt;&gt;""),"S",""))),"")</f>
        <v/>
      </c>
      <c r="R63" s="34" t="str">
        <f t="array" aca="1" ref="R63" ca="1">IFERROR(IF(AND(OR(WEEKDAY(Q$4,2)&gt;5,Q$4=Congés),OR(Q63="x",Q63="S")),Q63,IF(R$4=$E63,"x",IF(AND(((R$4-$E63)/VLOOKUP($D63,Opérations[],8,0))=INT(((R$4-$E63)/VLOOKUP($D63,Opérations[],8,0))),$D63&lt;&gt;""),"S",""))),"")</f>
        <v/>
      </c>
      <c r="S63" s="34" t="str">
        <f t="array" aca="1" ref="S63" ca="1">IFERROR(IF(AND(OR(WEEKDAY(R$4,2)&gt;5,R$4=Congés),OR(R63="x",R63="S")),R63,IF(S$4=$E63,"x",IF(AND(((S$4-$E63)/VLOOKUP($D63,Opérations[],8,0))=INT(((S$4-$E63)/VLOOKUP($D63,Opérations[],8,0))),$D63&lt;&gt;""),"S",""))),"")</f>
        <v/>
      </c>
      <c r="T63" s="34" t="str">
        <f t="array" aca="1" ref="T63" ca="1">IFERROR(IF(AND(OR(WEEKDAY(S$4,2)&gt;5,S$4=Congés),OR(S63="x",S63="S")),S63,IF(T$4=$E63,"x",IF(AND(((T$4-$E63)/VLOOKUP($D63,Opérations[],8,0))=INT(((T$4-$E63)/VLOOKUP($D63,Opérations[],8,0))),$D63&lt;&gt;""),"S",""))),"")</f>
        <v/>
      </c>
      <c r="U63" s="34" t="str">
        <f t="array" aca="1" ref="U63" ca="1">IFERROR(IF(AND(OR(WEEKDAY(T$4,2)&gt;5,T$4=Congés),OR(T63="x",T63="S")),T63,IF(U$4=$E63,"x",IF(AND(((U$4-$E63)/VLOOKUP($D63,Opérations[],8,0))=INT(((U$4-$E63)/VLOOKUP($D63,Opérations[],8,0))),$D63&lt;&gt;""),"S",""))),"")</f>
        <v/>
      </c>
      <c r="V63" s="34" t="str">
        <f t="array" aca="1" ref="V63" ca="1">IFERROR(IF(AND(OR(WEEKDAY(U$4,2)&gt;5,U$4=Congés),OR(U63="x",U63="S")),U63,IF(V$4=$E63,"x",IF(AND(((V$4-$E63)/VLOOKUP($D63,Opérations[],8,0))=INT(((V$4-$E63)/VLOOKUP($D63,Opérations[],8,0))),$D63&lt;&gt;""),"S",""))),"")</f>
        <v/>
      </c>
      <c r="W63" s="34" t="str">
        <f t="array" aca="1" ref="W63" ca="1">IFERROR(IF(AND(OR(WEEKDAY(V$4,2)&gt;5,V$4=Congés),OR(V63="x",V63="S")),V63,IF(W$4=$E63,"x",IF(AND(((W$4-$E63)/VLOOKUP($D63,Opérations[],8,0))=INT(((W$4-$E63)/VLOOKUP($D63,Opérations[],8,0))),$D63&lt;&gt;""),"S",""))),"")</f>
        <v>S</v>
      </c>
      <c r="X63" s="34" t="str">
        <f t="array" aca="1" ref="X63" ca="1">IFERROR(IF(AND(OR(WEEKDAY(W$4,2)&gt;5,W$4=Congés),OR(W63="x",W63="S")),W63,IF(X$4=$E63,"x",IF(AND(((X$4-$E63)/VLOOKUP($D63,Opérations[],8,0))=INT(((X$4-$E63)/VLOOKUP($D63,Opérations[],8,0))),$D63&lt;&gt;""),"S",""))),"")</f>
        <v/>
      </c>
      <c r="Y63" s="34" t="str">
        <f t="array" aca="1" ref="Y63" ca="1">IFERROR(IF(AND(OR(WEEKDAY(X$4,2)&gt;5,X$4=Congés),OR(X63="x",X63="S")),X63,IF(Y$4=$E63,"x",IF(AND(((Y$4-$E63)/VLOOKUP($D63,Opérations[],8,0))=INT(((Y$4-$E63)/VLOOKUP($D63,Opérations[],8,0))),$D63&lt;&gt;""),"S",""))),"")</f>
        <v/>
      </c>
      <c r="Z63" s="34" t="str">
        <f t="array" aca="1" ref="Z63" ca="1">IFERROR(IF(AND(OR(WEEKDAY(Y$4,2)&gt;5,Y$4=Congés),OR(Y63="x",Y63="S")),Y63,IF(Z$4=$E63,"x",IF(AND(((Z$4-$E63)/VLOOKUP($D63,Opérations[],8,0))=INT(((Z$4-$E63)/VLOOKUP($D63,Opérations[],8,0))),$D63&lt;&gt;""),"S",""))),"")</f>
        <v/>
      </c>
      <c r="AA63" s="34" t="str">
        <f t="array" aca="1" ref="AA63" ca="1">IFERROR(IF(AND(OR(WEEKDAY(Z$4,2)&gt;5,Z$4=Congés),OR(Z63="x",Z63="S")),Z63,IF(AA$4=$E63,"x",IF(AND(((AA$4-$E63)/VLOOKUP($D63,Opérations[],8,0))=INT(((AA$4-$E63)/VLOOKUP($D63,Opérations[],8,0))),$D63&lt;&gt;""),"S",""))),"")</f>
        <v/>
      </c>
      <c r="AB63" s="34" t="str">
        <f t="array" aca="1" ref="AB63" ca="1">IFERROR(IF(AND(OR(WEEKDAY(AA$4,2)&gt;5,AA$4=Congés),OR(AA63="x",AA63="S")),AA63,IF(AB$4=$E63,"x",IF(AND(((AB$4-$E63)/VLOOKUP($D63,Opérations[],8,0))=INT(((AB$4-$E63)/VLOOKUP($D63,Opérations[],8,0))),$D63&lt;&gt;""),"S",""))),"")</f>
        <v/>
      </c>
      <c r="AC63" s="34" t="str">
        <f t="array" aca="1" ref="AC63" ca="1">IFERROR(IF(AND(OR(WEEKDAY(AB$4,2)&gt;5,AB$4=Congés),OR(AB63="x",AB63="S")),AB63,IF(AC$4=$E63,"x",IF(AND(((AC$4-$E63)/VLOOKUP($D63,Opérations[],8,0))=INT(((AC$4-$E63)/VLOOKUP($D63,Opérations[],8,0))),$D63&lt;&gt;""),"S",""))),"")</f>
        <v/>
      </c>
      <c r="AD63" s="34" t="str">
        <f t="array" aca="1" ref="AD63" ca="1">IFERROR(IF(AND(OR(WEEKDAY(AC$4,2)&gt;5,AC$4=Congés),OR(AC63="x",AC63="S")),AC63,IF(AD$4=$E63,"x",IF(AND(((AD$4-$E63)/VLOOKUP($D63,Opérations[],8,0))=INT(((AD$4-$E63)/VLOOKUP($D63,Opérations[],8,0))),$D63&lt;&gt;""),"S",""))),"")</f>
        <v>S</v>
      </c>
      <c r="AE63" s="34" t="str">
        <f t="array" aca="1" ref="AE63" ca="1">IFERROR(IF(AND(OR(WEEKDAY(AD$4,2)&gt;5,AD$4=Congés),OR(AD63="x",AD63="S")),AD63,IF(AE$4=$E63,"x",IF(AND(((AE$4-$E63)/VLOOKUP($D63,Opérations[],8,0))=INT(((AE$4-$E63)/VLOOKUP($D63,Opérations[],8,0))),$D63&lt;&gt;""),"S",""))),"")</f>
        <v/>
      </c>
      <c r="AF63" s="34" t="str">
        <f t="array" aca="1" ref="AF63" ca="1">IFERROR(IF(AND(OR(WEEKDAY(AE$4,2)&gt;5,AE$4=Congés),OR(AE63="x",AE63="S")),AE63,IF(AF$4=$E63,"x",IF(AND(((AF$4-$E63)/VLOOKUP($D63,Opérations[],8,0))=INT(((AF$4-$E63)/VLOOKUP($D63,Opérations[],8,0))),$D63&lt;&gt;""),"S",""))),"")</f>
        <v/>
      </c>
      <c r="AG63" s="72" t="str">
        <f t="array" aca="1" ref="AG63" ca="1">IFERROR(IF(AND(OR(WEEKDAY(AF$4,2)&gt;5,AF$4=Congés),OR(AF63="x",AF63="S")),AF63,IF(AG$4=$E63,"x",IF(AND(((AG$4-$E63)/VLOOKUP($D63,Opérations[],8,0))=INT(((AG$4-$E63)/VLOOKUP($D63,Opérations[],8,0))),$D63&lt;&gt;""),"S",""))),"")</f>
        <v/>
      </c>
      <c r="AH63" s="80" t="str">
        <f t="array" aca="1" ref="AH63" ca="1">IFERROR(IF(AND(OR(WEEKDAY(AG$4,2)&gt;5,AG$4=Congés),OR(AG63="x",AG63="S")),AG63,IF(AH$4=$E63,"x",IF(AND(((AH$4-$E63)/VLOOKUP($D63,Opérations[],8,0))=INT(((AH$4-$E63)/VLOOKUP($D63,Opérations[],8,0))),$D63&lt;&gt;""),"S",""))),"")</f>
        <v/>
      </c>
      <c r="AI63" s="34" t="str">
        <f t="array" aca="1" ref="AI63" ca="1">IFERROR(IF(AND(OR(WEEKDAY(AH$4,2)&gt;5,AH$4=Congés),OR(AH63="x",AH63="S")),AH63,IF(AI$4=$E63,"x",IF(AND(((AI$4-$E63)/VLOOKUP($D63,Opérations[],8,0))=INT(((AI$4-$E63)/VLOOKUP($D63,Opérations[],8,0))),$D63&lt;&gt;""),"S",""))),"")</f>
        <v/>
      </c>
      <c r="AJ63" s="34" t="str">
        <f t="array" aca="1" ref="AJ63" ca="1">IFERROR(IF(AND(OR(WEEKDAY(AI$4,2)&gt;5,AI$4=Congés),OR(AI63="x",AI63="S")),AI63,IF(AJ$4=$E63,"x",IF(AND(((AJ$4-$E63)/VLOOKUP($D63,Opérations[],8,0))=INT(((AJ$4-$E63)/VLOOKUP($D63,Opérations[],8,0))),$D63&lt;&gt;""),"S",""))),"")</f>
        <v/>
      </c>
      <c r="AK63" s="34" t="str">
        <f t="array" aca="1" ref="AK63" ca="1">IFERROR(IF(AND(OR(WEEKDAY(AJ$4,2)&gt;5,AJ$4=Congés),OR(AJ63="x",AJ63="S")),AJ63,IF(AK$4=$E63,"x",IF(AND(((AK$4-$E63)/VLOOKUP($D63,Opérations[],8,0))=INT(((AK$4-$E63)/VLOOKUP($D63,Opérations[],8,0))),$D63&lt;&gt;""),"S",""))),"")</f>
        <v>S</v>
      </c>
      <c r="AL63" s="34" t="str">
        <f t="array" aca="1" ref="AL63" ca="1">IFERROR(IF(AND(OR(WEEKDAY(AK$4,2)&gt;5,AK$4=Congés),OR(AK63="x",AK63="S")),AK63,IF(AL$4=$E63,"x",IF(AND(((AL$4-$E63)/VLOOKUP($D63,Opérations[],8,0))=INT(((AL$4-$E63)/VLOOKUP($D63,Opérations[],8,0))),$D63&lt;&gt;""),"S",""))),"")</f>
        <v/>
      </c>
      <c r="AM63" s="34" t="str">
        <f t="array" aca="1" ref="AM63" ca="1">IFERROR(IF(AND(OR(WEEKDAY(AL$4,2)&gt;5,AL$4=Congés),OR(AL63="x",AL63="S")),AL63,IF(AM$4=$E63,"x",IF(AND(((AM$4-$E63)/VLOOKUP($D63,Opérations[],8,0))=INT(((AM$4-$E63)/VLOOKUP($D63,Opérations[],8,0))),$D63&lt;&gt;""),"S",""))),"")</f>
        <v/>
      </c>
      <c r="AN63" s="34" t="str">
        <f t="array" aca="1" ref="AN63" ca="1">IFERROR(IF(AND(OR(WEEKDAY(AM$4,2)&gt;5,AM$4=Congés),OR(AM63="x",AM63="S")),AM63,IF(AN$4=$E63,"x",IF(AND(((AN$4-$E63)/VLOOKUP($D63,Opérations[],8,0))=INT(((AN$4-$E63)/VLOOKUP($D63,Opérations[],8,0))),$D63&lt;&gt;""),"S",""))),"")</f>
        <v/>
      </c>
      <c r="AO63" s="34" t="str">
        <f t="array" aca="1" ref="AO63" ca="1">IFERROR(IF(AND(OR(WEEKDAY(AN$4,2)&gt;5,AN$4=Congés),OR(AN63="x",AN63="S")),AN63,IF(AO$4=$E63,"x",IF(AND(((AO$4-$E63)/VLOOKUP($D63,Opérations[],8,0))=INT(((AO$4-$E63)/VLOOKUP($D63,Opérations[],8,0))),$D63&lt;&gt;""),"S",""))),"")</f>
        <v/>
      </c>
      <c r="AP63" s="34" t="str">
        <f t="array" aca="1" ref="AP63" ca="1">IFERROR(IF(AND(OR(WEEKDAY(AO$4,2)&gt;5,AO$4=Congés),OR(AO63="x",AO63="S")),AO63,IF(AP$4=$E63,"x",IF(AND(((AP$4-$E63)/VLOOKUP($D63,Opérations[],8,0))=INT(((AP$4-$E63)/VLOOKUP($D63,Opérations[],8,0))),$D63&lt;&gt;""),"S",""))),"")</f>
        <v/>
      </c>
      <c r="AQ63" s="34" t="str">
        <f t="array" aca="1" ref="AQ63" ca="1">IFERROR(IF(AND(OR(WEEKDAY(AP$4,2)&gt;5,AP$4=Congés),OR(AP63="x",AP63="S")),AP63,IF(AQ$4=$E63,"x",IF(AND(((AQ$4-$E63)/VLOOKUP($D63,Opérations[],8,0))=INT(((AQ$4-$E63)/VLOOKUP($D63,Opérations[],8,0))),$D63&lt;&gt;""),"S",""))),"")</f>
        <v/>
      </c>
      <c r="AR63" s="34" t="str">
        <f t="array" aca="1" ref="AR63" ca="1">IFERROR(IF(AND(OR(WEEKDAY(AQ$4,2)&gt;5,AQ$4=Congés),OR(AQ63="x",AQ63="S")),AQ63,IF(AR$4=$E63,"x",IF(AND(((AR$4-$E63)/VLOOKUP($D63,Opérations[],8,0))=INT(((AR$4-$E63)/VLOOKUP($D63,Opérations[],8,0))),$D63&lt;&gt;""),"S",""))),"")</f>
        <v>S</v>
      </c>
      <c r="AS63" s="34" t="str">
        <f t="array" aca="1" ref="AS63" ca="1">IFERROR(IF(AND(OR(WEEKDAY(AR$4,2)&gt;5,AR$4=Congés),OR(AR63="x",AR63="S")),AR63,IF(AS$4=$E63,"x",IF(AND(((AS$4-$E63)/VLOOKUP($D63,Opérations[],8,0))=INT(((AS$4-$E63)/VLOOKUP($D63,Opérations[],8,0))),$D63&lt;&gt;""),"S",""))),"")</f>
        <v/>
      </c>
      <c r="AT63" s="34" t="str">
        <f t="array" aca="1" ref="AT63" ca="1">IFERROR(IF(AND(OR(WEEKDAY(AS$4,2)&gt;5,AS$4=Congés),OR(AS63="x",AS63="S")),AS63,IF(AT$4=$E63,"x",IF(AND(((AT$4-$E63)/VLOOKUP($D63,Opérations[],8,0))=INT(((AT$4-$E63)/VLOOKUP($D63,Opérations[],8,0))),$D63&lt;&gt;""),"S",""))),"")</f>
        <v/>
      </c>
      <c r="AU63" s="34" t="str">
        <f t="array" aca="1" ref="AU63" ca="1">IFERROR(IF(AND(OR(WEEKDAY(AT$4,2)&gt;5,AT$4=Congés),OR(AT63="x",AT63="S")),AT63,IF(AU$4=$E63,"x",IF(AND(((AU$4-$E63)/VLOOKUP($D63,Opérations[],8,0))=INT(((AU$4-$E63)/VLOOKUP($D63,Opérations[],8,0))),$D63&lt;&gt;""),"S",""))),"")</f>
        <v/>
      </c>
      <c r="AV63" s="34" t="str">
        <f t="array" aca="1" ref="AV63" ca="1">IFERROR(IF(AND(OR(WEEKDAY(AU$4,2)&gt;5,AU$4=Congés),OR(AU63="x",AU63="S")),AU63,IF(AV$4=$E63,"x",IF(AND(((AV$4-$E63)/VLOOKUP($D63,Opérations[],8,0))=INT(((AV$4-$E63)/VLOOKUP($D63,Opérations[],8,0))),$D63&lt;&gt;""),"S",""))),"")</f>
        <v/>
      </c>
      <c r="AW63" s="34" t="str">
        <f t="array" aca="1" ref="AW63" ca="1">IFERROR(IF(AND(OR(WEEKDAY(AV$4,2)&gt;5,AV$4=Congés),OR(AV63="x",AV63="S")),AV63,IF(AW$4=$E63,"x",IF(AND(((AW$4-$E63)/VLOOKUP($D63,Opérations[],8,0))=INT(((AW$4-$E63)/VLOOKUP($D63,Opérations[],8,0))),$D63&lt;&gt;""),"S",""))),"")</f>
        <v/>
      </c>
      <c r="AX63" s="34" t="str">
        <f t="array" aca="1" ref="AX63" ca="1">IFERROR(IF(AND(OR(WEEKDAY(AW$4,2)&gt;5,AW$4=Congés),OR(AW63="x",AW63="S")),AW63,IF(AX$4=$E63,"x",IF(AND(((AX$4-$E63)/VLOOKUP($D63,Opérations[],8,0))=INT(((AX$4-$E63)/VLOOKUP($D63,Opérations[],8,0))),$D63&lt;&gt;""),"S",""))),"")</f>
        <v/>
      </c>
      <c r="AY63" s="34" t="str">
        <f t="array" aca="1" ref="AY63" ca="1">IFERROR(IF(AND(OR(WEEKDAY(AX$4,2)&gt;5,AX$4=Congés),OR(AX63="x",AX63="S")),AX63,IF(AY$4=$E63,"x",IF(AND(((AY$4-$E63)/VLOOKUP($D63,Opérations[],8,0))=INT(((AY$4-$E63)/VLOOKUP($D63,Opérations[],8,0))),$D63&lt;&gt;""),"S",""))),"")</f>
        <v>S</v>
      </c>
      <c r="AZ63" s="34" t="str">
        <f t="array" aca="1" ref="AZ63" ca="1">IFERROR(IF(AND(OR(WEEKDAY(AY$4,2)&gt;5,AY$4=Congés),OR(AY63="x",AY63="S")),AY63,IF(AZ$4=$E63,"x",IF(AND(((AZ$4-$E63)/VLOOKUP($D63,Opérations[],8,0))=INT(((AZ$4-$E63)/VLOOKUP($D63,Opérations[],8,0))),$D63&lt;&gt;""),"S",""))),"")</f>
        <v/>
      </c>
      <c r="BA63" s="34" t="str">
        <f t="array" aca="1" ref="BA63" ca="1">IFERROR(IF(AND(OR(WEEKDAY(AZ$4,2)&gt;5,AZ$4=Congés),OR(AZ63="x",AZ63="S")),AZ63,IF(BA$4=$E63,"x",IF(AND(((BA$4-$E63)/VLOOKUP($D63,Opérations[],8,0))=INT(((BA$4-$E63)/VLOOKUP($D63,Opérations[],8,0))),$D63&lt;&gt;""),"S",""))),"")</f>
        <v/>
      </c>
      <c r="BB63" s="34" t="str">
        <f t="array" aca="1" ref="BB63" ca="1">IFERROR(IF(AND(OR(WEEKDAY(BA$4,2)&gt;5,BA$4=Congés),OR(BA63="x",BA63="S")),BA63,IF(BB$4=$E63,"x",IF(AND(((BB$4-$E63)/VLOOKUP($D63,Opérations[],8,0))=INT(((BB$4-$E63)/VLOOKUP($D63,Opérations[],8,0))),$D63&lt;&gt;""),"S",""))),"")</f>
        <v/>
      </c>
      <c r="BC63" s="34" t="str">
        <f t="array" aca="1" ref="BC63" ca="1">IFERROR(IF(AND(OR(WEEKDAY(BB$4,2)&gt;5,BB$4=Congés),OR(BB63="x",BB63="S")),BB63,IF(BC$4=$E63,"x",IF(AND(((BC$4-$E63)/VLOOKUP($D63,Opérations[],8,0))=INT(((BC$4-$E63)/VLOOKUP($D63,Opérations[],8,0))),$D63&lt;&gt;""),"S",""))),"")</f>
        <v/>
      </c>
      <c r="BD63" s="72" t="str">
        <f t="array" aca="1" ref="BD63" ca="1">IFERROR(IF(AND(OR(WEEKDAY(BC$4,2)&gt;5,BC$4=Congés),OR(BC63="x",BC63="S")),BC63,IF(BD$4=$E63,"x",IF(AND(((BD$4-$E63)/VLOOKUP($D63,Opérations[],8,0))=INT(((BD$4-$E63)/VLOOKUP($D63,Opérations[],8,0))),$D63&lt;&gt;""),"S",""))),"")</f>
        <v/>
      </c>
    </row>
    <row r="64" spans="3:56">
      <c r="C64" s="159" t="str">
        <f>IF(ISBLANK(D64),"",VLOOKUP(D64,Opérations[],2,0))</f>
        <v>Capteurs</v>
      </c>
      <c r="D64" s="4">
        <f t="shared" si="4"/>
        <v>58</v>
      </c>
      <c r="E64" s="71">
        <f>IF(ISBLANK(D64),"",VLOOKUP(D64,Opérations[],3,0))</f>
        <v>42650</v>
      </c>
      <c r="F64" s="83"/>
      <c r="G64" s="80" t="str">
        <f t="array" aca="1" ref="G64" ca="1">IFERROR(IF(AND(OR(WEEKDAY(F$4,2)&gt;5,F$4=Congés),OR(F64="x",F64="S")),F64,IF(G$4=$E64,"x",IF(AND(((G$4-$E64)/VLOOKUP($D64,Opérations[],8,0))=INT(((G$4-$E64)/VLOOKUP($D64,Opérations[],8,0))),$D64&lt;&gt;""),"S",""))),"")</f>
        <v/>
      </c>
      <c r="H64" s="34" t="str">
        <f t="array" aca="1" ref="H64" ca="1">IFERROR(IF(AND(OR(WEEKDAY(G$4,2)&gt;5,G$4=Congés),OR(G64="x",G64="S")),G64,IF(H$4=$E64,"x",IF(AND(((H$4-$E64)/VLOOKUP($D64,Opérations[],8,0))=INT(((H$4-$E64)/VLOOKUP($D64,Opérations[],8,0))),$D64&lt;&gt;""),"S",""))),"")</f>
        <v/>
      </c>
      <c r="I64" s="34" t="str">
        <f t="array" aca="1" ref="I64" ca="1">IFERROR(IF(AND(OR(WEEKDAY(H$4,2)&gt;5,H$4=Congés),OR(H64="x",H64="S")),H64,IF(I$4=$E64,"x",IF(AND(((I$4-$E64)/VLOOKUP($D64,Opérations[],8,0))=INT(((I$4-$E64)/VLOOKUP($D64,Opérations[],8,0))),$D64&lt;&gt;""),"S",""))),"")</f>
        <v/>
      </c>
      <c r="J64" s="34" t="str">
        <f t="array" aca="1" ref="J64" ca="1">IFERROR(IF(AND(OR(WEEKDAY(I$4,2)&gt;5,I$4=Congés),OR(I64="x",I64="S")),I64,IF(J$4=$E64,"x",IF(AND(((J$4-$E64)/VLOOKUP($D64,Opérations[],8,0))=INT(((J$4-$E64)/VLOOKUP($D64,Opérations[],8,0))),$D64&lt;&gt;""),"S",""))),"")</f>
        <v/>
      </c>
      <c r="K64" s="34" t="str">
        <f t="array" aca="1" ref="K64" ca="1">IFERROR(IF(AND(OR(WEEKDAY(J$4,2)&gt;5,J$4=Congés),OR(J64="x",J64="S")),J64,IF(K$4=$E64,"x",IF(AND(((K$4-$E64)/VLOOKUP($D64,Opérations[],8,0))=INT(((K$4-$E64)/VLOOKUP($D64,Opérations[],8,0))),$D64&lt;&gt;""),"S",""))),"")</f>
        <v/>
      </c>
      <c r="L64" s="34" t="str">
        <f t="array" aca="1" ref="L64" ca="1">IFERROR(IF(AND(OR(WEEKDAY(K$4,2)&gt;5,K$4=Congés),OR(K64="x",K64="S")),K64,IF(L$4=$E64,"x",IF(AND(((L$4-$E64)/VLOOKUP($D64,Opérations[],8,0))=INT(((L$4-$E64)/VLOOKUP($D64,Opérations[],8,0))),$D64&lt;&gt;""),"S",""))),"")</f>
        <v/>
      </c>
      <c r="M64" s="34" t="str">
        <f t="array" aca="1" ref="M64" ca="1">IFERROR(IF(AND(OR(WEEKDAY(L$4,2)&gt;5,L$4=Congés),OR(L64="x",L64="S")),L64,IF(M$4=$E64,"x",IF(AND(((M$4-$E64)/VLOOKUP($D64,Opérations[],8,0))=INT(((M$4-$E64)/VLOOKUP($D64,Opérations[],8,0))),$D64&lt;&gt;""),"S",""))),"")</f>
        <v/>
      </c>
      <c r="N64" s="34" t="str">
        <f t="array" aca="1" ref="N64" ca="1">IFERROR(IF(AND(OR(WEEKDAY(M$4,2)&gt;5,M$4=Congés),OR(M64="x",M64="S")),M64,IF(N$4=$E64,"x",IF(AND(((N$4-$E64)/VLOOKUP($D64,Opérations[],8,0))=INT(((N$4-$E64)/VLOOKUP($D64,Opérations[],8,0))),$D64&lt;&gt;""),"S",""))),"")</f>
        <v/>
      </c>
      <c r="O64" s="34" t="str">
        <f t="array" aca="1" ref="O64" ca="1">IFERROR(IF(AND(OR(WEEKDAY(N$4,2)&gt;5,N$4=Congés),OR(N64="x",N64="S")),N64,IF(O$4=$E64,"x",IF(AND(((O$4-$E64)/VLOOKUP($D64,Opérations[],8,0))=INT(((O$4-$E64)/VLOOKUP($D64,Opérations[],8,0))),$D64&lt;&gt;""),"S",""))),"")</f>
        <v/>
      </c>
      <c r="P64" s="34" t="str">
        <f t="array" aca="1" ref="P64" ca="1">IFERROR(IF(AND(OR(WEEKDAY(O$4,2)&gt;5,O$4=Congés),OR(O64="x",O64="S")),O64,IF(P$4=$E64,"x",IF(AND(((P$4-$E64)/VLOOKUP($D64,Opérations[],8,0))=INT(((P$4-$E64)/VLOOKUP($D64,Opérations[],8,0))),$D64&lt;&gt;""),"S",""))),"")</f>
        <v/>
      </c>
      <c r="Q64" s="34" t="str">
        <f t="array" aca="1" ref="Q64" ca="1">IFERROR(IF(AND(OR(WEEKDAY(P$4,2)&gt;5,P$4=Congés),OR(P64="x",P64="S")),P64,IF(Q$4=$E64,"x",IF(AND(((Q$4-$E64)/VLOOKUP($D64,Opérations[],8,0))=INT(((Q$4-$E64)/VLOOKUP($D64,Opérations[],8,0))),$D64&lt;&gt;""),"S",""))),"")</f>
        <v/>
      </c>
      <c r="R64" s="34" t="str">
        <f t="array" aca="1" ref="R64" ca="1">IFERROR(IF(AND(OR(WEEKDAY(Q$4,2)&gt;5,Q$4=Congés),OR(Q64="x",Q64="S")),Q64,IF(R$4=$E64,"x",IF(AND(((R$4-$E64)/VLOOKUP($D64,Opérations[],8,0))=INT(((R$4-$E64)/VLOOKUP($D64,Opérations[],8,0))),$D64&lt;&gt;""),"S",""))),"")</f>
        <v/>
      </c>
      <c r="S64" s="34" t="str">
        <f t="array" aca="1" ref="S64" ca="1">IFERROR(IF(AND(OR(WEEKDAY(R$4,2)&gt;5,R$4=Congés),OR(R64="x",R64="S")),R64,IF(S$4=$E64,"x",IF(AND(((S$4-$E64)/VLOOKUP($D64,Opérations[],8,0))=INT(((S$4-$E64)/VLOOKUP($D64,Opérations[],8,0))),$D64&lt;&gt;""),"S",""))),"")</f>
        <v/>
      </c>
      <c r="T64" s="34" t="str">
        <f t="array" aca="1" ref="T64" ca="1">IFERROR(IF(AND(OR(WEEKDAY(S$4,2)&gt;5,S$4=Congés),OR(S64="x",S64="S")),S64,IF(T$4=$E64,"x",IF(AND(((T$4-$E64)/VLOOKUP($D64,Opérations[],8,0))=INT(((T$4-$E64)/VLOOKUP($D64,Opérations[],8,0))),$D64&lt;&gt;""),"S",""))),"")</f>
        <v/>
      </c>
      <c r="U64" s="34" t="str">
        <f t="array" aca="1" ref="U64" ca="1">IFERROR(IF(AND(OR(WEEKDAY(T$4,2)&gt;5,T$4=Congés),OR(T64="x",T64="S")),T64,IF(U$4=$E64,"x",IF(AND(((U$4-$E64)/VLOOKUP($D64,Opérations[],8,0))=INT(((U$4-$E64)/VLOOKUP($D64,Opérations[],8,0))),$D64&lt;&gt;""),"S",""))),"")</f>
        <v/>
      </c>
      <c r="V64" s="34" t="str">
        <f t="array" aca="1" ref="V64" ca="1">IFERROR(IF(AND(OR(WEEKDAY(U$4,2)&gt;5,U$4=Congés),OR(U64="x",U64="S")),U64,IF(V$4=$E64,"x",IF(AND(((V$4-$E64)/VLOOKUP($D64,Opérations[],8,0))=INT(((V$4-$E64)/VLOOKUP($D64,Opérations[],8,0))),$D64&lt;&gt;""),"S",""))),"")</f>
        <v/>
      </c>
      <c r="W64" s="34" t="str">
        <f t="array" aca="1" ref="W64" ca="1">IFERROR(IF(AND(OR(WEEKDAY(V$4,2)&gt;5,V$4=Congés),OR(V64="x",V64="S")),V64,IF(W$4=$E64,"x",IF(AND(((W$4-$E64)/VLOOKUP($D64,Opérations[],8,0))=INT(((W$4-$E64)/VLOOKUP($D64,Opérations[],8,0))),$D64&lt;&gt;""),"S",""))),"")</f>
        <v/>
      </c>
      <c r="X64" s="34" t="str">
        <f t="array" aca="1" ref="X64" ca="1">IFERROR(IF(AND(OR(WEEKDAY(W$4,2)&gt;5,W$4=Congés),OR(W64="x",W64="S")),W64,IF(X$4=$E64,"x",IF(AND(((X$4-$E64)/VLOOKUP($D64,Opérations[],8,0))=INT(((X$4-$E64)/VLOOKUP($D64,Opérations[],8,0))),$D64&lt;&gt;""),"S",""))),"")</f>
        <v>S</v>
      </c>
      <c r="Y64" s="34" t="str">
        <f t="array" aca="1" ref="Y64" ca="1">IFERROR(IF(AND(OR(WEEKDAY(X$4,2)&gt;5,X$4=Congés),OR(X64="x",X64="S")),X64,IF(Y$4=$E64,"x",IF(AND(((Y$4-$E64)/VLOOKUP($D64,Opérations[],8,0))=INT(((Y$4-$E64)/VLOOKUP($D64,Opérations[],8,0))),$D64&lt;&gt;""),"S",""))),"")</f>
        <v>S</v>
      </c>
      <c r="Z64" s="34" t="str">
        <f t="array" aca="1" ref="Z64" ca="1">IFERROR(IF(AND(OR(WEEKDAY(Y$4,2)&gt;5,Y$4=Congés),OR(Y64="x",Y64="S")),Y64,IF(Z$4=$E64,"x",IF(AND(((Z$4-$E64)/VLOOKUP($D64,Opérations[],8,0))=INT(((Z$4-$E64)/VLOOKUP($D64,Opérations[],8,0))),$D64&lt;&gt;""),"S",""))),"")</f>
        <v>S</v>
      </c>
      <c r="AA64" s="34" t="str">
        <f t="array" aca="1" ref="AA64" ca="1">IFERROR(IF(AND(OR(WEEKDAY(Z$4,2)&gt;5,Z$4=Congés),OR(Z64="x",Z64="S")),Z64,IF(AA$4=$E64,"x",IF(AND(((AA$4-$E64)/VLOOKUP($D64,Opérations[],8,0))=INT(((AA$4-$E64)/VLOOKUP($D64,Opérations[],8,0))),$D64&lt;&gt;""),"S",""))),"")</f>
        <v/>
      </c>
      <c r="AB64" s="34" t="str">
        <f t="array" aca="1" ref="AB64" ca="1">IFERROR(IF(AND(OR(WEEKDAY(AA$4,2)&gt;5,AA$4=Congés),OR(AA64="x",AA64="S")),AA64,IF(AB$4=$E64,"x",IF(AND(((AB$4-$E64)/VLOOKUP($D64,Opérations[],8,0))=INT(((AB$4-$E64)/VLOOKUP($D64,Opérations[],8,0))),$D64&lt;&gt;""),"S",""))),"")</f>
        <v/>
      </c>
      <c r="AC64" s="34" t="str">
        <f t="array" aca="1" ref="AC64" ca="1">IFERROR(IF(AND(OR(WEEKDAY(AB$4,2)&gt;5,AB$4=Congés),OR(AB64="x",AB64="S")),AB64,IF(AC$4=$E64,"x",IF(AND(((AC$4-$E64)/VLOOKUP($D64,Opérations[],8,0))=INT(((AC$4-$E64)/VLOOKUP($D64,Opérations[],8,0))),$D64&lt;&gt;""),"S",""))),"")</f>
        <v/>
      </c>
      <c r="AD64" s="34" t="str">
        <f t="array" aca="1" ref="AD64" ca="1">IFERROR(IF(AND(OR(WEEKDAY(AC$4,2)&gt;5,AC$4=Congés),OR(AC64="x",AC64="S")),AC64,IF(AD$4=$E64,"x",IF(AND(((AD$4-$E64)/VLOOKUP($D64,Opérations[],8,0))=INT(((AD$4-$E64)/VLOOKUP($D64,Opérations[],8,0))),$D64&lt;&gt;""),"S",""))),"")</f>
        <v/>
      </c>
      <c r="AE64" s="34" t="str">
        <f t="array" aca="1" ref="AE64" ca="1">IFERROR(IF(AND(OR(WEEKDAY(AD$4,2)&gt;5,AD$4=Congés),OR(AD64="x",AD64="S")),AD64,IF(AE$4=$E64,"x",IF(AND(((AE$4-$E64)/VLOOKUP($D64,Opérations[],8,0))=INT(((AE$4-$E64)/VLOOKUP($D64,Opérations[],8,0))),$D64&lt;&gt;""),"S",""))),"")</f>
        <v/>
      </c>
      <c r="AF64" s="34" t="str">
        <f t="array" aca="1" ref="AF64" ca="1">IFERROR(IF(AND(OR(WEEKDAY(AE$4,2)&gt;5,AE$4=Congés),OR(AE64="x",AE64="S")),AE64,IF(AF$4=$E64,"x",IF(AND(((AF$4-$E64)/VLOOKUP($D64,Opérations[],8,0))=INT(((AF$4-$E64)/VLOOKUP($D64,Opérations[],8,0))),$D64&lt;&gt;""),"S",""))),"")</f>
        <v/>
      </c>
      <c r="AG64" s="72" t="str">
        <f t="array" aca="1" ref="AG64" ca="1">IFERROR(IF(AND(OR(WEEKDAY(AF$4,2)&gt;5,AF$4=Congés),OR(AF64="x",AF64="S")),AF64,IF(AG$4=$E64,"x",IF(AND(((AG$4-$E64)/VLOOKUP($D64,Opérations[],8,0))=INT(((AG$4-$E64)/VLOOKUP($D64,Opérations[],8,0))),$D64&lt;&gt;""),"S",""))),"")</f>
        <v/>
      </c>
      <c r="AH64" s="80" t="str">
        <f t="array" aca="1" ref="AH64" ca="1">IFERROR(IF(AND(OR(WEEKDAY(AG$4,2)&gt;5,AG$4=Congés),OR(AG64="x",AG64="S")),AG64,IF(AH$4=$E64,"x",IF(AND(((AH$4-$E64)/VLOOKUP($D64,Opérations[],8,0))=INT(((AH$4-$E64)/VLOOKUP($D64,Opérations[],8,0))),$D64&lt;&gt;""),"S",""))),"")</f>
        <v/>
      </c>
      <c r="AI64" s="34" t="str">
        <f t="array" aca="1" ref="AI64" ca="1">IFERROR(IF(AND(OR(WEEKDAY(AH$4,2)&gt;5,AH$4=Congés),OR(AH64="x",AH64="S")),AH64,IF(AI$4=$E64,"x",IF(AND(((AI$4-$E64)/VLOOKUP($D64,Opérations[],8,0))=INT(((AI$4-$E64)/VLOOKUP($D64,Opérations[],8,0))),$D64&lt;&gt;""),"S",""))),"")</f>
        <v/>
      </c>
      <c r="AJ64" s="34" t="str">
        <f t="array" aca="1" ref="AJ64" ca="1">IFERROR(IF(AND(OR(WEEKDAY(AI$4,2)&gt;5,AI$4=Congés),OR(AI64="x",AI64="S")),AI64,IF(AJ$4=$E64,"x",IF(AND(((AJ$4-$E64)/VLOOKUP($D64,Opérations[],8,0))=INT(((AJ$4-$E64)/VLOOKUP($D64,Opérations[],8,0))),$D64&lt;&gt;""),"S",""))),"")</f>
        <v/>
      </c>
      <c r="AK64" s="34" t="str">
        <f t="array" aca="1" ref="AK64" ca="1">IFERROR(IF(AND(OR(WEEKDAY(AJ$4,2)&gt;5,AJ$4=Congés),OR(AJ64="x",AJ64="S")),AJ64,IF(AK$4=$E64,"x",IF(AND(((AK$4-$E64)/VLOOKUP($D64,Opérations[],8,0))=INT(((AK$4-$E64)/VLOOKUP($D64,Opérations[],8,0))),$D64&lt;&gt;""),"S",""))),"")</f>
        <v/>
      </c>
      <c r="AL64" s="34" t="str">
        <f t="array" aca="1" ref="AL64" ca="1">IFERROR(IF(AND(OR(WEEKDAY(AK$4,2)&gt;5,AK$4=Congés),OR(AK64="x",AK64="S")),AK64,IF(AL$4=$E64,"x",IF(AND(((AL$4-$E64)/VLOOKUP($D64,Opérations[],8,0))=INT(((AL$4-$E64)/VLOOKUP($D64,Opérations[],8,0))),$D64&lt;&gt;""),"S",""))),"")</f>
        <v/>
      </c>
      <c r="AM64" s="34" t="str">
        <f t="array" aca="1" ref="AM64" ca="1">IFERROR(IF(AND(OR(WEEKDAY(AL$4,2)&gt;5,AL$4=Congés),OR(AL64="x",AL64="S")),AL64,IF(AM$4=$E64,"x",IF(AND(((AM$4-$E64)/VLOOKUP($D64,Opérations[],8,0))=INT(((AM$4-$E64)/VLOOKUP($D64,Opérations[],8,0))),$D64&lt;&gt;""),"S",""))),"")</f>
        <v/>
      </c>
      <c r="AN64" s="34" t="str">
        <f t="array" aca="1" ref="AN64" ca="1">IFERROR(IF(AND(OR(WEEKDAY(AM$4,2)&gt;5,AM$4=Congés),OR(AM64="x",AM64="S")),AM64,IF(AN$4=$E64,"x",IF(AND(((AN$4-$E64)/VLOOKUP($D64,Opérations[],8,0))=INT(((AN$4-$E64)/VLOOKUP($D64,Opérations[],8,0))),$D64&lt;&gt;""),"S",""))),"")</f>
        <v/>
      </c>
      <c r="AO64" s="34" t="str">
        <f t="array" aca="1" ref="AO64" ca="1">IFERROR(IF(AND(OR(WEEKDAY(AN$4,2)&gt;5,AN$4=Congés),OR(AN64="x",AN64="S")),AN64,IF(AO$4=$E64,"x",IF(AND(((AO$4-$E64)/VLOOKUP($D64,Opérations[],8,0))=INT(((AO$4-$E64)/VLOOKUP($D64,Opérations[],8,0))),$D64&lt;&gt;""),"S",""))),"")</f>
        <v/>
      </c>
      <c r="AP64" s="34" t="str">
        <f t="array" aca="1" ref="AP64" ca="1">IFERROR(IF(AND(OR(WEEKDAY(AO$4,2)&gt;5,AO$4=Congés),OR(AO64="x",AO64="S")),AO64,IF(AP$4=$E64,"x",IF(AND(((AP$4-$E64)/VLOOKUP($D64,Opérations[],8,0))=INT(((AP$4-$E64)/VLOOKUP($D64,Opérations[],8,0))),$D64&lt;&gt;""),"S",""))),"")</f>
        <v/>
      </c>
      <c r="AQ64" s="34" t="str">
        <f t="array" aca="1" ref="AQ64" ca="1">IFERROR(IF(AND(OR(WEEKDAY(AP$4,2)&gt;5,AP$4=Congés),OR(AP64="x",AP64="S")),AP64,IF(AQ$4=$E64,"x",IF(AND(((AQ$4-$E64)/VLOOKUP($D64,Opérations[],8,0))=INT(((AQ$4-$E64)/VLOOKUP($D64,Opérations[],8,0))),$D64&lt;&gt;""),"S",""))),"")</f>
        <v/>
      </c>
      <c r="AR64" s="34" t="str">
        <f t="array" aca="1" ref="AR64" ca="1">IFERROR(IF(AND(OR(WEEKDAY(AQ$4,2)&gt;5,AQ$4=Congés),OR(AQ64="x",AQ64="S")),AQ64,IF(AR$4=$E64,"x",IF(AND(((AR$4-$E64)/VLOOKUP($D64,Opérations[],8,0))=INT(((AR$4-$E64)/VLOOKUP($D64,Opérations[],8,0))),$D64&lt;&gt;""),"S",""))),"")</f>
        <v/>
      </c>
      <c r="AS64" s="34" t="str">
        <f t="array" aca="1" ref="AS64" ca="1">IFERROR(IF(AND(OR(WEEKDAY(AR$4,2)&gt;5,AR$4=Congés),OR(AR64="x",AR64="S")),AR64,IF(AS$4=$E64,"x",IF(AND(((AS$4-$E64)/VLOOKUP($D64,Opérations[],8,0))=INT(((AS$4-$E64)/VLOOKUP($D64,Opérations[],8,0))),$D64&lt;&gt;""),"S",""))),"")</f>
        <v/>
      </c>
      <c r="AT64" s="34" t="str">
        <f t="array" aca="1" ref="AT64" ca="1">IFERROR(IF(AND(OR(WEEKDAY(AS$4,2)&gt;5,AS$4=Congés),OR(AS64="x",AS64="S")),AS64,IF(AT$4=$E64,"x",IF(AND(((AT$4-$E64)/VLOOKUP($D64,Opérations[],8,0))=INT(((AT$4-$E64)/VLOOKUP($D64,Opérations[],8,0))),$D64&lt;&gt;""),"S",""))),"")</f>
        <v/>
      </c>
      <c r="AU64" s="34" t="str">
        <f t="array" aca="1" ref="AU64" ca="1">IFERROR(IF(AND(OR(WEEKDAY(AT$4,2)&gt;5,AT$4=Congés),OR(AT64="x",AT64="S")),AT64,IF(AU$4=$E64,"x",IF(AND(((AU$4-$E64)/VLOOKUP($D64,Opérations[],8,0))=INT(((AU$4-$E64)/VLOOKUP($D64,Opérations[],8,0))),$D64&lt;&gt;""),"S",""))),"")</f>
        <v/>
      </c>
      <c r="AV64" s="34" t="str">
        <f t="array" aca="1" ref="AV64" ca="1">IFERROR(IF(AND(OR(WEEKDAY(AU$4,2)&gt;5,AU$4=Congés),OR(AU64="x",AU64="S")),AU64,IF(AV$4=$E64,"x",IF(AND(((AV$4-$E64)/VLOOKUP($D64,Opérations[],8,0))=INT(((AV$4-$E64)/VLOOKUP($D64,Opérations[],8,0))),$D64&lt;&gt;""),"S",""))),"")</f>
        <v/>
      </c>
      <c r="AW64" s="34" t="str">
        <f t="array" aca="1" ref="AW64" ca="1">IFERROR(IF(AND(OR(WEEKDAY(AV$4,2)&gt;5,AV$4=Congés),OR(AV64="x",AV64="S")),AV64,IF(AW$4=$E64,"x",IF(AND(((AW$4-$E64)/VLOOKUP($D64,Opérations[],8,0))=INT(((AW$4-$E64)/VLOOKUP($D64,Opérations[],8,0))),$D64&lt;&gt;""),"S",""))),"")</f>
        <v/>
      </c>
      <c r="AX64" s="34" t="str">
        <f t="array" aca="1" ref="AX64" ca="1">IFERROR(IF(AND(OR(WEEKDAY(AW$4,2)&gt;5,AW$4=Congés),OR(AW64="x",AW64="S")),AW64,IF(AX$4=$E64,"x",IF(AND(((AX$4-$E64)/VLOOKUP($D64,Opérations[],8,0))=INT(((AX$4-$E64)/VLOOKUP($D64,Opérations[],8,0))),$D64&lt;&gt;""),"S",""))),"")</f>
        <v/>
      </c>
      <c r="AY64" s="34" t="str">
        <f t="array" aca="1" ref="AY64" ca="1">IFERROR(IF(AND(OR(WEEKDAY(AX$4,2)&gt;5,AX$4=Congés),OR(AX64="x",AX64="S")),AX64,IF(AY$4=$E64,"x",IF(AND(((AY$4-$E64)/VLOOKUP($D64,Opérations[],8,0))=INT(((AY$4-$E64)/VLOOKUP($D64,Opérations[],8,0))),$D64&lt;&gt;""),"S",""))),"")</f>
        <v/>
      </c>
      <c r="AZ64" s="34" t="str">
        <f t="array" aca="1" ref="AZ64" ca="1">IFERROR(IF(AND(OR(WEEKDAY(AY$4,2)&gt;5,AY$4=Congés),OR(AY64="x",AY64="S")),AY64,IF(AZ$4=$E64,"x",IF(AND(((AZ$4-$E64)/VLOOKUP($D64,Opérations[],8,0))=INT(((AZ$4-$E64)/VLOOKUP($D64,Opérations[],8,0))),$D64&lt;&gt;""),"S",""))),"")</f>
        <v/>
      </c>
      <c r="BA64" s="34" t="str">
        <f t="array" aca="1" ref="BA64" ca="1">IFERROR(IF(AND(OR(WEEKDAY(AZ$4,2)&gt;5,AZ$4=Congés),OR(AZ64="x",AZ64="S")),AZ64,IF(BA$4=$E64,"x",IF(AND(((BA$4-$E64)/VLOOKUP($D64,Opérations[],8,0))=INT(((BA$4-$E64)/VLOOKUP($D64,Opérations[],8,0))),$D64&lt;&gt;""),"S",""))),"")</f>
        <v/>
      </c>
      <c r="BB64" s="34" t="str">
        <f t="array" aca="1" ref="BB64" ca="1">IFERROR(IF(AND(OR(WEEKDAY(BA$4,2)&gt;5,BA$4=Congés),OR(BA64="x",BA64="S")),BA64,IF(BB$4=$E64,"x",IF(AND(((BB$4-$E64)/VLOOKUP($D64,Opérations[],8,0))=INT(((BB$4-$E64)/VLOOKUP($D64,Opérations[],8,0))),$D64&lt;&gt;""),"S",""))),"")</f>
        <v/>
      </c>
      <c r="BC64" s="34" t="str">
        <f t="array" aca="1" ref="BC64" ca="1">IFERROR(IF(AND(OR(WEEKDAY(BB$4,2)&gt;5,BB$4=Congés),OR(BB64="x",BB64="S")),BB64,IF(BC$4=$E64,"x",IF(AND(((BC$4-$E64)/VLOOKUP($D64,Opérations[],8,0))=INT(((BC$4-$E64)/VLOOKUP($D64,Opérations[],8,0))),$D64&lt;&gt;""),"S",""))),"")</f>
        <v/>
      </c>
      <c r="BD64" s="72" t="str">
        <f t="array" aca="1" ref="BD64" ca="1">IFERROR(IF(AND(OR(WEEKDAY(BC$4,2)&gt;5,BC$4=Congés),OR(BC64="x",BC64="S")),BC64,IF(BD$4=$E64,"x",IF(AND(((BD$4-$E64)/VLOOKUP($D64,Opérations[],8,0))=INT(((BD$4-$E64)/VLOOKUP($D64,Opérations[],8,0))),$D64&lt;&gt;""),"S",""))),"")</f>
        <v/>
      </c>
    </row>
    <row r="65" spans="3:56">
      <c r="C65" s="163" t="str">
        <f>IF(ISBLANK(D65),"",VLOOKUP(D65,Opérations[],2,0))</f>
        <v>Vérin d'écartement lames X8</v>
      </c>
      <c r="D65" s="4">
        <f t="shared" si="4"/>
        <v>59</v>
      </c>
      <c r="E65" s="71">
        <f>IF(ISBLANK(D65),"",VLOOKUP(D65,Opérations[],3,0))</f>
        <v>0</v>
      </c>
      <c r="F65" s="83"/>
      <c r="G65" s="80" t="str">
        <f t="array" aca="1" ref="G65" ca="1">IFERROR(IF(AND(OR(WEEKDAY(F$4,2)&gt;5,F$4=Congés),OR(F65="x",F65="S")),F65,IF(G$4=$E65,"x",IF(AND(((G$4-$E65)/VLOOKUP($D65,Opérations[],8,0))=INT(((G$4-$E65)/VLOOKUP($D65,Opérations[],8,0))),$D65&lt;&gt;""),"S",""))),"")</f>
        <v/>
      </c>
      <c r="H65" s="34" t="str">
        <f t="array" aca="1" ref="H65" ca="1">IFERROR(IF(AND(OR(WEEKDAY(G$4,2)&gt;5,G$4=Congés),OR(G65="x",G65="S")),G65,IF(H$4=$E65,"x",IF(AND(((H$4-$E65)/VLOOKUP($D65,Opérations[],8,0))=INT(((H$4-$E65)/VLOOKUP($D65,Opérations[],8,0))),$D65&lt;&gt;""),"S",""))),"")</f>
        <v/>
      </c>
      <c r="I65" s="34" t="str">
        <f t="array" aca="1" ref="I65" ca="1">IFERROR(IF(AND(OR(WEEKDAY(H$4,2)&gt;5,H$4=Congés),OR(H65="x",H65="S")),H65,IF(I$4=$E65,"x",IF(AND(((I$4-$E65)/VLOOKUP($D65,Opérations[],8,0))=INT(((I$4-$E65)/VLOOKUP($D65,Opérations[],8,0))),$D65&lt;&gt;""),"S",""))),"")</f>
        <v/>
      </c>
      <c r="J65" s="34" t="str">
        <f t="array" aca="1" ref="J65" ca="1">IFERROR(IF(AND(OR(WEEKDAY(I$4,2)&gt;5,I$4=Congés),OR(I65="x",I65="S")),I65,IF(J$4=$E65,"x",IF(AND(((J$4-$E65)/VLOOKUP($D65,Opérations[],8,0))=INT(((J$4-$E65)/VLOOKUP($D65,Opérations[],8,0))),$D65&lt;&gt;""),"S",""))),"")</f>
        <v/>
      </c>
      <c r="K65" s="34" t="str">
        <f t="array" aca="1" ref="K65" ca="1">IFERROR(IF(AND(OR(WEEKDAY(J$4,2)&gt;5,J$4=Congés),OR(J65="x",J65="S")),J65,IF(K$4=$E65,"x",IF(AND(((K$4-$E65)/VLOOKUP($D65,Opérations[],8,0))=INT(((K$4-$E65)/VLOOKUP($D65,Opérations[],8,0))),$D65&lt;&gt;""),"S",""))),"")</f>
        <v/>
      </c>
      <c r="L65" s="34" t="str">
        <f t="array" aca="1" ref="L65" ca="1">IFERROR(IF(AND(OR(WEEKDAY(K$4,2)&gt;5,K$4=Congés),OR(K65="x",K65="S")),K65,IF(L$4=$E65,"x",IF(AND(((L$4-$E65)/VLOOKUP($D65,Opérations[],8,0))=INT(((L$4-$E65)/VLOOKUP($D65,Opérations[],8,0))),$D65&lt;&gt;""),"S",""))),"")</f>
        <v/>
      </c>
      <c r="M65" s="34" t="str">
        <f t="array" aca="1" ref="M65" ca="1">IFERROR(IF(AND(OR(WEEKDAY(L$4,2)&gt;5,L$4=Congés),OR(L65="x",L65="S")),L65,IF(M$4=$E65,"x",IF(AND(((M$4-$E65)/VLOOKUP($D65,Opérations[],8,0))=INT(((M$4-$E65)/VLOOKUP($D65,Opérations[],8,0))),$D65&lt;&gt;""),"S",""))),"")</f>
        <v/>
      </c>
      <c r="N65" s="34" t="str">
        <f t="array" aca="1" ref="N65" ca="1">IFERROR(IF(AND(OR(WEEKDAY(M$4,2)&gt;5,M$4=Congés),OR(M65="x",M65="S")),M65,IF(N$4=$E65,"x",IF(AND(((N$4-$E65)/VLOOKUP($D65,Opérations[],8,0))=INT(((N$4-$E65)/VLOOKUP($D65,Opérations[],8,0))),$D65&lt;&gt;""),"S",""))),"")</f>
        <v/>
      </c>
      <c r="O65" s="34" t="str">
        <f t="array" aca="1" ref="O65" ca="1">IFERROR(IF(AND(OR(WEEKDAY(N$4,2)&gt;5,N$4=Congés),OR(N65="x",N65="S")),N65,IF(O$4=$E65,"x",IF(AND(((O$4-$E65)/VLOOKUP($D65,Opérations[],8,0))=INT(((O$4-$E65)/VLOOKUP($D65,Opérations[],8,0))),$D65&lt;&gt;""),"S",""))),"")</f>
        <v/>
      </c>
      <c r="P65" s="34" t="str">
        <f t="array" aca="1" ref="P65" ca="1">IFERROR(IF(AND(OR(WEEKDAY(O$4,2)&gt;5,O$4=Congés),OR(O65="x",O65="S")),O65,IF(P$4=$E65,"x",IF(AND(((P$4-$E65)/VLOOKUP($D65,Opérations[],8,0))=INT(((P$4-$E65)/VLOOKUP($D65,Opérations[],8,0))),$D65&lt;&gt;""),"S",""))),"")</f>
        <v/>
      </c>
      <c r="Q65" s="34" t="str">
        <f t="array" aca="1" ref="Q65" ca="1">IFERROR(IF(AND(OR(WEEKDAY(P$4,2)&gt;5,P$4=Congés),OR(P65="x",P65="S")),P65,IF(Q$4=$E65,"x",IF(AND(((Q$4-$E65)/VLOOKUP($D65,Opérations[],8,0))=INT(((Q$4-$E65)/VLOOKUP($D65,Opérations[],8,0))),$D65&lt;&gt;""),"S",""))),"")</f>
        <v/>
      </c>
      <c r="R65" s="34" t="str">
        <f t="array" aca="1" ref="R65" ca="1">IFERROR(IF(AND(OR(WEEKDAY(Q$4,2)&gt;5,Q$4=Congés),OR(Q65="x",Q65="S")),Q65,IF(R$4=$E65,"x",IF(AND(((R$4-$E65)/VLOOKUP($D65,Opérations[],8,0))=INT(((R$4-$E65)/VLOOKUP($D65,Opérations[],8,0))),$D65&lt;&gt;""),"S",""))),"")</f>
        <v/>
      </c>
      <c r="S65" s="34" t="str">
        <f t="array" aca="1" ref="S65" ca="1">IFERROR(IF(AND(OR(WEEKDAY(R$4,2)&gt;5,R$4=Congés),OR(R65="x",R65="S")),R65,IF(S$4=$E65,"x",IF(AND(((S$4-$E65)/VLOOKUP($D65,Opérations[],8,0))=INT(((S$4-$E65)/VLOOKUP($D65,Opérations[],8,0))),$D65&lt;&gt;""),"S",""))),"")</f>
        <v/>
      </c>
      <c r="T65" s="34" t="str">
        <f t="array" aca="1" ref="T65" ca="1">IFERROR(IF(AND(OR(WEEKDAY(S$4,2)&gt;5,S$4=Congés),OR(S65="x",S65="S")),S65,IF(T$4=$E65,"x",IF(AND(((T$4-$E65)/VLOOKUP($D65,Opérations[],8,0))=INT(((T$4-$E65)/VLOOKUP($D65,Opérations[],8,0))),$D65&lt;&gt;""),"S",""))),"")</f>
        <v/>
      </c>
      <c r="U65" s="34" t="str">
        <f t="array" aca="1" ref="U65" ca="1">IFERROR(IF(AND(OR(WEEKDAY(T$4,2)&gt;5,T$4=Congés),OR(T65="x",T65="S")),T65,IF(U$4=$E65,"x",IF(AND(((U$4-$E65)/VLOOKUP($D65,Opérations[],8,0))=INT(((U$4-$E65)/VLOOKUP($D65,Opérations[],8,0))),$D65&lt;&gt;""),"S",""))),"")</f>
        <v/>
      </c>
      <c r="V65" s="34" t="str">
        <f t="array" aca="1" ref="V65" ca="1">IFERROR(IF(AND(OR(WEEKDAY(U$4,2)&gt;5,U$4=Congés),OR(U65="x",U65="S")),U65,IF(V$4=$E65,"x",IF(AND(((V$4-$E65)/VLOOKUP($D65,Opérations[],8,0))=INT(((V$4-$E65)/VLOOKUP($D65,Opérations[],8,0))),$D65&lt;&gt;""),"S",""))),"")</f>
        <v/>
      </c>
      <c r="W65" s="34" t="str">
        <f t="array" aca="1" ref="W65" ca="1">IFERROR(IF(AND(OR(WEEKDAY(V$4,2)&gt;5,V$4=Congés),OR(V65="x",V65="S")),V65,IF(W$4=$E65,"x",IF(AND(((W$4-$E65)/VLOOKUP($D65,Opérations[],8,0))=INT(((W$4-$E65)/VLOOKUP($D65,Opérations[],8,0))),$D65&lt;&gt;""),"S",""))),"")</f>
        <v/>
      </c>
      <c r="X65" s="34" t="str">
        <f t="array" aca="1" ref="X65" ca="1">IFERROR(IF(AND(OR(WEEKDAY(W$4,2)&gt;5,W$4=Congés),OR(W65="x",W65="S")),W65,IF(X$4=$E65,"x",IF(AND(((X$4-$E65)/VLOOKUP($D65,Opérations[],8,0))=INT(((X$4-$E65)/VLOOKUP($D65,Opérations[],8,0))),$D65&lt;&gt;""),"S",""))),"")</f>
        <v/>
      </c>
      <c r="Y65" s="34" t="str">
        <f t="array" aca="1" ref="Y65" ca="1">IFERROR(IF(AND(OR(WEEKDAY(X$4,2)&gt;5,X$4=Congés),OR(X65="x",X65="S")),X65,IF(Y$4=$E65,"x",IF(AND(((Y$4-$E65)/VLOOKUP($D65,Opérations[],8,0))=INT(((Y$4-$E65)/VLOOKUP($D65,Opérations[],8,0))),$D65&lt;&gt;""),"S",""))),"")</f>
        <v/>
      </c>
      <c r="Z65" s="34" t="str">
        <f t="array" aca="1" ref="Z65" ca="1">IFERROR(IF(AND(OR(WEEKDAY(Y$4,2)&gt;5,Y$4=Congés),OR(Y65="x",Y65="S")),Y65,IF(Z$4=$E65,"x",IF(AND(((Z$4-$E65)/VLOOKUP($D65,Opérations[],8,0))=INT(((Z$4-$E65)/VLOOKUP($D65,Opérations[],8,0))),$D65&lt;&gt;""),"S",""))),"")</f>
        <v/>
      </c>
      <c r="AA65" s="34" t="str">
        <f t="array" aca="1" ref="AA65" ca="1">IFERROR(IF(AND(OR(WEEKDAY(Z$4,2)&gt;5,Z$4=Congés),OR(Z65="x",Z65="S")),Z65,IF(AA$4=$E65,"x",IF(AND(((AA$4-$E65)/VLOOKUP($D65,Opérations[],8,0))=INT(((AA$4-$E65)/VLOOKUP($D65,Opérations[],8,0))),$D65&lt;&gt;""),"S",""))),"")</f>
        <v/>
      </c>
      <c r="AB65" s="34" t="str">
        <f t="array" aca="1" ref="AB65" ca="1">IFERROR(IF(AND(OR(WEEKDAY(AA$4,2)&gt;5,AA$4=Congés),OR(AA65="x",AA65="S")),AA65,IF(AB$4=$E65,"x",IF(AND(((AB$4-$E65)/VLOOKUP($D65,Opérations[],8,0))=INT(((AB$4-$E65)/VLOOKUP($D65,Opérations[],8,0))),$D65&lt;&gt;""),"S",""))),"")</f>
        <v/>
      </c>
      <c r="AC65" s="34" t="str">
        <f t="array" aca="1" ref="AC65" ca="1">IFERROR(IF(AND(OR(WEEKDAY(AB$4,2)&gt;5,AB$4=Congés),OR(AB65="x",AB65="S")),AB65,IF(AC$4=$E65,"x",IF(AND(((AC$4-$E65)/VLOOKUP($D65,Opérations[],8,0))=INT(((AC$4-$E65)/VLOOKUP($D65,Opérations[],8,0))),$D65&lt;&gt;""),"S",""))),"")</f>
        <v/>
      </c>
      <c r="AD65" s="34" t="str">
        <f t="array" aca="1" ref="AD65" ca="1">IFERROR(IF(AND(OR(WEEKDAY(AC$4,2)&gt;5,AC$4=Congés),OR(AC65="x",AC65="S")),AC65,IF(AD$4=$E65,"x",IF(AND(((AD$4-$E65)/VLOOKUP($D65,Opérations[],8,0))=INT(((AD$4-$E65)/VLOOKUP($D65,Opérations[],8,0))),$D65&lt;&gt;""),"S",""))),"")</f>
        <v/>
      </c>
      <c r="AE65" s="34" t="str">
        <f t="array" aca="1" ref="AE65" ca="1">IFERROR(IF(AND(OR(WEEKDAY(AD$4,2)&gt;5,AD$4=Congés),OR(AD65="x",AD65="S")),AD65,IF(AE$4=$E65,"x",IF(AND(((AE$4-$E65)/VLOOKUP($D65,Opérations[],8,0))=INT(((AE$4-$E65)/VLOOKUP($D65,Opérations[],8,0))),$D65&lt;&gt;""),"S",""))),"")</f>
        <v/>
      </c>
      <c r="AF65" s="34" t="str">
        <f t="array" aca="1" ref="AF65" ca="1">IFERROR(IF(AND(OR(WEEKDAY(AE$4,2)&gt;5,AE$4=Congés),OR(AE65="x",AE65="S")),AE65,IF(AF$4=$E65,"x",IF(AND(((AF$4-$E65)/VLOOKUP($D65,Opérations[],8,0))=INT(((AF$4-$E65)/VLOOKUP($D65,Opérations[],8,0))),$D65&lt;&gt;""),"S",""))),"")</f>
        <v/>
      </c>
      <c r="AG65" s="72" t="str">
        <f t="array" aca="1" ref="AG65" ca="1">IFERROR(IF(AND(OR(WEEKDAY(AF$4,2)&gt;5,AF$4=Congés),OR(AF65="x",AF65="S")),AF65,IF(AG$4=$E65,"x",IF(AND(((AG$4-$E65)/VLOOKUP($D65,Opérations[],8,0))=INT(((AG$4-$E65)/VLOOKUP($D65,Opérations[],8,0))),$D65&lt;&gt;""),"S",""))),"")</f>
        <v/>
      </c>
      <c r="AH65" s="80" t="str">
        <f t="array" aca="1" ref="AH65" ca="1">IFERROR(IF(AND(OR(WEEKDAY(AG$4,2)&gt;5,AG$4=Congés),OR(AG65="x",AG65="S")),AG65,IF(AH$4=$E65,"x",IF(AND(((AH$4-$E65)/VLOOKUP($D65,Opérations[],8,0))=INT(((AH$4-$E65)/VLOOKUP($D65,Opérations[],8,0))),$D65&lt;&gt;""),"S",""))),"")</f>
        <v/>
      </c>
      <c r="AI65" s="34" t="str">
        <f t="array" aca="1" ref="AI65" ca="1">IFERROR(IF(AND(OR(WEEKDAY(AH$4,2)&gt;5,AH$4=Congés),OR(AH65="x",AH65="S")),AH65,IF(AI$4=$E65,"x",IF(AND(((AI$4-$E65)/VLOOKUP($D65,Opérations[],8,0))=INT(((AI$4-$E65)/VLOOKUP($D65,Opérations[],8,0))),$D65&lt;&gt;""),"S",""))),"")</f>
        <v/>
      </c>
      <c r="AJ65" s="34" t="str">
        <f t="array" aca="1" ref="AJ65" ca="1">IFERROR(IF(AND(OR(WEEKDAY(AI$4,2)&gt;5,AI$4=Congés),OR(AI65="x",AI65="S")),AI65,IF(AJ$4=$E65,"x",IF(AND(((AJ$4-$E65)/VLOOKUP($D65,Opérations[],8,0))=INT(((AJ$4-$E65)/VLOOKUP($D65,Opérations[],8,0))),$D65&lt;&gt;""),"S",""))),"")</f>
        <v/>
      </c>
      <c r="AK65" s="34" t="str">
        <f t="array" aca="1" ref="AK65" ca="1">IFERROR(IF(AND(OR(WEEKDAY(AJ$4,2)&gt;5,AJ$4=Congés),OR(AJ65="x",AJ65="S")),AJ65,IF(AK$4=$E65,"x",IF(AND(((AK$4-$E65)/VLOOKUP($D65,Opérations[],8,0))=INT(((AK$4-$E65)/VLOOKUP($D65,Opérations[],8,0))),$D65&lt;&gt;""),"S",""))),"")</f>
        <v/>
      </c>
      <c r="AL65" s="34" t="str">
        <f t="array" aca="1" ref="AL65" ca="1">IFERROR(IF(AND(OR(WEEKDAY(AK$4,2)&gt;5,AK$4=Congés),OR(AK65="x",AK65="S")),AK65,IF(AL$4=$E65,"x",IF(AND(((AL$4-$E65)/VLOOKUP($D65,Opérations[],8,0))=INT(((AL$4-$E65)/VLOOKUP($D65,Opérations[],8,0))),$D65&lt;&gt;""),"S",""))),"")</f>
        <v/>
      </c>
      <c r="AM65" s="34" t="str">
        <f t="array" aca="1" ref="AM65" ca="1">IFERROR(IF(AND(OR(WEEKDAY(AL$4,2)&gt;5,AL$4=Congés),OR(AL65="x",AL65="S")),AL65,IF(AM$4=$E65,"x",IF(AND(((AM$4-$E65)/VLOOKUP($D65,Opérations[],8,0))=INT(((AM$4-$E65)/VLOOKUP($D65,Opérations[],8,0))),$D65&lt;&gt;""),"S",""))),"")</f>
        <v/>
      </c>
      <c r="AN65" s="34" t="str">
        <f t="array" aca="1" ref="AN65" ca="1">IFERROR(IF(AND(OR(WEEKDAY(AM$4,2)&gt;5,AM$4=Congés),OR(AM65="x",AM65="S")),AM65,IF(AN$4=$E65,"x",IF(AND(((AN$4-$E65)/VLOOKUP($D65,Opérations[],8,0))=INT(((AN$4-$E65)/VLOOKUP($D65,Opérations[],8,0))),$D65&lt;&gt;""),"S",""))),"")</f>
        <v/>
      </c>
      <c r="AO65" s="34" t="str">
        <f t="array" aca="1" ref="AO65" ca="1">IFERROR(IF(AND(OR(WEEKDAY(AN$4,2)&gt;5,AN$4=Congés),OR(AN65="x",AN65="S")),AN65,IF(AO$4=$E65,"x",IF(AND(((AO$4-$E65)/VLOOKUP($D65,Opérations[],8,0))=INT(((AO$4-$E65)/VLOOKUP($D65,Opérations[],8,0))),$D65&lt;&gt;""),"S",""))),"")</f>
        <v/>
      </c>
      <c r="AP65" s="34" t="str">
        <f t="array" aca="1" ref="AP65" ca="1">IFERROR(IF(AND(OR(WEEKDAY(AO$4,2)&gt;5,AO$4=Congés),OR(AO65="x",AO65="S")),AO65,IF(AP$4=$E65,"x",IF(AND(((AP$4-$E65)/VLOOKUP($D65,Opérations[],8,0))=INT(((AP$4-$E65)/VLOOKUP($D65,Opérations[],8,0))),$D65&lt;&gt;""),"S",""))),"")</f>
        <v/>
      </c>
      <c r="AQ65" s="34" t="str">
        <f t="array" aca="1" ref="AQ65" ca="1">IFERROR(IF(AND(OR(WEEKDAY(AP$4,2)&gt;5,AP$4=Congés),OR(AP65="x",AP65="S")),AP65,IF(AQ$4=$E65,"x",IF(AND(((AQ$4-$E65)/VLOOKUP($D65,Opérations[],8,0))=INT(((AQ$4-$E65)/VLOOKUP($D65,Opérations[],8,0))),$D65&lt;&gt;""),"S",""))),"")</f>
        <v/>
      </c>
      <c r="AR65" s="34" t="str">
        <f t="array" aca="1" ref="AR65" ca="1">IFERROR(IF(AND(OR(WEEKDAY(AQ$4,2)&gt;5,AQ$4=Congés),OR(AQ65="x",AQ65="S")),AQ65,IF(AR$4=$E65,"x",IF(AND(((AR$4-$E65)/VLOOKUP($D65,Opérations[],8,0))=INT(((AR$4-$E65)/VLOOKUP($D65,Opérations[],8,0))),$D65&lt;&gt;""),"S",""))),"")</f>
        <v/>
      </c>
      <c r="AS65" s="34" t="str">
        <f t="array" aca="1" ref="AS65" ca="1">IFERROR(IF(AND(OR(WEEKDAY(AR$4,2)&gt;5,AR$4=Congés),OR(AR65="x",AR65="S")),AR65,IF(AS$4=$E65,"x",IF(AND(((AS$4-$E65)/VLOOKUP($D65,Opérations[],8,0))=INT(((AS$4-$E65)/VLOOKUP($D65,Opérations[],8,0))),$D65&lt;&gt;""),"S",""))),"")</f>
        <v/>
      </c>
      <c r="AT65" s="34" t="str">
        <f t="array" aca="1" ref="AT65" ca="1">IFERROR(IF(AND(OR(WEEKDAY(AS$4,2)&gt;5,AS$4=Congés),OR(AS65="x",AS65="S")),AS65,IF(AT$4=$E65,"x",IF(AND(((AT$4-$E65)/VLOOKUP($D65,Opérations[],8,0))=INT(((AT$4-$E65)/VLOOKUP($D65,Opérations[],8,0))),$D65&lt;&gt;""),"S",""))),"")</f>
        <v/>
      </c>
      <c r="AU65" s="34" t="str">
        <f t="array" aca="1" ref="AU65" ca="1">IFERROR(IF(AND(OR(WEEKDAY(AT$4,2)&gt;5,AT$4=Congés),OR(AT65="x",AT65="S")),AT65,IF(AU$4=$E65,"x",IF(AND(((AU$4-$E65)/VLOOKUP($D65,Opérations[],8,0))=INT(((AU$4-$E65)/VLOOKUP($D65,Opérations[],8,0))),$D65&lt;&gt;""),"S",""))),"")</f>
        <v/>
      </c>
      <c r="AV65" s="34" t="str">
        <f t="array" aca="1" ref="AV65" ca="1">IFERROR(IF(AND(OR(WEEKDAY(AU$4,2)&gt;5,AU$4=Congés),OR(AU65="x",AU65="S")),AU65,IF(AV$4=$E65,"x",IF(AND(((AV$4-$E65)/VLOOKUP($D65,Opérations[],8,0))=INT(((AV$4-$E65)/VLOOKUP($D65,Opérations[],8,0))),$D65&lt;&gt;""),"S",""))),"")</f>
        <v/>
      </c>
      <c r="AW65" s="34" t="str">
        <f t="array" aca="1" ref="AW65" ca="1">IFERROR(IF(AND(OR(WEEKDAY(AV$4,2)&gt;5,AV$4=Congés),OR(AV65="x",AV65="S")),AV65,IF(AW$4=$E65,"x",IF(AND(((AW$4-$E65)/VLOOKUP($D65,Opérations[],8,0))=INT(((AW$4-$E65)/VLOOKUP($D65,Opérations[],8,0))),$D65&lt;&gt;""),"S",""))),"")</f>
        <v/>
      </c>
      <c r="AX65" s="34" t="str">
        <f t="array" aca="1" ref="AX65" ca="1">IFERROR(IF(AND(OR(WEEKDAY(AW$4,2)&gt;5,AW$4=Congés),OR(AW65="x",AW65="S")),AW65,IF(AX$4=$E65,"x",IF(AND(((AX$4-$E65)/VLOOKUP($D65,Opérations[],8,0))=INT(((AX$4-$E65)/VLOOKUP($D65,Opérations[],8,0))),$D65&lt;&gt;""),"S",""))),"")</f>
        <v/>
      </c>
      <c r="AY65" s="34" t="str">
        <f t="array" aca="1" ref="AY65" ca="1">IFERROR(IF(AND(OR(WEEKDAY(AX$4,2)&gt;5,AX$4=Congés),OR(AX65="x",AX65="S")),AX65,IF(AY$4=$E65,"x",IF(AND(((AY$4-$E65)/VLOOKUP($D65,Opérations[],8,0))=INT(((AY$4-$E65)/VLOOKUP($D65,Opérations[],8,0))),$D65&lt;&gt;""),"S",""))),"")</f>
        <v/>
      </c>
      <c r="AZ65" s="34" t="str">
        <f t="array" aca="1" ref="AZ65" ca="1">IFERROR(IF(AND(OR(WEEKDAY(AY$4,2)&gt;5,AY$4=Congés),OR(AY65="x",AY65="S")),AY65,IF(AZ$4=$E65,"x",IF(AND(((AZ$4-$E65)/VLOOKUP($D65,Opérations[],8,0))=INT(((AZ$4-$E65)/VLOOKUP($D65,Opérations[],8,0))),$D65&lt;&gt;""),"S",""))),"")</f>
        <v/>
      </c>
      <c r="BA65" s="34" t="str">
        <f t="array" aca="1" ref="BA65" ca="1">IFERROR(IF(AND(OR(WEEKDAY(AZ$4,2)&gt;5,AZ$4=Congés),OR(AZ65="x",AZ65="S")),AZ65,IF(BA$4=$E65,"x",IF(AND(((BA$4-$E65)/VLOOKUP($D65,Opérations[],8,0))=INT(((BA$4-$E65)/VLOOKUP($D65,Opérations[],8,0))),$D65&lt;&gt;""),"S",""))),"")</f>
        <v/>
      </c>
      <c r="BB65" s="34" t="str">
        <f t="array" aca="1" ref="BB65" ca="1">IFERROR(IF(AND(OR(WEEKDAY(BA$4,2)&gt;5,BA$4=Congés),OR(BA65="x",BA65="S")),BA65,IF(BB$4=$E65,"x",IF(AND(((BB$4-$E65)/VLOOKUP($D65,Opérations[],8,0))=INT(((BB$4-$E65)/VLOOKUP($D65,Opérations[],8,0))),$D65&lt;&gt;""),"S",""))),"")</f>
        <v/>
      </c>
      <c r="BC65" s="34" t="str">
        <f t="array" aca="1" ref="BC65" ca="1">IFERROR(IF(AND(OR(WEEKDAY(BB$4,2)&gt;5,BB$4=Congés),OR(BB65="x",BB65="S")),BB65,IF(BC$4=$E65,"x",IF(AND(((BC$4-$E65)/VLOOKUP($D65,Opérations[],8,0))=INT(((BC$4-$E65)/VLOOKUP($D65,Opérations[],8,0))),$D65&lt;&gt;""),"S",""))),"")</f>
        <v/>
      </c>
      <c r="BD65" s="72" t="str">
        <f t="array" aca="1" ref="BD65" ca="1">IFERROR(IF(AND(OR(WEEKDAY(BC$4,2)&gt;5,BC$4=Congés),OR(BC65="x",BC65="S")),BC65,IF(BD$4=$E65,"x",IF(AND(((BD$4-$E65)/VLOOKUP($D65,Opérations[],8,0))=INT(((BD$4-$E65)/VLOOKUP($D65,Opérations[],8,0))),$D65&lt;&gt;""),"S",""))),"")</f>
        <v/>
      </c>
    </row>
    <row r="66" spans="3:56">
      <c r="C66" s="159" t="str">
        <f>IF(ISBLANK(D66),"",VLOOKUP(D66,Opérations[],2,0))</f>
        <v>Bon état, absence de jeu</v>
      </c>
      <c r="D66" s="4">
        <f t="shared" si="4"/>
        <v>60</v>
      </c>
      <c r="E66" s="71">
        <f>IF(ISBLANK(D66),"",VLOOKUP(D66,Opérations[],3,0))</f>
        <v>42650</v>
      </c>
      <c r="F66" s="83"/>
      <c r="G66" s="80" t="str">
        <f t="array" aca="1" ref="G66" ca="1">IFERROR(IF(AND(OR(WEEKDAY(F$4,2)&gt;5,F$4=Congés),OR(F66="x",F66="S")),F66,IF(G$4=$E66,"x",IF(AND(((G$4-$E66)/VLOOKUP($D66,Opérations[],8,0))=INT(((G$4-$E66)/VLOOKUP($D66,Opérations[],8,0))),$D66&lt;&gt;""),"S",""))),"")</f>
        <v/>
      </c>
      <c r="H66" s="34" t="str">
        <f t="array" aca="1" ref="H66" ca="1">IFERROR(IF(AND(OR(WEEKDAY(G$4,2)&gt;5,G$4=Congés),OR(G66="x",G66="S")),G66,IF(H$4=$E66,"x",IF(AND(((H$4-$E66)/VLOOKUP($D66,Opérations[],8,0))=INT(((H$4-$E66)/VLOOKUP($D66,Opérations[],8,0))),$D66&lt;&gt;""),"S",""))),"")</f>
        <v/>
      </c>
      <c r="I66" s="34" t="str">
        <f t="array" aca="1" ref="I66" ca="1">IFERROR(IF(AND(OR(WEEKDAY(H$4,2)&gt;5,H$4=Congés),OR(H66="x",H66="S")),H66,IF(I$4=$E66,"x",IF(AND(((I$4-$E66)/VLOOKUP($D66,Opérations[],8,0))=INT(((I$4-$E66)/VLOOKUP($D66,Opérations[],8,0))),$D66&lt;&gt;""),"S",""))),"")</f>
        <v/>
      </c>
      <c r="J66" s="34" t="str">
        <f t="array" aca="1" ref="J66" ca="1">IFERROR(IF(AND(OR(WEEKDAY(I$4,2)&gt;5,I$4=Congés),OR(I66="x",I66="S")),I66,IF(J$4=$E66,"x",IF(AND(((J$4-$E66)/VLOOKUP($D66,Opérations[],8,0))=INT(((J$4-$E66)/VLOOKUP($D66,Opérations[],8,0))),$D66&lt;&gt;""),"S",""))),"")</f>
        <v/>
      </c>
      <c r="K66" s="34" t="str">
        <f t="array" aca="1" ref="K66" ca="1">IFERROR(IF(AND(OR(WEEKDAY(J$4,2)&gt;5,J$4=Congés),OR(J66="x",J66="S")),J66,IF(K$4=$E66,"x",IF(AND(((K$4-$E66)/VLOOKUP($D66,Opérations[],8,0))=INT(((K$4-$E66)/VLOOKUP($D66,Opérations[],8,0))),$D66&lt;&gt;""),"S",""))),"")</f>
        <v/>
      </c>
      <c r="L66" s="34" t="str">
        <f t="array" aca="1" ref="L66" ca="1">IFERROR(IF(AND(OR(WEEKDAY(K$4,2)&gt;5,K$4=Congés),OR(K66="x",K66="S")),K66,IF(L$4=$E66,"x",IF(AND(((L$4-$E66)/VLOOKUP($D66,Opérations[],8,0))=INT(((L$4-$E66)/VLOOKUP($D66,Opérations[],8,0))),$D66&lt;&gt;""),"S",""))),"")</f>
        <v/>
      </c>
      <c r="M66" s="34" t="str">
        <f t="array" aca="1" ref="M66" ca="1">IFERROR(IF(AND(OR(WEEKDAY(L$4,2)&gt;5,L$4=Congés),OR(L66="x",L66="S")),L66,IF(M$4=$E66,"x",IF(AND(((M$4-$E66)/VLOOKUP($D66,Opérations[],8,0))=INT(((M$4-$E66)/VLOOKUP($D66,Opérations[],8,0))),$D66&lt;&gt;""),"S",""))),"")</f>
        <v/>
      </c>
      <c r="N66" s="34" t="str">
        <f t="array" aca="1" ref="N66" ca="1">IFERROR(IF(AND(OR(WEEKDAY(M$4,2)&gt;5,M$4=Congés),OR(M66="x",M66="S")),M66,IF(N$4=$E66,"x",IF(AND(((N$4-$E66)/VLOOKUP($D66,Opérations[],8,0))=INT(((N$4-$E66)/VLOOKUP($D66,Opérations[],8,0))),$D66&lt;&gt;""),"S",""))),"")</f>
        <v/>
      </c>
      <c r="O66" s="34" t="str">
        <f t="array" aca="1" ref="O66" ca="1">IFERROR(IF(AND(OR(WEEKDAY(N$4,2)&gt;5,N$4=Congés),OR(N66="x",N66="S")),N66,IF(O$4=$E66,"x",IF(AND(((O$4-$E66)/VLOOKUP($D66,Opérations[],8,0))=INT(((O$4-$E66)/VLOOKUP($D66,Opérations[],8,0))),$D66&lt;&gt;""),"S",""))),"")</f>
        <v/>
      </c>
      <c r="P66" s="34" t="str">
        <f t="array" aca="1" ref="P66" ca="1">IFERROR(IF(AND(OR(WEEKDAY(O$4,2)&gt;5,O$4=Congés),OR(O66="x",O66="S")),O66,IF(P$4=$E66,"x",IF(AND(((P$4-$E66)/VLOOKUP($D66,Opérations[],8,0))=INT(((P$4-$E66)/VLOOKUP($D66,Opérations[],8,0))),$D66&lt;&gt;""),"S",""))),"")</f>
        <v/>
      </c>
      <c r="Q66" s="34" t="str">
        <f t="array" aca="1" ref="Q66" ca="1">IFERROR(IF(AND(OR(WEEKDAY(P$4,2)&gt;5,P$4=Congés),OR(P66="x",P66="S")),P66,IF(Q$4=$E66,"x",IF(AND(((Q$4-$E66)/VLOOKUP($D66,Opérations[],8,0))=INT(((Q$4-$E66)/VLOOKUP($D66,Opérations[],8,0))),$D66&lt;&gt;""),"S",""))),"")</f>
        <v/>
      </c>
      <c r="R66" s="34" t="str">
        <f t="array" aca="1" ref="R66" ca="1">IFERROR(IF(AND(OR(WEEKDAY(Q$4,2)&gt;5,Q$4=Congés),OR(Q66="x",Q66="S")),Q66,IF(R$4=$E66,"x",IF(AND(((R$4-$E66)/VLOOKUP($D66,Opérations[],8,0))=INT(((R$4-$E66)/VLOOKUP($D66,Opérations[],8,0))),$D66&lt;&gt;""),"S",""))),"")</f>
        <v/>
      </c>
      <c r="S66" s="34" t="str">
        <f t="array" aca="1" ref="S66" ca="1">IFERROR(IF(AND(OR(WEEKDAY(R$4,2)&gt;5,R$4=Congés),OR(R66="x",R66="S")),R66,IF(S$4=$E66,"x",IF(AND(((S$4-$E66)/VLOOKUP($D66,Opérations[],8,0))=INT(((S$4-$E66)/VLOOKUP($D66,Opérations[],8,0))),$D66&lt;&gt;""),"S",""))),"")</f>
        <v/>
      </c>
      <c r="T66" s="34" t="str">
        <f t="array" aca="1" ref="T66" ca="1">IFERROR(IF(AND(OR(WEEKDAY(S$4,2)&gt;5,S$4=Congés),OR(S66="x",S66="S")),S66,IF(T$4=$E66,"x",IF(AND(((T$4-$E66)/VLOOKUP($D66,Opérations[],8,0))=INT(((T$4-$E66)/VLOOKUP($D66,Opérations[],8,0))),$D66&lt;&gt;""),"S",""))),"")</f>
        <v/>
      </c>
      <c r="U66" s="34" t="str">
        <f t="array" aca="1" ref="U66" ca="1">IFERROR(IF(AND(OR(WEEKDAY(T$4,2)&gt;5,T$4=Congés),OR(T66="x",T66="S")),T66,IF(U$4=$E66,"x",IF(AND(((U$4-$E66)/VLOOKUP($D66,Opérations[],8,0))=INT(((U$4-$E66)/VLOOKUP($D66,Opérations[],8,0))),$D66&lt;&gt;""),"S",""))),"")</f>
        <v/>
      </c>
      <c r="V66" s="34" t="str">
        <f t="array" aca="1" ref="V66" ca="1">IFERROR(IF(AND(OR(WEEKDAY(U$4,2)&gt;5,U$4=Congés),OR(U66="x",U66="S")),U66,IF(V$4=$E66,"x",IF(AND(((V$4-$E66)/VLOOKUP($D66,Opérations[],8,0))=INT(((V$4-$E66)/VLOOKUP($D66,Opérations[],8,0))),$D66&lt;&gt;""),"S",""))),"")</f>
        <v/>
      </c>
      <c r="W66" s="34" t="str">
        <f t="array" aca="1" ref="W66" ca="1">IFERROR(IF(AND(OR(WEEKDAY(V$4,2)&gt;5,V$4=Congés),OR(V66="x",V66="S")),V66,IF(W$4=$E66,"x",IF(AND(((W$4-$E66)/VLOOKUP($D66,Opérations[],8,0))=INT(((W$4-$E66)/VLOOKUP($D66,Opérations[],8,0))),$D66&lt;&gt;""),"S",""))),"")</f>
        <v/>
      </c>
      <c r="X66" s="34" t="str">
        <f t="array" aca="1" ref="X66" ca="1">IFERROR(IF(AND(OR(WEEKDAY(W$4,2)&gt;5,W$4=Congés),OR(W66="x",W66="S")),W66,IF(X$4=$E66,"x",IF(AND(((X$4-$E66)/VLOOKUP($D66,Opérations[],8,0))=INT(((X$4-$E66)/VLOOKUP($D66,Opérations[],8,0))),$D66&lt;&gt;""),"S",""))),"")</f>
        <v/>
      </c>
      <c r="Y66" s="34" t="str">
        <f t="array" aca="1" ref="Y66" ca="1">IFERROR(IF(AND(OR(WEEKDAY(X$4,2)&gt;5,X$4=Congés),OR(X66="x",X66="S")),X66,IF(Y$4=$E66,"x",IF(AND(((Y$4-$E66)/VLOOKUP($D66,Opérations[],8,0))=INT(((Y$4-$E66)/VLOOKUP($D66,Opérations[],8,0))),$D66&lt;&gt;""),"S",""))),"")</f>
        <v/>
      </c>
      <c r="Z66" s="34" t="str">
        <f t="array" aca="1" ref="Z66" ca="1">IFERROR(IF(AND(OR(WEEKDAY(Y$4,2)&gt;5,Y$4=Congés),OR(Y66="x",Y66="S")),Y66,IF(Z$4=$E66,"x",IF(AND(((Z$4-$E66)/VLOOKUP($D66,Opérations[],8,0))=INT(((Z$4-$E66)/VLOOKUP($D66,Opérations[],8,0))),$D66&lt;&gt;""),"S",""))),"")</f>
        <v/>
      </c>
      <c r="AA66" s="34" t="str">
        <f t="array" aca="1" ref="AA66" ca="1">IFERROR(IF(AND(OR(WEEKDAY(Z$4,2)&gt;5,Z$4=Congés),OR(Z66="x",Z66="S")),Z66,IF(AA$4=$E66,"x",IF(AND(((AA$4-$E66)/VLOOKUP($D66,Opérations[],8,0))=INT(((AA$4-$E66)/VLOOKUP($D66,Opérations[],8,0))),$D66&lt;&gt;""),"S",""))),"")</f>
        <v/>
      </c>
      <c r="AB66" s="34" t="str">
        <f t="array" aca="1" ref="AB66" ca="1">IFERROR(IF(AND(OR(WEEKDAY(AA$4,2)&gt;5,AA$4=Congés),OR(AA66="x",AA66="S")),AA66,IF(AB$4=$E66,"x",IF(AND(((AB$4-$E66)/VLOOKUP($D66,Opérations[],8,0))=INT(((AB$4-$E66)/VLOOKUP($D66,Opérations[],8,0))),$D66&lt;&gt;""),"S",""))),"")</f>
        <v/>
      </c>
      <c r="AC66" s="34" t="str">
        <f t="array" aca="1" ref="AC66" ca="1">IFERROR(IF(AND(OR(WEEKDAY(AB$4,2)&gt;5,AB$4=Congés),OR(AB66="x",AB66="S")),AB66,IF(AC$4=$E66,"x",IF(AND(((AC$4-$E66)/VLOOKUP($D66,Opérations[],8,0))=INT(((AC$4-$E66)/VLOOKUP($D66,Opérations[],8,0))),$D66&lt;&gt;""),"S",""))),"")</f>
        <v/>
      </c>
      <c r="AD66" s="34" t="str">
        <f t="array" aca="1" ref="AD66" ca="1">IFERROR(IF(AND(OR(WEEKDAY(AC$4,2)&gt;5,AC$4=Congés),OR(AC66="x",AC66="S")),AC66,IF(AD$4=$E66,"x",IF(AND(((AD$4-$E66)/VLOOKUP($D66,Opérations[],8,0))=INT(((AD$4-$E66)/VLOOKUP($D66,Opérations[],8,0))),$D66&lt;&gt;""),"S",""))),"")</f>
        <v/>
      </c>
      <c r="AE66" s="34" t="str">
        <f t="array" aca="1" ref="AE66" ca="1">IFERROR(IF(AND(OR(WEEKDAY(AD$4,2)&gt;5,AD$4=Congés),OR(AD66="x",AD66="S")),AD66,IF(AE$4=$E66,"x",IF(AND(((AE$4-$E66)/VLOOKUP($D66,Opérations[],8,0))=INT(((AE$4-$E66)/VLOOKUP($D66,Opérations[],8,0))),$D66&lt;&gt;""),"S",""))),"")</f>
        <v/>
      </c>
      <c r="AF66" s="34" t="str">
        <f t="array" aca="1" ref="AF66" ca="1">IFERROR(IF(AND(OR(WEEKDAY(AE$4,2)&gt;5,AE$4=Congés),OR(AE66="x",AE66="S")),AE66,IF(AF$4=$E66,"x",IF(AND(((AF$4-$E66)/VLOOKUP($D66,Opérations[],8,0))=INT(((AF$4-$E66)/VLOOKUP($D66,Opérations[],8,0))),$D66&lt;&gt;""),"S",""))),"")</f>
        <v/>
      </c>
      <c r="AG66" s="72" t="str">
        <f t="array" aca="1" ref="AG66" ca="1">IFERROR(IF(AND(OR(WEEKDAY(AF$4,2)&gt;5,AF$4=Congés),OR(AF66="x",AF66="S")),AF66,IF(AG$4=$E66,"x",IF(AND(((AG$4-$E66)/VLOOKUP($D66,Opérations[],8,0))=INT(((AG$4-$E66)/VLOOKUP($D66,Opérations[],8,0))),$D66&lt;&gt;""),"S",""))),"")</f>
        <v/>
      </c>
      <c r="AH66" s="80" t="str">
        <f t="array" aca="1" ref="AH66" ca="1">IFERROR(IF(AND(OR(WEEKDAY(AG$4,2)&gt;5,AG$4=Congés),OR(AG66="x",AG66="S")),AG66,IF(AH$4=$E66,"x",IF(AND(((AH$4-$E66)/VLOOKUP($D66,Opérations[],8,0))=INT(((AH$4-$E66)/VLOOKUP($D66,Opérations[],8,0))),$D66&lt;&gt;""),"S",""))),"")</f>
        <v/>
      </c>
      <c r="AI66" s="34" t="str">
        <f t="array" aca="1" ref="AI66" ca="1">IFERROR(IF(AND(OR(WEEKDAY(AH$4,2)&gt;5,AH$4=Congés),OR(AH66="x",AH66="S")),AH66,IF(AI$4=$E66,"x",IF(AND(((AI$4-$E66)/VLOOKUP($D66,Opérations[],8,0))=INT(((AI$4-$E66)/VLOOKUP($D66,Opérations[],8,0))),$D66&lt;&gt;""),"S",""))),"")</f>
        <v/>
      </c>
      <c r="AJ66" s="34" t="str">
        <f t="array" aca="1" ref="AJ66" ca="1">IFERROR(IF(AND(OR(WEEKDAY(AI$4,2)&gt;5,AI$4=Congés),OR(AI66="x",AI66="S")),AI66,IF(AJ$4=$E66,"x",IF(AND(((AJ$4-$E66)/VLOOKUP($D66,Opérations[],8,0))=INT(((AJ$4-$E66)/VLOOKUP($D66,Opérations[],8,0))),$D66&lt;&gt;""),"S",""))),"")</f>
        <v/>
      </c>
      <c r="AK66" s="34" t="str">
        <f t="array" aca="1" ref="AK66" ca="1">IFERROR(IF(AND(OR(WEEKDAY(AJ$4,2)&gt;5,AJ$4=Congés),OR(AJ66="x",AJ66="S")),AJ66,IF(AK$4=$E66,"x",IF(AND(((AK$4-$E66)/VLOOKUP($D66,Opérations[],8,0))=INT(((AK$4-$E66)/VLOOKUP($D66,Opérations[],8,0))),$D66&lt;&gt;""),"S",""))),"")</f>
        <v/>
      </c>
      <c r="AL66" s="34" t="str">
        <f t="array" aca="1" ref="AL66" ca="1">IFERROR(IF(AND(OR(WEEKDAY(AK$4,2)&gt;5,AK$4=Congés),OR(AK66="x",AK66="S")),AK66,IF(AL$4=$E66,"x",IF(AND(((AL$4-$E66)/VLOOKUP($D66,Opérations[],8,0))=INT(((AL$4-$E66)/VLOOKUP($D66,Opérations[],8,0))),$D66&lt;&gt;""),"S",""))),"")</f>
        <v/>
      </c>
      <c r="AM66" s="34" t="str">
        <f t="array" aca="1" ref="AM66" ca="1">IFERROR(IF(AND(OR(WEEKDAY(AL$4,2)&gt;5,AL$4=Congés),OR(AL66="x",AL66="S")),AL66,IF(AM$4=$E66,"x",IF(AND(((AM$4-$E66)/VLOOKUP($D66,Opérations[],8,0))=INT(((AM$4-$E66)/VLOOKUP($D66,Opérations[],8,0))),$D66&lt;&gt;""),"S",""))),"")</f>
        <v/>
      </c>
      <c r="AN66" s="34" t="str">
        <f t="array" aca="1" ref="AN66" ca="1">IFERROR(IF(AND(OR(WEEKDAY(AM$4,2)&gt;5,AM$4=Congés),OR(AM66="x",AM66="S")),AM66,IF(AN$4=$E66,"x",IF(AND(((AN$4-$E66)/VLOOKUP($D66,Opérations[],8,0))=INT(((AN$4-$E66)/VLOOKUP($D66,Opérations[],8,0))),$D66&lt;&gt;""),"S",""))),"")</f>
        <v/>
      </c>
      <c r="AO66" s="34" t="str">
        <f t="array" aca="1" ref="AO66" ca="1">IFERROR(IF(AND(OR(WEEKDAY(AN$4,2)&gt;5,AN$4=Congés),OR(AN66="x",AN66="S")),AN66,IF(AO$4=$E66,"x",IF(AND(((AO$4-$E66)/VLOOKUP($D66,Opérations[],8,0))=INT(((AO$4-$E66)/VLOOKUP($D66,Opérations[],8,0))),$D66&lt;&gt;""),"S",""))),"")</f>
        <v/>
      </c>
      <c r="AP66" s="34" t="str">
        <f t="array" aca="1" ref="AP66" ca="1">IFERROR(IF(AND(OR(WEEKDAY(AO$4,2)&gt;5,AO$4=Congés),OR(AO66="x",AO66="S")),AO66,IF(AP$4=$E66,"x",IF(AND(((AP$4-$E66)/VLOOKUP($D66,Opérations[],8,0))=INT(((AP$4-$E66)/VLOOKUP($D66,Opérations[],8,0))),$D66&lt;&gt;""),"S",""))),"")</f>
        <v/>
      </c>
      <c r="AQ66" s="34" t="str">
        <f t="array" aca="1" ref="AQ66" ca="1">IFERROR(IF(AND(OR(WEEKDAY(AP$4,2)&gt;5,AP$4=Congés),OR(AP66="x",AP66="S")),AP66,IF(AQ$4=$E66,"x",IF(AND(((AQ$4-$E66)/VLOOKUP($D66,Opérations[],8,0))=INT(((AQ$4-$E66)/VLOOKUP($D66,Opérations[],8,0))),$D66&lt;&gt;""),"S",""))),"")</f>
        <v/>
      </c>
      <c r="AR66" s="34" t="str">
        <f t="array" aca="1" ref="AR66" ca="1">IFERROR(IF(AND(OR(WEEKDAY(AQ$4,2)&gt;5,AQ$4=Congés),OR(AQ66="x",AQ66="S")),AQ66,IF(AR$4=$E66,"x",IF(AND(((AR$4-$E66)/VLOOKUP($D66,Opérations[],8,0))=INT(((AR$4-$E66)/VLOOKUP($D66,Opérations[],8,0))),$D66&lt;&gt;""),"S",""))),"")</f>
        <v/>
      </c>
      <c r="AS66" s="34" t="str">
        <f t="array" aca="1" ref="AS66" ca="1">IFERROR(IF(AND(OR(WEEKDAY(AR$4,2)&gt;5,AR$4=Congés),OR(AR66="x",AR66="S")),AR66,IF(AS$4=$E66,"x",IF(AND(((AS$4-$E66)/VLOOKUP($D66,Opérations[],8,0))=INT(((AS$4-$E66)/VLOOKUP($D66,Opérations[],8,0))),$D66&lt;&gt;""),"S",""))),"")</f>
        <v/>
      </c>
      <c r="AT66" s="34" t="str">
        <f t="array" aca="1" ref="AT66" ca="1">IFERROR(IF(AND(OR(WEEKDAY(AS$4,2)&gt;5,AS$4=Congés),OR(AS66="x",AS66="S")),AS66,IF(AT$4=$E66,"x",IF(AND(((AT$4-$E66)/VLOOKUP($D66,Opérations[],8,0))=INT(((AT$4-$E66)/VLOOKUP($D66,Opérations[],8,0))),$D66&lt;&gt;""),"S",""))),"")</f>
        <v/>
      </c>
      <c r="AU66" s="34" t="str">
        <f t="array" aca="1" ref="AU66" ca="1">IFERROR(IF(AND(OR(WEEKDAY(AT$4,2)&gt;5,AT$4=Congés),OR(AT66="x",AT66="S")),AT66,IF(AU$4=$E66,"x",IF(AND(((AU$4-$E66)/VLOOKUP($D66,Opérations[],8,0))=INT(((AU$4-$E66)/VLOOKUP($D66,Opérations[],8,0))),$D66&lt;&gt;""),"S",""))),"")</f>
        <v/>
      </c>
      <c r="AV66" s="34" t="str">
        <f t="array" aca="1" ref="AV66" ca="1">IFERROR(IF(AND(OR(WEEKDAY(AU$4,2)&gt;5,AU$4=Congés),OR(AU66="x",AU66="S")),AU66,IF(AV$4=$E66,"x",IF(AND(((AV$4-$E66)/VLOOKUP($D66,Opérations[],8,0))=INT(((AV$4-$E66)/VLOOKUP($D66,Opérations[],8,0))),$D66&lt;&gt;""),"S",""))),"")</f>
        <v/>
      </c>
      <c r="AW66" s="34" t="str">
        <f t="array" aca="1" ref="AW66" ca="1">IFERROR(IF(AND(OR(WEEKDAY(AV$4,2)&gt;5,AV$4=Congés),OR(AV66="x",AV66="S")),AV66,IF(AW$4=$E66,"x",IF(AND(((AW$4-$E66)/VLOOKUP($D66,Opérations[],8,0))=INT(((AW$4-$E66)/VLOOKUP($D66,Opérations[],8,0))),$D66&lt;&gt;""),"S",""))),"")</f>
        <v/>
      </c>
      <c r="AX66" s="34" t="str">
        <f t="array" aca="1" ref="AX66" ca="1">IFERROR(IF(AND(OR(WEEKDAY(AW$4,2)&gt;5,AW$4=Congés),OR(AW66="x",AW66="S")),AW66,IF(AX$4=$E66,"x",IF(AND(((AX$4-$E66)/VLOOKUP($D66,Opérations[],8,0))=INT(((AX$4-$E66)/VLOOKUP($D66,Opérations[],8,0))),$D66&lt;&gt;""),"S",""))),"")</f>
        <v/>
      </c>
      <c r="AY66" s="34" t="str">
        <f t="array" aca="1" ref="AY66" ca="1">IFERROR(IF(AND(OR(WEEKDAY(AX$4,2)&gt;5,AX$4=Congés),OR(AX66="x",AX66="S")),AX66,IF(AY$4=$E66,"x",IF(AND(((AY$4-$E66)/VLOOKUP($D66,Opérations[],8,0))=INT(((AY$4-$E66)/VLOOKUP($D66,Opérations[],8,0))),$D66&lt;&gt;""),"S",""))),"")</f>
        <v/>
      </c>
      <c r="AZ66" s="34" t="str">
        <f t="array" aca="1" ref="AZ66" ca="1">IFERROR(IF(AND(OR(WEEKDAY(AY$4,2)&gt;5,AY$4=Congés),OR(AY66="x",AY66="S")),AY66,IF(AZ$4=$E66,"x",IF(AND(((AZ$4-$E66)/VLOOKUP($D66,Opérations[],8,0))=INT(((AZ$4-$E66)/VLOOKUP($D66,Opérations[],8,0))),$D66&lt;&gt;""),"S",""))),"")</f>
        <v/>
      </c>
      <c r="BA66" s="34" t="str">
        <f t="array" aca="1" ref="BA66" ca="1">IFERROR(IF(AND(OR(WEEKDAY(AZ$4,2)&gt;5,AZ$4=Congés),OR(AZ66="x",AZ66="S")),AZ66,IF(BA$4=$E66,"x",IF(AND(((BA$4-$E66)/VLOOKUP($D66,Opérations[],8,0))=INT(((BA$4-$E66)/VLOOKUP($D66,Opérations[],8,0))),$D66&lt;&gt;""),"S",""))),"")</f>
        <v/>
      </c>
      <c r="BB66" s="34" t="str">
        <f t="array" aca="1" ref="BB66" ca="1">IFERROR(IF(AND(OR(WEEKDAY(BA$4,2)&gt;5,BA$4=Congés),OR(BA66="x",BA66="S")),BA66,IF(BB$4=$E66,"x",IF(AND(((BB$4-$E66)/VLOOKUP($D66,Opérations[],8,0))=INT(((BB$4-$E66)/VLOOKUP($D66,Opérations[],8,0))),$D66&lt;&gt;""),"S",""))),"")</f>
        <v/>
      </c>
      <c r="BC66" s="34" t="str">
        <f t="array" aca="1" ref="BC66" ca="1">IFERROR(IF(AND(OR(WEEKDAY(BB$4,2)&gt;5,BB$4=Congés),OR(BB66="x",BB66="S")),BB66,IF(BC$4=$E66,"x",IF(AND(((BC$4-$E66)/VLOOKUP($D66,Opérations[],8,0))=INT(((BC$4-$E66)/VLOOKUP($D66,Opérations[],8,0))),$D66&lt;&gt;""),"S",""))),"")</f>
        <v/>
      </c>
      <c r="BD66" s="72" t="str">
        <f t="array" aca="1" ref="BD66" ca="1">IFERROR(IF(AND(OR(WEEKDAY(BC$4,2)&gt;5,BC$4=Congés),OR(BC66="x",BC66="S")),BC66,IF(BD$4=$E66,"x",IF(AND(((BD$4-$E66)/VLOOKUP($D66,Opérations[],8,0))=INT(((BD$4-$E66)/VLOOKUP($D66,Opérations[],8,0))),$D66&lt;&gt;""),"S",""))),"")</f>
        <v/>
      </c>
    </row>
    <row r="67" spans="3:56">
      <c r="C67" s="159" t="str">
        <f>IF(ISBLANK(D67),"",VLOOKUP(D67,Opérations[],2,0))</f>
        <v>Capteurs</v>
      </c>
      <c r="D67" s="4">
        <f t="shared" si="4"/>
        <v>61</v>
      </c>
      <c r="E67" s="71">
        <f>IF(ISBLANK(D67),"",VLOOKUP(D67,Opérations[],3,0))</f>
        <v>42650</v>
      </c>
      <c r="F67" s="83"/>
      <c r="G67" s="80" t="str">
        <f t="array" aca="1" ref="G67" ca="1">IFERROR(IF(AND(OR(WEEKDAY(F$4,2)&gt;5,F$4=Congés),OR(F67="x",F67="S")),F67,IF(G$4=$E67,"x",IF(AND(((G$4-$E67)/VLOOKUP($D67,Opérations[],8,0))=INT(((G$4-$E67)/VLOOKUP($D67,Opérations[],8,0))),$D67&lt;&gt;""),"S",""))),"")</f>
        <v/>
      </c>
      <c r="H67" s="34" t="str">
        <f t="array" aca="1" ref="H67" ca="1">IFERROR(IF(AND(OR(WEEKDAY(G$4,2)&gt;5,G$4=Congés),OR(G67="x",G67="S")),G67,IF(H$4=$E67,"x",IF(AND(((H$4-$E67)/VLOOKUP($D67,Opérations[],8,0))=INT(((H$4-$E67)/VLOOKUP($D67,Opérations[],8,0))),$D67&lt;&gt;""),"S",""))),"")</f>
        <v/>
      </c>
      <c r="I67" s="34" t="str">
        <f t="array" aca="1" ref="I67" ca="1">IFERROR(IF(AND(OR(WEEKDAY(H$4,2)&gt;5,H$4=Congés),OR(H67="x",H67="S")),H67,IF(I$4=$E67,"x",IF(AND(((I$4-$E67)/VLOOKUP($D67,Opérations[],8,0))=INT(((I$4-$E67)/VLOOKUP($D67,Opérations[],8,0))),$D67&lt;&gt;""),"S",""))),"")</f>
        <v/>
      </c>
      <c r="J67" s="34" t="str">
        <f t="array" aca="1" ref="J67" ca="1">IFERROR(IF(AND(OR(WEEKDAY(I$4,2)&gt;5,I$4=Congés),OR(I67="x",I67="S")),I67,IF(J$4=$E67,"x",IF(AND(((J$4-$E67)/VLOOKUP($D67,Opérations[],8,0))=INT(((J$4-$E67)/VLOOKUP($D67,Opérations[],8,0))),$D67&lt;&gt;""),"S",""))),"")</f>
        <v/>
      </c>
      <c r="K67" s="34" t="str">
        <f t="array" aca="1" ref="K67" ca="1">IFERROR(IF(AND(OR(WEEKDAY(J$4,2)&gt;5,J$4=Congés),OR(J67="x",J67="S")),J67,IF(K$4=$E67,"x",IF(AND(((K$4-$E67)/VLOOKUP($D67,Opérations[],8,0))=INT(((K$4-$E67)/VLOOKUP($D67,Opérations[],8,0))),$D67&lt;&gt;""),"S",""))),"")</f>
        <v/>
      </c>
      <c r="L67" s="34" t="str">
        <f t="array" aca="1" ref="L67" ca="1">IFERROR(IF(AND(OR(WEEKDAY(K$4,2)&gt;5,K$4=Congés),OR(K67="x",K67="S")),K67,IF(L$4=$E67,"x",IF(AND(((L$4-$E67)/VLOOKUP($D67,Opérations[],8,0))=INT(((L$4-$E67)/VLOOKUP($D67,Opérations[],8,0))),$D67&lt;&gt;""),"S",""))),"")</f>
        <v/>
      </c>
      <c r="M67" s="34" t="str">
        <f t="array" aca="1" ref="M67" ca="1">IFERROR(IF(AND(OR(WEEKDAY(L$4,2)&gt;5,L$4=Congés),OR(L67="x",L67="S")),L67,IF(M$4=$E67,"x",IF(AND(((M$4-$E67)/VLOOKUP($D67,Opérations[],8,0))=INT(((M$4-$E67)/VLOOKUP($D67,Opérations[],8,0))),$D67&lt;&gt;""),"S",""))),"")</f>
        <v/>
      </c>
      <c r="N67" s="34" t="str">
        <f t="array" aca="1" ref="N67" ca="1">IFERROR(IF(AND(OR(WEEKDAY(M$4,2)&gt;5,M$4=Congés),OR(M67="x",M67="S")),M67,IF(N$4=$E67,"x",IF(AND(((N$4-$E67)/VLOOKUP($D67,Opérations[],8,0))=INT(((N$4-$E67)/VLOOKUP($D67,Opérations[],8,0))),$D67&lt;&gt;""),"S",""))),"")</f>
        <v/>
      </c>
      <c r="O67" s="34" t="str">
        <f t="array" aca="1" ref="O67" ca="1">IFERROR(IF(AND(OR(WEEKDAY(N$4,2)&gt;5,N$4=Congés),OR(N67="x",N67="S")),N67,IF(O$4=$E67,"x",IF(AND(((O$4-$E67)/VLOOKUP($D67,Opérations[],8,0))=INT(((O$4-$E67)/VLOOKUP($D67,Opérations[],8,0))),$D67&lt;&gt;""),"S",""))),"")</f>
        <v/>
      </c>
      <c r="P67" s="34" t="str">
        <f t="array" aca="1" ref="P67" ca="1">IFERROR(IF(AND(OR(WEEKDAY(O$4,2)&gt;5,O$4=Congés),OR(O67="x",O67="S")),O67,IF(P$4=$E67,"x",IF(AND(((P$4-$E67)/VLOOKUP($D67,Opérations[],8,0))=INT(((P$4-$E67)/VLOOKUP($D67,Opérations[],8,0))),$D67&lt;&gt;""),"S",""))),"")</f>
        <v/>
      </c>
      <c r="Q67" s="34" t="str">
        <f t="array" aca="1" ref="Q67" ca="1">IFERROR(IF(AND(OR(WEEKDAY(P$4,2)&gt;5,P$4=Congés),OR(P67="x",P67="S")),P67,IF(Q$4=$E67,"x",IF(AND(((Q$4-$E67)/VLOOKUP($D67,Opérations[],8,0))=INT(((Q$4-$E67)/VLOOKUP($D67,Opérations[],8,0))),$D67&lt;&gt;""),"S",""))),"")</f>
        <v/>
      </c>
      <c r="R67" s="34" t="str">
        <f t="array" aca="1" ref="R67" ca="1">IFERROR(IF(AND(OR(WEEKDAY(Q$4,2)&gt;5,Q$4=Congés),OR(Q67="x",Q67="S")),Q67,IF(R$4=$E67,"x",IF(AND(((R$4-$E67)/VLOOKUP($D67,Opérations[],8,0))=INT(((R$4-$E67)/VLOOKUP($D67,Opérations[],8,0))),$D67&lt;&gt;""),"S",""))),"")</f>
        <v/>
      </c>
      <c r="S67" s="34" t="str">
        <f t="array" aca="1" ref="S67" ca="1">IFERROR(IF(AND(OR(WEEKDAY(R$4,2)&gt;5,R$4=Congés),OR(R67="x",R67="S")),R67,IF(S$4=$E67,"x",IF(AND(((S$4-$E67)/VLOOKUP($D67,Opérations[],8,0))=INT(((S$4-$E67)/VLOOKUP($D67,Opérations[],8,0))),$D67&lt;&gt;""),"S",""))),"")</f>
        <v/>
      </c>
      <c r="T67" s="34" t="str">
        <f t="array" aca="1" ref="T67" ca="1">IFERROR(IF(AND(OR(WEEKDAY(S$4,2)&gt;5,S$4=Congés),OR(S67="x",S67="S")),S67,IF(T$4=$E67,"x",IF(AND(((T$4-$E67)/VLOOKUP($D67,Opérations[],8,0))=INT(((T$4-$E67)/VLOOKUP($D67,Opérations[],8,0))),$D67&lt;&gt;""),"S",""))),"")</f>
        <v/>
      </c>
      <c r="U67" s="34" t="str">
        <f t="array" aca="1" ref="U67" ca="1">IFERROR(IF(AND(OR(WEEKDAY(T$4,2)&gt;5,T$4=Congés),OR(T67="x",T67="S")),T67,IF(U$4=$E67,"x",IF(AND(((U$4-$E67)/VLOOKUP($D67,Opérations[],8,0))=INT(((U$4-$E67)/VLOOKUP($D67,Opérations[],8,0))),$D67&lt;&gt;""),"S",""))),"")</f>
        <v/>
      </c>
      <c r="V67" s="34" t="str">
        <f t="array" aca="1" ref="V67" ca="1">IFERROR(IF(AND(OR(WEEKDAY(U$4,2)&gt;5,U$4=Congés),OR(U67="x",U67="S")),U67,IF(V$4=$E67,"x",IF(AND(((V$4-$E67)/VLOOKUP($D67,Opérations[],8,0))=INT(((V$4-$E67)/VLOOKUP($D67,Opérations[],8,0))),$D67&lt;&gt;""),"S",""))),"")</f>
        <v/>
      </c>
      <c r="W67" s="34" t="str">
        <f t="array" aca="1" ref="W67" ca="1">IFERROR(IF(AND(OR(WEEKDAY(V$4,2)&gt;5,V$4=Congés),OR(V67="x",V67="S")),V67,IF(W$4=$E67,"x",IF(AND(((W$4-$E67)/VLOOKUP($D67,Opérations[],8,0))=INT(((W$4-$E67)/VLOOKUP($D67,Opérations[],8,0))),$D67&lt;&gt;""),"S",""))),"")</f>
        <v/>
      </c>
      <c r="X67" s="34" t="str">
        <f t="array" aca="1" ref="X67" ca="1">IFERROR(IF(AND(OR(WEEKDAY(W$4,2)&gt;5,W$4=Congés),OR(W67="x",W67="S")),W67,IF(X$4=$E67,"x",IF(AND(((X$4-$E67)/VLOOKUP($D67,Opérations[],8,0))=INT(((X$4-$E67)/VLOOKUP($D67,Opérations[],8,0))),$D67&lt;&gt;""),"S",""))),"")</f>
        <v/>
      </c>
      <c r="Y67" s="34" t="str">
        <f t="array" aca="1" ref="Y67" ca="1">IFERROR(IF(AND(OR(WEEKDAY(X$4,2)&gt;5,X$4=Congés),OR(X67="x",X67="S")),X67,IF(Y$4=$E67,"x",IF(AND(((Y$4-$E67)/VLOOKUP($D67,Opérations[],8,0))=INT(((Y$4-$E67)/VLOOKUP($D67,Opérations[],8,0))),$D67&lt;&gt;""),"S",""))),"")</f>
        <v/>
      </c>
      <c r="Z67" s="34" t="str">
        <f t="array" aca="1" ref="Z67" ca="1">IFERROR(IF(AND(OR(WEEKDAY(Y$4,2)&gt;5,Y$4=Congés),OR(Y67="x",Y67="S")),Y67,IF(Z$4=$E67,"x",IF(AND(((Z$4-$E67)/VLOOKUP($D67,Opérations[],8,0))=INT(((Z$4-$E67)/VLOOKUP($D67,Opérations[],8,0))),$D67&lt;&gt;""),"S",""))),"")</f>
        <v/>
      </c>
      <c r="AA67" s="34" t="str">
        <f t="array" aca="1" ref="AA67" ca="1">IFERROR(IF(AND(OR(WEEKDAY(Z$4,2)&gt;5,Z$4=Congés),OR(Z67="x",Z67="S")),Z67,IF(AA$4=$E67,"x",IF(AND(((AA$4-$E67)/VLOOKUP($D67,Opérations[],8,0))=INT(((AA$4-$E67)/VLOOKUP($D67,Opérations[],8,0))),$D67&lt;&gt;""),"S",""))),"")</f>
        <v/>
      </c>
      <c r="AB67" s="34" t="str">
        <f t="array" aca="1" ref="AB67" ca="1">IFERROR(IF(AND(OR(WEEKDAY(AA$4,2)&gt;5,AA$4=Congés),OR(AA67="x",AA67="S")),AA67,IF(AB$4=$E67,"x",IF(AND(((AB$4-$E67)/VLOOKUP($D67,Opérations[],8,0))=INT(((AB$4-$E67)/VLOOKUP($D67,Opérations[],8,0))),$D67&lt;&gt;""),"S",""))),"")</f>
        <v/>
      </c>
      <c r="AC67" s="34" t="str">
        <f t="array" aca="1" ref="AC67" ca="1">IFERROR(IF(AND(OR(WEEKDAY(AB$4,2)&gt;5,AB$4=Congés),OR(AB67="x",AB67="S")),AB67,IF(AC$4=$E67,"x",IF(AND(((AC$4-$E67)/VLOOKUP($D67,Opérations[],8,0))=INT(((AC$4-$E67)/VLOOKUP($D67,Opérations[],8,0))),$D67&lt;&gt;""),"S",""))),"")</f>
        <v/>
      </c>
      <c r="AD67" s="34" t="str">
        <f t="array" aca="1" ref="AD67" ca="1">IFERROR(IF(AND(OR(WEEKDAY(AC$4,2)&gt;5,AC$4=Congés),OR(AC67="x",AC67="S")),AC67,IF(AD$4=$E67,"x",IF(AND(((AD$4-$E67)/VLOOKUP($D67,Opérations[],8,0))=INT(((AD$4-$E67)/VLOOKUP($D67,Opérations[],8,0))),$D67&lt;&gt;""),"S",""))),"")</f>
        <v/>
      </c>
      <c r="AE67" s="34" t="str">
        <f t="array" aca="1" ref="AE67" ca="1">IFERROR(IF(AND(OR(WEEKDAY(AD$4,2)&gt;5,AD$4=Congés),OR(AD67="x",AD67="S")),AD67,IF(AE$4=$E67,"x",IF(AND(((AE$4-$E67)/VLOOKUP($D67,Opérations[],8,0))=INT(((AE$4-$E67)/VLOOKUP($D67,Opérations[],8,0))),$D67&lt;&gt;""),"S",""))),"")</f>
        <v/>
      </c>
      <c r="AF67" s="34" t="str">
        <f t="array" aca="1" ref="AF67" ca="1">IFERROR(IF(AND(OR(WEEKDAY(AE$4,2)&gt;5,AE$4=Congés),OR(AE67="x",AE67="S")),AE67,IF(AF$4=$E67,"x",IF(AND(((AF$4-$E67)/VLOOKUP($D67,Opérations[],8,0))=INT(((AF$4-$E67)/VLOOKUP($D67,Opérations[],8,0))),$D67&lt;&gt;""),"S",""))),"")</f>
        <v/>
      </c>
      <c r="AG67" s="72" t="str">
        <f t="array" aca="1" ref="AG67" ca="1">IFERROR(IF(AND(OR(WEEKDAY(AF$4,2)&gt;5,AF$4=Congés),OR(AF67="x",AF67="S")),AF67,IF(AG$4=$E67,"x",IF(AND(((AG$4-$E67)/VLOOKUP($D67,Opérations[],8,0))=INT(((AG$4-$E67)/VLOOKUP($D67,Opérations[],8,0))),$D67&lt;&gt;""),"S",""))),"")</f>
        <v/>
      </c>
      <c r="AH67" s="80" t="str">
        <f t="array" aca="1" ref="AH67" ca="1">IFERROR(IF(AND(OR(WEEKDAY(AG$4,2)&gt;5,AG$4=Congés),OR(AG67="x",AG67="S")),AG67,IF(AH$4=$E67,"x",IF(AND(((AH$4-$E67)/VLOOKUP($D67,Opérations[],8,0))=INT(((AH$4-$E67)/VLOOKUP($D67,Opérations[],8,0))),$D67&lt;&gt;""),"S",""))),"")</f>
        <v/>
      </c>
      <c r="AI67" s="34" t="str">
        <f t="array" aca="1" ref="AI67" ca="1">IFERROR(IF(AND(OR(WEEKDAY(AH$4,2)&gt;5,AH$4=Congés),OR(AH67="x",AH67="S")),AH67,IF(AI$4=$E67,"x",IF(AND(((AI$4-$E67)/VLOOKUP($D67,Opérations[],8,0))=INT(((AI$4-$E67)/VLOOKUP($D67,Opérations[],8,0))),$D67&lt;&gt;""),"S",""))),"")</f>
        <v/>
      </c>
      <c r="AJ67" s="34" t="str">
        <f t="array" aca="1" ref="AJ67" ca="1">IFERROR(IF(AND(OR(WEEKDAY(AI$4,2)&gt;5,AI$4=Congés),OR(AI67="x",AI67="S")),AI67,IF(AJ$4=$E67,"x",IF(AND(((AJ$4-$E67)/VLOOKUP($D67,Opérations[],8,0))=INT(((AJ$4-$E67)/VLOOKUP($D67,Opérations[],8,0))),$D67&lt;&gt;""),"S",""))),"")</f>
        <v/>
      </c>
      <c r="AK67" s="34" t="str">
        <f t="array" aca="1" ref="AK67" ca="1">IFERROR(IF(AND(OR(WEEKDAY(AJ$4,2)&gt;5,AJ$4=Congés),OR(AJ67="x",AJ67="S")),AJ67,IF(AK$4=$E67,"x",IF(AND(((AK$4-$E67)/VLOOKUP($D67,Opérations[],8,0))=INT(((AK$4-$E67)/VLOOKUP($D67,Opérations[],8,0))),$D67&lt;&gt;""),"S",""))),"")</f>
        <v/>
      </c>
      <c r="AL67" s="34" t="str">
        <f t="array" aca="1" ref="AL67" ca="1">IFERROR(IF(AND(OR(WEEKDAY(AK$4,2)&gt;5,AK$4=Congés),OR(AK67="x",AK67="S")),AK67,IF(AL$4=$E67,"x",IF(AND(((AL$4-$E67)/VLOOKUP($D67,Opérations[],8,0))=INT(((AL$4-$E67)/VLOOKUP($D67,Opérations[],8,0))),$D67&lt;&gt;""),"S",""))),"")</f>
        <v/>
      </c>
      <c r="AM67" s="34" t="str">
        <f t="array" aca="1" ref="AM67" ca="1">IFERROR(IF(AND(OR(WEEKDAY(AL$4,2)&gt;5,AL$4=Congés),OR(AL67="x",AL67="S")),AL67,IF(AM$4=$E67,"x",IF(AND(((AM$4-$E67)/VLOOKUP($D67,Opérations[],8,0))=INT(((AM$4-$E67)/VLOOKUP($D67,Opérations[],8,0))),$D67&lt;&gt;""),"S",""))),"")</f>
        <v/>
      </c>
      <c r="AN67" s="34" t="str">
        <f t="array" aca="1" ref="AN67" ca="1">IFERROR(IF(AND(OR(WEEKDAY(AM$4,2)&gt;5,AM$4=Congés),OR(AM67="x",AM67="S")),AM67,IF(AN$4=$E67,"x",IF(AND(((AN$4-$E67)/VLOOKUP($D67,Opérations[],8,0))=INT(((AN$4-$E67)/VLOOKUP($D67,Opérations[],8,0))),$D67&lt;&gt;""),"S",""))),"")</f>
        <v/>
      </c>
      <c r="AO67" s="34" t="str">
        <f t="array" aca="1" ref="AO67" ca="1">IFERROR(IF(AND(OR(WEEKDAY(AN$4,2)&gt;5,AN$4=Congés),OR(AN67="x",AN67="S")),AN67,IF(AO$4=$E67,"x",IF(AND(((AO$4-$E67)/VLOOKUP($D67,Opérations[],8,0))=INT(((AO$4-$E67)/VLOOKUP($D67,Opérations[],8,0))),$D67&lt;&gt;""),"S",""))),"")</f>
        <v/>
      </c>
      <c r="AP67" s="34" t="str">
        <f t="array" aca="1" ref="AP67" ca="1">IFERROR(IF(AND(OR(WEEKDAY(AO$4,2)&gt;5,AO$4=Congés),OR(AO67="x",AO67="S")),AO67,IF(AP$4=$E67,"x",IF(AND(((AP$4-$E67)/VLOOKUP($D67,Opérations[],8,0))=INT(((AP$4-$E67)/VLOOKUP($D67,Opérations[],8,0))),$D67&lt;&gt;""),"S",""))),"")</f>
        <v/>
      </c>
      <c r="AQ67" s="34" t="str">
        <f t="array" aca="1" ref="AQ67" ca="1">IFERROR(IF(AND(OR(WEEKDAY(AP$4,2)&gt;5,AP$4=Congés),OR(AP67="x",AP67="S")),AP67,IF(AQ$4=$E67,"x",IF(AND(((AQ$4-$E67)/VLOOKUP($D67,Opérations[],8,0))=INT(((AQ$4-$E67)/VLOOKUP($D67,Opérations[],8,0))),$D67&lt;&gt;""),"S",""))),"")</f>
        <v/>
      </c>
      <c r="AR67" s="34" t="str">
        <f t="array" aca="1" ref="AR67" ca="1">IFERROR(IF(AND(OR(WEEKDAY(AQ$4,2)&gt;5,AQ$4=Congés),OR(AQ67="x",AQ67="S")),AQ67,IF(AR$4=$E67,"x",IF(AND(((AR$4-$E67)/VLOOKUP($D67,Opérations[],8,0))=INT(((AR$4-$E67)/VLOOKUP($D67,Opérations[],8,0))),$D67&lt;&gt;""),"S",""))),"")</f>
        <v/>
      </c>
      <c r="AS67" s="34" t="str">
        <f t="array" aca="1" ref="AS67" ca="1">IFERROR(IF(AND(OR(WEEKDAY(AR$4,2)&gt;5,AR$4=Congés),OR(AR67="x",AR67="S")),AR67,IF(AS$4=$E67,"x",IF(AND(((AS$4-$E67)/VLOOKUP($D67,Opérations[],8,0))=INT(((AS$4-$E67)/VLOOKUP($D67,Opérations[],8,0))),$D67&lt;&gt;""),"S",""))),"")</f>
        <v/>
      </c>
      <c r="AT67" s="34" t="str">
        <f t="array" aca="1" ref="AT67" ca="1">IFERROR(IF(AND(OR(WEEKDAY(AS$4,2)&gt;5,AS$4=Congés),OR(AS67="x",AS67="S")),AS67,IF(AT$4=$E67,"x",IF(AND(((AT$4-$E67)/VLOOKUP($D67,Opérations[],8,0))=INT(((AT$4-$E67)/VLOOKUP($D67,Opérations[],8,0))),$D67&lt;&gt;""),"S",""))),"")</f>
        <v/>
      </c>
      <c r="AU67" s="34" t="str">
        <f t="array" aca="1" ref="AU67" ca="1">IFERROR(IF(AND(OR(WEEKDAY(AT$4,2)&gt;5,AT$4=Congés),OR(AT67="x",AT67="S")),AT67,IF(AU$4=$E67,"x",IF(AND(((AU$4-$E67)/VLOOKUP($D67,Opérations[],8,0))=INT(((AU$4-$E67)/VLOOKUP($D67,Opérations[],8,0))),$D67&lt;&gt;""),"S",""))),"")</f>
        <v/>
      </c>
      <c r="AV67" s="34" t="str">
        <f t="array" aca="1" ref="AV67" ca="1">IFERROR(IF(AND(OR(WEEKDAY(AU$4,2)&gt;5,AU$4=Congés),OR(AU67="x",AU67="S")),AU67,IF(AV$4=$E67,"x",IF(AND(((AV$4-$E67)/VLOOKUP($D67,Opérations[],8,0))=INT(((AV$4-$E67)/VLOOKUP($D67,Opérations[],8,0))),$D67&lt;&gt;""),"S",""))),"")</f>
        <v/>
      </c>
      <c r="AW67" s="34" t="str">
        <f t="array" aca="1" ref="AW67" ca="1">IFERROR(IF(AND(OR(WEEKDAY(AV$4,2)&gt;5,AV$4=Congés),OR(AV67="x",AV67="S")),AV67,IF(AW$4=$E67,"x",IF(AND(((AW$4-$E67)/VLOOKUP($D67,Opérations[],8,0))=INT(((AW$4-$E67)/VLOOKUP($D67,Opérations[],8,0))),$D67&lt;&gt;""),"S",""))),"")</f>
        <v/>
      </c>
      <c r="AX67" s="34" t="str">
        <f t="array" aca="1" ref="AX67" ca="1">IFERROR(IF(AND(OR(WEEKDAY(AW$4,2)&gt;5,AW$4=Congés),OR(AW67="x",AW67="S")),AW67,IF(AX$4=$E67,"x",IF(AND(((AX$4-$E67)/VLOOKUP($D67,Opérations[],8,0))=INT(((AX$4-$E67)/VLOOKUP($D67,Opérations[],8,0))),$D67&lt;&gt;""),"S",""))),"")</f>
        <v/>
      </c>
      <c r="AY67" s="34" t="str">
        <f t="array" aca="1" ref="AY67" ca="1">IFERROR(IF(AND(OR(WEEKDAY(AX$4,2)&gt;5,AX$4=Congés),OR(AX67="x",AX67="S")),AX67,IF(AY$4=$E67,"x",IF(AND(((AY$4-$E67)/VLOOKUP($D67,Opérations[],8,0))=INT(((AY$4-$E67)/VLOOKUP($D67,Opérations[],8,0))),$D67&lt;&gt;""),"S",""))),"")</f>
        <v/>
      </c>
      <c r="AZ67" s="34" t="str">
        <f t="array" aca="1" ref="AZ67" ca="1">IFERROR(IF(AND(OR(WEEKDAY(AY$4,2)&gt;5,AY$4=Congés),OR(AY67="x",AY67="S")),AY67,IF(AZ$4=$E67,"x",IF(AND(((AZ$4-$E67)/VLOOKUP($D67,Opérations[],8,0))=INT(((AZ$4-$E67)/VLOOKUP($D67,Opérations[],8,0))),$D67&lt;&gt;""),"S",""))),"")</f>
        <v/>
      </c>
      <c r="BA67" s="34" t="str">
        <f t="array" aca="1" ref="BA67" ca="1">IFERROR(IF(AND(OR(WEEKDAY(AZ$4,2)&gt;5,AZ$4=Congés),OR(AZ67="x",AZ67="S")),AZ67,IF(BA$4=$E67,"x",IF(AND(((BA$4-$E67)/VLOOKUP($D67,Opérations[],8,0))=INT(((BA$4-$E67)/VLOOKUP($D67,Opérations[],8,0))),$D67&lt;&gt;""),"S",""))),"")</f>
        <v/>
      </c>
      <c r="BB67" s="34" t="str">
        <f t="array" aca="1" ref="BB67" ca="1">IFERROR(IF(AND(OR(WEEKDAY(BA$4,2)&gt;5,BA$4=Congés),OR(BA67="x",BA67="S")),BA67,IF(BB$4=$E67,"x",IF(AND(((BB$4-$E67)/VLOOKUP($D67,Opérations[],8,0))=INT(((BB$4-$E67)/VLOOKUP($D67,Opérations[],8,0))),$D67&lt;&gt;""),"S",""))),"")</f>
        <v/>
      </c>
      <c r="BC67" s="34" t="str">
        <f t="array" aca="1" ref="BC67" ca="1">IFERROR(IF(AND(OR(WEEKDAY(BB$4,2)&gt;5,BB$4=Congés),OR(BB67="x",BB67="S")),BB67,IF(BC$4=$E67,"x",IF(AND(((BC$4-$E67)/VLOOKUP($D67,Opérations[],8,0))=INT(((BC$4-$E67)/VLOOKUP($D67,Opérations[],8,0))),$D67&lt;&gt;""),"S",""))),"")</f>
        <v/>
      </c>
      <c r="BD67" s="72" t="str">
        <f t="array" aca="1" ref="BD67" ca="1">IFERROR(IF(AND(OR(WEEKDAY(BC$4,2)&gt;5,BC$4=Congés),OR(BC67="x",BC67="S")),BC67,IF(BD$4=$E67,"x",IF(AND(((BD$4-$E67)/VLOOKUP($D67,Opérations[],8,0))=INT(((BD$4-$E67)/VLOOKUP($D67,Opérations[],8,0))),$D67&lt;&gt;""),"S",""))),"")</f>
        <v/>
      </c>
    </row>
    <row r="68" spans="3:56">
      <c r="C68" s="159" t="str">
        <f>IF(ISBLANK(D68),"",VLOOKUP(D68,Opérations[],2,0))</f>
        <v>Serrage de la tête du vérin</v>
      </c>
      <c r="D68" s="4">
        <f t="shared" si="4"/>
        <v>62</v>
      </c>
      <c r="E68" s="71">
        <f>IF(ISBLANK(D68),"",VLOOKUP(D68,Opérations[],3,0))</f>
        <v>42650</v>
      </c>
      <c r="F68" s="83"/>
      <c r="G68" s="80" t="str">
        <f t="array" aca="1" ref="G68" ca="1">IFERROR(IF(AND(OR(WEEKDAY(F$4,2)&gt;5,F$4=Congés),OR(F68="x",F68="S")),F68,IF(G$4=$E68,"x",IF(AND(((G$4-$E68)/VLOOKUP($D68,Opérations[],8,0))=INT(((G$4-$E68)/VLOOKUP($D68,Opérations[],8,0))),$D68&lt;&gt;""),"S",""))),"")</f>
        <v/>
      </c>
      <c r="H68" s="34" t="str">
        <f t="array" aca="1" ref="H68" ca="1">IFERROR(IF(AND(OR(WEEKDAY(G$4,2)&gt;5,G$4=Congés),OR(G68="x",G68="S")),G68,IF(H$4=$E68,"x",IF(AND(((H$4-$E68)/VLOOKUP($D68,Opérations[],8,0))=INT(((H$4-$E68)/VLOOKUP($D68,Opérations[],8,0))),$D68&lt;&gt;""),"S",""))),"")</f>
        <v/>
      </c>
      <c r="I68" s="34" t="str">
        <f t="array" aca="1" ref="I68" ca="1">IFERROR(IF(AND(OR(WEEKDAY(H$4,2)&gt;5,H$4=Congés),OR(H68="x",H68="S")),H68,IF(I$4=$E68,"x",IF(AND(((I$4-$E68)/VLOOKUP($D68,Opérations[],8,0))=INT(((I$4-$E68)/VLOOKUP($D68,Opérations[],8,0))),$D68&lt;&gt;""),"S",""))),"")</f>
        <v/>
      </c>
      <c r="J68" s="34" t="str">
        <f t="array" aca="1" ref="J68" ca="1">IFERROR(IF(AND(OR(WEEKDAY(I$4,2)&gt;5,I$4=Congés),OR(I68="x",I68="S")),I68,IF(J$4=$E68,"x",IF(AND(((J$4-$E68)/VLOOKUP($D68,Opérations[],8,0))=INT(((J$4-$E68)/VLOOKUP($D68,Opérations[],8,0))),$D68&lt;&gt;""),"S",""))),"")</f>
        <v/>
      </c>
      <c r="K68" s="34" t="str">
        <f t="array" aca="1" ref="K68" ca="1">IFERROR(IF(AND(OR(WEEKDAY(J$4,2)&gt;5,J$4=Congés),OR(J68="x",J68="S")),J68,IF(K$4=$E68,"x",IF(AND(((K$4-$E68)/VLOOKUP($D68,Opérations[],8,0))=INT(((K$4-$E68)/VLOOKUP($D68,Opérations[],8,0))),$D68&lt;&gt;""),"S",""))),"")</f>
        <v/>
      </c>
      <c r="L68" s="34" t="str">
        <f t="array" aca="1" ref="L68" ca="1">IFERROR(IF(AND(OR(WEEKDAY(K$4,2)&gt;5,K$4=Congés),OR(K68="x",K68="S")),K68,IF(L$4=$E68,"x",IF(AND(((L$4-$E68)/VLOOKUP($D68,Opérations[],8,0))=INT(((L$4-$E68)/VLOOKUP($D68,Opérations[],8,0))),$D68&lt;&gt;""),"S",""))),"")</f>
        <v/>
      </c>
      <c r="M68" s="34" t="str">
        <f t="array" aca="1" ref="M68" ca="1">IFERROR(IF(AND(OR(WEEKDAY(L$4,2)&gt;5,L$4=Congés),OR(L68="x",L68="S")),L68,IF(M$4=$E68,"x",IF(AND(((M$4-$E68)/VLOOKUP($D68,Opérations[],8,0))=INT(((M$4-$E68)/VLOOKUP($D68,Opérations[],8,0))),$D68&lt;&gt;""),"S",""))),"")</f>
        <v/>
      </c>
      <c r="N68" s="34" t="str">
        <f t="array" aca="1" ref="N68" ca="1">IFERROR(IF(AND(OR(WEEKDAY(M$4,2)&gt;5,M$4=Congés),OR(M68="x",M68="S")),M68,IF(N$4=$E68,"x",IF(AND(((N$4-$E68)/VLOOKUP($D68,Opérations[],8,0))=INT(((N$4-$E68)/VLOOKUP($D68,Opérations[],8,0))),$D68&lt;&gt;""),"S",""))),"")</f>
        <v/>
      </c>
      <c r="O68" s="34" t="str">
        <f t="array" aca="1" ref="O68" ca="1">IFERROR(IF(AND(OR(WEEKDAY(N$4,2)&gt;5,N$4=Congés),OR(N68="x",N68="S")),N68,IF(O$4=$E68,"x",IF(AND(((O$4-$E68)/VLOOKUP($D68,Opérations[],8,0))=INT(((O$4-$E68)/VLOOKUP($D68,Opérations[],8,0))),$D68&lt;&gt;""),"S",""))),"")</f>
        <v/>
      </c>
      <c r="P68" s="34" t="str">
        <f t="array" aca="1" ref="P68" ca="1">IFERROR(IF(AND(OR(WEEKDAY(O$4,2)&gt;5,O$4=Congés),OR(O68="x",O68="S")),O68,IF(P$4=$E68,"x",IF(AND(((P$4-$E68)/VLOOKUP($D68,Opérations[],8,0))=INT(((P$4-$E68)/VLOOKUP($D68,Opérations[],8,0))),$D68&lt;&gt;""),"S",""))),"")</f>
        <v/>
      </c>
      <c r="Q68" s="34" t="str">
        <f t="array" aca="1" ref="Q68" ca="1">IFERROR(IF(AND(OR(WEEKDAY(P$4,2)&gt;5,P$4=Congés),OR(P68="x",P68="S")),P68,IF(Q$4=$E68,"x",IF(AND(((Q$4-$E68)/VLOOKUP($D68,Opérations[],8,0))=INT(((Q$4-$E68)/VLOOKUP($D68,Opérations[],8,0))),$D68&lt;&gt;""),"S",""))),"")</f>
        <v/>
      </c>
      <c r="R68" s="34" t="str">
        <f t="array" aca="1" ref="R68" ca="1">IFERROR(IF(AND(OR(WEEKDAY(Q$4,2)&gt;5,Q$4=Congés),OR(Q68="x",Q68="S")),Q68,IF(R$4=$E68,"x",IF(AND(((R$4-$E68)/VLOOKUP($D68,Opérations[],8,0))=INT(((R$4-$E68)/VLOOKUP($D68,Opérations[],8,0))),$D68&lt;&gt;""),"S",""))),"")</f>
        <v/>
      </c>
      <c r="S68" s="34" t="str">
        <f t="array" aca="1" ref="S68" ca="1">IFERROR(IF(AND(OR(WEEKDAY(R$4,2)&gt;5,R$4=Congés),OR(R68="x",R68="S")),R68,IF(S$4=$E68,"x",IF(AND(((S$4-$E68)/VLOOKUP($D68,Opérations[],8,0))=INT(((S$4-$E68)/VLOOKUP($D68,Opérations[],8,0))),$D68&lt;&gt;""),"S",""))),"")</f>
        <v/>
      </c>
      <c r="T68" s="34" t="str">
        <f t="array" aca="1" ref="T68" ca="1">IFERROR(IF(AND(OR(WEEKDAY(S$4,2)&gt;5,S$4=Congés),OR(S68="x",S68="S")),S68,IF(T$4=$E68,"x",IF(AND(((T$4-$E68)/VLOOKUP($D68,Opérations[],8,0))=INT(((T$4-$E68)/VLOOKUP($D68,Opérations[],8,0))),$D68&lt;&gt;""),"S",""))),"")</f>
        <v/>
      </c>
      <c r="U68" s="34" t="str">
        <f t="array" aca="1" ref="U68" ca="1">IFERROR(IF(AND(OR(WEEKDAY(T$4,2)&gt;5,T$4=Congés),OR(T68="x",T68="S")),T68,IF(U$4=$E68,"x",IF(AND(((U$4-$E68)/VLOOKUP($D68,Opérations[],8,0))=INT(((U$4-$E68)/VLOOKUP($D68,Opérations[],8,0))),$D68&lt;&gt;""),"S",""))),"")</f>
        <v/>
      </c>
      <c r="V68" s="34" t="str">
        <f t="array" aca="1" ref="V68" ca="1">IFERROR(IF(AND(OR(WEEKDAY(U$4,2)&gt;5,U$4=Congés),OR(U68="x",U68="S")),U68,IF(V$4=$E68,"x",IF(AND(((V$4-$E68)/VLOOKUP($D68,Opérations[],8,0))=INT(((V$4-$E68)/VLOOKUP($D68,Opérations[],8,0))),$D68&lt;&gt;""),"S",""))),"")</f>
        <v/>
      </c>
      <c r="W68" s="34" t="str">
        <f t="array" aca="1" ref="W68" ca="1">IFERROR(IF(AND(OR(WEEKDAY(V$4,2)&gt;5,V$4=Congés),OR(V68="x",V68="S")),V68,IF(W$4=$E68,"x",IF(AND(((W$4-$E68)/VLOOKUP($D68,Opérations[],8,0))=INT(((W$4-$E68)/VLOOKUP($D68,Opérations[],8,0))),$D68&lt;&gt;""),"S",""))),"")</f>
        <v/>
      </c>
      <c r="X68" s="34" t="str">
        <f t="array" aca="1" ref="X68" ca="1">IFERROR(IF(AND(OR(WEEKDAY(W$4,2)&gt;5,W$4=Congés),OR(W68="x",W68="S")),W68,IF(X$4=$E68,"x",IF(AND(((X$4-$E68)/VLOOKUP($D68,Opérations[],8,0))=INT(((X$4-$E68)/VLOOKUP($D68,Opérations[],8,0))),$D68&lt;&gt;""),"S",""))),"")</f>
        <v/>
      </c>
      <c r="Y68" s="34" t="str">
        <f t="array" aca="1" ref="Y68" ca="1">IFERROR(IF(AND(OR(WEEKDAY(X$4,2)&gt;5,X$4=Congés),OR(X68="x",X68="S")),X68,IF(Y$4=$E68,"x",IF(AND(((Y$4-$E68)/VLOOKUP($D68,Opérations[],8,0))=INT(((Y$4-$E68)/VLOOKUP($D68,Opérations[],8,0))),$D68&lt;&gt;""),"S",""))),"")</f>
        <v/>
      </c>
      <c r="Z68" s="34" t="str">
        <f t="array" aca="1" ref="Z68" ca="1">IFERROR(IF(AND(OR(WEEKDAY(Y$4,2)&gt;5,Y$4=Congés),OR(Y68="x",Y68="S")),Y68,IF(Z$4=$E68,"x",IF(AND(((Z$4-$E68)/VLOOKUP($D68,Opérations[],8,0))=INT(((Z$4-$E68)/VLOOKUP($D68,Opérations[],8,0))),$D68&lt;&gt;""),"S",""))),"")</f>
        <v/>
      </c>
      <c r="AA68" s="34" t="str">
        <f t="array" aca="1" ref="AA68" ca="1">IFERROR(IF(AND(OR(WEEKDAY(Z$4,2)&gt;5,Z$4=Congés),OR(Z68="x",Z68="S")),Z68,IF(AA$4=$E68,"x",IF(AND(((AA$4-$E68)/VLOOKUP($D68,Opérations[],8,0))=INT(((AA$4-$E68)/VLOOKUP($D68,Opérations[],8,0))),$D68&lt;&gt;""),"S",""))),"")</f>
        <v/>
      </c>
      <c r="AB68" s="34" t="str">
        <f t="array" aca="1" ref="AB68" ca="1">IFERROR(IF(AND(OR(WEEKDAY(AA$4,2)&gt;5,AA$4=Congés),OR(AA68="x",AA68="S")),AA68,IF(AB$4=$E68,"x",IF(AND(((AB$4-$E68)/VLOOKUP($D68,Opérations[],8,0))=INT(((AB$4-$E68)/VLOOKUP($D68,Opérations[],8,0))),$D68&lt;&gt;""),"S",""))),"")</f>
        <v/>
      </c>
      <c r="AC68" s="34" t="str">
        <f t="array" aca="1" ref="AC68" ca="1">IFERROR(IF(AND(OR(WEEKDAY(AB$4,2)&gt;5,AB$4=Congés),OR(AB68="x",AB68="S")),AB68,IF(AC$4=$E68,"x",IF(AND(((AC$4-$E68)/VLOOKUP($D68,Opérations[],8,0))=INT(((AC$4-$E68)/VLOOKUP($D68,Opérations[],8,0))),$D68&lt;&gt;""),"S",""))),"")</f>
        <v/>
      </c>
      <c r="AD68" s="34" t="str">
        <f t="array" aca="1" ref="AD68" ca="1">IFERROR(IF(AND(OR(WEEKDAY(AC$4,2)&gt;5,AC$4=Congés),OR(AC68="x",AC68="S")),AC68,IF(AD$4=$E68,"x",IF(AND(((AD$4-$E68)/VLOOKUP($D68,Opérations[],8,0))=INT(((AD$4-$E68)/VLOOKUP($D68,Opérations[],8,0))),$D68&lt;&gt;""),"S",""))),"")</f>
        <v/>
      </c>
      <c r="AE68" s="34" t="str">
        <f t="array" aca="1" ref="AE68" ca="1">IFERROR(IF(AND(OR(WEEKDAY(AD$4,2)&gt;5,AD$4=Congés),OR(AD68="x",AD68="S")),AD68,IF(AE$4=$E68,"x",IF(AND(((AE$4-$E68)/VLOOKUP($D68,Opérations[],8,0))=INT(((AE$4-$E68)/VLOOKUP($D68,Opérations[],8,0))),$D68&lt;&gt;""),"S",""))),"")</f>
        <v/>
      </c>
      <c r="AF68" s="34" t="str">
        <f t="array" aca="1" ref="AF68" ca="1">IFERROR(IF(AND(OR(WEEKDAY(AE$4,2)&gt;5,AE$4=Congés),OR(AE68="x",AE68="S")),AE68,IF(AF$4=$E68,"x",IF(AND(((AF$4-$E68)/VLOOKUP($D68,Opérations[],8,0))=INT(((AF$4-$E68)/VLOOKUP($D68,Opérations[],8,0))),$D68&lt;&gt;""),"S",""))),"")</f>
        <v/>
      </c>
      <c r="AG68" s="72" t="str">
        <f t="array" aca="1" ref="AG68" ca="1">IFERROR(IF(AND(OR(WEEKDAY(AF$4,2)&gt;5,AF$4=Congés),OR(AF68="x",AF68="S")),AF68,IF(AG$4=$E68,"x",IF(AND(((AG$4-$E68)/VLOOKUP($D68,Opérations[],8,0))=INT(((AG$4-$E68)/VLOOKUP($D68,Opérations[],8,0))),$D68&lt;&gt;""),"S",""))),"")</f>
        <v/>
      </c>
      <c r="AH68" s="80" t="str">
        <f t="array" aca="1" ref="AH68" ca="1">IFERROR(IF(AND(OR(WEEKDAY(AG$4,2)&gt;5,AG$4=Congés),OR(AG68="x",AG68="S")),AG68,IF(AH$4=$E68,"x",IF(AND(((AH$4-$E68)/VLOOKUP($D68,Opérations[],8,0))=INT(((AH$4-$E68)/VLOOKUP($D68,Opérations[],8,0))),$D68&lt;&gt;""),"S",""))),"")</f>
        <v/>
      </c>
      <c r="AI68" s="34" t="str">
        <f t="array" aca="1" ref="AI68" ca="1">IFERROR(IF(AND(OR(WEEKDAY(AH$4,2)&gt;5,AH$4=Congés),OR(AH68="x",AH68="S")),AH68,IF(AI$4=$E68,"x",IF(AND(((AI$4-$E68)/VLOOKUP($D68,Opérations[],8,0))=INT(((AI$4-$E68)/VLOOKUP($D68,Opérations[],8,0))),$D68&lt;&gt;""),"S",""))),"")</f>
        <v/>
      </c>
      <c r="AJ68" s="34" t="str">
        <f t="array" aca="1" ref="AJ68" ca="1">IFERROR(IF(AND(OR(WEEKDAY(AI$4,2)&gt;5,AI$4=Congés),OR(AI68="x",AI68="S")),AI68,IF(AJ$4=$E68,"x",IF(AND(((AJ$4-$E68)/VLOOKUP($D68,Opérations[],8,0))=INT(((AJ$4-$E68)/VLOOKUP($D68,Opérations[],8,0))),$D68&lt;&gt;""),"S",""))),"")</f>
        <v/>
      </c>
      <c r="AK68" s="34" t="str">
        <f t="array" aca="1" ref="AK68" ca="1">IFERROR(IF(AND(OR(WEEKDAY(AJ$4,2)&gt;5,AJ$4=Congés),OR(AJ68="x",AJ68="S")),AJ68,IF(AK$4=$E68,"x",IF(AND(((AK$4-$E68)/VLOOKUP($D68,Opérations[],8,0))=INT(((AK$4-$E68)/VLOOKUP($D68,Opérations[],8,0))),$D68&lt;&gt;""),"S",""))),"")</f>
        <v/>
      </c>
      <c r="AL68" s="34" t="str">
        <f t="array" aca="1" ref="AL68" ca="1">IFERROR(IF(AND(OR(WEEKDAY(AK$4,2)&gt;5,AK$4=Congés),OR(AK68="x",AK68="S")),AK68,IF(AL$4=$E68,"x",IF(AND(((AL$4-$E68)/VLOOKUP($D68,Opérations[],8,0))=INT(((AL$4-$E68)/VLOOKUP($D68,Opérations[],8,0))),$D68&lt;&gt;""),"S",""))),"")</f>
        <v/>
      </c>
      <c r="AM68" s="34" t="str">
        <f t="array" aca="1" ref="AM68" ca="1">IFERROR(IF(AND(OR(WEEKDAY(AL$4,2)&gt;5,AL$4=Congés),OR(AL68="x",AL68="S")),AL68,IF(AM$4=$E68,"x",IF(AND(((AM$4-$E68)/VLOOKUP($D68,Opérations[],8,0))=INT(((AM$4-$E68)/VLOOKUP($D68,Opérations[],8,0))),$D68&lt;&gt;""),"S",""))),"")</f>
        <v/>
      </c>
      <c r="AN68" s="34" t="str">
        <f t="array" aca="1" ref="AN68" ca="1">IFERROR(IF(AND(OR(WEEKDAY(AM$4,2)&gt;5,AM$4=Congés),OR(AM68="x",AM68="S")),AM68,IF(AN$4=$E68,"x",IF(AND(((AN$4-$E68)/VLOOKUP($D68,Opérations[],8,0))=INT(((AN$4-$E68)/VLOOKUP($D68,Opérations[],8,0))),$D68&lt;&gt;""),"S",""))),"")</f>
        <v/>
      </c>
      <c r="AO68" s="34" t="str">
        <f t="array" aca="1" ref="AO68" ca="1">IFERROR(IF(AND(OR(WEEKDAY(AN$4,2)&gt;5,AN$4=Congés),OR(AN68="x",AN68="S")),AN68,IF(AO$4=$E68,"x",IF(AND(((AO$4-$E68)/VLOOKUP($D68,Opérations[],8,0))=INT(((AO$4-$E68)/VLOOKUP($D68,Opérations[],8,0))),$D68&lt;&gt;""),"S",""))),"")</f>
        <v/>
      </c>
      <c r="AP68" s="34" t="str">
        <f t="array" aca="1" ref="AP68" ca="1">IFERROR(IF(AND(OR(WEEKDAY(AO$4,2)&gt;5,AO$4=Congés),OR(AO68="x",AO68="S")),AO68,IF(AP$4=$E68,"x",IF(AND(((AP$4-$E68)/VLOOKUP($D68,Opérations[],8,0))=INT(((AP$4-$E68)/VLOOKUP($D68,Opérations[],8,0))),$D68&lt;&gt;""),"S",""))),"")</f>
        <v/>
      </c>
      <c r="AQ68" s="34" t="str">
        <f t="array" aca="1" ref="AQ68" ca="1">IFERROR(IF(AND(OR(WEEKDAY(AP$4,2)&gt;5,AP$4=Congés),OR(AP68="x",AP68="S")),AP68,IF(AQ$4=$E68,"x",IF(AND(((AQ$4-$E68)/VLOOKUP($D68,Opérations[],8,0))=INT(((AQ$4-$E68)/VLOOKUP($D68,Opérations[],8,0))),$D68&lt;&gt;""),"S",""))),"")</f>
        <v/>
      </c>
      <c r="AR68" s="34" t="str">
        <f t="array" aca="1" ref="AR68" ca="1">IFERROR(IF(AND(OR(WEEKDAY(AQ$4,2)&gt;5,AQ$4=Congés),OR(AQ68="x",AQ68="S")),AQ68,IF(AR$4=$E68,"x",IF(AND(((AR$4-$E68)/VLOOKUP($D68,Opérations[],8,0))=INT(((AR$4-$E68)/VLOOKUP($D68,Opérations[],8,0))),$D68&lt;&gt;""),"S",""))),"")</f>
        <v/>
      </c>
      <c r="AS68" s="34" t="str">
        <f t="array" aca="1" ref="AS68" ca="1">IFERROR(IF(AND(OR(WEEKDAY(AR$4,2)&gt;5,AR$4=Congés),OR(AR68="x",AR68="S")),AR68,IF(AS$4=$E68,"x",IF(AND(((AS$4-$E68)/VLOOKUP($D68,Opérations[],8,0))=INT(((AS$4-$E68)/VLOOKUP($D68,Opérations[],8,0))),$D68&lt;&gt;""),"S",""))),"")</f>
        <v/>
      </c>
      <c r="AT68" s="34" t="str">
        <f t="array" aca="1" ref="AT68" ca="1">IFERROR(IF(AND(OR(WEEKDAY(AS$4,2)&gt;5,AS$4=Congés),OR(AS68="x",AS68="S")),AS68,IF(AT$4=$E68,"x",IF(AND(((AT$4-$E68)/VLOOKUP($D68,Opérations[],8,0))=INT(((AT$4-$E68)/VLOOKUP($D68,Opérations[],8,0))),$D68&lt;&gt;""),"S",""))),"")</f>
        <v/>
      </c>
      <c r="AU68" s="34" t="str">
        <f t="array" aca="1" ref="AU68" ca="1">IFERROR(IF(AND(OR(WEEKDAY(AT$4,2)&gt;5,AT$4=Congés),OR(AT68="x",AT68="S")),AT68,IF(AU$4=$E68,"x",IF(AND(((AU$4-$E68)/VLOOKUP($D68,Opérations[],8,0))=INT(((AU$4-$E68)/VLOOKUP($D68,Opérations[],8,0))),$D68&lt;&gt;""),"S",""))),"")</f>
        <v/>
      </c>
      <c r="AV68" s="34" t="str">
        <f t="array" aca="1" ref="AV68" ca="1">IFERROR(IF(AND(OR(WEEKDAY(AU$4,2)&gt;5,AU$4=Congés),OR(AU68="x",AU68="S")),AU68,IF(AV$4=$E68,"x",IF(AND(((AV$4-$E68)/VLOOKUP($D68,Opérations[],8,0))=INT(((AV$4-$E68)/VLOOKUP($D68,Opérations[],8,0))),$D68&lt;&gt;""),"S",""))),"")</f>
        <v/>
      </c>
      <c r="AW68" s="34" t="str">
        <f t="array" aca="1" ref="AW68" ca="1">IFERROR(IF(AND(OR(WEEKDAY(AV$4,2)&gt;5,AV$4=Congés),OR(AV68="x",AV68="S")),AV68,IF(AW$4=$E68,"x",IF(AND(((AW$4-$E68)/VLOOKUP($D68,Opérations[],8,0))=INT(((AW$4-$E68)/VLOOKUP($D68,Opérations[],8,0))),$D68&lt;&gt;""),"S",""))),"")</f>
        <v/>
      </c>
      <c r="AX68" s="34" t="str">
        <f t="array" aca="1" ref="AX68" ca="1">IFERROR(IF(AND(OR(WEEKDAY(AW$4,2)&gt;5,AW$4=Congés),OR(AW68="x",AW68="S")),AW68,IF(AX$4=$E68,"x",IF(AND(((AX$4-$E68)/VLOOKUP($D68,Opérations[],8,0))=INT(((AX$4-$E68)/VLOOKUP($D68,Opérations[],8,0))),$D68&lt;&gt;""),"S",""))),"")</f>
        <v/>
      </c>
      <c r="AY68" s="34" t="str">
        <f t="array" aca="1" ref="AY68" ca="1">IFERROR(IF(AND(OR(WEEKDAY(AX$4,2)&gt;5,AX$4=Congés),OR(AX68="x",AX68="S")),AX68,IF(AY$4=$E68,"x",IF(AND(((AY$4-$E68)/VLOOKUP($D68,Opérations[],8,0))=INT(((AY$4-$E68)/VLOOKUP($D68,Opérations[],8,0))),$D68&lt;&gt;""),"S",""))),"")</f>
        <v/>
      </c>
      <c r="AZ68" s="34" t="str">
        <f t="array" aca="1" ref="AZ68" ca="1">IFERROR(IF(AND(OR(WEEKDAY(AY$4,2)&gt;5,AY$4=Congés),OR(AY68="x",AY68="S")),AY68,IF(AZ$4=$E68,"x",IF(AND(((AZ$4-$E68)/VLOOKUP($D68,Opérations[],8,0))=INT(((AZ$4-$E68)/VLOOKUP($D68,Opérations[],8,0))),$D68&lt;&gt;""),"S",""))),"")</f>
        <v/>
      </c>
      <c r="BA68" s="34" t="str">
        <f t="array" aca="1" ref="BA68" ca="1">IFERROR(IF(AND(OR(WEEKDAY(AZ$4,2)&gt;5,AZ$4=Congés),OR(AZ68="x",AZ68="S")),AZ68,IF(BA$4=$E68,"x",IF(AND(((BA$4-$E68)/VLOOKUP($D68,Opérations[],8,0))=INT(((BA$4-$E68)/VLOOKUP($D68,Opérations[],8,0))),$D68&lt;&gt;""),"S",""))),"")</f>
        <v/>
      </c>
      <c r="BB68" s="34" t="str">
        <f t="array" aca="1" ref="BB68" ca="1">IFERROR(IF(AND(OR(WEEKDAY(BA$4,2)&gt;5,BA$4=Congés),OR(BA68="x",BA68="S")),BA68,IF(BB$4=$E68,"x",IF(AND(((BB$4-$E68)/VLOOKUP($D68,Opérations[],8,0))=INT(((BB$4-$E68)/VLOOKUP($D68,Opérations[],8,0))),$D68&lt;&gt;""),"S",""))),"")</f>
        <v/>
      </c>
      <c r="BC68" s="34" t="str">
        <f t="array" aca="1" ref="BC68" ca="1">IFERROR(IF(AND(OR(WEEKDAY(BB$4,2)&gt;5,BB$4=Congés),OR(BB68="x",BB68="S")),BB68,IF(BC$4=$E68,"x",IF(AND(((BC$4-$E68)/VLOOKUP($D68,Opérations[],8,0))=INT(((BC$4-$E68)/VLOOKUP($D68,Opérations[],8,0))),$D68&lt;&gt;""),"S",""))),"")</f>
        <v/>
      </c>
      <c r="BD68" s="72" t="str">
        <f t="array" aca="1" ref="BD68" ca="1">IFERROR(IF(AND(OR(WEEKDAY(BC$4,2)&gt;5,BC$4=Congés),OR(BC68="x",BC68="S")),BC68,IF(BD$4=$E68,"x",IF(AND(((BD$4-$E68)/VLOOKUP($D68,Opérations[],8,0))=INT(((BD$4-$E68)/VLOOKUP($D68,Opérations[],8,0))),$D68&lt;&gt;""),"S",""))),"")</f>
        <v/>
      </c>
    </row>
    <row r="69" spans="3:56">
      <c r="C69" s="163" t="str">
        <f>IF(ISBLANK(D69),"",VLOOKUP(D69,Opérations[],2,0))</f>
        <v>Vérin de plateau (coté lames)</v>
      </c>
      <c r="D69" s="4">
        <f t="shared" si="4"/>
        <v>63</v>
      </c>
      <c r="E69" s="71">
        <f>IF(ISBLANK(D69),"",VLOOKUP(D69,Opérations[],3,0))</f>
        <v>0</v>
      </c>
      <c r="F69" s="83"/>
      <c r="G69" s="80" t="str">
        <f t="array" aca="1" ref="G69" ca="1">IFERROR(IF(AND(OR(WEEKDAY(F$4,2)&gt;5,F$4=Congés),OR(F69="x",F69="S")),F69,IF(G$4=$E69,"x",IF(AND(((G$4-$E69)/VLOOKUP($D69,Opérations[],8,0))=INT(((G$4-$E69)/VLOOKUP($D69,Opérations[],8,0))),$D69&lt;&gt;""),"S",""))),"")</f>
        <v/>
      </c>
      <c r="H69" s="34" t="str">
        <f t="array" aca="1" ref="H69" ca="1">IFERROR(IF(AND(OR(WEEKDAY(G$4,2)&gt;5,G$4=Congés),OR(G69="x",G69="S")),G69,IF(H$4=$E69,"x",IF(AND(((H$4-$E69)/VLOOKUP($D69,Opérations[],8,0))=INT(((H$4-$E69)/VLOOKUP($D69,Opérations[],8,0))),$D69&lt;&gt;""),"S",""))),"")</f>
        <v/>
      </c>
      <c r="I69" s="34" t="str">
        <f t="array" aca="1" ref="I69" ca="1">IFERROR(IF(AND(OR(WEEKDAY(H$4,2)&gt;5,H$4=Congés),OR(H69="x",H69="S")),H69,IF(I$4=$E69,"x",IF(AND(((I$4-$E69)/VLOOKUP($D69,Opérations[],8,0))=INT(((I$4-$E69)/VLOOKUP($D69,Opérations[],8,0))),$D69&lt;&gt;""),"S",""))),"")</f>
        <v/>
      </c>
      <c r="J69" s="34" t="str">
        <f t="array" aca="1" ref="J69" ca="1">IFERROR(IF(AND(OR(WEEKDAY(I$4,2)&gt;5,I$4=Congés),OR(I69="x",I69="S")),I69,IF(J$4=$E69,"x",IF(AND(((J$4-$E69)/VLOOKUP($D69,Opérations[],8,0))=INT(((J$4-$E69)/VLOOKUP($D69,Opérations[],8,0))),$D69&lt;&gt;""),"S",""))),"")</f>
        <v/>
      </c>
      <c r="K69" s="34" t="str">
        <f t="array" aca="1" ref="K69" ca="1">IFERROR(IF(AND(OR(WEEKDAY(J$4,2)&gt;5,J$4=Congés),OR(J69="x",J69="S")),J69,IF(K$4=$E69,"x",IF(AND(((K$4-$E69)/VLOOKUP($D69,Opérations[],8,0))=INT(((K$4-$E69)/VLOOKUP($D69,Opérations[],8,0))),$D69&lt;&gt;""),"S",""))),"")</f>
        <v/>
      </c>
      <c r="L69" s="34" t="str">
        <f t="array" aca="1" ref="L69" ca="1">IFERROR(IF(AND(OR(WEEKDAY(K$4,2)&gt;5,K$4=Congés),OR(K69="x",K69="S")),K69,IF(L$4=$E69,"x",IF(AND(((L$4-$E69)/VLOOKUP($D69,Opérations[],8,0))=INT(((L$4-$E69)/VLOOKUP($D69,Opérations[],8,0))),$D69&lt;&gt;""),"S",""))),"")</f>
        <v/>
      </c>
      <c r="M69" s="34" t="str">
        <f t="array" aca="1" ref="M69" ca="1">IFERROR(IF(AND(OR(WEEKDAY(L$4,2)&gt;5,L$4=Congés),OR(L69="x",L69="S")),L69,IF(M$4=$E69,"x",IF(AND(((M$4-$E69)/VLOOKUP($D69,Opérations[],8,0))=INT(((M$4-$E69)/VLOOKUP($D69,Opérations[],8,0))),$D69&lt;&gt;""),"S",""))),"")</f>
        <v/>
      </c>
      <c r="N69" s="34" t="str">
        <f t="array" aca="1" ref="N69" ca="1">IFERROR(IF(AND(OR(WEEKDAY(M$4,2)&gt;5,M$4=Congés),OR(M69="x",M69="S")),M69,IF(N$4=$E69,"x",IF(AND(((N$4-$E69)/VLOOKUP($D69,Opérations[],8,0))=INT(((N$4-$E69)/VLOOKUP($D69,Opérations[],8,0))),$D69&lt;&gt;""),"S",""))),"")</f>
        <v/>
      </c>
      <c r="O69" s="34" t="str">
        <f t="array" aca="1" ref="O69" ca="1">IFERROR(IF(AND(OR(WEEKDAY(N$4,2)&gt;5,N$4=Congés),OR(N69="x",N69="S")),N69,IF(O$4=$E69,"x",IF(AND(((O$4-$E69)/VLOOKUP($D69,Opérations[],8,0))=INT(((O$4-$E69)/VLOOKUP($D69,Opérations[],8,0))),$D69&lt;&gt;""),"S",""))),"")</f>
        <v/>
      </c>
      <c r="P69" s="34" t="str">
        <f t="array" aca="1" ref="P69" ca="1">IFERROR(IF(AND(OR(WEEKDAY(O$4,2)&gt;5,O$4=Congés),OR(O69="x",O69="S")),O69,IF(P$4=$E69,"x",IF(AND(((P$4-$E69)/VLOOKUP($D69,Opérations[],8,0))=INT(((P$4-$E69)/VLOOKUP($D69,Opérations[],8,0))),$D69&lt;&gt;""),"S",""))),"")</f>
        <v/>
      </c>
      <c r="Q69" s="34" t="str">
        <f t="array" aca="1" ref="Q69" ca="1">IFERROR(IF(AND(OR(WEEKDAY(P$4,2)&gt;5,P$4=Congés),OR(P69="x",P69="S")),P69,IF(Q$4=$E69,"x",IF(AND(((Q$4-$E69)/VLOOKUP($D69,Opérations[],8,0))=INT(((Q$4-$E69)/VLOOKUP($D69,Opérations[],8,0))),$D69&lt;&gt;""),"S",""))),"")</f>
        <v/>
      </c>
      <c r="R69" s="34" t="str">
        <f t="array" aca="1" ref="R69" ca="1">IFERROR(IF(AND(OR(WEEKDAY(Q$4,2)&gt;5,Q$4=Congés),OR(Q69="x",Q69="S")),Q69,IF(R$4=$E69,"x",IF(AND(((R$4-$E69)/VLOOKUP($D69,Opérations[],8,0))=INT(((R$4-$E69)/VLOOKUP($D69,Opérations[],8,0))),$D69&lt;&gt;""),"S",""))),"")</f>
        <v/>
      </c>
      <c r="S69" s="34" t="str">
        <f t="array" aca="1" ref="S69" ca="1">IFERROR(IF(AND(OR(WEEKDAY(R$4,2)&gt;5,R$4=Congés),OR(R69="x",R69="S")),R69,IF(S$4=$E69,"x",IF(AND(((S$4-$E69)/VLOOKUP($D69,Opérations[],8,0))=INT(((S$4-$E69)/VLOOKUP($D69,Opérations[],8,0))),$D69&lt;&gt;""),"S",""))),"")</f>
        <v/>
      </c>
      <c r="T69" s="34" t="str">
        <f t="array" aca="1" ref="T69" ca="1">IFERROR(IF(AND(OR(WEEKDAY(S$4,2)&gt;5,S$4=Congés),OR(S69="x",S69="S")),S69,IF(T$4=$E69,"x",IF(AND(((T$4-$E69)/VLOOKUP($D69,Opérations[],8,0))=INT(((T$4-$E69)/VLOOKUP($D69,Opérations[],8,0))),$D69&lt;&gt;""),"S",""))),"")</f>
        <v/>
      </c>
      <c r="U69" s="34" t="str">
        <f t="array" aca="1" ref="U69" ca="1">IFERROR(IF(AND(OR(WEEKDAY(T$4,2)&gt;5,T$4=Congés),OR(T69="x",T69="S")),T69,IF(U$4=$E69,"x",IF(AND(((U$4-$E69)/VLOOKUP($D69,Opérations[],8,0))=INT(((U$4-$E69)/VLOOKUP($D69,Opérations[],8,0))),$D69&lt;&gt;""),"S",""))),"")</f>
        <v/>
      </c>
      <c r="V69" s="34" t="str">
        <f t="array" aca="1" ref="V69" ca="1">IFERROR(IF(AND(OR(WEEKDAY(U$4,2)&gt;5,U$4=Congés),OR(U69="x",U69="S")),U69,IF(V$4=$E69,"x",IF(AND(((V$4-$E69)/VLOOKUP($D69,Opérations[],8,0))=INT(((V$4-$E69)/VLOOKUP($D69,Opérations[],8,0))),$D69&lt;&gt;""),"S",""))),"")</f>
        <v/>
      </c>
      <c r="W69" s="34" t="str">
        <f t="array" aca="1" ref="W69" ca="1">IFERROR(IF(AND(OR(WEEKDAY(V$4,2)&gt;5,V$4=Congés),OR(V69="x",V69="S")),V69,IF(W$4=$E69,"x",IF(AND(((W$4-$E69)/VLOOKUP($D69,Opérations[],8,0))=INT(((W$4-$E69)/VLOOKUP($D69,Opérations[],8,0))),$D69&lt;&gt;""),"S",""))),"")</f>
        <v/>
      </c>
      <c r="X69" s="34" t="str">
        <f t="array" aca="1" ref="X69" ca="1">IFERROR(IF(AND(OR(WEEKDAY(W$4,2)&gt;5,W$4=Congés),OR(W69="x",W69="S")),W69,IF(X$4=$E69,"x",IF(AND(((X$4-$E69)/VLOOKUP($D69,Opérations[],8,0))=INT(((X$4-$E69)/VLOOKUP($D69,Opérations[],8,0))),$D69&lt;&gt;""),"S",""))),"")</f>
        <v/>
      </c>
      <c r="Y69" s="34" t="str">
        <f t="array" aca="1" ref="Y69" ca="1">IFERROR(IF(AND(OR(WEEKDAY(X$4,2)&gt;5,X$4=Congés),OR(X69="x",X69="S")),X69,IF(Y$4=$E69,"x",IF(AND(((Y$4-$E69)/VLOOKUP($D69,Opérations[],8,0))=INT(((Y$4-$E69)/VLOOKUP($D69,Opérations[],8,0))),$D69&lt;&gt;""),"S",""))),"")</f>
        <v/>
      </c>
      <c r="Z69" s="34" t="str">
        <f t="array" aca="1" ref="Z69" ca="1">IFERROR(IF(AND(OR(WEEKDAY(Y$4,2)&gt;5,Y$4=Congés),OR(Y69="x",Y69="S")),Y69,IF(Z$4=$E69,"x",IF(AND(((Z$4-$E69)/VLOOKUP($D69,Opérations[],8,0))=INT(((Z$4-$E69)/VLOOKUP($D69,Opérations[],8,0))),$D69&lt;&gt;""),"S",""))),"")</f>
        <v/>
      </c>
      <c r="AA69" s="34" t="str">
        <f t="array" aca="1" ref="AA69" ca="1">IFERROR(IF(AND(OR(WEEKDAY(Z$4,2)&gt;5,Z$4=Congés),OR(Z69="x",Z69="S")),Z69,IF(AA$4=$E69,"x",IF(AND(((AA$4-$E69)/VLOOKUP($D69,Opérations[],8,0))=INT(((AA$4-$E69)/VLOOKUP($D69,Opérations[],8,0))),$D69&lt;&gt;""),"S",""))),"")</f>
        <v/>
      </c>
      <c r="AB69" s="34" t="str">
        <f t="array" aca="1" ref="AB69" ca="1">IFERROR(IF(AND(OR(WEEKDAY(AA$4,2)&gt;5,AA$4=Congés),OR(AA69="x",AA69="S")),AA69,IF(AB$4=$E69,"x",IF(AND(((AB$4-$E69)/VLOOKUP($D69,Opérations[],8,0))=INT(((AB$4-$E69)/VLOOKUP($D69,Opérations[],8,0))),$D69&lt;&gt;""),"S",""))),"")</f>
        <v/>
      </c>
      <c r="AC69" s="34" t="str">
        <f t="array" aca="1" ref="AC69" ca="1">IFERROR(IF(AND(OR(WEEKDAY(AB$4,2)&gt;5,AB$4=Congés),OR(AB69="x",AB69="S")),AB69,IF(AC$4=$E69,"x",IF(AND(((AC$4-$E69)/VLOOKUP($D69,Opérations[],8,0))=INT(((AC$4-$E69)/VLOOKUP($D69,Opérations[],8,0))),$D69&lt;&gt;""),"S",""))),"")</f>
        <v/>
      </c>
      <c r="AD69" s="34" t="str">
        <f t="array" aca="1" ref="AD69" ca="1">IFERROR(IF(AND(OR(WEEKDAY(AC$4,2)&gt;5,AC$4=Congés),OR(AC69="x",AC69="S")),AC69,IF(AD$4=$E69,"x",IF(AND(((AD$4-$E69)/VLOOKUP($D69,Opérations[],8,0))=INT(((AD$4-$E69)/VLOOKUP($D69,Opérations[],8,0))),$D69&lt;&gt;""),"S",""))),"")</f>
        <v/>
      </c>
      <c r="AE69" s="34" t="str">
        <f t="array" aca="1" ref="AE69" ca="1">IFERROR(IF(AND(OR(WEEKDAY(AD$4,2)&gt;5,AD$4=Congés),OR(AD69="x",AD69="S")),AD69,IF(AE$4=$E69,"x",IF(AND(((AE$4-$E69)/VLOOKUP($D69,Opérations[],8,0))=INT(((AE$4-$E69)/VLOOKUP($D69,Opérations[],8,0))),$D69&lt;&gt;""),"S",""))),"")</f>
        <v/>
      </c>
      <c r="AF69" s="34" t="str">
        <f t="array" aca="1" ref="AF69" ca="1">IFERROR(IF(AND(OR(WEEKDAY(AE$4,2)&gt;5,AE$4=Congés),OR(AE69="x",AE69="S")),AE69,IF(AF$4=$E69,"x",IF(AND(((AF$4-$E69)/VLOOKUP($D69,Opérations[],8,0))=INT(((AF$4-$E69)/VLOOKUP($D69,Opérations[],8,0))),$D69&lt;&gt;""),"S",""))),"")</f>
        <v/>
      </c>
      <c r="AG69" s="72" t="str">
        <f t="array" aca="1" ref="AG69" ca="1">IFERROR(IF(AND(OR(WEEKDAY(AF$4,2)&gt;5,AF$4=Congés),OR(AF69="x",AF69="S")),AF69,IF(AG$4=$E69,"x",IF(AND(((AG$4-$E69)/VLOOKUP($D69,Opérations[],8,0))=INT(((AG$4-$E69)/VLOOKUP($D69,Opérations[],8,0))),$D69&lt;&gt;""),"S",""))),"")</f>
        <v/>
      </c>
      <c r="AH69" s="80" t="str">
        <f t="array" aca="1" ref="AH69" ca="1">IFERROR(IF(AND(OR(WEEKDAY(AG$4,2)&gt;5,AG$4=Congés),OR(AG69="x",AG69="S")),AG69,IF(AH$4=$E69,"x",IF(AND(((AH$4-$E69)/VLOOKUP($D69,Opérations[],8,0))=INT(((AH$4-$E69)/VLOOKUP($D69,Opérations[],8,0))),$D69&lt;&gt;""),"S",""))),"")</f>
        <v/>
      </c>
      <c r="AI69" s="34" t="str">
        <f t="array" aca="1" ref="AI69" ca="1">IFERROR(IF(AND(OR(WEEKDAY(AH$4,2)&gt;5,AH$4=Congés),OR(AH69="x",AH69="S")),AH69,IF(AI$4=$E69,"x",IF(AND(((AI$4-$E69)/VLOOKUP($D69,Opérations[],8,0))=INT(((AI$4-$E69)/VLOOKUP($D69,Opérations[],8,0))),$D69&lt;&gt;""),"S",""))),"")</f>
        <v/>
      </c>
      <c r="AJ69" s="34" t="str">
        <f t="array" aca="1" ref="AJ69" ca="1">IFERROR(IF(AND(OR(WEEKDAY(AI$4,2)&gt;5,AI$4=Congés),OR(AI69="x",AI69="S")),AI69,IF(AJ$4=$E69,"x",IF(AND(((AJ$4-$E69)/VLOOKUP($D69,Opérations[],8,0))=INT(((AJ$4-$E69)/VLOOKUP($D69,Opérations[],8,0))),$D69&lt;&gt;""),"S",""))),"")</f>
        <v/>
      </c>
      <c r="AK69" s="34" t="str">
        <f t="array" aca="1" ref="AK69" ca="1">IFERROR(IF(AND(OR(WEEKDAY(AJ$4,2)&gt;5,AJ$4=Congés),OR(AJ69="x",AJ69="S")),AJ69,IF(AK$4=$E69,"x",IF(AND(((AK$4-$E69)/VLOOKUP($D69,Opérations[],8,0))=INT(((AK$4-$E69)/VLOOKUP($D69,Opérations[],8,0))),$D69&lt;&gt;""),"S",""))),"")</f>
        <v/>
      </c>
      <c r="AL69" s="34" t="str">
        <f t="array" aca="1" ref="AL69" ca="1">IFERROR(IF(AND(OR(WEEKDAY(AK$4,2)&gt;5,AK$4=Congés),OR(AK69="x",AK69="S")),AK69,IF(AL$4=$E69,"x",IF(AND(((AL$4-$E69)/VLOOKUP($D69,Opérations[],8,0))=INT(((AL$4-$E69)/VLOOKUP($D69,Opérations[],8,0))),$D69&lt;&gt;""),"S",""))),"")</f>
        <v/>
      </c>
      <c r="AM69" s="34" t="str">
        <f t="array" aca="1" ref="AM69" ca="1">IFERROR(IF(AND(OR(WEEKDAY(AL$4,2)&gt;5,AL$4=Congés),OR(AL69="x",AL69="S")),AL69,IF(AM$4=$E69,"x",IF(AND(((AM$4-$E69)/VLOOKUP($D69,Opérations[],8,0))=INT(((AM$4-$E69)/VLOOKUP($D69,Opérations[],8,0))),$D69&lt;&gt;""),"S",""))),"")</f>
        <v/>
      </c>
      <c r="AN69" s="34" t="str">
        <f t="array" aca="1" ref="AN69" ca="1">IFERROR(IF(AND(OR(WEEKDAY(AM$4,2)&gt;5,AM$4=Congés),OR(AM69="x",AM69="S")),AM69,IF(AN$4=$E69,"x",IF(AND(((AN$4-$E69)/VLOOKUP($D69,Opérations[],8,0))=INT(((AN$4-$E69)/VLOOKUP($D69,Opérations[],8,0))),$D69&lt;&gt;""),"S",""))),"")</f>
        <v/>
      </c>
      <c r="AO69" s="34" t="str">
        <f t="array" aca="1" ref="AO69" ca="1">IFERROR(IF(AND(OR(WEEKDAY(AN$4,2)&gt;5,AN$4=Congés),OR(AN69="x",AN69="S")),AN69,IF(AO$4=$E69,"x",IF(AND(((AO$4-$E69)/VLOOKUP($D69,Opérations[],8,0))=INT(((AO$4-$E69)/VLOOKUP($D69,Opérations[],8,0))),$D69&lt;&gt;""),"S",""))),"")</f>
        <v/>
      </c>
      <c r="AP69" s="34" t="str">
        <f t="array" aca="1" ref="AP69" ca="1">IFERROR(IF(AND(OR(WEEKDAY(AO$4,2)&gt;5,AO$4=Congés),OR(AO69="x",AO69="S")),AO69,IF(AP$4=$E69,"x",IF(AND(((AP$4-$E69)/VLOOKUP($D69,Opérations[],8,0))=INT(((AP$4-$E69)/VLOOKUP($D69,Opérations[],8,0))),$D69&lt;&gt;""),"S",""))),"")</f>
        <v/>
      </c>
      <c r="AQ69" s="34" t="str">
        <f t="array" aca="1" ref="AQ69" ca="1">IFERROR(IF(AND(OR(WEEKDAY(AP$4,2)&gt;5,AP$4=Congés),OR(AP69="x",AP69="S")),AP69,IF(AQ$4=$E69,"x",IF(AND(((AQ$4-$E69)/VLOOKUP($D69,Opérations[],8,0))=INT(((AQ$4-$E69)/VLOOKUP($D69,Opérations[],8,0))),$D69&lt;&gt;""),"S",""))),"")</f>
        <v/>
      </c>
      <c r="AR69" s="34" t="str">
        <f t="array" aca="1" ref="AR69" ca="1">IFERROR(IF(AND(OR(WEEKDAY(AQ$4,2)&gt;5,AQ$4=Congés),OR(AQ69="x",AQ69="S")),AQ69,IF(AR$4=$E69,"x",IF(AND(((AR$4-$E69)/VLOOKUP($D69,Opérations[],8,0))=INT(((AR$4-$E69)/VLOOKUP($D69,Opérations[],8,0))),$D69&lt;&gt;""),"S",""))),"")</f>
        <v/>
      </c>
      <c r="AS69" s="34" t="str">
        <f t="array" aca="1" ref="AS69" ca="1">IFERROR(IF(AND(OR(WEEKDAY(AR$4,2)&gt;5,AR$4=Congés),OR(AR69="x",AR69="S")),AR69,IF(AS$4=$E69,"x",IF(AND(((AS$4-$E69)/VLOOKUP($D69,Opérations[],8,0))=INT(((AS$4-$E69)/VLOOKUP($D69,Opérations[],8,0))),$D69&lt;&gt;""),"S",""))),"")</f>
        <v/>
      </c>
      <c r="AT69" s="34" t="str">
        <f t="array" aca="1" ref="AT69" ca="1">IFERROR(IF(AND(OR(WEEKDAY(AS$4,2)&gt;5,AS$4=Congés),OR(AS69="x",AS69="S")),AS69,IF(AT$4=$E69,"x",IF(AND(((AT$4-$E69)/VLOOKUP($D69,Opérations[],8,0))=INT(((AT$4-$E69)/VLOOKUP($D69,Opérations[],8,0))),$D69&lt;&gt;""),"S",""))),"")</f>
        <v/>
      </c>
      <c r="AU69" s="34" t="str">
        <f t="array" aca="1" ref="AU69" ca="1">IFERROR(IF(AND(OR(WEEKDAY(AT$4,2)&gt;5,AT$4=Congés),OR(AT69="x",AT69="S")),AT69,IF(AU$4=$E69,"x",IF(AND(((AU$4-$E69)/VLOOKUP($D69,Opérations[],8,0))=INT(((AU$4-$E69)/VLOOKUP($D69,Opérations[],8,0))),$D69&lt;&gt;""),"S",""))),"")</f>
        <v/>
      </c>
      <c r="AV69" s="34" t="str">
        <f t="array" aca="1" ref="AV69" ca="1">IFERROR(IF(AND(OR(WEEKDAY(AU$4,2)&gt;5,AU$4=Congés),OR(AU69="x",AU69="S")),AU69,IF(AV$4=$E69,"x",IF(AND(((AV$4-$E69)/VLOOKUP($D69,Opérations[],8,0))=INT(((AV$4-$E69)/VLOOKUP($D69,Opérations[],8,0))),$D69&lt;&gt;""),"S",""))),"")</f>
        <v/>
      </c>
      <c r="AW69" s="34" t="str">
        <f t="array" aca="1" ref="AW69" ca="1">IFERROR(IF(AND(OR(WEEKDAY(AV$4,2)&gt;5,AV$4=Congés),OR(AV69="x",AV69="S")),AV69,IF(AW$4=$E69,"x",IF(AND(((AW$4-$E69)/VLOOKUP($D69,Opérations[],8,0))=INT(((AW$4-$E69)/VLOOKUP($D69,Opérations[],8,0))),$D69&lt;&gt;""),"S",""))),"")</f>
        <v/>
      </c>
      <c r="AX69" s="34" t="str">
        <f t="array" aca="1" ref="AX69" ca="1">IFERROR(IF(AND(OR(WEEKDAY(AW$4,2)&gt;5,AW$4=Congés),OR(AW69="x",AW69="S")),AW69,IF(AX$4=$E69,"x",IF(AND(((AX$4-$E69)/VLOOKUP($D69,Opérations[],8,0))=INT(((AX$4-$E69)/VLOOKUP($D69,Opérations[],8,0))),$D69&lt;&gt;""),"S",""))),"")</f>
        <v/>
      </c>
      <c r="AY69" s="34" t="str">
        <f t="array" aca="1" ref="AY69" ca="1">IFERROR(IF(AND(OR(WEEKDAY(AX$4,2)&gt;5,AX$4=Congés),OR(AX69="x",AX69="S")),AX69,IF(AY$4=$E69,"x",IF(AND(((AY$4-$E69)/VLOOKUP($D69,Opérations[],8,0))=INT(((AY$4-$E69)/VLOOKUP($D69,Opérations[],8,0))),$D69&lt;&gt;""),"S",""))),"")</f>
        <v/>
      </c>
      <c r="AZ69" s="34" t="str">
        <f t="array" aca="1" ref="AZ69" ca="1">IFERROR(IF(AND(OR(WEEKDAY(AY$4,2)&gt;5,AY$4=Congés),OR(AY69="x",AY69="S")),AY69,IF(AZ$4=$E69,"x",IF(AND(((AZ$4-$E69)/VLOOKUP($D69,Opérations[],8,0))=INT(((AZ$4-$E69)/VLOOKUP($D69,Opérations[],8,0))),$D69&lt;&gt;""),"S",""))),"")</f>
        <v/>
      </c>
      <c r="BA69" s="34" t="str">
        <f t="array" aca="1" ref="BA69" ca="1">IFERROR(IF(AND(OR(WEEKDAY(AZ$4,2)&gt;5,AZ$4=Congés),OR(AZ69="x",AZ69="S")),AZ69,IF(BA$4=$E69,"x",IF(AND(((BA$4-$E69)/VLOOKUP($D69,Opérations[],8,0))=INT(((BA$4-$E69)/VLOOKUP($D69,Opérations[],8,0))),$D69&lt;&gt;""),"S",""))),"")</f>
        <v/>
      </c>
      <c r="BB69" s="34" t="str">
        <f t="array" aca="1" ref="BB69" ca="1">IFERROR(IF(AND(OR(WEEKDAY(BA$4,2)&gt;5,BA$4=Congés),OR(BA69="x",BA69="S")),BA69,IF(BB$4=$E69,"x",IF(AND(((BB$4-$E69)/VLOOKUP($D69,Opérations[],8,0))=INT(((BB$4-$E69)/VLOOKUP($D69,Opérations[],8,0))),$D69&lt;&gt;""),"S",""))),"")</f>
        <v/>
      </c>
      <c r="BC69" s="34" t="str">
        <f t="array" aca="1" ref="BC69" ca="1">IFERROR(IF(AND(OR(WEEKDAY(BB$4,2)&gt;5,BB$4=Congés),OR(BB69="x",BB69="S")),BB69,IF(BC$4=$E69,"x",IF(AND(((BC$4-$E69)/VLOOKUP($D69,Opérations[],8,0))=INT(((BC$4-$E69)/VLOOKUP($D69,Opérations[],8,0))),$D69&lt;&gt;""),"S",""))),"")</f>
        <v/>
      </c>
      <c r="BD69" s="72" t="str">
        <f t="array" aca="1" ref="BD69" ca="1">IFERROR(IF(AND(OR(WEEKDAY(BC$4,2)&gt;5,BC$4=Congés),OR(BC69="x",BC69="S")),BC69,IF(BD$4=$E69,"x",IF(AND(((BD$4-$E69)/VLOOKUP($D69,Opérations[],8,0))=INT(((BD$4-$E69)/VLOOKUP($D69,Opérations[],8,0))),$D69&lt;&gt;""),"S",""))),"")</f>
        <v/>
      </c>
    </row>
    <row r="70" spans="3:56">
      <c r="C70" s="159" t="str">
        <f>IF(ISBLANK(D70),"",VLOOKUP(D70,Opérations[],2,0))</f>
        <v>Bon état, absence de jeu</v>
      </c>
      <c r="D70" s="4">
        <f t="shared" si="4"/>
        <v>64</v>
      </c>
      <c r="E70" s="71">
        <f>IF(ISBLANK(D70),"",VLOOKUP(D70,Opérations[],3,0))</f>
        <v>42650</v>
      </c>
      <c r="F70" s="83"/>
      <c r="G70" s="80" t="str">
        <f t="array" aca="1" ref="G70" ca="1">IFERROR(IF(AND(OR(WEEKDAY(F$4,2)&gt;5,F$4=Congés),OR(F70="x",F70="S")),F70,IF(G$4=$E70,"x",IF(AND(((G$4-$E70)/VLOOKUP($D70,Opérations[],8,0))=INT(((G$4-$E70)/VLOOKUP($D70,Opérations[],8,0))),$D70&lt;&gt;""),"S",""))),"")</f>
        <v/>
      </c>
      <c r="H70" s="34" t="str">
        <f t="array" aca="1" ref="H70" ca="1">IFERROR(IF(AND(OR(WEEKDAY(G$4,2)&gt;5,G$4=Congés),OR(G70="x",G70="S")),G70,IF(H$4=$E70,"x",IF(AND(((H$4-$E70)/VLOOKUP($D70,Opérations[],8,0))=INT(((H$4-$E70)/VLOOKUP($D70,Opérations[],8,0))),$D70&lt;&gt;""),"S",""))),"")</f>
        <v/>
      </c>
      <c r="I70" s="34" t="str">
        <f t="array" aca="1" ref="I70" ca="1">IFERROR(IF(AND(OR(WEEKDAY(H$4,2)&gt;5,H$4=Congés),OR(H70="x",H70="S")),H70,IF(I$4=$E70,"x",IF(AND(((I$4-$E70)/VLOOKUP($D70,Opérations[],8,0))=INT(((I$4-$E70)/VLOOKUP($D70,Opérations[],8,0))),$D70&lt;&gt;""),"S",""))),"")</f>
        <v>S</v>
      </c>
      <c r="J70" s="34" t="str">
        <f t="array" aca="1" ref="J70" ca="1">IFERROR(IF(AND(OR(WEEKDAY(I$4,2)&gt;5,I$4=Congés),OR(I70="x",I70="S")),I70,IF(J$4=$E70,"x",IF(AND(((J$4-$E70)/VLOOKUP($D70,Opérations[],8,0))=INT(((J$4-$E70)/VLOOKUP($D70,Opérations[],8,0))),$D70&lt;&gt;""),"S",""))),"")</f>
        <v/>
      </c>
      <c r="K70" s="34" t="str">
        <f t="array" aca="1" ref="K70" ca="1">IFERROR(IF(AND(OR(WEEKDAY(J$4,2)&gt;5,J$4=Congés),OR(J70="x",J70="S")),J70,IF(K$4=$E70,"x",IF(AND(((K$4-$E70)/VLOOKUP($D70,Opérations[],8,0))=INT(((K$4-$E70)/VLOOKUP($D70,Opérations[],8,0))),$D70&lt;&gt;""),"S",""))),"")</f>
        <v/>
      </c>
      <c r="L70" s="34" t="str">
        <f t="array" aca="1" ref="L70" ca="1">IFERROR(IF(AND(OR(WEEKDAY(K$4,2)&gt;5,K$4=Congés),OR(K70="x",K70="S")),K70,IF(L$4=$E70,"x",IF(AND(((L$4-$E70)/VLOOKUP($D70,Opérations[],8,0))=INT(((L$4-$E70)/VLOOKUP($D70,Opérations[],8,0))),$D70&lt;&gt;""),"S",""))),"")</f>
        <v/>
      </c>
      <c r="M70" s="34" t="str">
        <f t="array" aca="1" ref="M70" ca="1">IFERROR(IF(AND(OR(WEEKDAY(L$4,2)&gt;5,L$4=Congés),OR(L70="x",L70="S")),L70,IF(M$4=$E70,"x",IF(AND(((M$4-$E70)/VLOOKUP($D70,Opérations[],8,0))=INT(((M$4-$E70)/VLOOKUP($D70,Opérations[],8,0))),$D70&lt;&gt;""),"S",""))),"")</f>
        <v/>
      </c>
      <c r="N70" s="34" t="str">
        <f t="array" aca="1" ref="N70" ca="1">IFERROR(IF(AND(OR(WEEKDAY(M$4,2)&gt;5,M$4=Congés),OR(M70="x",M70="S")),M70,IF(N$4=$E70,"x",IF(AND(((N$4-$E70)/VLOOKUP($D70,Opérations[],8,0))=INT(((N$4-$E70)/VLOOKUP($D70,Opérations[],8,0))),$D70&lt;&gt;""),"S",""))),"")</f>
        <v/>
      </c>
      <c r="O70" s="34" t="str">
        <f t="array" aca="1" ref="O70" ca="1">IFERROR(IF(AND(OR(WEEKDAY(N$4,2)&gt;5,N$4=Congés),OR(N70="x",N70="S")),N70,IF(O$4=$E70,"x",IF(AND(((O$4-$E70)/VLOOKUP($D70,Opérations[],8,0))=INT(((O$4-$E70)/VLOOKUP($D70,Opérations[],8,0))),$D70&lt;&gt;""),"S",""))),"")</f>
        <v/>
      </c>
      <c r="P70" s="34" t="str">
        <f t="array" aca="1" ref="P70" ca="1">IFERROR(IF(AND(OR(WEEKDAY(O$4,2)&gt;5,O$4=Congés),OR(O70="x",O70="S")),O70,IF(P$4=$E70,"x",IF(AND(((P$4-$E70)/VLOOKUP($D70,Opérations[],8,0))=INT(((P$4-$E70)/VLOOKUP($D70,Opérations[],8,0))),$D70&lt;&gt;""),"S",""))),"")</f>
        <v>S</v>
      </c>
      <c r="Q70" s="34" t="str">
        <f t="array" aca="1" ref="Q70" ca="1">IFERROR(IF(AND(OR(WEEKDAY(P$4,2)&gt;5,P$4=Congés),OR(P70="x",P70="S")),P70,IF(Q$4=$E70,"x",IF(AND(((Q$4-$E70)/VLOOKUP($D70,Opérations[],8,0))=INT(((Q$4-$E70)/VLOOKUP($D70,Opérations[],8,0))),$D70&lt;&gt;""),"S",""))),"")</f>
        <v/>
      </c>
      <c r="R70" s="34" t="str">
        <f t="array" aca="1" ref="R70" ca="1">IFERROR(IF(AND(OR(WEEKDAY(Q$4,2)&gt;5,Q$4=Congés),OR(Q70="x",Q70="S")),Q70,IF(R$4=$E70,"x",IF(AND(((R$4-$E70)/VLOOKUP($D70,Opérations[],8,0))=INT(((R$4-$E70)/VLOOKUP($D70,Opérations[],8,0))),$D70&lt;&gt;""),"S",""))),"")</f>
        <v/>
      </c>
      <c r="S70" s="34" t="str">
        <f t="array" aca="1" ref="S70" ca="1">IFERROR(IF(AND(OR(WEEKDAY(R$4,2)&gt;5,R$4=Congés),OR(R70="x",R70="S")),R70,IF(S$4=$E70,"x",IF(AND(((S$4-$E70)/VLOOKUP($D70,Opérations[],8,0))=INT(((S$4-$E70)/VLOOKUP($D70,Opérations[],8,0))),$D70&lt;&gt;""),"S",""))),"")</f>
        <v/>
      </c>
      <c r="T70" s="34" t="str">
        <f t="array" aca="1" ref="T70" ca="1">IFERROR(IF(AND(OR(WEEKDAY(S$4,2)&gt;5,S$4=Congés),OR(S70="x",S70="S")),S70,IF(T$4=$E70,"x",IF(AND(((T$4-$E70)/VLOOKUP($D70,Opérations[],8,0))=INT(((T$4-$E70)/VLOOKUP($D70,Opérations[],8,0))),$D70&lt;&gt;""),"S",""))),"")</f>
        <v/>
      </c>
      <c r="U70" s="34" t="str">
        <f t="array" aca="1" ref="U70" ca="1">IFERROR(IF(AND(OR(WEEKDAY(T$4,2)&gt;5,T$4=Congés),OR(T70="x",T70="S")),T70,IF(U$4=$E70,"x",IF(AND(((U$4-$E70)/VLOOKUP($D70,Opérations[],8,0))=INT(((U$4-$E70)/VLOOKUP($D70,Opérations[],8,0))),$D70&lt;&gt;""),"S",""))),"")</f>
        <v/>
      </c>
      <c r="V70" s="34" t="str">
        <f t="array" aca="1" ref="V70" ca="1">IFERROR(IF(AND(OR(WEEKDAY(U$4,2)&gt;5,U$4=Congés),OR(U70="x",U70="S")),U70,IF(V$4=$E70,"x",IF(AND(((V$4-$E70)/VLOOKUP($D70,Opérations[],8,0))=INT(((V$4-$E70)/VLOOKUP($D70,Opérations[],8,0))),$D70&lt;&gt;""),"S",""))),"")</f>
        <v/>
      </c>
      <c r="W70" s="34" t="str">
        <f t="array" aca="1" ref="W70" ca="1">IFERROR(IF(AND(OR(WEEKDAY(V$4,2)&gt;5,V$4=Congés),OR(V70="x",V70="S")),V70,IF(W$4=$E70,"x",IF(AND(((W$4-$E70)/VLOOKUP($D70,Opérations[],8,0))=INT(((W$4-$E70)/VLOOKUP($D70,Opérations[],8,0))),$D70&lt;&gt;""),"S",""))),"")</f>
        <v>S</v>
      </c>
      <c r="X70" s="34" t="str">
        <f t="array" aca="1" ref="X70" ca="1">IFERROR(IF(AND(OR(WEEKDAY(W$4,2)&gt;5,W$4=Congés),OR(W70="x",W70="S")),W70,IF(X$4=$E70,"x",IF(AND(((X$4-$E70)/VLOOKUP($D70,Opérations[],8,0))=INT(((X$4-$E70)/VLOOKUP($D70,Opérations[],8,0))),$D70&lt;&gt;""),"S",""))),"")</f>
        <v/>
      </c>
      <c r="Y70" s="34" t="str">
        <f t="array" aca="1" ref="Y70" ca="1">IFERROR(IF(AND(OR(WEEKDAY(X$4,2)&gt;5,X$4=Congés),OR(X70="x",X70="S")),X70,IF(Y$4=$E70,"x",IF(AND(((Y$4-$E70)/VLOOKUP($D70,Opérations[],8,0))=INT(((Y$4-$E70)/VLOOKUP($D70,Opérations[],8,0))),$D70&lt;&gt;""),"S",""))),"")</f>
        <v/>
      </c>
      <c r="Z70" s="34" t="str">
        <f t="array" aca="1" ref="Z70" ca="1">IFERROR(IF(AND(OR(WEEKDAY(Y$4,2)&gt;5,Y$4=Congés),OR(Y70="x",Y70="S")),Y70,IF(Z$4=$E70,"x",IF(AND(((Z$4-$E70)/VLOOKUP($D70,Opérations[],8,0))=INT(((Z$4-$E70)/VLOOKUP($D70,Opérations[],8,0))),$D70&lt;&gt;""),"S",""))),"")</f>
        <v/>
      </c>
      <c r="AA70" s="34" t="str">
        <f t="array" aca="1" ref="AA70" ca="1">IFERROR(IF(AND(OR(WEEKDAY(Z$4,2)&gt;5,Z$4=Congés),OR(Z70="x",Z70="S")),Z70,IF(AA$4=$E70,"x",IF(AND(((AA$4-$E70)/VLOOKUP($D70,Opérations[],8,0))=INT(((AA$4-$E70)/VLOOKUP($D70,Opérations[],8,0))),$D70&lt;&gt;""),"S",""))),"")</f>
        <v/>
      </c>
      <c r="AB70" s="34" t="str">
        <f t="array" aca="1" ref="AB70" ca="1">IFERROR(IF(AND(OR(WEEKDAY(AA$4,2)&gt;5,AA$4=Congés),OR(AA70="x",AA70="S")),AA70,IF(AB$4=$E70,"x",IF(AND(((AB$4-$E70)/VLOOKUP($D70,Opérations[],8,0))=INT(((AB$4-$E70)/VLOOKUP($D70,Opérations[],8,0))),$D70&lt;&gt;""),"S",""))),"")</f>
        <v/>
      </c>
      <c r="AC70" s="34" t="str">
        <f t="array" aca="1" ref="AC70" ca="1">IFERROR(IF(AND(OR(WEEKDAY(AB$4,2)&gt;5,AB$4=Congés),OR(AB70="x",AB70="S")),AB70,IF(AC$4=$E70,"x",IF(AND(((AC$4-$E70)/VLOOKUP($D70,Opérations[],8,0))=INT(((AC$4-$E70)/VLOOKUP($D70,Opérations[],8,0))),$D70&lt;&gt;""),"S",""))),"")</f>
        <v/>
      </c>
      <c r="AD70" s="34" t="str">
        <f t="array" aca="1" ref="AD70" ca="1">IFERROR(IF(AND(OR(WEEKDAY(AC$4,2)&gt;5,AC$4=Congés),OR(AC70="x",AC70="S")),AC70,IF(AD$4=$E70,"x",IF(AND(((AD$4-$E70)/VLOOKUP($D70,Opérations[],8,0))=INT(((AD$4-$E70)/VLOOKUP($D70,Opérations[],8,0))),$D70&lt;&gt;""),"S",""))),"")</f>
        <v>S</v>
      </c>
      <c r="AE70" s="34" t="str">
        <f t="array" aca="1" ref="AE70" ca="1">IFERROR(IF(AND(OR(WEEKDAY(AD$4,2)&gt;5,AD$4=Congés),OR(AD70="x",AD70="S")),AD70,IF(AE$4=$E70,"x",IF(AND(((AE$4-$E70)/VLOOKUP($D70,Opérations[],8,0))=INT(((AE$4-$E70)/VLOOKUP($D70,Opérations[],8,0))),$D70&lt;&gt;""),"S",""))),"")</f>
        <v/>
      </c>
      <c r="AF70" s="34" t="str">
        <f t="array" aca="1" ref="AF70" ca="1">IFERROR(IF(AND(OR(WEEKDAY(AE$4,2)&gt;5,AE$4=Congés),OR(AE70="x",AE70="S")),AE70,IF(AF$4=$E70,"x",IF(AND(((AF$4-$E70)/VLOOKUP($D70,Opérations[],8,0))=INT(((AF$4-$E70)/VLOOKUP($D70,Opérations[],8,0))),$D70&lt;&gt;""),"S",""))),"")</f>
        <v/>
      </c>
      <c r="AG70" s="72" t="str">
        <f t="array" aca="1" ref="AG70" ca="1">IFERROR(IF(AND(OR(WEEKDAY(AF$4,2)&gt;5,AF$4=Congés),OR(AF70="x",AF70="S")),AF70,IF(AG$4=$E70,"x",IF(AND(((AG$4-$E70)/VLOOKUP($D70,Opérations[],8,0))=INT(((AG$4-$E70)/VLOOKUP($D70,Opérations[],8,0))),$D70&lt;&gt;""),"S",""))),"")</f>
        <v/>
      </c>
      <c r="AH70" s="80" t="str">
        <f t="array" aca="1" ref="AH70" ca="1">IFERROR(IF(AND(OR(WEEKDAY(AG$4,2)&gt;5,AG$4=Congés),OR(AG70="x",AG70="S")),AG70,IF(AH$4=$E70,"x",IF(AND(((AH$4-$E70)/VLOOKUP($D70,Opérations[],8,0))=INT(((AH$4-$E70)/VLOOKUP($D70,Opérations[],8,0))),$D70&lt;&gt;""),"S",""))),"")</f>
        <v/>
      </c>
      <c r="AI70" s="34" t="str">
        <f t="array" aca="1" ref="AI70" ca="1">IFERROR(IF(AND(OR(WEEKDAY(AH$4,2)&gt;5,AH$4=Congés),OR(AH70="x",AH70="S")),AH70,IF(AI$4=$E70,"x",IF(AND(((AI$4-$E70)/VLOOKUP($D70,Opérations[],8,0))=INT(((AI$4-$E70)/VLOOKUP($D70,Opérations[],8,0))),$D70&lt;&gt;""),"S",""))),"")</f>
        <v/>
      </c>
      <c r="AJ70" s="34" t="str">
        <f t="array" aca="1" ref="AJ70" ca="1">IFERROR(IF(AND(OR(WEEKDAY(AI$4,2)&gt;5,AI$4=Congés),OR(AI70="x",AI70="S")),AI70,IF(AJ$4=$E70,"x",IF(AND(((AJ$4-$E70)/VLOOKUP($D70,Opérations[],8,0))=INT(((AJ$4-$E70)/VLOOKUP($D70,Opérations[],8,0))),$D70&lt;&gt;""),"S",""))),"")</f>
        <v/>
      </c>
      <c r="AK70" s="34" t="str">
        <f t="array" aca="1" ref="AK70" ca="1">IFERROR(IF(AND(OR(WEEKDAY(AJ$4,2)&gt;5,AJ$4=Congés),OR(AJ70="x",AJ70="S")),AJ70,IF(AK$4=$E70,"x",IF(AND(((AK$4-$E70)/VLOOKUP($D70,Opérations[],8,0))=INT(((AK$4-$E70)/VLOOKUP($D70,Opérations[],8,0))),$D70&lt;&gt;""),"S",""))),"")</f>
        <v>S</v>
      </c>
      <c r="AL70" s="34" t="str">
        <f t="array" aca="1" ref="AL70" ca="1">IFERROR(IF(AND(OR(WEEKDAY(AK$4,2)&gt;5,AK$4=Congés),OR(AK70="x",AK70="S")),AK70,IF(AL$4=$E70,"x",IF(AND(((AL$4-$E70)/VLOOKUP($D70,Opérations[],8,0))=INT(((AL$4-$E70)/VLOOKUP($D70,Opérations[],8,0))),$D70&lt;&gt;""),"S",""))),"")</f>
        <v/>
      </c>
      <c r="AM70" s="34" t="str">
        <f t="array" aca="1" ref="AM70" ca="1">IFERROR(IF(AND(OR(WEEKDAY(AL$4,2)&gt;5,AL$4=Congés),OR(AL70="x",AL70="S")),AL70,IF(AM$4=$E70,"x",IF(AND(((AM$4-$E70)/VLOOKUP($D70,Opérations[],8,0))=INT(((AM$4-$E70)/VLOOKUP($D70,Opérations[],8,0))),$D70&lt;&gt;""),"S",""))),"")</f>
        <v/>
      </c>
      <c r="AN70" s="34" t="str">
        <f t="array" aca="1" ref="AN70" ca="1">IFERROR(IF(AND(OR(WEEKDAY(AM$4,2)&gt;5,AM$4=Congés),OR(AM70="x",AM70="S")),AM70,IF(AN$4=$E70,"x",IF(AND(((AN$4-$E70)/VLOOKUP($D70,Opérations[],8,0))=INT(((AN$4-$E70)/VLOOKUP($D70,Opérations[],8,0))),$D70&lt;&gt;""),"S",""))),"")</f>
        <v/>
      </c>
      <c r="AO70" s="34" t="str">
        <f t="array" aca="1" ref="AO70" ca="1">IFERROR(IF(AND(OR(WEEKDAY(AN$4,2)&gt;5,AN$4=Congés),OR(AN70="x",AN70="S")),AN70,IF(AO$4=$E70,"x",IF(AND(((AO$4-$E70)/VLOOKUP($D70,Opérations[],8,0))=INT(((AO$4-$E70)/VLOOKUP($D70,Opérations[],8,0))),$D70&lt;&gt;""),"S",""))),"")</f>
        <v/>
      </c>
      <c r="AP70" s="34" t="str">
        <f t="array" aca="1" ref="AP70" ca="1">IFERROR(IF(AND(OR(WEEKDAY(AO$4,2)&gt;5,AO$4=Congés),OR(AO70="x",AO70="S")),AO70,IF(AP$4=$E70,"x",IF(AND(((AP$4-$E70)/VLOOKUP($D70,Opérations[],8,0))=INT(((AP$4-$E70)/VLOOKUP($D70,Opérations[],8,0))),$D70&lt;&gt;""),"S",""))),"")</f>
        <v/>
      </c>
      <c r="AQ70" s="34" t="str">
        <f t="array" aca="1" ref="AQ70" ca="1">IFERROR(IF(AND(OR(WEEKDAY(AP$4,2)&gt;5,AP$4=Congés),OR(AP70="x",AP70="S")),AP70,IF(AQ$4=$E70,"x",IF(AND(((AQ$4-$E70)/VLOOKUP($D70,Opérations[],8,0))=INT(((AQ$4-$E70)/VLOOKUP($D70,Opérations[],8,0))),$D70&lt;&gt;""),"S",""))),"")</f>
        <v/>
      </c>
      <c r="AR70" s="34" t="str">
        <f t="array" aca="1" ref="AR70" ca="1">IFERROR(IF(AND(OR(WEEKDAY(AQ$4,2)&gt;5,AQ$4=Congés),OR(AQ70="x",AQ70="S")),AQ70,IF(AR$4=$E70,"x",IF(AND(((AR$4-$E70)/VLOOKUP($D70,Opérations[],8,0))=INT(((AR$4-$E70)/VLOOKUP($D70,Opérations[],8,0))),$D70&lt;&gt;""),"S",""))),"")</f>
        <v>S</v>
      </c>
      <c r="AS70" s="34" t="str">
        <f t="array" aca="1" ref="AS70" ca="1">IFERROR(IF(AND(OR(WEEKDAY(AR$4,2)&gt;5,AR$4=Congés),OR(AR70="x",AR70="S")),AR70,IF(AS$4=$E70,"x",IF(AND(((AS$4-$E70)/VLOOKUP($D70,Opérations[],8,0))=INT(((AS$4-$E70)/VLOOKUP($D70,Opérations[],8,0))),$D70&lt;&gt;""),"S",""))),"")</f>
        <v/>
      </c>
      <c r="AT70" s="34" t="str">
        <f t="array" aca="1" ref="AT70" ca="1">IFERROR(IF(AND(OR(WEEKDAY(AS$4,2)&gt;5,AS$4=Congés),OR(AS70="x",AS70="S")),AS70,IF(AT$4=$E70,"x",IF(AND(((AT$4-$E70)/VLOOKUP($D70,Opérations[],8,0))=INT(((AT$4-$E70)/VLOOKUP($D70,Opérations[],8,0))),$D70&lt;&gt;""),"S",""))),"")</f>
        <v/>
      </c>
      <c r="AU70" s="34" t="str">
        <f t="array" aca="1" ref="AU70" ca="1">IFERROR(IF(AND(OR(WEEKDAY(AT$4,2)&gt;5,AT$4=Congés),OR(AT70="x",AT70="S")),AT70,IF(AU$4=$E70,"x",IF(AND(((AU$4-$E70)/VLOOKUP($D70,Opérations[],8,0))=INT(((AU$4-$E70)/VLOOKUP($D70,Opérations[],8,0))),$D70&lt;&gt;""),"S",""))),"")</f>
        <v/>
      </c>
      <c r="AV70" s="34" t="str">
        <f t="array" aca="1" ref="AV70" ca="1">IFERROR(IF(AND(OR(WEEKDAY(AU$4,2)&gt;5,AU$4=Congés),OR(AU70="x",AU70="S")),AU70,IF(AV$4=$E70,"x",IF(AND(((AV$4-$E70)/VLOOKUP($D70,Opérations[],8,0))=INT(((AV$4-$E70)/VLOOKUP($D70,Opérations[],8,0))),$D70&lt;&gt;""),"S",""))),"")</f>
        <v/>
      </c>
      <c r="AW70" s="34" t="str">
        <f t="array" aca="1" ref="AW70" ca="1">IFERROR(IF(AND(OR(WEEKDAY(AV$4,2)&gt;5,AV$4=Congés),OR(AV70="x",AV70="S")),AV70,IF(AW$4=$E70,"x",IF(AND(((AW$4-$E70)/VLOOKUP($D70,Opérations[],8,0))=INT(((AW$4-$E70)/VLOOKUP($D70,Opérations[],8,0))),$D70&lt;&gt;""),"S",""))),"")</f>
        <v/>
      </c>
      <c r="AX70" s="34" t="str">
        <f t="array" aca="1" ref="AX70" ca="1">IFERROR(IF(AND(OR(WEEKDAY(AW$4,2)&gt;5,AW$4=Congés),OR(AW70="x",AW70="S")),AW70,IF(AX$4=$E70,"x",IF(AND(((AX$4-$E70)/VLOOKUP($D70,Opérations[],8,0))=INT(((AX$4-$E70)/VLOOKUP($D70,Opérations[],8,0))),$D70&lt;&gt;""),"S",""))),"")</f>
        <v/>
      </c>
      <c r="AY70" s="34" t="str">
        <f t="array" aca="1" ref="AY70" ca="1">IFERROR(IF(AND(OR(WEEKDAY(AX$4,2)&gt;5,AX$4=Congés),OR(AX70="x",AX70="S")),AX70,IF(AY$4=$E70,"x",IF(AND(((AY$4-$E70)/VLOOKUP($D70,Opérations[],8,0))=INT(((AY$4-$E70)/VLOOKUP($D70,Opérations[],8,0))),$D70&lt;&gt;""),"S",""))),"")</f>
        <v>S</v>
      </c>
      <c r="AZ70" s="34" t="str">
        <f t="array" aca="1" ref="AZ70" ca="1">IFERROR(IF(AND(OR(WEEKDAY(AY$4,2)&gt;5,AY$4=Congés),OR(AY70="x",AY70="S")),AY70,IF(AZ$4=$E70,"x",IF(AND(((AZ$4-$E70)/VLOOKUP($D70,Opérations[],8,0))=INT(((AZ$4-$E70)/VLOOKUP($D70,Opérations[],8,0))),$D70&lt;&gt;""),"S",""))),"")</f>
        <v/>
      </c>
      <c r="BA70" s="34" t="str">
        <f t="array" aca="1" ref="BA70" ca="1">IFERROR(IF(AND(OR(WEEKDAY(AZ$4,2)&gt;5,AZ$4=Congés),OR(AZ70="x",AZ70="S")),AZ70,IF(BA$4=$E70,"x",IF(AND(((BA$4-$E70)/VLOOKUP($D70,Opérations[],8,0))=INT(((BA$4-$E70)/VLOOKUP($D70,Opérations[],8,0))),$D70&lt;&gt;""),"S",""))),"")</f>
        <v/>
      </c>
      <c r="BB70" s="34" t="str">
        <f t="array" aca="1" ref="BB70" ca="1">IFERROR(IF(AND(OR(WEEKDAY(BA$4,2)&gt;5,BA$4=Congés),OR(BA70="x",BA70="S")),BA70,IF(BB$4=$E70,"x",IF(AND(((BB$4-$E70)/VLOOKUP($D70,Opérations[],8,0))=INT(((BB$4-$E70)/VLOOKUP($D70,Opérations[],8,0))),$D70&lt;&gt;""),"S",""))),"")</f>
        <v/>
      </c>
      <c r="BC70" s="34" t="str">
        <f t="array" aca="1" ref="BC70" ca="1">IFERROR(IF(AND(OR(WEEKDAY(BB$4,2)&gt;5,BB$4=Congés),OR(BB70="x",BB70="S")),BB70,IF(BC$4=$E70,"x",IF(AND(((BC$4-$E70)/VLOOKUP($D70,Opérations[],8,0))=INT(((BC$4-$E70)/VLOOKUP($D70,Opérations[],8,0))),$D70&lt;&gt;""),"S",""))),"")</f>
        <v/>
      </c>
      <c r="BD70" s="72" t="str">
        <f t="array" aca="1" ref="BD70" ca="1">IFERROR(IF(AND(OR(WEEKDAY(BC$4,2)&gt;5,BC$4=Congés),OR(BC70="x",BC70="S")),BC70,IF(BD$4=$E70,"x",IF(AND(((BD$4-$E70)/VLOOKUP($D70,Opérations[],8,0))=INT(((BD$4-$E70)/VLOOKUP($D70,Opérations[],8,0))),$D70&lt;&gt;""),"S",""))),"")</f>
        <v/>
      </c>
    </row>
    <row r="71" spans="3:56">
      <c r="C71" s="159" t="str">
        <f>IF(ISBLANK(D71),"",VLOOKUP(D71,Opérations[],2,0))</f>
        <v>Capteurs</v>
      </c>
      <c r="D71" s="4">
        <f t="shared" si="4"/>
        <v>65</v>
      </c>
      <c r="E71" s="71">
        <f>IF(ISBLANK(D71),"",VLOOKUP(D71,Opérations[],3,0))</f>
        <v>42650</v>
      </c>
      <c r="F71" s="83"/>
      <c r="G71" s="80" t="str">
        <f t="array" aca="1" ref="G71" ca="1">IFERROR(IF(AND(OR(WEEKDAY(F$4,2)&gt;5,F$4=Congés),OR(F71="x",F71="S")),F71,IF(G$4=$E71,"x",IF(AND(((G$4-$E71)/VLOOKUP($D71,Opérations[],8,0))=INT(((G$4-$E71)/VLOOKUP($D71,Opérations[],8,0))),$D71&lt;&gt;""),"S",""))),"")</f>
        <v/>
      </c>
      <c r="H71" s="34" t="str">
        <f t="array" aca="1" ref="H71" ca="1">IFERROR(IF(AND(OR(WEEKDAY(G$4,2)&gt;5,G$4=Congés),OR(G71="x",G71="S")),G71,IF(H$4=$E71,"x",IF(AND(((H$4-$E71)/VLOOKUP($D71,Opérations[],8,0))=INT(((H$4-$E71)/VLOOKUP($D71,Opérations[],8,0))),$D71&lt;&gt;""),"S",""))),"")</f>
        <v/>
      </c>
      <c r="I71" s="34" t="str">
        <f t="array" aca="1" ref="I71" ca="1">IFERROR(IF(AND(OR(WEEKDAY(H$4,2)&gt;5,H$4=Congés),OR(H71="x",H71="S")),H71,IF(I$4=$E71,"x",IF(AND(((I$4-$E71)/VLOOKUP($D71,Opérations[],8,0))=INT(((I$4-$E71)/VLOOKUP($D71,Opérations[],8,0))),$D71&lt;&gt;""),"S",""))),"")</f>
        <v>S</v>
      </c>
      <c r="J71" s="34" t="str">
        <f t="array" aca="1" ref="J71" ca="1">IFERROR(IF(AND(OR(WEEKDAY(I$4,2)&gt;5,I$4=Congés),OR(I71="x",I71="S")),I71,IF(J$4=$E71,"x",IF(AND(((J$4-$E71)/VLOOKUP($D71,Opérations[],8,0))=INT(((J$4-$E71)/VLOOKUP($D71,Opérations[],8,0))),$D71&lt;&gt;""),"S",""))),"")</f>
        <v/>
      </c>
      <c r="K71" s="34" t="str">
        <f t="array" aca="1" ref="K71" ca="1">IFERROR(IF(AND(OR(WEEKDAY(J$4,2)&gt;5,J$4=Congés),OR(J71="x",J71="S")),J71,IF(K$4=$E71,"x",IF(AND(((K$4-$E71)/VLOOKUP($D71,Opérations[],8,0))=INT(((K$4-$E71)/VLOOKUP($D71,Opérations[],8,0))),$D71&lt;&gt;""),"S",""))),"")</f>
        <v/>
      </c>
      <c r="L71" s="34" t="str">
        <f t="array" aca="1" ref="L71" ca="1">IFERROR(IF(AND(OR(WEEKDAY(K$4,2)&gt;5,K$4=Congés),OR(K71="x",K71="S")),K71,IF(L$4=$E71,"x",IF(AND(((L$4-$E71)/VLOOKUP($D71,Opérations[],8,0))=INT(((L$4-$E71)/VLOOKUP($D71,Opérations[],8,0))),$D71&lt;&gt;""),"S",""))),"")</f>
        <v/>
      </c>
      <c r="M71" s="34" t="str">
        <f t="array" aca="1" ref="M71" ca="1">IFERROR(IF(AND(OR(WEEKDAY(L$4,2)&gt;5,L$4=Congés),OR(L71="x",L71="S")),L71,IF(M$4=$E71,"x",IF(AND(((M$4-$E71)/VLOOKUP($D71,Opérations[],8,0))=INT(((M$4-$E71)/VLOOKUP($D71,Opérations[],8,0))),$D71&lt;&gt;""),"S",""))),"")</f>
        <v/>
      </c>
      <c r="N71" s="34" t="str">
        <f t="array" aca="1" ref="N71" ca="1">IFERROR(IF(AND(OR(WEEKDAY(M$4,2)&gt;5,M$4=Congés),OR(M71="x",M71="S")),M71,IF(N$4=$E71,"x",IF(AND(((N$4-$E71)/VLOOKUP($D71,Opérations[],8,0))=INT(((N$4-$E71)/VLOOKUP($D71,Opérations[],8,0))),$D71&lt;&gt;""),"S",""))),"")</f>
        <v/>
      </c>
      <c r="O71" s="34" t="str">
        <f t="array" aca="1" ref="O71" ca="1">IFERROR(IF(AND(OR(WEEKDAY(N$4,2)&gt;5,N$4=Congés),OR(N71="x",N71="S")),N71,IF(O$4=$E71,"x",IF(AND(((O$4-$E71)/VLOOKUP($D71,Opérations[],8,0))=INT(((O$4-$E71)/VLOOKUP($D71,Opérations[],8,0))),$D71&lt;&gt;""),"S",""))),"")</f>
        <v/>
      </c>
      <c r="P71" s="34" t="str">
        <f t="array" aca="1" ref="P71" ca="1">IFERROR(IF(AND(OR(WEEKDAY(O$4,2)&gt;5,O$4=Congés),OR(O71="x",O71="S")),O71,IF(P$4=$E71,"x",IF(AND(((P$4-$E71)/VLOOKUP($D71,Opérations[],8,0))=INT(((P$4-$E71)/VLOOKUP($D71,Opérations[],8,0))),$D71&lt;&gt;""),"S",""))),"")</f>
        <v>S</v>
      </c>
      <c r="Q71" s="34" t="str">
        <f t="array" aca="1" ref="Q71" ca="1">IFERROR(IF(AND(OR(WEEKDAY(P$4,2)&gt;5,P$4=Congés),OR(P71="x",P71="S")),P71,IF(Q$4=$E71,"x",IF(AND(((Q$4-$E71)/VLOOKUP($D71,Opérations[],8,0))=INT(((Q$4-$E71)/VLOOKUP($D71,Opérations[],8,0))),$D71&lt;&gt;""),"S",""))),"")</f>
        <v/>
      </c>
      <c r="R71" s="34" t="str">
        <f t="array" aca="1" ref="R71" ca="1">IFERROR(IF(AND(OR(WEEKDAY(Q$4,2)&gt;5,Q$4=Congés),OR(Q71="x",Q71="S")),Q71,IF(R$4=$E71,"x",IF(AND(((R$4-$E71)/VLOOKUP($D71,Opérations[],8,0))=INT(((R$4-$E71)/VLOOKUP($D71,Opérations[],8,0))),$D71&lt;&gt;""),"S",""))),"")</f>
        <v/>
      </c>
      <c r="S71" s="34" t="str">
        <f t="array" aca="1" ref="S71" ca="1">IFERROR(IF(AND(OR(WEEKDAY(R$4,2)&gt;5,R$4=Congés),OR(R71="x",R71="S")),R71,IF(S$4=$E71,"x",IF(AND(((S$4-$E71)/VLOOKUP($D71,Opérations[],8,0))=INT(((S$4-$E71)/VLOOKUP($D71,Opérations[],8,0))),$D71&lt;&gt;""),"S",""))),"")</f>
        <v/>
      </c>
      <c r="T71" s="34" t="str">
        <f t="array" aca="1" ref="T71" ca="1">IFERROR(IF(AND(OR(WEEKDAY(S$4,2)&gt;5,S$4=Congés),OR(S71="x",S71="S")),S71,IF(T$4=$E71,"x",IF(AND(((T$4-$E71)/VLOOKUP($D71,Opérations[],8,0))=INT(((T$4-$E71)/VLOOKUP($D71,Opérations[],8,0))),$D71&lt;&gt;""),"S",""))),"")</f>
        <v/>
      </c>
      <c r="U71" s="34" t="str">
        <f t="array" aca="1" ref="U71" ca="1">IFERROR(IF(AND(OR(WEEKDAY(T$4,2)&gt;5,T$4=Congés),OR(T71="x",T71="S")),T71,IF(U$4=$E71,"x",IF(AND(((U$4-$E71)/VLOOKUP($D71,Opérations[],8,0))=INT(((U$4-$E71)/VLOOKUP($D71,Opérations[],8,0))),$D71&lt;&gt;""),"S",""))),"")</f>
        <v/>
      </c>
      <c r="V71" s="34" t="str">
        <f t="array" aca="1" ref="V71" ca="1">IFERROR(IF(AND(OR(WEEKDAY(U$4,2)&gt;5,U$4=Congés),OR(U71="x",U71="S")),U71,IF(V$4=$E71,"x",IF(AND(((V$4-$E71)/VLOOKUP($D71,Opérations[],8,0))=INT(((V$4-$E71)/VLOOKUP($D71,Opérations[],8,0))),$D71&lt;&gt;""),"S",""))),"")</f>
        <v/>
      </c>
      <c r="W71" s="34" t="str">
        <f t="array" aca="1" ref="W71" ca="1">IFERROR(IF(AND(OR(WEEKDAY(V$4,2)&gt;5,V$4=Congés),OR(V71="x",V71="S")),V71,IF(W$4=$E71,"x",IF(AND(((W$4-$E71)/VLOOKUP($D71,Opérations[],8,0))=INT(((W$4-$E71)/VLOOKUP($D71,Opérations[],8,0))),$D71&lt;&gt;""),"S",""))),"")</f>
        <v>S</v>
      </c>
      <c r="X71" s="34" t="str">
        <f t="array" aca="1" ref="X71" ca="1">IFERROR(IF(AND(OR(WEEKDAY(W$4,2)&gt;5,W$4=Congés),OR(W71="x",W71="S")),W71,IF(X$4=$E71,"x",IF(AND(((X$4-$E71)/VLOOKUP($D71,Opérations[],8,0))=INT(((X$4-$E71)/VLOOKUP($D71,Opérations[],8,0))),$D71&lt;&gt;""),"S",""))),"")</f>
        <v/>
      </c>
      <c r="Y71" s="34" t="str">
        <f t="array" aca="1" ref="Y71" ca="1">IFERROR(IF(AND(OR(WEEKDAY(X$4,2)&gt;5,X$4=Congés),OR(X71="x",X71="S")),X71,IF(Y$4=$E71,"x",IF(AND(((Y$4-$E71)/VLOOKUP($D71,Opérations[],8,0))=INT(((Y$4-$E71)/VLOOKUP($D71,Opérations[],8,0))),$D71&lt;&gt;""),"S",""))),"")</f>
        <v/>
      </c>
      <c r="Z71" s="34" t="str">
        <f t="array" aca="1" ref="Z71" ca="1">IFERROR(IF(AND(OR(WEEKDAY(Y$4,2)&gt;5,Y$4=Congés),OR(Y71="x",Y71="S")),Y71,IF(Z$4=$E71,"x",IF(AND(((Z$4-$E71)/VLOOKUP($D71,Opérations[],8,0))=INT(((Z$4-$E71)/VLOOKUP($D71,Opérations[],8,0))),$D71&lt;&gt;""),"S",""))),"")</f>
        <v/>
      </c>
      <c r="AA71" s="34" t="str">
        <f t="array" aca="1" ref="AA71" ca="1">IFERROR(IF(AND(OR(WEEKDAY(Z$4,2)&gt;5,Z$4=Congés),OR(Z71="x",Z71="S")),Z71,IF(AA$4=$E71,"x",IF(AND(((AA$4-$E71)/VLOOKUP($D71,Opérations[],8,0))=INT(((AA$4-$E71)/VLOOKUP($D71,Opérations[],8,0))),$D71&lt;&gt;""),"S",""))),"")</f>
        <v/>
      </c>
      <c r="AB71" s="34" t="str">
        <f t="array" aca="1" ref="AB71" ca="1">IFERROR(IF(AND(OR(WEEKDAY(AA$4,2)&gt;5,AA$4=Congés),OR(AA71="x",AA71="S")),AA71,IF(AB$4=$E71,"x",IF(AND(((AB$4-$E71)/VLOOKUP($D71,Opérations[],8,0))=INT(((AB$4-$E71)/VLOOKUP($D71,Opérations[],8,0))),$D71&lt;&gt;""),"S",""))),"")</f>
        <v/>
      </c>
      <c r="AC71" s="34" t="str">
        <f t="array" aca="1" ref="AC71" ca="1">IFERROR(IF(AND(OR(WEEKDAY(AB$4,2)&gt;5,AB$4=Congés),OR(AB71="x",AB71="S")),AB71,IF(AC$4=$E71,"x",IF(AND(((AC$4-$E71)/VLOOKUP($D71,Opérations[],8,0))=INT(((AC$4-$E71)/VLOOKUP($D71,Opérations[],8,0))),$D71&lt;&gt;""),"S",""))),"")</f>
        <v/>
      </c>
      <c r="AD71" s="34" t="str">
        <f t="array" aca="1" ref="AD71" ca="1">IFERROR(IF(AND(OR(WEEKDAY(AC$4,2)&gt;5,AC$4=Congés),OR(AC71="x",AC71="S")),AC71,IF(AD$4=$E71,"x",IF(AND(((AD$4-$E71)/VLOOKUP($D71,Opérations[],8,0))=INT(((AD$4-$E71)/VLOOKUP($D71,Opérations[],8,0))),$D71&lt;&gt;""),"S",""))),"")</f>
        <v>S</v>
      </c>
      <c r="AE71" s="34" t="str">
        <f t="array" aca="1" ref="AE71" ca="1">IFERROR(IF(AND(OR(WEEKDAY(AD$4,2)&gt;5,AD$4=Congés),OR(AD71="x",AD71="S")),AD71,IF(AE$4=$E71,"x",IF(AND(((AE$4-$E71)/VLOOKUP($D71,Opérations[],8,0))=INT(((AE$4-$E71)/VLOOKUP($D71,Opérations[],8,0))),$D71&lt;&gt;""),"S",""))),"")</f>
        <v/>
      </c>
      <c r="AF71" s="34" t="str">
        <f t="array" aca="1" ref="AF71" ca="1">IFERROR(IF(AND(OR(WEEKDAY(AE$4,2)&gt;5,AE$4=Congés),OR(AE71="x",AE71="S")),AE71,IF(AF$4=$E71,"x",IF(AND(((AF$4-$E71)/VLOOKUP($D71,Opérations[],8,0))=INT(((AF$4-$E71)/VLOOKUP($D71,Opérations[],8,0))),$D71&lt;&gt;""),"S",""))),"")</f>
        <v/>
      </c>
      <c r="AG71" s="72" t="str">
        <f t="array" aca="1" ref="AG71" ca="1">IFERROR(IF(AND(OR(WEEKDAY(AF$4,2)&gt;5,AF$4=Congés),OR(AF71="x",AF71="S")),AF71,IF(AG$4=$E71,"x",IF(AND(((AG$4-$E71)/VLOOKUP($D71,Opérations[],8,0))=INT(((AG$4-$E71)/VLOOKUP($D71,Opérations[],8,0))),$D71&lt;&gt;""),"S",""))),"")</f>
        <v/>
      </c>
      <c r="AH71" s="80" t="str">
        <f t="array" aca="1" ref="AH71" ca="1">IFERROR(IF(AND(OR(WEEKDAY(AG$4,2)&gt;5,AG$4=Congés),OR(AG71="x",AG71="S")),AG71,IF(AH$4=$E71,"x",IF(AND(((AH$4-$E71)/VLOOKUP($D71,Opérations[],8,0))=INT(((AH$4-$E71)/VLOOKUP($D71,Opérations[],8,0))),$D71&lt;&gt;""),"S",""))),"")</f>
        <v/>
      </c>
      <c r="AI71" s="34" t="str">
        <f t="array" aca="1" ref="AI71" ca="1">IFERROR(IF(AND(OR(WEEKDAY(AH$4,2)&gt;5,AH$4=Congés),OR(AH71="x",AH71="S")),AH71,IF(AI$4=$E71,"x",IF(AND(((AI$4-$E71)/VLOOKUP($D71,Opérations[],8,0))=INT(((AI$4-$E71)/VLOOKUP($D71,Opérations[],8,0))),$D71&lt;&gt;""),"S",""))),"")</f>
        <v/>
      </c>
      <c r="AJ71" s="34" t="str">
        <f t="array" aca="1" ref="AJ71" ca="1">IFERROR(IF(AND(OR(WEEKDAY(AI$4,2)&gt;5,AI$4=Congés),OR(AI71="x",AI71="S")),AI71,IF(AJ$4=$E71,"x",IF(AND(((AJ$4-$E71)/VLOOKUP($D71,Opérations[],8,0))=INT(((AJ$4-$E71)/VLOOKUP($D71,Opérations[],8,0))),$D71&lt;&gt;""),"S",""))),"")</f>
        <v/>
      </c>
      <c r="AK71" s="34" t="str">
        <f t="array" aca="1" ref="AK71" ca="1">IFERROR(IF(AND(OR(WEEKDAY(AJ$4,2)&gt;5,AJ$4=Congés),OR(AJ71="x",AJ71="S")),AJ71,IF(AK$4=$E71,"x",IF(AND(((AK$4-$E71)/VLOOKUP($D71,Opérations[],8,0))=INT(((AK$4-$E71)/VLOOKUP($D71,Opérations[],8,0))),$D71&lt;&gt;""),"S",""))),"")</f>
        <v>S</v>
      </c>
      <c r="AL71" s="34" t="str">
        <f t="array" aca="1" ref="AL71" ca="1">IFERROR(IF(AND(OR(WEEKDAY(AK$4,2)&gt;5,AK$4=Congés),OR(AK71="x",AK71="S")),AK71,IF(AL$4=$E71,"x",IF(AND(((AL$4-$E71)/VLOOKUP($D71,Opérations[],8,0))=INT(((AL$4-$E71)/VLOOKUP($D71,Opérations[],8,0))),$D71&lt;&gt;""),"S",""))),"")</f>
        <v/>
      </c>
      <c r="AM71" s="34" t="str">
        <f t="array" aca="1" ref="AM71" ca="1">IFERROR(IF(AND(OR(WEEKDAY(AL$4,2)&gt;5,AL$4=Congés),OR(AL71="x",AL71="S")),AL71,IF(AM$4=$E71,"x",IF(AND(((AM$4-$E71)/VLOOKUP($D71,Opérations[],8,0))=INT(((AM$4-$E71)/VLOOKUP($D71,Opérations[],8,0))),$D71&lt;&gt;""),"S",""))),"")</f>
        <v/>
      </c>
      <c r="AN71" s="34" t="str">
        <f t="array" aca="1" ref="AN71" ca="1">IFERROR(IF(AND(OR(WEEKDAY(AM$4,2)&gt;5,AM$4=Congés),OR(AM71="x",AM71="S")),AM71,IF(AN$4=$E71,"x",IF(AND(((AN$4-$E71)/VLOOKUP($D71,Opérations[],8,0))=INT(((AN$4-$E71)/VLOOKUP($D71,Opérations[],8,0))),$D71&lt;&gt;""),"S",""))),"")</f>
        <v/>
      </c>
      <c r="AO71" s="34" t="str">
        <f t="array" aca="1" ref="AO71" ca="1">IFERROR(IF(AND(OR(WEEKDAY(AN$4,2)&gt;5,AN$4=Congés),OR(AN71="x",AN71="S")),AN71,IF(AO$4=$E71,"x",IF(AND(((AO$4-$E71)/VLOOKUP($D71,Opérations[],8,0))=INT(((AO$4-$E71)/VLOOKUP($D71,Opérations[],8,0))),$D71&lt;&gt;""),"S",""))),"")</f>
        <v/>
      </c>
      <c r="AP71" s="34" t="str">
        <f t="array" aca="1" ref="AP71" ca="1">IFERROR(IF(AND(OR(WEEKDAY(AO$4,2)&gt;5,AO$4=Congés),OR(AO71="x",AO71="S")),AO71,IF(AP$4=$E71,"x",IF(AND(((AP$4-$E71)/VLOOKUP($D71,Opérations[],8,0))=INT(((AP$4-$E71)/VLOOKUP($D71,Opérations[],8,0))),$D71&lt;&gt;""),"S",""))),"")</f>
        <v/>
      </c>
      <c r="AQ71" s="34" t="str">
        <f t="array" aca="1" ref="AQ71" ca="1">IFERROR(IF(AND(OR(WEEKDAY(AP$4,2)&gt;5,AP$4=Congés),OR(AP71="x",AP71="S")),AP71,IF(AQ$4=$E71,"x",IF(AND(((AQ$4-$E71)/VLOOKUP($D71,Opérations[],8,0))=INT(((AQ$4-$E71)/VLOOKUP($D71,Opérations[],8,0))),$D71&lt;&gt;""),"S",""))),"")</f>
        <v/>
      </c>
      <c r="AR71" s="34" t="str">
        <f t="array" aca="1" ref="AR71" ca="1">IFERROR(IF(AND(OR(WEEKDAY(AQ$4,2)&gt;5,AQ$4=Congés),OR(AQ71="x",AQ71="S")),AQ71,IF(AR$4=$E71,"x",IF(AND(((AR$4-$E71)/VLOOKUP($D71,Opérations[],8,0))=INT(((AR$4-$E71)/VLOOKUP($D71,Opérations[],8,0))),$D71&lt;&gt;""),"S",""))),"")</f>
        <v>S</v>
      </c>
      <c r="AS71" s="34" t="str">
        <f t="array" aca="1" ref="AS71" ca="1">IFERROR(IF(AND(OR(WEEKDAY(AR$4,2)&gt;5,AR$4=Congés),OR(AR71="x",AR71="S")),AR71,IF(AS$4=$E71,"x",IF(AND(((AS$4-$E71)/VLOOKUP($D71,Opérations[],8,0))=INT(((AS$4-$E71)/VLOOKUP($D71,Opérations[],8,0))),$D71&lt;&gt;""),"S",""))),"")</f>
        <v/>
      </c>
      <c r="AT71" s="34" t="str">
        <f t="array" aca="1" ref="AT71" ca="1">IFERROR(IF(AND(OR(WEEKDAY(AS$4,2)&gt;5,AS$4=Congés),OR(AS71="x",AS71="S")),AS71,IF(AT$4=$E71,"x",IF(AND(((AT$4-$E71)/VLOOKUP($D71,Opérations[],8,0))=INT(((AT$4-$E71)/VLOOKUP($D71,Opérations[],8,0))),$D71&lt;&gt;""),"S",""))),"")</f>
        <v/>
      </c>
      <c r="AU71" s="34" t="str">
        <f t="array" aca="1" ref="AU71" ca="1">IFERROR(IF(AND(OR(WEEKDAY(AT$4,2)&gt;5,AT$4=Congés),OR(AT71="x",AT71="S")),AT71,IF(AU$4=$E71,"x",IF(AND(((AU$4-$E71)/VLOOKUP($D71,Opérations[],8,0))=INT(((AU$4-$E71)/VLOOKUP($D71,Opérations[],8,0))),$D71&lt;&gt;""),"S",""))),"")</f>
        <v/>
      </c>
      <c r="AV71" s="34" t="str">
        <f t="array" aca="1" ref="AV71" ca="1">IFERROR(IF(AND(OR(WEEKDAY(AU$4,2)&gt;5,AU$4=Congés),OR(AU71="x",AU71="S")),AU71,IF(AV$4=$E71,"x",IF(AND(((AV$4-$E71)/VLOOKUP($D71,Opérations[],8,0))=INT(((AV$4-$E71)/VLOOKUP($D71,Opérations[],8,0))),$D71&lt;&gt;""),"S",""))),"")</f>
        <v/>
      </c>
      <c r="AW71" s="34" t="str">
        <f t="array" aca="1" ref="AW71" ca="1">IFERROR(IF(AND(OR(WEEKDAY(AV$4,2)&gt;5,AV$4=Congés),OR(AV71="x",AV71="S")),AV71,IF(AW$4=$E71,"x",IF(AND(((AW$4-$E71)/VLOOKUP($D71,Opérations[],8,0))=INT(((AW$4-$E71)/VLOOKUP($D71,Opérations[],8,0))),$D71&lt;&gt;""),"S",""))),"")</f>
        <v/>
      </c>
      <c r="AX71" s="34" t="str">
        <f t="array" aca="1" ref="AX71" ca="1">IFERROR(IF(AND(OR(WEEKDAY(AW$4,2)&gt;5,AW$4=Congés),OR(AW71="x",AW71="S")),AW71,IF(AX$4=$E71,"x",IF(AND(((AX$4-$E71)/VLOOKUP($D71,Opérations[],8,0))=INT(((AX$4-$E71)/VLOOKUP($D71,Opérations[],8,0))),$D71&lt;&gt;""),"S",""))),"")</f>
        <v/>
      </c>
      <c r="AY71" s="34" t="str">
        <f t="array" aca="1" ref="AY71" ca="1">IFERROR(IF(AND(OR(WEEKDAY(AX$4,2)&gt;5,AX$4=Congés),OR(AX71="x",AX71="S")),AX71,IF(AY$4=$E71,"x",IF(AND(((AY$4-$E71)/VLOOKUP($D71,Opérations[],8,0))=INT(((AY$4-$E71)/VLOOKUP($D71,Opérations[],8,0))),$D71&lt;&gt;""),"S",""))),"")</f>
        <v>S</v>
      </c>
      <c r="AZ71" s="34" t="str">
        <f t="array" aca="1" ref="AZ71" ca="1">IFERROR(IF(AND(OR(WEEKDAY(AY$4,2)&gt;5,AY$4=Congés),OR(AY71="x",AY71="S")),AY71,IF(AZ$4=$E71,"x",IF(AND(((AZ$4-$E71)/VLOOKUP($D71,Opérations[],8,0))=INT(((AZ$4-$E71)/VLOOKUP($D71,Opérations[],8,0))),$D71&lt;&gt;""),"S",""))),"")</f>
        <v/>
      </c>
      <c r="BA71" s="34" t="str">
        <f t="array" aca="1" ref="BA71" ca="1">IFERROR(IF(AND(OR(WEEKDAY(AZ$4,2)&gt;5,AZ$4=Congés),OR(AZ71="x",AZ71="S")),AZ71,IF(BA$4=$E71,"x",IF(AND(((BA$4-$E71)/VLOOKUP($D71,Opérations[],8,0))=INT(((BA$4-$E71)/VLOOKUP($D71,Opérations[],8,0))),$D71&lt;&gt;""),"S",""))),"")</f>
        <v/>
      </c>
      <c r="BB71" s="34" t="str">
        <f t="array" aca="1" ref="BB71" ca="1">IFERROR(IF(AND(OR(WEEKDAY(BA$4,2)&gt;5,BA$4=Congés),OR(BA71="x",BA71="S")),BA71,IF(BB$4=$E71,"x",IF(AND(((BB$4-$E71)/VLOOKUP($D71,Opérations[],8,0))=INT(((BB$4-$E71)/VLOOKUP($D71,Opérations[],8,0))),$D71&lt;&gt;""),"S",""))),"")</f>
        <v/>
      </c>
      <c r="BC71" s="34" t="str">
        <f t="array" aca="1" ref="BC71" ca="1">IFERROR(IF(AND(OR(WEEKDAY(BB$4,2)&gt;5,BB$4=Congés),OR(BB71="x",BB71="S")),BB71,IF(BC$4=$E71,"x",IF(AND(((BC$4-$E71)/VLOOKUP($D71,Opérations[],8,0))=INT(((BC$4-$E71)/VLOOKUP($D71,Opérations[],8,0))),$D71&lt;&gt;""),"S",""))),"")</f>
        <v/>
      </c>
      <c r="BD71" s="72" t="str">
        <f t="array" aca="1" ref="BD71" ca="1">IFERROR(IF(AND(OR(WEEKDAY(BC$4,2)&gt;5,BC$4=Congés),OR(BC71="x",BC71="S")),BC71,IF(BD$4=$E71,"x",IF(AND(((BD$4-$E71)/VLOOKUP($D71,Opérations[],8,0))=INT(((BD$4-$E71)/VLOOKUP($D71,Opérations[],8,0))),$D71&lt;&gt;""),"S",""))),"")</f>
        <v/>
      </c>
    </row>
    <row r="72" spans="3:56">
      <c r="C72" s="159" t="str">
        <f>IF(ISBLANK(D72),"",VLOOKUP(D72,Opérations[],2,0))</f>
        <v>Graissage palier</v>
      </c>
      <c r="D72" s="4">
        <f t="shared" si="4"/>
        <v>66</v>
      </c>
      <c r="E72" s="71">
        <f>IF(ISBLANK(D72),"",VLOOKUP(D72,Opérations[],3,0))</f>
        <v>42650</v>
      </c>
      <c r="F72" s="83"/>
      <c r="G72" s="80" t="str">
        <f t="array" aca="1" ref="G72" ca="1">IFERROR(IF(AND(OR(WEEKDAY(F$4,2)&gt;5,F$4=Congés),OR(F72="x",F72="S")),F72,IF(G$4=$E72,"x",IF(AND(((G$4-$E72)/VLOOKUP($D72,Opérations[],8,0))=INT(((G$4-$E72)/VLOOKUP($D72,Opérations[],8,0))),$D72&lt;&gt;""),"S",""))),"")</f>
        <v/>
      </c>
      <c r="H72" s="34" t="str">
        <f t="array" aca="1" ref="H72" ca="1">IFERROR(IF(AND(OR(WEEKDAY(G$4,2)&gt;5,G$4=Congés),OR(G72="x",G72="S")),G72,IF(H$4=$E72,"x",IF(AND(((H$4-$E72)/VLOOKUP($D72,Opérations[],8,0))=INT(((H$4-$E72)/VLOOKUP($D72,Opérations[],8,0))),$D72&lt;&gt;""),"S",""))),"")</f>
        <v/>
      </c>
      <c r="I72" s="34" t="str">
        <f t="array" aca="1" ref="I72" ca="1">IFERROR(IF(AND(OR(WEEKDAY(H$4,2)&gt;5,H$4=Congés),OR(H72="x",H72="S")),H72,IF(I$4=$E72,"x",IF(AND(((I$4-$E72)/VLOOKUP($D72,Opérations[],8,0))=INT(((I$4-$E72)/VLOOKUP($D72,Opérations[],8,0))),$D72&lt;&gt;""),"S",""))),"")</f>
        <v/>
      </c>
      <c r="J72" s="34" t="str">
        <f t="array" aca="1" ref="J72" ca="1">IFERROR(IF(AND(OR(WEEKDAY(I$4,2)&gt;5,I$4=Congés),OR(I72="x",I72="S")),I72,IF(J$4=$E72,"x",IF(AND(((J$4-$E72)/VLOOKUP($D72,Opérations[],8,0))=INT(((J$4-$E72)/VLOOKUP($D72,Opérations[],8,0))),$D72&lt;&gt;""),"S",""))),"")</f>
        <v/>
      </c>
      <c r="K72" s="34" t="str">
        <f t="array" aca="1" ref="K72" ca="1">IFERROR(IF(AND(OR(WEEKDAY(J$4,2)&gt;5,J$4=Congés),OR(J72="x",J72="S")),J72,IF(K$4=$E72,"x",IF(AND(((K$4-$E72)/VLOOKUP($D72,Opérations[],8,0))=INT(((K$4-$E72)/VLOOKUP($D72,Opérations[],8,0))),$D72&lt;&gt;""),"S",""))),"")</f>
        <v/>
      </c>
      <c r="L72" s="34" t="str">
        <f t="array" aca="1" ref="L72" ca="1">IFERROR(IF(AND(OR(WEEKDAY(K$4,2)&gt;5,K$4=Congés),OR(K72="x",K72="S")),K72,IF(L$4=$E72,"x",IF(AND(((L$4-$E72)/VLOOKUP($D72,Opérations[],8,0))=INT(((L$4-$E72)/VLOOKUP($D72,Opérations[],8,0))),$D72&lt;&gt;""),"S",""))),"")</f>
        <v/>
      </c>
      <c r="M72" s="34" t="str">
        <f t="array" aca="1" ref="M72" ca="1">IFERROR(IF(AND(OR(WEEKDAY(L$4,2)&gt;5,L$4=Congés),OR(L72="x",L72="S")),L72,IF(M$4=$E72,"x",IF(AND(((M$4-$E72)/VLOOKUP($D72,Opérations[],8,0))=INT(((M$4-$E72)/VLOOKUP($D72,Opérations[],8,0))),$D72&lt;&gt;""),"S",""))),"")</f>
        <v/>
      </c>
      <c r="N72" s="34" t="str">
        <f t="array" aca="1" ref="N72" ca="1">IFERROR(IF(AND(OR(WEEKDAY(M$4,2)&gt;5,M$4=Congés),OR(M72="x",M72="S")),M72,IF(N$4=$E72,"x",IF(AND(((N$4-$E72)/VLOOKUP($D72,Opérations[],8,0))=INT(((N$4-$E72)/VLOOKUP($D72,Opérations[],8,0))),$D72&lt;&gt;""),"S",""))),"")</f>
        <v/>
      </c>
      <c r="O72" s="34" t="str">
        <f t="array" aca="1" ref="O72" ca="1">IFERROR(IF(AND(OR(WEEKDAY(N$4,2)&gt;5,N$4=Congés),OR(N72="x",N72="S")),N72,IF(O$4=$E72,"x",IF(AND(((O$4-$E72)/VLOOKUP($D72,Opérations[],8,0))=INT(((O$4-$E72)/VLOOKUP($D72,Opérations[],8,0))),$D72&lt;&gt;""),"S",""))),"")</f>
        <v/>
      </c>
      <c r="P72" s="34" t="str">
        <f t="array" aca="1" ref="P72" ca="1">IFERROR(IF(AND(OR(WEEKDAY(O$4,2)&gt;5,O$4=Congés),OR(O72="x",O72="S")),O72,IF(P$4=$E72,"x",IF(AND(((P$4-$E72)/VLOOKUP($D72,Opérations[],8,0))=INT(((P$4-$E72)/VLOOKUP($D72,Opérations[],8,0))),$D72&lt;&gt;""),"S",""))),"")</f>
        <v/>
      </c>
      <c r="Q72" s="34" t="str">
        <f t="array" aca="1" ref="Q72" ca="1">IFERROR(IF(AND(OR(WEEKDAY(P$4,2)&gt;5,P$4=Congés),OR(P72="x",P72="S")),P72,IF(Q$4=$E72,"x",IF(AND(((Q$4-$E72)/VLOOKUP($D72,Opérations[],8,0))=INT(((Q$4-$E72)/VLOOKUP($D72,Opérations[],8,0))),$D72&lt;&gt;""),"S",""))),"")</f>
        <v/>
      </c>
      <c r="R72" s="34" t="str">
        <f t="array" aca="1" ref="R72" ca="1">IFERROR(IF(AND(OR(WEEKDAY(Q$4,2)&gt;5,Q$4=Congés),OR(Q72="x",Q72="S")),Q72,IF(R$4=$E72,"x",IF(AND(((R$4-$E72)/VLOOKUP($D72,Opérations[],8,0))=INT(((R$4-$E72)/VLOOKUP($D72,Opérations[],8,0))),$D72&lt;&gt;""),"S",""))),"")</f>
        <v/>
      </c>
      <c r="S72" s="34" t="str">
        <f t="array" aca="1" ref="S72" ca="1">IFERROR(IF(AND(OR(WEEKDAY(R$4,2)&gt;5,R$4=Congés),OR(R72="x",R72="S")),R72,IF(S$4=$E72,"x",IF(AND(((S$4-$E72)/VLOOKUP($D72,Opérations[],8,0))=INT(((S$4-$E72)/VLOOKUP($D72,Opérations[],8,0))),$D72&lt;&gt;""),"S",""))),"")</f>
        <v/>
      </c>
      <c r="T72" s="34" t="str">
        <f t="array" aca="1" ref="T72" ca="1">IFERROR(IF(AND(OR(WEEKDAY(S$4,2)&gt;5,S$4=Congés),OR(S72="x",S72="S")),S72,IF(T$4=$E72,"x",IF(AND(((T$4-$E72)/VLOOKUP($D72,Opérations[],8,0))=INT(((T$4-$E72)/VLOOKUP($D72,Opérations[],8,0))),$D72&lt;&gt;""),"S",""))),"")</f>
        <v/>
      </c>
      <c r="U72" s="34" t="str">
        <f t="array" aca="1" ref="U72" ca="1">IFERROR(IF(AND(OR(WEEKDAY(T$4,2)&gt;5,T$4=Congés),OR(T72="x",T72="S")),T72,IF(U$4=$E72,"x",IF(AND(((U$4-$E72)/VLOOKUP($D72,Opérations[],8,0))=INT(((U$4-$E72)/VLOOKUP($D72,Opérations[],8,0))),$D72&lt;&gt;""),"S",""))),"")</f>
        <v/>
      </c>
      <c r="V72" s="34" t="str">
        <f t="array" aca="1" ref="V72" ca="1">IFERROR(IF(AND(OR(WEEKDAY(U$4,2)&gt;5,U$4=Congés),OR(U72="x",U72="S")),U72,IF(V$4=$E72,"x",IF(AND(((V$4-$E72)/VLOOKUP($D72,Opérations[],8,0))=INT(((V$4-$E72)/VLOOKUP($D72,Opérations[],8,0))),$D72&lt;&gt;""),"S",""))),"")</f>
        <v/>
      </c>
      <c r="W72" s="34" t="str">
        <f t="array" aca="1" ref="W72" ca="1">IFERROR(IF(AND(OR(WEEKDAY(V$4,2)&gt;5,V$4=Congés),OR(V72="x",V72="S")),V72,IF(W$4=$E72,"x",IF(AND(((W$4-$E72)/VLOOKUP($D72,Opérations[],8,0))=INT(((W$4-$E72)/VLOOKUP($D72,Opérations[],8,0))),$D72&lt;&gt;""),"S",""))),"")</f>
        <v/>
      </c>
      <c r="X72" s="34" t="str">
        <f t="array" aca="1" ref="X72" ca="1">IFERROR(IF(AND(OR(WEEKDAY(W$4,2)&gt;5,W$4=Congés),OR(W72="x",W72="S")),W72,IF(X$4=$E72,"x",IF(AND(((X$4-$E72)/VLOOKUP($D72,Opérations[],8,0))=INT(((X$4-$E72)/VLOOKUP($D72,Opérations[],8,0))),$D72&lt;&gt;""),"S",""))),"")</f>
        <v/>
      </c>
      <c r="Y72" s="34" t="str">
        <f t="array" aca="1" ref="Y72" ca="1">IFERROR(IF(AND(OR(WEEKDAY(X$4,2)&gt;5,X$4=Congés),OR(X72="x",X72="S")),X72,IF(Y$4=$E72,"x",IF(AND(((Y$4-$E72)/VLOOKUP($D72,Opérations[],8,0))=INT(((Y$4-$E72)/VLOOKUP($D72,Opérations[],8,0))),$D72&lt;&gt;""),"S",""))),"")</f>
        <v/>
      </c>
      <c r="Z72" s="34" t="str">
        <f t="array" aca="1" ref="Z72" ca="1">IFERROR(IF(AND(OR(WEEKDAY(Y$4,2)&gt;5,Y$4=Congés),OR(Y72="x",Y72="S")),Y72,IF(Z$4=$E72,"x",IF(AND(((Z$4-$E72)/VLOOKUP($D72,Opérations[],8,0))=INT(((Z$4-$E72)/VLOOKUP($D72,Opérations[],8,0))),$D72&lt;&gt;""),"S",""))),"")</f>
        <v/>
      </c>
      <c r="AA72" s="34" t="str">
        <f t="array" aca="1" ref="AA72" ca="1">IFERROR(IF(AND(OR(WEEKDAY(Z$4,2)&gt;5,Z$4=Congés),OR(Z72="x",Z72="S")),Z72,IF(AA$4=$E72,"x",IF(AND(((AA$4-$E72)/VLOOKUP($D72,Opérations[],8,0))=INT(((AA$4-$E72)/VLOOKUP($D72,Opérations[],8,0))),$D72&lt;&gt;""),"S",""))),"")</f>
        <v/>
      </c>
      <c r="AB72" s="34" t="str">
        <f t="array" aca="1" ref="AB72" ca="1">IFERROR(IF(AND(OR(WEEKDAY(AA$4,2)&gt;5,AA$4=Congés),OR(AA72="x",AA72="S")),AA72,IF(AB$4=$E72,"x",IF(AND(((AB$4-$E72)/VLOOKUP($D72,Opérations[],8,0))=INT(((AB$4-$E72)/VLOOKUP($D72,Opérations[],8,0))),$D72&lt;&gt;""),"S",""))),"")</f>
        <v/>
      </c>
      <c r="AC72" s="34" t="str">
        <f t="array" aca="1" ref="AC72" ca="1">IFERROR(IF(AND(OR(WEEKDAY(AB$4,2)&gt;5,AB$4=Congés),OR(AB72="x",AB72="S")),AB72,IF(AC$4=$E72,"x",IF(AND(((AC$4-$E72)/VLOOKUP($D72,Opérations[],8,0))=INT(((AC$4-$E72)/VLOOKUP($D72,Opérations[],8,0))),$D72&lt;&gt;""),"S",""))),"")</f>
        <v/>
      </c>
      <c r="AD72" s="34" t="str">
        <f t="array" aca="1" ref="AD72" ca="1">IFERROR(IF(AND(OR(WEEKDAY(AC$4,2)&gt;5,AC$4=Congés),OR(AC72="x",AC72="S")),AC72,IF(AD$4=$E72,"x",IF(AND(((AD$4-$E72)/VLOOKUP($D72,Opérations[],8,0))=INT(((AD$4-$E72)/VLOOKUP($D72,Opérations[],8,0))),$D72&lt;&gt;""),"S",""))),"")</f>
        <v/>
      </c>
      <c r="AE72" s="34" t="str">
        <f t="array" aca="1" ref="AE72" ca="1">IFERROR(IF(AND(OR(WEEKDAY(AD$4,2)&gt;5,AD$4=Congés),OR(AD72="x",AD72="S")),AD72,IF(AE$4=$E72,"x",IF(AND(((AE$4-$E72)/VLOOKUP($D72,Opérations[],8,0))=INT(((AE$4-$E72)/VLOOKUP($D72,Opérations[],8,0))),$D72&lt;&gt;""),"S",""))),"")</f>
        <v/>
      </c>
      <c r="AF72" s="34" t="str">
        <f t="array" aca="1" ref="AF72" ca="1">IFERROR(IF(AND(OR(WEEKDAY(AE$4,2)&gt;5,AE$4=Congés),OR(AE72="x",AE72="S")),AE72,IF(AF$4=$E72,"x",IF(AND(((AF$4-$E72)/VLOOKUP($D72,Opérations[],8,0))=INT(((AF$4-$E72)/VLOOKUP($D72,Opérations[],8,0))),$D72&lt;&gt;""),"S",""))),"")</f>
        <v/>
      </c>
      <c r="AG72" s="72" t="str">
        <f t="array" aca="1" ref="AG72" ca="1">IFERROR(IF(AND(OR(WEEKDAY(AF$4,2)&gt;5,AF$4=Congés),OR(AF72="x",AF72="S")),AF72,IF(AG$4=$E72,"x",IF(AND(((AG$4-$E72)/VLOOKUP($D72,Opérations[],8,0))=INT(((AG$4-$E72)/VLOOKUP($D72,Opérations[],8,0))),$D72&lt;&gt;""),"S",""))),"")</f>
        <v/>
      </c>
      <c r="AH72" s="80" t="str">
        <f t="array" aca="1" ref="AH72" ca="1">IFERROR(IF(AND(OR(WEEKDAY(AG$4,2)&gt;5,AG$4=Congés),OR(AG72="x",AG72="S")),AG72,IF(AH$4=$E72,"x",IF(AND(((AH$4-$E72)/VLOOKUP($D72,Opérations[],8,0))=INT(((AH$4-$E72)/VLOOKUP($D72,Opérations[],8,0))),$D72&lt;&gt;""),"S",""))),"")</f>
        <v/>
      </c>
      <c r="AI72" s="34" t="str">
        <f t="array" aca="1" ref="AI72" ca="1">IFERROR(IF(AND(OR(WEEKDAY(AH$4,2)&gt;5,AH$4=Congés),OR(AH72="x",AH72="S")),AH72,IF(AI$4=$E72,"x",IF(AND(((AI$4-$E72)/VLOOKUP($D72,Opérations[],8,0))=INT(((AI$4-$E72)/VLOOKUP($D72,Opérations[],8,0))),$D72&lt;&gt;""),"S",""))),"")</f>
        <v/>
      </c>
      <c r="AJ72" s="34" t="str">
        <f t="array" aca="1" ref="AJ72" ca="1">IFERROR(IF(AND(OR(WEEKDAY(AI$4,2)&gt;5,AI$4=Congés),OR(AI72="x",AI72="S")),AI72,IF(AJ$4=$E72,"x",IF(AND(((AJ$4-$E72)/VLOOKUP($D72,Opérations[],8,0))=INT(((AJ$4-$E72)/VLOOKUP($D72,Opérations[],8,0))),$D72&lt;&gt;""),"S",""))),"")</f>
        <v/>
      </c>
      <c r="AK72" s="34" t="str">
        <f t="array" aca="1" ref="AK72" ca="1">IFERROR(IF(AND(OR(WEEKDAY(AJ$4,2)&gt;5,AJ$4=Congés),OR(AJ72="x",AJ72="S")),AJ72,IF(AK$4=$E72,"x",IF(AND(((AK$4-$E72)/VLOOKUP($D72,Opérations[],8,0))=INT(((AK$4-$E72)/VLOOKUP($D72,Opérations[],8,0))),$D72&lt;&gt;""),"S",""))),"")</f>
        <v/>
      </c>
      <c r="AL72" s="34" t="str">
        <f t="array" aca="1" ref="AL72" ca="1">IFERROR(IF(AND(OR(WEEKDAY(AK$4,2)&gt;5,AK$4=Congés),OR(AK72="x",AK72="S")),AK72,IF(AL$4=$E72,"x",IF(AND(((AL$4-$E72)/VLOOKUP($D72,Opérations[],8,0))=INT(((AL$4-$E72)/VLOOKUP($D72,Opérations[],8,0))),$D72&lt;&gt;""),"S",""))),"")</f>
        <v/>
      </c>
      <c r="AM72" s="34" t="str">
        <f t="array" aca="1" ref="AM72" ca="1">IFERROR(IF(AND(OR(WEEKDAY(AL$4,2)&gt;5,AL$4=Congés),OR(AL72="x",AL72="S")),AL72,IF(AM$4=$E72,"x",IF(AND(((AM$4-$E72)/VLOOKUP($D72,Opérations[],8,0))=INT(((AM$4-$E72)/VLOOKUP($D72,Opérations[],8,0))),$D72&lt;&gt;""),"S",""))),"")</f>
        <v/>
      </c>
      <c r="AN72" s="34" t="str">
        <f t="array" aca="1" ref="AN72" ca="1">IFERROR(IF(AND(OR(WEEKDAY(AM$4,2)&gt;5,AM$4=Congés),OR(AM72="x",AM72="S")),AM72,IF(AN$4=$E72,"x",IF(AND(((AN$4-$E72)/VLOOKUP($D72,Opérations[],8,0))=INT(((AN$4-$E72)/VLOOKUP($D72,Opérations[],8,0))),$D72&lt;&gt;""),"S",""))),"")</f>
        <v/>
      </c>
      <c r="AO72" s="34" t="str">
        <f t="array" aca="1" ref="AO72" ca="1">IFERROR(IF(AND(OR(WEEKDAY(AN$4,2)&gt;5,AN$4=Congés),OR(AN72="x",AN72="S")),AN72,IF(AO$4=$E72,"x",IF(AND(((AO$4-$E72)/VLOOKUP($D72,Opérations[],8,0))=INT(((AO$4-$E72)/VLOOKUP($D72,Opérations[],8,0))),$D72&lt;&gt;""),"S",""))),"")</f>
        <v/>
      </c>
      <c r="AP72" s="34" t="str">
        <f t="array" aca="1" ref="AP72" ca="1">IFERROR(IF(AND(OR(WEEKDAY(AO$4,2)&gt;5,AO$4=Congés),OR(AO72="x",AO72="S")),AO72,IF(AP$4=$E72,"x",IF(AND(((AP$4-$E72)/VLOOKUP($D72,Opérations[],8,0))=INT(((AP$4-$E72)/VLOOKUP($D72,Opérations[],8,0))),$D72&lt;&gt;""),"S",""))),"")</f>
        <v/>
      </c>
      <c r="AQ72" s="34" t="str">
        <f t="array" aca="1" ref="AQ72" ca="1">IFERROR(IF(AND(OR(WEEKDAY(AP$4,2)&gt;5,AP$4=Congés),OR(AP72="x",AP72="S")),AP72,IF(AQ$4=$E72,"x",IF(AND(((AQ$4-$E72)/VLOOKUP($D72,Opérations[],8,0))=INT(((AQ$4-$E72)/VLOOKUP($D72,Opérations[],8,0))),$D72&lt;&gt;""),"S",""))),"")</f>
        <v/>
      </c>
      <c r="AR72" s="34" t="str">
        <f t="array" aca="1" ref="AR72" ca="1">IFERROR(IF(AND(OR(WEEKDAY(AQ$4,2)&gt;5,AQ$4=Congés),OR(AQ72="x",AQ72="S")),AQ72,IF(AR$4=$E72,"x",IF(AND(((AR$4-$E72)/VLOOKUP($D72,Opérations[],8,0))=INT(((AR$4-$E72)/VLOOKUP($D72,Opérations[],8,0))),$D72&lt;&gt;""),"S",""))),"")</f>
        <v/>
      </c>
      <c r="AS72" s="34" t="str">
        <f t="array" aca="1" ref="AS72" ca="1">IFERROR(IF(AND(OR(WEEKDAY(AR$4,2)&gt;5,AR$4=Congés),OR(AR72="x",AR72="S")),AR72,IF(AS$4=$E72,"x",IF(AND(((AS$4-$E72)/VLOOKUP($D72,Opérations[],8,0))=INT(((AS$4-$E72)/VLOOKUP($D72,Opérations[],8,0))),$D72&lt;&gt;""),"S",""))),"")</f>
        <v/>
      </c>
      <c r="AT72" s="34" t="str">
        <f t="array" aca="1" ref="AT72" ca="1">IFERROR(IF(AND(OR(WEEKDAY(AS$4,2)&gt;5,AS$4=Congés),OR(AS72="x",AS72="S")),AS72,IF(AT$4=$E72,"x",IF(AND(((AT$4-$E72)/VLOOKUP($D72,Opérations[],8,0))=INT(((AT$4-$E72)/VLOOKUP($D72,Opérations[],8,0))),$D72&lt;&gt;""),"S",""))),"")</f>
        <v/>
      </c>
      <c r="AU72" s="34" t="str">
        <f t="array" aca="1" ref="AU72" ca="1">IFERROR(IF(AND(OR(WEEKDAY(AT$4,2)&gt;5,AT$4=Congés),OR(AT72="x",AT72="S")),AT72,IF(AU$4=$E72,"x",IF(AND(((AU$4-$E72)/VLOOKUP($D72,Opérations[],8,0))=INT(((AU$4-$E72)/VLOOKUP($D72,Opérations[],8,0))),$D72&lt;&gt;""),"S",""))),"")</f>
        <v/>
      </c>
      <c r="AV72" s="34" t="str">
        <f t="array" aca="1" ref="AV72" ca="1">IFERROR(IF(AND(OR(WEEKDAY(AU$4,2)&gt;5,AU$4=Congés),OR(AU72="x",AU72="S")),AU72,IF(AV$4=$E72,"x",IF(AND(((AV$4-$E72)/VLOOKUP($D72,Opérations[],8,0))=INT(((AV$4-$E72)/VLOOKUP($D72,Opérations[],8,0))),$D72&lt;&gt;""),"S",""))),"")</f>
        <v/>
      </c>
      <c r="AW72" s="34" t="str">
        <f t="array" aca="1" ref="AW72" ca="1">IFERROR(IF(AND(OR(WEEKDAY(AV$4,2)&gt;5,AV$4=Congés),OR(AV72="x",AV72="S")),AV72,IF(AW$4=$E72,"x",IF(AND(((AW$4-$E72)/VLOOKUP($D72,Opérations[],8,0))=INT(((AW$4-$E72)/VLOOKUP($D72,Opérations[],8,0))),$D72&lt;&gt;""),"S",""))),"")</f>
        <v/>
      </c>
      <c r="AX72" s="34" t="str">
        <f t="array" aca="1" ref="AX72" ca="1">IFERROR(IF(AND(OR(WEEKDAY(AW$4,2)&gt;5,AW$4=Congés),OR(AW72="x",AW72="S")),AW72,IF(AX$4=$E72,"x",IF(AND(((AX$4-$E72)/VLOOKUP($D72,Opérations[],8,0))=INT(((AX$4-$E72)/VLOOKUP($D72,Opérations[],8,0))),$D72&lt;&gt;""),"S",""))),"")</f>
        <v/>
      </c>
      <c r="AY72" s="34" t="str">
        <f t="array" aca="1" ref="AY72" ca="1">IFERROR(IF(AND(OR(WEEKDAY(AX$4,2)&gt;5,AX$4=Congés),OR(AX72="x",AX72="S")),AX72,IF(AY$4=$E72,"x",IF(AND(((AY$4-$E72)/VLOOKUP($D72,Opérations[],8,0))=INT(((AY$4-$E72)/VLOOKUP($D72,Opérations[],8,0))),$D72&lt;&gt;""),"S",""))),"")</f>
        <v/>
      </c>
      <c r="AZ72" s="34" t="str">
        <f t="array" aca="1" ref="AZ72" ca="1">IFERROR(IF(AND(OR(WEEKDAY(AY$4,2)&gt;5,AY$4=Congés),OR(AY72="x",AY72="S")),AY72,IF(AZ$4=$E72,"x",IF(AND(((AZ$4-$E72)/VLOOKUP($D72,Opérations[],8,0))=INT(((AZ$4-$E72)/VLOOKUP($D72,Opérations[],8,0))),$D72&lt;&gt;""),"S",""))),"")</f>
        <v/>
      </c>
      <c r="BA72" s="34" t="str">
        <f t="array" aca="1" ref="BA72" ca="1">IFERROR(IF(AND(OR(WEEKDAY(AZ$4,2)&gt;5,AZ$4=Congés),OR(AZ72="x",AZ72="S")),AZ72,IF(BA$4=$E72,"x",IF(AND(((BA$4-$E72)/VLOOKUP($D72,Opérations[],8,0))=INT(((BA$4-$E72)/VLOOKUP($D72,Opérations[],8,0))),$D72&lt;&gt;""),"S",""))),"")</f>
        <v/>
      </c>
      <c r="BB72" s="34" t="str">
        <f t="array" aca="1" ref="BB72" ca="1">IFERROR(IF(AND(OR(WEEKDAY(BA$4,2)&gt;5,BA$4=Congés),OR(BA72="x",BA72="S")),BA72,IF(BB$4=$E72,"x",IF(AND(((BB$4-$E72)/VLOOKUP($D72,Opérations[],8,0))=INT(((BB$4-$E72)/VLOOKUP($D72,Opérations[],8,0))),$D72&lt;&gt;""),"S",""))),"")</f>
        <v/>
      </c>
      <c r="BC72" s="34" t="str">
        <f t="array" aca="1" ref="BC72" ca="1">IFERROR(IF(AND(OR(WEEKDAY(BB$4,2)&gt;5,BB$4=Congés),OR(BB72="x",BB72="S")),BB72,IF(BC$4=$E72,"x",IF(AND(((BC$4-$E72)/VLOOKUP($D72,Opérations[],8,0))=INT(((BC$4-$E72)/VLOOKUP($D72,Opérations[],8,0))),$D72&lt;&gt;""),"S",""))),"")</f>
        <v/>
      </c>
      <c r="BD72" s="72" t="str">
        <f t="array" aca="1" ref="BD72" ca="1">IFERROR(IF(AND(OR(WEEKDAY(BC$4,2)&gt;5,BC$4=Congés),OR(BC72="x",BC72="S")),BC72,IF(BD$4=$E72,"x",IF(AND(((BD$4-$E72)/VLOOKUP($D72,Opérations[],8,0))=INT(((BD$4-$E72)/VLOOKUP($D72,Opérations[],8,0))),$D72&lt;&gt;""),"S",""))),"")</f>
        <v/>
      </c>
    </row>
    <row r="73" spans="3:56">
      <c r="C73" s="163" t="str">
        <f>IF(ISBLANK(D73),"",VLOOKUP(D73,Opérations[],2,0))</f>
        <v>Vérin plateau porte bouchons</v>
      </c>
      <c r="D73" s="4">
        <f t="shared" ref="D73:D136" si="5">D72+1</f>
        <v>67</v>
      </c>
      <c r="E73" s="71">
        <f>IF(ISBLANK(D73),"",VLOOKUP(D73,Opérations[],3,0))</f>
        <v>0</v>
      </c>
      <c r="F73" s="83"/>
      <c r="G73" s="80" t="str">
        <f t="array" aca="1" ref="G73" ca="1">IFERROR(IF(AND(OR(WEEKDAY(F$4,2)&gt;5,F$4=Congés),OR(F73="x",F73="S")),F73,IF(G$4=$E73,"x",IF(AND(((G$4-$E73)/VLOOKUP($D73,Opérations[],8,0))=INT(((G$4-$E73)/VLOOKUP($D73,Opérations[],8,0))),$D73&lt;&gt;""),"S",""))),"")</f>
        <v/>
      </c>
      <c r="H73" s="34" t="str">
        <f t="array" aca="1" ref="H73" ca="1">IFERROR(IF(AND(OR(WEEKDAY(G$4,2)&gt;5,G$4=Congés),OR(G73="x",G73="S")),G73,IF(H$4=$E73,"x",IF(AND(((H$4-$E73)/VLOOKUP($D73,Opérations[],8,0))=INT(((H$4-$E73)/VLOOKUP($D73,Opérations[],8,0))),$D73&lt;&gt;""),"S",""))),"")</f>
        <v/>
      </c>
      <c r="I73" s="34" t="str">
        <f t="array" aca="1" ref="I73" ca="1">IFERROR(IF(AND(OR(WEEKDAY(H$4,2)&gt;5,H$4=Congés),OR(H73="x",H73="S")),H73,IF(I$4=$E73,"x",IF(AND(((I$4-$E73)/VLOOKUP($D73,Opérations[],8,0))=INT(((I$4-$E73)/VLOOKUP($D73,Opérations[],8,0))),$D73&lt;&gt;""),"S",""))),"")</f>
        <v/>
      </c>
      <c r="J73" s="34" t="str">
        <f t="array" aca="1" ref="J73" ca="1">IFERROR(IF(AND(OR(WEEKDAY(I$4,2)&gt;5,I$4=Congés),OR(I73="x",I73="S")),I73,IF(J$4=$E73,"x",IF(AND(((J$4-$E73)/VLOOKUP($D73,Opérations[],8,0))=INT(((J$4-$E73)/VLOOKUP($D73,Opérations[],8,0))),$D73&lt;&gt;""),"S",""))),"")</f>
        <v/>
      </c>
      <c r="K73" s="34" t="str">
        <f t="array" aca="1" ref="K73" ca="1">IFERROR(IF(AND(OR(WEEKDAY(J$4,2)&gt;5,J$4=Congés),OR(J73="x",J73="S")),J73,IF(K$4=$E73,"x",IF(AND(((K$4-$E73)/VLOOKUP($D73,Opérations[],8,0))=INT(((K$4-$E73)/VLOOKUP($D73,Opérations[],8,0))),$D73&lt;&gt;""),"S",""))),"")</f>
        <v/>
      </c>
      <c r="L73" s="34" t="str">
        <f t="array" aca="1" ref="L73" ca="1">IFERROR(IF(AND(OR(WEEKDAY(K$4,2)&gt;5,K$4=Congés),OR(K73="x",K73="S")),K73,IF(L$4=$E73,"x",IF(AND(((L$4-$E73)/VLOOKUP($D73,Opérations[],8,0))=INT(((L$4-$E73)/VLOOKUP($D73,Opérations[],8,0))),$D73&lt;&gt;""),"S",""))),"")</f>
        <v/>
      </c>
      <c r="M73" s="34" t="str">
        <f t="array" aca="1" ref="M73" ca="1">IFERROR(IF(AND(OR(WEEKDAY(L$4,2)&gt;5,L$4=Congés),OR(L73="x",L73="S")),L73,IF(M$4=$E73,"x",IF(AND(((M$4-$E73)/VLOOKUP($D73,Opérations[],8,0))=INT(((M$4-$E73)/VLOOKUP($D73,Opérations[],8,0))),$D73&lt;&gt;""),"S",""))),"")</f>
        <v/>
      </c>
      <c r="N73" s="34" t="str">
        <f t="array" aca="1" ref="N73" ca="1">IFERROR(IF(AND(OR(WEEKDAY(M$4,2)&gt;5,M$4=Congés),OR(M73="x",M73="S")),M73,IF(N$4=$E73,"x",IF(AND(((N$4-$E73)/VLOOKUP($D73,Opérations[],8,0))=INT(((N$4-$E73)/VLOOKUP($D73,Opérations[],8,0))),$D73&lt;&gt;""),"S",""))),"")</f>
        <v/>
      </c>
      <c r="O73" s="34" t="str">
        <f t="array" aca="1" ref="O73" ca="1">IFERROR(IF(AND(OR(WEEKDAY(N$4,2)&gt;5,N$4=Congés),OR(N73="x",N73="S")),N73,IF(O$4=$E73,"x",IF(AND(((O$4-$E73)/VLOOKUP($D73,Opérations[],8,0))=INT(((O$4-$E73)/VLOOKUP($D73,Opérations[],8,0))),$D73&lt;&gt;""),"S",""))),"")</f>
        <v/>
      </c>
      <c r="P73" s="34" t="str">
        <f t="array" aca="1" ref="P73" ca="1">IFERROR(IF(AND(OR(WEEKDAY(O$4,2)&gt;5,O$4=Congés),OR(O73="x",O73="S")),O73,IF(P$4=$E73,"x",IF(AND(((P$4-$E73)/VLOOKUP($D73,Opérations[],8,0))=INT(((P$4-$E73)/VLOOKUP($D73,Opérations[],8,0))),$D73&lt;&gt;""),"S",""))),"")</f>
        <v/>
      </c>
      <c r="Q73" s="34" t="str">
        <f t="array" aca="1" ref="Q73" ca="1">IFERROR(IF(AND(OR(WEEKDAY(P$4,2)&gt;5,P$4=Congés),OR(P73="x",P73="S")),P73,IF(Q$4=$E73,"x",IF(AND(((Q$4-$E73)/VLOOKUP($D73,Opérations[],8,0))=INT(((Q$4-$E73)/VLOOKUP($D73,Opérations[],8,0))),$D73&lt;&gt;""),"S",""))),"")</f>
        <v/>
      </c>
      <c r="R73" s="34" t="str">
        <f t="array" aca="1" ref="R73" ca="1">IFERROR(IF(AND(OR(WEEKDAY(Q$4,2)&gt;5,Q$4=Congés),OR(Q73="x",Q73="S")),Q73,IF(R$4=$E73,"x",IF(AND(((R$4-$E73)/VLOOKUP($D73,Opérations[],8,0))=INT(((R$4-$E73)/VLOOKUP($D73,Opérations[],8,0))),$D73&lt;&gt;""),"S",""))),"")</f>
        <v/>
      </c>
      <c r="S73" s="34" t="str">
        <f t="array" aca="1" ref="S73" ca="1">IFERROR(IF(AND(OR(WEEKDAY(R$4,2)&gt;5,R$4=Congés),OR(R73="x",R73="S")),R73,IF(S$4=$E73,"x",IF(AND(((S$4-$E73)/VLOOKUP($D73,Opérations[],8,0))=INT(((S$4-$E73)/VLOOKUP($D73,Opérations[],8,0))),$D73&lt;&gt;""),"S",""))),"")</f>
        <v/>
      </c>
      <c r="T73" s="34" t="str">
        <f t="array" aca="1" ref="T73" ca="1">IFERROR(IF(AND(OR(WEEKDAY(S$4,2)&gt;5,S$4=Congés),OR(S73="x",S73="S")),S73,IF(T$4=$E73,"x",IF(AND(((T$4-$E73)/VLOOKUP($D73,Opérations[],8,0))=INT(((T$4-$E73)/VLOOKUP($D73,Opérations[],8,0))),$D73&lt;&gt;""),"S",""))),"")</f>
        <v/>
      </c>
      <c r="U73" s="34" t="str">
        <f t="array" aca="1" ref="U73" ca="1">IFERROR(IF(AND(OR(WEEKDAY(T$4,2)&gt;5,T$4=Congés),OR(T73="x",T73="S")),T73,IF(U$4=$E73,"x",IF(AND(((U$4-$E73)/VLOOKUP($D73,Opérations[],8,0))=INT(((U$4-$E73)/VLOOKUP($D73,Opérations[],8,0))),$D73&lt;&gt;""),"S",""))),"")</f>
        <v/>
      </c>
      <c r="V73" s="34" t="str">
        <f t="array" aca="1" ref="V73" ca="1">IFERROR(IF(AND(OR(WEEKDAY(U$4,2)&gt;5,U$4=Congés),OR(U73="x",U73="S")),U73,IF(V$4=$E73,"x",IF(AND(((V$4-$E73)/VLOOKUP($D73,Opérations[],8,0))=INT(((V$4-$E73)/VLOOKUP($D73,Opérations[],8,0))),$D73&lt;&gt;""),"S",""))),"")</f>
        <v/>
      </c>
      <c r="W73" s="34" t="str">
        <f t="array" aca="1" ref="W73" ca="1">IFERROR(IF(AND(OR(WEEKDAY(V$4,2)&gt;5,V$4=Congés),OR(V73="x",V73="S")),V73,IF(W$4=$E73,"x",IF(AND(((W$4-$E73)/VLOOKUP($D73,Opérations[],8,0))=INT(((W$4-$E73)/VLOOKUP($D73,Opérations[],8,0))),$D73&lt;&gt;""),"S",""))),"")</f>
        <v/>
      </c>
      <c r="X73" s="34" t="str">
        <f t="array" aca="1" ref="X73" ca="1">IFERROR(IF(AND(OR(WEEKDAY(W$4,2)&gt;5,W$4=Congés),OR(W73="x",W73="S")),W73,IF(X$4=$E73,"x",IF(AND(((X$4-$E73)/VLOOKUP($D73,Opérations[],8,0))=INT(((X$4-$E73)/VLOOKUP($D73,Opérations[],8,0))),$D73&lt;&gt;""),"S",""))),"")</f>
        <v/>
      </c>
      <c r="Y73" s="34" t="str">
        <f t="array" aca="1" ref="Y73" ca="1">IFERROR(IF(AND(OR(WEEKDAY(X$4,2)&gt;5,X$4=Congés),OR(X73="x",X73="S")),X73,IF(Y$4=$E73,"x",IF(AND(((Y$4-$E73)/VLOOKUP($D73,Opérations[],8,0))=INT(((Y$4-$E73)/VLOOKUP($D73,Opérations[],8,0))),$D73&lt;&gt;""),"S",""))),"")</f>
        <v/>
      </c>
      <c r="Z73" s="34" t="str">
        <f t="array" aca="1" ref="Z73" ca="1">IFERROR(IF(AND(OR(WEEKDAY(Y$4,2)&gt;5,Y$4=Congés),OR(Y73="x",Y73="S")),Y73,IF(Z$4=$E73,"x",IF(AND(((Z$4-$E73)/VLOOKUP($D73,Opérations[],8,0))=INT(((Z$4-$E73)/VLOOKUP($D73,Opérations[],8,0))),$D73&lt;&gt;""),"S",""))),"")</f>
        <v/>
      </c>
      <c r="AA73" s="34" t="str">
        <f t="array" aca="1" ref="AA73" ca="1">IFERROR(IF(AND(OR(WEEKDAY(Z$4,2)&gt;5,Z$4=Congés),OR(Z73="x",Z73="S")),Z73,IF(AA$4=$E73,"x",IF(AND(((AA$4-$E73)/VLOOKUP($D73,Opérations[],8,0))=INT(((AA$4-$E73)/VLOOKUP($D73,Opérations[],8,0))),$D73&lt;&gt;""),"S",""))),"")</f>
        <v/>
      </c>
      <c r="AB73" s="34" t="str">
        <f t="array" aca="1" ref="AB73" ca="1">IFERROR(IF(AND(OR(WEEKDAY(AA$4,2)&gt;5,AA$4=Congés),OR(AA73="x",AA73="S")),AA73,IF(AB$4=$E73,"x",IF(AND(((AB$4-$E73)/VLOOKUP($D73,Opérations[],8,0))=INT(((AB$4-$E73)/VLOOKUP($D73,Opérations[],8,0))),$D73&lt;&gt;""),"S",""))),"")</f>
        <v/>
      </c>
      <c r="AC73" s="34" t="str">
        <f t="array" aca="1" ref="AC73" ca="1">IFERROR(IF(AND(OR(WEEKDAY(AB$4,2)&gt;5,AB$4=Congés),OR(AB73="x",AB73="S")),AB73,IF(AC$4=$E73,"x",IF(AND(((AC$4-$E73)/VLOOKUP($D73,Opérations[],8,0))=INT(((AC$4-$E73)/VLOOKUP($D73,Opérations[],8,0))),$D73&lt;&gt;""),"S",""))),"")</f>
        <v/>
      </c>
      <c r="AD73" s="34" t="str">
        <f t="array" aca="1" ref="AD73" ca="1">IFERROR(IF(AND(OR(WEEKDAY(AC$4,2)&gt;5,AC$4=Congés),OR(AC73="x",AC73="S")),AC73,IF(AD$4=$E73,"x",IF(AND(((AD$4-$E73)/VLOOKUP($D73,Opérations[],8,0))=INT(((AD$4-$E73)/VLOOKUP($D73,Opérations[],8,0))),$D73&lt;&gt;""),"S",""))),"")</f>
        <v/>
      </c>
      <c r="AE73" s="34" t="str">
        <f t="array" aca="1" ref="AE73" ca="1">IFERROR(IF(AND(OR(WEEKDAY(AD$4,2)&gt;5,AD$4=Congés),OR(AD73="x",AD73="S")),AD73,IF(AE$4=$E73,"x",IF(AND(((AE$4-$E73)/VLOOKUP($D73,Opérations[],8,0))=INT(((AE$4-$E73)/VLOOKUP($D73,Opérations[],8,0))),$D73&lt;&gt;""),"S",""))),"")</f>
        <v/>
      </c>
      <c r="AF73" s="34" t="str">
        <f t="array" aca="1" ref="AF73" ca="1">IFERROR(IF(AND(OR(WEEKDAY(AE$4,2)&gt;5,AE$4=Congés),OR(AE73="x",AE73="S")),AE73,IF(AF$4=$E73,"x",IF(AND(((AF$4-$E73)/VLOOKUP($D73,Opérations[],8,0))=INT(((AF$4-$E73)/VLOOKUP($D73,Opérations[],8,0))),$D73&lt;&gt;""),"S",""))),"")</f>
        <v/>
      </c>
      <c r="AG73" s="72" t="str">
        <f t="array" aca="1" ref="AG73" ca="1">IFERROR(IF(AND(OR(WEEKDAY(AF$4,2)&gt;5,AF$4=Congés),OR(AF73="x",AF73="S")),AF73,IF(AG$4=$E73,"x",IF(AND(((AG$4-$E73)/VLOOKUP($D73,Opérations[],8,0))=INT(((AG$4-$E73)/VLOOKUP($D73,Opérations[],8,0))),$D73&lt;&gt;""),"S",""))),"")</f>
        <v/>
      </c>
      <c r="AH73" s="80" t="str">
        <f t="array" aca="1" ref="AH73" ca="1">IFERROR(IF(AND(OR(WEEKDAY(AG$4,2)&gt;5,AG$4=Congés),OR(AG73="x",AG73="S")),AG73,IF(AH$4=$E73,"x",IF(AND(((AH$4-$E73)/VLOOKUP($D73,Opérations[],8,0))=INT(((AH$4-$E73)/VLOOKUP($D73,Opérations[],8,0))),$D73&lt;&gt;""),"S",""))),"")</f>
        <v/>
      </c>
      <c r="AI73" s="34" t="str">
        <f t="array" aca="1" ref="AI73" ca="1">IFERROR(IF(AND(OR(WEEKDAY(AH$4,2)&gt;5,AH$4=Congés),OR(AH73="x",AH73="S")),AH73,IF(AI$4=$E73,"x",IF(AND(((AI$4-$E73)/VLOOKUP($D73,Opérations[],8,0))=INT(((AI$4-$E73)/VLOOKUP($D73,Opérations[],8,0))),$D73&lt;&gt;""),"S",""))),"")</f>
        <v/>
      </c>
      <c r="AJ73" s="34" t="str">
        <f t="array" aca="1" ref="AJ73" ca="1">IFERROR(IF(AND(OR(WEEKDAY(AI$4,2)&gt;5,AI$4=Congés),OR(AI73="x",AI73="S")),AI73,IF(AJ$4=$E73,"x",IF(AND(((AJ$4-$E73)/VLOOKUP($D73,Opérations[],8,0))=INT(((AJ$4-$E73)/VLOOKUP($D73,Opérations[],8,0))),$D73&lt;&gt;""),"S",""))),"")</f>
        <v/>
      </c>
      <c r="AK73" s="34" t="str">
        <f t="array" aca="1" ref="AK73" ca="1">IFERROR(IF(AND(OR(WEEKDAY(AJ$4,2)&gt;5,AJ$4=Congés),OR(AJ73="x",AJ73="S")),AJ73,IF(AK$4=$E73,"x",IF(AND(((AK$4-$E73)/VLOOKUP($D73,Opérations[],8,0))=INT(((AK$4-$E73)/VLOOKUP($D73,Opérations[],8,0))),$D73&lt;&gt;""),"S",""))),"")</f>
        <v/>
      </c>
      <c r="AL73" s="34" t="str">
        <f t="array" aca="1" ref="AL73" ca="1">IFERROR(IF(AND(OR(WEEKDAY(AK$4,2)&gt;5,AK$4=Congés),OR(AK73="x",AK73="S")),AK73,IF(AL$4=$E73,"x",IF(AND(((AL$4-$E73)/VLOOKUP($D73,Opérations[],8,0))=INT(((AL$4-$E73)/VLOOKUP($D73,Opérations[],8,0))),$D73&lt;&gt;""),"S",""))),"")</f>
        <v/>
      </c>
      <c r="AM73" s="34" t="str">
        <f t="array" aca="1" ref="AM73" ca="1">IFERROR(IF(AND(OR(WEEKDAY(AL$4,2)&gt;5,AL$4=Congés),OR(AL73="x",AL73="S")),AL73,IF(AM$4=$E73,"x",IF(AND(((AM$4-$E73)/VLOOKUP($D73,Opérations[],8,0))=INT(((AM$4-$E73)/VLOOKUP($D73,Opérations[],8,0))),$D73&lt;&gt;""),"S",""))),"")</f>
        <v/>
      </c>
      <c r="AN73" s="34" t="str">
        <f t="array" aca="1" ref="AN73" ca="1">IFERROR(IF(AND(OR(WEEKDAY(AM$4,2)&gt;5,AM$4=Congés),OR(AM73="x",AM73="S")),AM73,IF(AN$4=$E73,"x",IF(AND(((AN$4-$E73)/VLOOKUP($D73,Opérations[],8,0))=INT(((AN$4-$E73)/VLOOKUP($D73,Opérations[],8,0))),$D73&lt;&gt;""),"S",""))),"")</f>
        <v/>
      </c>
      <c r="AO73" s="34" t="str">
        <f t="array" aca="1" ref="AO73" ca="1">IFERROR(IF(AND(OR(WEEKDAY(AN$4,2)&gt;5,AN$4=Congés),OR(AN73="x",AN73="S")),AN73,IF(AO$4=$E73,"x",IF(AND(((AO$4-$E73)/VLOOKUP($D73,Opérations[],8,0))=INT(((AO$4-$E73)/VLOOKUP($D73,Opérations[],8,0))),$D73&lt;&gt;""),"S",""))),"")</f>
        <v/>
      </c>
      <c r="AP73" s="34" t="str">
        <f t="array" aca="1" ref="AP73" ca="1">IFERROR(IF(AND(OR(WEEKDAY(AO$4,2)&gt;5,AO$4=Congés),OR(AO73="x",AO73="S")),AO73,IF(AP$4=$E73,"x",IF(AND(((AP$4-$E73)/VLOOKUP($D73,Opérations[],8,0))=INT(((AP$4-$E73)/VLOOKUP($D73,Opérations[],8,0))),$D73&lt;&gt;""),"S",""))),"")</f>
        <v/>
      </c>
      <c r="AQ73" s="34" t="str">
        <f t="array" aca="1" ref="AQ73" ca="1">IFERROR(IF(AND(OR(WEEKDAY(AP$4,2)&gt;5,AP$4=Congés),OR(AP73="x",AP73="S")),AP73,IF(AQ$4=$E73,"x",IF(AND(((AQ$4-$E73)/VLOOKUP($D73,Opérations[],8,0))=INT(((AQ$4-$E73)/VLOOKUP($D73,Opérations[],8,0))),$D73&lt;&gt;""),"S",""))),"")</f>
        <v/>
      </c>
      <c r="AR73" s="34" t="str">
        <f t="array" aca="1" ref="AR73" ca="1">IFERROR(IF(AND(OR(WEEKDAY(AQ$4,2)&gt;5,AQ$4=Congés),OR(AQ73="x",AQ73="S")),AQ73,IF(AR$4=$E73,"x",IF(AND(((AR$4-$E73)/VLOOKUP($D73,Opérations[],8,0))=INT(((AR$4-$E73)/VLOOKUP($D73,Opérations[],8,0))),$D73&lt;&gt;""),"S",""))),"")</f>
        <v/>
      </c>
      <c r="AS73" s="34" t="str">
        <f t="array" aca="1" ref="AS73" ca="1">IFERROR(IF(AND(OR(WEEKDAY(AR$4,2)&gt;5,AR$4=Congés),OR(AR73="x",AR73="S")),AR73,IF(AS$4=$E73,"x",IF(AND(((AS$4-$E73)/VLOOKUP($D73,Opérations[],8,0))=INT(((AS$4-$E73)/VLOOKUP($D73,Opérations[],8,0))),$D73&lt;&gt;""),"S",""))),"")</f>
        <v/>
      </c>
      <c r="AT73" s="34" t="str">
        <f t="array" aca="1" ref="AT73" ca="1">IFERROR(IF(AND(OR(WEEKDAY(AS$4,2)&gt;5,AS$4=Congés),OR(AS73="x",AS73="S")),AS73,IF(AT$4=$E73,"x",IF(AND(((AT$4-$E73)/VLOOKUP($D73,Opérations[],8,0))=INT(((AT$4-$E73)/VLOOKUP($D73,Opérations[],8,0))),$D73&lt;&gt;""),"S",""))),"")</f>
        <v/>
      </c>
      <c r="AU73" s="34" t="str">
        <f t="array" aca="1" ref="AU73" ca="1">IFERROR(IF(AND(OR(WEEKDAY(AT$4,2)&gt;5,AT$4=Congés),OR(AT73="x",AT73="S")),AT73,IF(AU$4=$E73,"x",IF(AND(((AU$4-$E73)/VLOOKUP($D73,Opérations[],8,0))=INT(((AU$4-$E73)/VLOOKUP($D73,Opérations[],8,0))),$D73&lt;&gt;""),"S",""))),"")</f>
        <v/>
      </c>
      <c r="AV73" s="34" t="str">
        <f t="array" aca="1" ref="AV73" ca="1">IFERROR(IF(AND(OR(WEEKDAY(AU$4,2)&gt;5,AU$4=Congés),OR(AU73="x",AU73="S")),AU73,IF(AV$4=$E73,"x",IF(AND(((AV$4-$E73)/VLOOKUP($D73,Opérations[],8,0))=INT(((AV$4-$E73)/VLOOKUP($D73,Opérations[],8,0))),$D73&lt;&gt;""),"S",""))),"")</f>
        <v/>
      </c>
      <c r="AW73" s="34" t="str">
        <f t="array" aca="1" ref="AW73" ca="1">IFERROR(IF(AND(OR(WEEKDAY(AV$4,2)&gt;5,AV$4=Congés),OR(AV73="x",AV73="S")),AV73,IF(AW$4=$E73,"x",IF(AND(((AW$4-$E73)/VLOOKUP($D73,Opérations[],8,0))=INT(((AW$4-$E73)/VLOOKUP($D73,Opérations[],8,0))),$D73&lt;&gt;""),"S",""))),"")</f>
        <v/>
      </c>
      <c r="AX73" s="34" t="str">
        <f t="array" aca="1" ref="AX73" ca="1">IFERROR(IF(AND(OR(WEEKDAY(AW$4,2)&gt;5,AW$4=Congés),OR(AW73="x",AW73="S")),AW73,IF(AX$4=$E73,"x",IF(AND(((AX$4-$E73)/VLOOKUP($D73,Opérations[],8,0))=INT(((AX$4-$E73)/VLOOKUP($D73,Opérations[],8,0))),$D73&lt;&gt;""),"S",""))),"")</f>
        <v/>
      </c>
      <c r="AY73" s="34" t="str">
        <f t="array" aca="1" ref="AY73" ca="1">IFERROR(IF(AND(OR(WEEKDAY(AX$4,2)&gt;5,AX$4=Congés),OR(AX73="x",AX73="S")),AX73,IF(AY$4=$E73,"x",IF(AND(((AY$4-$E73)/VLOOKUP($D73,Opérations[],8,0))=INT(((AY$4-$E73)/VLOOKUP($D73,Opérations[],8,0))),$D73&lt;&gt;""),"S",""))),"")</f>
        <v/>
      </c>
      <c r="AZ73" s="34" t="str">
        <f t="array" aca="1" ref="AZ73" ca="1">IFERROR(IF(AND(OR(WEEKDAY(AY$4,2)&gt;5,AY$4=Congés),OR(AY73="x",AY73="S")),AY73,IF(AZ$4=$E73,"x",IF(AND(((AZ$4-$E73)/VLOOKUP($D73,Opérations[],8,0))=INT(((AZ$4-$E73)/VLOOKUP($D73,Opérations[],8,0))),$D73&lt;&gt;""),"S",""))),"")</f>
        <v/>
      </c>
      <c r="BA73" s="34" t="str">
        <f t="array" aca="1" ref="BA73" ca="1">IFERROR(IF(AND(OR(WEEKDAY(AZ$4,2)&gt;5,AZ$4=Congés),OR(AZ73="x",AZ73="S")),AZ73,IF(BA$4=$E73,"x",IF(AND(((BA$4-$E73)/VLOOKUP($D73,Opérations[],8,0))=INT(((BA$4-$E73)/VLOOKUP($D73,Opérations[],8,0))),$D73&lt;&gt;""),"S",""))),"")</f>
        <v/>
      </c>
      <c r="BB73" s="34" t="str">
        <f t="array" aca="1" ref="BB73" ca="1">IFERROR(IF(AND(OR(WEEKDAY(BA$4,2)&gt;5,BA$4=Congés),OR(BA73="x",BA73="S")),BA73,IF(BB$4=$E73,"x",IF(AND(((BB$4-$E73)/VLOOKUP($D73,Opérations[],8,0))=INT(((BB$4-$E73)/VLOOKUP($D73,Opérations[],8,0))),$D73&lt;&gt;""),"S",""))),"")</f>
        <v/>
      </c>
      <c r="BC73" s="34" t="str">
        <f t="array" aca="1" ref="BC73" ca="1">IFERROR(IF(AND(OR(WEEKDAY(BB$4,2)&gt;5,BB$4=Congés),OR(BB73="x",BB73="S")),BB73,IF(BC$4=$E73,"x",IF(AND(((BC$4-$E73)/VLOOKUP($D73,Opérations[],8,0))=INT(((BC$4-$E73)/VLOOKUP($D73,Opérations[],8,0))),$D73&lt;&gt;""),"S",""))),"")</f>
        <v/>
      </c>
      <c r="BD73" s="72" t="str">
        <f t="array" aca="1" ref="BD73" ca="1">IFERROR(IF(AND(OR(WEEKDAY(BC$4,2)&gt;5,BC$4=Congés),OR(BC73="x",BC73="S")),BC73,IF(BD$4=$E73,"x",IF(AND(((BD$4-$E73)/VLOOKUP($D73,Opérations[],8,0))=INT(((BD$4-$E73)/VLOOKUP($D73,Opérations[],8,0))),$D73&lt;&gt;""),"S",""))),"")</f>
        <v/>
      </c>
    </row>
    <row r="74" spans="3:56">
      <c r="C74" s="159" t="str">
        <f>IF(ISBLANK(D74),"",VLOOKUP(D74,Opérations[],2,0))</f>
        <v>Bon état, absence de jeu</v>
      </c>
      <c r="D74" s="4">
        <f t="shared" si="5"/>
        <v>68</v>
      </c>
      <c r="E74" s="71">
        <f>IF(ISBLANK(D74),"",VLOOKUP(D74,Opérations[],3,0))</f>
        <v>42650</v>
      </c>
      <c r="F74" s="83"/>
      <c r="G74" s="80" t="str">
        <f t="array" aca="1" ref="G74" ca="1">IFERROR(IF(AND(OR(WEEKDAY(F$4,2)&gt;5,F$4=Congés),OR(F74="x",F74="S")),F74,IF(G$4=$E74,"x",IF(AND(((G$4-$E74)/VLOOKUP($D74,Opérations[],8,0))=INT(((G$4-$E74)/VLOOKUP($D74,Opérations[],8,0))),$D74&lt;&gt;""),"S",""))),"")</f>
        <v/>
      </c>
      <c r="H74" s="34" t="str">
        <f t="array" aca="1" ref="H74" ca="1">IFERROR(IF(AND(OR(WEEKDAY(G$4,2)&gt;5,G$4=Congés),OR(G74="x",G74="S")),G74,IF(H$4=$E74,"x",IF(AND(((H$4-$E74)/VLOOKUP($D74,Opérations[],8,0))=INT(((H$4-$E74)/VLOOKUP($D74,Opérations[],8,0))),$D74&lt;&gt;""),"S",""))),"")</f>
        <v/>
      </c>
      <c r="I74" s="34" t="str">
        <f t="array" aca="1" ref="I74" ca="1">IFERROR(IF(AND(OR(WEEKDAY(H$4,2)&gt;5,H$4=Congés),OR(H74="x",H74="S")),H74,IF(I$4=$E74,"x",IF(AND(((I$4-$E74)/VLOOKUP($D74,Opérations[],8,0))=INT(((I$4-$E74)/VLOOKUP($D74,Opérations[],8,0))),$D74&lt;&gt;""),"S",""))),"")</f>
        <v/>
      </c>
      <c r="J74" s="34" t="str">
        <f t="array" aca="1" ref="J74" ca="1">IFERROR(IF(AND(OR(WEEKDAY(I$4,2)&gt;5,I$4=Congés),OR(I74="x",I74="S")),I74,IF(J$4=$E74,"x",IF(AND(((J$4-$E74)/VLOOKUP($D74,Opérations[],8,0))=INT(((J$4-$E74)/VLOOKUP($D74,Opérations[],8,0))),$D74&lt;&gt;""),"S",""))),"")</f>
        <v/>
      </c>
      <c r="K74" s="34" t="str">
        <f t="array" aca="1" ref="K74" ca="1">IFERROR(IF(AND(OR(WEEKDAY(J$4,2)&gt;5,J$4=Congés),OR(J74="x",J74="S")),J74,IF(K$4=$E74,"x",IF(AND(((K$4-$E74)/VLOOKUP($D74,Opérations[],8,0))=INT(((K$4-$E74)/VLOOKUP($D74,Opérations[],8,0))),$D74&lt;&gt;""),"S",""))),"")</f>
        <v/>
      </c>
      <c r="L74" s="34" t="str">
        <f t="array" aca="1" ref="L74" ca="1">IFERROR(IF(AND(OR(WEEKDAY(K$4,2)&gt;5,K$4=Congés),OR(K74="x",K74="S")),K74,IF(L$4=$E74,"x",IF(AND(((L$4-$E74)/VLOOKUP($D74,Opérations[],8,0))=INT(((L$4-$E74)/VLOOKUP($D74,Opérations[],8,0))),$D74&lt;&gt;""),"S",""))),"")</f>
        <v/>
      </c>
      <c r="M74" s="34" t="str">
        <f t="array" aca="1" ref="M74" ca="1">IFERROR(IF(AND(OR(WEEKDAY(L$4,2)&gt;5,L$4=Congés),OR(L74="x",L74="S")),L74,IF(M$4=$E74,"x",IF(AND(((M$4-$E74)/VLOOKUP($D74,Opérations[],8,0))=INT(((M$4-$E74)/VLOOKUP($D74,Opérations[],8,0))),$D74&lt;&gt;""),"S",""))),"")</f>
        <v/>
      </c>
      <c r="N74" s="34" t="str">
        <f t="array" aca="1" ref="N74" ca="1">IFERROR(IF(AND(OR(WEEKDAY(M$4,2)&gt;5,M$4=Congés),OR(M74="x",M74="S")),M74,IF(N$4=$E74,"x",IF(AND(((N$4-$E74)/VLOOKUP($D74,Opérations[],8,0))=INT(((N$4-$E74)/VLOOKUP($D74,Opérations[],8,0))),$D74&lt;&gt;""),"S",""))),"")</f>
        <v/>
      </c>
      <c r="O74" s="34" t="str">
        <f t="array" aca="1" ref="O74" ca="1">IFERROR(IF(AND(OR(WEEKDAY(N$4,2)&gt;5,N$4=Congés),OR(N74="x",N74="S")),N74,IF(O$4=$E74,"x",IF(AND(((O$4-$E74)/VLOOKUP($D74,Opérations[],8,0))=INT(((O$4-$E74)/VLOOKUP($D74,Opérations[],8,0))),$D74&lt;&gt;""),"S",""))),"")</f>
        <v/>
      </c>
      <c r="P74" s="34" t="str">
        <f t="array" aca="1" ref="P74" ca="1">IFERROR(IF(AND(OR(WEEKDAY(O$4,2)&gt;5,O$4=Congés),OR(O74="x",O74="S")),O74,IF(P$4=$E74,"x",IF(AND(((P$4-$E74)/VLOOKUP($D74,Opérations[],8,0))=INT(((P$4-$E74)/VLOOKUP($D74,Opérations[],8,0))),$D74&lt;&gt;""),"S",""))),"")</f>
        <v/>
      </c>
      <c r="Q74" s="34" t="str">
        <f t="array" aca="1" ref="Q74" ca="1">IFERROR(IF(AND(OR(WEEKDAY(P$4,2)&gt;5,P$4=Congés),OR(P74="x",P74="S")),P74,IF(Q$4=$E74,"x",IF(AND(((Q$4-$E74)/VLOOKUP($D74,Opérations[],8,0))=INT(((Q$4-$E74)/VLOOKUP($D74,Opérations[],8,0))),$D74&lt;&gt;""),"S",""))),"")</f>
        <v/>
      </c>
      <c r="R74" s="34" t="str">
        <f t="array" aca="1" ref="R74" ca="1">IFERROR(IF(AND(OR(WEEKDAY(Q$4,2)&gt;5,Q$4=Congés),OR(Q74="x",Q74="S")),Q74,IF(R$4=$E74,"x",IF(AND(((R$4-$E74)/VLOOKUP($D74,Opérations[],8,0))=INT(((R$4-$E74)/VLOOKUP($D74,Opérations[],8,0))),$D74&lt;&gt;""),"S",""))),"")</f>
        <v/>
      </c>
      <c r="S74" s="34" t="str">
        <f t="array" aca="1" ref="S74" ca="1">IFERROR(IF(AND(OR(WEEKDAY(R$4,2)&gt;5,R$4=Congés),OR(R74="x",R74="S")),R74,IF(S$4=$E74,"x",IF(AND(((S$4-$E74)/VLOOKUP($D74,Opérations[],8,0))=INT(((S$4-$E74)/VLOOKUP($D74,Opérations[],8,0))),$D74&lt;&gt;""),"S",""))),"")</f>
        <v/>
      </c>
      <c r="T74" s="34" t="str">
        <f t="array" aca="1" ref="T74" ca="1">IFERROR(IF(AND(OR(WEEKDAY(S$4,2)&gt;5,S$4=Congés),OR(S74="x",S74="S")),S74,IF(T$4=$E74,"x",IF(AND(((T$4-$E74)/VLOOKUP($D74,Opérations[],8,0))=INT(((T$4-$E74)/VLOOKUP($D74,Opérations[],8,0))),$D74&lt;&gt;""),"S",""))),"")</f>
        <v/>
      </c>
      <c r="U74" s="34" t="str">
        <f t="array" aca="1" ref="U74" ca="1">IFERROR(IF(AND(OR(WEEKDAY(T$4,2)&gt;5,T$4=Congés),OR(T74="x",T74="S")),T74,IF(U$4=$E74,"x",IF(AND(((U$4-$E74)/VLOOKUP($D74,Opérations[],8,0))=INT(((U$4-$E74)/VLOOKUP($D74,Opérations[],8,0))),$D74&lt;&gt;""),"S",""))),"")</f>
        <v/>
      </c>
      <c r="V74" s="34" t="str">
        <f t="array" aca="1" ref="V74" ca="1">IFERROR(IF(AND(OR(WEEKDAY(U$4,2)&gt;5,U$4=Congés),OR(U74="x",U74="S")),U74,IF(V$4=$E74,"x",IF(AND(((V$4-$E74)/VLOOKUP($D74,Opérations[],8,0))=INT(((V$4-$E74)/VLOOKUP($D74,Opérations[],8,0))),$D74&lt;&gt;""),"S",""))),"")</f>
        <v/>
      </c>
      <c r="W74" s="34" t="str">
        <f t="array" aca="1" ref="W74" ca="1">IFERROR(IF(AND(OR(WEEKDAY(V$4,2)&gt;5,V$4=Congés),OR(V74="x",V74="S")),V74,IF(W$4=$E74,"x",IF(AND(((W$4-$E74)/VLOOKUP($D74,Opérations[],8,0))=INT(((W$4-$E74)/VLOOKUP($D74,Opérations[],8,0))),$D74&lt;&gt;""),"S",""))),"")</f>
        <v/>
      </c>
      <c r="X74" s="34" t="str">
        <f t="array" aca="1" ref="X74" ca="1">IFERROR(IF(AND(OR(WEEKDAY(W$4,2)&gt;5,W$4=Congés),OR(W74="x",W74="S")),W74,IF(X$4=$E74,"x",IF(AND(((X$4-$E74)/VLOOKUP($D74,Opérations[],8,0))=INT(((X$4-$E74)/VLOOKUP($D74,Opérations[],8,0))),$D74&lt;&gt;""),"S",""))),"")</f>
        <v/>
      </c>
      <c r="Y74" s="34" t="str">
        <f t="array" aca="1" ref="Y74" ca="1">IFERROR(IF(AND(OR(WEEKDAY(X$4,2)&gt;5,X$4=Congés),OR(X74="x",X74="S")),X74,IF(Y$4=$E74,"x",IF(AND(((Y$4-$E74)/VLOOKUP($D74,Opérations[],8,0))=INT(((Y$4-$E74)/VLOOKUP($D74,Opérations[],8,0))),$D74&lt;&gt;""),"S",""))),"")</f>
        <v/>
      </c>
      <c r="Z74" s="34" t="str">
        <f t="array" aca="1" ref="Z74" ca="1">IFERROR(IF(AND(OR(WEEKDAY(Y$4,2)&gt;5,Y$4=Congés),OR(Y74="x",Y74="S")),Y74,IF(Z$4=$E74,"x",IF(AND(((Z$4-$E74)/VLOOKUP($D74,Opérations[],8,0))=INT(((Z$4-$E74)/VLOOKUP($D74,Opérations[],8,0))),$D74&lt;&gt;""),"S",""))),"")</f>
        <v/>
      </c>
      <c r="AA74" s="34" t="str">
        <f t="array" aca="1" ref="AA74" ca="1">IFERROR(IF(AND(OR(WEEKDAY(Z$4,2)&gt;5,Z$4=Congés),OR(Z74="x",Z74="S")),Z74,IF(AA$4=$E74,"x",IF(AND(((AA$4-$E74)/VLOOKUP($D74,Opérations[],8,0))=INT(((AA$4-$E74)/VLOOKUP($D74,Opérations[],8,0))),$D74&lt;&gt;""),"S",""))),"")</f>
        <v/>
      </c>
      <c r="AB74" s="34" t="str">
        <f t="array" aca="1" ref="AB74" ca="1">IFERROR(IF(AND(OR(WEEKDAY(AA$4,2)&gt;5,AA$4=Congés),OR(AA74="x",AA74="S")),AA74,IF(AB$4=$E74,"x",IF(AND(((AB$4-$E74)/VLOOKUP($D74,Opérations[],8,0))=INT(((AB$4-$E74)/VLOOKUP($D74,Opérations[],8,0))),$D74&lt;&gt;""),"S",""))),"")</f>
        <v/>
      </c>
      <c r="AC74" s="34" t="str">
        <f t="array" aca="1" ref="AC74" ca="1">IFERROR(IF(AND(OR(WEEKDAY(AB$4,2)&gt;5,AB$4=Congés),OR(AB74="x",AB74="S")),AB74,IF(AC$4=$E74,"x",IF(AND(((AC$4-$E74)/VLOOKUP($D74,Opérations[],8,0))=INT(((AC$4-$E74)/VLOOKUP($D74,Opérations[],8,0))),$D74&lt;&gt;""),"S",""))),"")</f>
        <v/>
      </c>
      <c r="AD74" s="34" t="str">
        <f t="array" aca="1" ref="AD74" ca="1">IFERROR(IF(AND(OR(WEEKDAY(AC$4,2)&gt;5,AC$4=Congés),OR(AC74="x",AC74="S")),AC74,IF(AD$4=$E74,"x",IF(AND(((AD$4-$E74)/VLOOKUP($D74,Opérations[],8,0))=INT(((AD$4-$E74)/VLOOKUP($D74,Opérations[],8,0))),$D74&lt;&gt;""),"S",""))),"")</f>
        <v/>
      </c>
      <c r="AE74" s="34" t="str">
        <f t="array" aca="1" ref="AE74" ca="1">IFERROR(IF(AND(OR(WEEKDAY(AD$4,2)&gt;5,AD$4=Congés),OR(AD74="x",AD74="S")),AD74,IF(AE$4=$E74,"x",IF(AND(((AE$4-$E74)/VLOOKUP($D74,Opérations[],8,0))=INT(((AE$4-$E74)/VLOOKUP($D74,Opérations[],8,0))),$D74&lt;&gt;""),"S",""))),"")</f>
        <v/>
      </c>
      <c r="AF74" s="34" t="str">
        <f t="array" aca="1" ref="AF74" ca="1">IFERROR(IF(AND(OR(WEEKDAY(AE$4,2)&gt;5,AE$4=Congés),OR(AE74="x",AE74="S")),AE74,IF(AF$4=$E74,"x",IF(AND(((AF$4-$E74)/VLOOKUP($D74,Opérations[],8,0))=INT(((AF$4-$E74)/VLOOKUP($D74,Opérations[],8,0))),$D74&lt;&gt;""),"S",""))),"")</f>
        <v/>
      </c>
      <c r="AG74" s="72" t="str">
        <f t="array" aca="1" ref="AG74" ca="1">IFERROR(IF(AND(OR(WEEKDAY(AF$4,2)&gt;5,AF$4=Congés),OR(AF74="x",AF74="S")),AF74,IF(AG$4=$E74,"x",IF(AND(((AG$4-$E74)/VLOOKUP($D74,Opérations[],8,0))=INT(((AG$4-$E74)/VLOOKUP($D74,Opérations[],8,0))),$D74&lt;&gt;""),"S",""))),"")</f>
        <v/>
      </c>
      <c r="AH74" s="80" t="str">
        <f t="array" aca="1" ref="AH74" ca="1">IFERROR(IF(AND(OR(WEEKDAY(AG$4,2)&gt;5,AG$4=Congés),OR(AG74="x",AG74="S")),AG74,IF(AH$4=$E74,"x",IF(AND(((AH$4-$E74)/VLOOKUP($D74,Opérations[],8,0))=INT(((AH$4-$E74)/VLOOKUP($D74,Opérations[],8,0))),$D74&lt;&gt;""),"S",""))),"")</f>
        <v/>
      </c>
      <c r="AI74" s="34" t="str">
        <f t="array" aca="1" ref="AI74" ca="1">IFERROR(IF(AND(OR(WEEKDAY(AH$4,2)&gt;5,AH$4=Congés),OR(AH74="x",AH74="S")),AH74,IF(AI$4=$E74,"x",IF(AND(((AI$4-$E74)/VLOOKUP($D74,Opérations[],8,0))=INT(((AI$4-$E74)/VLOOKUP($D74,Opérations[],8,0))),$D74&lt;&gt;""),"S",""))),"")</f>
        <v/>
      </c>
      <c r="AJ74" s="34" t="str">
        <f t="array" aca="1" ref="AJ74" ca="1">IFERROR(IF(AND(OR(WEEKDAY(AI$4,2)&gt;5,AI$4=Congés),OR(AI74="x",AI74="S")),AI74,IF(AJ$4=$E74,"x",IF(AND(((AJ$4-$E74)/VLOOKUP($D74,Opérations[],8,0))=INT(((AJ$4-$E74)/VLOOKUP($D74,Opérations[],8,0))),$D74&lt;&gt;""),"S",""))),"")</f>
        <v/>
      </c>
      <c r="AK74" s="34" t="str">
        <f t="array" aca="1" ref="AK74" ca="1">IFERROR(IF(AND(OR(WEEKDAY(AJ$4,2)&gt;5,AJ$4=Congés),OR(AJ74="x",AJ74="S")),AJ74,IF(AK$4=$E74,"x",IF(AND(((AK$4-$E74)/VLOOKUP($D74,Opérations[],8,0))=INT(((AK$4-$E74)/VLOOKUP($D74,Opérations[],8,0))),$D74&lt;&gt;""),"S",""))),"")</f>
        <v/>
      </c>
      <c r="AL74" s="34" t="str">
        <f t="array" aca="1" ref="AL74" ca="1">IFERROR(IF(AND(OR(WEEKDAY(AK$4,2)&gt;5,AK$4=Congés),OR(AK74="x",AK74="S")),AK74,IF(AL$4=$E74,"x",IF(AND(((AL$4-$E74)/VLOOKUP($D74,Opérations[],8,0))=INT(((AL$4-$E74)/VLOOKUP($D74,Opérations[],8,0))),$D74&lt;&gt;""),"S",""))),"")</f>
        <v/>
      </c>
      <c r="AM74" s="34" t="str">
        <f t="array" aca="1" ref="AM74" ca="1">IFERROR(IF(AND(OR(WEEKDAY(AL$4,2)&gt;5,AL$4=Congés),OR(AL74="x",AL74="S")),AL74,IF(AM$4=$E74,"x",IF(AND(((AM$4-$E74)/VLOOKUP($D74,Opérations[],8,0))=INT(((AM$4-$E74)/VLOOKUP($D74,Opérations[],8,0))),$D74&lt;&gt;""),"S",""))),"")</f>
        <v/>
      </c>
      <c r="AN74" s="34" t="str">
        <f t="array" aca="1" ref="AN74" ca="1">IFERROR(IF(AND(OR(WEEKDAY(AM$4,2)&gt;5,AM$4=Congés),OR(AM74="x",AM74="S")),AM74,IF(AN$4=$E74,"x",IF(AND(((AN$4-$E74)/VLOOKUP($D74,Opérations[],8,0))=INT(((AN$4-$E74)/VLOOKUP($D74,Opérations[],8,0))),$D74&lt;&gt;""),"S",""))),"")</f>
        <v/>
      </c>
      <c r="AO74" s="34" t="str">
        <f t="array" aca="1" ref="AO74" ca="1">IFERROR(IF(AND(OR(WEEKDAY(AN$4,2)&gt;5,AN$4=Congés),OR(AN74="x",AN74="S")),AN74,IF(AO$4=$E74,"x",IF(AND(((AO$4-$E74)/VLOOKUP($D74,Opérations[],8,0))=INT(((AO$4-$E74)/VLOOKUP($D74,Opérations[],8,0))),$D74&lt;&gt;""),"S",""))),"")</f>
        <v/>
      </c>
      <c r="AP74" s="34" t="str">
        <f t="array" aca="1" ref="AP74" ca="1">IFERROR(IF(AND(OR(WEEKDAY(AO$4,2)&gt;5,AO$4=Congés),OR(AO74="x",AO74="S")),AO74,IF(AP$4=$E74,"x",IF(AND(((AP$4-$E74)/VLOOKUP($D74,Opérations[],8,0))=INT(((AP$4-$E74)/VLOOKUP($D74,Opérations[],8,0))),$D74&lt;&gt;""),"S",""))),"")</f>
        <v/>
      </c>
      <c r="AQ74" s="34" t="str">
        <f t="array" aca="1" ref="AQ74" ca="1">IFERROR(IF(AND(OR(WEEKDAY(AP$4,2)&gt;5,AP$4=Congés),OR(AP74="x",AP74="S")),AP74,IF(AQ$4=$E74,"x",IF(AND(((AQ$4-$E74)/VLOOKUP($D74,Opérations[],8,0))=INT(((AQ$4-$E74)/VLOOKUP($D74,Opérations[],8,0))),$D74&lt;&gt;""),"S",""))),"")</f>
        <v/>
      </c>
      <c r="AR74" s="34" t="str">
        <f t="array" aca="1" ref="AR74" ca="1">IFERROR(IF(AND(OR(WEEKDAY(AQ$4,2)&gt;5,AQ$4=Congés),OR(AQ74="x",AQ74="S")),AQ74,IF(AR$4=$E74,"x",IF(AND(((AR$4-$E74)/VLOOKUP($D74,Opérations[],8,0))=INT(((AR$4-$E74)/VLOOKUP($D74,Opérations[],8,0))),$D74&lt;&gt;""),"S",""))),"")</f>
        <v/>
      </c>
      <c r="AS74" s="34" t="str">
        <f t="array" aca="1" ref="AS74" ca="1">IFERROR(IF(AND(OR(WEEKDAY(AR$4,2)&gt;5,AR$4=Congés),OR(AR74="x",AR74="S")),AR74,IF(AS$4=$E74,"x",IF(AND(((AS$4-$E74)/VLOOKUP($D74,Opérations[],8,0))=INT(((AS$4-$E74)/VLOOKUP($D74,Opérations[],8,0))),$D74&lt;&gt;""),"S",""))),"")</f>
        <v/>
      </c>
      <c r="AT74" s="34" t="str">
        <f t="array" aca="1" ref="AT74" ca="1">IFERROR(IF(AND(OR(WEEKDAY(AS$4,2)&gt;5,AS$4=Congés),OR(AS74="x",AS74="S")),AS74,IF(AT$4=$E74,"x",IF(AND(((AT$4-$E74)/VLOOKUP($D74,Opérations[],8,0))=INT(((AT$4-$E74)/VLOOKUP($D74,Opérations[],8,0))),$D74&lt;&gt;""),"S",""))),"")</f>
        <v/>
      </c>
      <c r="AU74" s="34" t="str">
        <f t="array" aca="1" ref="AU74" ca="1">IFERROR(IF(AND(OR(WEEKDAY(AT$4,2)&gt;5,AT$4=Congés),OR(AT74="x",AT74="S")),AT74,IF(AU$4=$E74,"x",IF(AND(((AU$4-$E74)/VLOOKUP($D74,Opérations[],8,0))=INT(((AU$4-$E74)/VLOOKUP($D74,Opérations[],8,0))),$D74&lt;&gt;""),"S",""))),"")</f>
        <v/>
      </c>
      <c r="AV74" s="34" t="str">
        <f t="array" aca="1" ref="AV74" ca="1">IFERROR(IF(AND(OR(WEEKDAY(AU$4,2)&gt;5,AU$4=Congés),OR(AU74="x",AU74="S")),AU74,IF(AV$4=$E74,"x",IF(AND(((AV$4-$E74)/VLOOKUP($D74,Opérations[],8,0))=INT(((AV$4-$E74)/VLOOKUP($D74,Opérations[],8,0))),$D74&lt;&gt;""),"S",""))),"")</f>
        <v/>
      </c>
      <c r="AW74" s="34" t="str">
        <f t="array" aca="1" ref="AW74" ca="1">IFERROR(IF(AND(OR(WEEKDAY(AV$4,2)&gt;5,AV$4=Congés),OR(AV74="x",AV74="S")),AV74,IF(AW$4=$E74,"x",IF(AND(((AW$4-$E74)/VLOOKUP($D74,Opérations[],8,0))=INT(((AW$4-$E74)/VLOOKUP($D74,Opérations[],8,0))),$D74&lt;&gt;""),"S",""))),"")</f>
        <v/>
      </c>
      <c r="AX74" s="34" t="str">
        <f t="array" aca="1" ref="AX74" ca="1">IFERROR(IF(AND(OR(WEEKDAY(AW$4,2)&gt;5,AW$4=Congés),OR(AW74="x",AW74="S")),AW74,IF(AX$4=$E74,"x",IF(AND(((AX$4-$E74)/VLOOKUP($D74,Opérations[],8,0))=INT(((AX$4-$E74)/VLOOKUP($D74,Opérations[],8,0))),$D74&lt;&gt;""),"S",""))),"")</f>
        <v/>
      </c>
      <c r="AY74" s="34" t="str">
        <f t="array" aca="1" ref="AY74" ca="1">IFERROR(IF(AND(OR(WEEKDAY(AX$4,2)&gt;5,AX$4=Congés),OR(AX74="x",AX74="S")),AX74,IF(AY$4=$E74,"x",IF(AND(((AY$4-$E74)/VLOOKUP($D74,Opérations[],8,0))=INT(((AY$4-$E74)/VLOOKUP($D74,Opérations[],8,0))),$D74&lt;&gt;""),"S",""))),"")</f>
        <v/>
      </c>
      <c r="AZ74" s="34" t="str">
        <f t="array" aca="1" ref="AZ74" ca="1">IFERROR(IF(AND(OR(WEEKDAY(AY$4,2)&gt;5,AY$4=Congés),OR(AY74="x",AY74="S")),AY74,IF(AZ$4=$E74,"x",IF(AND(((AZ$4-$E74)/VLOOKUP($D74,Opérations[],8,0))=INT(((AZ$4-$E74)/VLOOKUP($D74,Opérations[],8,0))),$D74&lt;&gt;""),"S",""))),"")</f>
        <v/>
      </c>
      <c r="BA74" s="34" t="str">
        <f t="array" aca="1" ref="BA74" ca="1">IFERROR(IF(AND(OR(WEEKDAY(AZ$4,2)&gt;5,AZ$4=Congés),OR(AZ74="x",AZ74="S")),AZ74,IF(BA$4=$E74,"x",IF(AND(((BA$4-$E74)/VLOOKUP($D74,Opérations[],8,0))=INT(((BA$4-$E74)/VLOOKUP($D74,Opérations[],8,0))),$D74&lt;&gt;""),"S",""))),"")</f>
        <v/>
      </c>
      <c r="BB74" s="34" t="str">
        <f t="array" aca="1" ref="BB74" ca="1">IFERROR(IF(AND(OR(WEEKDAY(BA$4,2)&gt;5,BA$4=Congés),OR(BA74="x",BA74="S")),BA74,IF(BB$4=$E74,"x",IF(AND(((BB$4-$E74)/VLOOKUP($D74,Opérations[],8,0))=INT(((BB$4-$E74)/VLOOKUP($D74,Opérations[],8,0))),$D74&lt;&gt;""),"S",""))),"")</f>
        <v/>
      </c>
      <c r="BC74" s="34" t="str">
        <f t="array" aca="1" ref="BC74" ca="1">IFERROR(IF(AND(OR(WEEKDAY(BB$4,2)&gt;5,BB$4=Congés),OR(BB74="x",BB74="S")),BB74,IF(BC$4=$E74,"x",IF(AND(((BC$4-$E74)/VLOOKUP($D74,Opérations[],8,0))=INT(((BC$4-$E74)/VLOOKUP($D74,Opérations[],8,0))),$D74&lt;&gt;""),"S",""))),"")</f>
        <v/>
      </c>
      <c r="BD74" s="72" t="str">
        <f t="array" aca="1" ref="BD74" ca="1">IFERROR(IF(AND(OR(WEEKDAY(BC$4,2)&gt;5,BC$4=Congés),OR(BC74="x",BC74="S")),BC74,IF(BD$4=$E74,"x",IF(AND(((BD$4-$E74)/VLOOKUP($D74,Opérations[],8,0))=INT(((BD$4-$E74)/VLOOKUP($D74,Opérations[],8,0))),$D74&lt;&gt;""),"S",""))),"")</f>
        <v/>
      </c>
    </row>
    <row r="75" spans="3:56">
      <c r="C75" s="159" t="str">
        <f>IF(ISBLANK(D75),"",VLOOKUP(D75,Opérations[],2,0))</f>
        <v>Graissage palier</v>
      </c>
      <c r="D75" s="4">
        <f t="shared" si="5"/>
        <v>69</v>
      </c>
      <c r="E75" s="71">
        <f>IF(ISBLANK(D75),"",VLOOKUP(D75,Opérations[],3,0))</f>
        <v>42650</v>
      </c>
      <c r="F75" s="83"/>
      <c r="G75" s="80" t="str">
        <f t="array" aca="1" ref="G75" ca="1">IFERROR(IF(AND(OR(WEEKDAY(F$4,2)&gt;5,F$4=Congés),OR(F75="x",F75="S")),F75,IF(G$4=$E75,"x",IF(AND(((G$4-$E75)/VLOOKUP($D75,Opérations[],8,0))=INT(((G$4-$E75)/VLOOKUP($D75,Opérations[],8,0))),$D75&lt;&gt;""),"S",""))),"")</f>
        <v/>
      </c>
      <c r="H75" s="34" t="str">
        <f t="array" aca="1" ref="H75" ca="1">IFERROR(IF(AND(OR(WEEKDAY(G$4,2)&gt;5,G$4=Congés),OR(G75="x",G75="S")),G75,IF(H$4=$E75,"x",IF(AND(((H$4-$E75)/VLOOKUP($D75,Opérations[],8,0))=INT(((H$4-$E75)/VLOOKUP($D75,Opérations[],8,0))),$D75&lt;&gt;""),"S",""))),"")</f>
        <v/>
      </c>
      <c r="I75" s="34" t="str">
        <f t="array" aca="1" ref="I75" ca="1">IFERROR(IF(AND(OR(WEEKDAY(H$4,2)&gt;5,H$4=Congés),OR(H75="x",H75="S")),H75,IF(I$4=$E75,"x",IF(AND(((I$4-$E75)/VLOOKUP($D75,Opérations[],8,0))=INT(((I$4-$E75)/VLOOKUP($D75,Opérations[],8,0))),$D75&lt;&gt;""),"S",""))),"")</f>
        <v/>
      </c>
      <c r="J75" s="34" t="str">
        <f t="array" aca="1" ref="J75" ca="1">IFERROR(IF(AND(OR(WEEKDAY(I$4,2)&gt;5,I$4=Congés),OR(I75="x",I75="S")),I75,IF(J$4=$E75,"x",IF(AND(((J$4-$E75)/VLOOKUP($D75,Opérations[],8,0))=INT(((J$4-$E75)/VLOOKUP($D75,Opérations[],8,0))),$D75&lt;&gt;""),"S",""))),"")</f>
        <v/>
      </c>
      <c r="K75" s="34" t="str">
        <f t="array" aca="1" ref="K75" ca="1">IFERROR(IF(AND(OR(WEEKDAY(J$4,2)&gt;5,J$4=Congés),OR(J75="x",J75="S")),J75,IF(K$4=$E75,"x",IF(AND(((K$4-$E75)/VLOOKUP($D75,Opérations[],8,0))=INT(((K$4-$E75)/VLOOKUP($D75,Opérations[],8,0))),$D75&lt;&gt;""),"S",""))),"")</f>
        <v/>
      </c>
      <c r="L75" s="34" t="str">
        <f t="array" aca="1" ref="L75" ca="1">IFERROR(IF(AND(OR(WEEKDAY(K$4,2)&gt;5,K$4=Congés),OR(K75="x",K75="S")),K75,IF(L$4=$E75,"x",IF(AND(((L$4-$E75)/VLOOKUP($D75,Opérations[],8,0))=INT(((L$4-$E75)/VLOOKUP($D75,Opérations[],8,0))),$D75&lt;&gt;""),"S",""))),"")</f>
        <v/>
      </c>
      <c r="M75" s="34" t="str">
        <f t="array" aca="1" ref="M75" ca="1">IFERROR(IF(AND(OR(WEEKDAY(L$4,2)&gt;5,L$4=Congés),OR(L75="x",L75="S")),L75,IF(M$4=$E75,"x",IF(AND(((M$4-$E75)/VLOOKUP($D75,Opérations[],8,0))=INT(((M$4-$E75)/VLOOKUP($D75,Opérations[],8,0))),$D75&lt;&gt;""),"S",""))),"")</f>
        <v/>
      </c>
      <c r="N75" s="34" t="str">
        <f t="array" aca="1" ref="N75" ca="1">IFERROR(IF(AND(OR(WEEKDAY(M$4,2)&gt;5,M$4=Congés),OR(M75="x",M75="S")),M75,IF(N$4=$E75,"x",IF(AND(((N$4-$E75)/VLOOKUP($D75,Opérations[],8,0))=INT(((N$4-$E75)/VLOOKUP($D75,Opérations[],8,0))),$D75&lt;&gt;""),"S",""))),"")</f>
        <v/>
      </c>
      <c r="O75" s="34" t="str">
        <f t="array" aca="1" ref="O75" ca="1">IFERROR(IF(AND(OR(WEEKDAY(N$4,2)&gt;5,N$4=Congés),OR(N75="x",N75="S")),N75,IF(O$4=$E75,"x",IF(AND(((O$4-$E75)/VLOOKUP($D75,Opérations[],8,0))=INT(((O$4-$E75)/VLOOKUP($D75,Opérations[],8,0))),$D75&lt;&gt;""),"S",""))),"")</f>
        <v/>
      </c>
      <c r="P75" s="34" t="str">
        <f t="array" aca="1" ref="P75" ca="1">IFERROR(IF(AND(OR(WEEKDAY(O$4,2)&gt;5,O$4=Congés),OR(O75="x",O75="S")),O75,IF(P$4=$E75,"x",IF(AND(((P$4-$E75)/VLOOKUP($D75,Opérations[],8,0))=INT(((P$4-$E75)/VLOOKUP($D75,Opérations[],8,0))),$D75&lt;&gt;""),"S",""))),"")</f>
        <v/>
      </c>
      <c r="Q75" s="34" t="str">
        <f t="array" aca="1" ref="Q75" ca="1">IFERROR(IF(AND(OR(WEEKDAY(P$4,2)&gt;5,P$4=Congés),OR(P75="x",P75="S")),P75,IF(Q$4=$E75,"x",IF(AND(((Q$4-$E75)/VLOOKUP($D75,Opérations[],8,0))=INT(((Q$4-$E75)/VLOOKUP($D75,Opérations[],8,0))),$D75&lt;&gt;""),"S",""))),"")</f>
        <v/>
      </c>
      <c r="R75" s="34" t="str">
        <f t="array" aca="1" ref="R75" ca="1">IFERROR(IF(AND(OR(WEEKDAY(Q$4,2)&gt;5,Q$4=Congés),OR(Q75="x",Q75="S")),Q75,IF(R$4=$E75,"x",IF(AND(((R$4-$E75)/VLOOKUP($D75,Opérations[],8,0))=INT(((R$4-$E75)/VLOOKUP($D75,Opérations[],8,0))),$D75&lt;&gt;""),"S",""))),"")</f>
        <v/>
      </c>
      <c r="S75" s="34" t="str">
        <f t="array" aca="1" ref="S75" ca="1">IFERROR(IF(AND(OR(WEEKDAY(R$4,2)&gt;5,R$4=Congés),OR(R75="x",R75="S")),R75,IF(S$4=$E75,"x",IF(AND(((S$4-$E75)/VLOOKUP($D75,Opérations[],8,0))=INT(((S$4-$E75)/VLOOKUP($D75,Opérations[],8,0))),$D75&lt;&gt;""),"S",""))),"")</f>
        <v/>
      </c>
      <c r="T75" s="34" t="str">
        <f t="array" aca="1" ref="T75" ca="1">IFERROR(IF(AND(OR(WEEKDAY(S$4,2)&gt;5,S$4=Congés),OR(S75="x",S75="S")),S75,IF(T$4=$E75,"x",IF(AND(((T$4-$E75)/VLOOKUP($D75,Opérations[],8,0))=INT(((T$4-$E75)/VLOOKUP($D75,Opérations[],8,0))),$D75&lt;&gt;""),"S",""))),"")</f>
        <v/>
      </c>
      <c r="U75" s="34" t="str">
        <f t="array" aca="1" ref="U75" ca="1">IFERROR(IF(AND(OR(WEEKDAY(T$4,2)&gt;5,T$4=Congés),OR(T75="x",T75="S")),T75,IF(U$4=$E75,"x",IF(AND(((U$4-$E75)/VLOOKUP($D75,Opérations[],8,0))=INT(((U$4-$E75)/VLOOKUP($D75,Opérations[],8,0))),$D75&lt;&gt;""),"S",""))),"")</f>
        <v/>
      </c>
      <c r="V75" s="34" t="str">
        <f t="array" aca="1" ref="V75" ca="1">IFERROR(IF(AND(OR(WEEKDAY(U$4,2)&gt;5,U$4=Congés),OR(U75="x",U75="S")),U75,IF(V$4=$E75,"x",IF(AND(((V$4-$E75)/VLOOKUP($D75,Opérations[],8,0))=INT(((V$4-$E75)/VLOOKUP($D75,Opérations[],8,0))),$D75&lt;&gt;""),"S",""))),"")</f>
        <v/>
      </c>
      <c r="W75" s="34" t="str">
        <f t="array" aca="1" ref="W75" ca="1">IFERROR(IF(AND(OR(WEEKDAY(V$4,2)&gt;5,V$4=Congés),OR(V75="x",V75="S")),V75,IF(W$4=$E75,"x",IF(AND(((W$4-$E75)/VLOOKUP($D75,Opérations[],8,0))=INT(((W$4-$E75)/VLOOKUP($D75,Opérations[],8,0))),$D75&lt;&gt;""),"S",""))),"")</f>
        <v/>
      </c>
      <c r="X75" s="34" t="str">
        <f t="array" aca="1" ref="X75" ca="1">IFERROR(IF(AND(OR(WEEKDAY(W$4,2)&gt;5,W$4=Congés),OR(W75="x",W75="S")),W75,IF(X$4=$E75,"x",IF(AND(((X$4-$E75)/VLOOKUP($D75,Opérations[],8,0))=INT(((X$4-$E75)/VLOOKUP($D75,Opérations[],8,0))),$D75&lt;&gt;""),"S",""))),"")</f>
        <v/>
      </c>
      <c r="Y75" s="34" t="str">
        <f t="array" aca="1" ref="Y75" ca="1">IFERROR(IF(AND(OR(WEEKDAY(X$4,2)&gt;5,X$4=Congés),OR(X75="x",X75="S")),X75,IF(Y$4=$E75,"x",IF(AND(((Y$4-$E75)/VLOOKUP($D75,Opérations[],8,0))=INT(((Y$4-$E75)/VLOOKUP($D75,Opérations[],8,0))),$D75&lt;&gt;""),"S",""))),"")</f>
        <v/>
      </c>
      <c r="Z75" s="34" t="str">
        <f t="array" aca="1" ref="Z75" ca="1">IFERROR(IF(AND(OR(WEEKDAY(Y$4,2)&gt;5,Y$4=Congés),OR(Y75="x",Y75="S")),Y75,IF(Z$4=$E75,"x",IF(AND(((Z$4-$E75)/VLOOKUP($D75,Opérations[],8,0))=INT(((Z$4-$E75)/VLOOKUP($D75,Opérations[],8,0))),$D75&lt;&gt;""),"S",""))),"")</f>
        <v/>
      </c>
      <c r="AA75" s="34" t="str">
        <f t="array" aca="1" ref="AA75" ca="1">IFERROR(IF(AND(OR(WEEKDAY(Z$4,2)&gt;5,Z$4=Congés),OR(Z75="x",Z75="S")),Z75,IF(AA$4=$E75,"x",IF(AND(((AA$4-$E75)/VLOOKUP($D75,Opérations[],8,0))=INT(((AA$4-$E75)/VLOOKUP($D75,Opérations[],8,0))),$D75&lt;&gt;""),"S",""))),"")</f>
        <v/>
      </c>
      <c r="AB75" s="34" t="str">
        <f t="array" aca="1" ref="AB75" ca="1">IFERROR(IF(AND(OR(WEEKDAY(AA$4,2)&gt;5,AA$4=Congés),OR(AA75="x",AA75="S")),AA75,IF(AB$4=$E75,"x",IF(AND(((AB$4-$E75)/VLOOKUP($D75,Opérations[],8,0))=INT(((AB$4-$E75)/VLOOKUP($D75,Opérations[],8,0))),$D75&lt;&gt;""),"S",""))),"")</f>
        <v/>
      </c>
      <c r="AC75" s="34" t="str">
        <f t="array" aca="1" ref="AC75" ca="1">IFERROR(IF(AND(OR(WEEKDAY(AB$4,2)&gt;5,AB$4=Congés),OR(AB75="x",AB75="S")),AB75,IF(AC$4=$E75,"x",IF(AND(((AC$4-$E75)/VLOOKUP($D75,Opérations[],8,0))=INT(((AC$4-$E75)/VLOOKUP($D75,Opérations[],8,0))),$D75&lt;&gt;""),"S",""))),"")</f>
        <v/>
      </c>
      <c r="AD75" s="34" t="str">
        <f t="array" aca="1" ref="AD75" ca="1">IFERROR(IF(AND(OR(WEEKDAY(AC$4,2)&gt;5,AC$4=Congés),OR(AC75="x",AC75="S")),AC75,IF(AD$4=$E75,"x",IF(AND(((AD$4-$E75)/VLOOKUP($D75,Opérations[],8,0))=INT(((AD$4-$E75)/VLOOKUP($D75,Opérations[],8,0))),$D75&lt;&gt;""),"S",""))),"")</f>
        <v/>
      </c>
      <c r="AE75" s="34" t="str">
        <f t="array" aca="1" ref="AE75" ca="1">IFERROR(IF(AND(OR(WEEKDAY(AD$4,2)&gt;5,AD$4=Congés),OR(AD75="x",AD75="S")),AD75,IF(AE$4=$E75,"x",IF(AND(((AE$4-$E75)/VLOOKUP($D75,Opérations[],8,0))=INT(((AE$4-$E75)/VLOOKUP($D75,Opérations[],8,0))),$D75&lt;&gt;""),"S",""))),"")</f>
        <v/>
      </c>
      <c r="AF75" s="34" t="str">
        <f t="array" aca="1" ref="AF75" ca="1">IFERROR(IF(AND(OR(WEEKDAY(AE$4,2)&gt;5,AE$4=Congés),OR(AE75="x",AE75="S")),AE75,IF(AF$4=$E75,"x",IF(AND(((AF$4-$E75)/VLOOKUP($D75,Opérations[],8,0))=INT(((AF$4-$E75)/VLOOKUP($D75,Opérations[],8,0))),$D75&lt;&gt;""),"S",""))),"")</f>
        <v/>
      </c>
      <c r="AG75" s="72" t="str">
        <f t="array" aca="1" ref="AG75" ca="1">IFERROR(IF(AND(OR(WEEKDAY(AF$4,2)&gt;5,AF$4=Congés),OR(AF75="x",AF75="S")),AF75,IF(AG$4=$E75,"x",IF(AND(((AG$4-$E75)/VLOOKUP($D75,Opérations[],8,0))=INT(((AG$4-$E75)/VLOOKUP($D75,Opérations[],8,0))),$D75&lt;&gt;""),"S",""))),"")</f>
        <v/>
      </c>
      <c r="AH75" s="80" t="str">
        <f t="array" aca="1" ref="AH75" ca="1">IFERROR(IF(AND(OR(WEEKDAY(AG$4,2)&gt;5,AG$4=Congés),OR(AG75="x",AG75="S")),AG75,IF(AH$4=$E75,"x",IF(AND(((AH$4-$E75)/VLOOKUP($D75,Opérations[],8,0))=INT(((AH$4-$E75)/VLOOKUP($D75,Opérations[],8,0))),$D75&lt;&gt;""),"S",""))),"")</f>
        <v/>
      </c>
      <c r="AI75" s="34" t="str">
        <f t="array" aca="1" ref="AI75" ca="1">IFERROR(IF(AND(OR(WEEKDAY(AH$4,2)&gt;5,AH$4=Congés),OR(AH75="x",AH75="S")),AH75,IF(AI$4=$E75,"x",IF(AND(((AI$4-$E75)/VLOOKUP($D75,Opérations[],8,0))=INT(((AI$4-$E75)/VLOOKUP($D75,Opérations[],8,0))),$D75&lt;&gt;""),"S",""))),"")</f>
        <v/>
      </c>
      <c r="AJ75" s="34" t="str">
        <f t="array" aca="1" ref="AJ75" ca="1">IFERROR(IF(AND(OR(WEEKDAY(AI$4,2)&gt;5,AI$4=Congés),OR(AI75="x",AI75="S")),AI75,IF(AJ$4=$E75,"x",IF(AND(((AJ$4-$E75)/VLOOKUP($D75,Opérations[],8,0))=INT(((AJ$4-$E75)/VLOOKUP($D75,Opérations[],8,0))),$D75&lt;&gt;""),"S",""))),"")</f>
        <v/>
      </c>
      <c r="AK75" s="34" t="str">
        <f t="array" aca="1" ref="AK75" ca="1">IFERROR(IF(AND(OR(WEEKDAY(AJ$4,2)&gt;5,AJ$4=Congés),OR(AJ75="x",AJ75="S")),AJ75,IF(AK$4=$E75,"x",IF(AND(((AK$4-$E75)/VLOOKUP($D75,Opérations[],8,0))=INT(((AK$4-$E75)/VLOOKUP($D75,Opérations[],8,0))),$D75&lt;&gt;""),"S",""))),"")</f>
        <v/>
      </c>
      <c r="AL75" s="34" t="str">
        <f t="array" aca="1" ref="AL75" ca="1">IFERROR(IF(AND(OR(WEEKDAY(AK$4,2)&gt;5,AK$4=Congés),OR(AK75="x",AK75="S")),AK75,IF(AL$4=$E75,"x",IF(AND(((AL$4-$E75)/VLOOKUP($D75,Opérations[],8,0))=INT(((AL$4-$E75)/VLOOKUP($D75,Opérations[],8,0))),$D75&lt;&gt;""),"S",""))),"")</f>
        <v/>
      </c>
      <c r="AM75" s="34" t="str">
        <f t="array" aca="1" ref="AM75" ca="1">IFERROR(IF(AND(OR(WEEKDAY(AL$4,2)&gt;5,AL$4=Congés),OR(AL75="x",AL75="S")),AL75,IF(AM$4=$E75,"x",IF(AND(((AM$4-$E75)/VLOOKUP($D75,Opérations[],8,0))=INT(((AM$4-$E75)/VLOOKUP($D75,Opérations[],8,0))),$D75&lt;&gt;""),"S",""))),"")</f>
        <v/>
      </c>
      <c r="AN75" s="34" t="str">
        <f t="array" aca="1" ref="AN75" ca="1">IFERROR(IF(AND(OR(WEEKDAY(AM$4,2)&gt;5,AM$4=Congés),OR(AM75="x",AM75="S")),AM75,IF(AN$4=$E75,"x",IF(AND(((AN$4-$E75)/VLOOKUP($D75,Opérations[],8,0))=INT(((AN$4-$E75)/VLOOKUP($D75,Opérations[],8,0))),$D75&lt;&gt;""),"S",""))),"")</f>
        <v/>
      </c>
      <c r="AO75" s="34" t="str">
        <f t="array" aca="1" ref="AO75" ca="1">IFERROR(IF(AND(OR(WEEKDAY(AN$4,2)&gt;5,AN$4=Congés),OR(AN75="x",AN75="S")),AN75,IF(AO$4=$E75,"x",IF(AND(((AO$4-$E75)/VLOOKUP($D75,Opérations[],8,0))=INT(((AO$4-$E75)/VLOOKUP($D75,Opérations[],8,0))),$D75&lt;&gt;""),"S",""))),"")</f>
        <v/>
      </c>
      <c r="AP75" s="34" t="str">
        <f t="array" aca="1" ref="AP75" ca="1">IFERROR(IF(AND(OR(WEEKDAY(AO$4,2)&gt;5,AO$4=Congés),OR(AO75="x",AO75="S")),AO75,IF(AP$4=$E75,"x",IF(AND(((AP$4-$E75)/VLOOKUP($D75,Opérations[],8,0))=INT(((AP$4-$E75)/VLOOKUP($D75,Opérations[],8,0))),$D75&lt;&gt;""),"S",""))),"")</f>
        <v/>
      </c>
      <c r="AQ75" s="34" t="str">
        <f t="array" aca="1" ref="AQ75" ca="1">IFERROR(IF(AND(OR(WEEKDAY(AP$4,2)&gt;5,AP$4=Congés),OR(AP75="x",AP75="S")),AP75,IF(AQ$4=$E75,"x",IF(AND(((AQ$4-$E75)/VLOOKUP($D75,Opérations[],8,0))=INT(((AQ$4-$E75)/VLOOKUP($D75,Opérations[],8,0))),$D75&lt;&gt;""),"S",""))),"")</f>
        <v/>
      </c>
      <c r="AR75" s="34" t="str">
        <f t="array" aca="1" ref="AR75" ca="1">IFERROR(IF(AND(OR(WEEKDAY(AQ$4,2)&gt;5,AQ$4=Congés),OR(AQ75="x",AQ75="S")),AQ75,IF(AR$4=$E75,"x",IF(AND(((AR$4-$E75)/VLOOKUP($D75,Opérations[],8,0))=INT(((AR$4-$E75)/VLOOKUP($D75,Opérations[],8,0))),$D75&lt;&gt;""),"S",""))),"")</f>
        <v/>
      </c>
      <c r="AS75" s="34" t="str">
        <f t="array" aca="1" ref="AS75" ca="1">IFERROR(IF(AND(OR(WEEKDAY(AR$4,2)&gt;5,AR$4=Congés),OR(AR75="x",AR75="S")),AR75,IF(AS$4=$E75,"x",IF(AND(((AS$4-$E75)/VLOOKUP($D75,Opérations[],8,0))=INT(((AS$4-$E75)/VLOOKUP($D75,Opérations[],8,0))),$D75&lt;&gt;""),"S",""))),"")</f>
        <v/>
      </c>
      <c r="AT75" s="34" t="str">
        <f t="array" aca="1" ref="AT75" ca="1">IFERROR(IF(AND(OR(WEEKDAY(AS$4,2)&gt;5,AS$4=Congés),OR(AS75="x",AS75="S")),AS75,IF(AT$4=$E75,"x",IF(AND(((AT$4-$E75)/VLOOKUP($D75,Opérations[],8,0))=INT(((AT$4-$E75)/VLOOKUP($D75,Opérations[],8,0))),$D75&lt;&gt;""),"S",""))),"")</f>
        <v/>
      </c>
      <c r="AU75" s="34" t="str">
        <f t="array" aca="1" ref="AU75" ca="1">IFERROR(IF(AND(OR(WEEKDAY(AT$4,2)&gt;5,AT$4=Congés),OR(AT75="x",AT75="S")),AT75,IF(AU$4=$E75,"x",IF(AND(((AU$4-$E75)/VLOOKUP($D75,Opérations[],8,0))=INT(((AU$4-$E75)/VLOOKUP($D75,Opérations[],8,0))),$D75&lt;&gt;""),"S",""))),"")</f>
        <v/>
      </c>
      <c r="AV75" s="34" t="str">
        <f t="array" aca="1" ref="AV75" ca="1">IFERROR(IF(AND(OR(WEEKDAY(AU$4,2)&gt;5,AU$4=Congés),OR(AU75="x",AU75="S")),AU75,IF(AV$4=$E75,"x",IF(AND(((AV$4-$E75)/VLOOKUP($D75,Opérations[],8,0))=INT(((AV$4-$E75)/VLOOKUP($D75,Opérations[],8,0))),$D75&lt;&gt;""),"S",""))),"")</f>
        <v/>
      </c>
      <c r="AW75" s="34" t="str">
        <f t="array" aca="1" ref="AW75" ca="1">IFERROR(IF(AND(OR(WEEKDAY(AV$4,2)&gt;5,AV$4=Congés),OR(AV75="x",AV75="S")),AV75,IF(AW$4=$E75,"x",IF(AND(((AW$4-$E75)/VLOOKUP($D75,Opérations[],8,0))=INT(((AW$4-$E75)/VLOOKUP($D75,Opérations[],8,0))),$D75&lt;&gt;""),"S",""))),"")</f>
        <v/>
      </c>
      <c r="AX75" s="34" t="str">
        <f t="array" aca="1" ref="AX75" ca="1">IFERROR(IF(AND(OR(WEEKDAY(AW$4,2)&gt;5,AW$4=Congés),OR(AW75="x",AW75="S")),AW75,IF(AX$4=$E75,"x",IF(AND(((AX$4-$E75)/VLOOKUP($D75,Opérations[],8,0))=INT(((AX$4-$E75)/VLOOKUP($D75,Opérations[],8,0))),$D75&lt;&gt;""),"S",""))),"")</f>
        <v/>
      </c>
      <c r="AY75" s="34" t="str">
        <f t="array" aca="1" ref="AY75" ca="1">IFERROR(IF(AND(OR(WEEKDAY(AX$4,2)&gt;5,AX$4=Congés),OR(AX75="x",AX75="S")),AX75,IF(AY$4=$E75,"x",IF(AND(((AY$4-$E75)/VLOOKUP($D75,Opérations[],8,0))=INT(((AY$4-$E75)/VLOOKUP($D75,Opérations[],8,0))),$D75&lt;&gt;""),"S",""))),"")</f>
        <v/>
      </c>
      <c r="AZ75" s="34" t="str">
        <f t="array" aca="1" ref="AZ75" ca="1">IFERROR(IF(AND(OR(WEEKDAY(AY$4,2)&gt;5,AY$4=Congés),OR(AY75="x",AY75="S")),AY75,IF(AZ$4=$E75,"x",IF(AND(((AZ$4-$E75)/VLOOKUP($D75,Opérations[],8,0))=INT(((AZ$4-$E75)/VLOOKUP($D75,Opérations[],8,0))),$D75&lt;&gt;""),"S",""))),"")</f>
        <v/>
      </c>
      <c r="BA75" s="34" t="str">
        <f t="array" aca="1" ref="BA75" ca="1">IFERROR(IF(AND(OR(WEEKDAY(AZ$4,2)&gt;5,AZ$4=Congés),OR(AZ75="x",AZ75="S")),AZ75,IF(BA$4=$E75,"x",IF(AND(((BA$4-$E75)/VLOOKUP($D75,Opérations[],8,0))=INT(((BA$4-$E75)/VLOOKUP($D75,Opérations[],8,0))),$D75&lt;&gt;""),"S",""))),"")</f>
        <v/>
      </c>
      <c r="BB75" s="34" t="str">
        <f t="array" aca="1" ref="BB75" ca="1">IFERROR(IF(AND(OR(WEEKDAY(BA$4,2)&gt;5,BA$4=Congés),OR(BA75="x",BA75="S")),BA75,IF(BB$4=$E75,"x",IF(AND(((BB$4-$E75)/VLOOKUP($D75,Opérations[],8,0))=INT(((BB$4-$E75)/VLOOKUP($D75,Opérations[],8,0))),$D75&lt;&gt;""),"S",""))),"")</f>
        <v/>
      </c>
      <c r="BC75" s="34" t="str">
        <f t="array" aca="1" ref="BC75" ca="1">IFERROR(IF(AND(OR(WEEKDAY(BB$4,2)&gt;5,BB$4=Congés),OR(BB75="x",BB75="S")),BB75,IF(BC$4=$E75,"x",IF(AND(((BC$4-$E75)/VLOOKUP($D75,Opérations[],8,0))=INT(((BC$4-$E75)/VLOOKUP($D75,Opérations[],8,0))),$D75&lt;&gt;""),"S",""))),"")</f>
        <v/>
      </c>
      <c r="BD75" s="72" t="str">
        <f t="array" aca="1" ref="BD75" ca="1">IFERROR(IF(AND(OR(WEEKDAY(BC$4,2)&gt;5,BC$4=Congés),OR(BC75="x",BC75="S")),BC75,IF(BD$4=$E75,"x",IF(AND(((BD$4-$E75)/VLOOKUP($D75,Opérations[],8,0))=INT(((BD$4-$E75)/VLOOKUP($D75,Opérations[],8,0))),$D75&lt;&gt;""),"S",""))),"")</f>
        <v/>
      </c>
    </row>
    <row r="76" spans="3:56">
      <c r="C76" s="163" t="str">
        <f>IF(ISBLANK(D76),"",VLOOKUP(D76,Opérations[],2,0))</f>
        <v>Mirroirs (plateaux chauffant)</v>
      </c>
      <c r="D76" s="4">
        <f t="shared" si="5"/>
        <v>70</v>
      </c>
      <c r="E76" s="71">
        <f>IF(ISBLANK(D76),"",VLOOKUP(D76,Opérations[],3,0))</f>
        <v>0</v>
      </c>
      <c r="F76" s="83"/>
      <c r="G76" s="80" t="str">
        <f t="array" aca="1" ref="G76" ca="1">IFERROR(IF(AND(OR(WEEKDAY(F$4,2)&gt;5,F$4=Congés),OR(F76="x",F76="S")),F76,IF(G$4=$E76,"x",IF(AND(((G$4-$E76)/VLOOKUP($D76,Opérations[],8,0))=INT(((G$4-$E76)/VLOOKUP($D76,Opérations[],8,0))),$D76&lt;&gt;""),"S",""))),"")</f>
        <v/>
      </c>
      <c r="H76" s="34" t="str">
        <f t="array" aca="1" ref="H76" ca="1">IFERROR(IF(AND(OR(WEEKDAY(G$4,2)&gt;5,G$4=Congés),OR(G76="x",G76="S")),G76,IF(H$4=$E76,"x",IF(AND(((H$4-$E76)/VLOOKUP($D76,Opérations[],8,0))=INT(((H$4-$E76)/VLOOKUP($D76,Opérations[],8,0))),$D76&lt;&gt;""),"S",""))),"")</f>
        <v/>
      </c>
      <c r="I76" s="34" t="str">
        <f t="array" aca="1" ref="I76" ca="1">IFERROR(IF(AND(OR(WEEKDAY(H$4,2)&gt;5,H$4=Congés),OR(H76="x",H76="S")),H76,IF(I$4=$E76,"x",IF(AND(((I$4-$E76)/VLOOKUP($D76,Opérations[],8,0))=INT(((I$4-$E76)/VLOOKUP($D76,Opérations[],8,0))),$D76&lt;&gt;""),"S",""))),"")</f>
        <v/>
      </c>
      <c r="J76" s="34" t="str">
        <f t="array" aca="1" ref="J76" ca="1">IFERROR(IF(AND(OR(WEEKDAY(I$4,2)&gt;5,I$4=Congés),OR(I76="x",I76="S")),I76,IF(J$4=$E76,"x",IF(AND(((J$4-$E76)/VLOOKUP($D76,Opérations[],8,0))=INT(((J$4-$E76)/VLOOKUP($D76,Opérations[],8,0))),$D76&lt;&gt;""),"S",""))),"")</f>
        <v/>
      </c>
      <c r="K76" s="34" t="str">
        <f t="array" aca="1" ref="K76" ca="1">IFERROR(IF(AND(OR(WEEKDAY(J$4,2)&gt;5,J$4=Congés),OR(J76="x",J76="S")),J76,IF(K$4=$E76,"x",IF(AND(((K$4-$E76)/VLOOKUP($D76,Opérations[],8,0))=INT(((K$4-$E76)/VLOOKUP($D76,Opérations[],8,0))),$D76&lt;&gt;""),"S",""))),"")</f>
        <v/>
      </c>
      <c r="L76" s="34" t="str">
        <f t="array" aca="1" ref="L76" ca="1">IFERROR(IF(AND(OR(WEEKDAY(K$4,2)&gt;5,K$4=Congés),OR(K76="x",K76="S")),K76,IF(L$4=$E76,"x",IF(AND(((L$4-$E76)/VLOOKUP($D76,Opérations[],8,0))=INT(((L$4-$E76)/VLOOKUP($D76,Opérations[],8,0))),$D76&lt;&gt;""),"S",""))),"")</f>
        <v/>
      </c>
      <c r="M76" s="34" t="str">
        <f t="array" aca="1" ref="M76" ca="1">IFERROR(IF(AND(OR(WEEKDAY(L$4,2)&gt;5,L$4=Congés),OR(L76="x",L76="S")),L76,IF(M$4=$E76,"x",IF(AND(((M$4-$E76)/VLOOKUP($D76,Opérations[],8,0))=INT(((M$4-$E76)/VLOOKUP($D76,Opérations[],8,0))),$D76&lt;&gt;""),"S",""))),"")</f>
        <v/>
      </c>
      <c r="N76" s="34" t="str">
        <f t="array" aca="1" ref="N76" ca="1">IFERROR(IF(AND(OR(WEEKDAY(M$4,2)&gt;5,M$4=Congés),OR(M76="x",M76="S")),M76,IF(N$4=$E76,"x",IF(AND(((N$4-$E76)/VLOOKUP($D76,Opérations[],8,0))=INT(((N$4-$E76)/VLOOKUP($D76,Opérations[],8,0))),$D76&lt;&gt;""),"S",""))),"")</f>
        <v/>
      </c>
      <c r="O76" s="34" t="str">
        <f t="array" aca="1" ref="O76" ca="1">IFERROR(IF(AND(OR(WEEKDAY(N$4,2)&gt;5,N$4=Congés),OR(N76="x",N76="S")),N76,IF(O$4=$E76,"x",IF(AND(((O$4-$E76)/VLOOKUP($D76,Opérations[],8,0))=INT(((O$4-$E76)/VLOOKUP($D76,Opérations[],8,0))),$D76&lt;&gt;""),"S",""))),"")</f>
        <v/>
      </c>
      <c r="P76" s="34" t="str">
        <f t="array" aca="1" ref="P76" ca="1">IFERROR(IF(AND(OR(WEEKDAY(O$4,2)&gt;5,O$4=Congés),OR(O76="x",O76="S")),O76,IF(P$4=$E76,"x",IF(AND(((P$4-$E76)/VLOOKUP($D76,Opérations[],8,0))=INT(((P$4-$E76)/VLOOKUP($D76,Opérations[],8,0))),$D76&lt;&gt;""),"S",""))),"")</f>
        <v/>
      </c>
      <c r="Q76" s="34" t="str">
        <f t="array" aca="1" ref="Q76" ca="1">IFERROR(IF(AND(OR(WEEKDAY(P$4,2)&gt;5,P$4=Congés),OR(P76="x",P76="S")),P76,IF(Q$4=$E76,"x",IF(AND(((Q$4-$E76)/VLOOKUP($D76,Opérations[],8,0))=INT(((Q$4-$E76)/VLOOKUP($D76,Opérations[],8,0))),$D76&lt;&gt;""),"S",""))),"")</f>
        <v/>
      </c>
      <c r="R76" s="34" t="str">
        <f t="array" aca="1" ref="R76" ca="1">IFERROR(IF(AND(OR(WEEKDAY(Q$4,2)&gt;5,Q$4=Congés),OR(Q76="x",Q76="S")),Q76,IF(R$4=$E76,"x",IF(AND(((R$4-$E76)/VLOOKUP($D76,Opérations[],8,0))=INT(((R$4-$E76)/VLOOKUP($D76,Opérations[],8,0))),$D76&lt;&gt;""),"S",""))),"")</f>
        <v/>
      </c>
      <c r="S76" s="34" t="str">
        <f t="array" aca="1" ref="S76" ca="1">IFERROR(IF(AND(OR(WEEKDAY(R$4,2)&gt;5,R$4=Congés),OR(R76="x",R76="S")),R76,IF(S$4=$E76,"x",IF(AND(((S$4-$E76)/VLOOKUP($D76,Opérations[],8,0))=INT(((S$4-$E76)/VLOOKUP($D76,Opérations[],8,0))),$D76&lt;&gt;""),"S",""))),"")</f>
        <v/>
      </c>
      <c r="T76" s="34" t="str">
        <f t="array" aca="1" ref="T76" ca="1">IFERROR(IF(AND(OR(WEEKDAY(S$4,2)&gt;5,S$4=Congés),OR(S76="x",S76="S")),S76,IF(T$4=$E76,"x",IF(AND(((T$4-$E76)/VLOOKUP($D76,Opérations[],8,0))=INT(((T$4-$E76)/VLOOKUP($D76,Opérations[],8,0))),$D76&lt;&gt;""),"S",""))),"")</f>
        <v/>
      </c>
      <c r="U76" s="34" t="str">
        <f t="array" aca="1" ref="U76" ca="1">IFERROR(IF(AND(OR(WEEKDAY(T$4,2)&gt;5,T$4=Congés),OR(T76="x",T76="S")),T76,IF(U$4=$E76,"x",IF(AND(((U$4-$E76)/VLOOKUP($D76,Opérations[],8,0))=INT(((U$4-$E76)/VLOOKUP($D76,Opérations[],8,0))),$D76&lt;&gt;""),"S",""))),"")</f>
        <v/>
      </c>
      <c r="V76" s="34" t="str">
        <f t="array" aca="1" ref="V76" ca="1">IFERROR(IF(AND(OR(WEEKDAY(U$4,2)&gt;5,U$4=Congés),OR(U76="x",U76="S")),U76,IF(V$4=$E76,"x",IF(AND(((V$4-$E76)/VLOOKUP($D76,Opérations[],8,0))=INT(((V$4-$E76)/VLOOKUP($D76,Opérations[],8,0))),$D76&lt;&gt;""),"S",""))),"")</f>
        <v/>
      </c>
      <c r="W76" s="34" t="str">
        <f t="array" aca="1" ref="W76" ca="1">IFERROR(IF(AND(OR(WEEKDAY(V$4,2)&gt;5,V$4=Congés),OR(V76="x",V76="S")),V76,IF(W$4=$E76,"x",IF(AND(((W$4-$E76)/VLOOKUP($D76,Opérations[],8,0))=INT(((W$4-$E76)/VLOOKUP($D76,Opérations[],8,0))),$D76&lt;&gt;""),"S",""))),"")</f>
        <v/>
      </c>
      <c r="X76" s="34" t="str">
        <f t="array" aca="1" ref="X76" ca="1">IFERROR(IF(AND(OR(WEEKDAY(W$4,2)&gt;5,W$4=Congés),OR(W76="x",W76="S")),W76,IF(X$4=$E76,"x",IF(AND(((X$4-$E76)/VLOOKUP($D76,Opérations[],8,0))=INT(((X$4-$E76)/VLOOKUP($D76,Opérations[],8,0))),$D76&lt;&gt;""),"S",""))),"")</f>
        <v/>
      </c>
      <c r="Y76" s="34" t="str">
        <f t="array" aca="1" ref="Y76" ca="1">IFERROR(IF(AND(OR(WEEKDAY(X$4,2)&gt;5,X$4=Congés),OR(X76="x",X76="S")),X76,IF(Y$4=$E76,"x",IF(AND(((Y$4-$E76)/VLOOKUP($D76,Opérations[],8,0))=INT(((Y$4-$E76)/VLOOKUP($D76,Opérations[],8,0))),$D76&lt;&gt;""),"S",""))),"")</f>
        <v/>
      </c>
      <c r="Z76" s="34" t="str">
        <f t="array" aca="1" ref="Z76" ca="1">IFERROR(IF(AND(OR(WEEKDAY(Y$4,2)&gt;5,Y$4=Congés),OR(Y76="x",Y76="S")),Y76,IF(Z$4=$E76,"x",IF(AND(((Z$4-$E76)/VLOOKUP($D76,Opérations[],8,0))=INT(((Z$4-$E76)/VLOOKUP($D76,Opérations[],8,0))),$D76&lt;&gt;""),"S",""))),"")</f>
        <v/>
      </c>
      <c r="AA76" s="34" t="str">
        <f t="array" aca="1" ref="AA76" ca="1">IFERROR(IF(AND(OR(WEEKDAY(Z$4,2)&gt;5,Z$4=Congés),OR(Z76="x",Z76="S")),Z76,IF(AA$4=$E76,"x",IF(AND(((AA$4-$E76)/VLOOKUP($D76,Opérations[],8,0))=INT(((AA$4-$E76)/VLOOKUP($D76,Opérations[],8,0))),$D76&lt;&gt;""),"S",""))),"")</f>
        <v/>
      </c>
      <c r="AB76" s="34" t="str">
        <f t="array" aca="1" ref="AB76" ca="1">IFERROR(IF(AND(OR(WEEKDAY(AA$4,2)&gt;5,AA$4=Congés),OR(AA76="x",AA76="S")),AA76,IF(AB$4=$E76,"x",IF(AND(((AB$4-$E76)/VLOOKUP($D76,Opérations[],8,0))=INT(((AB$4-$E76)/VLOOKUP($D76,Opérations[],8,0))),$D76&lt;&gt;""),"S",""))),"")</f>
        <v/>
      </c>
      <c r="AC76" s="34" t="str">
        <f t="array" aca="1" ref="AC76" ca="1">IFERROR(IF(AND(OR(WEEKDAY(AB$4,2)&gt;5,AB$4=Congés),OR(AB76="x",AB76="S")),AB76,IF(AC$4=$E76,"x",IF(AND(((AC$4-$E76)/VLOOKUP($D76,Opérations[],8,0))=INT(((AC$4-$E76)/VLOOKUP($D76,Opérations[],8,0))),$D76&lt;&gt;""),"S",""))),"")</f>
        <v/>
      </c>
      <c r="AD76" s="34" t="str">
        <f t="array" aca="1" ref="AD76" ca="1">IFERROR(IF(AND(OR(WEEKDAY(AC$4,2)&gt;5,AC$4=Congés),OR(AC76="x",AC76="S")),AC76,IF(AD$4=$E76,"x",IF(AND(((AD$4-$E76)/VLOOKUP($D76,Opérations[],8,0))=INT(((AD$4-$E76)/VLOOKUP($D76,Opérations[],8,0))),$D76&lt;&gt;""),"S",""))),"")</f>
        <v/>
      </c>
      <c r="AE76" s="34" t="str">
        <f t="array" aca="1" ref="AE76" ca="1">IFERROR(IF(AND(OR(WEEKDAY(AD$4,2)&gt;5,AD$4=Congés),OR(AD76="x",AD76="S")),AD76,IF(AE$4=$E76,"x",IF(AND(((AE$4-$E76)/VLOOKUP($D76,Opérations[],8,0))=INT(((AE$4-$E76)/VLOOKUP($D76,Opérations[],8,0))),$D76&lt;&gt;""),"S",""))),"")</f>
        <v/>
      </c>
      <c r="AF76" s="34" t="str">
        <f t="array" aca="1" ref="AF76" ca="1">IFERROR(IF(AND(OR(WEEKDAY(AE$4,2)&gt;5,AE$4=Congés),OR(AE76="x",AE76="S")),AE76,IF(AF$4=$E76,"x",IF(AND(((AF$4-$E76)/VLOOKUP($D76,Opérations[],8,0))=INT(((AF$4-$E76)/VLOOKUP($D76,Opérations[],8,0))),$D76&lt;&gt;""),"S",""))),"")</f>
        <v/>
      </c>
      <c r="AG76" s="72" t="str">
        <f t="array" aca="1" ref="AG76" ca="1">IFERROR(IF(AND(OR(WEEKDAY(AF$4,2)&gt;5,AF$4=Congés),OR(AF76="x",AF76="S")),AF76,IF(AG$4=$E76,"x",IF(AND(((AG$4-$E76)/VLOOKUP($D76,Opérations[],8,0))=INT(((AG$4-$E76)/VLOOKUP($D76,Opérations[],8,0))),$D76&lt;&gt;""),"S",""))),"")</f>
        <v/>
      </c>
      <c r="AH76" s="80" t="str">
        <f t="array" aca="1" ref="AH76" ca="1">IFERROR(IF(AND(OR(WEEKDAY(AG$4,2)&gt;5,AG$4=Congés),OR(AG76="x",AG76="S")),AG76,IF(AH$4=$E76,"x",IF(AND(((AH$4-$E76)/VLOOKUP($D76,Opérations[],8,0))=INT(((AH$4-$E76)/VLOOKUP($D76,Opérations[],8,0))),$D76&lt;&gt;""),"S",""))),"")</f>
        <v/>
      </c>
      <c r="AI76" s="34" t="str">
        <f t="array" aca="1" ref="AI76" ca="1">IFERROR(IF(AND(OR(WEEKDAY(AH$4,2)&gt;5,AH$4=Congés),OR(AH76="x",AH76="S")),AH76,IF(AI$4=$E76,"x",IF(AND(((AI$4-$E76)/VLOOKUP($D76,Opérations[],8,0))=INT(((AI$4-$E76)/VLOOKUP($D76,Opérations[],8,0))),$D76&lt;&gt;""),"S",""))),"")</f>
        <v/>
      </c>
      <c r="AJ76" s="34" t="str">
        <f t="array" aca="1" ref="AJ76" ca="1">IFERROR(IF(AND(OR(WEEKDAY(AI$4,2)&gt;5,AI$4=Congés),OR(AI76="x",AI76="S")),AI76,IF(AJ$4=$E76,"x",IF(AND(((AJ$4-$E76)/VLOOKUP($D76,Opérations[],8,0))=INT(((AJ$4-$E76)/VLOOKUP($D76,Opérations[],8,0))),$D76&lt;&gt;""),"S",""))),"")</f>
        <v/>
      </c>
      <c r="AK76" s="34" t="str">
        <f t="array" aca="1" ref="AK76" ca="1">IFERROR(IF(AND(OR(WEEKDAY(AJ$4,2)&gt;5,AJ$4=Congés),OR(AJ76="x",AJ76="S")),AJ76,IF(AK$4=$E76,"x",IF(AND(((AK$4-$E76)/VLOOKUP($D76,Opérations[],8,0))=INT(((AK$4-$E76)/VLOOKUP($D76,Opérations[],8,0))),$D76&lt;&gt;""),"S",""))),"")</f>
        <v/>
      </c>
      <c r="AL76" s="34" t="str">
        <f t="array" aca="1" ref="AL76" ca="1">IFERROR(IF(AND(OR(WEEKDAY(AK$4,2)&gt;5,AK$4=Congés),OR(AK76="x",AK76="S")),AK76,IF(AL$4=$E76,"x",IF(AND(((AL$4-$E76)/VLOOKUP($D76,Opérations[],8,0))=INT(((AL$4-$E76)/VLOOKUP($D76,Opérations[],8,0))),$D76&lt;&gt;""),"S",""))),"")</f>
        <v/>
      </c>
      <c r="AM76" s="34" t="str">
        <f t="array" aca="1" ref="AM76" ca="1">IFERROR(IF(AND(OR(WEEKDAY(AL$4,2)&gt;5,AL$4=Congés),OR(AL76="x",AL76="S")),AL76,IF(AM$4=$E76,"x",IF(AND(((AM$4-$E76)/VLOOKUP($D76,Opérations[],8,0))=INT(((AM$4-$E76)/VLOOKUP($D76,Opérations[],8,0))),$D76&lt;&gt;""),"S",""))),"")</f>
        <v/>
      </c>
      <c r="AN76" s="34" t="str">
        <f t="array" aca="1" ref="AN76" ca="1">IFERROR(IF(AND(OR(WEEKDAY(AM$4,2)&gt;5,AM$4=Congés),OR(AM76="x",AM76="S")),AM76,IF(AN$4=$E76,"x",IF(AND(((AN$4-$E76)/VLOOKUP($D76,Opérations[],8,0))=INT(((AN$4-$E76)/VLOOKUP($D76,Opérations[],8,0))),$D76&lt;&gt;""),"S",""))),"")</f>
        <v/>
      </c>
      <c r="AO76" s="34" t="str">
        <f t="array" aca="1" ref="AO76" ca="1">IFERROR(IF(AND(OR(WEEKDAY(AN$4,2)&gt;5,AN$4=Congés),OR(AN76="x",AN76="S")),AN76,IF(AO$4=$E76,"x",IF(AND(((AO$4-$E76)/VLOOKUP($D76,Opérations[],8,0))=INT(((AO$4-$E76)/VLOOKUP($D76,Opérations[],8,0))),$D76&lt;&gt;""),"S",""))),"")</f>
        <v/>
      </c>
      <c r="AP76" s="34" t="str">
        <f t="array" aca="1" ref="AP76" ca="1">IFERROR(IF(AND(OR(WEEKDAY(AO$4,2)&gt;5,AO$4=Congés),OR(AO76="x",AO76="S")),AO76,IF(AP$4=$E76,"x",IF(AND(((AP$4-$E76)/VLOOKUP($D76,Opérations[],8,0))=INT(((AP$4-$E76)/VLOOKUP($D76,Opérations[],8,0))),$D76&lt;&gt;""),"S",""))),"")</f>
        <v/>
      </c>
      <c r="AQ76" s="34" t="str">
        <f t="array" aca="1" ref="AQ76" ca="1">IFERROR(IF(AND(OR(WEEKDAY(AP$4,2)&gt;5,AP$4=Congés),OR(AP76="x",AP76="S")),AP76,IF(AQ$4=$E76,"x",IF(AND(((AQ$4-$E76)/VLOOKUP($D76,Opérations[],8,0))=INT(((AQ$4-$E76)/VLOOKUP($D76,Opérations[],8,0))),$D76&lt;&gt;""),"S",""))),"")</f>
        <v/>
      </c>
      <c r="AR76" s="34" t="str">
        <f t="array" aca="1" ref="AR76" ca="1">IFERROR(IF(AND(OR(WEEKDAY(AQ$4,2)&gt;5,AQ$4=Congés),OR(AQ76="x",AQ76="S")),AQ76,IF(AR$4=$E76,"x",IF(AND(((AR$4-$E76)/VLOOKUP($D76,Opérations[],8,0))=INT(((AR$4-$E76)/VLOOKUP($D76,Opérations[],8,0))),$D76&lt;&gt;""),"S",""))),"")</f>
        <v/>
      </c>
      <c r="AS76" s="34" t="str">
        <f t="array" aca="1" ref="AS76" ca="1">IFERROR(IF(AND(OR(WEEKDAY(AR$4,2)&gt;5,AR$4=Congés),OR(AR76="x",AR76="S")),AR76,IF(AS$4=$E76,"x",IF(AND(((AS$4-$E76)/VLOOKUP($D76,Opérations[],8,0))=INT(((AS$4-$E76)/VLOOKUP($D76,Opérations[],8,0))),$D76&lt;&gt;""),"S",""))),"")</f>
        <v/>
      </c>
      <c r="AT76" s="34" t="str">
        <f t="array" aca="1" ref="AT76" ca="1">IFERROR(IF(AND(OR(WEEKDAY(AS$4,2)&gt;5,AS$4=Congés),OR(AS76="x",AS76="S")),AS76,IF(AT$4=$E76,"x",IF(AND(((AT$4-$E76)/VLOOKUP($D76,Opérations[],8,0))=INT(((AT$4-$E76)/VLOOKUP($D76,Opérations[],8,0))),$D76&lt;&gt;""),"S",""))),"")</f>
        <v/>
      </c>
      <c r="AU76" s="34" t="str">
        <f t="array" aca="1" ref="AU76" ca="1">IFERROR(IF(AND(OR(WEEKDAY(AT$4,2)&gt;5,AT$4=Congés),OR(AT76="x",AT76="S")),AT76,IF(AU$4=$E76,"x",IF(AND(((AU$4-$E76)/VLOOKUP($D76,Opérations[],8,0))=INT(((AU$4-$E76)/VLOOKUP($D76,Opérations[],8,0))),$D76&lt;&gt;""),"S",""))),"")</f>
        <v/>
      </c>
      <c r="AV76" s="34" t="str">
        <f t="array" aca="1" ref="AV76" ca="1">IFERROR(IF(AND(OR(WEEKDAY(AU$4,2)&gt;5,AU$4=Congés),OR(AU76="x",AU76="S")),AU76,IF(AV$4=$E76,"x",IF(AND(((AV$4-$E76)/VLOOKUP($D76,Opérations[],8,0))=INT(((AV$4-$E76)/VLOOKUP($D76,Opérations[],8,0))),$D76&lt;&gt;""),"S",""))),"")</f>
        <v/>
      </c>
      <c r="AW76" s="34" t="str">
        <f t="array" aca="1" ref="AW76" ca="1">IFERROR(IF(AND(OR(WEEKDAY(AV$4,2)&gt;5,AV$4=Congés),OR(AV76="x",AV76="S")),AV76,IF(AW$4=$E76,"x",IF(AND(((AW$4-$E76)/VLOOKUP($D76,Opérations[],8,0))=INT(((AW$4-$E76)/VLOOKUP($D76,Opérations[],8,0))),$D76&lt;&gt;""),"S",""))),"")</f>
        <v/>
      </c>
      <c r="AX76" s="34" t="str">
        <f t="array" aca="1" ref="AX76" ca="1">IFERROR(IF(AND(OR(WEEKDAY(AW$4,2)&gt;5,AW$4=Congés),OR(AW76="x",AW76="S")),AW76,IF(AX$4=$E76,"x",IF(AND(((AX$4-$E76)/VLOOKUP($D76,Opérations[],8,0))=INT(((AX$4-$E76)/VLOOKUP($D76,Opérations[],8,0))),$D76&lt;&gt;""),"S",""))),"")</f>
        <v/>
      </c>
      <c r="AY76" s="34" t="str">
        <f t="array" aca="1" ref="AY76" ca="1">IFERROR(IF(AND(OR(WEEKDAY(AX$4,2)&gt;5,AX$4=Congés),OR(AX76="x",AX76="S")),AX76,IF(AY$4=$E76,"x",IF(AND(((AY$4-$E76)/VLOOKUP($D76,Opérations[],8,0))=INT(((AY$4-$E76)/VLOOKUP($D76,Opérations[],8,0))),$D76&lt;&gt;""),"S",""))),"")</f>
        <v/>
      </c>
      <c r="AZ76" s="34" t="str">
        <f t="array" aca="1" ref="AZ76" ca="1">IFERROR(IF(AND(OR(WEEKDAY(AY$4,2)&gt;5,AY$4=Congés),OR(AY76="x",AY76="S")),AY76,IF(AZ$4=$E76,"x",IF(AND(((AZ$4-$E76)/VLOOKUP($D76,Opérations[],8,0))=INT(((AZ$4-$E76)/VLOOKUP($D76,Opérations[],8,0))),$D76&lt;&gt;""),"S",""))),"")</f>
        <v/>
      </c>
      <c r="BA76" s="34" t="str">
        <f t="array" aca="1" ref="BA76" ca="1">IFERROR(IF(AND(OR(WEEKDAY(AZ$4,2)&gt;5,AZ$4=Congés),OR(AZ76="x",AZ76="S")),AZ76,IF(BA$4=$E76,"x",IF(AND(((BA$4-$E76)/VLOOKUP($D76,Opérations[],8,0))=INT(((BA$4-$E76)/VLOOKUP($D76,Opérations[],8,0))),$D76&lt;&gt;""),"S",""))),"")</f>
        <v/>
      </c>
      <c r="BB76" s="34" t="str">
        <f t="array" aca="1" ref="BB76" ca="1">IFERROR(IF(AND(OR(WEEKDAY(BA$4,2)&gt;5,BA$4=Congés),OR(BA76="x",BA76="S")),BA76,IF(BB$4=$E76,"x",IF(AND(((BB$4-$E76)/VLOOKUP($D76,Opérations[],8,0))=INT(((BB$4-$E76)/VLOOKUP($D76,Opérations[],8,0))),$D76&lt;&gt;""),"S",""))),"")</f>
        <v/>
      </c>
      <c r="BC76" s="34" t="str">
        <f t="array" aca="1" ref="BC76" ca="1">IFERROR(IF(AND(OR(WEEKDAY(BB$4,2)&gt;5,BB$4=Congés),OR(BB76="x",BB76="S")),BB76,IF(BC$4=$E76,"x",IF(AND(((BC$4-$E76)/VLOOKUP($D76,Opérations[],8,0))=INT(((BC$4-$E76)/VLOOKUP($D76,Opérations[],8,0))),$D76&lt;&gt;""),"S",""))),"")</f>
        <v/>
      </c>
      <c r="BD76" s="72" t="str">
        <f t="array" aca="1" ref="BD76" ca="1">IFERROR(IF(AND(OR(WEEKDAY(BC$4,2)&gt;5,BC$4=Congés),OR(BC76="x",BC76="S")),BC76,IF(BD$4=$E76,"x",IF(AND(((BD$4-$E76)/VLOOKUP($D76,Opérations[],8,0))=INT(((BD$4-$E76)/VLOOKUP($D76,Opérations[],8,0))),$D76&lt;&gt;""),"S",""))),"")</f>
        <v/>
      </c>
    </row>
    <row r="77" spans="3:56">
      <c r="C77" s="159" t="str">
        <f>IF(ISBLANK(D77),"",VLOOKUP(D77,Opérations[],2,0))</f>
        <v>Tenue des mirroirs</v>
      </c>
      <c r="D77" s="4">
        <f t="shared" si="5"/>
        <v>71</v>
      </c>
      <c r="E77" s="71">
        <f>IF(ISBLANK(D77),"",VLOOKUP(D77,Opérations[],3,0))</f>
        <v>42650</v>
      </c>
      <c r="F77" s="83"/>
      <c r="G77" s="80" t="str">
        <f t="array" aca="1" ref="G77" ca="1">IFERROR(IF(AND(OR(WEEKDAY(F$4,2)&gt;5,F$4=Congés),OR(F77="x",F77="S")),F77,IF(G$4=$E77,"x",IF(AND(((G$4-$E77)/VLOOKUP($D77,Opérations[],8,0))=INT(((G$4-$E77)/VLOOKUP($D77,Opérations[],8,0))),$D77&lt;&gt;""),"S",""))),"")</f>
        <v/>
      </c>
      <c r="H77" s="34" t="str">
        <f t="array" aca="1" ref="H77" ca="1">IFERROR(IF(AND(OR(WEEKDAY(G$4,2)&gt;5,G$4=Congés),OR(G77="x",G77="S")),G77,IF(H$4=$E77,"x",IF(AND(((H$4-$E77)/VLOOKUP($D77,Opérations[],8,0))=INT(((H$4-$E77)/VLOOKUP($D77,Opérations[],8,0))),$D77&lt;&gt;""),"S",""))),"")</f>
        <v/>
      </c>
      <c r="I77" s="34" t="str">
        <f t="array" aca="1" ref="I77" ca="1">IFERROR(IF(AND(OR(WEEKDAY(H$4,2)&gt;5,H$4=Congés),OR(H77="x",H77="S")),H77,IF(I$4=$E77,"x",IF(AND(((I$4-$E77)/VLOOKUP($D77,Opérations[],8,0))=INT(((I$4-$E77)/VLOOKUP($D77,Opérations[],8,0))),$D77&lt;&gt;""),"S",""))),"")</f>
        <v/>
      </c>
      <c r="J77" s="34" t="str">
        <f t="array" aca="1" ref="J77" ca="1">IFERROR(IF(AND(OR(WEEKDAY(I$4,2)&gt;5,I$4=Congés),OR(I77="x",I77="S")),I77,IF(J$4=$E77,"x",IF(AND(((J$4-$E77)/VLOOKUP($D77,Opérations[],8,0))=INT(((J$4-$E77)/VLOOKUP($D77,Opérations[],8,0))),$D77&lt;&gt;""),"S",""))),"")</f>
        <v/>
      </c>
      <c r="K77" s="34" t="str">
        <f t="array" aca="1" ref="K77" ca="1">IFERROR(IF(AND(OR(WEEKDAY(J$4,2)&gt;5,J$4=Congés),OR(J77="x",J77="S")),J77,IF(K$4=$E77,"x",IF(AND(((K$4-$E77)/VLOOKUP($D77,Opérations[],8,0))=INT(((K$4-$E77)/VLOOKUP($D77,Opérations[],8,0))),$D77&lt;&gt;""),"S",""))),"")</f>
        <v/>
      </c>
      <c r="L77" s="34" t="str">
        <f t="array" aca="1" ref="L77" ca="1">IFERROR(IF(AND(OR(WEEKDAY(K$4,2)&gt;5,K$4=Congés),OR(K77="x",K77="S")),K77,IF(L$4=$E77,"x",IF(AND(((L$4-$E77)/VLOOKUP($D77,Opérations[],8,0))=INT(((L$4-$E77)/VLOOKUP($D77,Opérations[],8,0))),$D77&lt;&gt;""),"S",""))),"")</f>
        <v/>
      </c>
      <c r="M77" s="34" t="str">
        <f t="array" aca="1" ref="M77" ca="1">IFERROR(IF(AND(OR(WEEKDAY(L$4,2)&gt;5,L$4=Congés),OR(L77="x",L77="S")),L77,IF(M$4=$E77,"x",IF(AND(((M$4-$E77)/VLOOKUP($D77,Opérations[],8,0))=INT(((M$4-$E77)/VLOOKUP($D77,Opérations[],8,0))),$D77&lt;&gt;""),"S",""))),"")</f>
        <v/>
      </c>
      <c r="N77" s="34" t="str">
        <f t="array" aca="1" ref="N77" ca="1">IFERROR(IF(AND(OR(WEEKDAY(M$4,2)&gt;5,M$4=Congés),OR(M77="x",M77="S")),M77,IF(N$4=$E77,"x",IF(AND(((N$4-$E77)/VLOOKUP($D77,Opérations[],8,0))=INT(((N$4-$E77)/VLOOKUP($D77,Opérations[],8,0))),$D77&lt;&gt;""),"S",""))),"")</f>
        <v/>
      </c>
      <c r="O77" s="34" t="str">
        <f t="array" aca="1" ref="O77" ca="1">IFERROR(IF(AND(OR(WEEKDAY(N$4,2)&gt;5,N$4=Congés),OR(N77="x",N77="S")),N77,IF(O$4=$E77,"x",IF(AND(((O$4-$E77)/VLOOKUP($D77,Opérations[],8,0))=INT(((O$4-$E77)/VLOOKUP($D77,Opérations[],8,0))),$D77&lt;&gt;""),"S",""))),"")</f>
        <v/>
      </c>
      <c r="P77" s="34" t="str">
        <f t="array" aca="1" ref="P77" ca="1">IFERROR(IF(AND(OR(WEEKDAY(O$4,2)&gt;5,O$4=Congés),OR(O77="x",O77="S")),O77,IF(P$4=$E77,"x",IF(AND(((P$4-$E77)/VLOOKUP($D77,Opérations[],8,0))=INT(((P$4-$E77)/VLOOKUP($D77,Opérations[],8,0))),$D77&lt;&gt;""),"S",""))),"")</f>
        <v>S</v>
      </c>
      <c r="Q77" s="34" t="str">
        <f t="array" aca="1" ref="Q77" ca="1">IFERROR(IF(AND(OR(WEEKDAY(P$4,2)&gt;5,P$4=Congés),OR(P77="x",P77="S")),P77,IF(Q$4=$E77,"x",IF(AND(((Q$4-$E77)/VLOOKUP($D77,Opérations[],8,0))=INT(((Q$4-$E77)/VLOOKUP($D77,Opérations[],8,0))),$D77&lt;&gt;""),"S",""))),"")</f>
        <v/>
      </c>
      <c r="R77" s="34" t="str">
        <f t="array" aca="1" ref="R77" ca="1">IFERROR(IF(AND(OR(WEEKDAY(Q$4,2)&gt;5,Q$4=Congés),OR(Q77="x",Q77="S")),Q77,IF(R$4=$E77,"x",IF(AND(((R$4-$E77)/VLOOKUP($D77,Opérations[],8,0))=INT(((R$4-$E77)/VLOOKUP($D77,Opérations[],8,0))),$D77&lt;&gt;""),"S",""))),"")</f>
        <v/>
      </c>
      <c r="S77" s="34" t="str">
        <f t="array" aca="1" ref="S77" ca="1">IFERROR(IF(AND(OR(WEEKDAY(R$4,2)&gt;5,R$4=Congés),OR(R77="x",R77="S")),R77,IF(S$4=$E77,"x",IF(AND(((S$4-$E77)/VLOOKUP($D77,Opérations[],8,0))=INT(((S$4-$E77)/VLOOKUP($D77,Opérations[],8,0))),$D77&lt;&gt;""),"S",""))),"")</f>
        <v/>
      </c>
      <c r="T77" s="34" t="str">
        <f t="array" aca="1" ref="T77" ca="1">IFERROR(IF(AND(OR(WEEKDAY(S$4,2)&gt;5,S$4=Congés),OR(S77="x",S77="S")),S77,IF(T$4=$E77,"x",IF(AND(((T$4-$E77)/VLOOKUP($D77,Opérations[],8,0))=INT(((T$4-$E77)/VLOOKUP($D77,Opérations[],8,0))),$D77&lt;&gt;""),"S",""))),"")</f>
        <v/>
      </c>
      <c r="U77" s="34" t="str">
        <f t="array" aca="1" ref="U77" ca="1">IFERROR(IF(AND(OR(WEEKDAY(T$4,2)&gt;5,T$4=Congés),OR(T77="x",T77="S")),T77,IF(U$4=$E77,"x",IF(AND(((U$4-$E77)/VLOOKUP($D77,Opérations[],8,0))=INT(((U$4-$E77)/VLOOKUP($D77,Opérations[],8,0))),$D77&lt;&gt;""),"S",""))),"")</f>
        <v/>
      </c>
      <c r="V77" s="34" t="str">
        <f t="array" aca="1" ref="V77" ca="1">IFERROR(IF(AND(OR(WEEKDAY(U$4,2)&gt;5,U$4=Congés),OR(U77="x",U77="S")),U77,IF(V$4=$E77,"x",IF(AND(((V$4-$E77)/VLOOKUP($D77,Opérations[],8,0))=INT(((V$4-$E77)/VLOOKUP($D77,Opérations[],8,0))),$D77&lt;&gt;""),"S",""))),"")</f>
        <v/>
      </c>
      <c r="W77" s="34" t="str">
        <f t="array" aca="1" ref="W77" ca="1">IFERROR(IF(AND(OR(WEEKDAY(V$4,2)&gt;5,V$4=Congés),OR(V77="x",V77="S")),V77,IF(W$4=$E77,"x",IF(AND(((W$4-$E77)/VLOOKUP($D77,Opérations[],8,0))=INT(((W$4-$E77)/VLOOKUP($D77,Opérations[],8,0))),$D77&lt;&gt;""),"S",""))),"")</f>
        <v/>
      </c>
      <c r="X77" s="34" t="str">
        <f t="array" aca="1" ref="X77" ca="1">IFERROR(IF(AND(OR(WEEKDAY(W$4,2)&gt;5,W$4=Congés),OR(W77="x",W77="S")),W77,IF(X$4=$E77,"x",IF(AND(((X$4-$E77)/VLOOKUP($D77,Opérations[],8,0))=INT(((X$4-$E77)/VLOOKUP($D77,Opérations[],8,0))),$D77&lt;&gt;""),"S",""))),"")</f>
        <v/>
      </c>
      <c r="Y77" s="34" t="str">
        <f t="array" aca="1" ref="Y77" ca="1">IFERROR(IF(AND(OR(WEEKDAY(X$4,2)&gt;5,X$4=Congés),OR(X77="x",X77="S")),X77,IF(Y$4=$E77,"x",IF(AND(((Y$4-$E77)/VLOOKUP($D77,Opérations[],8,0))=INT(((Y$4-$E77)/VLOOKUP($D77,Opérations[],8,0))),$D77&lt;&gt;""),"S",""))),"")</f>
        <v/>
      </c>
      <c r="Z77" s="34" t="str">
        <f t="array" aca="1" ref="Z77" ca="1">IFERROR(IF(AND(OR(WEEKDAY(Y$4,2)&gt;5,Y$4=Congés),OR(Y77="x",Y77="S")),Y77,IF(Z$4=$E77,"x",IF(AND(((Z$4-$E77)/VLOOKUP($D77,Opérations[],8,0))=INT(((Z$4-$E77)/VLOOKUP($D77,Opérations[],8,0))),$D77&lt;&gt;""),"S",""))),"")</f>
        <v/>
      </c>
      <c r="AA77" s="34" t="str">
        <f t="array" aca="1" ref="AA77" ca="1">IFERROR(IF(AND(OR(WEEKDAY(Z$4,2)&gt;5,Z$4=Congés),OR(Z77="x",Z77="S")),Z77,IF(AA$4=$E77,"x",IF(AND(((AA$4-$E77)/VLOOKUP($D77,Opérations[],8,0))=INT(((AA$4-$E77)/VLOOKUP($D77,Opérations[],8,0))),$D77&lt;&gt;""),"S",""))),"")</f>
        <v/>
      </c>
      <c r="AB77" s="34" t="str">
        <f t="array" aca="1" ref="AB77" ca="1">IFERROR(IF(AND(OR(WEEKDAY(AA$4,2)&gt;5,AA$4=Congés),OR(AA77="x",AA77="S")),AA77,IF(AB$4=$E77,"x",IF(AND(((AB$4-$E77)/VLOOKUP($D77,Opérations[],8,0))=INT(((AB$4-$E77)/VLOOKUP($D77,Opérations[],8,0))),$D77&lt;&gt;""),"S",""))),"")</f>
        <v/>
      </c>
      <c r="AC77" s="34" t="str">
        <f t="array" aca="1" ref="AC77" ca="1">IFERROR(IF(AND(OR(WEEKDAY(AB$4,2)&gt;5,AB$4=Congés),OR(AB77="x",AB77="S")),AB77,IF(AC$4=$E77,"x",IF(AND(((AC$4-$E77)/VLOOKUP($D77,Opérations[],8,0))=INT(((AC$4-$E77)/VLOOKUP($D77,Opérations[],8,0))),$D77&lt;&gt;""),"S",""))),"")</f>
        <v/>
      </c>
      <c r="AD77" s="34" t="str">
        <f t="array" aca="1" ref="AD77" ca="1">IFERROR(IF(AND(OR(WEEKDAY(AC$4,2)&gt;5,AC$4=Congés),OR(AC77="x",AC77="S")),AC77,IF(AD$4=$E77,"x",IF(AND(((AD$4-$E77)/VLOOKUP($D77,Opérations[],8,0))=INT(((AD$4-$E77)/VLOOKUP($D77,Opérations[],8,0))),$D77&lt;&gt;""),"S",""))),"")</f>
        <v>S</v>
      </c>
      <c r="AE77" s="34" t="str">
        <f t="array" aca="1" ref="AE77" ca="1">IFERROR(IF(AND(OR(WEEKDAY(AD$4,2)&gt;5,AD$4=Congés),OR(AD77="x",AD77="S")),AD77,IF(AE$4=$E77,"x",IF(AND(((AE$4-$E77)/VLOOKUP($D77,Opérations[],8,0))=INT(((AE$4-$E77)/VLOOKUP($D77,Opérations[],8,0))),$D77&lt;&gt;""),"S",""))),"")</f>
        <v/>
      </c>
      <c r="AF77" s="34" t="str">
        <f t="array" aca="1" ref="AF77" ca="1">IFERROR(IF(AND(OR(WEEKDAY(AE$4,2)&gt;5,AE$4=Congés),OR(AE77="x",AE77="S")),AE77,IF(AF$4=$E77,"x",IF(AND(((AF$4-$E77)/VLOOKUP($D77,Opérations[],8,0))=INT(((AF$4-$E77)/VLOOKUP($D77,Opérations[],8,0))),$D77&lt;&gt;""),"S",""))),"")</f>
        <v/>
      </c>
      <c r="AG77" s="72" t="str">
        <f t="array" aca="1" ref="AG77" ca="1">IFERROR(IF(AND(OR(WEEKDAY(AF$4,2)&gt;5,AF$4=Congés),OR(AF77="x",AF77="S")),AF77,IF(AG$4=$E77,"x",IF(AND(((AG$4-$E77)/VLOOKUP($D77,Opérations[],8,0))=INT(((AG$4-$E77)/VLOOKUP($D77,Opérations[],8,0))),$D77&lt;&gt;""),"S",""))),"")</f>
        <v/>
      </c>
      <c r="AH77" s="80" t="str">
        <f t="array" aca="1" ref="AH77" ca="1">IFERROR(IF(AND(OR(WEEKDAY(AG$4,2)&gt;5,AG$4=Congés),OR(AG77="x",AG77="S")),AG77,IF(AH$4=$E77,"x",IF(AND(((AH$4-$E77)/VLOOKUP($D77,Opérations[],8,0))=INT(((AH$4-$E77)/VLOOKUP($D77,Opérations[],8,0))),$D77&lt;&gt;""),"S",""))),"")</f>
        <v/>
      </c>
      <c r="AI77" s="34" t="str">
        <f t="array" aca="1" ref="AI77" ca="1">IFERROR(IF(AND(OR(WEEKDAY(AH$4,2)&gt;5,AH$4=Congés),OR(AH77="x",AH77="S")),AH77,IF(AI$4=$E77,"x",IF(AND(((AI$4-$E77)/VLOOKUP($D77,Opérations[],8,0))=INT(((AI$4-$E77)/VLOOKUP($D77,Opérations[],8,0))),$D77&lt;&gt;""),"S",""))),"")</f>
        <v/>
      </c>
      <c r="AJ77" s="34" t="str">
        <f t="array" aca="1" ref="AJ77" ca="1">IFERROR(IF(AND(OR(WEEKDAY(AI$4,2)&gt;5,AI$4=Congés),OR(AI77="x",AI77="S")),AI77,IF(AJ$4=$E77,"x",IF(AND(((AJ$4-$E77)/VLOOKUP($D77,Opérations[],8,0))=INT(((AJ$4-$E77)/VLOOKUP($D77,Opérations[],8,0))),$D77&lt;&gt;""),"S",""))),"")</f>
        <v/>
      </c>
      <c r="AK77" s="34" t="str">
        <f t="array" aca="1" ref="AK77" ca="1">IFERROR(IF(AND(OR(WEEKDAY(AJ$4,2)&gt;5,AJ$4=Congés),OR(AJ77="x",AJ77="S")),AJ77,IF(AK$4=$E77,"x",IF(AND(((AK$4-$E77)/VLOOKUP($D77,Opérations[],8,0))=INT(((AK$4-$E77)/VLOOKUP($D77,Opérations[],8,0))),$D77&lt;&gt;""),"S",""))),"")</f>
        <v/>
      </c>
      <c r="AL77" s="34" t="str">
        <f t="array" aca="1" ref="AL77" ca="1">IFERROR(IF(AND(OR(WEEKDAY(AK$4,2)&gt;5,AK$4=Congés),OR(AK77="x",AK77="S")),AK77,IF(AL$4=$E77,"x",IF(AND(((AL$4-$E77)/VLOOKUP($D77,Opérations[],8,0))=INT(((AL$4-$E77)/VLOOKUP($D77,Opérations[],8,0))),$D77&lt;&gt;""),"S",""))),"")</f>
        <v/>
      </c>
      <c r="AM77" s="34" t="str">
        <f t="array" aca="1" ref="AM77" ca="1">IFERROR(IF(AND(OR(WEEKDAY(AL$4,2)&gt;5,AL$4=Congés),OR(AL77="x",AL77="S")),AL77,IF(AM$4=$E77,"x",IF(AND(((AM$4-$E77)/VLOOKUP($D77,Opérations[],8,0))=INT(((AM$4-$E77)/VLOOKUP($D77,Opérations[],8,0))),$D77&lt;&gt;""),"S",""))),"")</f>
        <v/>
      </c>
      <c r="AN77" s="34" t="str">
        <f t="array" aca="1" ref="AN77" ca="1">IFERROR(IF(AND(OR(WEEKDAY(AM$4,2)&gt;5,AM$4=Congés),OR(AM77="x",AM77="S")),AM77,IF(AN$4=$E77,"x",IF(AND(((AN$4-$E77)/VLOOKUP($D77,Opérations[],8,0))=INT(((AN$4-$E77)/VLOOKUP($D77,Opérations[],8,0))),$D77&lt;&gt;""),"S",""))),"")</f>
        <v/>
      </c>
      <c r="AO77" s="34" t="str">
        <f t="array" aca="1" ref="AO77" ca="1">IFERROR(IF(AND(OR(WEEKDAY(AN$4,2)&gt;5,AN$4=Congés),OR(AN77="x",AN77="S")),AN77,IF(AO$4=$E77,"x",IF(AND(((AO$4-$E77)/VLOOKUP($D77,Opérations[],8,0))=INT(((AO$4-$E77)/VLOOKUP($D77,Opérations[],8,0))),$D77&lt;&gt;""),"S",""))),"")</f>
        <v/>
      </c>
      <c r="AP77" s="34" t="str">
        <f t="array" aca="1" ref="AP77" ca="1">IFERROR(IF(AND(OR(WEEKDAY(AO$4,2)&gt;5,AO$4=Congés),OR(AO77="x",AO77="S")),AO77,IF(AP$4=$E77,"x",IF(AND(((AP$4-$E77)/VLOOKUP($D77,Opérations[],8,0))=INT(((AP$4-$E77)/VLOOKUP($D77,Opérations[],8,0))),$D77&lt;&gt;""),"S",""))),"")</f>
        <v/>
      </c>
      <c r="AQ77" s="34" t="str">
        <f t="array" aca="1" ref="AQ77" ca="1">IFERROR(IF(AND(OR(WEEKDAY(AP$4,2)&gt;5,AP$4=Congés),OR(AP77="x",AP77="S")),AP77,IF(AQ$4=$E77,"x",IF(AND(((AQ$4-$E77)/VLOOKUP($D77,Opérations[],8,0))=INT(((AQ$4-$E77)/VLOOKUP($D77,Opérations[],8,0))),$D77&lt;&gt;""),"S",""))),"")</f>
        <v/>
      </c>
      <c r="AR77" s="34" t="str">
        <f t="array" aca="1" ref="AR77" ca="1">IFERROR(IF(AND(OR(WEEKDAY(AQ$4,2)&gt;5,AQ$4=Congés),OR(AQ77="x",AQ77="S")),AQ77,IF(AR$4=$E77,"x",IF(AND(((AR$4-$E77)/VLOOKUP($D77,Opérations[],8,0))=INT(((AR$4-$E77)/VLOOKUP($D77,Opérations[],8,0))),$D77&lt;&gt;""),"S",""))),"")</f>
        <v>S</v>
      </c>
      <c r="AS77" s="34" t="str">
        <f t="array" aca="1" ref="AS77" ca="1">IFERROR(IF(AND(OR(WEEKDAY(AR$4,2)&gt;5,AR$4=Congés),OR(AR77="x",AR77="S")),AR77,IF(AS$4=$E77,"x",IF(AND(((AS$4-$E77)/VLOOKUP($D77,Opérations[],8,0))=INT(((AS$4-$E77)/VLOOKUP($D77,Opérations[],8,0))),$D77&lt;&gt;""),"S",""))),"")</f>
        <v/>
      </c>
      <c r="AT77" s="34" t="str">
        <f t="array" aca="1" ref="AT77" ca="1">IFERROR(IF(AND(OR(WEEKDAY(AS$4,2)&gt;5,AS$4=Congés),OR(AS77="x",AS77="S")),AS77,IF(AT$4=$E77,"x",IF(AND(((AT$4-$E77)/VLOOKUP($D77,Opérations[],8,0))=INT(((AT$4-$E77)/VLOOKUP($D77,Opérations[],8,0))),$D77&lt;&gt;""),"S",""))),"")</f>
        <v/>
      </c>
      <c r="AU77" s="34" t="str">
        <f t="array" aca="1" ref="AU77" ca="1">IFERROR(IF(AND(OR(WEEKDAY(AT$4,2)&gt;5,AT$4=Congés),OR(AT77="x",AT77="S")),AT77,IF(AU$4=$E77,"x",IF(AND(((AU$4-$E77)/VLOOKUP($D77,Opérations[],8,0))=INT(((AU$4-$E77)/VLOOKUP($D77,Opérations[],8,0))),$D77&lt;&gt;""),"S",""))),"")</f>
        <v/>
      </c>
      <c r="AV77" s="34" t="str">
        <f t="array" aca="1" ref="AV77" ca="1">IFERROR(IF(AND(OR(WEEKDAY(AU$4,2)&gt;5,AU$4=Congés),OR(AU77="x",AU77="S")),AU77,IF(AV$4=$E77,"x",IF(AND(((AV$4-$E77)/VLOOKUP($D77,Opérations[],8,0))=INT(((AV$4-$E77)/VLOOKUP($D77,Opérations[],8,0))),$D77&lt;&gt;""),"S",""))),"")</f>
        <v/>
      </c>
      <c r="AW77" s="34" t="str">
        <f t="array" aca="1" ref="AW77" ca="1">IFERROR(IF(AND(OR(WEEKDAY(AV$4,2)&gt;5,AV$4=Congés),OR(AV77="x",AV77="S")),AV77,IF(AW$4=$E77,"x",IF(AND(((AW$4-$E77)/VLOOKUP($D77,Opérations[],8,0))=INT(((AW$4-$E77)/VLOOKUP($D77,Opérations[],8,0))),$D77&lt;&gt;""),"S",""))),"")</f>
        <v/>
      </c>
      <c r="AX77" s="34" t="str">
        <f t="array" aca="1" ref="AX77" ca="1">IFERROR(IF(AND(OR(WEEKDAY(AW$4,2)&gt;5,AW$4=Congés),OR(AW77="x",AW77="S")),AW77,IF(AX$4=$E77,"x",IF(AND(((AX$4-$E77)/VLOOKUP($D77,Opérations[],8,0))=INT(((AX$4-$E77)/VLOOKUP($D77,Opérations[],8,0))),$D77&lt;&gt;""),"S",""))),"")</f>
        <v/>
      </c>
      <c r="AY77" s="34" t="str">
        <f t="array" aca="1" ref="AY77" ca="1">IFERROR(IF(AND(OR(WEEKDAY(AX$4,2)&gt;5,AX$4=Congés),OR(AX77="x",AX77="S")),AX77,IF(AY$4=$E77,"x",IF(AND(((AY$4-$E77)/VLOOKUP($D77,Opérations[],8,0))=INT(((AY$4-$E77)/VLOOKUP($D77,Opérations[],8,0))),$D77&lt;&gt;""),"S",""))),"")</f>
        <v/>
      </c>
      <c r="AZ77" s="34" t="str">
        <f t="array" aca="1" ref="AZ77" ca="1">IFERROR(IF(AND(OR(WEEKDAY(AY$4,2)&gt;5,AY$4=Congés),OR(AY77="x",AY77="S")),AY77,IF(AZ$4=$E77,"x",IF(AND(((AZ$4-$E77)/VLOOKUP($D77,Opérations[],8,0))=INT(((AZ$4-$E77)/VLOOKUP($D77,Opérations[],8,0))),$D77&lt;&gt;""),"S",""))),"")</f>
        <v/>
      </c>
      <c r="BA77" s="34" t="str">
        <f t="array" aca="1" ref="BA77" ca="1">IFERROR(IF(AND(OR(WEEKDAY(AZ$4,2)&gt;5,AZ$4=Congés),OR(AZ77="x",AZ77="S")),AZ77,IF(BA$4=$E77,"x",IF(AND(((BA$4-$E77)/VLOOKUP($D77,Opérations[],8,0))=INT(((BA$4-$E77)/VLOOKUP($D77,Opérations[],8,0))),$D77&lt;&gt;""),"S",""))),"")</f>
        <v/>
      </c>
      <c r="BB77" s="34" t="str">
        <f t="array" aca="1" ref="BB77" ca="1">IFERROR(IF(AND(OR(WEEKDAY(BA$4,2)&gt;5,BA$4=Congés),OR(BA77="x",BA77="S")),BA77,IF(BB$4=$E77,"x",IF(AND(((BB$4-$E77)/VLOOKUP($D77,Opérations[],8,0))=INT(((BB$4-$E77)/VLOOKUP($D77,Opérations[],8,0))),$D77&lt;&gt;""),"S",""))),"")</f>
        <v/>
      </c>
      <c r="BC77" s="34" t="str">
        <f t="array" aca="1" ref="BC77" ca="1">IFERROR(IF(AND(OR(WEEKDAY(BB$4,2)&gt;5,BB$4=Congés),OR(BB77="x",BB77="S")),BB77,IF(BC$4=$E77,"x",IF(AND(((BC$4-$E77)/VLOOKUP($D77,Opérations[],8,0))=INT(((BC$4-$E77)/VLOOKUP($D77,Opérations[],8,0))),$D77&lt;&gt;""),"S",""))),"")</f>
        <v/>
      </c>
      <c r="BD77" s="72" t="str">
        <f t="array" aca="1" ref="BD77" ca="1">IFERROR(IF(AND(OR(WEEKDAY(BC$4,2)&gt;5,BC$4=Congés),OR(BC77="x",BC77="S")),BC77,IF(BD$4=$E77,"x",IF(AND(((BD$4-$E77)/VLOOKUP($D77,Opérations[],8,0))=INT(((BD$4-$E77)/VLOOKUP($D77,Opérations[],8,0))),$D77&lt;&gt;""),"S",""))),"")</f>
        <v/>
      </c>
    </row>
    <row r="78" spans="3:56">
      <c r="C78" s="159" t="str">
        <f>IF(ISBLANK(D78),"",VLOOKUP(D78,Opérations[],2,0))</f>
        <v>Papier Téflon</v>
      </c>
      <c r="D78" s="4">
        <f t="shared" si="5"/>
        <v>72</v>
      </c>
      <c r="E78" s="71">
        <f>IF(ISBLANK(D78),"",VLOOKUP(D78,Opérations[],3,0))</f>
        <v>42650</v>
      </c>
      <c r="F78" s="83"/>
      <c r="G78" s="80" t="str">
        <f t="array" aca="1" ref="G78" ca="1">IFERROR(IF(AND(OR(WEEKDAY(F$4,2)&gt;5,F$4=Congés),OR(F78="x",F78="S")),F78,IF(G$4=$E78,"x",IF(AND(((G$4-$E78)/VLOOKUP($D78,Opérations[],8,0))=INT(((G$4-$E78)/VLOOKUP($D78,Opérations[],8,0))),$D78&lt;&gt;""),"S",""))),"")</f>
        <v/>
      </c>
      <c r="H78" s="34" t="str">
        <f t="array" aca="1" ref="H78" ca="1">IFERROR(IF(AND(OR(WEEKDAY(G$4,2)&gt;5,G$4=Congés),OR(G78="x",G78="S")),G78,IF(H$4=$E78,"x",IF(AND(((H$4-$E78)/VLOOKUP($D78,Opérations[],8,0))=INT(((H$4-$E78)/VLOOKUP($D78,Opérations[],8,0))),$D78&lt;&gt;""),"S",""))),"")</f>
        <v/>
      </c>
      <c r="I78" s="34" t="str">
        <f t="array" aca="1" ref="I78" ca="1">IFERROR(IF(AND(OR(WEEKDAY(H$4,2)&gt;5,H$4=Congés),OR(H78="x",H78="S")),H78,IF(I$4=$E78,"x",IF(AND(((I$4-$E78)/VLOOKUP($D78,Opérations[],8,0))=INT(((I$4-$E78)/VLOOKUP($D78,Opérations[],8,0))),$D78&lt;&gt;""),"S",""))),"")</f>
        <v/>
      </c>
      <c r="J78" s="34" t="str">
        <f t="array" aca="1" ref="J78" ca="1">IFERROR(IF(AND(OR(WEEKDAY(I$4,2)&gt;5,I$4=Congés),OR(I78="x",I78="S")),I78,IF(J$4=$E78,"x",IF(AND(((J$4-$E78)/VLOOKUP($D78,Opérations[],8,0))=INT(((J$4-$E78)/VLOOKUP($D78,Opérations[],8,0))),$D78&lt;&gt;""),"S",""))),"")</f>
        <v/>
      </c>
      <c r="K78" s="34" t="str">
        <f t="array" aca="1" ref="K78" ca="1">IFERROR(IF(AND(OR(WEEKDAY(J$4,2)&gt;5,J$4=Congés),OR(J78="x",J78="S")),J78,IF(K$4=$E78,"x",IF(AND(((K$4-$E78)/VLOOKUP($D78,Opérations[],8,0))=INT(((K$4-$E78)/VLOOKUP($D78,Opérations[],8,0))),$D78&lt;&gt;""),"S",""))),"")</f>
        <v/>
      </c>
      <c r="L78" s="34" t="str">
        <f t="array" aca="1" ref="L78" ca="1">IFERROR(IF(AND(OR(WEEKDAY(K$4,2)&gt;5,K$4=Congés),OR(K78="x",K78="S")),K78,IF(L$4=$E78,"x",IF(AND(((L$4-$E78)/VLOOKUP($D78,Opérations[],8,0))=INT(((L$4-$E78)/VLOOKUP($D78,Opérations[],8,0))),$D78&lt;&gt;""),"S",""))),"")</f>
        <v/>
      </c>
      <c r="M78" s="34" t="str">
        <f t="array" aca="1" ref="M78" ca="1">IFERROR(IF(AND(OR(WEEKDAY(L$4,2)&gt;5,L$4=Congés),OR(L78="x",L78="S")),L78,IF(M$4=$E78,"x",IF(AND(((M$4-$E78)/VLOOKUP($D78,Opérations[],8,0))=INT(((M$4-$E78)/VLOOKUP($D78,Opérations[],8,0))),$D78&lt;&gt;""),"S",""))),"")</f>
        <v/>
      </c>
      <c r="N78" s="34" t="str">
        <f t="array" aca="1" ref="N78" ca="1">IFERROR(IF(AND(OR(WEEKDAY(M$4,2)&gt;5,M$4=Congés),OR(M78="x",M78="S")),M78,IF(N$4=$E78,"x",IF(AND(((N$4-$E78)/VLOOKUP($D78,Opérations[],8,0))=INT(((N$4-$E78)/VLOOKUP($D78,Opérations[],8,0))),$D78&lt;&gt;""),"S",""))),"")</f>
        <v/>
      </c>
      <c r="O78" s="34" t="str">
        <f t="array" aca="1" ref="O78" ca="1">IFERROR(IF(AND(OR(WEEKDAY(N$4,2)&gt;5,N$4=Congés),OR(N78="x",N78="S")),N78,IF(O$4=$E78,"x",IF(AND(((O$4-$E78)/VLOOKUP($D78,Opérations[],8,0))=INT(((O$4-$E78)/VLOOKUP($D78,Opérations[],8,0))),$D78&lt;&gt;""),"S",""))),"")</f>
        <v/>
      </c>
      <c r="P78" s="34" t="str">
        <f t="array" aca="1" ref="P78" ca="1">IFERROR(IF(AND(OR(WEEKDAY(O$4,2)&gt;5,O$4=Congés),OR(O78="x",O78="S")),O78,IF(P$4=$E78,"x",IF(AND(((P$4-$E78)/VLOOKUP($D78,Opérations[],8,0))=INT(((P$4-$E78)/VLOOKUP($D78,Opérations[],8,0))),$D78&lt;&gt;""),"S",""))),"")</f>
        <v>S</v>
      </c>
      <c r="Q78" s="34" t="str">
        <f t="array" aca="1" ref="Q78" ca="1">IFERROR(IF(AND(OR(WEEKDAY(P$4,2)&gt;5,P$4=Congés),OR(P78="x",P78="S")),P78,IF(Q$4=$E78,"x",IF(AND(((Q$4-$E78)/VLOOKUP($D78,Opérations[],8,0))=INT(((Q$4-$E78)/VLOOKUP($D78,Opérations[],8,0))),$D78&lt;&gt;""),"S",""))),"")</f>
        <v/>
      </c>
      <c r="R78" s="34" t="str">
        <f t="array" aca="1" ref="R78" ca="1">IFERROR(IF(AND(OR(WEEKDAY(Q$4,2)&gt;5,Q$4=Congés),OR(Q78="x",Q78="S")),Q78,IF(R$4=$E78,"x",IF(AND(((R$4-$E78)/VLOOKUP($D78,Opérations[],8,0))=INT(((R$4-$E78)/VLOOKUP($D78,Opérations[],8,0))),$D78&lt;&gt;""),"S",""))),"")</f>
        <v/>
      </c>
      <c r="S78" s="34" t="str">
        <f t="array" aca="1" ref="S78" ca="1">IFERROR(IF(AND(OR(WEEKDAY(R$4,2)&gt;5,R$4=Congés),OR(R78="x",R78="S")),R78,IF(S$4=$E78,"x",IF(AND(((S$4-$E78)/VLOOKUP($D78,Opérations[],8,0))=INT(((S$4-$E78)/VLOOKUP($D78,Opérations[],8,0))),$D78&lt;&gt;""),"S",""))),"")</f>
        <v/>
      </c>
      <c r="T78" s="34" t="str">
        <f t="array" aca="1" ref="T78" ca="1">IFERROR(IF(AND(OR(WEEKDAY(S$4,2)&gt;5,S$4=Congés),OR(S78="x",S78="S")),S78,IF(T$4=$E78,"x",IF(AND(((T$4-$E78)/VLOOKUP($D78,Opérations[],8,0))=INT(((T$4-$E78)/VLOOKUP($D78,Opérations[],8,0))),$D78&lt;&gt;""),"S",""))),"")</f>
        <v/>
      </c>
      <c r="U78" s="34" t="str">
        <f t="array" aca="1" ref="U78" ca="1">IFERROR(IF(AND(OR(WEEKDAY(T$4,2)&gt;5,T$4=Congés),OR(T78="x",T78="S")),T78,IF(U$4=$E78,"x",IF(AND(((U$4-$E78)/VLOOKUP($D78,Opérations[],8,0))=INT(((U$4-$E78)/VLOOKUP($D78,Opérations[],8,0))),$D78&lt;&gt;""),"S",""))),"")</f>
        <v/>
      </c>
      <c r="V78" s="34" t="str">
        <f t="array" aca="1" ref="V78" ca="1">IFERROR(IF(AND(OR(WEEKDAY(U$4,2)&gt;5,U$4=Congés),OR(U78="x",U78="S")),U78,IF(V$4=$E78,"x",IF(AND(((V$4-$E78)/VLOOKUP($D78,Opérations[],8,0))=INT(((V$4-$E78)/VLOOKUP($D78,Opérations[],8,0))),$D78&lt;&gt;""),"S",""))),"")</f>
        <v/>
      </c>
      <c r="W78" s="34" t="str">
        <f t="array" aca="1" ref="W78" ca="1">IFERROR(IF(AND(OR(WEEKDAY(V$4,2)&gt;5,V$4=Congés),OR(V78="x",V78="S")),V78,IF(W$4=$E78,"x",IF(AND(((W$4-$E78)/VLOOKUP($D78,Opérations[],8,0))=INT(((W$4-$E78)/VLOOKUP($D78,Opérations[],8,0))),$D78&lt;&gt;""),"S",""))),"")</f>
        <v/>
      </c>
      <c r="X78" s="34" t="str">
        <f t="array" aca="1" ref="X78" ca="1">IFERROR(IF(AND(OR(WEEKDAY(W$4,2)&gt;5,W$4=Congés),OR(W78="x",W78="S")),W78,IF(X$4=$E78,"x",IF(AND(((X$4-$E78)/VLOOKUP($D78,Opérations[],8,0))=INT(((X$4-$E78)/VLOOKUP($D78,Opérations[],8,0))),$D78&lt;&gt;""),"S",""))),"")</f>
        <v/>
      </c>
      <c r="Y78" s="34" t="str">
        <f t="array" aca="1" ref="Y78" ca="1">IFERROR(IF(AND(OR(WEEKDAY(X$4,2)&gt;5,X$4=Congés),OR(X78="x",X78="S")),X78,IF(Y$4=$E78,"x",IF(AND(((Y$4-$E78)/VLOOKUP($D78,Opérations[],8,0))=INT(((Y$4-$E78)/VLOOKUP($D78,Opérations[],8,0))),$D78&lt;&gt;""),"S",""))),"")</f>
        <v/>
      </c>
      <c r="Z78" s="34" t="str">
        <f t="array" aca="1" ref="Z78" ca="1">IFERROR(IF(AND(OR(WEEKDAY(Y$4,2)&gt;5,Y$4=Congés),OR(Y78="x",Y78="S")),Y78,IF(Z$4=$E78,"x",IF(AND(((Z$4-$E78)/VLOOKUP($D78,Opérations[],8,0))=INT(((Z$4-$E78)/VLOOKUP($D78,Opérations[],8,0))),$D78&lt;&gt;""),"S",""))),"")</f>
        <v/>
      </c>
      <c r="AA78" s="34" t="str">
        <f t="array" aca="1" ref="AA78" ca="1">IFERROR(IF(AND(OR(WEEKDAY(Z$4,2)&gt;5,Z$4=Congés),OR(Z78="x",Z78="S")),Z78,IF(AA$4=$E78,"x",IF(AND(((AA$4-$E78)/VLOOKUP($D78,Opérations[],8,0))=INT(((AA$4-$E78)/VLOOKUP($D78,Opérations[],8,0))),$D78&lt;&gt;""),"S",""))),"")</f>
        <v/>
      </c>
      <c r="AB78" s="34" t="str">
        <f t="array" aca="1" ref="AB78" ca="1">IFERROR(IF(AND(OR(WEEKDAY(AA$4,2)&gt;5,AA$4=Congés),OR(AA78="x",AA78="S")),AA78,IF(AB$4=$E78,"x",IF(AND(((AB$4-$E78)/VLOOKUP($D78,Opérations[],8,0))=INT(((AB$4-$E78)/VLOOKUP($D78,Opérations[],8,0))),$D78&lt;&gt;""),"S",""))),"")</f>
        <v/>
      </c>
      <c r="AC78" s="34" t="str">
        <f t="array" aca="1" ref="AC78" ca="1">IFERROR(IF(AND(OR(WEEKDAY(AB$4,2)&gt;5,AB$4=Congés),OR(AB78="x",AB78="S")),AB78,IF(AC$4=$E78,"x",IF(AND(((AC$4-$E78)/VLOOKUP($D78,Opérations[],8,0))=INT(((AC$4-$E78)/VLOOKUP($D78,Opérations[],8,0))),$D78&lt;&gt;""),"S",""))),"")</f>
        <v/>
      </c>
      <c r="AD78" s="34" t="str">
        <f t="array" aca="1" ref="AD78" ca="1">IFERROR(IF(AND(OR(WEEKDAY(AC$4,2)&gt;5,AC$4=Congés),OR(AC78="x",AC78="S")),AC78,IF(AD$4=$E78,"x",IF(AND(((AD$4-$E78)/VLOOKUP($D78,Opérations[],8,0))=INT(((AD$4-$E78)/VLOOKUP($D78,Opérations[],8,0))),$D78&lt;&gt;""),"S",""))),"")</f>
        <v>S</v>
      </c>
      <c r="AE78" s="34" t="str">
        <f t="array" aca="1" ref="AE78" ca="1">IFERROR(IF(AND(OR(WEEKDAY(AD$4,2)&gt;5,AD$4=Congés),OR(AD78="x",AD78="S")),AD78,IF(AE$4=$E78,"x",IF(AND(((AE$4-$E78)/VLOOKUP($D78,Opérations[],8,0))=INT(((AE$4-$E78)/VLOOKUP($D78,Opérations[],8,0))),$D78&lt;&gt;""),"S",""))),"")</f>
        <v/>
      </c>
      <c r="AF78" s="34" t="str">
        <f t="array" aca="1" ref="AF78" ca="1">IFERROR(IF(AND(OR(WEEKDAY(AE$4,2)&gt;5,AE$4=Congés),OR(AE78="x",AE78="S")),AE78,IF(AF$4=$E78,"x",IF(AND(((AF$4-$E78)/VLOOKUP($D78,Opérations[],8,0))=INT(((AF$4-$E78)/VLOOKUP($D78,Opérations[],8,0))),$D78&lt;&gt;""),"S",""))),"")</f>
        <v/>
      </c>
      <c r="AG78" s="72" t="str">
        <f t="array" aca="1" ref="AG78" ca="1">IFERROR(IF(AND(OR(WEEKDAY(AF$4,2)&gt;5,AF$4=Congés),OR(AF78="x",AF78="S")),AF78,IF(AG$4=$E78,"x",IF(AND(((AG$4-$E78)/VLOOKUP($D78,Opérations[],8,0))=INT(((AG$4-$E78)/VLOOKUP($D78,Opérations[],8,0))),$D78&lt;&gt;""),"S",""))),"")</f>
        <v/>
      </c>
      <c r="AH78" s="80" t="str">
        <f t="array" aca="1" ref="AH78" ca="1">IFERROR(IF(AND(OR(WEEKDAY(AG$4,2)&gt;5,AG$4=Congés),OR(AG78="x",AG78="S")),AG78,IF(AH$4=$E78,"x",IF(AND(((AH$4-$E78)/VLOOKUP($D78,Opérations[],8,0))=INT(((AH$4-$E78)/VLOOKUP($D78,Opérations[],8,0))),$D78&lt;&gt;""),"S",""))),"")</f>
        <v/>
      </c>
      <c r="AI78" s="34" t="str">
        <f t="array" aca="1" ref="AI78" ca="1">IFERROR(IF(AND(OR(WEEKDAY(AH$4,2)&gt;5,AH$4=Congés),OR(AH78="x",AH78="S")),AH78,IF(AI$4=$E78,"x",IF(AND(((AI$4-$E78)/VLOOKUP($D78,Opérations[],8,0))=INT(((AI$4-$E78)/VLOOKUP($D78,Opérations[],8,0))),$D78&lt;&gt;""),"S",""))),"")</f>
        <v/>
      </c>
      <c r="AJ78" s="34" t="str">
        <f t="array" aca="1" ref="AJ78" ca="1">IFERROR(IF(AND(OR(WEEKDAY(AI$4,2)&gt;5,AI$4=Congés),OR(AI78="x",AI78="S")),AI78,IF(AJ$4=$E78,"x",IF(AND(((AJ$4-$E78)/VLOOKUP($D78,Opérations[],8,0))=INT(((AJ$4-$E78)/VLOOKUP($D78,Opérations[],8,0))),$D78&lt;&gt;""),"S",""))),"")</f>
        <v/>
      </c>
      <c r="AK78" s="34" t="str">
        <f t="array" aca="1" ref="AK78" ca="1">IFERROR(IF(AND(OR(WEEKDAY(AJ$4,2)&gt;5,AJ$4=Congés),OR(AJ78="x",AJ78="S")),AJ78,IF(AK$4=$E78,"x",IF(AND(((AK$4-$E78)/VLOOKUP($D78,Opérations[],8,0))=INT(((AK$4-$E78)/VLOOKUP($D78,Opérations[],8,0))),$D78&lt;&gt;""),"S",""))),"")</f>
        <v/>
      </c>
      <c r="AL78" s="34" t="str">
        <f t="array" aca="1" ref="AL78" ca="1">IFERROR(IF(AND(OR(WEEKDAY(AK$4,2)&gt;5,AK$4=Congés),OR(AK78="x",AK78="S")),AK78,IF(AL$4=$E78,"x",IF(AND(((AL$4-$E78)/VLOOKUP($D78,Opérations[],8,0))=INT(((AL$4-$E78)/VLOOKUP($D78,Opérations[],8,0))),$D78&lt;&gt;""),"S",""))),"")</f>
        <v/>
      </c>
      <c r="AM78" s="34" t="str">
        <f t="array" aca="1" ref="AM78" ca="1">IFERROR(IF(AND(OR(WEEKDAY(AL$4,2)&gt;5,AL$4=Congés),OR(AL78="x",AL78="S")),AL78,IF(AM$4=$E78,"x",IF(AND(((AM$4-$E78)/VLOOKUP($D78,Opérations[],8,0))=INT(((AM$4-$E78)/VLOOKUP($D78,Opérations[],8,0))),$D78&lt;&gt;""),"S",""))),"")</f>
        <v/>
      </c>
      <c r="AN78" s="34" t="str">
        <f t="array" aca="1" ref="AN78" ca="1">IFERROR(IF(AND(OR(WEEKDAY(AM$4,2)&gt;5,AM$4=Congés),OR(AM78="x",AM78="S")),AM78,IF(AN$4=$E78,"x",IF(AND(((AN$4-$E78)/VLOOKUP($D78,Opérations[],8,0))=INT(((AN$4-$E78)/VLOOKUP($D78,Opérations[],8,0))),$D78&lt;&gt;""),"S",""))),"")</f>
        <v/>
      </c>
      <c r="AO78" s="34" t="str">
        <f t="array" aca="1" ref="AO78" ca="1">IFERROR(IF(AND(OR(WEEKDAY(AN$4,2)&gt;5,AN$4=Congés),OR(AN78="x",AN78="S")),AN78,IF(AO$4=$E78,"x",IF(AND(((AO$4-$E78)/VLOOKUP($D78,Opérations[],8,0))=INT(((AO$4-$E78)/VLOOKUP($D78,Opérations[],8,0))),$D78&lt;&gt;""),"S",""))),"")</f>
        <v/>
      </c>
      <c r="AP78" s="34" t="str">
        <f t="array" aca="1" ref="AP78" ca="1">IFERROR(IF(AND(OR(WEEKDAY(AO$4,2)&gt;5,AO$4=Congés),OR(AO78="x",AO78="S")),AO78,IF(AP$4=$E78,"x",IF(AND(((AP$4-$E78)/VLOOKUP($D78,Opérations[],8,0))=INT(((AP$4-$E78)/VLOOKUP($D78,Opérations[],8,0))),$D78&lt;&gt;""),"S",""))),"")</f>
        <v/>
      </c>
      <c r="AQ78" s="34" t="str">
        <f t="array" aca="1" ref="AQ78" ca="1">IFERROR(IF(AND(OR(WEEKDAY(AP$4,2)&gt;5,AP$4=Congés),OR(AP78="x",AP78="S")),AP78,IF(AQ$4=$E78,"x",IF(AND(((AQ$4-$E78)/VLOOKUP($D78,Opérations[],8,0))=INT(((AQ$4-$E78)/VLOOKUP($D78,Opérations[],8,0))),$D78&lt;&gt;""),"S",""))),"")</f>
        <v/>
      </c>
      <c r="AR78" s="34" t="str">
        <f t="array" aca="1" ref="AR78" ca="1">IFERROR(IF(AND(OR(WEEKDAY(AQ$4,2)&gt;5,AQ$4=Congés),OR(AQ78="x",AQ78="S")),AQ78,IF(AR$4=$E78,"x",IF(AND(((AR$4-$E78)/VLOOKUP($D78,Opérations[],8,0))=INT(((AR$4-$E78)/VLOOKUP($D78,Opérations[],8,0))),$D78&lt;&gt;""),"S",""))),"")</f>
        <v>S</v>
      </c>
      <c r="AS78" s="34" t="str">
        <f t="array" aca="1" ref="AS78" ca="1">IFERROR(IF(AND(OR(WEEKDAY(AR$4,2)&gt;5,AR$4=Congés),OR(AR78="x",AR78="S")),AR78,IF(AS$4=$E78,"x",IF(AND(((AS$4-$E78)/VLOOKUP($D78,Opérations[],8,0))=INT(((AS$4-$E78)/VLOOKUP($D78,Opérations[],8,0))),$D78&lt;&gt;""),"S",""))),"")</f>
        <v/>
      </c>
      <c r="AT78" s="34" t="str">
        <f t="array" aca="1" ref="AT78" ca="1">IFERROR(IF(AND(OR(WEEKDAY(AS$4,2)&gt;5,AS$4=Congés),OR(AS78="x",AS78="S")),AS78,IF(AT$4=$E78,"x",IF(AND(((AT$4-$E78)/VLOOKUP($D78,Opérations[],8,0))=INT(((AT$4-$E78)/VLOOKUP($D78,Opérations[],8,0))),$D78&lt;&gt;""),"S",""))),"")</f>
        <v/>
      </c>
      <c r="AU78" s="34" t="str">
        <f t="array" aca="1" ref="AU78" ca="1">IFERROR(IF(AND(OR(WEEKDAY(AT$4,2)&gt;5,AT$4=Congés),OR(AT78="x",AT78="S")),AT78,IF(AU$4=$E78,"x",IF(AND(((AU$4-$E78)/VLOOKUP($D78,Opérations[],8,0))=INT(((AU$4-$E78)/VLOOKUP($D78,Opérations[],8,0))),$D78&lt;&gt;""),"S",""))),"")</f>
        <v/>
      </c>
      <c r="AV78" s="34" t="str">
        <f t="array" aca="1" ref="AV78" ca="1">IFERROR(IF(AND(OR(WEEKDAY(AU$4,2)&gt;5,AU$4=Congés),OR(AU78="x",AU78="S")),AU78,IF(AV$4=$E78,"x",IF(AND(((AV$4-$E78)/VLOOKUP($D78,Opérations[],8,0))=INT(((AV$4-$E78)/VLOOKUP($D78,Opérations[],8,0))),$D78&lt;&gt;""),"S",""))),"")</f>
        <v/>
      </c>
      <c r="AW78" s="34" t="str">
        <f t="array" aca="1" ref="AW78" ca="1">IFERROR(IF(AND(OR(WEEKDAY(AV$4,2)&gt;5,AV$4=Congés),OR(AV78="x",AV78="S")),AV78,IF(AW$4=$E78,"x",IF(AND(((AW$4-$E78)/VLOOKUP($D78,Opérations[],8,0))=INT(((AW$4-$E78)/VLOOKUP($D78,Opérations[],8,0))),$D78&lt;&gt;""),"S",""))),"")</f>
        <v/>
      </c>
      <c r="AX78" s="34" t="str">
        <f t="array" aca="1" ref="AX78" ca="1">IFERROR(IF(AND(OR(WEEKDAY(AW$4,2)&gt;5,AW$4=Congés),OR(AW78="x",AW78="S")),AW78,IF(AX$4=$E78,"x",IF(AND(((AX$4-$E78)/VLOOKUP($D78,Opérations[],8,0))=INT(((AX$4-$E78)/VLOOKUP($D78,Opérations[],8,0))),$D78&lt;&gt;""),"S",""))),"")</f>
        <v/>
      </c>
      <c r="AY78" s="34" t="str">
        <f t="array" aca="1" ref="AY78" ca="1">IFERROR(IF(AND(OR(WEEKDAY(AX$4,2)&gt;5,AX$4=Congés),OR(AX78="x",AX78="S")),AX78,IF(AY$4=$E78,"x",IF(AND(((AY$4-$E78)/VLOOKUP($D78,Opérations[],8,0))=INT(((AY$4-$E78)/VLOOKUP($D78,Opérations[],8,0))),$D78&lt;&gt;""),"S",""))),"")</f>
        <v/>
      </c>
      <c r="AZ78" s="34" t="str">
        <f t="array" aca="1" ref="AZ78" ca="1">IFERROR(IF(AND(OR(WEEKDAY(AY$4,2)&gt;5,AY$4=Congés),OR(AY78="x",AY78="S")),AY78,IF(AZ$4=$E78,"x",IF(AND(((AZ$4-$E78)/VLOOKUP($D78,Opérations[],8,0))=INT(((AZ$4-$E78)/VLOOKUP($D78,Opérations[],8,0))),$D78&lt;&gt;""),"S",""))),"")</f>
        <v/>
      </c>
      <c r="BA78" s="34" t="str">
        <f t="array" aca="1" ref="BA78" ca="1">IFERROR(IF(AND(OR(WEEKDAY(AZ$4,2)&gt;5,AZ$4=Congés),OR(AZ78="x",AZ78="S")),AZ78,IF(BA$4=$E78,"x",IF(AND(((BA$4-$E78)/VLOOKUP($D78,Opérations[],8,0))=INT(((BA$4-$E78)/VLOOKUP($D78,Opérations[],8,0))),$D78&lt;&gt;""),"S",""))),"")</f>
        <v/>
      </c>
      <c r="BB78" s="34" t="str">
        <f t="array" aca="1" ref="BB78" ca="1">IFERROR(IF(AND(OR(WEEKDAY(BA$4,2)&gt;5,BA$4=Congés),OR(BA78="x",BA78="S")),BA78,IF(BB$4=$E78,"x",IF(AND(((BB$4-$E78)/VLOOKUP($D78,Opérations[],8,0))=INT(((BB$4-$E78)/VLOOKUP($D78,Opérations[],8,0))),$D78&lt;&gt;""),"S",""))),"")</f>
        <v/>
      </c>
      <c r="BC78" s="34" t="str">
        <f t="array" aca="1" ref="BC78" ca="1">IFERROR(IF(AND(OR(WEEKDAY(BB$4,2)&gt;5,BB$4=Congés),OR(BB78="x",BB78="S")),BB78,IF(BC$4=$E78,"x",IF(AND(((BC$4-$E78)/VLOOKUP($D78,Opérations[],8,0))=INT(((BC$4-$E78)/VLOOKUP($D78,Opérations[],8,0))),$D78&lt;&gt;""),"S",""))),"")</f>
        <v/>
      </c>
      <c r="BD78" s="72" t="str">
        <f t="array" aca="1" ref="BD78" ca="1">IFERROR(IF(AND(OR(WEEKDAY(BC$4,2)&gt;5,BC$4=Congés),OR(BC78="x",BC78="S")),BC78,IF(BD$4=$E78,"x",IF(AND(((BD$4-$E78)/VLOOKUP($D78,Opérations[],8,0))=INT(((BD$4-$E78)/VLOOKUP($D78,Opérations[],8,0))),$D78&lt;&gt;""),"S",""))),"")</f>
        <v/>
      </c>
    </row>
    <row r="79" spans="3:56">
      <c r="C79" s="163" t="str">
        <f>IF(ISBLANK(D79),"",VLOOKUP(D79,Opérations[],2,0))</f>
        <v>Système de dépression</v>
      </c>
      <c r="D79" s="4">
        <f t="shared" si="5"/>
        <v>73</v>
      </c>
      <c r="E79" s="71">
        <f>IF(ISBLANK(D79),"",VLOOKUP(D79,Opérations[],3,0))</f>
        <v>0</v>
      </c>
      <c r="F79" s="83"/>
      <c r="G79" s="80" t="str">
        <f t="array" aca="1" ref="G79" ca="1">IFERROR(IF(AND(OR(WEEKDAY(F$4,2)&gt;5,F$4=Congés),OR(F79="x",F79="S")),F79,IF(G$4=$E79,"x",IF(AND(((G$4-$E79)/VLOOKUP($D79,Opérations[],8,0))=INT(((G$4-$E79)/VLOOKUP($D79,Opérations[],8,0))),$D79&lt;&gt;""),"S",""))),"")</f>
        <v/>
      </c>
      <c r="H79" s="34" t="str">
        <f t="array" aca="1" ref="H79" ca="1">IFERROR(IF(AND(OR(WEEKDAY(G$4,2)&gt;5,G$4=Congés),OR(G79="x",G79="S")),G79,IF(H$4=$E79,"x",IF(AND(((H$4-$E79)/VLOOKUP($D79,Opérations[],8,0))=INT(((H$4-$E79)/VLOOKUP($D79,Opérations[],8,0))),$D79&lt;&gt;""),"S",""))),"")</f>
        <v/>
      </c>
      <c r="I79" s="34" t="str">
        <f t="array" aca="1" ref="I79" ca="1">IFERROR(IF(AND(OR(WEEKDAY(H$4,2)&gt;5,H$4=Congés),OR(H79="x",H79="S")),H79,IF(I$4=$E79,"x",IF(AND(((I$4-$E79)/VLOOKUP($D79,Opérations[],8,0))=INT(((I$4-$E79)/VLOOKUP($D79,Opérations[],8,0))),$D79&lt;&gt;""),"S",""))),"")</f>
        <v/>
      </c>
      <c r="J79" s="34" t="str">
        <f t="array" aca="1" ref="J79" ca="1">IFERROR(IF(AND(OR(WEEKDAY(I$4,2)&gt;5,I$4=Congés),OR(I79="x",I79="S")),I79,IF(J$4=$E79,"x",IF(AND(((J$4-$E79)/VLOOKUP($D79,Opérations[],8,0))=INT(((J$4-$E79)/VLOOKUP($D79,Opérations[],8,0))),$D79&lt;&gt;""),"S",""))),"")</f>
        <v/>
      </c>
      <c r="K79" s="34" t="str">
        <f t="array" aca="1" ref="K79" ca="1">IFERROR(IF(AND(OR(WEEKDAY(J$4,2)&gt;5,J$4=Congés),OR(J79="x",J79="S")),J79,IF(K$4=$E79,"x",IF(AND(((K$4-$E79)/VLOOKUP($D79,Opérations[],8,0))=INT(((K$4-$E79)/VLOOKUP($D79,Opérations[],8,0))),$D79&lt;&gt;""),"S",""))),"")</f>
        <v/>
      </c>
      <c r="L79" s="34" t="str">
        <f t="array" aca="1" ref="L79" ca="1">IFERROR(IF(AND(OR(WEEKDAY(K$4,2)&gt;5,K$4=Congés),OR(K79="x",K79="S")),K79,IF(L$4=$E79,"x",IF(AND(((L$4-$E79)/VLOOKUP($D79,Opérations[],8,0))=INT(((L$4-$E79)/VLOOKUP($D79,Opérations[],8,0))),$D79&lt;&gt;""),"S",""))),"")</f>
        <v/>
      </c>
      <c r="M79" s="34" t="str">
        <f t="array" aca="1" ref="M79" ca="1">IFERROR(IF(AND(OR(WEEKDAY(L$4,2)&gt;5,L$4=Congés),OR(L79="x",L79="S")),L79,IF(M$4=$E79,"x",IF(AND(((M$4-$E79)/VLOOKUP($D79,Opérations[],8,0))=INT(((M$4-$E79)/VLOOKUP($D79,Opérations[],8,0))),$D79&lt;&gt;""),"S",""))),"")</f>
        <v/>
      </c>
      <c r="N79" s="34" t="str">
        <f t="array" aca="1" ref="N79" ca="1">IFERROR(IF(AND(OR(WEEKDAY(M$4,2)&gt;5,M$4=Congés),OR(M79="x",M79="S")),M79,IF(N$4=$E79,"x",IF(AND(((N$4-$E79)/VLOOKUP($D79,Opérations[],8,0))=INT(((N$4-$E79)/VLOOKUP($D79,Opérations[],8,0))),$D79&lt;&gt;""),"S",""))),"")</f>
        <v/>
      </c>
      <c r="O79" s="34" t="str">
        <f t="array" aca="1" ref="O79" ca="1">IFERROR(IF(AND(OR(WEEKDAY(N$4,2)&gt;5,N$4=Congés),OR(N79="x",N79="S")),N79,IF(O$4=$E79,"x",IF(AND(((O$4-$E79)/VLOOKUP($D79,Opérations[],8,0))=INT(((O$4-$E79)/VLOOKUP($D79,Opérations[],8,0))),$D79&lt;&gt;""),"S",""))),"")</f>
        <v/>
      </c>
      <c r="P79" s="34" t="str">
        <f t="array" aca="1" ref="P79" ca="1">IFERROR(IF(AND(OR(WEEKDAY(O$4,2)&gt;5,O$4=Congés),OR(O79="x",O79="S")),O79,IF(P$4=$E79,"x",IF(AND(((P$4-$E79)/VLOOKUP($D79,Opérations[],8,0))=INT(((P$4-$E79)/VLOOKUP($D79,Opérations[],8,0))),$D79&lt;&gt;""),"S",""))),"")</f>
        <v/>
      </c>
      <c r="Q79" s="34" t="str">
        <f t="array" aca="1" ref="Q79" ca="1">IFERROR(IF(AND(OR(WEEKDAY(P$4,2)&gt;5,P$4=Congés),OR(P79="x",P79="S")),P79,IF(Q$4=$E79,"x",IF(AND(((Q$4-$E79)/VLOOKUP($D79,Opérations[],8,0))=INT(((Q$4-$E79)/VLOOKUP($D79,Opérations[],8,0))),$D79&lt;&gt;""),"S",""))),"")</f>
        <v/>
      </c>
      <c r="R79" s="34" t="str">
        <f t="array" aca="1" ref="R79" ca="1">IFERROR(IF(AND(OR(WEEKDAY(Q$4,2)&gt;5,Q$4=Congés),OR(Q79="x",Q79="S")),Q79,IF(R$4=$E79,"x",IF(AND(((R$4-$E79)/VLOOKUP($D79,Opérations[],8,0))=INT(((R$4-$E79)/VLOOKUP($D79,Opérations[],8,0))),$D79&lt;&gt;""),"S",""))),"")</f>
        <v/>
      </c>
      <c r="S79" s="34" t="str">
        <f t="array" aca="1" ref="S79" ca="1">IFERROR(IF(AND(OR(WEEKDAY(R$4,2)&gt;5,R$4=Congés),OR(R79="x",R79="S")),R79,IF(S$4=$E79,"x",IF(AND(((S$4-$E79)/VLOOKUP($D79,Opérations[],8,0))=INT(((S$4-$E79)/VLOOKUP($D79,Opérations[],8,0))),$D79&lt;&gt;""),"S",""))),"")</f>
        <v/>
      </c>
      <c r="T79" s="34" t="str">
        <f t="array" aca="1" ref="T79" ca="1">IFERROR(IF(AND(OR(WEEKDAY(S$4,2)&gt;5,S$4=Congés),OR(S79="x",S79="S")),S79,IF(T$4=$E79,"x",IF(AND(((T$4-$E79)/VLOOKUP($D79,Opérations[],8,0))=INT(((T$4-$E79)/VLOOKUP($D79,Opérations[],8,0))),$D79&lt;&gt;""),"S",""))),"")</f>
        <v/>
      </c>
      <c r="U79" s="34" t="str">
        <f t="array" aca="1" ref="U79" ca="1">IFERROR(IF(AND(OR(WEEKDAY(T$4,2)&gt;5,T$4=Congés),OR(T79="x",T79="S")),T79,IF(U$4=$E79,"x",IF(AND(((U$4-$E79)/VLOOKUP($D79,Opérations[],8,0))=INT(((U$4-$E79)/VLOOKUP($D79,Opérations[],8,0))),$D79&lt;&gt;""),"S",""))),"")</f>
        <v/>
      </c>
      <c r="V79" s="34" t="str">
        <f t="array" aca="1" ref="V79" ca="1">IFERROR(IF(AND(OR(WEEKDAY(U$4,2)&gt;5,U$4=Congés),OR(U79="x",U79="S")),U79,IF(V$4=$E79,"x",IF(AND(((V$4-$E79)/VLOOKUP($D79,Opérations[],8,0))=INT(((V$4-$E79)/VLOOKUP($D79,Opérations[],8,0))),$D79&lt;&gt;""),"S",""))),"")</f>
        <v/>
      </c>
      <c r="W79" s="34" t="str">
        <f t="array" aca="1" ref="W79" ca="1">IFERROR(IF(AND(OR(WEEKDAY(V$4,2)&gt;5,V$4=Congés),OR(V79="x",V79="S")),V79,IF(W$4=$E79,"x",IF(AND(((W$4-$E79)/VLOOKUP($D79,Opérations[],8,0))=INT(((W$4-$E79)/VLOOKUP($D79,Opérations[],8,0))),$D79&lt;&gt;""),"S",""))),"")</f>
        <v/>
      </c>
      <c r="X79" s="34" t="str">
        <f t="array" aca="1" ref="X79" ca="1">IFERROR(IF(AND(OR(WEEKDAY(W$4,2)&gt;5,W$4=Congés),OR(W79="x",W79="S")),W79,IF(X$4=$E79,"x",IF(AND(((X$4-$E79)/VLOOKUP($D79,Opérations[],8,0))=INT(((X$4-$E79)/VLOOKUP($D79,Opérations[],8,0))),$D79&lt;&gt;""),"S",""))),"")</f>
        <v/>
      </c>
      <c r="Y79" s="34" t="str">
        <f t="array" aca="1" ref="Y79" ca="1">IFERROR(IF(AND(OR(WEEKDAY(X$4,2)&gt;5,X$4=Congés),OR(X79="x",X79="S")),X79,IF(Y$4=$E79,"x",IF(AND(((Y$4-$E79)/VLOOKUP($D79,Opérations[],8,0))=INT(((Y$4-$E79)/VLOOKUP($D79,Opérations[],8,0))),$D79&lt;&gt;""),"S",""))),"")</f>
        <v/>
      </c>
      <c r="Z79" s="34" t="str">
        <f t="array" aca="1" ref="Z79" ca="1">IFERROR(IF(AND(OR(WEEKDAY(Y$4,2)&gt;5,Y$4=Congés),OR(Y79="x",Y79="S")),Y79,IF(Z$4=$E79,"x",IF(AND(((Z$4-$E79)/VLOOKUP($D79,Opérations[],8,0))=INT(((Z$4-$E79)/VLOOKUP($D79,Opérations[],8,0))),$D79&lt;&gt;""),"S",""))),"")</f>
        <v/>
      </c>
      <c r="AA79" s="34" t="str">
        <f t="array" aca="1" ref="AA79" ca="1">IFERROR(IF(AND(OR(WEEKDAY(Z$4,2)&gt;5,Z$4=Congés),OR(Z79="x",Z79="S")),Z79,IF(AA$4=$E79,"x",IF(AND(((AA$4-$E79)/VLOOKUP($D79,Opérations[],8,0))=INT(((AA$4-$E79)/VLOOKUP($D79,Opérations[],8,0))),$D79&lt;&gt;""),"S",""))),"")</f>
        <v/>
      </c>
      <c r="AB79" s="34" t="str">
        <f t="array" aca="1" ref="AB79" ca="1">IFERROR(IF(AND(OR(WEEKDAY(AA$4,2)&gt;5,AA$4=Congés),OR(AA79="x",AA79="S")),AA79,IF(AB$4=$E79,"x",IF(AND(((AB$4-$E79)/VLOOKUP($D79,Opérations[],8,0))=INT(((AB$4-$E79)/VLOOKUP($D79,Opérations[],8,0))),$D79&lt;&gt;""),"S",""))),"")</f>
        <v/>
      </c>
      <c r="AC79" s="34" t="str">
        <f t="array" aca="1" ref="AC79" ca="1">IFERROR(IF(AND(OR(WEEKDAY(AB$4,2)&gt;5,AB$4=Congés),OR(AB79="x",AB79="S")),AB79,IF(AC$4=$E79,"x",IF(AND(((AC$4-$E79)/VLOOKUP($D79,Opérations[],8,0))=INT(((AC$4-$E79)/VLOOKUP($D79,Opérations[],8,0))),$D79&lt;&gt;""),"S",""))),"")</f>
        <v/>
      </c>
      <c r="AD79" s="34" t="str">
        <f t="array" aca="1" ref="AD79" ca="1">IFERROR(IF(AND(OR(WEEKDAY(AC$4,2)&gt;5,AC$4=Congés),OR(AC79="x",AC79="S")),AC79,IF(AD$4=$E79,"x",IF(AND(((AD$4-$E79)/VLOOKUP($D79,Opérations[],8,0))=INT(((AD$4-$E79)/VLOOKUP($D79,Opérations[],8,0))),$D79&lt;&gt;""),"S",""))),"")</f>
        <v/>
      </c>
      <c r="AE79" s="34" t="str">
        <f t="array" aca="1" ref="AE79" ca="1">IFERROR(IF(AND(OR(WEEKDAY(AD$4,2)&gt;5,AD$4=Congés),OR(AD79="x",AD79="S")),AD79,IF(AE$4=$E79,"x",IF(AND(((AE$4-$E79)/VLOOKUP($D79,Opérations[],8,0))=INT(((AE$4-$E79)/VLOOKUP($D79,Opérations[],8,0))),$D79&lt;&gt;""),"S",""))),"")</f>
        <v/>
      </c>
      <c r="AF79" s="34" t="str">
        <f t="array" aca="1" ref="AF79" ca="1">IFERROR(IF(AND(OR(WEEKDAY(AE$4,2)&gt;5,AE$4=Congés),OR(AE79="x",AE79="S")),AE79,IF(AF$4=$E79,"x",IF(AND(((AF$4-$E79)/VLOOKUP($D79,Opérations[],8,0))=INT(((AF$4-$E79)/VLOOKUP($D79,Opérations[],8,0))),$D79&lt;&gt;""),"S",""))),"")</f>
        <v/>
      </c>
      <c r="AG79" s="72" t="str">
        <f t="array" aca="1" ref="AG79" ca="1">IFERROR(IF(AND(OR(WEEKDAY(AF$4,2)&gt;5,AF$4=Congés),OR(AF79="x",AF79="S")),AF79,IF(AG$4=$E79,"x",IF(AND(((AG$4-$E79)/VLOOKUP($D79,Opérations[],8,0))=INT(((AG$4-$E79)/VLOOKUP($D79,Opérations[],8,0))),$D79&lt;&gt;""),"S",""))),"")</f>
        <v/>
      </c>
      <c r="AH79" s="80" t="str">
        <f t="array" aca="1" ref="AH79" ca="1">IFERROR(IF(AND(OR(WEEKDAY(AG$4,2)&gt;5,AG$4=Congés),OR(AG79="x",AG79="S")),AG79,IF(AH$4=$E79,"x",IF(AND(((AH$4-$E79)/VLOOKUP($D79,Opérations[],8,0))=INT(((AH$4-$E79)/VLOOKUP($D79,Opérations[],8,0))),$D79&lt;&gt;""),"S",""))),"")</f>
        <v/>
      </c>
      <c r="AI79" s="34" t="str">
        <f t="array" aca="1" ref="AI79" ca="1">IFERROR(IF(AND(OR(WEEKDAY(AH$4,2)&gt;5,AH$4=Congés),OR(AH79="x",AH79="S")),AH79,IF(AI$4=$E79,"x",IF(AND(((AI$4-$E79)/VLOOKUP($D79,Opérations[],8,0))=INT(((AI$4-$E79)/VLOOKUP($D79,Opérations[],8,0))),$D79&lt;&gt;""),"S",""))),"")</f>
        <v/>
      </c>
      <c r="AJ79" s="34" t="str">
        <f t="array" aca="1" ref="AJ79" ca="1">IFERROR(IF(AND(OR(WEEKDAY(AI$4,2)&gt;5,AI$4=Congés),OR(AI79="x",AI79="S")),AI79,IF(AJ$4=$E79,"x",IF(AND(((AJ$4-$E79)/VLOOKUP($D79,Opérations[],8,0))=INT(((AJ$4-$E79)/VLOOKUP($D79,Opérations[],8,0))),$D79&lt;&gt;""),"S",""))),"")</f>
        <v/>
      </c>
      <c r="AK79" s="34" t="str">
        <f t="array" aca="1" ref="AK79" ca="1">IFERROR(IF(AND(OR(WEEKDAY(AJ$4,2)&gt;5,AJ$4=Congés),OR(AJ79="x",AJ79="S")),AJ79,IF(AK$4=$E79,"x",IF(AND(((AK$4-$E79)/VLOOKUP($D79,Opérations[],8,0))=INT(((AK$4-$E79)/VLOOKUP($D79,Opérations[],8,0))),$D79&lt;&gt;""),"S",""))),"")</f>
        <v/>
      </c>
      <c r="AL79" s="34" t="str">
        <f t="array" aca="1" ref="AL79" ca="1">IFERROR(IF(AND(OR(WEEKDAY(AK$4,2)&gt;5,AK$4=Congés),OR(AK79="x",AK79="S")),AK79,IF(AL$4=$E79,"x",IF(AND(((AL$4-$E79)/VLOOKUP($D79,Opérations[],8,0))=INT(((AL$4-$E79)/VLOOKUP($D79,Opérations[],8,0))),$D79&lt;&gt;""),"S",""))),"")</f>
        <v/>
      </c>
      <c r="AM79" s="34" t="str">
        <f t="array" aca="1" ref="AM79" ca="1">IFERROR(IF(AND(OR(WEEKDAY(AL$4,2)&gt;5,AL$4=Congés),OR(AL79="x",AL79="S")),AL79,IF(AM$4=$E79,"x",IF(AND(((AM$4-$E79)/VLOOKUP($D79,Opérations[],8,0))=INT(((AM$4-$E79)/VLOOKUP($D79,Opérations[],8,0))),$D79&lt;&gt;""),"S",""))),"")</f>
        <v/>
      </c>
      <c r="AN79" s="34" t="str">
        <f t="array" aca="1" ref="AN79" ca="1">IFERROR(IF(AND(OR(WEEKDAY(AM$4,2)&gt;5,AM$4=Congés),OR(AM79="x",AM79="S")),AM79,IF(AN$4=$E79,"x",IF(AND(((AN$4-$E79)/VLOOKUP($D79,Opérations[],8,0))=INT(((AN$4-$E79)/VLOOKUP($D79,Opérations[],8,0))),$D79&lt;&gt;""),"S",""))),"")</f>
        <v/>
      </c>
      <c r="AO79" s="34" t="str">
        <f t="array" aca="1" ref="AO79" ca="1">IFERROR(IF(AND(OR(WEEKDAY(AN$4,2)&gt;5,AN$4=Congés),OR(AN79="x",AN79="S")),AN79,IF(AO$4=$E79,"x",IF(AND(((AO$4-$E79)/VLOOKUP($D79,Opérations[],8,0))=INT(((AO$4-$E79)/VLOOKUP($D79,Opérations[],8,0))),$D79&lt;&gt;""),"S",""))),"")</f>
        <v/>
      </c>
      <c r="AP79" s="34" t="str">
        <f t="array" aca="1" ref="AP79" ca="1">IFERROR(IF(AND(OR(WEEKDAY(AO$4,2)&gt;5,AO$4=Congés),OR(AO79="x",AO79="S")),AO79,IF(AP$4=$E79,"x",IF(AND(((AP$4-$E79)/VLOOKUP($D79,Opérations[],8,0))=INT(((AP$4-$E79)/VLOOKUP($D79,Opérations[],8,0))),$D79&lt;&gt;""),"S",""))),"")</f>
        <v/>
      </c>
      <c r="AQ79" s="34" t="str">
        <f t="array" aca="1" ref="AQ79" ca="1">IFERROR(IF(AND(OR(WEEKDAY(AP$4,2)&gt;5,AP$4=Congés),OR(AP79="x",AP79="S")),AP79,IF(AQ$4=$E79,"x",IF(AND(((AQ$4-$E79)/VLOOKUP($D79,Opérations[],8,0))=INT(((AQ$4-$E79)/VLOOKUP($D79,Opérations[],8,0))),$D79&lt;&gt;""),"S",""))),"")</f>
        <v/>
      </c>
      <c r="AR79" s="34" t="str">
        <f t="array" aca="1" ref="AR79" ca="1">IFERROR(IF(AND(OR(WEEKDAY(AQ$4,2)&gt;5,AQ$4=Congés),OR(AQ79="x",AQ79="S")),AQ79,IF(AR$4=$E79,"x",IF(AND(((AR$4-$E79)/VLOOKUP($D79,Opérations[],8,0))=INT(((AR$4-$E79)/VLOOKUP($D79,Opérations[],8,0))),$D79&lt;&gt;""),"S",""))),"")</f>
        <v/>
      </c>
      <c r="AS79" s="34" t="str">
        <f t="array" aca="1" ref="AS79" ca="1">IFERROR(IF(AND(OR(WEEKDAY(AR$4,2)&gt;5,AR$4=Congés),OR(AR79="x",AR79="S")),AR79,IF(AS$4=$E79,"x",IF(AND(((AS$4-$E79)/VLOOKUP($D79,Opérations[],8,0))=INT(((AS$4-$E79)/VLOOKUP($D79,Opérations[],8,0))),$D79&lt;&gt;""),"S",""))),"")</f>
        <v/>
      </c>
      <c r="AT79" s="34" t="str">
        <f t="array" aca="1" ref="AT79" ca="1">IFERROR(IF(AND(OR(WEEKDAY(AS$4,2)&gt;5,AS$4=Congés),OR(AS79="x",AS79="S")),AS79,IF(AT$4=$E79,"x",IF(AND(((AT$4-$E79)/VLOOKUP($D79,Opérations[],8,0))=INT(((AT$4-$E79)/VLOOKUP($D79,Opérations[],8,0))),$D79&lt;&gt;""),"S",""))),"")</f>
        <v/>
      </c>
      <c r="AU79" s="34" t="str">
        <f t="array" aca="1" ref="AU79" ca="1">IFERROR(IF(AND(OR(WEEKDAY(AT$4,2)&gt;5,AT$4=Congés),OR(AT79="x",AT79="S")),AT79,IF(AU$4=$E79,"x",IF(AND(((AU$4-$E79)/VLOOKUP($D79,Opérations[],8,0))=INT(((AU$4-$E79)/VLOOKUP($D79,Opérations[],8,0))),$D79&lt;&gt;""),"S",""))),"")</f>
        <v/>
      </c>
      <c r="AV79" s="34" t="str">
        <f t="array" aca="1" ref="AV79" ca="1">IFERROR(IF(AND(OR(WEEKDAY(AU$4,2)&gt;5,AU$4=Congés),OR(AU79="x",AU79="S")),AU79,IF(AV$4=$E79,"x",IF(AND(((AV$4-$E79)/VLOOKUP($D79,Opérations[],8,0))=INT(((AV$4-$E79)/VLOOKUP($D79,Opérations[],8,0))),$D79&lt;&gt;""),"S",""))),"")</f>
        <v/>
      </c>
      <c r="AW79" s="34" t="str">
        <f t="array" aca="1" ref="AW79" ca="1">IFERROR(IF(AND(OR(WEEKDAY(AV$4,2)&gt;5,AV$4=Congés),OR(AV79="x",AV79="S")),AV79,IF(AW$4=$E79,"x",IF(AND(((AW$4-$E79)/VLOOKUP($D79,Opérations[],8,0))=INT(((AW$4-$E79)/VLOOKUP($D79,Opérations[],8,0))),$D79&lt;&gt;""),"S",""))),"")</f>
        <v/>
      </c>
      <c r="AX79" s="34" t="str">
        <f t="array" aca="1" ref="AX79" ca="1">IFERROR(IF(AND(OR(WEEKDAY(AW$4,2)&gt;5,AW$4=Congés),OR(AW79="x",AW79="S")),AW79,IF(AX$4=$E79,"x",IF(AND(((AX$4-$E79)/VLOOKUP($D79,Opérations[],8,0))=INT(((AX$4-$E79)/VLOOKUP($D79,Opérations[],8,0))),$D79&lt;&gt;""),"S",""))),"")</f>
        <v/>
      </c>
      <c r="AY79" s="34" t="str">
        <f t="array" aca="1" ref="AY79" ca="1">IFERROR(IF(AND(OR(WEEKDAY(AX$4,2)&gt;5,AX$4=Congés),OR(AX79="x",AX79="S")),AX79,IF(AY$4=$E79,"x",IF(AND(((AY$4-$E79)/VLOOKUP($D79,Opérations[],8,0))=INT(((AY$4-$E79)/VLOOKUP($D79,Opérations[],8,0))),$D79&lt;&gt;""),"S",""))),"")</f>
        <v/>
      </c>
      <c r="AZ79" s="34" t="str">
        <f t="array" aca="1" ref="AZ79" ca="1">IFERROR(IF(AND(OR(WEEKDAY(AY$4,2)&gt;5,AY$4=Congés),OR(AY79="x",AY79="S")),AY79,IF(AZ$4=$E79,"x",IF(AND(((AZ$4-$E79)/VLOOKUP($D79,Opérations[],8,0))=INT(((AZ$4-$E79)/VLOOKUP($D79,Opérations[],8,0))),$D79&lt;&gt;""),"S",""))),"")</f>
        <v/>
      </c>
      <c r="BA79" s="34" t="str">
        <f t="array" aca="1" ref="BA79" ca="1">IFERROR(IF(AND(OR(WEEKDAY(AZ$4,2)&gt;5,AZ$4=Congés),OR(AZ79="x",AZ79="S")),AZ79,IF(BA$4=$E79,"x",IF(AND(((BA$4-$E79)/VLOOKUP($D79,Opérations[],8,0))=INT(((BA$4-$E79)/VLOOKUP($D79,Opérations[],8,0))),$D79&lt;&gt;""),"S",""))),"")</f>
        <v/>
      </c>
      <c r="BB79" s="34" t="str">
        <f t="array" aca="1" ref="BB79" ca="1">IFERROR(IF(AND(OR(WEEKDAY(BA$4,2)&gt;5,BA$4=Congés),OR(BA79="x",BA79="S")),BA79,IF(BB$4=$E79,"x",IF(AND(((BB$4-$E79)/VLOOKUP($D79,Opérations[],8,0))=INT(((BB$4-$E79)/VLOOKUP($D79,Opérations[],8,0))),$D79&lt;&gt;""),"S",""))),"")</f>
        <v/>
      </c>
      <c r="BC79" s="34" t="str">
        <f t="array" aca="1" ref="BC79" ca="1">IFERROR(IF(AND(OR(WEEKDAY(BB$4,2)&gt;5,BB$4=Congés),OR(BB79="x",BB79="S")),BB79,IF(BC$4=$E79,"x",IF(AND(((BC$4-$E79)/VLOOKUP($D79,Opérations[],8,0))=INT(((BC$4-$E79)/VLOOKUP($D79,Opérations[],8,0))),$D79&lt;&gt;""),"S",""))),"")</f>
        <v/>
      </c>
      <c r="BD79" s="72" t="str">
        <f t="array" aca="1" ref="BD79" ca="1">IFERROR(IF(AND(OR(WEEKDAY(BC$4,2)&gt;5,BC$4=Congés),OR(BC79="x",BC79="S")),BC79,IF(BD$4=$E79,"x",IF(AND(((BD$4-$E79)/VLOOKUP($D79,Opérations[],8,0))=INT(((BD$4-$E79)/VLOOKUP($D79,Opérations[],8,0))),$D79&lt;&gt;""),"S",""))),"")</f>
        <v/>
      </c>
    </row>
    <row r="80" spans="3:56">
      <c r="C80" s="159" t="str">
        <f>IF(ISBLANK(D80),"",VLOOKUP(D80,Opérations[],2,0))</f>
        <v>Fonctionnment ventouses et venturi</v>
      </c>
      <c r="D80" s="4">
        <f t="shared" si="5"/>
        <v>74</v>
      </c>
      <c r="E80" s="71">
        <f>IF(ISBLANK(D80),"",VLOOKUP(D80,Opérations[],3,0))</f>
        <v>42650</v>
      </c>
      <c r="F80" s="83"/>
      <c r="G80" s="80" t="str">
        <f t="array" aca="1" ref="G80" ca="1">IFERROR(IF(AND(OR(WEEKDAY(F$4,2)&gt;5,F$4=Congés),OR(F80="x",F80="S")),F80,IF(G$4=$E80,"x",IF(AND(((G$4-$E80)/VLOOKUP($D80,Opérations[],8,0))=INT(((G$4-$E80)/VLOOKUP($D80,Opérations[],8,0))),$D80&lt;&gt;""),"S",""))),"")</f>
        <v/>
      </c>
      <c r="H80" s="34" t="str">
        <f t="array" aca="1" ref="H80" ca="1">IFERROR(IF(AND(OR(WEEKDAY(G$4,2)&gt;5,G$4=Congés),OR(G80="x",G80="S")),G80,IF(H$4=$E80,"x",IF(AND(((H$4-$E80)/VLOOKUP($D80,Opérations[],8,0))=INT(((H$4-$E80)/VLOOKUP($D80,Opérations[],8,0))),$D80&lt;&gt;""),"S",""))),"")</f>
        <v/>
      </c>
      <c r="I80" s="34" t="str">
        <f t="array" aca="1" ref="I80" ca="1">IFERROR(IF(AND(OR(WEEKDAY(H$4,2)&gt;5,H$4=Congés),OR(H80="x",H80="S")),H80,IF(I$4=$E80,"x",IF(AND(((I$4-$E80)/VLOOKUP($D80,Opérations[],8,0))=INT(((I$4-$E80)/VLOOKUP($D80,Opérations[],8,0))),$D80&lt;&gt;""),"S",""))),"")</f>
        <v/>
      </c>
      <c r="J80" s="34" t="str">
        <f t="array" aca="1" ref="J80" ca="1">IFERROR(IF(AND(OR(WEEKDAY(I$4,2)&gt;5,I$4=Congés),OR(I80="x",I80="S")),I80,IF(J$4=$E80,"x",IF(AND(((J$4-$E80)/VLOOKUP($D80,Opérations[],8,0))=INT(((J$4-$E80)/VLOOKUP($D80,Opérations[],8,0))),$D80&lt;&gt;""),"S",""))),"")</f>
        <v/>
      </c>
      <c r="K80" s="34" t="str">
        <f t="array" aca="1" ref="K80" ca="1">IFERROR(IF(AND(OR(WEEKDAY(J$4,2)&gt;5,J$4=Congés),OR(J80="x",J80="S")),J80,IF(K$4=$E80,"x",IF(AND(((K$4-$E80)/VLOOKUP($D80,Opérations[],8,0))=INT(((K$4-$E80)/VLOOKUP($D80,Opérations[],8,0))),$D80&lt;&gt;""),"S",""))),"")</f>
        <v/>
      </c>
      <c r="L80" s="34" t="str">
        <f t="array" aca="1" ref="L80" ca="1">IFERROR(IF(AND(OR(WEEKDAY(K$4,2)&gt;5,K$4=Congés),OR(K80="x",K80="S")),K80,IF(L$4=$E80,"x",IF(AND(((L$4-$E80)/VLOOKUP($D80,Opérations[],8,0))=INT(((L$4-$E80)/VLOOKUP($D80,Opérations[],8,0))),$D80&lt;&gt;""),"S",""))),"")</f>
        <v/>
      </c>
      <c r="M80" s="34" t="str">
        <f t="array" aca="1" ref="M80" ca="1">IFERROR(IF(AND(OR(WEEKDAY(L$4,2)&gt;5,L$4=Congés),OR(L80="x",L80="S")),L80,IF(M$4=$E80,"x",IF(AND(((M$4-$E80)/VLOOKUP($D80,Opérations[],8,0))=INT(((M$4-$E80)/VLOOKUP($D80,Opérations[],8,0))),$D80&lt;&gt;""),"S",""))),"")</f>
        <v/>
      </c>
      <c r="N80" s="34" t="str">
        <f t="array" aca="1" ref="N80" ca="1">IFERROR(IF(AND(OR(WEEKDAY(M$4,2)&gt;5,M$4=Congés),OR(M80="x",M80="S")),M80,IF(N$4=$E80,"x",IF(AND(((N$4-$E80)/VLOOKUP($D80,Opérations[],8,0))=INT(((N$4-$E80)/VLOOKUP($D80,Opérations[],8,0))),$D80&lt;&gt;""),"S",""))),"")</f>
        <v/>
      </c>
      <c r="O80" s="34" t="str">
        <f t="array" aca="1" ref="O80" ca="1">IFERROR(IF(AND(OR(WEEKDAY(N$4,2)&gt;5,N$4=Congés),OR(N80="x",N80="S")),N80,IF(O$4=$E80,"x",IF(AND(((O$4-$E80)/VLOOKUP($D80,Opérations[],8,0))=INT(((O$4-$E80)/VLOOKUP($D80,Opérations[],8,0))),$D80&lt;&gt;""),"S",""))),"")</f>
        <v/>
      </c>
      <c r="P80" s="34" t="str">
        <f t="array" aca="1" ref="P80" ca="1">IFERROR(IF(AND(OR(WEEKDAY(O$4,2)&gt;5,O$4=Congés),OR(O80="x",O80="S")),O80,IF(P$4=$E80,"x",IF(AND(((P$4-$E80)/VLOOKUP($D80,Opérations[],8,0))=INT(((P$4-$E80)/VLOOKUP($D80,Opérations[],8,0))),$D80&lt;&gt;""),"S",""))),"")</f>
        <v/>
      </c>
      <c r="Q80" s="34" t="str">
        <f t="array" aca="1" ref="Q80" ca="1">IFERROR(IF(AND(OR(WEEKDAY(P$4,2)&gt;5,P$4=Congés),OR(P80="x",P80="S")),P80,IF(Q$4=$E80,"x",IF(AND(((Q$4-$E80)/VLOOKUP($D80,Opérations[],8,0))=INT(((Q$4-$E80)/VLOOKUP($D80,Opérations[],8,0))),$D80&lt;&gt;""),"S",""))),"")</f>
        <v/>
      </c>
      <c r="R80" s="34" t="str">
        <f t="array" aca="1" ref="R80" ca="1">IFERROR(IF(AND(OR(WEEKDAY(Q$4,2)&gt;5,Q$4=Congés),OR(Q80="x",Q80="S")),Q80,IF(R$4=$E80,"x",IF(AND(((R$4-$E80)/VLOOKUP($D80,Opérations[],8,0))=INT(((R$4-$E80)/VLOOKUP($D80,Opérations[],8,0))),$D80&lt;&gt;""),"S",""))),"")</f>
        <v/>
      </c>
      <c r="S80" s="34" t="str">
        <f t="array" aca="1" ref="S80" ca="1">IFERROR(IF(AND(OR(WEEKDAY(R$4,2)&gt;5,R$4=Congés),OR(R80="x",R80="S")),R80,IF(S$4=$E80,"x",IF(AND(((S$4-$E80)/VLOOKUP($D80,Opérations[],8,0))=INT(((S$4-$E80)/VLOOKUP($D80,Opérations[],8,0))),$D80&lt;&gt;""),"S",""))),"")</f>
        <v/>
      </c>
      <c r="T80" s="34" t="str">
        <f t="array" aca="1" ref="T80" ca="1">IFERROR(IF(AND(OR(WEEKDAY(S$4,2)&gt;5,S$4=Congés),OR(S80="x",S80="S")),S80,IF(T$4=$E80,"x",IF(AND(((T$4-$E80)/VLOOKUP($D80,Opérations[],8,0))=INT(((T$4-$E80)/VLOOKUP($D80,Opérations[],8,0))),$D80&lt;&gt;""),"S",""))),"")</f>
        <v/>
      </c>
      <c r="U80" s="34" t="str">
        <f t="array" aca="1" ref="U80" ca="1">IFERROR(IF(AND(OR(WEEKDAY(T$4,2)&gt;5,T$4=Congés),OR(T80="x",T80="S")),T80,IF(U$4=$E80,"x",IF(AND(((U$4-$E80)/VLOOKUP($D80,Opérations[],8,0))=INT(((U$4-$E80)/VLOOKUP($D80,Opérations[],8,0))),$D80&lt;&gt;""),"S",""))),"")</f>
        <v/>
      </c>
      <c r="V80" s="34" t="str">
        <f t="array" aca="1" ref="V80" ca="1">IFERROR(IF(AND(OR(WEEKDAY(U$4,2)&gt;5,U$4=Congés),OR(U80="x",U80="S")),U80,IF(V$4=$E80,"x",IF(AND(((V$4-$E80)/VLOOKUP($D80,Opérations[],8,0))=INT(((V$4-$E80)/VLOOKUP($D80,Opérations[],8,0))),$D80&lt;&gt;""),"S",""))),"")</f>
        <v/>
      </c>
      <c r="W80" s="34" t="str">
        <f t="array" aca="1" ref="W80" ca="1">IFERROR(IF(AND(OR(WEEKDAY(V$4,2)&gt;5,V$4=Congés),OR(V80="x",V80="S")),V80,IF(W$4=$E80,"x",IF(AND(((W$4-$E80)/VLOOKUP($D80,Opérations[],8,0))=INT(((W$4-$E80)/VLOOKUP($D80,Opérations[],8,0))),$D80&lt;&gt;""),"S",""))),"")</f>
        <v/>
      </c>
      <c r="X80" s="34" t="str">
        <f t="array" aca="1" ref="X80" ca="1">IFERROR(IF(AND(OR(WEEKDAY(W$4,2)&gt;5,W$4=Congés),OR(W80="x",W80="S")),W80,IF(X$4=$E80,"x",IF(AND(((X$4-$E80)/VLOOKUP($D80,Opérations[],8,0))=INT(((X$4-$E80)/VLOOKUP($D80,Opérations[],8,0))),$D80&lt;&gt;""),"S",""))),"")</f>
        <v/>
      </c>
      <c r="Y80" s="34" t="str">
        <f t="array" aca="1" ref="Y80" ca="1">IFERROR(IF(AND(OR(WEEKDAY(X$4,2)&gt;5,X$4=Congés),OR(X80="x",X80="S")),X80,IF(Y$4=$E80,"x",IF(AND(((Y$4-$E80)/VLOOKUP($D80,Opérations[],8,0))=INT(((Y$4-$E80)/VLOOKUP($D80,Opérations[],8,0))),$D80&lt;&gt;""),"S",""))),"")</f>
        <v/>
      </c>
      <c r="Z80" s="34" t="str">
        <f t="array" aca="1" ref="Z80" ca="1">IFERROR(IF(AND(OR(WEEKDAY(Y$4,2)&gt;5,Y$4=Congés),OR(Y80="x",Y80="S")),Y80,IF(Z$4=$E80,"x",IF(AND(((Z$4-$E80)/VLOOKUP($D80,Opérations[],8,0))=INT(((Z$4-$E80)/VLOOKUP($D80,Opérations[],8,0))),$D80&lt;&gt;""),"S",""))),"")</f>
        <v/>
      </c>
      <c r="AA80" s="34" t="str">
        <f t="array" aca="1" ref="AA80" ca="1">IFERROR(IF(AND(OR(WEEKDAY(Z$4,2)&gt;5,Z$4=Congés),OR(Z80="x",Z80="S")),Z80,IF(AA$4=$E80,"x",IF(AND(((AA$4-$E80)/VLOOKUP($D80,Opérations[],8,0))=INT(((AA$4-$E80)/VLOOKUP($D80,Opérations[],8,0))),$D80&lt;&gt;""),"S",""))),"")</f>
        <v/>
      </c>
      <c r="AB80" s="34" t="str">
        <f t="array" aca="1" ref="AB80" ca="1">IFERROR(IF(AND(OR(WEEKDAY(AA$4,2)&gt;5,AA$4=Congés),OR(AA80="x",AA80="S")),AA80,IF(AB$4=$E80,"x",IF(AND(((AB$4-$E80)/VLOOKUP($D80,Opérations[],8,0))=INT(((AB$4-$E80)/VLOOKUP($D80,Opérations[],8,0))),$D80&lt;&gt;""),"S",""))),"")</f>
        <v/>
      </c>
      <c r="AC80" s="34" t="str">
        <f t="array" aca="1" ref="AC80" ca="1">IFERROR(IF(AND(OR(WEEKDAY(AB$4,2)&gt;5,AB$4=Congés),OR(AB80="x",AB80="S")),AB80,IF(AC$4=$E80,"x",IF(AND(((AC$4-$E80)/VLOOKUP($D80,Opérations[],8,0))=INT(((AC$4-$E80)/VLOOKUP($D80,Opérations[],8,0))),$D80&lt;&gt;""),"S",""))),"")</f>
        <v/>
      </c>
      <c r="AD80" s="34" t="str">
        <f t="array" aca="1" ref="AD80" ca="1">IFERROR(IF(AND(OR(WEEKDAY(AC$4,2)&gt;5,AC$4=Congés),OR(AC80="x",AC80="S")),AC80,IF(AD$4=$E80,"x",IF(AND(((AD$4-$E80)/VLOOKUP($D80,Opérations[],8,0))=INT(((AD$4-$E80)/VLOOKUP($D80,Opérations[],8,0))),$D80&lt;&gt;""),"S",""))),"")</f>
        <v/>
      </c>
      <c r="AE80" s="34" t="str">
        <f t="array" aca="1" ref="AE80" ca="1">IFERROR(IF(AND(OR(WEEKDAY(AD$4,2)&gt;5,AD$4=Congés),OR(AD80="x",AD80="S")),AD80,IF(AE$4=$E80,"x",IF(AND(((AE$4-$E80)/VLOOKUP($D80,Opérations[],8,0))=INT(((AE$4-$E80)/VLOOKUP($D80,Opérations[],8,0))),$D80&lt;&gt;""),"S",""))),"")</f>
        <v/>
      </c>
      <c r="AF80" s="34" t="str">
        <f t="array" aca="1" ref="AF80" ca="1">IFERROR(IF(AND(OR(WEEKDAY(AE$4,2)&gt;5,AE$4=Congés),OR(AE80="x",AE80="S")),AE80,IF(AF$4=$E80,"x",IF(AND(((AF$4-$E80)/VLOOKUP($D80,Opérations[],8,0))=INT(((AF$4-$E80)/VLOOKUP($D80,Opérations[],8,0))),$D80&lt;&gt;""),"S",""))),"")</f>
        <v/>
      </c>
      <c r="AG80" s="72" t="str">
        <f t="array" aca="1" ref="AG80" ca="1">IFERROR(IF(AND(OR(WEEKDAY(AF$4,2)&gt;5,AF$4=Congés),OR(AF80="x",AF80="S")),AF80,IF(AG$4=$E80,"x",IF(AND(((AG$4-$E80)/VLOOKUP($D80,Opérations[],8,0))=INT(((AG$4-$E80)/VLOOKUP($D80,Opérations[],8,0))),$D80&lt;&gt;""),"S",""))),"")</f>
        <v/>
      </c>
      <c r="AH80" s="80" t="str">
        <f t="array" aca="1" ref="AH80" ca="1">IFERROR(IF(AND(OR(WEEKDAY(AG$4,2)&gt;5,AG$4=Congés),OR(AG80="x",AG80="S")),AG80,IF(AH$4=$E80,"x",IF(AND(((AH$4-$E80)/VLOOKUP($D80,Opérations[],8,0))=INT(((AH$4-$E80)/VLOOKUP($D80,Opérations[],8,0))),$D80&lt;&gt;""),"S",""))),"")</f>
        <v/>
      </c>
      <c r="AI80" s="34" t="str">
        <f t="array" aca="1" ref="AI80" ca="1">IFERROR(IF(AND(OR(WEEKDAY(AH$4,2)&gt;5,AH$4=Congés),OR(AH80="x",AH80="S")),AH80,IF(AI$4=$E80,"x",IF(AND(((AI$4-$E80)/VLOOKUP($D80,Opérations[],8,0))=INT(((AI$4-$E80)/VLOOKUP($D80,Opérations[],8,0))),$D80&lt;&gt;""),"S",""))),"")</f>
        <v/>
      </c>
      <c r="AJ80" s="34" t="str">
        <f t="array" aca="1" ref="AJ80" ca="1">IFERROR(IF(AND(OR(WEEKDAY(AI$4,2)&gt;5,AI$4=Congés),OR(AI80="x",AI80="S")),AI80,IF(AJ$4=$E80,"x",IF(AND(((AJ$4-$E80)/VLOOKUP($D80,Opérations[],8,0))=INT(((AJ$4-$E80)/VLOOKUP($D80,Opérations[],8,0))),$D80&lt;&gt;""),"S",""))),"")</f>
        <v/>
      </c>
      <c r="AK80" s="34" t="str">
        <f t="array" aca="1" ref="AK80" ca="1">IFERROR(IF(AND(OR(WEEKDAY(AJ$4,2)&gt;5,AJ$4=Congés),OR(AJ80="x",AJ80="S")),AJ80,IF(AK$4=$E80,"x",IF(AND(((AK$4-$E80)/VLOOKUP($D80,Opérations[],8,0))=INT(((AK$4-$E80)/VLOOKUP($D80,Opérations[],8,0))),$D80&lt;&gt;""),"S",""))),"")</f>
        <v/>
      </c>
      <c r="AL80" s="34" t="str">
        <f t="array" aca="1" ref="AL80" ca="1">IFERROR(IF(AND(OR(WEEKDAY(AK$4,2)&gt;5,AK$4=Congés),OR(AK80="x",AK80="S")),AK80,IF(AL$4=$E80,"x",IF(AND(((AL$4-$E80)/VLOOKUP($D80,Opérations[],8,0))=INT(((AL$4-$E80)/VLOOKUP($D80,Opérations[],8,0))),$D80&lt;&gt;""),"S",""))),"")</f>
        <v/>
      </c>
      <c r="AM80" s="34" t="str">
        <f t="array" aca="1" ref="AM80" ca="1">IFERROR(IF(AND(OR(WEEKDAY(AL$4,2)&gt;5,AL$4=Congés),OR(AL80="x",AL80="S")),AL80,IF(AM$4=$E80,"x",IF(AND(((AM$4-$E80)/VLOOKUP($D80,Opérations[],8,0))=INT(((AM$4-$E80)/VLOOKUP($D80,Opérations[],8,0))),$D80&lt;&gt;""),"S",""))),"")</f>
        <v/>
      </c>
      <c r="AN80" s="34" t="str">
        <f t="array" aca="1" ref="AN80" ca="1">IFERROR(IF(AND(OR(WEEKDAY(AM$4,2)&gt;5,AM$4=Congés),OR(AM80="x",AM80="S")),AM80,IF(AN$4=$E80,"x",IF(AND(((AN$4-$E80)/VLOOKUP($D80,Opérations[],8,0))=INT(((AN$4-$E80)/VLOOKUP($D80,Opérations[],8,0))),$D80&lt;&gt;""),"S",""))),"")</f>
        <v/>
      </c>
      <c r="AO80" s="34" t="str">
        <f t="array" aca="1" ref="AO80" ca="1">IFERROR(IF(AND(OR(WEEKDAY(AN$4,2)&gt;5,AN$4=Congés),OR(AN80="x",AN80="S")),AN80,IF(AO$4=$E80,"x",IF(AND(((AO$4-$E80)/VLOOKUP($D80,Opérations[],8,0))=INT(((AO$4-$E80)/VLOOKUP($D80,Opérations[],8,0))),$D80&lt;&gt;""),"S",""))),"")</f>
        <v/>
      </c>
      <c r="AP80" s="34" t="str">
        <f t="array" aca="1" ref="AP80" ca="1">IFERROR(IF(AND(OR(WEEKDAY(AO$4,2)&gt;5,AO$4=Congés),OR(AO80="x",AO80="S")),AO80,IF(AP$4=$E80,"x",IF(AND(((AP$4-$E80)/VLOOKUP($D80,Opérations[],8,0))=INT(((AP$4-$E80)/VLOOKUP($D80,Opérations[],8,0))),$D80&lt;&gt;""),"S",""))),"")</f>
        <v/>
      </c>
      <c r="AQ80" s="34" t="str">
        <f t="array" aca="1" ref="AQ80" ca="1">IFERROR(IF(AND(OR(WEEKDAY(AP$4,2)&gt;5,AP$4=Congés),OR(AP80="x",AP80="S")),AP80,IF(AQ$4=$E80,"x",IF(AND(((AQ$4-$E80)/VLOOKUP($D80,Opérations[],8,0))=INT(((AQ$4-$E80)/VLOOKUP($D80,Opérations[],8,0))),$D80&lt;&gt;""),"S",""))),"")</f>
        <v/>
      </c>
      <c r="AR80" s="34" t="str">
        <f t="array" aca="1" ref="AR80" ca="1">IFERROR(IF(AND(OR(WEEKDAY(AQ$4,2)&gt;5,AQ$4=Congés),OR(AQ80="x",AQ80="S")),AQ80,IF(AR$4=$E80,"x",IF(AND(((AR$4-$E80)/VLOOKUP($D80,Opérations[],8,0))=INT(((AR$4-$E80)/VLOOKUP($D80,Opérations[],8,0))),$D80&lt;&gt;""),"S",""))),"")</f>
        <v/>
      </c>
      <c r="AS80" s="34" t="str">
        <f t="array" aca="1" ref="AS80" ca="1">IFERROR(IF(AND(OR(WEEKDAY(AR$4,2)&gt;5,AR$4=Congés),OR(AR80="x",AR80="S")),AR80,IF(AS$4=$E80,"x",IF(AND(((AS$4-$E80)/VLOOKUP($D80,Opérations[],8,0))=INT(((AS$4-$E80)/VLOOKUP($D80,Opérations[],8,0))),$D80&lt;&gt;""),"S",""))),"")</f>
        <v/>
      </c>
      <c r="AT80" s="34" t="str">
        <f t="array" aca="1" ref="AT80" ca="1">IFERROR(IF(AND(OR(WEEKDAY(AS$4,2)&gt;5,AS$4=Congés),OR(AS80="x",AS80="S")),AS80,IF(AT$4=$E80,"x",IF(AND(((AT$4-$E80)/VLOOKUP($D80,Opérations[],8,0))=INT(((AT$4-$E80)/VLOOKUP($D80,Opérations[],8,0))),$D80&lt;&gt;""),"S",""))),"")</f>
        <v/>
      </c>
      <c r="AU80" s="34" t="str">
        <f t="array" aca="1" ref="AU80" ca="1">IFERROR(IF(AND(OR(WEEKDAY(AT$4,2)&gt;5,AT$4=Congés),OR(AT80="x",AT80="S")),AT80,IF(AU$4=$E80,"x",IF(AND(((AU$4-$E80)/VLOOKUP($D80,Opérations[],8,0))=INT(((AU$4-$E80)/VLOOKUP($D80,Opérations[],8,0))),$D80&lt;&gt;""),"S",""))),"")</f>
        <v/>
      </c>
      <c r="AV80" s="34" t="str">
        <f t="array" aca="1" ref="AV80" ca="1">IFERROR(IF(AND(OR(WEEKDAY(AU$4,2)&gt;5,AU$4=Congés),OR(AU80="x",AU80="S")),AU80,IF(AV$4=$E80,"x",IF(AND(((AV$4-$E80)/VLOOKUP($D80,Opérations[],8,0))=INT(((AV$4-$E80)/VLOOKUP($D80,Opérations[],8,0))),$D80&lt;&gt;""),"S",""))),"")</f>
        <v/>
      </c>
      <c r="AW80" s="34" t="str">
        <f t="array" aca="1" ref="AW80" ca="1">IFERROR(IF(AND(OR(WEEKDAY(AV$4,2)&gt;5,AV$4=Congés),OR(AV80="x",AV80="S")),AV80,IF(AW$4=$E80,"x",IF(AND(((AW$4-$E80)/VLOOKUP($D80,Opérations[],8,0))=INT(((AW$4-$E80)/VLOOKUP($D80,Opérations[],8,0))),$D80&lt;&gt;""),"S",""))),"")</f>
        <v/>
      </c>
      <c r="AX80" s="34" t="str">
        <f t="array" aca="1" ref="AX80" ca="1">IFERROR(IF(AND(OR(WEEKDAY(AW$4,2)&gt;5,AW$4=Congés),OR(AW80="x",AW80="S")),AW80,IF(AX$4=$E80,"x",IF(AND(((AX$4-$E80)/VLOOKUP($D80,Opérations[],8,0))=INT(((AX$4-$E80)/VLOOKUP($D80,Opérations[],8,0))),$D80&lt;&gt;""),"S",""))),"")</f>
        <v/>
      </c>
      <c r="AY80" s="34" t="str">
        <f t="array" aca="1" ref="AY80" ca="1">IFERROR(IF(AND(OR(WEEKDAY(AX$4,2)&gt;5,AX$4=Congés),OR(AX80="x",AX80="S")),AX80,IF(AY$4=$E80,"x",IF(AND(((AY$4-$E80)/VLOOKUP($D80,Opérations[],8,0))=INT(((AY$4-$E80)/VLOOKUP($D80,Opérations[],8,0))),$D80&lt;&gt;""),"S",""))),"")</f>
        <v/>
      </c>
      <c r="AZ80" s="34" t="str">
        <f t="array" aca="1" ref="AZ80" ca="1">IFERROR(IF(AND(OR(WEEKDAY(AY$4,2)&gt;5,AY$4=Congés),OR(AY80="x",AY80="S")),AY80,IF(AZ$4=$E80,"x",IF(AND(((AZ$4-$E80)/VLOOKUP($D80,Opérations[],8,0))=INT(((AZ$4-$E80)/VLOOKUP($D80,Opérations[],8,0))),$D80&lt;&gt;""),"S",""))),"")</f>
        <v/>
      </c>
      <c r="BA80" s="34" t="str">
        <f t="array" aca="1" ref="BA80" ca="1">IFERROR(IF(AND(OR(WEEKDAY(AZ$4,2)&gt;5,AZ$4=Congés),OR(AZ80="x",AZ80="S")),AZ80,IF(BA$4=$E80,"x",IF(AND(((BA$4-$E80)/VLOOKUP($D80,Opérations[],8,0))=INT(((BA$4-$E80)/VLOOKUP($D80,Opérations[],8,0))),$D80&lt;&gt;""),"S",""))),"")</f>
        <v/>
      </c>
      <c r="BB80" s="34" t="str">
        <f t="array" aca="1" ref="BB80" ca="1">IFERROR(IF(AND(OR(WEEKDAY(BA$4,2)&gt;5,BA$4=Congés),OR(BA80="x",BA80="S")),BA80,IF(BB$4=$E80,"x",IF(AND(((BB$4-$E80)/VLOOKUP($D80,Opérations[],8,0))=INT(((BB$4-$E80)/VLOOKUP($D80,Opérations[],8,0))),$D80&lt;&gt;""),"S",""))),"")</f>
        <v/>
      </c>
      <c r="BC80" s="34" t="str">
        <f t="array" aca="1" ref="BC80" ca="1">IFERROR(IF(AND(OR(WEEKDAY(BB$4,2)&gt;5,BB$4=Congés),OR(BB80="x",BB80="S")),BB80,IF(BC$4=$E80,"x",IF(AND(((BC$4-$E80)/VLOOKUP($D80,Opérations[],8,0))=INT(((BC$4-$E80)/VLOOKUP($D80,Opérations[],8,0))),$D80&lt;&gt;""),"S",""))),"")</f>
        <v/>
      </c>
      <c r="BD80" s="72" t="str">
        <f t="array" aca="1" ref="BD80" ca="1">IFERROR(IF(AND(OR(WEEKDAY(BC$4,2)&gt;5,BC$4=Congés),OR(BC80="x",BC80="S")),BC80,IF(BD$4=$E80,"x",IF(AND(((BD$4-$E80)/VLOOKUP($D80,Opérations[],8,0))=INT(((BD$4-$E80)/VLOOKUP($D80,Opérations[],8,0))),$D80&lt;&gt;""),"S",""))),"")</f>
        <v/>
      </c>
    </row>
    <row r="81" spans="3:56">
      <c r="C81" s="163" t="str">
        <f>IF(ISBLANK(D81),"",VLOOKUP(D81,Opérations[],2,0))</f>
        <v>Système de pince</v>
      </c>
      <c r="D81" s="4">
        <f t="shared" si="5"/>
        <v>75</v>
      </c>
      <c r="E81" s="71">
        <f>IF(ISBLANK(D81),"",VLOOKUP(D81,Opérations[],3,0))</f>
        <v>0</v>
      </c>
      <c r="F81" s="83"/>
      <c r="G81" s="80" t="str">
        <f t="array" aca="1" ref="G81" ca="1">IFERROR(IF(AND(OR(WEEKDAY(F$4,2)&gt;5,F$4=Congés),OR(F81="x",F81="S")),F81,IF(G$4=$E81,"x",IF(AND(((G$4-$E81)/VLOOKUP($D81,Opérations[],8,0))=INT(((G$4-$E81)/VLOOKUP($D81,Opérations[],8,0))),$D81&lt;&gt;""),"S",""))),"")</f>
        <v/>
      </c>
      <c r="H81" s="34" t="str">
        <f t="array" aca="1" ref="H81" ca="1">IFERROR(IF(AND(OR(WEEKDAY(G$4,2)&gt;5,G$4=Congés),OR(G81="x",G81="S")),G81,IF(H$4=$E81,"x",IF(AND(((H$4-$E81)/VLOOKUP($D81,Opérations[],8,0))=INT(((H$4-$E81)/VLOOKUP($D81,Opérations[],8,0))),$D81&lt;&gt;""),"S",""))),"")</f>
        <v/>
      </c>
      <c r="I81" s="34" t="str">
        <f t="array" aca="1" ref="I81" ca="1">IFERROR(IF(AND(OR(WEEKDAY(H$4,2)&gt;5,H$4=Congés),OR(H81="x",H81="S")),H81,IF(I$4=$E81,"x",IF(AND(((I$4-$E81)/VLOOKUP($D81,Opérations[],8,0))=INT(((I$4-$E81)/VLOOKUP($D81,Opérations[],8,0))),$D81&lt;&gt;""),"S",""))),"")</f>
        <v/>
      </c>
      <c r="J81" s="34" t="str">
        <f t="array" aca="1" ref="J81" ca="1">IFERROR(IF(AND(OR(WEEKDAY(I$4,2)&gt;5,I$4=Congés),OR(I81="x",I81="S")),I81,IF(J$4=$E81,"x",IF(AND(((J$4-$E81)/VLOOKUP($D81,Opérations[],8,0))=INT(((J$4-$E81)/VLOOKUP($D81,Opérations[],8,0))),$D81&lt;&gt;""),"S",""))),"")</f>
        <v/>
      </c>
      <c r="K81" s="34" t="str">
        <f t="array" aca="1" ref="K81" ca="1">IFERROR(IF(AND(OR(WEEKDAY(J$4,2)&gt;5,J$4=Congés),OR(J81="x",J81="S")),J81,IF(K$4=$E81,"x",IF(AND(((K$4-$E81)/VLOOKUP($D81,Opérations[],8,0))=INT(((K$4-$E81)/VLOOKUP($D81,Opérations[],8,0))),$D81&lt;&gt;""),"S",""))),"")</f>
        <v/>
      </c>
      <c r="L81" s="34" t="str">
        <f t="array" aca="1" ref="L81" ca="1">IFERROR(IF(AND(OR(WEEKDAY(K$4,2)&gt;5,K$4=Congés),OR(K81="x",K81="S")),K81,IF(L$4=$E81,"x",IF(AND(((L$4-$E81)/VLOOKUP($D81,Opérations[],8,0))=INT(((L$4-$E81)/VLOOKUP($D81,Opérations[],8,0))),$D81&lt;&gt;""),"S",""))),"")</f>
        <v/>
      </c>
      <c r="M81" s="34" t="str">
        <f t="array" aca="1" ref="M81" ca="1">IFERROR(IF(AND(OR(WEEKDAY(L$4,2)&gt;5,L$4=Congés),OR(L81="x",L81="S")),L81,IF(M$4=$E81,"x",IF(AND(((M$4-$E81)/VLOOKUP($D81,Opérations[],8,0))=INT(((M$4-$E81)/VLOOKUP($D81,Opérations[],8,0))),$D81&lt;&gt;""),"S",""))),"")</f>
        <v/>
      </c>
      <c r="N81" s="34" t="str">
        <f t="array" aca="1" ref="N81" ca="1">IFERROR(IF(AND(OR(WEEKDAY(M$4,2)&gt;5,M$4=Congés),OR(M81="x",M81="S")),M81,IF(N$4=$E81,"x",IF(AND(((N$4-$E81)/VLOOKUP($D81,Opérations[],8,0))=INT(((N$4-$E81)/VLOOKUP($D81,Opérations[],8,0))),$D81&lt;&gt;""),"S",""))),"")</f>
        <v/>
      </c>
      <c r="O81" s="34" t="str">
        <f t="array" aca="1" ref="O81" ca="1">IFERROR(IF(AND(OR(WEEKDAY(N$4,2)&gt;5,N$4=Congés),OR(N81="x",N81="S")),N81,IF(O$4=$E81,"x",IF(AND(((O$4-$E81)/VLOOKUP($D81,Opérations[],8,0))=INT(((O$4-$E81)/VLOOKUP($D81,Opérations[],8,0))),$D81&lt;&gt;""),"S",""))),"")</f>
        <v/>
      </c>
      <c r="P81" s="34" t="str">
        <f t="array" aca="1" ref="P81" ca="1">IFERROR(IF(AND(OR(WEEKDAY(O$4,2)&gt;5,O$4=Congés),OR(O81="x",O81="S")),O81,IF(P$4=$E81,"x",IF(AND(((P$4-$E81)/VLOOKUP($D81,Opérations[],8,0))=INT(((P$4-$E81)/VLOOKUP($D81,Opérations[],8,0))),$D81&lt;&gt;""),"S",""))),"")</f>
        <v/>
      </c>
      <c r="Q81" s="34" t="str">
        <f t="array" aca="1" ref="Q81" ca="1">IFERROR(IF(AND(OR(WEEKDAY(P$4,2)&gt;5,P$4=Congés),OR(P81="x",P81="S")),P81,IF(Q$4=$E81,"x",IF(AND(((Q$4-$E81)/VLOOKUP($D81,Opérations[],8,0))=INT(((Q$4-$E81)/VLOOKUP($D81,Opérations[],8,0))),$D81&lt;&gt;""),"S",""))),"")</f>
        <v/>
      </c>
      <c r="R81" s="34" t="str">
        <f t="array" aca="1" ref="R81" ca="1">IFERROR(IF(AND(OR(WEEKDAY(Q$4,2)&gt;5,Q$4=Congés),OR(Q81="x",Q81="S")),Q81,IF(R$4=$E81,"x",IF(AND(((R$4-$E81)/VLOOKUP($D81,Opérations[],8,0))=INT(((R$4-$E81)/VLOOKUP($D81,Opérations[],8,0))),$D81&lt;&gt;""),"S",""))),"")</f>
        <v/>
      </c>
      <c r="S81" s="34" t="str">
        <f t="array" aca="1" ref="S81" ca="1">IFERROR(IF(AND(OR(WEEKDAY(R$4,2)&gt;5,R$4=Congés),OR(R81="x",R81="S")),R81,IF(S$4=$E81,"x",IF(AND(((S$4-$E81)/VLOOKUP($D81,Opérations[],8,0))=INT(((S$4-$E81)/VLOOKUP($D81,Opérations[],8,0))),$D81&lt;&gt;""),"S",""))),"")</f>
        <v/>
      </c>
      <c r="T81" s="34" t="str">
        <f t="array" aca="1" ref="T81" ca="1">IFERROR(IF(AND(OR(WEEKDAY(S$4,2)&gt;5,S$4=Congés),OR(S81="x",S81="S")),S81,IF(T$4=$E81,"x",IF(AND(((T$4-$E81)/VLOOKUP($D81,Opérations[],8,0))=INT(((T$4-$E81)/VLOOKUP($D81,Opérations[],8,0))),$D81&lt;&gt;""),"S",""))),"")</f>
        <v/>
      </c>
      <c r="U81" s="34" t="str">
        <f t="array" aca="1" ref="U81" ca="1">IFERROR(IF(AND(OR(WEEKDAY(T$4,2)&gt;5,T$4=Congés),OR(T81="x",T81="S")),T81,IF(U$4=$E81,"x",IF(AND(((U$4-$E81)/VLOOKUP($D81,Opérations[],8,0))=INT(((U$4-$E81)/VLOOKUP($D81,Opérations[],8,0))),$D81&lt;&gt;""),"S",""))),"")</f>
        <v/>
      </c>
      <c r="V81" s="34" t="str">
        <f t="array" aca="1" ref="V81" ca="1">IFERROR(IF(AND(OR(WEEKDAY(U$4,2)&gt;5,U$4=Congés),OR(U81="x",U81="S")),U81,IF(V$4=$E81,"x",IF(AND(((V$4-$E81)/VLOOKUP($D81,Opérations[],8,0))=INT(((V$4-$E81)/VLOOKUP($D81,Opérations[],8,0))),$D81&lt;&gt;""),"S",""))),"")</f>
        <v/>
      </c>
      <c r="W81" s="34" t="str">
        <f t="array" aca="1" ref="W81" ca="1">IFERROR(IF(AND(OR(WEEKDAY(V$4,2)&gt;5,V$4=Congés),OR(V81="x",V81="S")),V81,IF(W$4=$E81,"x",IF(AND(((W$4-$E81)/VLOOKUP($D81,Opérations[],8,0))=INT(((W$4-$E81)/VLOOKUP($D81,Opérations[],8,0))),$D81&lt;&gt;""),"S",""))),"")</f>
        <v/>
      </c>
      <c r="X81" s="34" t="str">
        <f t="array" aca="1" ref="X81" ca="1">IFERROR(IF(AND(OR(WEEKDAY(W$4,2)&gt;5,W$4=Congés),OR(W81="x",W81="S")),W81,IF(X$4=$E81,"x",IF(AND(((X$4-$E81)/VLOOKUP($D81,Opérations[],8,0))=INT(((X$4-$E81)/VLOOKUP($D81,Opérations[],8,0))),$D81&lt;&gt;""),"S",""))),"")</f>
        <v/>
      </c>
      <c r="Y81" s="34" t="str">
        <f t="array" aca="1" ref="Y81" ca="1">IFERROR(IF(AND(OR(WEEKDAY(X$4,2)&gt;5,X$4=Congés),OR(X81="x",X81="S")),X81,IF(Y$4=$E81,"x",IF(AND(((Y$4-$E81)/VLOOKUP($D81,Opérations[],8,0))=INT(((Y$4-$E81)/VLOOKUP($D81,Opérations[],8,0))),$D81&lt;&gt;""),"S",""))),"")</f>
        <v/>
      </c>
      <c r="Z81" s="34" t="str">
        <f t="array" aca="1" ref="Z81" ca="1">IFERROR(IF(AND(OR(WEEKDAY(Y$4,2)&gt;5,Y$4=Congés),OR(Y81="x",Y81="S")),Y81,IF(Z$4=$E81,"x",IF(AND(((Z$4-$E81)/VLOOKUP($D81,Opérations[],8,0))=INT(((Z$4-$E81)/VLOOKUP($D81,Opérations[],8,0))),$D81&lt;&gt;""),"S",""))),"")</f>
        <v/>
      </c>
      <c r="AA81" s="34" t="str">
        <f t="array" aca="1" ref="AA81" ca="1">IFERROR(IF(AND(OR(WEEKDAY(Z$4,2)&gt;5,Z$4=Congés),OR(Z81="x",Z81="S")),Z81,IF(AA$4=$E81,"x",IF(AND(((AA$4-$E81)/VLOOKUP($D81,Opérations[],8,0))=INT(((AA$4-$E81)/VLOOKUP($D81,Opérations[],8,0))),$D81&lt;&gt;""),"S",""))),"")</f>
        <v/>
      </c>
      <c r="AB81" s="34" t="str">
        <f t="array" aca="1" ref="AB81" ca="1">IFERROR(IF(AND(OR(WEEKDAY(AA$4,2)&gt;5,AA$4=Congés),OR(AA81="x",AA81="S")),AA81,IF(AB$4=$E81,"x",IF(AND(((AB$4-$E81)/VLOOKUP($D81,Opérations[],8,0))=INT(((AB$4-$E81)/VLOOKUP($D81,Opérations[],8,0))),$D81&lt;&gt;""),"S",""))),"")</f>
        <v/>
      </c>
      <c r="AC81" s="34" t="str">
        <f t="array" aca="1" ref="AC81" ca="1">IFERROR(IF(AND(OR(WEEKDAY(AB$4,2)&gt;5,AB$4=Congés),OR(AB81="x",AB81="S")),AB81,IF(AC$4=$E81,"x",IF(AND(((AC$4-$E81)/VLOOKUP($D81,Opérations[],8,0))=INT(((AC$4-$E81)/VLOOKUP($D81,Opérations[],8,0))),$D81&lt;&gt;""),"S",""))),"")</f>
        <v/>
      </c>
      <c r="AD81" s="34" t="str">
        <f t="array" aca="1" ref="AD81" ca="1">IFERROR(IF(AND(OR(WEEKDAY(AC$4,2)&gt;5,AC$4=Congés),OR(AC81="x",AC81="S")),AC81,IF(AD$4=$E81,"x",IF(AND(((AD$4-$E81)/VLOOKUP($D81,Opérations[],8,0))=INT(((AD$4-$E81)/VLOOKUP($D81,Opérations[],8,0))),$D81&lt;&gt;""),"S",""))),"")</f>
        <v/>
      </c>
      <c r="AE81" s="34" t="str">
        <f t="array" aca="1" ref="AE81" ca="1">IFERROR(IF(AND(OR(WEEKDAY(AD$4,2)&gt;5,AD$4=Congés),OR(AD81="x",AD81="S")),AD81,IF(AE$4=$E81,"x",IF(AND(((AE$4-$E81)/VLOOKUP($D81,Opérations[],8,0))=INT(((AE$4-$E81)/VLOOKUP($D81,Opérations[],8,0))),$D81&lt;&gt;""),"S",""))),"")</f>
        <v/>
      </c>
      <c r="AF81" s="34" t="str">
        <f t="array" aca="1" ref="AF81" ca="1">IFERROR(IF(AND(OR(WEEKDAY(AE$4,2)&gt;5,AE$4=Congés),OR(AE81="x",AE81="S")),AE81,IF(AF$4=$E81,"x",IF(AND(((AF$4-$E81)/VLOOKUP($D81,Opérations[],8,0))=INT(((AF$4-$E81)/VLOOKUP($D81,Opérations[],8,0))),$D81&lt;&gt;""),"S",""))),"")</f>
        <v/>
      </c>
      <c r="AG81" s="72" t="str">
        <f t="array" aca="1" ref="AG81" ca="1">IFERROR(IF(AND(OR(WEEKDAY(AF$4,2)&gt;5,AF$4=Congés),OR(AF81="x",AF81="S")),AF81,IF(AG$4=$E81,"x",IF(AND(((AG$4-$E81)/VLOOKUP($D81,Opérations[],8,0))=INT(((AG$4-$E81)/VLOOKUP($D81,Opérations[],8,0))),$D81&lt;&gt;""),"S",""))),"")</f>
        <v/>
      </c>
      <c r="AH81" s="80" t="str">
        <f t="array" aca="1" ref="AH81" ca="1">IFERROR(IF(AND(OR(WEEKDAY(AG$4,2)&gt;5,AG$4=Congés),OR(AG81="x",AG81="S")),AG81,IF(AH$4=$E81,"x",IF(AND(((AH$4-$E81)/VLOOKUP($D81,Opérations[],8,0))=INT(((AH$4-$E81)/VLOOKUP($D81,Opérations[],8,0))),$D81&lt;&gt;""),"S",""))),"")</f>
        <v/>
      </c>
      <c r="AI81" s="34" t="str">
        <f t="array" aca="1" ref="AI81" ca="1">IFERROR(IF(AND(OR(WEEKDAY(AH$4,2)&gt;5,AH$4=Congés),OR(AH81="x",AH81="S")),AH81,IF(AI$4=$E81,"x",IF(AND(((AI$4-$E81)/VLOOKUP($D81,Opérations[],8,0))=INT(((AI$4-$E81)/VLOOKUP($D81,Opérations[],8,0))),$D81&lt;&gt;""),"S",""))),"")</f>
        <v/>
      </c>
      <c r="AJ81" s="34" t="str">
        <f t="array" aca="1" ref="AJ81" ca="1">IFERROR(IF(AND(OR(WEEKDAY(AI$4,2)&gt;5,AI$4=Congés),OR(AI81="x",AI81="S")),AI81,IF(AJ$4=$E81,"x",IF(AND(((AJ$4-$E81)/VLOOKUP($D81,Opérations[],8,0))=INT(((AJ$4-$E81)/VLOOKUP($D81,Opérations[],8,0))),$D81&lt;&gt;""),"S",""))),"")</f>
        <v/>
      </c>
      <c r="AK81" s="34" t="str">
        <f t="array" aca="1" ref="AK81" ca="1">IFERROR(IF(AND(OR(WEEKDAY(AJ$4,2)&gt;5,AJ$4=Congés),OR(AJ81="x",AJ81="S")),AJ81,IF(AK$4=$E81,"x",IF(AND(((AK$4-$E81)/VLOOKUP($D81,Opérations[],8,0))=INT(((AK$4-$E81)/VLOOKUP($D81,Opérations[],8,0))),$D81&lt;&gt;""),"S",""))),"")</f>
        <v/>
      </c>
      <c r="AL81" s="34" t="str">
        <f t="array" aca="1" ref="AL81" ca="1">IFERROR(IF(AND(OR(WEEKDAY(AK$4,2)&gt;5,AK$4=Congés),OR(AK81="x",AK81="S")),AK81,IF(AL$4=$E81,"x",IF(AND(((AL$4-$E81)/VLOOKUP($D81,Opérations[],8,0))=INT(((AL$4-$E81)/VLOOKUP($D81,Opérations[],8,0))),$D81&lt;&gt;""),"S",""))),"")</f>
        <v/>
      </c>
      <c r="AM81" s="34" t="str">
        <f t="array" aca="1" ref="AM81" ca="1">IFERROR(IF(AND(OR(WEEKDAY(AL$4,2)&gt;5,AL$4=Congés),OR(AL81="x",AL81="S")),AL81,IF(AM$4=$E81,"x",IF(AND(((AM$4-$E81)/VLOOKUP($D81,Opérations[],8,0))=INT(((AM$4-$E81)/VLOOKUP($D81,Opérations[],8,0))),$D81&lt;&gt;""),"S",""))),"")</f>
        <v/>
      </c>
      <c r="AN81" s="34" t="str">
        <f t="array" aca="1" ref="AN81" ca="1">IFERROR(IF(AND(OR(WEEKDAY(AM$4,2)&gt;5,AM$4=Congés),OR(AM81="x",AM81="S")),AM81,IF(AN$4=$E81,"x",IF(AND(((AN$4-$E81)/VLOOKUP($D81,Opérations[],8,0))=INT(((AN$4-$E81)/VLOOKUP($D81,Opérations[],8,0))),$D81&lt;&gt;""),"S",""))),"")</f>
        <v/>
      </c>
      <c r="AO81" s="34" t="str">
        <f t="array" aca="1" ref="AO81" ca="1">IFERROR(IF(AND(OR(WEEKDAY(AN$4,2)&gt;5,AN$4=Congés),OR(AN81="x",AN81="S")),AN81,IF(AO$4=$E81,"x",IF(AND(((AO$4-$E81)/VLOOKUP($D81,Opérations[],8,0))=INT(((AO$4-$E81)/VLOOKUP($D81,Opérations[],8,0))),$D81&lt;&gt;""),"S",""))),"")</f>
        <v/>
      </c>
      <c r="AP81" s="34" t="str">
        <f t="array" aca="1" ref="AP81" ca="1">IFERROR(IF(AND(OR(WEEKDAY(AO$4,2)&gt;5,AO$4=Congés),OR(AO81="x",AO81="S")),AO81,IF(AP$4=$E81,"x",IF(AND(((AP$4-$E81)/VLOOKUP($D81,Opérations[],8,0))=INT(((AP$4-$E81)/VLOOKUP($D81,Opérations[],8,0))),$D81&lt;&gt;""),"S",""))),"")</f>
        <v/>
      </c>
      <c r="AQ81" s="34" t="str">
        <f t="array" aca="1" ref="AQ81" ca="1">IFERROR(IF(AND(OR(WEEKDAY(AP$4,2)&gt;5,AP$4=Congés),OR(AP81="x",AP81="S")),AP81,IF(AQ$4=$E81,"x",IF(AND(((AQ$4-$E81)/VLOOKUP($D81,Opérations[],8,0))=INT(((AQ$4-$E81)/VLOOKUP($D81,Opérations[],8,0))),$D81&lt;&gt;""),"S",""))),"")</f>
        <v/>
      </c>
      <c r="AR81" s="34" t="str">
        <f t="array" aca="1" ref="AR81" ca="1">IFERROR(IF(AND(OR(WEEKDAY(AQ$4,2)&gt;5,AQ$4=Congés),OR(AQ81="x",AQ81="S")),AQ81,IF(AR$4=$E81,"x",IF(AND(((AR$4-$E81)/VLOOKUP($D81,Opérations[],8,0))=INT(((AR$4-$E81)/VLOOKUP($D81,Opérations[],8,0))),$D81&lt;&gt;""),"S",""))),"")</f>
        <v/>
      </c>
      <c r="AS81" s="34" t="str">
        <f t="array" aca="1" ref="AS81" ca="1">IFERROR(IF(AND(OR(WEEKDAY(AR$4,2)&gt;5,AR$4=Congés),OR(AR81="x",AR81="S")),AR81,IF(AS$4=$E81,"x",IF(AND(((AS$4-$E81)/VLOOKUP($D81,Opérations[],8,0))=INT(((AS$4-$E81)/VLOOKUP($D81,Opérations[],8,0))),$D81&lt;&gt;""),"S",""))),"")</f>
        <v/>
      </c>
      <c r="AT81" s="34" t="str">
        <f t="array" aca="1" ref="AT81" ca="1">IFERROR(IF(AND(OR(WEEKDAY(AS$4,2)&gt;5,AS$4=Congés),OR(AS81="x",AS81="S")),AS81,IF(AT$4=$E81,"x",IF(AND(((AT$4-$E81)/VLOOKUP($D81,Opérations[],8,0))=INT(((AT$4-$E81)/VLOOKUP($D81,Opérations[],8,0))),$D81&lt;&gt;""),"S",""))),"")</f>
        <v/>
      </c>
      <c r="AU81" s="34" t="str">
        <f t="array" aca="1" ref="AU81" ca="1">IFERROR(IF(AND(OR(WEEKDAY(AT$4,2)&gt;5,AT$4=Congés),OR(AT81="x",AT81="S")),AT81,IF(AU$4=$E81,"x",IF(AND(((AU$4-$E81)/VLOOKUP($D81,Opérations[],8,0))=INT(((AU$4-$E81)/VLOOKUP($D81,Opérations[],8,0))),$D81&lt;&gt;""),"S",""))),"")</f>
        <v/>
      </c>
      <c r="AV81" s="34" t="str">
        <f t="array" aca="1" ref="AV81" ca="1">IFERROR(IF(AND(OR(WEEKDAY(AU$4,2)&gt;5,AU$4=Congés),OR(AU81="x",AU81="S")),AU81,IF(AV$4=$E81,"x",IF(AND(((AV$4-$E81)/VLOOKUP($D81,Opérations[],8,0))=INT(((AV$4-$E81)/VLOOKUP($D81,Opérations[],8,0))),$D81&lt;&gt;""),"S",""))),"")</f>
        <v/>
      </c>
      <c r="AW81" s="34" t="str">
        <f t="array" aca="1" ref="AW81" ca="1">IFERROR(IF(AND(OR(WEEKDAY(AV$4,2)&gt;5,AV$4=Congés),OR(AV81="x",AV81="S")),AV81,IF(AW$4=$E81,"x",IF(AND(((AW$4-$E81)/VLOOKUP($D81,Opérations[],8,0))=INT(((AW$4-$E81)/VLOOKUP($D81,Opérations[],8,0))),$D81&lt;&gt;""),"S",""))),"")</f>
        <v/>
      </c>
      <c r="AX81" s="34" t="str">
        <f t="array" aca="1" ref="AX81" ca="1">IFERROR(IF(AND(OR(WEEKDAY(AW$4,2)&gt;5,AW$4=Congés),OR(AW81="x",AW81="S")),AW81,IF(AX$4=$E81,"x",IF(AND(((AX$4-$E81)/VLOOKUP($D81,Opérations[],8,0))=INT(((AX$4-$E81)/VLOOKUP($D81,Opérations[],8,0))),$D81&lt;&gt;""),"S",""))),"")</f>
        <v/>
      </c>
      <c r="AY81" s="34" t="str">
        <f t="array" aca="1" ref="AY81" ca="1">IFERROR(IF(AND(OR(WEEKDAY(AX$4,2)&gt;5,AX$4=Congés),OR(AX81="x",AX81="S")),AX81,IF(AY$4=$E81,"x",IF(AND(((AY$4-$E81)/VLOOKUP($D81,Opérations[],8,0))=INT(((AY$4-$E81)/VLOOKUP($D81,Opérations[],8,0))),$D81&lt;&gt;""),"S",""))),"")</f>
        <v/>
      </c>
      <c r="AZ81" s="34" t="str">
        <f t="array" aca="1" ref="AZ81" ca="1">IFERROR(IF(AND(OR(WEEKDAY(AY$4,2)&gt;5,AY$4=Congés),OR(AY81="x",AY81="S")),AY81,IF(AZ$4=$E81,"x",IF(AND(((AZ$4-$E81)/VLOOKUP($D81,Opérations[],8,0))=INT(((AZ$4-$E81)/VLOOKUP($D81,Opérations[],8,0))),$D81&lt;&gt;""),"S",""))),"")</f>
        <v/>
      </c>
      <c r="BA81" s="34" t="str">
        <f t="array" aca="1" ref="BA81" ca="1">IFERROR(IF(AND(OR(WEEKDAY(AZ$4,2)&gt;5,AZ$4=Congés),OR(AZ81="x",AZ81="S")),AZ81,IF(BA$4=$E81,"x",IF(AND(((BA$4-$E81)/VLOOKUP($D81,Opérations[],8,0))=INT(((BA$4-$E81)/VLOOKUP($D81,Opérations[],8,0))),$D81&lt;&gt;""),"S",""))),"")</f>
        <v/>
      </c>
      <c r="BB81" s="34" t="str">
        <f t="array" aca="1" ref="BB81" ca="1">IFERROR(IF(AND(OR(WEEKDAY(BA$4,2)&gt;5,BA$4=Congés),OR(BA81="x",BA81="S")),BA81,IF(BB$4=$E81,"x",IF(AND(((BB$4-$E81)/VLOOKUP($D81,Opérations[],8,0))=INT(((BB$4-$E81)/VLOOKUP($D81,Opérations[],8,0))),$D81&lt;&gt;""),"S",""))),"")</f>
        <v/>
      </c>
      <c r="BC81" s="34" t="str">
        <f t="array" aca="1" ref="BC81" ca="1">IFERROR(IF(AND(OR(WEEKDAY(BB$4,2)&gt;5,BB$4=Congés),OR(BB81="x",BB81="S")),BB81,IF(BC$4=$E81,"x",IF(AND(((BC$4-$E81)/VLOOKUP($D81,Opérations[],8,0))=INT(((BC$4-$E81)/VLOOKUP($D81,Opérations[],8,0))),$D81&lt;&gt;""),"S",""))),"")</f>
        <v/>
      </c>
      <c r="BD81" s="72" t="str">
        <f t="array" aca="1" ref="BD81" ca="1">IFERROR(IF(AND(OR(WEEKDAY(BC$4,2)&gt;5,BC$4=Congés),OR(BC81="x",BC81="S")),BC81,IF(BD$4=$E81,"x",IF(AND(((BD$4-$E81)/VLOOKUP($D81,Opérations[],8,0))=INT(((BD$4-$E81)/VLOOKUP($D81,Opérations[],8,0))),$D81&lt;&gt;""),"S",""))),"")</f>
        <v/>
      </c>
    </row>
    <row r="82" spans="3:56">
      <c r="C82" s="159" t="str">
        <f>IF(ISBLANK(D82),"",VLOOKUP(D82,Opérations[],2,0))</f>
        <v xml:space="preserve">Graissage et nettoyage </v>
      </c>
      <c r="D82" s="4">
        <f t="shared" si="5"/>
        <v>76</v>
      </c>
      <c r="E82" s="71">
        <f>IF(ISBLANK(D82),"",VLOOKUP(D82,Opérations[],3,0))</f>
        <v>42650</v>
      </c>
      <c r="F82" s="83"/>
      <c r="G82" s="80" t="str">
        <f t="array" aca="1" ref="G82" ca="1">IFERROR(IF(AND(OR(WEEKDAY(F$4,2)&gt;5,F$4=Congés),OR(F82="x",F82="S")),F82,IF(G$4=$E82,"x",IF(AND(((G$4-$E82)/VLOOKUP($D82,Opérations[],8,0))=INT(((G$4-$E82)/VLOOKUP($D82,Opérations[],8,0))),$D82&lt;&gt;""),"S",""))),"")</f>
        <v/>
      </c>
      <c r="H82" s="34" t="str">
        <f t="array" aca="1" ref="H82" ca="1">IFERROR(IF(AND(OR(WEEKDAY(G$4,2)&gt;5,G$4=Congés),OR(G82="x",G82="S")),G82,IF(H$4=$E82,"x",IF(AND(((H$4-$E82)/VLOOKUP($D82,Opérations[],8,0))=INT(((H$4-$E82)/VLOOKUP($D82,Opérations[],8,0))),$D82&lt;&gt;""),"S",""))),"")</f>
        <v/>
      </c>
      <c r="I82" s="34" t="str">
        <f t="array" aca="1" ref="I82" ca="1">IFERROR(IF(AND(OR(WEEKDAY(H$4,2)&gt;5,H$4=Congés),OR(H82="x",H82="S")),H82,IF(I$4=$E82,"x",IF(AND(((I$4-$E82)/VLOOKUP($D82,Opérations[],8,0))=INT(((I$4-$E82)/VLOOKUP($D82,Opérations[],8,0))),$D82&lt;&gt;""),"S",""))),"")</f>
        <v/>
      </c>
      <c r="J82" s="34" t="str">
        <f t="array" aca="1" ref="J82" ca="1">IFERROR(IF(AND(OR(WEEKDAY(I$4,2)&gt;5,I$4=Congés),OR(I82="x",I82="S")),I82,IF(J$4=$E82,"x",IF(AND(((J$4-$E82)/VLOOKUP($D82,Opérations[],8,0))=INT(((J$4-$E82)/VLOOKUP($D82,Opérations[],8,0))),$D82&lt;&gt;""),"S",""))),"")</f>
        <v/>
      </c>
      <c r="K82" s="34" t="str">
        <f t="array" aca="1" ref="K82" ca="1">IFERROR(IF(AND(OR(WEEKDAY(J$4,2)&gt;5,J$4=Congés),OR(J82="x",J82="S")),J82,IF(K$4=$E82,"x",IF(AND(((K$4-$E82)/VLOOKUP($D82,Opérations[],8,0))=INT(((K$4-$E82)/VLOOKUP($D82,Opérations[],8,0))),$D82&lt;&gt;""),"S",""))),"")</f>
        <v/>
      </c>
      <c r="L82" s="34" t="str">
        <f t="array" aca="1" ref="L82" ca="1">IFERROR(IF(AND(OR(WEEKDAY(K$4,2)&gt;5,K$4=Congés),OR(K82="x",K82="S")),K82,IF(L$4=$E82,"x",IF(AND(((L$4-$E82)/VLOOKUP($D82,Opérations[],8,0))=INT(((L$4-$E82)/VLOOKUP($D82,Opérations[],8,0))),$D82&lt;&gt;""),"S",""))),"")</f>
        <v/>
      </c>
      <c r="M82" s="34" t="str">
        <f t="array" aca="1" ref="M82" ca="1">IFERROR(IF(AND(OR(WEEKDAY(L$4,2)&gt;5,L$4=Congés),OR(L82="x",L82="S")),L82,IF(M$4=$E82,"x",IF(AND(((M$4-$E82)/VLOOKUP($D82,Opérations[],8,0))=INT(((M$4-$E82)/VLOOKUP($D82,Opérations[],8,0))),$D82&lt;&gt;""),"S",""))),"")</f>
        <v/>
      </c>
      <c r="N82" s="34" t="str">
        <f t="array" aca="1" ref="N82" ca="1">IFERROR(IF(AND(OR(WEEKDAY(M$4,2)&gt;5,M$4=Congés),OR(M82="x",M82="S")),M82,IF(N$4=$E82,"x",IF(AND(((N$4-$E82)/VLOOKUP($D82,Opérations[],8,0))=INT(((N$4-$E82)/VLOOKUP($D82,Opérations[],8,0))),$D82&lt;&gt;""),"S",""))),"")</f>
        <v/>
      </c>
      <c r="O82" s="34" t="str">
        <f t="array" aca="1" ref="O82" ca="1">IFERROR(IF(AND(OR(WEEKDAY(N$4,2)&gt;5,N$4=Congés),OR(N82="x",N82="S")),N82,IF(O$4=$E82,"x",IF(AND(((O$4-$E82)/VLOOKUP($D82,Opérations[],8,0))=INT(((O$4-$E82)/VLOOKUP($D82,Opérations[],8,0))),$D82&lt;&gt;""),"S",""))),"")</f>
        <v/>
      </c>
      <c r="P82" s="34" t="str">
        <f t="array" aca="1" ref="P82" ca="1">IFERROR(IF(AND(OR(WEEKDAY(O$4,2)&gt;5,O$4=Congés),OR(O82="x",O82="S")),O82,IF(P$4=$E82,"x",IF(AND(((P$4-$E82)/VLOOKUP($D82,Opérations[],8,0))=INT(((P$4-$E82)/VLOOKUP($D82,Opérations[],8,0))),$D82&lt;&gt;""),"S",""))),"")</f>
        <v/>
      </c>
      <c r="Q82" s="34" t="str">
        <f t="array" aca="1" ref="Q82" ca="1">IFERROR(IF(AND(OR(WEEKDAY(P$4,2)&gt;5,P$4=Congés),OR(P82="x",P82="S")),P82,IF(Q$4=$E82,"x",IF(AND(((Q$4-$E82)/VLOOKUP($D82,Opérations[],8,0))=INT(((Q$4-$E82)/VLOOKUP($D82,Opérations[],8,0))),$D82&lt;&gt;""),"S",""))),"")</f>
        <v/>
      </c>
      <c r="R82" s="34" t="str">
        <f t="array" aca="1" ref="R82" ca="1">IFERROR(IF(AND(OR(WEEKDAY(Q$4,2)&gt;5,Q$4=Congés),OR(Q82="x",Q82="S")),Q82,IF(R$4=$E82,"x",IF(AND(((R$4-$E82)/VLOOKUP($D82,Opérations[],8,0))=INT(((R$4-$E82)/VLOOKUP($D82,Opérations[],8,0))),$D82&lt;&gt;""),"S",""))),"")</f>
        <v/>
      </c>
      <c r="S82" s="34" t="str">
        <f t="array" aca="1" ref="S82" ca="1">IFERROR(IF(AND(OR(WEEKDAY(R$4,2)&gt;5,R$4=Congés),OR(R82="x",R82="S")),R82,IF(S$4=$E82,"x",IF(AND(((S$4-$E82)/VLOOKUP($D82,Opérations[],8,0))=INT(((S$4-$E82)/VLOOKUP($D82,Opérations[],8,0))),$D82&lt;&gt;""),"S",""))),"")</f>
        <v/>
      </c>
      <c r="T82" s="34" t="str">
        <f t="array" aca="1" ref="T82" ca="1">IFERROR(IF(AND(OR(WEEKDAY(S$4,2)&gt;5,S$4=Congés),OR(S82="x",S82="S")),S82,IF(T$4=$E82,"x",IF(AND(((T$4-$E82)/VLOOKUP($D82,Opérations[],8,0))=INT(((T$4-$E82)/VLOOKUP($D82,Opérations[],8,0))),$D82&lt;&gt;""),"S",""))),"")</f>
        <v/>
      </c>
      <c r="U82" s="34" t="str">
        <f t="array" aca="1" ref="U82" ca="1">IFERROR(IF(AND(OR(WEEKDAY(T$4,2)&gt;5,T$4=Congés),OR(T82="x",T82="S")),T82,IF(U$4=$E82,"x",IF(AND(((U$4-$E82)/VLOOKUP($D82,Opérations[],8,0))=INT(((U$4-$E82)/VLOOKUP($D82,Opérations[],8,0))),$D82&lt;&gt;""),"S",""))),"")</f>
        <v/>
      </c>
      <c r="V82" s="34" t="str">
        <f t="array" aca="1" ref="V82" ca="1">IFERROR(IF(AND(OR(WEEKDAY(U$4,2)&gt;5,U$4=Congés),OR(U82="x",U82="S")),U82,IF(V$4=$E82,"x",IF(AND(((V$4-$E82)/VLOOKUP($D82,Opérations[],8,0))=INT(((V$4-$E82)/VLOOKUP($D82,Opérations[],8,0))),$D82&lt;&gt;""),"S",""))),"")</f>
        <v/>
      </c>
      <c r="W82" s="34" t="str">
        <f t="array" aca="1" ref="W82" ca="1">IFERROR(IF(AND(OR(WEEKDAY(V$4,2)&gt;5,V$4=Congés),OR(V82="x",V82="S")),V82,IF(W$4=$E82,"x",IF(AND(((W$4-$E82)/VLOOKUP($D82,Opérations[],8,0))=INT(((W$4-$E82)/VLOOKUP($D82,Opérations[],8,0))),$D82&lt;&gt;""),"S",""))),"")</f>
        <v/>
      </c>
      <c r="X82" s="34" t="str">
        <f t="array" aca="1" ref="X82" ca="1">IFERROR(IF(AND(OR(WEEKDAY(W$4,2)&gt;5,W$4=Congés),OR(W82="x",W82="S")),W82,IF(X$4=$E82,"x",IF(AND(((X$4-$E82)/VLOOKUP($D82,Opérations[],8,0))=INT(((X$4-$E82)/VLOOKUP($D82,Opérations[],8,0))),$D82&lt;&gt;""),"S",""))),"")</f>
        <v/>
      </c>
      <c r="Y82" s="34" t="str">
        <f t="array" aca="1" ref="Y82" ca="1">IFERROR(IF(AND(OR(WEEKDAY(X$4,2)&gt;5,X$4=Congés),OR(X82="x",X82="S")),X82,IF(Y$4=$E82,"x",IF(AND(((Y$4-$E82)/VLOOKUP($D82,Opérations[],8,0))=INT(((Y$4-$E82)/VLOOKUP($D82,Opérations[],8,0))),$D82&lt;&gt;""),"S",""))),"")</f>
        <v/>
      </c>
      <c r="Z82" s="34" t="str">
        <f t="array" aca="1" ref="Z82" ca="1">IFERROR(IF(AND(OR(WEEKDAY(Y$4,2)&gt;5,Y$4=Congés),OR(Y82="x",Y82="S")),Y82,IF(Z$4=$E82,"x",IF(AND(((Z$4-$E82)/VLOOKUP($D82,Opérations[],8,0))=INT(((Z$4-$E82)/VLOOKUP($D82,Opérations[],8,0))),$D82&lt;&gt;""),"S",""))),"")</f>
        <v/>
      </c>
      <c r="AA82" s="34" t="str">
        <f t="array" aca="1" ref="AA82" ca="1">IFERROR(IF(AND(OR(WEEKDAY(Z$4,2)&gt;5,Z$4=Congés),OR(Z82="x",Z82="S")),Z82,IF(AA$4=$E82,"x",IF(AND(((AA$4-$E82)/VLOOKUP($D82,Opérations[],8,0))=INT(((AA$4-$E82)/VLOOKUP($D82,Opérations[],8,0))),$D82&lt;&gt;""),"S",""))),"")</f>
        <v/>
      </c>
      <c r="AB82" s="34" t="str">
        <f t="array" aca="1" ref="AB82" ca="1">IFERROR(IF(AND(OR(WEEKDAY(AA$4,2)&gt;5,AA$4=Congés),OR(AA82="x",AA82="S")),AA82,IF(AB$4=$E82,"x",IF(AND(((AB$4-$E82)/VLOOKUP($D82,Opérations[],8,0))=INT(((AB$4-$E82)/VLOOKUP($D82,Opérations[],8,0))),$D82&lt;&gt;""),"S",""))),"")</f>
        <v/>
      </c>
      <c r="AC82" s="34" t="str">
        <f t="array" aca="1" ref="AC82" ca="1">IFERROR(IF(AND(OR(WEEKDAY(AB$4,2)&gt;5,AB$4=Congés),OR(AB82="x",AB82="S")),AB82,IF(AC$4=$E82,"x",IF(AND(((AC$4-$E82)/VLOOKUP($D82,Opérations[],8,0))=INT(((AC$4-$E82)/VLOOKUP($D82,Opérations[],8,0))),$D82&lt;&gt;""),"S",""))),"")</f>
        <v/>
      </c>
      <c r="AD82" s="34" t="str">
        <f t="array" aca="1" ref="AD82" ca="1">IFERROR(IF(AND(OR(WEEKDAY(AC$4,2)&gt;5,AC$4=Congés),OR(AC82="x",AC82="S")),AC82,IF(AD$4=$E82,"x",IF(AND(((AD$4-$E82)/VLOOKUP($D82,Opérations[],8,0))=INT(((AD$4-$E82)/VLOOKUP($D82,Opérations[],8,0))),$D82&lt;&gt;""),"S",""))),"")</f>
        <v/>
      </c>
      <c r="AE82" s="34" t="str">
        <f t="array" aca="1" ref="AE82" ca="1">IFERROR(IF(AND(OR(WEEKDAY(AD$4,2)&gt;5,AD$4=Congés),OR(AD82="x",AD82="S")),AD82,IF(AE$4=$E82,"x",IF(AND(((AE$4-$E82)/VLOOKUP($D82,Opérations[],8,0))=INT(((AE$4-$E82)/VLOOKUP($D82,Opérations[],8,0))),$D82&lt;&gt;""),"S",""))),"")</f>
        <v/>
      </c>
      <c r="AF82" s="34" t="str">
        <f t="array" aca="1" ref="AF82" ca="1">IFERROR(IF(AND(OR(WEEKDAY(AE$4,2)&gt;5,AE$4=Congés),OR(AE82="x",AE82="S")),AE82,IF(AF$4=$E82,"x",IF(AND(((AF$4-$E82)/VLOOKUP($D82,Opérations[],8,0))=INT(((AF$4-$E82)/VLOOKUP($D82,Opérations[],8,0))),$D82&lt;&gt;""),"S",""))),"")</f>
        <v/>
      </c>
      <c r="AG82" s="72" t="str">
        <f t="array" aca="1" ref="AG82" ca="1">IFERROR(IF(AND(OR(WEEKDAY(AF$4,2)&gt;5,AF$4=Congés),OR(AF82="x",AF82="S")),AF82,IF(AG$4=$E82,"x",IF(AND(((AG$4-$E82)/VLOOKUP($D82,Opérations[],8,0))=INT(((AG$4-$E82)/VLOOKUP($D82,Opérations[],8,0))),$D82&lt;&gt;""),"S",""))),"")</f>
        <v/>
      </c>
      <c r="AH82" s="80" t="str">
        <f t="array" aca="1" ref="AH82" ca="1">IFERROR(IF(AND(OR(WEEKDAY(AG$4,2)&gt;5,AG$4=Congés),OR(AG82="x",AG82="S")),AG82,IF(AH$4=$E82,"x",IF(AND(((AH$4-$E82)/VLOOKUP($D82,Opérations[],8,0))=INT(((AH$4-$E82)/VLOOKUP($D82,Opérations[],8,0))),$D82&lt;&gt;""),"S",""))),"")</f>
        <v/>
      </c>
      <c r="AI82" s="34" t="str">
        <f t="array" aca="1" ref="AI82" ca="1">IFERROR(IF(AND(OR(WEEKDAY(AH$4,2)&gt;5,AH$4=Congés),OR(AH82="x",AH82="S")),AH82,IF(AI$4=$E82,"x",IF(AND(((AI$4-$E82)/VLOOKUP($D82,Opérations[],8,0))=INT(((AI$4-$E82)/VLOOKUP($D82,Opérations[],8,0))),$D82&lt;&gt;""),"S",""))),"")</f>
        <v/>
      </c>
      <c r="AJ82" s="34" t="str">
        <f t="array" aca="1" ref="AJ82" ca="1">IFERROR(IF(AND(OR(WEEKDAY(AI$4,2)&gt;5,AI$4=Congés),OR(AI82="x",AI82="S")),AI82,IF(AJ$4=$E82,"x",IF(AND(((AJ$4-$E82)/VLOOKUP($D82,Opérations[],8,0))=INT(((AJ$4-$E82)/VLOOKUP($D82,Opérations[],8,0))),$D82&lt;&gt;""),"S",""))),"")</f>
        <v/>
      </c>
      <c r="AK82" s="34" t="str">
        <f t="array" aca="1" ref="AK82" ca="1">IFERROR(IF(AND(OR(WEEKDAY(AJ$4,2)&gt;5,AJ$4=Congés),OR(AJ82="x",AJ82="S")),AJ82,IF(AK$4=$E82,"x",IF(AND(((AK$4-$E82)/VLOOKUP($D82,Opérations[],8,0))=INT(((AK$4-$E82)/VLOOKUP($D82,Opérations[],8,0))),$D82&lt;&gt;""),"S",""))),"")</f>
        <v/>
      </c>
      <c r="AL82" s="34" t="str">
        <f t="array" aca="1" ref="AL82" ca="1">IFERROR(IF(AND(OR(WEEKDAY(AK$4,2)&gt;5,AK$4=Congés),OR(AK82="x",AK82="S")),AK82,IF(AL$4=$E82,"x",IF(AND(((AL$4-$E82)/VLOOKUP($D82,Opérations[],8,0))=INT(((AL$4-$E82)/VLOOKUP($D82,Opérations[],8,0))),$D82&lt;&gt;""),"S",""))),"")</f>
        <v/>
      </c>
      <c r="AM82" s="34" t="str">
        <f t="array" aca="1" ref="AM82" ca="1">IFERROR(IF(AND(OR(WEEKDAY(AL$4,2)&gt;5,AL$4=Congés),OR(AL82="x",AL82="S")),AL82,IF(AM$4=$E82,"x",IF(AND(((AM$4-$E82)/VLOOKUP($D82,Opérations[],8,0))=INT(((AM$4-$E82)/VLOOKUP($D82,Opérations[],8,0))),$D82&lt;&gt;""),"S",""))),"")</f>
        <v/>
      </c>
      <c r="AN82" s="34" t="str">
        <f t="array" aca="1" ref="AN82" ca="1">IFERROR(IF(AND(OR(WEEKDAY(AM$4,2)&gt;5,AM$4=Congés),OR(AM82="x",AM82="S")),AM82,IF(AN$4=$E82,"x",IF(AND(((AN$4-$E82)/VLOOKUP($D82,Opérations[],8,0))=INT(((AN$4-$E82)/VLOOKUP($D82,Opérations[],8,0))),$D82&lt;&gt;""),"S",""))),"")</f>
        <v/>
      </c>
      <c r="AO82" s="34" t="str">
        <f t="array" aca="1" ref="AO82" ca="1">IFERROR(IF(AND(OR(WEEKDAY(AN$4,2)&gt;5,AN$4=Congés),OR(AN82="x",AN82="S")),AN82,IF(AO$4=$E82,"x",IF(AND(((AO$4-$E82)/VLOOKUP($D82,Opérations[],8,0))=INT(((AO$4-$E82)/VLOOKUP($D82,Opérations[],8,0))),$D82&lt;&gt;""),"S",""))),"")</f>
        <v/>
      </c>
      <c r="AP82" s="34" t="str">
        <f t="array" aca="1" ref="AP82" ca="1">IFERROR(IF(AND(OR(WEEKDAY(AO$4,2)&gt;5,AO$4=Congés),OR(AO82="x",AO82="S")),AO82,IF(AP$4=$E82,"x",IF(AND(((AP$4-$E82)/VLOOKUP($D82,Opérations[],8,0))=INT(((AP$4-$E82)/VLOOKUP($D82,Opérations[],8,0))),$D82&lt;&gt;""),"S",""))),"")</f>
        <v/>
      </c>
      <c r="AQ82" s="34" t="str">
        <f t="array" aca="1" ref="AQ82" ca="1">IFERROR(IF(AND(OR(WEEKDAY(AP$4,2)&gt;5,AP$4=Congés),OR(AP82="x",AP82="S")),AP82,IF(AQ$4=$E82,"x",IF(AND(((AQ$4-$E82)/VLOOKUP($D82,Opérations[],8,0))=INT(((AQ$4-$E82)/VLOOKUP($D82,Opérations[],8,0))),$D82&lt;&gt;""),"S",""))),"")</f>
        <v/>
      </c>
      <c r="AR82" s="34" t="str">
        <f t="array" aca="1" ref="AR82" ca="1">IFERROR(IF(AND(OR(WEEKDAY(AQ$4,2)&gt;5,AQ$4=Congés),OR(AQ82="x",AQ82="S")),AQ82,IF(AR$4=$E82,"x",IF(AND(((AR$4-$E82)/VLOOKUP($D82,Opérations[],8,0))=INT(((AR$4-$E82)/VLOOKUP($D82,Opérations[],8,0))),$D82&lt;&gt;""),"S",""))),"")</f>
        <v/>
      </c>
      <c r="AS82" s="34" t="str">
        <f t="array" aca="1" ref="AS82" ca="1">IFERROR(IF(AND(OR(WEEKDAY(AR$4,2)&gt;5,AR$4=Congés),OR(AR82="x",AR82="S")),AR82,IF(AS$4=$E82,"x",IF(AND(((AS$4-$E82)/VLOOKUP($D82,Opérations[],8,0))=INT(((AS$4-$E82)/VLOOKUP($D82,Opérations[],8,0))),$D82&lt;&gt;""),"S",""))),"")</f>
        <v/>
      </c>
      <c r="AT82" s="34" t="str">
        <f t="array" aca="1" ref="AT82" ca="1">IFERROR(IF(AND(OR(WEEKDAY(AS$4,2)&gt;5,AS$4=Congés),OR(AS82="x",AS82="S")),AS82,IF(AT$4=$E82,"x",IF(AND(((AT$4-$E82)/VLOOKUP($D82,Opérations[],8,0))=INT(((AT$4-$E82)/VLOOKUP($D82,Opérations[],8,0))),$D82&lt;&gt;""),"S",""))),"")</f>
        <v/>
      </c>
      <c r="AU82" s="34" t="str">
        <f t="array" aca="1" ref="AU82" ca="1">IFERROR(IF(AND(OR(WEEKDAY(AT$4,2)&gt;5,AT$4=Congés),OR(AT82="x",AT82="S")),AT82,IF(AU$4=$E82,"x",IF(AND(((AU$4-$E82)/VLOOKUP($D82,Opérations[],8,0))=INT(((AU$4-$E82)/VLOOKUP($D82,Opérations[],8,0))),$D82&lt;&gt;""),"S",""))),"")</f>
        <v/>
      </c>
      <c r="AV82" s="34" t="str">
        <f t="array" aca="1" ref="AV82" ca="1">IFERROR(IF(AND(OR(WEEKDAY(AU$4,2)&gt;5,AU$4=Congés),OR(AU82="x",AU82="S")),AU82,IF(AV$4=$E82,"x",IF(AND(((AV$4-$E82)/VLOOKUP($D82,Opérations[],8,0))=INT(((AV$4-$E82)/VLOOKUP($D82,Opérations[],8,0))),$D82&lt;&gt;""),"S",""))),"")</f>
        <v/>
      </c>
      <c r="AW82" s="34" t="str">
        <f t="array" aca="1" ref="AW82" ca="1">IFERROR(IF(AND(OR(WEEKDAY(AV$4,2)&gt;5,AV$4=Congés),OR(AV82="x",AV82="S")),AV82,IF(AW$4=$E82,"x",IF(AND(((AW$4-$E82)/VLOOKUP($D82,Opérations[],8,0))=INT(((AW$4-$E82)/VLOOKUP($D82,Opérations[],8,0))),$D82&lt;&gt;""),"S",""))),"")</f>
        <v/>
      </c>
      <c r="AX82" s="34" t="str">
        <f t="array" aca="1" ref="AX82" ca="1">IFERROR(IF(AND(OR(WEEKDAY(AW$4,2)&gt;5,AW$4=Congés),OR(AW82="x",AW82="S")),AW82,IF(AX$4=$E82,"x",IF(AND(((AX$4-$E82)/VLOOKUP($D82,Opérations[],8,0))=INT(((AX$4-$E82)/VLOOKUP($D82,Opérations[],8,0))),$D82&lt;&gt;""),"S",""))),"")</f>
        <v/>
      </c>
      <c r="AY82" s="34" t="str">
        <f t="array" aca="1" ref="AY82" ca="1">IFERROR(IF(AND(OR(WEEKDAY(AX$4,2)&gt;5,AX$4=Congés),OR(AX82="x",AX82="S")),AX82,IF(AY$4=$E82,"x",IF(AND(((AY$4-$E82)/VLOOKUP($D82,Opérations[],8,0))=INT(((AY$4-$E82)/VLOOKUP($D82,Opérations[],8,0))),$D82&lt;&gt;""),"S",""))),"")</f>
        <v/>
      </c>
      <c r="AZ82" s="34" t="str">
        <f t="array" aca="1" ref="AZ82" ca="1">IFERROR(IF(AND(OR(WEEKDAY(AY$4,2)&gt;5,AY$4=Congés),OR(AY82="x",AY82="S")),AY82,IF(AZ$4=$E82,"x",IF(AND(((AZ$4-$E82)/VLOOKUP($D82,Opérations[],8,0))=INT(((AZ$4-$E82)/VLOOKUP($D82,Opérations[],8,0))),$D82&lt;&gt;""),"S",""))),"")</f>
        <v/>
      </c>
      <c r="BA82" s="34" t="str">
        <f t="array" aca="1" ref="BA82" ca="1">IFERROR(IF(AND(OR(WEEKDAY(AZ$4,2)&gt;5,AZ$4=Congés),OR(AZ82="x",AZ82="S")),AZ82,IF(BA$4=$E82,"x",IF(AND(((BA$4-$E82)/VLOOKUP($D82,Opérations[],8,0))=INT(((BA$4-$E82)/VLOOKUP($D82,Opérations[],8,0))),$D82&lt;&gt;""),"S",""))),"")</f>
        <v/>
      </c>
      <c r="BB82" s="34" t="str">
        <f t="array" aca="1" ref="BB82" ca="1">IFERROR(IF(AND(OR(WEEKDAY(BA$4,2)&gt;5,BA$4=Congés),OR(BA82="x",BA82="S")),BA82,IF(BB$4=$E82,"x",IF(AND(((BB$4-$E82)/VLOOKUP($D82,Opérations[],8,0))=INT(((BB$4-$E82)/VLOOKUP($D82,Opérations[],8,0))),$D82&lt;&gt;""),"S",""))),"")</f>
        <v/>
      </c>
      <c r="BC82" s="34" t="str">
        <f t="array" aca="1" ref="BC82" ca="1">IFERROR(IF(AND(OR(WEEKDAY(BB$4,2)&gt;5,BB$4=Congés),OR(BB82="x",BB82="S")),BB82,IF(BC$4=$E82,"x",IF(AND(((BC$4-$E82)/VLOOKUP($D82,Opérations[],8,0))=INT(((BC$4-$E82)/VLOOKUP($D82,Opérations[],8,0))),$D82&lt;&gt;""),"S",""))),"")</f>
        <v/>
      </c>
      <c r="BD82" s="72" t="str">
        <f t="array" aca="1" ref="BD82" ca="1">IFERROR(IF(AND(OR(WEEKDAY(BC$4,2)&gt;5,BC$4=Congés),OR(BC82="x",BC82="S")),BC82,IF(BD$4=$E82,"x",IF(AND(((BD$4-$E82)/VLOOKUP($D82,Opérations[],8,0))=INT(((BD$4-$E82)/VLOOKUP($D82,Opérations[],8,0))),$D82&lt;&gt;""),"S",""))),"")</f>
        <v/>
      </c>
    </row>
    <row r="83" spans="3:56">
      <c r="C83" s="159" t="str">
        <f>IF(ISBLANK(D83),"",VLOOKUP(D83,Opérations[],2,0))</f>
        <v>Serrage des vis de fixations de chaque pince</v>
      </c>
      <c r="D83" s="4">
        <f t="shared" si="5"/>
        <v>77</v>
      </c>
      <c r="E83" s="71">
        <f>IF(ISBLANK(D83),"",VLOOKUP(D83,Opérations[],3,0))</f>
        <v>42650</v>
      </c>
      <c r="F83" s="83"/>
      <c r="G83" s="80" t="str">
        <f t="array" aca="1" ref="G83" ca="1">IFERROR(IF(AND(OR(WEEKDAY(F$4,2)&gt;5,F$4=Congés),OR(F83="x",F83="S")),F83,IF(G$4=$E83,"x",IF(AND(((G$4-$E83)/VLOOKUP($D83,Opérations[],8,0))=INT(((G$4-$E83)/VLOOKUP($D83,Opérations[],8,0))),$D83&lt;&gt;""),"S",""))),"")</f>
        <v/>
      </c>
      <c r="H83" s="34" t="str">
        <f t="array" aca="1" ref="H83" ca="1">IFERROR(IF(AND(OR(WEEKDAY(G$4,2)&gt;5,G$4=Congés),OR(G83="x",G83="S")),G83,IF(H$4=$E83,"x",IF(AND(((H$4-$E83)/VLOOKUP($D83,Opérations[],8,0))=INT(((H$4-$E83)/VLOOKUP($D83,Opérations[],8,0))),$D83&lt;&gt;""),"S",""))),"")</f>
        <v/>
      </c>
      <c r="I83" s="34" t="str">
        <f t="array" aca="1" ref="I83" ca="1">IFERROR(IF(AND(OR(WEEKDAY(H$4,2)&gt;5,H$4=Congés),OR(H83="x",H83="S")),H83,IF(I$4=$E83,"x",IF(AND(((I$4-$E83)/VLOOKUP($D83,Opérations[],8,0))=INT(((I$4-$E83)/VLOOKUP($D83,Opérations[],8,0))),$D83&lt;&gt;""),"S",""))),"")</f>
        <v/>
      </c>
      <c r="J83" s="34" t="str">
        <f t="array" aca="1" ref="J83" ca="1">IFERROR(IF(AND(OR(WEEKDAY(I$4,2)&gt;5,I$4=Congés),OR(I83="x",I83="S")),I83,IF(J$4=$E83,"x",IF(AND(((J$4-$E83)/VLOOKUP($D83,Opérations[],8,0))=INT(((J$4-$E83)/VLOOKUP($D83,Opérations[],8,0))),$D83&lt;&gt;""),"S",""))),"")</f>
        <v/>
      </c>
      <c r="K83" s="34" t="str">
        <f t="array" aca="1" ref="K83" ca="1">IFERROR(IF(AND(OR(WEEKDAY(J$4,2)&gt;5,J$4=Congés),OR(J83="x",J83="S")),J83,IF(K$4=$E83,"x",IF(AND(((K$4-$E83)/VLOOKUP($D83,Opérations[],8,0))=INT(((K$4-$E83)/VLOOKUP($D83,Opérations[],8,0))),$D83&lt;&gt;""),"S",""))),"")</f>
        <v/>
      </c>
      <c r="L83" s="34" t="str">
        <f t="array" aca="1" ref="L83" ca="1">IFERROR(IF(AND(OR(WEEKDAY(K$4,2)&gt;5,K$4=Congés),OR(K83="x",K83="S")),K83,IF(L$4=$E83,"x",IF(AND(((L$4-$E83)/VLOOKUP($D83,Opérations[],8,0))=INT(((L$4-$E83)/VLOOKUP($D83,Opérations[],8,0))),$D83&lt;&gt;""),"S",""))),"")</f>
        <v/>
      </c>
      <c r="M83" s="34" t="str">
        <f t="array" aca="1" ref="M83" ca="1">IFERROR(IF(AND(OR(WEEKDAY(L$4,2)&gt;5,L$4=Congés),OR(L83="x",L83="S")),L83,IF(M$4=$E83,"x",IF(AND(((M$4-$E83)/VLOOKUP($D83,Opérations[],8,0))=INT(((M$4-$E83)/VLOOKUP($D83,Opérations[],8,0))),$D83&lt;&gt;""),"S",""))),"")</f>
        <v/>
      </c>
      <c r="N83" s="34" t="str">
        <f t="array" aca="1" ref="N83" ca="1">IFERROR(IF(AND(OR(WEEKDAY(M$4,2)&gt;5,M$4=Congés),OR(M83="x",M83="S")),M83,IF(N$4=$E83,"x",IF(AND(((N$4-$E83)/VLOOKUP($D83,Opérations[],8,0))=INT(((N$4-$E83)/VLOOKUP($D83,Opérations[],8,0))),$D83&lt;&gt;""),"S",""))),"")</f>
        <v/>
      </c>
      <c r="O83" s="34" t="str">
        <f t="array" aca="1" ref="O83" ca="1">IFERROR(IF(AND(OR(WEEKDAY(N$4,2)&gt;5,N$4=Congés),OR(N83="x",N83="S")),N83,IF(O$4=$E83,"x",IF(AND(((O$4-$E83)/VLOOKUP($D83,Opérations[],8,0))=INT(((O$4-$E83)/VLOOKUP($D83,Opérations[],8,0))),$D83&lt;&gt;""),"S",""))),"")</f>
        <v/>
      </c>
      <c r="P83" s="34" t="str">
        <f t="array" aca="1" ref="P83" ca="1">IFERROR(IF(AND(OR(WEEKDAY(O$4,2)&gt;5,O$4=Congés),OR(O83="x",O83="S")),O83,IF(P$4=$E83,"x",IF(AND(((P$4-$E83)/VLOOKUP($D83,Opérations[],8,0))=INT(((P$4-$E83)/VLOOKUP($D83,Opérations[],8,0))),$D83&lt;&gt;""),"S",""))),"")</f>
        <v/>
      </c>
      <c r="Q83" s="34" t="str">
        <f t="array" aca="1" ref="Q83" ca="1">IFERROR(IF(AND(OR(WEEKDAY(P$4,2)&gt;5,P$4=Congés),OR(P83="x",P83="S")),P83,IF(Q$4=$E83,"x",IF(AND(((Q$4-$E83)/VLOOKUP($D83,Opérations[],8,0))=INT(((Q$4-$E83)/VLOOKUP($D83,Opérations[],8,0))),$D83&lt;&gt;""),"S",""))),"")</f>
        <v/>
      </c>
      <c r="R83" s="34" t="str">
        <f t="array" aca="1" ref="R83" ca="1">IFERROR(IF(AND(OR(WEEKDAY(Q$4,2)&gt;5,Q$4=Congés),OR(Q83="x",Q83="S")),Q83,IF(R$4=$E83,"x",IF(AND(((R$4-$E83)/VLOOKUP($D83,Opérations[],8,0))=INT(((R$4-$E83)/VLOOKUP($D83,Opérations[],8,0))),$D83&lt;&gt;""),"S",""))),"")</f>
        <v/>
      </c>
      <c r="S83" s="34" t="str">
        <f t="array" aca="1" ref="S83" ca="1">IFERROR(IF(AND(OR(WEEKDAY(R$4,2)&gt;5,R$4=Congés),OR(R83="x",R83="S")),R83,IF(S$4=$E83,"x",IF(AND(((S$4-$E83)/VLOOKUP($D83,Opérations[],8,0))=INT(((S$4-$E83)/VLOOKUP($D83,Opérations[],8,0))),$D83&lt;&gt;""),"S",""))),"")</f>
        <v/>
      </c>
      <c r="T83" s="34" t="str">
        <f t="array" aca="1" ref="T83" ca="1">IFERROR(IF(AND(OR(WEEKDAY(S$4,2)&gt;5,S$4=Congés),OR(S83="x",S83="S")),S83,IF(T$4=$E83,"x",IF(AND(((T$4-$E83)/VLOOKUP($D83,Opérations[],8,0))=INT(((T$4-$E83)/VLOOKUP($D83,Opérations[],8,0))),$D83&lt;&gt;""),"S",""))),"")</f>
        <v/>
      </c>
      <c r="U83" s="34" t="str">
        <f t="array" aca="1" ref="U83" ca="1">IFERROR(IF(AND(OR(WEEKDAY(T$4,2)&gt;5,T$4=Congés),OR(T83="x",T83="S")),T83,IF(U$4=$E83,"x",IF(AND(((U$4-$E83)/VLOOKUP($D83,Opérations[],8,0))=INT(((U$4-$E83)/VLOOKUP($D83,Opérations[],8,0))),$D83&lt;&gt;""),"S",""))),"")</f>
        <v/>
      </c>
      <c r="V83" s="34" t="str">
        <f t="array" aca="1" ref="V83" ca="1">IFERROR(IF(AND(OR(WEEKDAY(U$4,2)&gt;5,U$4=Congés),OR(U83="x",U83="S")),U83,IF(V$4=$E83,"x",IF(AND(((V$4-$E83)/VLOOKUP($D83,Opérations[],8,0))=INT(((V$4-$E83)/VLOOKUP($D83,Opérations[],8,0))),$D83&lt;&gt;""),"S",""))),"")</f>
        <v/>
      </c>
      <c r="W83" s="34" t="str">
        <f t="array" aca="1" ref="W83" ca="1">IFERROR(IF(AND(OR(WEEKDAY(V$4,2)&gt;5,V$4=Congés),OR(V83="x",V83="S")),V83,IF(W$4=$E83,"x",IF(AND(((W$4-$E83)/VLOOKUP($D83,Opérations[],8,0))=INT(((W$4-$E83)/VLOOKUP($D83,Opérations[],8,0))),$D83&lt;&gt;""),"S",""))),"")</f>
        <v/>
      </c>
      <c r="X83" s="34" t="str">
        <f t="array" aca="1" ref="X83" ca="1">IFERROR(IF(AND(OR(WEEKDAY(W$4,2)&gt;5,W$4=Congés),OR(W83="x",W83="S")),W83,IF(X$4=$E83,"x",IF(AND(((X$4-$E83)/VLOOKUP($D83,Opérations[],8,0))=INT(((X$4-$E83)/VLOOKUP($D83,Opérations[],8,0))),$D83&lt;&gt;""),"S",""))),"")</f>
        <v>S</v>
      </c>
      <c r="Y83" s="34" t="str">
        <f t="array" aca="1" ref="Y83" ca="1">IFERROR(IF(AND(OR(WEEKDAY(X$4,2)&gt;5,X$4=Congés),OR(X83="x",X83="S")),X83,IF(Y$4=$E83,"x",IF(AND(((Y$4-$E83)/VLOOKUP($D83,Opérations[],8,0))=INT(((Y$4-$E83)/VLOOKUP($D83,Opérations[],8,0))),$D83&lt;&gt;""),"S",""))),"")</f>
        <v>S</v>
      </c>
      <c r="Z83" s="34" t="str">
        <f t="array" aca="1" ref="Z83" ca="1">IFERROR(IF(AND(OR(WEEKDAY(Y$4,2)&gt;5,Y$4=Congés),OR(Y83="x",Y83="S")),Y83,IF(Z$4=$E83,"x",IF(AND(((Z$4-$E83)/VLOOKUP($D83,Opérations[],8,0))=INT(((Z$4-$E83)/VLOOKUP($D83,Opérations[],8,0))),$D83&lt;&gt;""),"S",""))),"")</f>
        <v>S</v>
      </c>
      <c r="AA83" s="34" t="str">
        <f t="array" aca="1" ref="AA83" ca="1">IFERROR(IF(AND(OR(WEEKDAY(Z$4,2)&gt;5,Z$4=Congés),OR(Z83="x",Z83="S")),Z83,IF(AA$4=$E83,"x",IF(AND(((AA$4-$E83)/VLOOKUP($D83,Opérations[],8,0))=INT(((AA$4-$E83)/VLOOKUP($D83,Opérations[],8,0))),$D83&lt;&gt;""),"S",""))),"")</f>
        <v/>
      </c>
      <c r="AB83" s="34" t="str">
        <f t="array" aca="1" ref="AB83" ca="1">IFERROR(IF(AND(OR(WEEKDAY(AA$4,2)&gt;5,AA$4=Congés),OR(AA83="x",AA83="S")),AA83,IF(AB$4=$E83,"x",IF(AND(((AB$4-$E83)/VLOOKUP($D83,Opérations[],8,0))=INT(((AB$4-$E83)/VLOOKUP($D83,Opérations[],8,0))),$D83&lt;&gt;""),"S",""))),"")</f>
        <v/>
      </c>
      <c r="AC83" s="34" t="str">
        <f t="array" aca="1" ref="AC83" ca="1">IFERROR(IF(AND(OR(WEEKDAY(AB$4,2)&gt;5,AB$4=Congés),OR(AB83="x",AB83="S")),AB83,IF(AC$4=$E83,"x",IF(AND(((AC$4-$E83)/VLOOKUP($D83,Opérations[],8,0))=INT(((AC$4-$E83)/VLOOKUP($D83,Opérations[],8,0))),$D83&lt;&gt;""),"S",""))),"")</f>
        <v/>
      </c>
      <c r="AD83" s="34" t="str">
        <f t="array" aca="1" ref="AD83" ca="1">IFERROR(IF(AND(OR(WEEKDAY(AC$4,2)&gt;5,AC$4=Congés),OR(AC83="x",AC83="S")),AC83,IF(AD$4=$E83,"x",IF(AND(((AD$4-$E83)/VLOOKUP($D83,Opérations[],8,0))=INT(((AD$4-$E83)/VLOOKUP($D83,Opérations[],8,0))),$D83&lt;&gt;""),"S",""))),"")</f>
        <v/>
      </c>
      <c r="AE83" s="34" t="str">
        <f t="array" aca="1" ref="AE83" ca="1">IFERROR(IF(AND(OR(WEEKDAY(AD$4,2)&gt;5,AD$4=Congés),OR(AD83="x",AD83="S")),AD83,IF(AE$4=$E83,"x",IF(AND(((AE$4-$E83)/VLOOKUP($D83,Opérations[],8,0))=INT(((AE$4-$E83)/VLOOKUP($D83,Opérations[],8,0))),$D83&lt;&gt;""),"S",""))),"")</f>
        <v/>
      </c>
      <c r="AF83" s="34" t="str">
        <f t="array" aca="1" ref="AF83" ca="1">IFERROR(IF(AND(OR(WEEKDAY(AE$4,2)&gt;5,AE$4=Congés),OR(AE83="x",AE83="S")),AE83,IF(AF$4=$E83,"x",IF(AND(((AF$4-$E83)/VLOOKUP($D83,Opérations[],8,0))=INT(((AF$4-$E83)/VLOOKUP($D83,Opérations[],8,0))),$D83&lt;&gt;""),"S",""))),"")</f>
        <v/>
      </c>
      <c r="AG83" s="72" t="str">
        <f t="array" aca="1" ref="AG83" ca="1">IFERROR(IF(AND(OR(WEEKDAY(AF$4,2)&gt;5,AF$4=Congés),OR(AF83="x",AF83="S")),AF83,IF(AG$4=$E83,"x",IF(AND(((AG$4-$E83)/VLOOKUP($D83,Opérations[],8,0))=INT(((AG$4-$E83)/VLOOKUP($D83,Opérations[],8,0))),$D83&lt;&gt;""),"S",""))),"")</f>
        <v/>
      </c>
      <c r="AH83" s="80" t="str">
        <f t="array" aca="1" ref="AH83" ca="1">IFERROR(IF(AND(OR(WEEKDAY(AG$4,2)&gt;5,AG$4=Congés),OR(AG83="x",AG83="S")),AG83,IF(AH$4=$E83,"x",IF(AND(((AH$4-$E83)/VLOOKUP($D83,Opérations[],8,0))=INT(((AH$4-$E83)/VLOOKUP($D83,Opérations[],8,0))),$D83&lt;&gt;""),"S",""))),"")</f>
        <v/>
      </c>
      <c r="AI83" s="34" t="str">
        <f t="array" aca="1" ref="AI83" ca="1">IFERROR(IF(AND(OR(WEEKDAY(AH$4,2)&gt;5,AH$4=Congés),OR(AH83="x",AH83="S")),AH83,IF(AI$4=$E83,"x",IF(AND(((AI$4-$E83)/VLOOKUP($D83,Opérations[],8,0))=INT(((AI$4-$E83)/VLOOKUP($D83,Opérations[],8,0))),$D83&lt;&gt;""),"S",""))),"")</f>
        <v/>
      </c>
      <c r="AJ83" s="34" t="str">
        <f t="array" aca="1" ref="AJ83" ca="1">IFERROR(IF(AND(OR(WEEKDAY(AI$4,2)&gt;5,AI$4=Congés),OR(AI83="x",AI83="S")),AI83,IF(AJ$4=$E83,"x",IF(AND(((AJ$4-$E83)/VLOOKUP($D83,Opérations[],8,0))=INT(((AJ$4-$E83)/VLOOKUP($D83,Opérations[],8,0))),$D83&lt;&gt;""),"S",""))),"")</f>
        <v/>
      </c>
      <c r="AK83" s="34" t="str">
        <f t="array" aca="1" ref="AK83" ca="1">IFERROR(IF(AND(OR(WEEKDAY(AJ$4,2)&gt;5,AJ$4=Congés),OR(AJ83="x",AJ83="S")),AJ83,IF(AK$4=$E83,"x",IF(AND(((AK$4-$E83)/VLOOKUP($D83,Opérations[],8,0))=INT(((AK$4-$E83)/VLOOKUP($D83,Opérations[],8,0))),$D83&lt;&gt;""),"S",""))),"")</f>
        <v/>
      </c>
      <c r="AL83" s="34" t="str">
        <f t="array" aca="1" ref="AL83" ca="1">IFERROR(IF(AND(OR(WEEKDAY(AK$4,2)&gt;5,AK$4=Congés),OR(AK83="x",AK83="S")),AK83,IF(AL$4=$E83,"x",IF(AND(((AL$4-$E83)/VLOOKUP($D83,Opérations[],8,0))=INT(((AL$4-$E83)/VLOOKUP($D83,Opérations[],8,0))),$D83&lt;&gt;""),"S",""))),"")</f>
        <v/>
      </c>
      <c r="AM83" s="34" t="str">
        <f t="array" aca="1" ref="AM83" ca="1">IFERROR(IF(AND(OR(WEEKDAY(AL$4,2)&gt;5,AL$4=Congés),OR(AL83="x",AL83="S")),AL83,IF(AM$4=$E83,"x",IF(AND(((AM$4-$E83)/VLOOKUP($D83,Opérations[],8,0))=INT(((AM$4-$E83)/VLOOKUP($D83,Opérations[],8,0))),$D83&lt;&gt;""),"S",""))),"")</f>
        <v/>
      </c>
      <c r="AN83" s="34" t="str">
        <f t="array" aca="1" ref="AN83" ca="1">IFERROR(IF(AND(OR(WEEKDAY(AM$4,2)&gt;5,AM$4=Congés),OR(AM83="x",AM83="S")),AM83,IF(AN$4=$E83,"x",IF(AND(((AN$4-$E83)/VLOOKUP($D83,Opérations[],8,0))=INT(((AN$4-$E83)/VLOOKUP($D83,Opérations[],8,0))),$D83&lt;&gt;""),"S",""))),"")</f>
        <v/>
      </c>
      <c r="AO83" s="34" t="str">
        <f t="array" aca="1" ref="AO83" ca="1">IFERROR(IF(AND(OR(WEEKDAY(AN$4,2)&gt;5,AN$4=Congés),OR(AN83="x",AN83="S")),AN83,IF(AO$4=$E83,"x",IF(AND(((AO$4-$E83)/VLOOKUP($D83,Opérations[],8,0))=INT(((AO$4-$E83)/VLOOKUP($D83,Opérations[],8,0))),$D83&lt;&gt;""),"S",""))),"")</f>
        <v/>
      </c>
      <c r="AP83" s="34" t="str">
        <f t="array" aca="1" ref="AP83" ca="1">IFERROR(IF(AND(OR(WEEKDAY(AO$4,2)&gt;5,AO$4=Congés),OR(AO83="x",AO83="S")),AO83,IF(AP$4=$E83,"x",IF(AND(((AP$4-$E83)/VLOOKUP($D83,Opérations[],8,0))=INT(((AP$4-$E83)/VLOOKUP($D83,Opérations[],8,0))),$D83&lt;&gt;""),"S",""))),"")</f>
        <v/>
      </c>
      <c r="AQ83" s="34" t="str">
        <f t="array" aca="1" ref="AQ83" ca="1">IFERROR(IF(AND(OR(WEEKDAY(AP$4,2)&gt;5,AP$4=Congés),OR(AP83="x",AP83="S")),AP83,IF(AQ$4=$E83,"x",IF(AND(((AQ$4-$E83)/VLOOKUP($D83,Opérations[],8,0))=INT(((AQ$4-$E83)/VLOOKUP($D83,Opérations[],8,0))),$D83&lt;&gt;""),"S",""))),"")</f>
        <v/>
      </c>
      <c r="AR83" s="34" t="str">
        <f t="array" aca="1" ref="AR83" ca="1">IFERROR(IF(AND(OR(WEEKDAY(AQ$4,2)&gt;5,AQ$4=Congés),OR(AQ83="x",AQ83="S")),AQ83,IF(AR$4=$E83,"x",IF(AND(((AR$4-$E83)/VLOOKUP($D83,Opérations[],8,0))=INT(((AR$4-$E83)/VLOOKUP($D83,Opérations[],8,0))),$D83&lt;&gt;""),"S",""))),"")</f>
        <v/>
      </c>
      <c r="AS83" s="34" t="str">
        <f t="array" aca="1" ref="AS83" ca="1">IFERROR(IF(AND(OR(WEEKDAY(AR$4,2)&gt;5,AR$4=Congés),OR(AR83="x",AR83="S")),AR83,IF(AS$4=$E83,"x",IF(AND(((AS$4-$E83)/VLOOKUP($D83,Opérations[],8,0))=INT(((AS$4-$E83)/VLOOKUP($D83,Opérations[],8,0))),$D83&lt;&gt;""),"S",""))),"")</f>
        <v/>
      </c>
      <c r="AT83" s="34" t="str">
        <f t="array" aca="1" ref="AT83" ca="1">IFERROR(IF(AND(OR(WEEKDAY(AS$4,2)&gt;5,AS$4=Congés),OR(AS83="x",AS83="S")),AS83,IF(AT$4=$E83,"x",IF(AND(((AT$4-$E83)/VLOOKUP($D83,Opérations[],8,0))=INT(((AT$4-$E83)/VLOOKUP($D83,Opérations[],8,0))),$D83&lt;&gt;""),"S",""))),"")</f>
        <v/>
      </c>
      <c r="AU83" s="34" t="str">
        <f t="array" aca="1" ref="AU83" ca="1">IFERROR(IF(AND(OR(WEEKDAY(AT$4,2)&gt;5,AT$4=Congés),OR(AT83="x",AT83="S")),AT83,IF(AU$4=$E83,"x",IF(AND(((AU$4-$E83)/VLOOKUP($D83,Opérations[],8,0))=INT(((AU$4-$E83)/VLOOKUP($D83,Opérations[],8,0))),$D83&lt;&gt;""),"S",""))),"")</f>
        <v/>
      </c>
      <c r="AV83" s="34" t="str">
        <f t="array" aca="1" ref="AV83" ca="1">IFERROR(IF(AND(OR(WEEKDAY(AU$4,2)&gt;5,AU$4=Congés),OR(AU83="x",AU83="S")),AU83,IF(AV$4=$E83,"x",IF(AND(((AV$4-$E83)/VLOOKUP($D83,Opérations[],8,0))=INT(((AV$4-$E83)/VLOOKUP($D83,Opérations[],8,0))),$D83&lt;&gt;""),"S",""))),"")</f>
        <v/>
      </c>
      <c r="AW83" s="34" t="str">
        <f t="array" aca="1" ref="AW83" ca="1">IFERROR(IF(AND(OR(WEEKDAY(AV$4,2)&gt;5,AV$4=Congés),OR(AV83="x",AV83="S")),AV83,IF(AW$4=$E83,"x",IF(AND(((AW$4-$E83)/VLOOKUP($D83,Opérations[],8,0))=INT(((AW$4-$E83)/VLOOKUP($D83,Opérations[],8,0))),$D83&lt;&gt;""),"S",""))),"")</f>
        <v/>
      </c>
      <c r="AX83" s="34" t="str">
        <f t="array" aca="1" ref="AX83" ca="1">IFERROR(IF(AND(OR(WEEKDAY(AW$4,2)&gt;5,AW$4=Congés),OR(AW83="x",AW83="S")),AW83,IF(AX$4=$E83,"x",IF(AND(((AX$4-$E83)/VLOOKUP($D83,Opérations[],8,0))=INT(((AX$4-$E83)/VLOOKUP($D83,Opérations[],8,0))),$D83&lt;&gt;""),"S",""))),"")</f>
        <v/>
      </c>
      <c r="AY83" s="34" t="str">
        <f t="array" aca="1" ref="AY83" ca="1">IFERROR(IF(AND(OR(WEEKDAY(AX$4,2)&gt;5,AX$4=Congés),OR(AX83="x",AX83="S")),AX83,IF(AY$4=$E83,"x",IF(AND(((AY$4-$E83)/VLOOKUP($D83,Opérations[],8,0))=INT(((AY$4-$E83)/VLOOKUP($D83,Opérations[],8,0))),$D83&lt;&gt;""),"S",""))),"")</f>
        <v/>
      </c>
      <c r="AZ83" s="34" t="str">
        <f t="array" aca="1" ref="AZ83" ca="1">IFERROR(IF(AND(OR(WEEKDAY(AY$4,2)&gt;5,AY$4=Congés),OR(AY83="x",AY83="S")),AY83,IF(AZ$4=$E83,"x",IF(AND(((AZ$4-$E83)/VLOOKUP($D83,Opérations[],8,0))=INT(((AZ$4-$E83)/VLOOKUP($D83,Opérations[],8,0))),$D83&lt;&gt;""),"S",""))),"")</f>
        <v/>
      </c>
      <c r="BA83" s="34" t="str">
        <f t="array" aca="1" ref="BA83" ca="1">IFERROR(IF(AND(OR(WEEKDAY(AZ$4,2)&gt;5,AZ$4=Congés),OR(AZ83="x",AZ83="S")),AZ83,IF(BA$4=$E83,"x",IF(AND(((BA$4-$E83)/VLOOKUP($D83,Opérations[],8,0))=INT(((BA$4-$E83)/VLOOKUP($D83,Opérations[],8,0))),$D83&lt;&gt;""),"S",""))),"")</f>
        <v/>
      </c>
      <c r="BB83" s="34" t="str">
        <f t="array" aca="1" ref="BB83" ca="1">IFERROR(IF(AND(OR(WEEKDAY(BA$4,2)&gt;5,BA$4=Congés),OR(BA83="x",BA83="S")),BA83,IF(BB$4=$E83,"x",IF(AND(((BB$4-$E83)/VLOOKUP($D83,Opérations[],8,0))=INT(((BB$4-$E83)/VLOOKUP($D83,Opérations[],8,0))),$D83&lt;&gt;""),"S",""))),"")</f>
        <v>S</v>
      </c>
      <c r="BC83" s="34" t="str">
        <f t="array" aca="1" ref="BC83" ca="1">IFERROR(IF(AND(OR(WEEKDAY(BB$4,2)&gt;5,BB$4=Congés),OR(BB83="x",BB83="S")),BB83,IF(BC$4=$E83,"x",IF(AND(((BC$4-$E83)/VLOOKUP($D83,Opérations[],8,0))=INT(((BC$4-$E83)/VLOOKUP($D83,Opérations[],8,0))),$D83&lt;&gt;""),"S",""))),"")</f>
        <v/>
      </c>
      <c r="BD83" s="72" t="str">
        <f t="array" aca="1" ref="BD83" ca="1">IFERROR(IF(AND(OR(WEEKDAY(BC$4,2)&gt;5,BC$4=Congés),OR(BC83="x",BC83="S")),BC83,IF(BD$4=$E83,"x",IF(AND(((BD$4-$E83)/VLOOKUP($D83,Opérations[],8,0))=INT(((BD$4-$E83)/VLOOKUP($D83,Opérations[],8,0))),$D83&lt;&gt;""),"S",""))),"")</f>
        <v/>
      </c>
    </row>
    <row r="84" spans="3:56">
      <c r="C84" s="159" t="str">
        <f>IF(ISBLANK(D84),"",VLOOKUP(D84,Opérations[],2,0))</f>
        <v>Capteurs</v>
      </c>
      <c r="D84" s="4">
        <f t="shared" si="5"/>
        <v>78</v>
      </c>
      <c r="E84" s="71">
        <f>IF(ISBLANK(D84),"",VLOOKUP(D84,Opérations[],3,0))</f>
        <v>42650</v>
      </c>
      <c r="F84" s="83"/>
      <c r="G84" s="80" t="str">
        <f t="array" aca="1" ref="G84" ca="1">IFERROR(IF(AND(OR(WEEKDAY(F$4,2)&gt;5,F$4=Congés),OR(F84="x",F84="S")),F84,IF(G$4=$E84,"x",IF(AND(((G$4-$E84)/VLOOKUP($D84,Opérations[],8,0))=INT(((G$4-$E84)/VLOOKUP($D84,Opérations[],8,0))),$D84&lt;&gt;""),"S",""))),"")</f>
        <v/>
      </c>
      <c r="H84" s="34" t="str">
        <f t="array" aca="1" ref="H84" ca="1">IFERROR(IF(AND(OR(WEEKDAY(G$4,2)&gt;5,G$4=Congés),OR(G84="x",G84="S")),G84,IF(H$4=$E84,"x",IF(AND(((H$4-$E84)/VLOOKUP($D84,Opérations[],8,0))=INT(((H$4-$E84)/VLOOKUP($D84,Opérations[],8,0))),$D84&lt;&gt;""),"S",""))),"")</f>
        <v/>
      </c>
      <c r="I84" s="34" t="str">
        <f t="array" aca="1" ref="I84" ca="1">IFERROR(IF(AND(OR(WEEKDAY(H$4,2)&gt;5,H$4=Congés),OR(H84="x",H84="S")),H84,IF(I$4=$E84,"x",IF(AND(((I$4-$E84)/VLOOKUP($D84,Opérations[],8,0))=INT(((I$4-$E84)/VLOOKUP($D84,Opérations[],8,0))),$D84&lt;&gt;""),"S",""))),"")</f>
        <v/>
      </c>
      <c r="J84" s="34" t="str">
        <f t="array" aca="1" ref="J84" ca="1">IFERROR(IF(AND(OR(WEEKDAY(I$4,2)&gt;5,I$4=Congés),OR(I84="x",I84="S")),I84,IF(J$4=$E84,"x",IF(AND(((J$4-$E84)/VLOOKUP($D84,Opérations[],8,0))=INT(((J$4-$E84)/VLOOKUP($D84,Opérations[],8,0))),$D84&lt;&gt;""),"S",""))),"")</f>
        <v/>
      </c>
      <c r="K84" s="34" t="str">
        <f t="array" aca="1" ref="K84" ca="1">IFERROR(IF(AND(OR(WEEKDAY(J$4,2)&gt;5,J$4=Congés),OR(J84="x",J84="S")),J84,IF(K$4=$E84,"x",IF(AND(((K$4-$E84)/VLOOKUP($D84,Opérations[],8,0))=INT(((K$4-$E84)/VLOOKUP($D84,Opérations[],8,0))),$D84&lt;&gt;""),"S",""))),"")</f>
        <v/>
      </c>
      <c r="L84" s="34" t="str">
        <f t="array" aca="1" ref="L84" ca="1">IFERROR(IF(AND(OR(WEEKDAY(K$4,2)&gt;5,K$4=Congés),OR(K84="x",K84="S")),K84,IF(L$4=$E84,"x",IF(AND(((L$4-$E84)/VLOOKUP($D84,Opérations[],8,0))=INT(((L$4-$E84)/VLOOKUP($D84,Opérations[],8,0))),$D84&lt;&gt;""),"S",""))),"")</f>
        <v/>
      </c>
      <c r="M84" s="34" t="str">
        <f t="array" aca="1" ref="M84" ca="1">IFERROR(IF(AND(OR(WEEKDAY(L$4,2)&gt;5,L$4=Congés),OR(L84="x",L84="S")),L84,IF(M$4=$E84,"x",IF(AND(((M$4-$E84)/VLOOKUP($D84,Opérations[],8,0))=INT(((M$4-$E84)/VLOOKUP($D84,Opérations[],8,0))),$D84&lt;&gt;""),"S",""))),"")</f>
        <v/>
      </c>
      <c r="N84" s="34" t="str">
        <f t="array" aca="1" ref="N84" ca="1">IFERROR(IF(AND(OR(WEEKDAY(M$4,2)&gt;5,M$4=Congés),OR(M84="x",M84="S")),M84,IF(N$4=$E84,"x",IF(AND(((N$4-$E84)/VLOOKUP($D84,Opérations[],8,0))=INT(((N$4-$E84)/VLOOKUP($D84,Opérations[],8,0))),$D84&lt;&gt;""),"S",""))),"")</f>
        <v/>
      </c>
      <c r="O84" s="34" t="str">
        <f t="array" aca="1" ref="O84" ca="1">IFERROR(IF(AND(OR(WEEKDAY(N$4,2)&gt;5,N$4=Congés),OR(N84="x",N84="S")),N84,IF(O$4=$E84,"x",IF(AND(((O$4-$E84)/VLOOKUP($D84,Opérations[],8,0))=INT(((O$4-$E84)/VLOOKUP($D84,Opérations[],8,0))),$D84&lt;&gt;""),"S",""))),"")</f>
        <v/>
      </c>
      <c r="P84" s="34" t="str">
        <f t="array" aca="1" ref="P84" ca="1">IFERROR(IF(AND(OR(WEEKDAY(O$4,2)&gt;5,O$4=Congés),OR(O84="x",O84="S")),O84,IF(P$4=$E84,"x",IF(AND(((P$4-$E84)/VLOOKUP($D84,Opérations[],8,0))=INT(((P$4-$E84)/VLOOKUP($D84,Opérations[],8,0))),$D84&lt;&gt;""),"S",""))),"")</f>
        <v/>
      </c>
      <c r="Q84" s="34" t="str">
        <f t="array" aca="1" ref="Q84" ca="1">IFERROR(IF(AND(OR(WEEKDAY(P$4,2)&gt;5,P$4=Congés),OR(P84="x",P84="S")),P84,IF(Q$4=$E84,"x",IF(AND(((Q$4-$E84)/VLOOKUP($D84,Opérations[],8,0))=INT(((Q$4-$E84)/VLOOKUP($D84,Opérations[],8,0))),$D84&lt;&gt;""),"S",""))),"")</f>
        <v/>
      </c>
      <c r="R84" s="34" t="str">
        <f t="array" aca="1" ref="R84" ca="1">IFERROR(IF(AND(OR(WEEKDAY(Q$4,2)&gt;5,Q$4=Congés),OR(Q84="x",Q84="S")),Q84,IF(R$4=$E84,"x",IF(AND(((R$4-$E84)/VLOOKUP($D84,Opérations[],8,0))=INT(((R$4-$E84)/VLOOKUP($D84,Opérations[],8,0))),$D84&lt;&gt;""),"S",""))),"")</f>
        <v/>
      </c>
      <c r="S84" s="34" t="str">
        <f t="array" aca="1" ref="S84" ca="1">IFERROR(IF(AND(OR(WEEKDAY(R$4,2)&gt;5,R$4=Congés),OR(R84="x",R84="S")),R84,IF(S$4=$E84,"x",IF(AND(((S$4-$E84)/VLOOKUP($D84,Opérations[],8,0))=INT(((S$4-$E84)/VLOOKUP($D84,Opérations[],8,0))),$D84&lt;&gt;""),"S",""))),"")</f>
        <v/>
      </c>
      <c r="T84" s="34" t="str">
        <f t="array" aca="1" ref="T84" ca="1">IFERROR(IF(AND(OR(WEEKDAY(S$4,2)&gt;5,S$4=Congés),OR(S84="x",S84="S")),S84,IF(T$4=$E84,"x",IF(AND(((T$4-$E84)/VLOOKUP($D84,Opérations[],8,0))=INT(((T$4-$E84)/VLOOKUP($D84,Opérations[],8,0))),$D84&lt;&gt;""),"S",""))),"")</f>
        <v/>
      </c>
      <c r="U84" s="34" t="str">
        <f t="array" aca="1" ref="U84" ca="1">IFERROR(IF(AND(OR(WEEKDAY(T$4,2)&gt;5,T$4=Congés),OR(T84="x",T84="S")),T84,IF(U$4=$E84,"x",IF(AND(((U$4-$E84)/VLOOKUP($D84,Opérations[],8,0))=INT(((U$4-$E84)/VLOOKUP($D84,Opérations[],8,0))),$D84&lt;&gt;""),"S",""))),"")</f>
        <v/>
      </c>
      <c r="V84" s="34" t="str">
        <f t="array" aca="1" ref="V84" ca="1">IFERROR(IF(AND(OR(WEEKDAY(U$4,2)&gt;5,U$4=Congés),OR(U84="x",U84="S")),U84,IF(V$4=$E84,"x",IF(AND(((V$4-$E84)/VLOOKUP($D84,Opérations[],8,0))=INT(((V$4-$E84)/VLOOKUP($D84,Opérations[],8,0))),$D84&lt;&gt;""),"S",""))),"")</f>
        <v/>
      </c>
      <c r="W84" s="34" t="str">
        <f t="array" aca="1" ref="W84" ca="1">IFERROR(IF(AND(OR(WEEKDAY(V$4,2)&gt;5,V$4=Congés),OR(V84="x",V84="S")),V84,IF(W$4=$E84,"x",IF(AND(((W$4-$E84)/VLOOKUP($D84,Opérations[],8,0))=INT(((W$4-$E84)/VLOOKUP($D84,Opérations[],8,0))),$D84&lt;&gt;""),"S",""))),"")</f>
        <v/>
      </c>
      <c r="X84" s="34" t="str">
        <f t="array" aca="1" ref="X84" ca="1">IFERROR(IF(AND(OR(WEEKDAY(W$4,2)&gt;5,W$4=Congés),OR(W84="x",W84="S")),W84,IF(X$4=$E84,"x",IF(AND(((X$4-$E84)/VLOOKUP($D84,Opérations[],8,0))=INT(((X$4-$E84)/VLOOKUP($D84,Opérations[],8,0))),$D84&lt;&gt;""),"S",""))),"")</f>
        <v/>
      </c>
      <c r="Y84" s="34" t="str">
        <f t="array" aca="1" ref="Y84" ca="1">IFERROR(IF(AND(OR(WEEKDAY(X$4,2)&gt;5,X$4=Congés),OR(X84="x",X84="S")),X84,IF(Y$4=$E84,"x",IF(AND(((Y$4-$E84)/VLOOKUP($D84,Opérations[],8,0))=INT(((Y$4-$E84)/VLOOKUP($D84,Opérations[],8,0))),$D84&lt;&gt;""),"S",""))),"")</f>
        <v/>
      </c>
      <c r="Z84" s="34" t="str">
        <f t="array" aca="1" ref="Z84" ca="1">IFERROR(IF(AND(OR(WEEKDAY(Y$4,2)&gt;5,Y$4=Congés),OR(Y84="x",Y84="S")),Y84,IF(Z$4=$E84,"x",IF(AND(((Z$4-$E84)/VLOOKUP($D84,Opérations[],8,0))=INT(((Z$4-$E84)/VLOOKUP($D84,Opérations[],8,0))),$D84&lt;&gt;""),"S",""))),"")</f>
        <v/>
      </c>
      <c r="AA84" s="34" t="str">
        <f t="array" aca="1" ref="AA84" ca="1">IFERROR(IF(AND(OR(WEEKDAY(Z$4,2)&gt;5,Z$4=Congés),OR(Z84="x",Z84="S")),Z84,IF(AA$4=$E84,"x",IF(AND(((AA$4-$E84)/VLOOKUP($D84,Opérations[],8,0))=INT(((AA$4-$E84)/VLOOKUP($D84,Opérations[],8,0))),$D84&lt;&gt;""),"S",""))),"")</f>
        <v/>
      </c>
      <c r="AB84" s="34" t="str">
        <f t="array" aca="1" ref="AB84" ca="1">IFERROR(IF(AND(OR(WEEKDAY(AA$4,2)&gt;5,AA$4=Congés),OR(AA84="x",AA84="S")),AA84,IF(AB$4=$E84,"x",IF(AND(((AB$4-$E84)/VLOOKUP($D84,Opérations[],8,0))=INT(((AB$4-$E84)/VLOOKUP($D84,Opérations[],8,0))),$D84&lt;&gt;""),"S",""))),"")</f>
        <v/>
      </c>
      <c r="AC84" s="34" t="str">
        <f t="array" aca="1" ref="AC84" ca="1">IFERROR(IF(AND(OR(WEEKDAY(AB$4,2)&gt;5,AB$4=Congés),OR(AB84="x",AB84="S")),AB84,IF(AC$4=$E84,"x",IF(AND(((AC$4-$E84)/VLOOKUP($D84,Opérations[],8,0))=INT(((AC$4-$E84)/VLOOKUP($D84,Opérations[],8,0))),$D84&lt;&gt;""),"S",""))),"")</f>
        <v/>
      </c>
      <c r="AD84" s="34" t="str">
        <f t="array" aca="1" ref="AD84" ca="1">IFERROR(IF(AND(OR(WEEKDAY(AC$4,2)&gt;5,AC$4=Congés),OR(AC84="x",AC84="S")),AC84,IF(AD$4=$E84,"x",IF(AND(((AD$4-$E84)/VLOOKUP($D84,Opérations[],8,0))=INT(((AD$4-$E84)/VLOOKUP($D84,Opérations[],8,0))),$D84&lt;&gt;""),"S",""))),"")</f>
        <v/>
      </c>
      <c r="AE84" s="34" t="str">
        <f t="array" aca="1" ref="AE84" ca="1">IFERROR(IF(AND(OR(WEEKDAY(AD$4,2)&gt;5,AD$4=Congés),OR(AD84="x",AD84="S")),AD84,IF(AE$4=$E84,"x",IF(AND(((AE$4-$E84)/VLOOKUP($D84,Opérations[],8,0))=INT(((AE$4-$E84)/VLOOKUP($D84,Opérations[],8,0))),$D84&lt;&gt;""),"S",""))),"")</f>
        <v/>
      </c>
      <c r="AF84" s="34" t="str">
        <f t="array" aca="1" ref="AF84" ca="1">IFERROR(IF(AND(OR(WEEKDAY(AE$4,2)&gt;5,AE$4=Congés),OR(AE84="x",AE84="S")),AE84,IF(AF$4=$E84,"x",IF(AND(((AF$4-$E84)/VLOOKUP($D84,Opérations[],8,0))=INT(((AF$4-$E84)/VLOOKUP($D84,Opérations[],8,0))),$D84&lt;&gt;""),"S",""))),"")</f>
        <v/>
      </c>
      <c r="AG84" s="72" t="str">
        <f t="array" aca="1" ref="AG84" ca="1">IFERROR(IF(AND(OR(WEEKDAY(AF$4,2)&gt;5,AF$4=Congés),OR(AF84="x",AF84="S")),AF84,IF(AG$4=$E84,"x",IF(AND(((AG$4-$E84)/VLOOKUP($D84,Opérations[],8,0))=INT(((AG$4-$E84)/VLOOKUP($D84,Opérations[],8,0))),$D84&lt;&gt;""),"S",""))),"")</f>
        <v/>
      </c>
      <c r="AH84" s="80" t="str">
        <f t="array" aca="1" ref="AH84" ca="1">IFERROR(IF(AND(OR(WEEKDAY(AG$4,2)&gt;5,AG$4=Congés),OR(AG84="x",AG84="S")),AG84,IF(AH$4=$E84,"x",IF(AND(((AH$4-$E84)/VLOOKUP($D84,Opérations[],8,0))=INT(((AH$4-$E84)/VLOOKUP($D84,Opérations[],8,0))),$D84&lt;&gt;""),"S",""))),"")</f>
        <v/>
      </c>
      <c r="AI84" s="34" t="str">
        <f t="array" aca="1" ref="AI84" ca="1">IFERROR(IF(AND(OR(WEEKDAY(AH$4,2)&gt;5,AH$4=Congés),OR(AH84="x",AH84="S")),AH84,IF(AI$4=$E84,"x",IF(AND(((AI$4-$E84)/VLOOKUP($D84,Opérations[],8,0))=INT(((AI$4-$E84)/VLOOKUP($D84,Opérations[],8,0))),$D84&lt;&gt;""),"S",""))),"")</f>
        <v/>
      </c>
      <c r="AJ84" s="34" t="str">
        <f t="array" aca="1" ref="AJ84" ca="1">IFERROR(IF(AND(OR(WEEKDAY(AI$4,2)&gt;5,AI$4=Congés),OR(AI84="x",AI84="S")),AI84,IF(AJ$4=$E84,"x",IF(AND(((AJ$4-$E84)/VLOOKUP($D84,Opérations[],8,0))=INT(((AJ$4-$E84)/VLOOKUP($D84,Opérations[],8,0))),$D84&lt;&gt;""),"S",""))),"")</f>
        <v/>
      </c>
      <c r="AK84" s="34" t="str">
        <f t="array" aca="1" ref="AK84" ca="1">IFERROR(IF(AND(OR(WEEKDAY(AJ$4,2)&gt;5,AJ$4=Congés),OR(AJ84="x",AJ84="S")),AJ84,IF(AK$4=$E84,"x",IF(AND(((AK$4-$E84)/VLOOKUP($D84,Opérations[],8,0))=INT(((AK$4-$E84)/VLOOKUP($D84,Opérations[],8,0))),$D84&lt;&gt;""),"S",""))),"")</f>
        <v/>
      </c>
      <c r="AL84" s="34" t="str">
        <f t="array" aca="1" ref="AL84" ca="1">IFERROR(IF(AND(OR(WEEKDAY(AK$4,2)&gt;5,AK$4=Congés),OR(AK84="x",AK84="S")),AK84,IF(AL$4=$E84,"x",IF(AND(((AL$4-$E84)/VLOOKUP($D84,Opérations[],8,0))=INT(((AL$4-$E84)/VLOOKUP($D84,Opérations[],8,0))),$D84&lt;&gt;""),"S",""))),"")</f>
        <v/>
      </c>
      <c r="AM84" s="34" t="str">
        <f t="array" aca="1" ref="AM84" ca="1">IFERROR(IF(AND(OR(WEEKDAY(AL$4,2)&gt;5,AL$4=Congés),OR(AL84="x",AL84="S")),AL84,IF(AM$4=$E84,"x",IF(AND(((AM$4-$E84)/VLOOKUP($D84,Opérations[],8,0))=INT(((AM$4-$E84)/VLOOKUP($D84,Opérations[],8,0))),$D84&lt;&gt;""),"S",""))),"")</f>
        <v/>
      </c>
      <c r="AN84" s="34" t="str">
        <f t="array" aca="1" ref="AN84" ca="1">IFERROR(IF(AND(OR(WEEKDAY(AM$4,2)&gt;5,AM$4=Congés),OR(AM84="x",AM84="S")),AM84,IF(AN$4=$E84,"x",IF(AND(((AN$4-$E84)/VLOOKUP($D84,Opérations[],8,0))=INT(((AN$4-$E84)/VLOOKUP($D84,Opérations[],8,0))),$D84&lt;&gt;""),"S",""))),"")</f>
        <v/>
      </c>
      <c r="AO84" s="34" t="str">
        <f t="array" aca="1" ref="AO84" ca="1">IFERROR(IF(AND(OR(WEEKDAY(AN$4,2)&gt;5,AN$4=Congés),OR(AN84="x",AN84="S")),AN84,IF(AO$4=$E84,"x",IF(AND(((AO$4-$E84)/VLOOKUP($D84,Opérations[],8,0))=INT(((AO$4-$E84)/VLOOKUP($D84,Opérations[],8,0))),$D84&lt;&gt;""),"S",""))),"")</f>
        <v/>
      </c>
      <c r="AP84" s="34" t="str">
        <f t="array" aca="1" ref="AP84" ca="1">IFERROR(IF(AND(OR(WEEKDAY(AO$4,2)&gt;5,AO$4=Congés),OR(AO84="x",AO84="S")),AO84,IF(AP$4=$E84,"x",IF(AND(((AP$4-$E84)/VLOOKUP($D84,Opérations[],8,0))=INT(((AP$4-$E84)/VLOOKUP($D84,Opérations[],8,0))),$D84&lt;&gt;""),"S",""))),"")</f>
        <v/>
      </c>
      <c r="AQ84" s="34" t="str">
        <f t="array" aca="1" ref="AQ84" ca="1">IFERROR(IF(AND(OR(WEEKDAY(AP$4,2)&gt;5,AP$4=Congés),OR(AP84="x",AP84="S")),AP84,IF(AQ$4=$E84,"x",IF(AND(((AQ$4-$E84)/VLOOKUP($D84,Opérations[],8,0))=INT(((AQ$4-$E84)/VLOOKUP($D84,Opérations[],8,0))),$D84&lt;&gt;""),"S",""))),"")</f>
        <v/>
      </c>
      <c r="AR84" s="34" t="str">
        <f t="array" aca="1" ref="AR84" ca="1">IFERROR(IF(AND(OR(WEEKDAY(AQ$4,2)&gt;5,AQ$4=Congés),OR(AQ84="x",AQ84="S")),AQ84,IF(AR$4=$E84,"x",IF(AND(((AR$4-$E84)/VLOOKUP($D84,Opérations[],8,0))=INT(((AR$4-$E84)/VLOOKUP($D84,Opérations[],8,0))),$D84&lt;&gt;""),"S",""))),"")</f>
        <v/>
      </c>
      <c r="AS84" s="34" t="str">
        <f t="array" aca="1" ref="AS84" ca="1">IFERROR(IF(AND(OR(WEEKDAY(AR$4,2)&gt;5,AR$4=Congés),OR(AR84="x",AR84="S")),AR84,IF(AS$4=$E84,"x",IF(AND(((AS$4-$E84)/VLOOKUP($D84,Opérations[],8,0))=INT(((AS$4-$E84)/VLOOKUP($D84,Opérations[],8,0))),$D84&lt;&gt;""),"S",""))),"")</f>
        <v/>
      </c>
      <c r="AT84" s="34" t="str">
        <f t="array" aca="1" ref="AT84" ca="1">IFERROR(IF(AND(OR(WEEKDAY(AS$4,2)&gt;5,AS$4=Congés),OR(AS84="x",AS84="S")),AS84,IF(AT$4=$E84,"x",IF(AND(((AT$4-$E84)/VLOOKUP($D84,Opérations[],8,0))=INT(((AT$4-$E84)/VLOOKUP($D84,Opérations[],8,0))),$D84&lt;&gt;""),"S",""))),"")</f>
        <v/>
      </c>
      <c r="AU84" s="34" t="str">
        <f t="array" aca="1" ref="AU84" ca="1">IFERROR(IF(AND(OR(WEEKDAY(AT$4,2)&gt;5,AT$4=Congés),OR(AT84="x",AT84="S")),AT84,IF(AU$4=$E84,"x",IF(AND(((AU$4-$E84)/VLOOKUP($D84,Opérations[],8,0))=INT(((AU$4-$E84)/VLOOKUP($D84,Opérations[],8,0))),$D84&lt;&gt;""),"S",""))),"")</f>
        <v/>
      </c>
      <c r="AV84" s="34" t="str">
        <f t="array" aca="1" ref="AV84" ca="1">IFERROR(IF(AND(OR(WEEKDAY(AU$4,2)&gt;5,AU$4=Congés),OR(AU84="x",AU84="S")),AU84,IF(AV$4=$E84,"x",IF(AND(((AV$4-$E84)/VLOOKUP($D84,Opérations[],8,0))=INT(((AV$4-$E84)/VLOOKUP($D84,Opérations[],8,0))),$D84&lt;&gt;""),"S",""))),"")</f>
        <v/>
      </c>
      <c r="AW84" s="34" t="str">
        <f t="array" aca="1" ref="AW84" ca="1">IFERROR(IF(AND(OR(WEEKDAY(AV$4,2)&gt;5,AV$4=Congés),OR(AV84="x",AV84="S")),AV84,IF(AW$4=$E84,"x",IF(AND(((AW$4-$E84)/VLOOKUP($D84,Opérations[],8,0))=INT(((AW$4-$E84)/VLOOKUP($D84,Opérations[],8,0))),$D84&lt;&gt;""),"S",""))),"")</f>
        <v/>
      </c>
      <c r="AX84" s="34" t="str">
        <f t="array" aca="1" ref="AX84" ca="1">IFERROR(IF(AND(OR(WEEKDAY(AW$4,2)&gt;5,AW$4=Congés),OR(AW84="x",AW84="S")),AW84,IF(AX$4=$E84,"x",IF(AND(((AX$4-$E84)/VLOOKUP($D84,Opérations[],8,0))=INT(((AX$4-$E84)/VLOOKUP($D84,Opérations[],8,0))),$D84&lt;&gt;""),"S",""))),"")</f>
        <v/>
      </c>
      <c r="AY84" s="34" t="str">
        <f t="array" aca="1" ref="AY84" ca="1">IFERROR(IF(AND(OR(WEEKDAY(AX$4,2)&gt;5,AX$4=Congés),OR(AX84="x",AX84="S")),AX84,IF(AY$4=$E84,"x",IF(AND(((AY$4-$E84)/VLOOKUP($D84,Opérations[],8,0))=INT(((AY$4-$E84)/VLOOKUP($D84,Opérations[],8,0))),$D84&lt;&gt;""),"S",""))),"")</f>
        <v/>
      </c>
      <c r="AZ84" s="34" t="str">
        <f t="array" aca="1" ref="AZ84" ca="1">IFERROR(IF(AND(OR(WEEKDAY(AY$4,2)&gt;5,AY$4=Congés),OR(AY84="x",AY84="S")),AY84,IF(AZ$4=$E84,"x",IF(AND(((AZ$4-$E84)/VLOOKUP($D84,Opérations[],8,0))=INT(((AZ$4-$E84)/VLOOKUP($D84,Opérations[],8,0))),$D84&lt;&gt;""),"S",""))),"")</f>
        <v/>
      </c>
      <c r="BA84" s="34" t="str">
        <f t="array" aca="1" ref="BA84" ca="1">IFERROR(IF(AND(OR(WEEKDAY(AZ$4,2)&gt;5,AZ$4=Congés),OR(AZ84="x",AZ84="S")),AZ84,IF(BA$4=$E84,"x",IF(AND(((BA$4-$E84)/VLOOKUP($D84,Opérations[],8,0))=INT(((BA$4-$E84)/VLOOKUP($D84,Opérations[],8,0))),$D84&lt;&gt;""),"S",""))),"")</f>
        <v/>
      </c>
      <c r="BB84" s="34" t="str">
        <f t="array" aca="1" ref="BB84" ca="1">IFERROR(IF(AND(OR(WEEKDAY(BA$4,2)&gt;5,BA$4=Congés),OR(BA84="x",BA84="S")),BA84,IF(BB$4=$E84,"x",IF(AND(((BB$4-$E84)/VLOOKUP($D84,Opérations[],8,0))=INT(((BB$4-$E84)/VLOOKUP($D84,Opérations[],8,0))),$D84&lt;&gt;""),"S",""))),"")</f>
        <v/>
      </c>
      <c r="BC84" s="34" t="str">
        <f t="array" aca="1" ref="BC84" ca="1">IFERROR(IF(AND(OR(WEEKDAY(BB$4,2)&gt;5,BB$4=Congés),OR(BB84="x",BB84="S")),BB84,IF(BC$4=$E84,"x",IF(AND(((BC$4-$E84)/VLOOKUP($D84,Opérations[],8,0))=INT(((BC$4-$E84)/VLOOKUP($D84,Opérations[],8,0))),$D84&lt;&gt;""),"S",""))),"")</f>
        <v/>
      </c>
      <c r="BD84" s="72" t="str">
        <f t="array" aca="1" ref="BD84" ca="1">IFERROR(IF(AND(OR(WEEKDAY(BC$4,2)&gt;5,BC$4=Congés),OR(BC84="x",BC84="S")),BC84,IF(BD$4=$E84,"x",IF(AND(((BD$4-$E84)/VLOOKUP($D84,Opérations[],8,0))=INT(((BD$4-$E84)/VLOOKUP($D84,Opérations[],8,0))),$D84&lt;&gt;""),"S",""))),"")</f>
        <v/>
      </c>
    </row>
    <row r="85" spans="3:56">
      <c r="C85" s="163" t="str">
        <f>IF(ISBLANK(D85),"",VLOOKUP(D85,Opérations[],2,0))</f>
        <v>Vérins de butée plateau bouchon</v>
      </c>
      <c r="D85" s="4">
        <f t="shared" si="5"/>
        <v>79</v>
      </c>
      <c r="E85" s="71">
        <f>IF(ISBLANK(D85),"",VLOOKUP(D85,Opérations[],3,0))</f>
        <v>0</v>
      </c>
      <c r="F85" s="83"/>
      <c r="G85" s="80" t="str">
        <f t="array" aca="1" ref="G85" ca="1">IFERROR(IF(AND(OR(WEEKDAY(F$4,2)&gt;5,F$4=Congés),OR(F85="x",F85="S")),F85,IF(G$4=$E85,"x",IF(AND(((G$4-$E85)/VLOOKUP($D85,Opérations[],8,0))=INT(((G$4-$E85)/VLOOKUP($D85,Opérations[],8,0))),$D85&lt;&gt;""),"S",""))),"")</f>
        <v/>
      </c>
      <c r="H85" s="34" t="str">
        <f t="array" aca="1" ref="H85" ca="1">IFERROR(IF(AND(OR(WEEKDAY(G$4,2)&gt;5,G$4=Congés),OR(G85="x",G85="S")),G85,IF(H$4=$E85,"x",IF(AND(((H$4-$E85)/VLOOKUP($D85,Opérations[],8,0))=INT(((H$4-$E85)/VLOOKUP($D85,Opérations[],8,0))),$D85&lt;&gt;""),"S",""))),"")</f>
        <v/>
      </c>
      <c r="I85" s="34" t="str">
        <f t="array" aca="1" ref="I85" ca="1">IFERROR(IF(AND(OR(WEEKDAY(H$4,2)&gt;5,H$4=Congés),OR(H85="x",H85="S")),H85,IF(I$4=$E85,"x",IF(AND(((I$4-$E85)/VLOOKUP($D85,Opérations[],8,0))=INT(((I$4-$E85)/VLOOKUP($D85,Opérations[],8,0))),$D85&lt;&gt;""),"S",""))),"")</f>
        <v/>
      </c>
      <c r="J85" s="34" t="str">
        <f t="array" aca="1" ref="J85" ca="1">IFERROR(IF(AND(OR(WEEKDAY(I$4,2)&gt;5,I$4=Congés),OR(I85="x",I85="S")),I85,IF(J$4=$E85,"x",IF(AND(((J$4-$E85)/VLOOKUP($D85,Opérations[],8,0))=INT(((J$4-$E85)/VLOOKUP($D85,Opérations[],8,0))),$D85&lt;&gt;""),"S",""))),"")</f>
        <v/>
      </c>
      <c r="K85" s="34" t="str">
        <f t="array" aca="1" ref="K85" ca="1">IFERROR(IF(AND(OR(WEEKDAY(J$4,2)&gt;5,J$4=Congés),OR(J85="x",J85="S")),J85,IF(K$4=$E85,"x",IF(AND(((K$4-$E85)/VLOOKUP($D85,Opérations[],8,0))=INT(((K$4-$E85)/VLOOKUP($D85,Opérations[],8,0))),$D85&lt;&gt;""),"S",""))),"")</f>
        <v/>
      </c>
      <c r="L85" s="34" t="str">
        <f t="array" aca="1" ref="L85" ca="1">IFERROR(IF(AND(OR(WEEKDAY(K$4,2)&gt;5,K$4=Congés),OR(K85="x",K85="S")),K85,IF(L$4=$E85,"x",IF(AND(((L$4-$E85)/VLOOKUP($D85,Opérations[],8,0))=INT(((L$4-$E85)/VLOOKUP($D85,Opérations[],8,0))),$D85&lt;&gt;""),"S",""))),"")</f>
        <v/>
      </c>
      <c r="M85" s="34" t="str">
        <f t="array" aca="1" ref="M85" ca="1">IFERROR(IF(AND(OR(WEEKDAY(L$4,2)&gt;5,L$4=Congés),OR(L85="x",L85="S")),L85,IF(M$4=$E85,"x",IF(AND(((M$4-$E85)/VLOOKUP($D85,Opérations[],8,0))=INT(((M$4-$E85)/VLOOKUP($D85,Opérations[],8,0))),$D85&lt;&gt;""),"S",""))),"")</f>
        <v/>
      </c>
      <c r="N85" s="34" t="str">
        <f t="array" aca="1" ref="N85" ca="1">IFERROR(IF(AND(OR(WEEKDAY(M$4,2)&gt;5,M$4=Congés),OR(M85="x",M85="S")),M85,IF(N$4=$E85,"x",IF(AND(((N$4-$E85)/VLOOKUP($D85,Opérations[],8,0))=INT(((N$4-$E85)/VLOOKUP($D85,Opérations[],8,0))),$D85&lt;&gt;""),"S",""))),"")</f>
        <v/>
      </c>
      <c r="O85" s="34" t="str">
        <f t="array" aca="1" ref="O85" ca="1">IFERROR(IF(AND(OR(WEEKDAY(N$4,2)&gt;5,N$4=Congés),OR(N85="x",N85="S")),N85,IF(O$4=$E85,"x",IF(AND(((O$4-$E85)/VLOOKUP($D85,Opérations[],8,0))=INT(((O$4-$E85)/VLOOKUP($D85,Opérations[],8,0))),$D85&lt;&gt;""),"S",""))),"")</f>
        <v/>
      </c>
      <c r="P85" s="34" t="str">
        <f t="array" aca="1" ref="P85" ca="1">IFERROR(IF(AND(OR(WEEKDAY(O$4,2)&gt;5,O$4=Congés),OR(O85="x",O85="S")),O85,IF(P$4=$E85,"x",IF(AND(((P$4-$E85)/VLOOKUP($D85,Opérations[],8,0))=INT(((P$4-$E85)/VLOOKUP($D85,Opérations[],8,0))),$D85&lt;&gt;""),"S",""))),"")</f>
        <v/>
      </c>
      <c r="Q85" s="34" t="str">
        <f t="array" aca="1" ref="Q85" ca="1">IFERROR(IF(AND(OR(WEEKDAY(P$4,2)&gt;5,P$4=Congés),OR(P85="x",P85="S")),P85,IF(Q$4=$E85,"x",IF(AND(((Q$4-$E85)/VLOOKUP($D85,Opérations[],8,0))=INT(((Q$4-$E85)/VLOOKUP($D85,Opérations[],8,0))),$D85&lt;&gt;""),"S",""))),"")</f>
        <v/>
      </c>
      <c r="R85" s="34" t="str">
        <f t="array" aca="1" ref="R85" ca="1">IFERROR(IF(AND(OR(WEEKDAY(Q$4,2)&gt;5,Q$4=Congés),OR(Q85="x",Q85="S")),Q85,IF(R$4=$E85,"x",IF(AND(((R$4-$E85)/VLOOKUP($D85,Opérations[],8,0))=INT(((R$4-$E85)/VLOOKUP($D85,Opérations[],8,0))),$D85&lt;&gt;""),"S",""))),"")</f>
        <v/>
      </c>
      <c r="S85" s="34" t="str">
        <f t="array" aca="1" ref="S85" ca="1">IFERROR(IF(AND(OR(WEEKDAY(R$4,2)&gt;5,R$4=Congés),OR(R85="x",R85="S")),R85,IF(S$4=$E85,"x",IF(AND(((S$4-$E85)/VLOOKUP($D85,Opérations[],8,0))=INT(((S$4-$E85)/VLOOKUP($D85,Opérations[],8,0))),$D85&lt;&gt;""),"S",""))),"")</f>
        <v/>
      </c>
      <c r="T85" s="34" t="str">
        <f t="array" aca="1" ref="T85" ca="1">IFERROR(IF(AND(OR(WEEKDAY(S$4,2)&gt;5,S$4=Congés),OR(S85="x",S85="S")),S85,IF(T$4=$E85,"x",IF(AND(((T$4-$E85)/VLOOKUP($D85,Opérations[],8,0))=INT(((T$4-$E85)/VLOOKUP($D85,Opérations[],8,0))),$D85&lt;&gt;""),"S",""))),"")</f>
        <v/>
      </c>
      <c r="U85" s="34" t="str">
        <f t="array" aca="1" ref="U85" ca="1">IFERROR(IF(AND(OR(WEEKDAY(T$4,2)&gt;5,T$4=Congés),OR(T85="x",T85="S")),T85,IF(U$4=$E85,"x",IF(AND(((U$4-$E85)/VLOOKUP($D85,Opérations[],8,0))=INT(((U$4-$E85)/VLOOKUP($D85,Opérations[],8,0))),$D85&lt;&gt;""),"S",""))),"")</f>
        <v/>
      </c>
      <c r="V85" s="34" t="str">
        <f t="array" aca="1" ref="V85" ca="1">IFERROR(IF(AND(OR(WEEKDAY(U$4,2)&gt;5,U$4=Congés),OR(U85="x",U85="S")),U85,IF(V$4=$E85,"x",IF(AND(((V$4-$E85)/VLOOKUP($D85,Opérations[],8,0))=INT(((V$4-$E85)/VLOOKUP($D85,Opérations[],8,0))),$D85&lt;&gt;""),"S",""))),"")</f>
        <v/>
      </c>
      <c r="W85" s="34" t="str">
        <f t="array" aca="1" ref="W85" ca="1">IFERROR(IF(AND(OR(WEEKDAY(V$4,2)&gt;5,V$4=Congés),OR(V85="x",V85="S")),V85,IF(W$4=$E85,"x",IF(AND(((W$4-$E85)/VLOOKUP($D85,Opérations[],8,0))=INT(((W$4-$E85)/VLOOKUP($D85,Opérations[],8,0))),$D85&lt;&gt;""),"S",""))),"")</f>
        <v/>
      </c>
      <c r="X85" s="34" t="str">
        <f t="array" aca="1" ref="X85" ca="1">IFERROR(IF(AND(OR(WEEKDAY(W$4,2)&gt;5,W$4=Congés),OR(W85="x",W85="S")),W85,IF(X$4=$E85,"x",IF(AND(((X$4-$E85)/VLOOKUP($D85,Opérations[],8,0))=INT(((X$4-$E85)/VLOOKUP($D85,Opérations[],8,0))),$D85&lt;&gt;""),"S",""))),"")</f>
        <v/>
      </c>
      <c r="Y85" s="34" t="str">
        <f t="array" aca="1" ref="Y85" ca="1">IFERROR(IF(AND(OR(WEEKDAY(X$4,2)&gt;5,X$4=Congés),OR(X85="x",X85="S")),X85,IF(Y$4=$E85,"x",IF(AND(((Y$4-$E85)/VLOOKUP($D85,Opérations[],8,0))=INT(((Y$4-$E85)/VLOOKUP($D85,Opérations[],8,0))),$D85&lt;&gt;""),"S",""))),"")</f>
        <v/>
      </c>
      <c r="Z85" s="34" t="str">
        <f t="array" aca="1" ref="Z85" ca="1">IFERROR(IF(AND(OR(WEEKDAY(Y$4,2)&gt;5,Y$4=Congés),OR(Y85="x",Y85="S")),Y85,IF(Z$4=$E85,"x",IF(AND(((Z$4-$E85)/VLOOKUP($D85,Opérations[],8,0))=INT(((Z$4-$E85)/VLOOKUP($D85,Opérations[],8,0))),$D85&lt;&gt;""),"S",""))),"")</f>
        <v/>
      </c>
      <c r="AA85" s="34" t="str">
        <f t="array" aca="1" ref="AA85" ca="1">IFERROR(IF(AND(OR(WEEKDAY(Z$4,2)&gt;5,Z$4=Congés),OR(Z85="x",Z85="S")),Z85,IF(AA$4=$E85,"x",IF(AND(((AA$4-$E85)/VLOOKUP($D85,Opérations[],8,0))=INT(((AA$4-$E85)/VLOOKUP($D85,Opérations[],8,0))),$D85&lt;&gt;""),"S",""))),"")</f>
        <v/>
      </c>
      <c r="AB85" s="34" t="str">
        <f t="array" aca="1" ref="AB85" ca="1">IFERROR(IF(AND(OR(WEEKDAY(AA$4,2)&gt;5,AA$4=Congés),OR(AA85="x",AA85="S")),AA85,IF(AB$4=$E85,"x",IF(AND(((AB$4-$E85)/VLOOKUP($D85,Opérations[],8,0))=INT(((AB$4-$E85)/VLOOKUP($D85,Opérations[],8,0))),$D85&lt;&gt;""),"S",""))),"")</f>
        <v/>
      </c>
      <c r="AC85" s="34" t="str">
        <f t="array" aca="1" ref="AC85" ca="1">IFERROR(IF(AND(OR(WEEKDAY(AB$4,2)&gt;5,AB$4=Congés),OR(AB85="x",AB85="S")),AB85,IF(AC$4=$E85,"x",IF(AND(((AC$4-$E85)/VLOOKUP($D85,Opérations[],8,0))=INT(((AC$4-$E85)/VLOOKUP($D85,Opérations[],8,0))),$D85&lt;&gt;""),"S",""))),"")</f>
        <v/>
      </c>
      <c r="AD85" s="34" t="str">
        <f t="array" aca="1" ref="AD85" ca="1">IFERROR(IF(AND(OR(WEEKDAY(AC$4,2)&gt;5,AC$4=Congés),OR(AC85="x",AC85="S")),AC85,IF(AD$4=$E85,"x",IF(AND(((AD$4-$E85)/VLOOKUP($D85,Opérations[],8,0))=INT(((AD$4-$E85)/VLOOKUP($D85,Opérations[],8,0))),$D85&lt;&gt;""),"S",""))),"")</f>
        <v/>
      </c>
      <c r="AE85" s="34" t="str">
        <f t="array" aca="1" ref="AE85" ca="1">IFERROR(IF(AND(OR(WEEKDAY(AD$4,2)&gt;5,AD$4=Congés),OR(AD85="x",AD85="S")),AD85,IF(AE$4=$E85,"x",IF(AND(((AE$4-$E85)/VLOOKUP($D85,Opérations[],8,0))=INT(((AE$4-$E85)/VLOOKUP($D85,Opérations[],8,0))),$D85&lt;&gt;""),"S",""))),"")</f>
        <v/>
      </c>
      <c r="AF85" s="34" t="str">
        <f t="array" aca="1" ref="AF85" ca="1">IFERROR(IF(AND(OR(WEEKDAY(AE$4,2)&gt;5,AE$4=Congés),OR(AE85="x",AE85="S")),AE85,IF(AF$4=$E85,"x",IF(AND(((AF$4-$E85)/VLOOKUP($D85,Opérations[],8,0))=INT(((AF$4-$E85)/VLOOKUP($D85,Opérations[],8,0))),$D85&lt;&gt;""),"S",""))),"")</f>
        <v/>
      </c>
      <c r="AG85" s="72" t="str">
        <f t="array" aca="1" ref="AG85" ca="1">IFERROR(IF(AND(OR(WEEKDAY(AF$4,2)&gt;5,AF$4=Congés),OR(AF85="x",AF85="S")),AF85,IF(AG$4=$E85,"x",IF(AND(((AG$4-$E85)/VLOOKUP($D85,Opérations[],8,0))=INT(((AG$4-$E85)/VLOOKUP($D85,Opérations[],8,0))),$D85&lt;&gt;""),"S",""))),"")</f>
        <v/>
      </c>
      <c r="AH85" s="80" t="str">
        <f t="array" aca="1" ref="AH85" ca="1">IFERROR(IF(AND(OR(WEEKDAY(AG$4,2)&gt;5,AG$4=Congés),OR(AG85="x",AG85="S")),AG85,IF(AH$4=$E85,"x",IF(AND(((AH$4-$E85)/VLOOKUP($D85,Opérations[],8,0))=INT(((AH$4-$E85)/VLOOKUP($D85,Opérations[],8,0))),$D85&lt;&gt;""),"S",""))),"")</f>
        <v/>
      </c>
      <c r="AI85" s="34" t="str">
        <f t="array" aca="1" ref="AI85" ca="1">IFERROR(IF(AND(OR(WEEKDAY(AH$4,2)&gt;5,AH$4=Congés),OR(AH85="x",AH85="S")),AH85,IF(AI$4=$E85,"x",IF(AND(((AI$4-$E85)/VLOOKUP($D85,Opérations[],8,0))=INT(((AI$4-$E85)/VLOOKUP($D85,Opérations[],8,0))),$D85&lt;&gt;""),"S",""))),"")</f>
        <v/>
      </c>
      <c r="AJ85" s="34" t="str">
        <f t="array" aca="1" ref="AJ85" ca="1">IFERROR(IF(AND(OR(WEEKDAY(AI$4,2)&gt;5,AI$4=Congés),OR(AI85="x",AI85="S")),AI85,IF(AJ$4=$E85,"x",IF(AND(((AJ$4-$E85)/VLOOKUP($D85,Opérations[],8,0))=INT(((AJ$4-$E85)/VLOOKUP($D85,Opérations[],8,0))),$D85&lt;&gt;""),"S",""))),"")</f>
        <v/>
      </c>
      <c r="AK85" s="34" t="str">
        <f t="array" aca="1" ref="AK85" ca="1">IFERROR(IF(AND(OR(WEEKDAY(AJ$4,2)&gt;5,AJ$4=Congés),OR(AJ85="x",AJ85="S")),AJ85,IF(AK$4=$E85,"x",IF(AND(((AK$4-$E85)/VLOOKUP($D85,Opérations[],8,0))=INT(((AK$4-$E85)/VLOOKUP($D85,Opérations[],8,0))),$D85&lt;&gt;""),"S",""))),"")</f>
        <v/>
      </c>
      <c r="AL85" s="34" t="str">
        <f t="array" aca="1" ref="AL85" ca="1">IFERROR(IF(AND(OR(WEEKDAY(AK$4,2)&gt;5,AK$4=Congés),OR(AK85="x",AK85="S")),AK85,IF(AL$4=$E85,"x",IF(AND(((AL$4-$E85)/VLOOKUP($D85,Opérations[],8,0))=INT(((AL$4-$E85)/VLOOKUP($D85,Opérations[],8,0))),$D85&lt;&gt;""),"S",""))),"")</f>
        <v/>
      </c>
      <c r="AM85" s="34" t="str">
        <f t="array" aca="1" ref="AM85" ca="1">IFERROR(IF(AND(OR(WEEKDAY(AL$4,2)&gt;5,AL$4=Congés),OR(AL85="x",AL85="S")),AL85,IF(AM$4=$E85,"x",IF(AND(((AM$4-$E85)/VLOOKUP($D85,Opérations[],8,0))=INT(((AM$4-$E85)/VLOOKUP($D85,Opérations[],8,0))),$D85&lt;&gt;""),"S",""))),"")</f>
        <v/>
      </c>
      <c r="AN85" s="34" t="str">
        <f t="array" aca="1" ref="AN85" ca="1">IFERROR(IF(AND(OR(WEEKDAY(AM$4,2)&gt;5,AM$4=Congés),OR(AM85="x",AM85="S")),AM85,IF(AN$4=$E85,"x",IF(AND(((AN$4-$E85)/VLOOKUP($D85,Opérations[],8,0))=INT(((AN$4-$E85)/VLOOKUP($D85,Opérations[],8,0))),$D85&lt;&gt;""),"S",""))),"")</f>
        <v/>
      </c>
      <c r="AO85" s="34" t="str">
        <f t="array" aca="1" ref="AO85" ca="1">IFERROR(IF(AND(OR(WEEKDAY(AN$4,2)&gt;5,AN$4=Congés),OR(AN85="x",AN85="S")),AN85,IF(AO$4=$E85,"x",IF(AND(((AO$4-$E85)/VLOOKUP($D85,Opérations[],8,0))=INT(((AO$4-$E85)/VLOOKUP($D85,Opérations[],8,0))),$D85&lt;&gt;""),"S",""))),"")</f>
        <v/>
      </c>
      <c r="AP85" s="34" t="str">
        <f t="array" aca="1" ref="AP85" ca="1">IFERROR(IF(AND(OR(WEEKDAY(AO$4,2)&gt;5,AO$4=Congés),OR(AO85="x",AO85="S")),AO85,IF(AP$4=$E85,"x",IF(AND(((AP$4-$E85)/VLOOKUP($D85,Opérations[],8,0))=INT(((AP$4-$E85)/VLOOKUP($D85,Opérations[],8,0))),$D85&lt;&gt;""),"S",""))),"")</f>
        <v/>
      </c>
      <c r="AQ85" s="34" t="str">
        <f t="array" aca="1" ref="AQ85" ca="1">IFERROR(IF(AND(OR(WEEKDAY(AP$4,2)&gt;5,AP$4=Congés),OR(AP85="x",AP85="S")),AP85,IF(AQ$4=$E85,"x",IF(AND(((AQ$4-$E85)/VLOOKUP($D85,Opérations[],8,0))=INT(((AQ$4-$E85)/VLOOKUP($D85,Opérations[],8,0))),$D85&lt;&gt;""),"S",""))),"")</f>
        <v/>
      </c>
      <c r="AR85" s="34" t="str">
        <f t="array" aca="1" ref="AR85" ca="1">IFERROR(IF(AND(OR(WEEKDAY(AQ$4,2)&gt;5,AQ$4=Congés),OR(AQ85="x",AQ85="S")),AQ85,IF(AR$4=$E85,"x",IF(AND(((AR$4-$E85)/VLOOKUP($D85,Opérations[],8,0))=INT(((AR$4-$E85)/VLOOKUP($D85,Opérations[],8,0))),$D85&lt;&gt;""),"S",""))),"")</f>
        <v/>
      </c>
      <c r="AS85" s="34" t="str">
        <f t="array" aca="1" ref="AS85" ca="1">IFERROR(IF(AND(OR(WEEKDAY(AR$4,2)&gt;5,AR$4=Congés),OR(AR85="x",AR85="S")),AR85,IF(AS$4=$E85,"x",IF(AND(((AS$4-$E85)/VLOOKUP($D85,Opérations[],8,0))=INT(((AS$4-$E85)/VLOOKUP($D85,Opérations[],8,0))),$D85&lt;&gt;""),"S",""))),"")</f>
        <v/>
      </c>
      <c r="AT85" s="34" t="str">
        <f t="array" aca="1" ref="AT85" ca="1">IFERROR(IF(AND(OR(WEEKDAY(AS$4,2)&gt;5,AS$4=Congés),OR(AS85="x",AS85="S")),AS85,IF(AT$4=$E85,"x",IF(AND(((AT$4-$E85)/VLOOKUP($D85,Opérations[],8,0))=INT(((AT$4-$E85)/VLOOKUP($D85,Opérations[],8,0))),$D85&lt;&gt;""),"S",""))),"")</f>
        <v/>
      </c>
      <c r="AU85" s="34" t="str">
        <f t="array" aca="1" ref="AU85" ca="1">IFERROR(IF(AND(OR(WEEKDAY(AT$4,2)&gt;5,AT$4=Congés),OR(AT85="x",AT85="S")),AT85,IF(AU$4=$E85,"x",IF(AND(((AU$4-$E85)/VLOOKUP($D85,Opérations[],8,0))=INT(((AU$4-$E85)/VLOOKUP($D85,Opérations[],8,0))),$D85&lt;&gt;""),"S",""))),"")</f>
        <v/>
      </c>
      <c r="AV85" s="34" t="str">
        <f t="array" aca="1" ref="AV85" ca="1">IFERROR(IF(AND(OR(WEEKDAY(AU$4,2)&gt;5,AU$4=Congés),OR(AU85="x",AU85="S")),AU85,IF(AV$4=$E85,"x",IF(AND(((AV$4-$E85)/VLOOKUP($D85,Opérations[],8,0))=INT(((AV$4-$E85)/VLOOKUP($D85,Opérations[],8,0))),$D85&lt;&gt;""),"S",""))),"")</f>
        <v/>
      </c>
      <c r="AW85" s="34" t="str">
        <f t="array" aca="1" ref="AW85" ca="1">IFERROR(IF(AND(OR(WEEKDAY(AV$4,2)&gt;5,AV$4=Congés),OR(AV85="x",AV85="S")),AV85,IF(AW$4=$E85,"x",IF(AND(((AW$4-$E85)/VLOOKUP($D85,Opérations[],8,0))=INT(((AW$4-$E85)/VLOOKUP($D85,Opérations[],8,0))),$D85&lt;&gt;""),"S",""))),"")</f>
        <v/>
      </c>
      <c r="AX85" s="34" t="str">
        <f t="array" aca="1" ref="AX85" ca="1">IFERROR(IF(AND(OR(WEEKDAY(AW$4,2)&gt;5,AW$4=Congés),OR(AW85="x",AW85="S")),AW85,IF(AX$4=$E85,"x",IF(AND(((AX$4-$E85)/VLOOKUP($D85,Opérations[],8,0))=INT(((AX$4-$E85)/VLOOKUP($D85,Opérations[],8,0))),$D85&lt;&gt;""),"S",""))),"")</f>
        <v/>
      </c>
      <c r="AY85" s="34" t="str">
        <f t="array" aca="1" ref="AY85" ca="1">IFERROR(IF(AND(OR(WEEKDAY(AX$4,2)&gt;5,AX$4=Congés),OR(AX85="x",AX85="S")),AX85,IF(AY$4=$E85,"x",IF(AND(((AY$4-$E85)/VLOOKUP($D85,Opérations[],8,0))=INT(((AY$4-$E85)/VLOOKUP($D85,Opérations[],8,0))),$D85&lt;&gt;""),"S",""))),"")</f>
        <v/>
      </c>
      <c r="AZ85" s="34" t="str">
        <f t="array" aca="1" ref="AZ85" ca="1">IFERROR(IF(AND(OR(WEEKDAY(AY$4,2)&gt;5,AY$4=Congés),OR(AY85="x",AY85="S")),AY85,IF(AZ$4=$E85,"x",IF(AND(((AZ$4-$E85)/VLOOKUP($D85,Opérations[],8,0))=INT(((AZ$4-$E85)/VLOOKUP($D85,Opérations[],8,0))),$D85&lt;&gt;""),"S",""))),"")</f>
        <v/>
      </c>
      <c r="BA85" s="34" t="str">
        <f t="array" aca="1" ref="BA85" ca="1">IFERROR(IF(AND(OR(WEEKDAY(AZ$4,2)&gt;5,AZ$4=Congés),OR(AZ85="x",AZ85="S")),AZ85,IF(BA$4=$E85,"x",IF(AND(((BA$4-$E85)/VLOOKUP($D85,Opérations[],8,0))=INT(((BA$4-$E85)/VLOOKUP($D85,Opérations[],8,0))),$D85&lt;&gt;""),"S",""))),"")</f>
        <v/>
      </c>
      <c r="BB85" s="34" t="str">
        <f t="array" aca="1" ref="BB85" ca="1">IFERROR(IF(AND(OR(WEEKDAY(BA$4,2)&gt;5,BA$4=Congés),OR(BA85="x",BA85="S")),BA85,IF(BB$4=$E85,"x",IF(AND(((BB$4-$E85)/VLOOKUP($D85,Opérations[],8,0))=INT(((BB$4-$E85)/VLOOKUP($D85,Opérations[],8,0))),$D85&lt;&gt;""),"S",""))),"")</f>
        <v/>
      </c>
      <c r="BC85" s="34" t="str">
        <f t="array" aca="1" ref="BC85" ca="1">IFERROR(IF(AND(OR(WEEKDAY(BB$4,2)&gt;5,BB$4=Congés),OR(BB85="x",BB85="S")),BB85,IF(BC$4=$E85,"x",IF(AND(((BC$4-$E85)/VLOOKUP($D85,Opérations[],8,0))=INT(((BC$4-$E85)/VLOOKUP($D85,Opérations[],8,0))),$D85&lt;&gt;""),"S",""))),"")</f>
        <v/>
      </c>
      <c r="BD85" s="72" t="str">
        <f t="array" aca="1" ref="BD85" ca="1">IFERROR(IF(AND(OR(WEEKDAY(BC$4,2)&gt;5,BC$4=Congés),OR(BC85="x",BC85="S")),BC85,IF(BD$4=$E85,"x",IF(AND(((BD$4-$E85)/VLOOKUP($D85,Opérations[],8,0))=INT(((BD$4-$E85)/VLOOKUP($D85,Opérations[],8,0))),$D85&lt;&gt;""),"S",""))),"")</f>
        <v/>
      </c>
    </row>
    <row r="86" spans="3:56">
      <c r="C86" s="159" t="str">
        <f>IF(ISBLANK(D86),"",VLOOKUP(D86,Opérations[],2,0))</f>
        <v>Capteurs</v>
      </c>
      <c r="D86" s="4">
        <f t="shared" si="5"/>
        <v>80</v>
      </c>
      <c r="E86" s="71">
        <f>IF(ISBLANK(D86),"",VLOOKUP(D86,Opérations[],3,0))</f>
        <v>42650</v>
      </c>
      <c r="F86" s="83"/>
      <c r="G86" s="80" t="str">
        <f t="array" aca="1" ref="G86" ca="1">IFERROR(IF(AND(OR(WEEKDAY(F$4,2)&gt;5,F$4=Congés),OR(F86="x",F86="S")),F86,IF(G$4=$E86,"x",IF(AND(((G$4-$E86)/VLOOKUP($D86,Opérations[],8,0))=INT(((G$4-$E86)/VLOOKUP($D86,Opérations[],8,0))),$D86&lt;&gt;""),"S",""))),"")</f>
        <v/>
      </c>
      <c r="H86" s="34" t="str">
        <f t="array" aca="1" ref="H86" ca="1">IFERROR(IF(AND(OR(WEEKDAY(G$4,2)&gt;5,G$4=Congés),OR(G86="x",G86="S")),G86,IF(H$4=$E86,"x",IF(AND(((H$4-$E86)/VLOOKUP($D86,Opérations[],8,0))=INT(((H$4-$E86)/VLOOKUP($D86,Opérations[],8,0))),$D86&lt;&gt;""),"S",""))),"")</f>
        <v/>
      </c>
      <c r="I86" s="34" t="str">
        <f t="array" aca="1" ref="I86" ca="1">IFERROR(IF(AND(OR(WEEKDAY(H$4,2)&gt;5,H$4=Congés),OR(H86="x",H86="S")),H86,IF(I$4=$E86,"x",IF(AND(((I$4-$E86)/VLOOKUP($D86,Opérations[],8,0))=INT(((I$4-$E86)/VLOOKUP($D86,Opérations[],8,0))),$D86&lt;&gt;""),"S",""))),"")</f>
        <v/>
      </c>
      <c r="J86" s="34" t="str">
        <f t="array" aca="1" ref="J86" ca="1">IFERROR(IF(AND(OR(WEEKDAY(I$4,2)&gt;5,I$4=Congés),OR(I86="x",I86="S")),I86,IF(J$4=$E86,"x",IF(AND(((J$4-$E86)/VLOOKUP($D86,Opérations[],8,0))=INT(((J$4-$E86)/VLOOKUP($D86,Opérations[],8,0))),$D86&lt;&gt;""),"S",""))),"")</f>
        <v/>
      </c>
      <c r="K86" s="34" t="str">
        <f t="array" aca="1" ref="K86" ca="1">IFERROR(IF(AND(OR(WEEKDAY(J$4,2)&gt;5,J$4=Congés),OR(J86="x",J86="S")),J86,IF(K$4=$E86,"x",IF(AND(((K$4-$E86)/VLOOKUP($D86,Opérations[],8,0))=INT(((K$4-$E86)/VLOOKUP($D86,Opérations[],8,0))),$D86&lt;&gt;""),"S",""))),"")</f>
        <v/>
      </c>
      <c r="L86" s="34" t="str">
        <f t="array" aca="1" ref="L86" ca="1">IFERROR(IF(AND(OR(WEEKDAY(K$4,2)&gt;5,K$4=Congés),OR(K86="x",K86="S")),K86,IF(L$4=$E86,"x",IF(AND(((L$4-$E86)/VLOOKUP($D86,Opérations[],8,0))=INT(((L$4-$E86)/VLOOKUP($D86,Opérations[],8,0))),$D86&lt;&gt;""),"S",""))),"")</f>
        <v/>
      </c>
      <c r="M86" s="34" t="str">
        <f t="array" aca="1" ref="M86" ca="1">IFERROR(IF(AND(OR(WEEKDAY(L$4,2)&gt;5,L$4=Congés),OR(L86="x",L86="S")),L86,IF(M$4=$E86,"x",IF(AND(((M$4-$E86)/VLOOKUP($D86,Opérations[],8,0))=INT(((M$4-$E86)/VLOOKUP($D86,Opérations[],8,0))),$D86&lt;&gt;""),"S",""))),"")</f>
        <v/>
      </c>
      <c r="N86" s="34" t="str">
        <f t="array" aca="1" ref="N86" ca="1">IFERROR(IF(AND(OR(WEEKDAY(M$4,2)&gt;5,M$4=Congés),OR(M86="x",M86="S")),M86,IF(N$4=$E86,"x",IF(AND(((N$4-$E86)/VLOOKUP($D86,Opérations[],8,0))=INT(((N$4-$E86)/VLOOKUP($D86,Opérations[],8,0))),$D86&lt;&gt;""),"S",""))),"")</f>
        <v/>
      </c>
      <c r="O86" s="34" t="str">
        <f t="array" aca="1" ref="O86" ca="1">IFERROR(IF(AND(OR(WEEKDAY(N$4,2)&gt;5,N$4=Congés),OR(N86="x",N86="S")),N86,IF(O$4=$E86,"x",IF(AND(((O$4-$E86)/VLOOKUP($D86,Opérations[],8,0))=INT(((O$4-$E86)/VLOOKUP($D86,Opérations[],8,0))),$D86&lt;&gt;""),"S",""))),"")</f>
        <v/>
      </c>
      <c r="P86" s="34" t="str">
        <f t="array" aca="1" ref="P86" ca="1">IFERROR(IF(AND(OR(WEEKDAY(O$4,2)&gt;5,O$4=Congés),OR(O86="x",O86="S")),O86,IF(P$4=$E86,"x",IF(AND(((P$4-$E86)/VLOOKUP($D86,Opérations[],8,0))=INT(((P$4-$E86)/VLOOKUP($D86,Opérations[],8,0))),$D86&lt;&gt;""),"S",""))),"")</f>
        <v/>
      </c>
      <c r="Q86" s="34" t="str">
        <f t="array" aca="1" ref="Q86" ca="1">IFERROR(IF(AND(OR(WEEKDAY(P$4,2)&gt;5,P$4=Congés),OR(P86="x",P86="S")),P86,IF(Q$4=$E86,"x",IF(AND(((Q$4-$E86)/VLOOKUP($D86,Opérations[],8,0))=INT(((Q$4-$E86)/VLOOKUP($D86,Opérations[],8,0))),$D86&lt;&gt;""),"S",""))),"")</f>
        <v/>
      </c>
      <c r="R86" s="34" t="str">
        <f t="array" aca="1" ref="R86" ca="1">IFERROR(IF(AND(OR(WEEKDAY(Q$4,2)&gt;5,Q$4=Congés),OR(Q86="x",Q86="S")),Q86,IF(R$4=$E86,"x",IF(AND(((R$4-$E86)/VLOOKUP($D86,Opérations[],8,0))=INT(((R$4-$E86)/VLOOKUP($D86,Opérations[],8,0))),$D86&lt;&gt;""),"S",""))),"")</f>
        <v/>
      </c>
      <c r="S86" s="34" t="str">
        <f t="array" aca="1" ref="S86" ca="1">IFERROR(IF(AND(OR(WEEKDAY(R$4,2)&gt;5,R$4=Congés),OR(R86="x",R86="S")),R86,IF(S$4=$E86,"x",IF(AND(((S$4-$E86)/VLOOKUP($D86,Opérations[],8,0))=INT(((S$4-$E86)/VLOOKUP($D86,Opérations[],8,0))),$D86&lt;&gt;""),"S",""))),"")</f>
        <v/>
      </c>
      <c r="T86" s="34" t="str">
        <f t="array" aca="1" ref="T86" ca="1">IFERROR(IF(AND(OR(WEEKDAY(S$4,2)&gt;5,S$4=Congés),OR(S86="x",S86="S")),S86,IF(T$4=$E86,"x",IF(AND(((T$4-$E86)/VLOOKUP($D86,Opérations[],8,0))=INT(((T$4-$E86)/VLOOKUP($D86,Opérations[],8,0))),$D86&lt;&gt;""),"S",""))),"")</f>
        <v/>
      </c>
      <c r="U86" s="34" t="str">
        <f t="array" aca="1" ref="U86" ca="1">IFERROR(IF(AND(OR(WEEKDAY(T$4,2)&gt;5,T$4=Congés),OR(T86="x",T86="S")),T86,IF(U$4=$E86,"x",IF(AND(((U$4-$E86)/VLOOKUP($D86,Opérations[],8,0))=INT(((U$4-$E86)/VLOOKUP($D86,Opérations[],8,0))),$D86&lt;&gt;""),"S",""))),"")</f>
        <v/>
      </c>
      <c r="V86" s="34" t="str">
        <f t="array" aca="1" ref="V86" ca="1">IFERROR(IF(AND(OR(WEEKDAY(U$4,2)&gt;5,U$4=Congés),OR(U86="x",U86="S")),U86,IF(V$4=$E86,"x",IF(AND(((V$4-$E86)/VLOOKUP($D86,Opérations[],8,0))=INT(((V$4-$E86)/VLOOKUP($D86,Opérations[],8,0))),$D86&lt;&gt;""),"S",""))),"")</f>
        <v/>
      </c>
      <c r="W86" s="34" t="str">
        <f t="array" aca="1" ref="W86" ca="1">IFERROR(IF(AND(OR(WEEKDAY(V$4,2)&gt;5,V$4=Congés),OR(V86="x",V86="S")),V86,IF(W$4=$E86,"x",IF(AND(((W$4-$E86)/VLOOKUP($D86,Opérations[],8,0))=INT(((W$4-$E86)/VLOOKUP($D86,Opérations[],8,0))),$D86&lt;&gt;""),"S",""))),"")</f>
        <v/>
      </c>
      <c r="X86" s="34" t="str">
        <f t="array" aca="1" ref="X86" ca="1">IFERROR(IF(AND(OR(WEEKDAY(W$4,2)&gt;5,W$4=Congés),OR(W86="x",W86="S")),W86,IF(X$4=$E86,"x",IF(AND(((X$4-$E86)/VLOOKUP($D86,Opérations[],8,0))=INT(((X$4-$E86)/VLOOKUP($D86,Opérations[],8,0))),$D86&lt;&gt;""),"S",""))),"")</f>
        <v/>
      </c>
      <c r="Y86" s="34" t="str">
        <f t="array" aca="1" ref="Y86" ca="1">IFERROR(IF(AND(OR(WEEKDAY(X$4,2)&gt;5,X$4=Congés),OR(X86="x",X86="S")),X86,IF(Y$4=$E86,"x",IF(AND(((Y$4-$E86)/VLOOKUP($D86,Opérations[],8,0))=INT(((Y$4-$E86)/VLOOKUP($D86,Opérations[],8,0))),$D86&lt;&gt;""),"S",""))),"")</f>
        <v/>
      </c>
      <c r="Z86" s="34" t="str">
        <f t="array" aca="1" ref="Z86" ca="1">IFERROR(IF(AND(OR(WEEKDAY(Y$4,2)&gt;5,Y$4=Congés),OR(Y86="x",Y86="S")),Y86,IF(Z$4=$E86,"x",IF(AND(((Z$4-$E86)/VLOOKUP($D86,Opérations[],8,0))=INT(((Z$4-$E86)/VLOOKUP($D86,Opérations[],8,0))),$D86&lt;&gt;""),"S",""))),"")</f>
        <v/>
      </c>
      <c r="AA86" s="34" t="str">
        <f t="array" aca="1" ref="AA86" ca="1">IFERROR(IF(AND(OR(WEEKDAY(Z$4,2)&gt;5,Z$4=Congés),OR(Z86="x",Z86="S")),Z86,IF(AA$4=$E86,"x",IF(AND(((AA$4-$E86)/VLOOKUP($D86,Opérations[],8,0))=INT(((AA$4-$E86)/VLOOKUP($D86,Opérations[],8,0))),$D86&lt;&gt;""),"S",""))),"")</f>
        <v/>
      </c>
      <c r="AB86" s="34" t="str">
        <f t="array" aca="1" ref="AB86" ca="1">IFERROR(IF(AND(OR(WEEKDAY(AA$4,2)&gt;5,AA$4=Congés),OR(AA86="x",AA86="S")),AA86,IF(AB$4=$E86,"x",IF(AND(((AB$4-$E86)/VLOOKUP($D86,Opérations[],8,0))=INT(((AB$4-$E86)/VLOOKUP($D86,Opérations[],8,0))),$D86&lt;&gt;""),"S",""))),"")</f>
        <v/>
      </c>
      <c r="AC86" s="34" t="str">
        <f t="array" aca="1" ref="AC86" ca="1">IFERROR(IF(AND(OR(WEEKDAY(AB$4,2)&gt;5,AB$4=Congés),OR(AB86="x",AB86="S")),AB86,IF(AC$4=$E86,"x",IF(AND(((AC$4-$E86)/VLOOKUP($D86,Opérations[],8,0))=INT(((AC$4-$E86)/VLOOKUP($D86,Opérations[],8,0))),$D86&lt;&gt;""),"S",""))),"")</f>
        <v/>
      </c>
      <c r="AD86" s="34" t="str">
        <f t="array" aca="1" ref="AD86" ca="1">IFERROR(IF(AND(OR(WEEKDAY(AC$4,2)&gt;5,AC$4=Congés),OR(AC86="x",AC86="S")),AC86,IF(AD$4=$E86,"x",IF(AND(((AD$4-$E86)/VLOOKUP($D86,Opérations[],8,0))=INT(((AD$4-$E86)/VLOOKUP($D86,Opérations[],8,0))),$D86&lt;&gt;""),"S",""))),"")</f>
        <v/>
      </c>
      <c r="AE86" s="34" t="str">
        <f t="array" aca="1" ref="AE86" ca="1">IFERROR(IF(AND(OR(WEEKDAY(AD$4,2)&gt;5,AD$4=Congés),OR(AD86="x",AD86="S")),AD86,IF(AE$4=$E86,"x",IF(AND(((AE$4-$E86)/VLOOKUP($D86,Opérations[],8,0))=INT(((AE$4-$E86)/VLOOKUP($D86,Opérations[],8,0))),$D86&lt;&gt;""),"S",""))),"")</f>
        <v/>
      </c>
      <c r="AF86" s="34" t="str">
        <f t="array" aca="1" ref="AF86" ca="1">IFERROR(IF(AND(OR(WEEKDAY(AE$4,2)&gt;5,AE$4=Congés),OR(AE86="x",AE86="S")),AE86,IF(AF$4=$E86,"x",IF(AND(((AF$4-$E86)/VLOOKUP($D86,Opérations[],8,0))=INT(((AF$4-$E86)/VLOOKUP($D86,Opérations[],8,0))),$D86&lt;&gt;""),"S",""))),"")</f>
        <v/>
      </c>
      <c r="AG86" s="72" t="str">
        <f t="array" aca="1" ref="AG86" ca="1">IFERROR(IF(AND(OR(WEEKDAY(AF$4,2)&gt;5,AF$4=Congés),OR(AF86="x",AF86="S")),AF86,IF(AG$4=$E86,"x",IF(AND(((AG$4-$E86)/VLOOKUP($D86,Opérations[],8,0))=INT(((AG$4-$E86)/VLOOKUP($D86,Opérations[],8,0))),$D86&lt;&gt;""),"S",""))),"")</f>
        <v/>
      </c>
      <c r="AH86" s="80" t="str">
        <f t="array" aca="1" ref="AH86" ca="1">IFERROR(IF(AND(OR(WEEKDAY(AG$4,2)&gt;5,AG$4=Congés),OR(AG86="x",AG86="S")),AG86,IF(AH$4=$E86,"x",IF(AND(((AH$4-$E86)/VLOOKUP($D86,Opérations[],8,0))=INT(((AH$4-$E86)/VLOOKUP($D86,Opérations[],8,0))),$D86&lt;&gt;""),"S",""))),"")</f>
        <v/>
      </c>
      <c r="AI86" s="34" t="str">
        <f t="array" aca="1" ref="AI86" ca="1">IFERROR(IF(AND(OR(WEEKDAY(AH$4,2)&gt;5,AH$4=Congés),OR(AH86="x",AH86="S")),AH86,IF(AI$4=$E86,"x",IF(AND(((AI$4-$E86)/VLOOKUP($D86,Opérations[],8,0))=INT(((AI$4-$E86)/VLOOKUP($D86,Opérations[],8,0))),$D86&lt;&gt;""),"S",""))),"")</f>
        <v/>
      </c>
      <c r="AJ86" s="34" t="str">
        <f t="array" aca="1" ref="AJ86" ca="1">IFERROR(IF(AND(OR(WEEKDAY(AI$4,2)&gt;5,AI$4=Congés),OR(AI86="x",AI86="S")),AI86,IF(AJ$4=$E86,"x",IF(AND(((AJ$4-$E86)/VLOOKUP($D86,Opérations[],8,0))=INT(((AJ$4-$E86)/VLOOKUP($D86,Opérations[],8,0))),$D86&lt;&gt;""),"S",""))),"")</f>
        <v/>
      </c>
      <c r="AK86" s="34" t="str">
        <f t="array" aca="1" ref="AK86" ca="1">IFERROR(IF(AND(OR(WEEKDAY(AJ$4,2)&gt;5,AJ$4=Congés),OR(AJ86="x",AJ86="S")),AJ86,IF(AK$4=$E86,"x",IF(AND(((AK$4-$E86)/VLOOKUP($D86,Opérations[],8,0))=INT(((AK$4-$E86)/VLOOKUP($D86,Opérations[],8,0))),$D86&lt;&gt;""),"S",""))),"")</f>
        <v/>
      </c>
      <c r="AL86" s="34" t="str">
        <f t="array" aca="1" ref="AL86" ca="1">IFERROR(IF(AND(OR(WEEKDAY(AK$4,2)&gt;5,AK$4=Congés),OR(AK86="x",AK86="S")),AK86,IF(AL$4=$E86,"x",IF(AND(((AL$4-$E86)/VLOOKUP($D86,Opérations[],8,0))=INT(((AL$4-$E86)/VLOOKUP($D86,Opérations[],8,0))),$D86&lt;&gt;""),"S",""))),"")</f>
        <v/>
      </c>
      <c r="AM86" s="34" t="str">
        <f t="array" aca="1" ref="AM86" ca="1">IFERROR(IF(AND(OR(WEEKDAY(AL$4,2)&gt;5,AL$4=Congés),OR(AL86="x",AL86="S")),AL86,IF(AM$4=$E86,"x",IF(AND(((AM$4-$E86)/VLOOKUP($D86,Opérations[],8,0))=INT(((AM$4-$E86)/VLOOKUP($D86,Opérations[],8,0))),$D86&lt;&gt;""),"S",""))),"")</f>
        <v/>
      </c>
      <c r="AN86" s="34" t="str">
        <f t="array" aca="1" ref="AN86" ca="1">IFERROR(IF(AND(OR(WEEKDAY(AM$4,2)&gt;5,AM$4=Congés),OR(AM86="x",AM86="S")),AM86,IF(AN$4=$E86,"x",IF(AND(((AN$4-$E86)/VLOOKUP($D86,Opérations[],8,0))=INT(((AN$4-$E86)/VLOOKUP($D86,Opérations[],8,0))),$D86&lt;&gt;""),"S",""))),"")</f>
        <v/>
      </c>
      <c r="AO86" s="34" t="str">
        <f t="array" aca="1" ref="AO86" ca="1">IFERROR(IF(AND(OR(WEEKDAY(AN$4,2)&gt;5,AN$4=Congés),OR(AN86="x",AN86="S")),AN86,IF(AO$4=$E86,"x",IF(AND(((AO$4-$E86)/VLOOKUP($D86,Opérations[],8,0))=INT(((AO$4-$E86)/VLOOKUP($D86,Opérations[],8,0))),$D86&lt;&gt;""),"S",""))),"")</f>
        <v/>
      </c>
      <c r="AP86" s="34" t="str">
        <f t="array" aca="1" ref="AP86" ca="1">IFERROR(IF(AND(OR(WEEKDAY(AO$4,2)&gt;5,AO$4=Congés),OR(AO86="x",AO86="S")),AO86,IF(AP$4=$E86,"x",IF(AND(((AP$4-$E86)/VLOOKUP($D86,Opérations[],8,0))=INT(((AP$4-$E86)/VLOOKUP($D86,Opérations[],8,0))),$D86&lt;&gt;""),"S",""))),"")</f>
        <v/>
      </c>
      <c r="AQ86" s="34" t="str">
        <f t="array" aca="1" ref="AQ86" ca="1">IFERROR(IF(AND(OR(WEEKDAY(AP$4,2)&gt;5,AP$4=Congés),OR(AP86="x",AP86="S")),AP86,IF(AQ$4=$E86,"x",IF(AND(((AQ$4-$E86)/VLOOKUP($D86,Opérations[],8,0))=INT(((AQ$4-$E86)/VLOOKUP($D86,Opérations[],8,0))),$D86&lt;&gt;""),"S",""))),"")</f>
        <v/>
      </c>
      <c r="AR86" s="34" t="str">
        <f t="array" aca="1" ref="AR86" ca="1">IFERROR(IF(AND(OR(WEEKDAY(AQ$4,2)&gt;5,AQ$4=Congés),OR(AQ86="x",AQ86="S")),AQ86,IF(AR$4=$E86,"x",IF(AND(((AR$4-$E86)/VLOOKUP($D86,Opérations[],8,0))=INT(((AR$4-$E86)/VLOOKUP($D86,Opérations[],8,0))),$D86&lt;&gt;""),"S",""))),"")</f>
        <v/>
      </c>
      <c r="AS86" s="34" t="str">
        <f t="array" aca="1" ref="AS86" ca="1">IFERROR(IF(AND(OR(WEEKDAY(AR$4,2)&gt;5,AR$4=Congés),OR(AR86="x",AR86="S")),AR86,IF(AS$4=$E86,"x",IF(AND(((AS$4-$E86)/VLOOKUP($D86,Opérations[],8,0))=INT(((AS$4-$E86)/VLOOKUP($D86,Opérations[],8,0))),$D86&lt;&gt;""),"S",""))),"")</f>
        <v/>
      </c>
      <c r="AT86" s="34" t="str">
        <f t="array" aca="1" ref="AT86" ca="1">IFERROR(IF(AND(OR(WEEKDAY(AS$4,2)&gt;5,AS$4=Congés),OR(AS86="x",AS86="S")),AS86,IF(AT$4=$E86,"x",IF(AND(((AT$4-$E86)/VLOOKUP($D86,Opérations[],8,0))=INT(((AT$4-$E86)/VLOOKUP($D86,Opérations[],8,0))),$D86&lt;&gt;""),"S",""))),"")</f>
        <v/>
      </c>
      <c r="AU86" s="34" t="str">
        <f t="array" aca="1" ref="AU86" ca="1">IFERROR(IF(AND(OR(WEEKDAY(AT$4,2)&gt;5,AT$4=Congés),OR(AT86="x",AT86="S")),AT86,IF(AU$4=$E86,"x",IF(AND(((AU$4-$E86)/VLOOKUP($D86,Opérations[],8,0))=INT(((AU$4-$E86)/VLOOKUP($D86,Opérations[],8,0))),$D86&lt;&gt;""),"S",""))),"")</f>
        <v/>
      </c>
      <c r="AV86" s="34" t="str">
        <f t="array" aca="1" ref="AV86" ca="1">IFERROR(IF(AND(OR(WEEKDAY(AU$4,2)&gt;5,AU$4=Congés),OR(AU86="x",AU86="S")),AU86,IF(AV$4=$E86,"x",IF(AND(((AV$4-$E86)/VLOOKUP($D86,Opérations[],8,0))=INT(((AV$4-$E86)/VLOOKUP($D86,Opérations[],8,0))),$D86&lt;&gt;""),"S",""))),"")</f>
        <v/>
      </c>
      <c r="AW86" s="34" t="str">
        <f t="array" aca="1" ref="AW86" ca="1">IFERROR(IF(AND(OR(WEEKDAY(AV$4,2)&gt;5,AV$4=Congés),OR(AV86="x",AV86="S")),AV86,IF(AW$4=$E86,"x",IF(AND(((AW$4-$E86)/VLOOKUP($D86,Opérations[],8,0))=INT(((AW$4-$E86)/VLOOKUP($D86,Opérations[],8,0))),$D86&lt;&gt;""),"S",""))),"")</f>
        <v/>
      </c>
      <c r="AX86" s="34" t="str">
        <f t="array" aca="1" ref="AX86" ca="1">IFERROR(IF(AND(OR(WEEKDAY(AW$4,2)&gt;5,AW$4=Congés),OR(AW86="x",AW86="S")),AW86,IF(AX$4=$E86,"x",IF(AND(((AX$4-$E86)/VLOOKUP($D86,Opérations[],8,0))=INT(((AX$4-$E86)/VLOOKUP($D86,Opérations[],8,0))),$D86&lt;&gt;""),"S",""))),"")</f>
        <v/>
      </c>
      <c r="AY86" s="34" t="str">
        <f t="array" aca="1" ref="AY86" ca="1">IFERROR(IF(AND(OR(WEEKDAY(AX$4,2)&gt;5,AX$4=Congés),OR(AX86="x",AX86="S")),AX86,IF(AY$4=$E86,"x",IF(AND(((AY$4-$E86)/VLOOKUP($D86,Opérations[],8,0))=INT(((AY$4-$E86)/VLOOKUP($D86,Opérations[],8,0))),$D86&lt;&gt;""),"S",""))),"")</f>
        <v/>
      </c>
      <c r="AZ86" s="34" t="str">
        <f t="array" aca="1" ref="AZ86" ca="1">IFERROR(IF(AND(OR(WEEKDAY(AY$4,2)&gt;5,AY$4=Congés),OR(AY86="x",AY86="S")),AY86,IF(AZ$4=$E86,"x",IF(AND(((AZ$4-$E86)/VLOOKUP($D86,Opérations[],8,0))=INT(((AZ$4-$E86)/VLOOKUP($D86,Opérations[],8,0))),$D86&lt;&gt;""),"S",""))),"")</f>
        <v/>
      </c>
      <c r="BA86" s="34" t="str">
        <f t="array" aca="1" ref="BA86" ca="1">IFERROR(IF(AND(OR(WEEKDAY(AZ$4,2)&gt;5,AZ$4=Congés),OR(AZ86="x",AZ86="S")),AZ86,IF(BA$4=$E86,"x",IF(AND(((BA$4-$E86)/VLOOKUP($D86,Opérations[],8,0))=INT(((BA$4-$E86)/VLOOKUP($D86,Opérations[],8,0))),$D86&lt;&gt;""),"S",""))),"")</f>
        <v/>
      </c>
      <c r="BB86" s="34" t="str">
        <f t="array" aca="1" ref="BB86" ca="1">IFERROR(IF(AND(OR(WEEKDAY(BA$4,2)&gt;5,BA$4=Congés),OR(BA86="x",BA86="S")),BA86,IF(BB$4=$E86,"x",IF(AND(((BB$4-$E86)/VLOOKUP($D86,Opérations[],8,0))=INT(((BB$4-$E86)/VLOOKUP($D86,Opérations[],8,0))),$D86&lt;&gt;""),"S",""))),"")</f>
        <v/>
      </c>
      <c r="BC86" s="34" t="str">
        <f t="array" aca="1" ref="BC86" ca="1">IFERROR(IF(AND(OR(WEEKDAY(BB$4,2)&gt;5,BB$4=Congés),OR(BB86="x",BB86="S")),BB86,IF(BC$4=$E86,"x",IF(AND(((BC$4-$E86)/VLOOKUP($D86,Opérations[],8,0))=INT(((BC$4-$E86)/VLOOKUP($D86,Opérations[],8,0))),$D86&lt;&gt;""),"S",""))),"")</f>
        <v/>
      </c>
      <c r="BD86" s="72" t="str">
        <f t="array" aca="1" ref="BD86" ca="1">IFERROR(IF(AND(OR(WEEKDAY(BC$4,2)&gt;5,BC$4=Congés),OR(BC86="x",BC86="S")),BC86,IF(BD$4=$E86,"x",IF(AND(((BD$4-$E86)/VLOOKUP($D86,Opérations[],8,0))=INT(((BD$4-$E86)/VLOOKUP($D86,Opérations[],8,0))),$D86&lt;&gt;""),"S",""))),"")</f>
        <v/>
      </c>
    </row>
    <row r="87" spans="3:56">
      <c r="C87" s="159" t="str">
        <f>IF(ISBLANK(D87),"",VLOOKUP(D87,Opérations[],2,0))</f>
        <v>Serrage des têtes de vérins et corps</v>
      </c>
      <c r="D87" s="4">
        <f t="shared" si="5"/>
        <v>81</v>
      </c>
      <c r="E87" s="71">
        <f>IF(ISBLANK(D87),"",VLOOKUP(D87,Opérations[],3,0))</f>
        <v>42650</v>
      </c>
      <c r="F87" s="83"/>
      <c r="G87" s="80" t="str">
        <f t="array" aca="1" ref="G87" ca="1">IFERROR(IF(AND(OR(WEEKDAY(F$4,2)&gt;5,F$4=Congés),OR(F87="x",F87="S")),F87,IF(G$4=$E87,"x",IF(AND(((G$4-$E87)/VLOOKUP($D87,Opérations[],8,0))=INT(((G$4-$E87)/VLOOKUP($D87,Opérations[],8,0))),$D87&lt;&gt;""),"S",""))),"")</f>
        <v/>
      </c>
      <c r="H87" s="34" t="str">
        <f t="array" aca="1" ref="H87" ca="1">IFERROR(IF(AND(OR(WEEKDAY(G$4,2)&gt;5,G$4=Congés),OR(G87="x",G87="S")),G87,IF(H$4=$E87,"x",IF(AND(((H$4-$E87)/VLOOKUP($D87,Opérations[],8,0))=INT(((H$4-$E87)/VLOOKUP($D87,Opérations[],8,0))),$D87&lt;&gt;""),"S",""))),"")</f>
        <v/>
      </c>
      <c r="I87" s="34" t="str">
        <f t="array" aca="1" ref="I87" ca="1">IFERROR(IF(AND(OR(WEEKDAY(H$4,2)&gt;5,H$4=Congés),OR(H87="x",H87="S")),H87,IF(I$4=$E87,"x",IF(AND(((I$4-$E87)/VLOOKUP($D87,Opérations[],8,0))=INT(((I$4-$E87)/VLOOKUP($D87,Opérations[],8,0))),$D87&lt;&gt;""),"S",""))),"")</f>
        <v/>
      </c>
      <c r="J87" s="34" t="str">
        <f t="array" aca="1" ref="J87" ca="1">IFERROR(IF(AND(OR(WEEKDAY(I$4,2)&gt;5,I$4=Congés),OR(I87="x",I87="S")),I87,IF(J$4=$E87,"x",IF(AND(((J$4-$E87)/VLOOKUP($D87,Opérations[],8,0))=INT(((J$4-$E87)/VLOOKUP($D87,Opérations[],8,0))),$D87&lt;&gt;""),"S",""))),"")</f>
        <v/>
      </c>
      <c r="K87" s="34" t="str">
        <f t="array" aca="1" ref="K87" ca="1">IFERROR(IF(AND(OR(WEEKDAY(J$4,2)&gt;5,J$4=Congés),OR(J87="x",J87="S")),J87,IF(K$4=$E87,"x",IF(AND(((K$4-$E87)/VLOOKUP($D87,Opérations[],8,0))=INT(((K$4-$E87)/VLOOKUP($D87,Opérations[],8,0))),$D87&lt;&gt;""),"S",""))),"")</f>
        <v/>
      </c>
      <c r="L87" s="34" t="str">
        <f t="array" aca="1" ref="L87" ca="1">IFERROR(IF(AND(OR(WEEKDAY(K$4,2)&gt;5,K$4=Congés),OR(K87="x",K87="S")),K87,IF(L$4=$E87,"x",IF(AND(((L$4-$E87)/VLOOKUP($D87,Opérations[],8,0))=INT(((L$4-$E87)/VLOOKUP($D87,Opérations[],8,0))),$D87&lt;&gt;""),"S",""))),"")</f>
        <v/>
      </c>
      <c r="M87" s="34" t="str">
        <f t="array" aca="1" ref="M87" ca="1">IFERROR(IF(AND(OR(WEEKDAY(L$4,2)&gt;5,L$4=Congés),OR(L87="x",L87="S")),L87,IF(M$4=$E87,"x",IF(AND(((M$4-$E87)/VLOOKUP($D87,Opérations[],8,0))=INT(((M$4-$E87)/VLOOKUP($D87,Opérations[],8,0))),$D87&lt;&gt;""),"S",""))),"")</f>
        <v/>
      </c>
      <c r="N87" s="34" t="str">
        <f t="array" aca="1" ref="N87" ca="1">IFERROR(IF(AND(OR(WEEKDAY(M$4,2)&gt;5,M$4=Congés),OR(M87="x",M87="S")),M87,IF(N$4=$E87,"x",IF(AND(((N$4-$E87)/VLOOKUP($D87,Opérations[],8,0))=INT(((N$4-$E87)/VLOOKUP($D87,Opérations[],8,0))),$D87&lt;&gt;""),"S",""))),"")</f>
        <v/>
      </c>
      <c r="O87" s="34" t="str">
        <f t="array" aca="1" ref="O87" ca="1">IFERROR(IF(AND(OR(WEEKDAY(N$4,2)&gt;5,N$4=Congés),OR(N87="x",N87="S")),N87,IF(O$4=$E87,"x",IF(AND(((O$4-$E87)/VLOOKUP($D87,Opérations[],8,0))=INT(((O$4-$E87)/VLOOKUP($D87,Opérations[],8,0))),$D87&lt;&gt;""),"S",""))),"")</f>
        <v/>
      </c>
      <c r="P87" s="34" t="str">
        <f t="array" aca="1" ref="P87" ca="1">IFERROR(IF(AND(OR(WEEKDAY(O$4,2)&gt;5,O$4=Congés),OR(O87="x",O87="S")),O87,IF(P$4=$E87,"x",IF(AND(((P$4-$E87)/VLOOKUP($D87,Opérations[],8,0))=INT(((P$4-$E87)/VLOOKUP($D87,Opérations[],8,0))),$D87&lt;&gt;""),"S",""))),"")</f>
        <v/>
      </c>
      <c r="Q87" s="34" t="str">
        <f t="array" aca="1" ref="Q87" ca="1">IFERROR(IF(AND(OR(WEEKDAY(P$4,2)&gt;5,P$4=Congés),OR(P87="x",P87="S")),P87,IF(Q$4=$E87,"x",IF(AND(((Q$4-$E87)/VLOOKUP($D87,Opérations[],8,0))=INT(((Q$4-$E87)/VLOOKUP($D87,Opérations[],8,0))),$D87&lt;&gt;""),"S",""))),"")</f>
        <v/>
      </c>
      <c r="R87" s="34" t="str">
        <f t="array" aca="1" ref="R87" ca="1">IFERROR(IF(AND(OR(WEEKDAY(Q$4,2)&gt;5,Q$4=Congés),OR(Q87="x",Q87="S")),Q87,IF(R$4=$E87,"x",IF(AND(((R$4-$E87)/VLOOKUP($D87,Opérations[],8,0))=INT(((R$4-$E87)/VLOOKUP($D87,Opérations[],8,0))),$D87&lt;&gt;""),"S",""))),"")</f>
        <v/>
      </c>
      <c r="S87" s="34" t="str">
        <f t="array" aca="1" ref="S87" ca="1">IFERROR(IF(AND(OR(WEEKDAY(R$4,2)&gt;5,R$4=Congés),OR(R87="x",R87="S")),R87,IF(S$4=$E87,"x",IF(AND(((S$4-$E87)/VLOOKUP($D87,Opérations[],8,0))=INT(((S$4-$E87)/VLOOKUP($D87,Opérations[],8,0))),$D87&lt;&gt;""),"S",""))),"")</f>
        <v/>
      </c>
      <c r="T87" s="34" t="str">
        <f t="array" aca="1" ref="T87" ca="1">IFERROR(IF(AND(OR(WEEKDAY(S$4,2)&gt;5,S$4=Congés),OR(S87="x",S87="S")),S87,IF(T$4=$E87,"x",IF(AND(((T$4-$E87)/VLOOKUP($D87,Opérations[],8,0))=INT(((T$4-$E87)/VLOOKUP($D87,Opérations[],8,0))),$D87&lt;&gt;""),"S",""))),"")</f>
        <v/>
      </c>
      <c r="U87" s="34" t="str">
        <f t="array" aca="1" ref="U87" ca="1">IFERROR(IF(AND(OR(WEEKDAY(T$4,2)&gt;5,T$4=Congés),OR(T87="x",T87="S")),T87,IF(U$4=$E87,"x",IF(AND(((U$4-$E87)/VLOOKUP($D87,Opérations[],8,0))=INT(((U$4-$E87)/VLOOKUP($D87,Opérations[],8,0))),$D87&lt;&gt;""),"S",""))),"")</f>
        <v/>
      </c>
      <c r="V87" s="34" t="str">
        <f t="array" aca="1" ref="V87" ca="1">IFERROR(IF(AND(OR(WEEKDAY(U$4,2)&gt;5,U$4=Congés),OR(U87="x",U87="S")),U87,IF(V$4=$E87,"x",IF(AND(((V$4-$E87)/VLOOKUP($D87,Opérations[],8,0))=INT(((V$4-$E87)/VLOOKUP($D87,Opérations[],8,0))),$D87&lt;&gt;""),"S",""))),"")</f>
        <v/>
      </c>
      <c r="W87" s="34" t="str">
        <f t="array" aca="1" ref="W87" ca="1">IFERROR(IF(AND(OR(WEEKDAY(V$4,2)&gt;5,V$4=Congés),OR(V87="x",V87="S")),V87,IF(W$4=$E87,"x",IF(AND(((W$4-$E87)/VLOOKUP($D87,Opérations[],8,0))=INT(((W$4-$E87)/VLOOKUP($D87,Opérations[],8,0))),$D87&lt;&gt;""),"S",""))),"")</f>
        <v/>
      </c>
      <c r="X87" s="34" t="str">
        <f t="array" aca="1" ref="X87" ca="1">IFERROR(IF(AND(OR(WEEKDAY(W$4,2)&gt;5,W$4=Congés),OR(W87="x",W87="S")),W87,IF(X$4=$E87,"x",IF(AND(((X$4-$E87)/VLOOKUP($D87,Opérations[],8,0))=INT(((X$4-$E87)/VLOOKUP($D87,Opérations[],8,0))),$D87&lt;&gt;""),"S",""))),"")</f>
        <v/>
      </c>
      <c r="Y87" s="34" t="str">
        <f t="array" aca="1" ref="Y87" ca="1">IFERROR(IF(AND(OR(WEEKDAY(X$4,2)&gt;5,X$4=Congés),OR(X87="x",X87="S")),X87,IF(Y$4=$E87,"x",IF(AND(((Y$4-$E87)/VLOOKUP($D87,Opérations[],8,0))=INT(((Y$4-$E87)/VLOOKUP($D87,Opérations[],8,0))),$D87&lt;&gt;""),"S",""))),"")</f>
        <v/>
      </c>
      <c r="Z87" s="34" t="str">
        <f t="array" aca="1" ref="Z87" ca="1">IFERROR(IF(AND(OR(WEEKDAY(Y$4,2)&gt;5,Y$4=Congés),OR(Y87="x",Y87="S")),Y87,IF(Z$4=$E87,"x",IF(AND(((Z$4-$E87)/VLOOKUP($D87,Opérations[],8,0))=INT(((Z$4-$E87)/VLOOKUP($D87,Opérations[],8,0))),$D87&lt;&gt;""),"S",""))),"")</f>
        <v/>
      </c>
      <c r="AA87" s="34" t="str">
        <f t="array" aca="1" ref="AA87" ca="1">IFERROR(IF(AND(OR(WEEKDAY(Z$4,2)&gt;5,Z$4=Congés),OR(Z87="x",Z87="S")),Z87,IF(AA$4=$E87,"x",IF(AND(((AA$4-$E87)/VLOOKUP($D87,Opérations[],8,0))=INT(((AA$4-$E87)/VLOOKUP($D87,Opérations[],8,0))),$D87&lt;&gt;""),"S",""))),"")</f>
        <v/>
      </c>
      <c r="AB87" s="34" t="str">
        <f t="array" aca="1" ref="AB87" ca="1">IFERROR(IF(AND(OR(WEEKDAY(AA$4,2)&gt;5,AA$4=Congés),OR(AA87="x",AA87="S")),AA87,IF(AB$4=$E87,"x",IF(AND(((AB$4-$E87)/VLOOKUP($D87,Opérations[],8,0))=INT(((AB$4-$E87)/VLOOKUP($D87,Opérations[],8,0))),$D87&lt;&gt;""),"S",""))),"")</f>
        <v/>
      </c>
      <c r="AC87" s="34" t="str">
        <f t="array" aca="1" ref="AC87" ca="1">IFERROR(IF(AND(OR(WEEKDAY(AB$4,2)&gt;5,AB$4=Congés),OR(AB87="x",AB87="S")),AB87,IF(AC$4=$E87,"x",IF(AND(((AC$4-$E87)/VLOOKUP($D87,Opérations[],8,0))=INT(((AC$4-$E87)/VLOOKUP($D87,Opérations[],8,0))),$D87&lt;&gt;""),"S",""))),"")</f>
        <v/>
      </c>
      <c r="AD87" s="34" t="str">
        <f t="array" aca="1" ref="AD87" ca="1">IFERROR(IF(AND(OR(WEEKDAY(AC$4,2)&gt;5,AC$4=Congés),OR(AC87="x",AC87="S")),AC87,IF(AD$4=$E87,"x",IF(AND(((AD$4-$E87)/VLOOKUP($D87,Opérations[],8,0))=INT(((AD$4-$E87)/VLOOKUP($D87,Opérations[],8,0))),$D87&lt;&gt;""),"S",""))),"")</f>
        <v/>
      </c>
      <c r="AE87" s="34" t="str">
        <f t="array" aca="1" ref="AE87" ca="1">IFERROR(IF(AND(OR(WEEKDAY(AD$4,2)&gt;5,AD$4=Congés),OR(AD87="x",AD87="S")),AD87,IF(AE$4=$E87,"x",IF(AND(((AE$4-$E87)/VLOOKUP($D87,Opérations[],8,0))=INT(((AE$4-$E87)/VLOOKUP($D87,Opérations[],8,0))),$D87&lt;&gt;""),"S",""))),"")</f>
        <v/>
      </c>
      <c r="AF87" s="34" t="str">
        <f t="array" aca="1" ref="AF87" ca="1">IFERROR(IF(AND(OR(WEEKDAY(AE$4,2)&gt;5,AE$4=Congés),OR(AE87="x",AE87="S")),AE87,IF(AF$4=$E87,"x",IF(AND(((AF$4-$E87)/VLOOKUP($D87,Opérations[],8,0))=INT(((AF$4-$E87)/VLOOKUP($D87,Opérations[],8,0))),$D87&lt;&gt;""),"S",""))),"")</f>
        <v/>
      </c>
      <c r="AG87" s="72" t="str">
        <f t="array" aca="1" ref="AG87" ca="1">IFERROR(IF(AND(OR(WEEKDAY(AF$4,2)&gt;5,AF$4=Congés),OR(AF87="x",AF87="S")),AF87,IF(AG$4=$E87,"x",IF(AND(((AG$4-$E87)/VLOOKUP($D87,Opérations[],8,0))=INT(((AG$4-$E87)/VLOOKUP($D87,Opérations[],8,0))),$D87&lt;&gt;""),"S",""))),"")</f>
        <v/>
      </c>
      <c r="AH87" s="80" t="str">
        <f t="array" aca="1" ref="AH87" ca="1">IFERROR(IF(AND(OR(WEEKDAY(AG$4,2)&gt;5,AG$4=Congés),OR(AG87="x",AG87="S")),AG87,IF(AH$4=$E87,"x",IF(AND(((AH$4-$E87)/VLOOKUP($D87,Opérations[],8,0))=INT(((AH$4-$E87)/VLOOKUP($D87,Opérations[],8,0))),$D87&lt;&gt;""),"S",""))),"")</f>
        <v/>
      </c>
      <c r="AI87" s="34" t="str">
        <f t="array" aca="1" ref="AI87" ca="1">IFERROR(IF(AND(OR(WEEKDAY(AH$4,2)&gt;5,AH$4=Congés),OR(AH87="x",AH87="S")),AH87,IF(AI$4=$E87,"x",IF(AND(((AI$4-$E87)/VLOOKUP($D87,Opérations[],8,0))=INT(((AI$4-$E87)/VLOOKUP($D87,Opérations[],8,0))),$D87&lt;&gt;""),"S",""))),"")</f>
        <v/>
      </c>
      <c r="AJ87" s="34" t="str">
        <f t="array" aca="1" ref="AJ87" ca="1">IFERROR(IF(AND(OR(WEEKDAY(AI$4,2)&gt;5,AI$4=Congés),OR(AI87="x",AI87="S")),AI87,IF(AJ$4=$E87,"x",IF(AND(((AJ$4-$E87)/VLOOKUP($D87,Opérations[],8,0))=INT(((AJ$4-$E87)/VLOOKUP($D87,Opérations[],8,0))),$D87&lt;&gt;""),"S",""))),"")</f>
        <v/>
      </c>
      <c r="AK87" s="34" t="str">
        <f t="array" aca="1" ref="AK87" ca="1">IFERROR(IF(AND(OR(WEEKDAY(AJ$4,2)&gt;5,AJ$4=Congés),OR(AJ87="x",AJ87="S")),AJ87,IF(AK$4=$E87,"x",IF(AND(((AK$4-$E87)/VLOOKUP($D87,Opérations[],8,0))=INT(((AK$4-$E87)/VLOOKUP($D87,Opérations[],8,0))),$D87&lt;&gt;""),"S",""))),"")</f>
        <v/>
      </c>
      <c r="AL87" s="34" t="str">
        <f t="array" aca="1" ref="AL87" ca="1">IFERROR(IF(AND(OR(WEEKDAY(AK$4,2)&gt;5,AK$4=Congés),OR(AK87="x",AK87="S")),AK87,IF(AL$4=$E87,"x",IF(AND(((AL$4-$E87)/VLOOKUP($D87,Opérations[],8,0))=INT(((AL$4-$E87)/VLOOKUP($D87,Opérations[],8,0))),$D87&lt;&gt;""),"S",""))),"")</f>
        <v/>
      </c>
      <c r="AM87" s="34" t="str">
        <f t="array" aca="1" ref="AM87" ca="1">IFERROR(IF(AND(OR(WEEKDAY(AL$4,2)&gt;5,AL$4=Congés),OR(AL87="x",AL87="S")),AL87,IF(AM$4=$E87,"x",IF(AND(((AM$4-$E87)/VLOOKUP($D87,Opérations[],8,0))=INT(((AM$4-$E87)/VLOOKUP($D87,Opérations[],8,0))),$D87&lt;&gt;""),"S",""))),"")</f>
        <v/>
      </c>
      <c r="AN87" s="34" t="str">
        <f t="array" aca="1" ref="AN87" ca="1">IFERROR(IF(AND(OR(WEEKDAY(AM$4,2)&gt;5,AM$4=Congés),OR(AM87="x",AM87="S")),AM87,IF(AN$4=$E87,"x",IF(AND(((AN$4-$E87)/VLOOKUP($D87,Opérations[],8,0))=INT(((AN$4-$E87)/VLOOKUP($D87,Opérations[],8,0))),$D87&lt;&gt;""),"S",""))),"")</f>
        <v/>
      </c>
      <c r="AO87" s="34" t="str">
        <f t="array" aca="1" ref="AO87" ca="1">IFERROR(IF(AND(OR(WEEKDAY(AN$4,2)&gt;5,AN$4=Congés),OR(AN87="x",AN87="S")),AN87,IF(AO$4=$E87,"x",IF(AND(((AO$4-$E87)/VLOOKUP($D87,Opérations[],8,0))=INT(((AO$4-$E87)/VLOOKUP($D87,Opérations[],8,0))),$D87&lt;&gt;""),"S",""))),"")</f>
        <v/>
      </c>
      <c r="AP87" s="34" t="str">
        <f t="array" aca="1" ref="AP87" ca="1">IFERROR(IF(AND(OR(WEEKDAY(AO$4,2)&gt;5,AO$4=Congés),OR(AO87="x",AO87="S")),AO87,IF(AP$4=$E87,"x",IF(AND(((AP$4-$E87)/VLOOKUP($D87,Opérations[],8,0))=INT(((AP$4-$E87)/VLOOKUP($D87,Opérations[],8,0))),$D87&lt;&gt;""),"S",""))),"")</f>
        <v/>
      </c>
      <c r="AQ87" s="34" t="str">
        <f t="array" aca="1" ref="AQ87" ca="1">IFERROR(IF(AND(OR(WEEKDAY(AP$4,2)&gt;5,AP$4=Congés),OR(AP87="x",AP87="S")),AP87,IF(AQ$4=$E87,"x",IF(AND(((AQ$4-$E87)/VLOOKUP($D87,Opérations[],8,0))=INT(((AQ$4-$E87)/VLOOKUP($D87,Opérations[],8,0))),$D87&lt;&gt;""),"S",""))),"")</f>
        <v/>
      </c>
      <c r="AR87" s="34" t="str">
        <f t="array" aca="1" ref="AR87" ca="1">IFERROR(IF(AND(OR(WEEKDAY(AQ$4,2)&gt;5,AQ$4=Congés),OR(AQ87="x",AQ87="S")),AQ87,IF(AR$4=$E87,"x",IF(AND(((AR$4-$E87)/VLOOKUP($D87,Opérations[],8,0))=INT(((AR$4-$E87)/VLOOKUP($D87,Opérations[],8,0))),$D87&lt;&gt;""),"S",""))),"")</f>
        <v/>
      </c>
      <c r="AS87" s="34" t="str">
        <f t="array" aca="1" ref="AS87" ca="1">IFERROR(IF(AND(OR(WEEKDAY(AR$4,2)&gt;5,AR$4=Congés),OR(AR87="x",AR87="S")),AR87,IF(AS$4=$E87,"x",IF(AND(((AS$4-$E87)/VLOOKUP($D87,Opérations[],8,0))=INT(((AS$4-$E87)/VLOOKUP($D87,Opérations[],8,0))),$D87&lt;&gt;""),"S",""))),"")</f>
        <v/>
      </c>
      <c r="AT87" s="34" t="str">
        <f t="array" aca="1" ref="AT87" ca="1">IFERROR(IF(AND(OR(WEEKDAY(AS$4,2)&gt;5,AS$4=Congés),OR(AS87="x",AS87="S")),AS87,IF(AT$4=$E87,"x",IF(AND(((AT$4-$E87)/VLOOKUP($D87,Opérations[],8,0))=INT(((AT$4-$E87)/VLOOKUP($D87,Opérations[],8,0))),$D87&lt;&gt;""),"S",""))),"")</f>
        <v/>
      </c>
      <c r="AU87" s="34" t="str">
        <f t="array" aca="1" ref="AU87" ca="1">IFERROR(IF(AND(OR(WEEKDAY(AT$4,2)&gt;5,AT$4=Congés),OR(AT87="x",AT87="S")),AT87,IF(AU$4=$E87,"x",IF(AND(((AU$4-$E87)/VLOOKUP($D87,Opérations[],8,0))=INT(((AU$4-$E87)/VLOOKUP($D87,Opérations[],8,0))),$D87&lt;&gt;""),"S",""))),"")</f>
        <v/>
      </c>
      <c r="AV87" s="34" t="str">
        <f t="array" aca="1" ref="AV87" ca="1">IFERROR(IF(AND(OR(WEEKDAY(AU$4,2)&gt;5,AU$4=Congés),OR(AU87="x",AU87="S")),AU87,IF(AV$4=$E87,"x",IF(AND(((AV$4-$E87)/VLOOKUP($D87,Opérations[],8,0))=INT(((AV$4-$E87)/VLOOKUP($D87,Opérations[],8,0))),$D87&lt;&gt;""),"S",""))),"")</f>
        <v/>
      </c>
      <c r="AW87" s="34" t="str">
        <f t="array" aca="1" ref="AW87" ca="1">IFERROR(IF(AND(OR(WEEKDAY(AV$4,2)&gt;5,AV$4=Congés),OR(AV87="x",AV87="S")),AV87,IF(AW$4=$E87,"x",IF(AND(((AW$4-$E87)/VLOOKUP($D87,Opérations[],8,0))=INT(((AW$4-$E87)/VLOOKUP($D87,Opérations[],8,0))),$D87&lt;&gt;""),"S",""))),"")</f>
        <v/>
      </c>
      <c r="AX87" s="34" t="str">
        <f t="array" aca="1" ref="AX87" ca="1">IFERROR(IF(AND(OR(WEEKDAY(AW$4,2)&gt;5,AW$4=Congés),OR(AW87="x",AW87="S")),AW87,IF(AX$4=$E87,"x",IF(AND(((AX$4-$E87)/VLOOKUP($D87,Opérations[],8,0))=INT(((AX$4-$E87)/VLOOKUP($D87,Opérations[],8,0))),$D87&lt;&gt;""),"S",""))),"")</f>
        <v/>
      </c>
      <c r="AY87" s="34" t="str">
        <f t="array" aca="1" ref="AY87" ca="1">IFERROR(IF(AND(OR(WEEKDAY(AX$4,2)&gt;5,AX$4=Congés),OR(AX87="x",AX87="S")),AX87,IF(AY$4=$E87,"x",IF(AND(((AY$4-$E87)/VLOOKUP($D87,Opérations[],8,0))=INT(((AY$4-$E87)/VLOOKUP($D87,Opérations[],8,0))),$D87&lt;&gt;""),"S",""))),"")</f>
        <v/>
      </c>
      <c r="AZ87" s="34" t="str">
        <f t="array" aca="1" ref="AZ87" ca="1">IFERROR(IF(AND(OR(WEEKDAY(AY$4,2)&gt;5,AY$4=Congés),OR(AY87="x",AY87="S")),AY87,IF(AZ$4=$E87,"x",IF(AND(((AZ$4-$E87)/VLOOKUP($D87,Opérations[],8,0))=INT(((AZ$4-$E87)/VLOOKUP($D87,Opérations[],8,0))),$D87&lt;&gt;""),"S",""))),"")</f>
        <v/>
      </c>
      <c r="BA87" s="34" t="str">
        <f t="array" aca="1" ref="BA87" ca="1">IFERROR(IF(AND(OR(WEEKDAY(AZ$4,2)&gt;5,AZ$4=Congés),OR(AZ87="x",AZ87="S")),AZ87,IF(BA$4=$E87,"x",IF(AND(((BA$4-$E87)/VLOOKUP($D87,Opérations[],8,0))=INT(((BA$4-$E87)/VLOOKUP($D87,Opérations[],8,0))),$D87&lt;&gt;""),"S",""))),"")</f>
        <v/>
      </c>
      <c r="BB87" s="34" t="str">
        <f t="array" aca="1" ref="BB87" ca="1">IFERROR(IF(AND(OR(WEEKDAY(BA$4,2)&gt;5,BA$4=Congés),OR(BA87="x",BA87="S")),BA87,IF(BB$4=$E87,"x",IF(AND(((BB$4-$E87)/VLOOKUP($D87,Opérations[],8,0))=INT(((BB$4-$E87)/VLOOKUP($D87,Opérations[],8,0))),$D87&lt;&gt;""),"S",""))),"")</f>
        <v/>
      </c>
      <c r="BC87" s="34" t="str">
        <f t="array" aca="1" ref="BC87" ca="1">IFERROR(IF(AND(OR(WEEKDAY(BB$4,2)&gt;5,BB$4=Congés),OR(BB87="x",BB87="S")),BB87,IF(BC$4=$E87,"x",IF(AND(((BC$4-$E87)/VLOOKUP($D87,Opérations[],8,0))=INT(((BC$4-$E87)/VLOOKUP($D87,Opérations[],8,0))),$D87&lt;&gt;""),"S",""))),"")</f>
        <v/>
      </c>
      <c r="BD87" s="72" t="str">
        <f t="array" aca="1" ref="BD87" ca="1">IFERROR(IF(AND(OR(WEEKDAY(BC$4,2)&gt;5,BC$4=Congés),OR(BC87="x",BC87="S")),BC87,IF(BD$4=$E87,"x",IF(AND(((BD$4-$E87)/VLOOKUP($D87,Opérations[],8,0))=INT(((BD$4-$E87)/VLOOKUP($D87,Opérations[],8,0))),$D87&lt;&gt;""),"S",""))),"")</f>
        <v/>
      </c>
    </row>
    <row r="88" spans="3:56">
      <c r="C88" s="159">
        <f>IF(ISBLANK(D88),"",VLOOKUP(D88,Opérations[],2,0))</f>
        <v>0</v>
      </c>
      <c r="D88" s="4">
        <f t="shared" si="5"/>
        <v>82</v>
      </c>
      <c r="E88" s="71">
        <f>IF(ISBLANK(D88),"",VLOOKUP(D88,Opérations[],3,0))</f>
        <v>0</v>
      </c>
      <c r="F88" s="83"/>
      <c r="G88" s="80" t="str">
        <f t="array" aca="1" ref="G88" ca="1">IFERROR(IF(AND(OR(WEEKDAY(F$4,2)&gt;5,F$4=Congés),OR(F88="x",F88="S")),F88,IF(G$4=$E88,"x",IF(AND(((G$4-$E88)/VLOOKUP($D88,Opérations[],8,0))=INT(((G$4-$E88)/VLOOKUP($D88,Opérations[],8,0))),$D88&lt;&gt;""),"S",""))),"")</f>
        <v/>
      </c>
      <c r="H88" s="34" t="str">
        <f t="array" aca="1" ref="H88" ca="1">IFERROR(IF(AND(OR(WEEKDAY(G$4,2)&gt;5,G$4=Congés),OR(G88="x",G88="S")),G88,IF(H$4=$E88,"x",IF(AND(((H$4-$E88)/VLOOKUP($D88,Opérations[],8,0))=INT(((H$4-$E88)/VLOOKUP($D88,Opérations[],8,0))),$D88&lt;&gt;""),"S",""))),"")</f>
        <v/>
      </c>
      <c r="I88" s="34" t="str">
        <f t="array" aca="1" ref="I88" ca="1">IFERROR(IF(AND(OR(WEEKDAY(H$4,2)&gt;5,H$4=Congés),OR(H88="x",H88="S")),H88,IF(I$4=$E88,"x",IF(AND(((I$4-$E88)/VLOOKUP($D88,Opérations[],8,0))=INT(((I$4-$E88)/VLOOKUP($D88,Opérations[],8,0))),$D88&lt;&gt;""),"S",""))),"")</f>
        <v/>
      </c>
      <c r="J88" s="34" t="str">
        <f t="array" aca="1" ref="J88" ca="1">IFERROR(IF(AND(OR(WEEKDAY(I$4,2)&gt;5,I$4=Congés),OR(I88="x",I88="S")),I88,IF(J$4=$E88,"x",IF(AND(((J$4-$E88)/VLOOKUP($D88,Opérations[],8,0))=INT(((J$4-$E88)/VLOOKUP($D88,Opérations[],8,0))),$D88&lt;&gt;""),"S",""))),"")</f>
        <v/>
      </c>
      <c r="K88" s="34" t="str">
        <f t="array" aca="1" ref="K88" ca="1">IFERROR(IF(AND(OR(WEEKDAY(J$4,2)&gt;5,J$4=Congés),OR(J88="x",J88="S")),J88,IF(K$4=$E88,"x",IF(AND(((K$4-$E88)/VLOOKUP($D88,Opérations[],8,0))=INT(((K$4-$E88)/VLOOKUP($D88,Opérations[],8,0))),$D88&lt;&gt;""),"S",""))),"")</f>
        <v/>
      </c>
      <c r="L88" s="34" t="str">
        <f t="array" aca="1" ref="L88" ca="1">IFERROR(IF(AND(OR(WEEKDAY(K$4,2)&gt;5,K$4=Congés),OR(K88="x",K88="S")),K88,IF(L$4=$E88,"x",IF(AND(((L$4-$E88)/VLOOKUP($D88,Opérations[],8,0))=INT(((L$4-$E88)/VLOOKUP($D88,Opérations[],8,0))),$D88&lt;&gt;""),"S",""))),"")</f>
        <v/>
      </c>
      <c r="M88" s="34" t="str">
        <f t="array" aca="1" ref="M88" ca="1">IFERROR(IF(AND(OR(WEEKDAY(L$4,2)&gt;5,L$4=Congés),OR(L88="x",L88="S")),L88,IF(M$4=$E88,"x",IF(AND(((M$4-$E88)/VLOOKUP($D88,Opérations[],8,0))=INT(((M$4-$E88)/VLOOKUP($D88,Opérations[],8,0))),$D88&lt;&gt;""),"S",""))),"")</f>
        <v/>
      </c>
      <c r="N88" s="34" t="str">
        <f t="array" aca="1" ref="N88" ca="1">IFERROR(IF(AND(OR(WEEKDAY(M$4,2)&gt;5,M$4=Congés),OR(M88="x",M88="S")),M88,IF(N$4=$E88,"x",IF(AND(((N$4-$E88)/VLOOKUP($D88,Opérations[],8,0))=INT(((N$4-$E88)/VLOOKUP($D88,Opérations[],8,0))),$D88&lt;&gt;""),"S",""))),"")</f>
        <v/>
      </c>
      <c r="O88" s="34" t="str">
        <f t="array" aca="1" ref="O88" ca="1">IFERROR(IF(AND(OR(WEEKDAY(N$4,2)&gt;5,N$4=Congés),OR(N88="x",N88="S")),N88,IF(O$4=$E88,"x",IF(AND(((O$4-$E88)/VLOOKUP($D88,Opérations[],8,0))=INT(((O$4-$E88)/VLOOKUP($D88,Opérations[],8,0))),$D88&lt;&gt;""),"S",""))),"")</f>
        <v/>
      </c>
      <c r="P88" s="34" t="str">
        <f t="array" aca="1" ref="P88" ca="1">IFERROR(IF(AND(OR(WEEKDAY(O$4,2)&gt;5,O$4=Congés),OR(O88="x",O88="S")),O88,IF(P$4=$E88,"x",IF(AND(((P$4-$E88)/VLOOKUP($D88,Opérations[],8,0))=INT(((P$4-$E88)/VLOOKUP($D88,Opérations[],8,0))),$D88&lt;&gt;""),"S",""))),"")</f>
        <v/>
      </c>
      <c r="Q88" s="34" t="str">
        <f t="array" aca="1" ref="Q88" ca="1">IFERROR(IF(AND(OR(WEEKDAY(P$4,2)&gt;5,P$4=Congés),OR(P88="x",P88="S")),P88,IF(Q$4=$E88,"x",IF(AND(((Q$4-$E88)/VLOOKUP($D88,Opérations[],8,0))=INT(((Q$4-$E88)/VLOOKUP($D88,Opérations[],8,0))),$D88&lt;&gt;""),"S",""))),"")</f>
        <v/>
      </c>
      <c r="R88" s="34" t="str">
        <f t="array" aca="1" ref="R88" ca="1">IFERROR(IF(AND(OR(WEEKDAY(Q$4,2)&gt;5,Q$4=Congés),OR(Q88="x",Q88="S")),Q88,IF(R$4=$E88,"x",IF(AND(((R$4-$E88)/VLOOKUP($D88,Opérations[],8,0))=INT(((R$4-$E88)/VLOOKUP($D88,Opérations[],8,0))),$D88&lt;&gt;""),"S",""))),"")</f>
        <v/>
      </c>
      <c r="S88" s="34" t="str">
        <f t="array" aca="1" ref="S88" ca="1">IFERROR(IF(AND(OR(WEEKDAY(R$4,2)&gt;5,R$4=Congés),OR(R88="x",R88="S")),R88,IF(S$4=$E88,"x",IF(AND(((S$4-$E88)/VLOOKUP($D88,Opérations[],8,0))=INT(((S$4-$E88)/VLOOKUP($D88,Opérations[],8,0))),$D88&lt;&gt;""),"S",""))),"")</f>
        <v/>
      </c>
      <c r="T88" s="34" t="str">
        <f t="array" aca="1" ref="T88" ca="1">IFERROR(IF(AND(OR(WEEKDAY(S$4,2)&gt;5,S$4=Congés),OR(S88="x",S88="S")),S88,IF(T$4=$E88,"x",IF(AND(((T$4-$E88)/VLOOKUP($D88,Opérations[],8,0))=INT(((T$4-$E88)/VLOOKUP($D88,Opérations[],8,0))),$D88&lt;&gt;""),"S",""))),"")</f>
        <v/>
      </c>
      <c r="U88" s="34" t="str">
        <f t="array" aca="1" ref="U88" ca="1">IFERROR(IF(AND(OR(WEEKDAY(T$4,2)&gt;5,T$4=Congés),OR(T88="x",T88="S")),T88,IF(U$4=$E88,"x",IF(AND(((U$4-$E88)/VLOOKUP($D88,Opérations[],8,0))=INT(((U$4-$E88)/VLOOKUP($D88,Opérations[],8,0))),$D88&lt;&gt;""),"S",""))),"")</f>
        <v/>
      </c>
      <c r="V88" s="34" t="str">
        <f t="array" aca="1" ref="V88" ca="1">IFERROR(IF(AND(OR(WEEKDAY(U$4,2)&gt;5,U$4=Congés),OR(U88="x",U88="S")),U88,IF(V$4=$E88,"x",IF(AND(((V$4-$E88)/VLOOKUP($D88,Opérations[],8,0))=INT(((V$4-$E88)/VLOOKUP($D88,Opérations[],8,0))),$D88&lt;&gt;""),"S",""))),"")</f>
        <v/>
      </c>
      <c r="W88" s="34" t="str">
        <f t="array" aca="1" ref="W88" ca="1">IFERROR(IF(AND(OR(WEEKDAY(V$4,2)&gt;5,V$4=Congés),OR(V88="x",V88="S")),V88,IF(W$4=$E88,"x",IF(AND(((W$4-$E88)/VLOOKUP($D88,Opérations[],8,0))=INT(((W$4-$E88)/VLOOKUP($D88,Opérations[],8,0))),$D88&lt;&gt;""),"S",""))),"")</f>
        <v/>
      </c>
      <c r="X88" s="34" t="str">
        <f t="array" aca="1" ref="X88" ca="1">IFERROR(IF(AND(OR(WEEKDAY(W$4,2)&gt;5,W$4=Congés),OR(W88="x",W88="S")),W88,IF(X$4=$E88,"x",IF(AND(((X$4-$E88)/VLOOKUP($D88,Opérations[],8,0))=INT(((X$4-$E88)/VLOOKUP($D88,Opérations[],8,0))),$D88&lt;&gt;""),"S",""))),"")</f>
        <v/>
      </c>
      <c r="Y88" s="34" t="str">
        <f t="array" aca="1" ref="Y88" ca="1">IFERROR(IF(AND(OR(WEEKDAY(X$4,2)&gt;5,X$4=Congés),OR(X88="x",X88="S")),X88,IF(Y$4=$E88,"x",IF(AND(((Y$4-$E88)/VLOOKUP($D88,Opérations[],8,0))=INT(((Y$4-$E88)/VLOOKUP($D88,Opérations[],8,0))),$D88&lt;&gt;""),"S",""))),"")</f>
        <v/>
      </c>
      <c r="Z88" s="34" t="str">
        <f t="array" aca="1" ref="Z88" ca="1">IFERROR(IF(AND(OR(WEEKDAY(Y$4,2)&gt;5,Y$4=Congés),OR(Y88="x",Y88="S")),Y88,IF(Z$4=$E88,"x",IF(AND(((Z$4-$E88)/VLOOKUP($D88,Opérations[],8,0))=INT(((Z$4-$E88)/VLOOKUP($D88,Opérations[],8,0))),$D88&lt;&gt;""),"S",""))),"")</f>
        <v/>
      </c>
      <c r="AA88" s="34" t="str">
        <f t="array" aca="1" ref="AA88" ca="1">IFERROR(IF(AND(OR(WEEKDAY(Z$4,2)&gt;5,Z$4=Congés),OR(Z88="x",Z88="S")),Z88,IF(AA$4=$E88,"x",IF(AND(((AA$4-$E88)/VLOOKUP($D88,Opérations[],8,0))=INT(((AA$4-$E88)/VLOOKUP($D88,Opérations[],8,0))),$D88&lt;&gt;""),"S",""))),"")</f>
        <v/>
      </c>
      <c r="AB88" s="34" t="str">
        <f t="array" aca="1" ref="AB88" ca="1">IFERROR(IF(AND(OR(WEEKDAY(AA$4,2)&gt;5,AA$4=Congés),OR(AA88="x",AA88="S")),AA88,IF(AB$4=$E88,"x",IF(AND(((AB$4-$E88)/VLOOKUP($D88,Opérations[],8,0))=INT(((AB$4-$E88)/VLOOKUP($D88,Opérations[],8,0))),$D88&lt;&gt;""),"S",""))),"")</f>
        <v/>
      </c>
      <c r="AC88" s="34" t="str">
        <f t="array" aca="1" ref="AC88" ca="1">IFERROR(IF(AND(OR(WEEKDAY(AB$4,2)&gt;5,AB$4=Congés),OR(AB88="x",AB88="S")),AB88,IF(AC$4=$E88,"x",IF(AND(((AC$4-$E88)/VLOOKUP($D88,Opérations[],8,0))=INT(((AC$4-$E88)/VLOOKUP($D88,Opérations[],8,0))),$D88&lt;&gt;""),"S",""))),"")</f>
        <v/>
      </c>
      <c r="AD88" s="34" t="str">
        <f t="array" aca="1" ref="AD88" ca="1">IFERROR(IF(AND(OR(WEEKDAY(AC$4,2)&gt;5,AC$4=Congés),OR(AC88="x",AC88="S")),AC88,IF(AD$4=$E88,"x",IF(AND(((AD$4-$E88)/VLOOKUP($D88,Opérations[],8,0))=INT(((AD$4-$E88)/VLOOKUP($D88,Opérations[],8,0))),$D88&lt;&gt;""),"S",""))),"")</f>
        <v/>
      </c>
      <c r="AE88" s="34" t="str">
        <f t="array" aca="1" ref="AE88" ca="1">IFERROR(IF(AND(OR(WEEKDAY(AD$4,2)&gt;5,AD$4=Congés),OR(AD88="x",AD88="S")),AD88,IF(AE$4=$E88,"x",IF(AND(((AE$4-$E88)/VLOOKUP($D88,Opérations[],8,0))=INT(((AE$4-$E88)/VLOOKUP($D88,Opérations[],8,0))),$D88&lt;&gt;""),"S",""))),"")</f>
        <v/>
      </c>
      <c r="AF88" s="34" t="str">
        <f t="array" aca="1" ref="AF88" ca="1">IFERROR(IF(AND(OR(WEEKDAY(AE$4,2)&gt;5,AE$4=Congés),OR(AE88="x",AE88="S")),AE88,IF(AF$4=$E88,"x",IF(AND(((AF$4-$E88)/VLOOKUP($D88,Opérations[],8,0))=INT(((AF$4-$E88)/VLOOKUP($D88,Opérations[],8,0))),$D88&lt;&gt;""),"S",""))),"")</f>
        <v/>
      </c>
      <c r="AG88" s="72" t="str">
        <f t="array" aca="1" ref="AG88" ca="1">IFERROR(IF(AND(OR(WEEKDAY(AF$4,2)&gt;5,AF$4=Congés),OR(AF88="x",AF88="S")),AF88,IF(AG$4=$E88,"x",IF(AND(((AG$4-$E88)/VLOOKUP($D88,Opérations[],8,0))=INT(((AG$4-$E88)/VLOOKUP($D88,Opérations[],8,0))),$D88&lt;&gt;""),"S",""))),"")</f>
        <v/>
      </c>
      <c r="AH88" s="80" t="str">
        <f t="array" aca="1" ref="AH88" ca="1">IFERROR(IF(AND(OR(WEEKDAY(AG$4,2)&gt;5,AG$4=Congés),OR(AG88="x",AG88="S")),AG88,IF(AH$4=$E88,"x",IF(AND(((AH$4-$E88)/VLOOKUP($D88,Opérations[],8,0))=INT(((AH$4-$E88)/VLOOKUP($D88,Opérations[],8,0))),$D88&lt;&gt;""),"S",""))),"")</f>
        <v/>
      </c>
      <c r="AI88" s="34" t="str">
        <f t="array" aca="1" ref="AI88" ca="1">IFERROR(IF(AND(OR(WEEKDAY(AH$4,2)&gt;5,AH$4=Congés),OR(AH88="x",AH88="S")),AH88,IF(AI$4=$E88,"x",IF(AND(((AI$4-$E88)/VLOOKUP($D88,Opérations[],8,0))=INT(((AI$4-$E88)/VLOOKUP($D88,Opérations[],8,0))),$D88&lt;&gt;""),"S",""))),"")</f>
        <v/>
      </c>
      <c r="AJ88" s="34" t="str">
        <f t="array" aca="1" ref="AJ88" ca="1">IFERROR(IF(AND(OR(WEEKDAY(AI$4,2)&gt;5,AI$4=Congés),OR(AI88="x",AI88="S")),AI88,IF(AJ$4=$E88,"x",IF(AND(((AJ$4-$E88)/VLOOKUP($D88,Opérations[],8,0))=INT(((AJ$4-$E88)/VLOOKUP($D88,Opérations[],8,0))),$D88&lt;&gt;""),"S",""))),"")</f>
        <v/>
      </c>
      <c r="AK88" s="34" t="str">
        <f t="array" aca="1" ref="AK88" ca="1">IFERROR(IF(AND(OR(WEEKDAY(AJ$4,2)&gt;5,AJ$4=Congés),OR(AJ88="x",AJ88="S")),AJ88,IF(AK$4=$E88,"x",IF(AND(((AK$4-$E88)/VLOOKUP($D88,Opérations[],8,0))=INT(((AK$4-$E88)/VLOOKUP($D88,Opérations[],8,0))),$D88&lt;&gt;""),"S",""))),"")</f>
        <v/>
      </c>
      <c r="AL88" s="34" t="str">
        <f t="array" aca="1" ref="AL88" ca="1">IFERROR(IF(AND(OR(WEEKDAY(AK$4,2)&gt;5,AK$4=Congés),OR(AK88="x",AK88="S")),AK88,IF(AL$4=$E88,"x",IF(AND(((AL$4-$E88)/VLOOKUP($D88,Opérations[],8,0))=INT(((AL$4-$E88)/VLOOKUP($D88,Opérations[],8,0))),$D88&lt;&gt;""),"S",""))),"")</f>
        <v/>
      </c>
      <c r="AM88" s="34" t="str">
        <f t="array" aca="1" ref="AM88" ca="1">IFERROR(IF(AND(OR(WEEKDAY(AL$4,2)&gt;5,AL$4=Congés),OR(AL88="x",AL88="S")),AL88,IF(AM$4=$E88,"x",IF(AND(((AM$4-$E88)/VLOOKUP($D88,Opérations[],8,0))=INT(((AM$4-$E88)/VLOOKUP($D88,Opérations[],8,0))),$D88&lt;&gt;""),"S",""))),"")</f>
        <v/>
      </c>
      <c r="AN88" s="34" t="str">
        <f t="array" aca="1" ref="AN88" ca="1">IFERROR(IF(AND(OR(WEEKDAY(AM$4,2)&gt;5,AM$4=Congés),OR(AM88="x",AM88="S")),AM88,IF(AN$4=$E88,"x",IF(AND(((AN$4-$E88)/VLOOKUP($D88,Opérations[],8,0))=INT(((AN$4-$E88)/VLOOKUP($D88,Opérations[],8,0))),$D88&lt;&gt;""),"S",""))),"")</f>
        <v/>
      </c>
      <c r="AO88" s="34" t="str">
        <f t="array" aca="1" ref="AO88" ca="1">IFERROR(IF(AND(OR(WEEKDAY(AN$4,2)&gt;5,AN$4=Congés),OR(AN88="x",AN88="S")),AN88,IF(AO$4=$E88,"x",IF(AND(((AO$4-$E88)/VLOOKUP($D88,Opérations[],8,0))=INT(((AO$4-$E88)/VLOOKUP($D88,Opérations[],8,0))),$D88&lt;&gt;""),"S",""))),"")</f>
        <v/>
      </c>
      <c r="AP88" s="34" t="str">
        <f t="array" aca="1" ref="AP88" ca="1">IFERROR(IF(AND(OR(WEEKDAY(AO$4,2)&gt;5,AO$4=Congés),OR(AO88="x",AO88="S")),AO88,IF(AP$4=$E88,"x",IF(AND(((AP$4-$E88)/VLOOKUP($D88,Opérations[],8,0))=INT(((AP$4-$E88)/VLOOKUP($D88,Opérations[],8,0))),$D88&lt;&gt;""),"S",""))),"")</f>
        <v/>
      </c>
      <c r="AQ88" s="34" t="str">
        <f t="array" aca="1" ref="AQ88" ca="1">IFERROR(IF(AND(OR(WEEKDAY(AP$4,2)&gt;5,AP$4=Congés),OR(AP88="x",AP88="S")),AP88,IF(AQ$4=$E88,"x",IF(AND(((AQ$4-$E88)/VLOOKUP($D88,Opérations[],8,0))=INT(((AQ$4-$E88)/VLOOKUP($D88,Opérations[],8,0))),$D88&lt;&gt;""),"S",""))),"")</f>
        <v/>
      </c>
      <c r="AR88" s="34" t="str">
        <f t="array" aca="1" ref="AR88" ca="1">IFERROR(IF(AND(OR(WEEKDAY(AQ$4,2)&gt;5,AQ$4=Congés),OR(AQ88="x",AQ88="S")),AQ88,IF(AR$4=$E88,"x",IF(AND(((AR$4-$E88)/VLOOKUP($D88,Opérations[],8,0))=INT(((AR$4-$E88)/VLOOKUP($D88,Opérations[],8,0))),$D88&lt;&gt;""),"S",""))),"")</f>
        <v/>
      </c>
      <c r="AS88" s="34" t="str">
        <f t="array" aca="1" ref="AS88" ca="1">IFERROR(IF(AND(OR(WEEKDAY(AR$4,2)&gt;5,AR$4=Congés),OR(AR88="x",AR88="S")),AR88,IF(AS$4=$E88,"x",IF(AND(((AS$4-$E88)/VLOOKUP($D88,Opérations[],8,0))=INT(((AS$4-$E88)/VLOOKUP($D88,Opérations[],8,0))),$D88&lt;&gt;""),"S",""))),"")</f>
        <v/>
      </c>
      <c r="AT88" s="34" t="str">
        <f t="array" aca="1" ref="AT88" ca="1">IFERROR(IF(AND(OR(WEEKDAY(AS$4,2)&gt;5,AS$4=Congés),OR(AS88="x",AS88="S")),AS88,IF(AT$4=$E88,"x",IF(AND(((AT$4-$E88)/VLOOKUP($D88,Opérations[],8,0))=INT(((AT$4-$E88)/VLOOKUP($D88,Opérations[],8,0))),$D88&lt;&gt;""),"S",""))),"")</f>
        <v/>
      </c>
      <c r="AU88" s="34" t="str">
        <f t="array" aca="1" ref="AU88" ca="1">IFERROR(IF(AND(OR(WEEKDAY(AT$4,2)&gt;5,AT$4=Congés),OR(AT88="x",AT88="S")),AT88,IF(AU$4=$E88,"x",IF(AND(((AU$4-$E88)/VLOOKUP($D88,Opérations[],8,0))=INT(((AU$4-$E88)/VLOOKUP($D88,Opérations[],8,0))),$D88&lt;&gt;""),"S",""))),"")</f>
        <v/>
      </c>
      <c r="AV88" s="34" t="str">
        <f t="array" aca="1" ref="AV88" ca="1">IFERROR(IF(AND(OR(WEEKDAY(AU$4,2)&gt;5,AU$4=Congés),OR(AU88="x",AU88="S")),AU88,IF(AV$4=$E88,"x",IF(AND(((AV$4-$E88)/VLOOKUP($D88,Opérations[],8,0))=INT(((AV$4-$E88)/VLOOKUP($D88,Opérations[],8,0))),$D88&lt;&gt;""),"S",""))),"")</f>
        <v/>
      </c>
      <c r="AW88" s="34" t="str">
        <f t="array" aca="1" ref="AW88" ca="1">IFERROR(IF(AND(OR(WEEKDAY(AV$4,2)&gt;5,AV$4=Congés),OR(AV88="x",AV88="S")),AV88,IF(AW$4=$E88,"x",IF(AND(((AW$4-$E88)/VLOOKUP($D88,Opérations[],8,0))=INT(((AW$4-$E88)/VLOOKUP($D88,Opérations[],8,0))),$D88&lt;&gt;""),"S",""))),"")</f>
        <v/>
      </c>
      <c r="AX88" s="34" t="str">
        <f t="array" aca="1" ref="AX88" ca="1">IFERROR(IF(AND(OR(WEEKDAY(AW$4,2)&gt;5,AW$4=Congés),OR(AW88="x",AW88="S")),AW88,IF(AX$4=$E88,"x",IF(AND(((AX$4-$E88)/VLOOKUP($D88,Opérations[],8,0))=INT(((AX$4-$E88)/VLOOKUP($D88,Opérations[],8,0))),$D88&lt;&gt;""),"S",""))),"")</f>
        <v/>
      </c>
      <c r="AY88" s="34" t="str">
        <f t="array" aca="1" ref="AY88" ca="1">IFERROR(IF(AND(OR(WEEKDAY(AX$4,2)&gt;5,AX$4=Congés),OR(AX88="x",AX88="S")),AX88,IF(AY$4=$E88,"x",IF(AND(((AY$4-$E88)/VLOOKUP($D88,Opérations[],8,0))=INT(((AY$4-$E88)/VLOOKUP($D88,Opérations[],8,0))),$D88&lt;&gt;""),"S",""))),"")</f>
        <v/>
      </c>
      <c r="AZ88" s="34" t="str">
        <f t="array" aca="1" ref="AZ88" ca="1">IFERROR(IF(AND(OR(WEEKDAY(AY$4,2)&gt;5,AY$4=Congés),OR(AY88="x",AY88="S")),AY88,IF(AZ$4=$E88,"x",IF(AND(((AZ$4-$E88)/VLOOKUP($D88,Opérations[],8,0))=INT(((AZ$4-$E88)/VLOOKUP($D88,Opérations[],8,0))),$D88&lt;&gt;""),"S",""))),"")</f>
        <v/>
      </c>
      <c r="BA88" s="34" t="str">
        <f t="array" aca="1" ref="BA88" ca="1">IFERROR(IF(AND(OR(WEEKDAY(AZ$4,2)&gt;5,AZ$4=Congés),OR(AZ88="x",AZ88="S")),AZ88,IF(BA$4=$E88,"x",IF(AND(((BA$4-$E88)/VLOOKUP($D88,Opérations[],8,0))=INT(((BA$4-$E88)/VLOOKUP($D88,Opérations[],8,0))),$D88&lt;&gt;""),"S",""))),"")</f>
        <v/>
      </c>
      <c r="BB88" s="34" t="str">
        <f t="array" aca="1" ref="BB88" ca="1">IFERROR(IF(AND(OR(WEEKDAY(BA$4,2)&gt;5,BA$4=Congés),OR(BA88="x",BA88="S")),BA88,IF(BB$4=$E88,"x",IF(AND(((BB$4-$E88)/VLOOKUP($D88,Opérations[],8,0))=INT(((BB$4-$E88)/VLOOKUP($D88,Opérations[],8,0))),$D88&lt;&gt;""),"S",""))),"")</f>
        <v/>
      </c>
      <c r="BC88" s="34" t="str">
        <f t="array" aca="1" ref="BC88" ca="1">IFERROR(IF(AND(OR(WEEKDAY(BB$4,2)&gt;5,BB$4=Congés),OR(BB88="x",BB88="S")),BB88,IF(BC$4=$E88,"x",IF(AND(((BC$4-$E88)/VLOOKUP($D88,Opérations[],8,0))=INT(((BC$4-$E88)/VLOOKUP($D88,Opérations[],8,0))),$D88&lt;&gt;""),"S",""))),"")</f>
        <v/>
      </c>
      <c r="BD88" s="72" t="str">
        <f t="array" aca="1" ref="BD88" ca="1">IFERROR(IF(AND(OR(WEEKDAY(BC$4,2)&gt;5,BC$4=Congés),OR(BC88="x",BC88="S")),BC88,IF(BD$4=$E88,"x",IF(AND(((BD$4-$E88)/VLOOKUP($D88,Opérations[],8,0))=INT(((BD$4-$E88)/VLOOKUP($D88,Opérations[],8,0))),$D88&lt;&gt;""),"S",""))),"")</f>
        <v/>
      </c>
    </row>
    <row r="89" spans="3:56">
      <c r="C89" s="160" t="str">
        <f>IF(ISBLANK(D89),"",VLOOKUP(D89,Opérations[],2,0))</f>
        <v xml:space="preserve">POSTE 5 </v>
      </c>
      <c r="D89" s="4">
        <f t="shared" si="5"/>
        <v>83</v>
      </c>
      <c r="E89" s="71">
        <f>IF(ISBLANK(D89),"",VLOOKUP(D89,Opérations[],3,0))</f>
        <v>0</v>
      </c>
      <c r="F89" s="83"/>
      <c r="G89" s="80" t="str">
        <f t="array" aca="1" ref="G89" ca="1">IFERROR(IF(AND(OR(WEEKDAY(F$4,2)&gt;5,F$4=Congés),OR(F89="x",F89="S")),F89,IF(G$4=$E89,"x",IF(AND(((G$4-$E89)/VLOOKUP($D89,Opérations[],8,0))=INT(((G$4-$E89)/VLOOKUP($D89,Opérations[],8,0))),$D89&lt;&gt;""),"S",""))),"")</f>
        <v/>
      </c>
      <c r="H89" s="34" t="str">
        <f t="array" aca="1" ref="H89" ca="1">IFERROR(IF(AND(OR(WEEKDAY(G$4,2)&gt;5,G$4=Congés),OR(G89="x",G89="S")),G89,IF(H$4=$E89,"x",IF(AND(((H$4-$E89)/VLOOKUP($D89,Opérations[],8,0))=INT(((H$4-$E89)/VLOOKUP($D89,Opérations[],8,0))),$D89&lt;&gt;""),"S",""))),"")</f>
        <v/>
      </c>
      <c r="I89" s="34" t="str">
        <f t="array" aca="1" ref="I89" ca="1">IFERROR(IF(AND(OR(WEEKDAY(H$4,2)&gt;5,H$4=Congés),OR(H89="x",H89="S")),H89,IF(I$4=$E89,"x",IF(AND(((I$4-$E89)/VLOOKUP($D89,Opérations[],8,0))=INT(((I$4-$E89)/VLOOKUP($D89,Opérations[],8,0))),$D89&lt;&gt;""),"S",""))),"")</f>
        <v/>
      </c>
      <c r="J89" s="34" t="str">
        <f t="array" aca="1" ref="J89" ca="1">IFERROR(IF(AND(OR(WEEKDAY(I$4,2)&gt;5,I$4=Congés),OR(I89="x",I89="S")),I89,IF(J$4=$E89,"x",IF(AND(((J$4-$E89)/VLOOKUP($D89,Opérations[],8,0))=INT(((J$4-$E89)/VLOOKUP($D89,Opérations[],8,0))),$D89&lt;&gt;""),"S",""))),"")</f>
        <v/>
      </c>
      <c r="K89" s="34" t="str">
        <f t="array" aca="1" ref="K89" ca="1">IFERROR(IF(AND(OR(WEEKDAY(J$4,2)&gt;5,J$4=Congés),OR(J89="x",J89="S")),J89,IF(K$4=$E89,"x",IF(AND(((K$4-$E89)/VLOOKUP($D89,Opérations[],8,0))=INT(((K$4-$E89)/VLOOKUP($D89,Opérations[],8,0))),$D89&lt;&gt;""),"S",""))),"")</f>
        <v/>
      </c>
      <c r="L89" s="34" t="str">
        <f t="array" aca="1" ref="L89" ca="1">IFERROR(IF(AND(OR(WEEKDAY(K$4,2)&gt;5,K$4=Congés),OR(K89="x",K89="S")),K89,IF(L$4=$E89,"x",IF(AND(((L$4-$E89)/VLOOKUP($D89,Opérations[],8,0))=INT(((L$4-$E89)/VLOOKUP($D89,Opérations[],8,0))),$D89&lt;&gt;""),"S",""))),"")</f>
        <v/>
      </c>
      <c r="M89" s="34" t="str">
        <f t="array" aca="1" ref="M89" ca="1">IFERROR(IF(AND(OR(WEEKDAY(L$4,2)&gt;5,L$4=Congés),OR(L89="x",L89="S")),L89,IF(M$4=$E89,"x",IF(AND(((M$4-$E89)/VLOOKUP($D89,Opérations[],8,0))=INT(((M$4-$E89)/VLOOKUP($D89,Opérations[],8,0))),$D89&lt;&gt;""),"S",""))),"")</f>
        <v/>
      </c>
      <c r="N89" s="34" t="str">
        <f t="array" aca="1" ref="N89" ca="1">IFERROR(IF(AND(OR(WEEKDAY(M$4,2)&gt;5,M$4=Congés),OR(M89="x",M89="S")),M89,IF(N$4=$E89,"x",IF(AND(((N$4-$E89)/VLOOKUP($D89,Opérations[],8,0))=INT(((N$4-$E89)/VLOOKUP($D89,Opérations[],8,0))),$D89&lt;&gt;""),"S",""))),"")</f>
        <v/>
      </c>
      <c r="O89" s="34" t="str">
        <f t="array" aca="1" ref="O89" ca="1">IFERROR(IF(AND(OR(WEEKDAY(N$4,2)&gt;5,N$4=Congés),OR(N89="x",N89="S")),N89,IF(O$4=$E89,"x",IF(AND(((O$4-$E89)/VLOOKUP($D89,Opérations[],8,0))=INT(((O$4-$E89)/VLOOKUP($D89,Opérations[],8,0))),$D89&lt;&gt;""),"S",""))),"")</f>
        <v/>
      </c>
      <c r="P89" s="34" t="str">
        <f t="array" aca="1" ref="P89" ca="1">IFERROR(IF(AND(OR(WEEKDAY(O$4,2)&gt;5,O$4=Congés),OR(O89="x",O89="S")),O89,IF(P$4=$E89,"x",IF(AND(((P$4-$E89)/VLOOKUP($D89,Opérations[],8,0))=INT(((P$4-$E89)/VLOOKUP($D89,Opérations[],8,0))),$D89&lt;&gt;""),"S",""))),"")</f>
        <v/>
      </c>
      <c r="Q89" s="34" t="str">
        <f t="array" aca="1" ref="Q89" ca="1">IFERROR(IF(AND(OR(WEEKDAY(P$4,2)&gt;5,P$4=Congés),OR(P89="x",P89="S")),P89,IF(Q$4=$E89,"x",IF(AND(((Q$4-$E89)/VLOOKUP($D89,Opérations[],8,0))=INT(((Q$4-$E89)/VLOOKUP($D89,Opérations[],8,0))),$D89&lt;&gt;""),"S",""))),"")</f>
        <v/>
      </c>
      <c r="R89" s="34" t="str">
        <f t="array" aca="1" ref="R89" ca="1">IFERROR(IF(AND(OR(WEEKDAY(Q$4,2)&gt;5,Q$4=Congés),OR(Q89="x",Q89="S")),Q89,IF(R$4=$E89,"x",IF(AND(((R$4-$E89)/VLOOKUP($D89,Opérations[],8,0))=INT(((R$4-$E89)/VLOOKUP($D89,Opérations[],8,0))),$D89&lt;&gt;""),"S",""))),"")</f>
        <v/>
      </c>
      <c r="S89" s="34" t="str">
        <f t="array" aca="1" ref="S89" ca="1">IFERROR(IF(AND(OR(WEEKDAY(R$4,2)&gt;5,R$4=Congés),OR(R89="x",R89="S")),R89,IF(S$4=$E89,"x",IF(AND(((S$4-$E89)/VLOOKUP($D89,Opérations[],8,0))=INT(((S$4-$E89)/VLOOKUP($D89,Opérations[],8,0))),$D89&lt;&gt;""),"S",""))),"")</f>
        <v/>
      </c>
      <c r="T89" s="34" t="str">
        <f t="array" aca="1" ref="T89" ca="1">IFERROR(IF(AND(OR(WEEKDAY(S$4,2)&gt;5,S$4=Congés),OR(S89="x",S89="S")),S89,IF(T$4=$E89,"x",IF(AND(((T$4-$E89)/VLOOKUP($D89,Opérations[],8,0))=INT(((T$4-$E89)/VLOOKUP($D89,Opérations[],8,0))),$D89&lt;&gt;""),"S",""))),"")</f>
        <v/>
      </c>
      <c r="U89" s="34" t="str">
        <f t="array" aca="1" ref="U89" ca="1">IFERROR(IF(AND(OR(WEEKDAY(T$4,2)&gt;5,T$4=Congés),OR(T89="x",T89="S")),T89,IF(U$4=$E89,"x",IF(AND(((U$4-$E89)/VLOOKUP($D89,Opérations[],8,0))=INT(((U$4-$E89)/VLOOKUP($D89,Opérations[],8,0))),$D89&lt;&gt;""),"S",""))),"")</f>
        <v/>
      </c>
      <c r="V89" s="34" t="str">
        <f t="array" aca="1" ref="V89" ca="1">IFERROR(IF(AND(OR(WEEKDAY(U$4,2)&gt;5,U$4=Congés),OR(U89="x",U89="S")),U89,IF(V$4=$E89,"x",IF(AND(((V$4-$E89)/VLOOKUP($D89,Opérations[],8,0))=INT(((V$4-$E89)/VLOOKUP($D89,Opérations[],8,0))),$D89&lt;&gt;""),"S",""))),"")</f>
        <v/>
      </c>
      <c r="W89" s="34" t="str">
        <f t="array" aca="1" ref="W89" ca="1">IFERROR(IF(AND(OR(WEEKDAY(V$4,2)&gt;5,V$4=Congés),OR(V89="x",V89="S")),V89,IF(W$4=$E89,"x",IF(AND(((W$4-$E89)/VLOOKUP($D89,Opérations[],8,0))=INT(((W$4-$E89)/VLOOKUP($D89,Opérations[],8,0))),$D89&lt;&gt;""),"S",""))),"")</f>
        <v/>
      </c>
      <c r="X89" s="34" t="str">
        <f t="array" aca="1" ref="X89" ca="1">IFERROR(IF(AND(OR(WEEKDAY(W$4,2)&gt;5,W$4=Congés),OR(W89="x",W89="S")),W89,IF(X$4=$E89,"x",IF(AND(((X$4-$E89)/VLOOKUP($D89,Opérations[],8,0))=INT(((X$4-$E89)/VLOOKUP($D89,Opérations[],8,0))),$D89&lt;&gt;""),"S",""))),"")</f>
        <v/>
      </c>
      <c r="Y89" s="34" t="str">
        <f t="array" aca="1" ref="Y89" ca="1">IFERROR(IF(AND(OR(WEEKDAY(X$4,2)&gt;5,X$4=Congés),OR(X89="x",X89="S")),X89,IF(Y$4=$E89,"x",IF(AND(((Y$4-$E89)/VLOOKUP($D89,Opérations[],8,0))=INT(((Y$4-$E89)/VLOOKUP($D89,Opérations[],8,0))),$D89&lt;&gt;""),"S",""))),"")</f>
        <v/>
      </c>
      <c r="Z89" s="34" t="str">
        <f t="array" aca="1" ref="Z89" ca="1">IFERROR(IF(AND(OR(WEEKDAY(Y$4,2)&gt;5,Y$4=Congés),OR(Y89="x",Y89="S")),Y89,IF(Z$4=$E89,"x",IF(AND(((Z$4-$E89)/VLOOKUP($D89,Opérations[],8,0))=INT(((Z$4-$E89)/VLOOKUP($D89,Opérations[],8,0))),$D89&lt;&gt;""),"S",""))),"")</f>
        <v/>
      </c>
      <c r="AA89" s="34" t="str">
        <f t="array" aca="1" ref="AA89" ca="1">IFERROR(IF(AND(OR(WEEKDAY(Z$4,2)&gt;5,Z$4=Congés),OR(Z89="x",Z89="S")),Z89,IF(AA$4=$E89,"x",IF(AND(((AA$4-$E89)/VLOOKUP($D89,Opérations[],8,0))=INT(((AA$4-$E89)/VLOOKUP($D89,Opérations[],8,0))),$D89&lt;&gt;""),"S",""))),"")</f>
        <v/>
      </c>
      <c r="AB89" s="34" t="str">
        <f t="array" aca="1" ref="AB89" ca="1">IFERROR(IF(AND(OR(WEEKDAY(AA$4,2)&gt;5,AA$4=Congés),OR(AA89="x",AA89="S")),AA89,IF(AB$4=$E89,"x",IF(AND(((AB$4-$E89)/VLOOKUP($D89,Opérations[],8,0))=INT(((AB$4-$E89)/VLOOKUP($D89,Opérations[],8,0))),$D89&lt;&gt;""),"S",""))),"")</f>
        <v/>
      </c>
      <c r="AC89" s="34" t="str">
        <f t="array" aca="1" ref="AC89" ca="1">IFERROR(IF(AND(OR(WEEKDAY(AB$4,2)&gt;5,AB$4=Congés),OR(AB89="x",AB89="S")),AB89,IF(AC$4=$E89,"x",IF(AND(((AC$4-$E89)/VLOOKUP($D89,Opérations[],8,0))=INT(((AC$4-$E89)/VLOOKUP($D89,Opérations[],8,0))),$D89&lt;&gt;""),"S",""))),"")</f>
        <v/>
      </c>
      <c r="AD89" s="34" t="str">
        <f t="array" aca="1" ref="AD89" ca="1">IFERROR(IF(AND(OR(WEEKDAY(AC$4,2)&gt;5,AC$4=Congés),OR(AC89="x",AC89="S")),AC89,IF(AD$4=$E89,"x",IF(AND(((AD$4-$E89)/VLOOKUP($D89,Opérations[],8,0))=INT(((AD$4-$E89)/VLOOKUP($D89,Opérations[],8,0))),$D89&lt;&gt;""),"S",""))),"")</f>
        <v/>
      </c>
      <c r="AE89" s="34" t="str">
        <f t="array" aca="1" ref="AE89" ca="1">IFERROR(IF(AND(OR(WEEKDAY(AD$4,2)&gt;5,AD$4=Congés),OR(AD89="x",AD89="S")),AD89,IF(AE$4=$E89,"x",IF(AND(((AE$4-$E89)/VLOOKUP($D89,Opérations[],8,0))=INT(((AE$4-$E89)/VLOOKUP($D89,Opérations[],8,0))),$D89&lt;&gt;""),"S",""))),"")</f>
        <v/>
      </c>
      <c r="AF89" s="34" t="str">
        <f t="array" aca="1" ref="AF89" ca="1">IFERROR(IF(AND(OR(WEEKDAY(AE$4,2)&gt;5,AE$4=Congés),OR(AE89="x",AE89="S")),AE89,IF(AF$4=$E89,"x",IF(AND(((AF$4-$E89)/VLOOKUP($D89,Opérations[],8,0))=INT(((AF$4-$E89)/VLOOKUP($D89,Opérations[],8,0))),$D89&lt;&gt;""),"S",""))),"")</f>
        <v/>
      </c>
      <c r="AG89" s="72" t="str">
        <f t="array" aca="1" ref="AG89" ca="1">IFERROR(IF(AND(OR(WEEKDAY(AF$4,2)&gt;5,AF$4=Congés),OR(AF89="x",AF89="S")),AF89,IF(AG$4=$E89,"x",IF(AND(((AG$4-$E89)/VLOOKUP($D89,Opérations[],8,0))=INT(((AG$4-$E89)/VLOOKUP($D89,Opérations[],8,0))),$D89&lt;&gt;""),"S",""))),"")</f>
        <v/>
      </c>
      <c r="AH89" s="80" t="str">
        <f t="array" aca="1" ref="AH89" ca="1">IFERROR(IF(AND(OR(WEEKDAY(AG$4,2)&gt;5,AG$4=Congés),OR(AG89="x",AG89="S")),AG89,IF(AH$4=$E89,"x",IF(AND(((AH$4-$E89)/VLOOKUP($D89,Opérations[],8,0))=INT(((AH$4-$E89)/VLOOKUP($D89,Opérations[],8,0))),$D89&lt;&gt;""),"S",""))),"")</f>
        <v/>
      </c>
      <c r="AI89" s="34" t="str">
        <f t="array" aca="1" ref="AI89" ca="1">IFERROR(IF(AND(OR(WEEKDAY(AH$4,2)&gt;5,AH$4=Congés),OR(AH89="x",AH89="S")),AH89,IF(AI$4=$E89,"x",IF(AND(((AI$4-$E89)/VLOOKUP($D89,Opérations[],8,0))=INT(((AI$4-$E89)/VLOOKUP($D89,Opérations[],8,0))),$D89&lt;&gt;""),"S",""))),"")</f>
        <v/>
      </c>
      <c r="AJ89" s="34" t="str">
        <f t="array" aca="1" ref="AJ89" ca="1">IFERROR(IF(AND(OR(WEEKDAY(AI$4,2)&gt;5,AI$4=Congés),OR(AI89="x",AI89="S")),AI89,IF(AJ$4=$E89,"x",IF(AND(((AJ$4-$E89)/VLOOKUP($D89,Opérations[],8,0))=INT(((AJ$4-$E89)/VLOOKUP($D89,Opérations[],8,0))),$D89&lt;&gt;""),"S",""))),"")</f>
        <v/>
      </c>
      <c r="AK89" s="34" t="str">
        <f t="array" aca="1" ref="AK89" ca="1">IFERROR(IF(AND(OR(WEEKDAY(AJ$4,2)&gt;5,AJ$4=Congés),OR(AJ89="x",AJ89="S")),AJ89,IF(AK$4=$E89,"x",IF(AND(((AK$4-$E89)/VLOOKUP($D89,Opérations[],8,0))=INT(((AK$4-$E89)/VLOOKUP($D89,Opérations[],8,0))),$D89&lt;&gt;""),"S",""))),"")</f>
        <v/>
      </c>
      <c r="AL89" s="34" t="str">
        <f t="array" aca="1" ref="AL89" ca="1">IFERROR(IF(AND(OR(WEEKDAY(AK$4,2)&gt;5,AK$4=Congés),OR(AK89="x",AK89="S")),AK89,IF(AL$4=$E89,"x",IF(AND(((AL$4-$E89)/VLOOKUP($D89,Opérations[],8,0))=INT(((AL$4-$E89)/VLOOKUP($D89,Opérations[],8,0))),$D89&lt;&gt;""),"S",""))),"")</f>
        <v/>
      </c>
      <c r="AM89" s="34" t="str">
        <f t="array" aca="1" ref="AM89" ca="1">IFERROR(IF(AND(OR(WEEKDAY(AL$4,2)&gt;5,AL$4=Congés),OR(AL89="x",AL89="S")),AL89,IF(AM$4=$E89,"x",IF(AND(((AM$4-$E89)/VLOOKUP($D89,Opérations[],8,0))=INT(((AM$4-$E89)/VLOOKUP($D89,Opérations[],8,0))),$D89&lt;&gt;""),"S",""))),"")</f>
        <v/>
      </c>
      <c r="AN89" s="34" t="str">
        <f t="array" aca="1" ref="AN89" ca="1">IFERROR(IF(AND(OR(WEEKDAY(AM$4,2)&gt;5,AM$4=Congés),OR(AM89="x",AM89="S")),AM89,IF(AN$4=$E89,"x",IF(AND(((AN$4-$E89)/VLOOKUP($D89,Opérations[],8,0))=INT(((AN$4-$E89)/VLOOKUP($D89,Opérations[],8,0))),$D89&lt;&gt;""),"S",""))),"")</f>
        <v/>
      </c>
      <c r="AO89" s="34" t="str">
        <f t="array" aca="1" ref="AO89" ca="1">IFERROR(IF(AND(OR(WEEKDAY(AN$4,2)&gt;5,AN$4=Congés),OR(AN89="x",AN89="S")),AN89,IF(AO$4=$E89,"x",IF(AND(((AO$4-$E89)/VLOOKUP($D89,Opérations[],8,0))=INT(((AO$4-$E89)/VLOOKUP($D89,Opérations[],8,0))),$D89&lt;&gt;""),"S",""))),"")</f>
        <v/>
      </c>
      <c r="AP89" s="34" t="str">
        <f t="array" aca="1" ref="AP89" ca="1">IFERROR(IF(AND(OR(WEEKDAY(AO$4,2)&gt;5,AO$4=Congés),OR(AO89="x",AO89="S")),AO89,IF(AP$4=$E89,"x",IF(AND(((AP$4-$E89)/VLOOKUP($D89,Opérations[],8,0))=INT(((AP$4-$E89)/VLOOKUP($D89,Opérations[],8,0))),$D89&lt;&gt;""),"S",""))),"")</f>
        <v/>
      </c>
      <c r="AQ89" s="34" t="str">
        <f t="array" aca="1" ref="AQ89" ca="1">IFERROR(IF(AND(OR(WEEKDAY(AP$4,2)&gt;5,AP$4=Congés),OR(AP89="x",AP89="S")),AP89,IF(AQ$4=$E89,"x",IF(AND(((AQ$4-$E89)/VLOOKUP($D89,Opérations[],8,0))=INT(((AQ$4-$E89)/VLOOKUP($D89,Opérations[],8,0))),$D89&lt;&gt;""),"S",""))),"")</f>
        <v/>
      </c>
      <c r="AR89" s="34" t="str">
        <f t="array" aca="1" ref="AR89" ca="1">IFERROR(IF(AND(OR(WEEKDAY(AQ$4,2)&gt;5,AQ$4=Congés),OR(AQ89="x",AQ89="S")),AQ89,IF(AR$4=$E89,"x",IF(AND(((AR$4-$E89)/VLOOKUP($D89,Opérations[],8,0))=INT(((AR$4-$E89)/VLOOKUP($D89,Opérations[],8,0))),$D89&lt;&gt;""),"S",""))),"")</f>
        <v/>
      </c>
      <c r="AS89" s="34" t="str">
        <f t="array" aca="1" ref="AS89" ca="1">IFERROR(IF(AND(OR(WEEKDAY(AR$4,2)&gt;5,AR$4=Congés),OR(AR89="x",AR89="S")),AR89,IF(AS$4=$E89,"x",IF(AND(((AS$4-$E89)/VLOOKUP($D89,Opérations[],8,0))=INT(((AS$4-$E89)/VLOOKUP($D89,Opérations[],8,0))),$D89&lt;&gt;""),"S",""))),"")</f>
        <v/>
      </c>
      <c r="AT89" s="34" t="str">
        <f t="array" aca="1" ref="AT89" ca="1">IFERROR(IF(AND(OR(WEEKDAY(AS$4,2)&gt;5,AS$4=Congés),OR(AS89="x",AS89="S")),AS89,IF(AT$4=$E89,"x",IF(AND(((AT$4-$E89)/VLOOKUP($D89,Opérations[],8,0))=INT(((AT$4-$E89)/VLOOKUP($D89,Opérations[],8,0))),$D89&lt;&gt;""),"S",""))),"")</f>
        <v/>
      </c>
      <c r="AU89" s="34" t="str">
        <f t="array" aca="1" ref="AU89" ca="1">IFERROR(IF(AND(OR(WEEKDAY(AT$4,2)&gt;5,AT$4=Congés),OR(AT89="x",AT89="S")),AT89,IF(AU$4=$E89,"x",IF(AND(((AU$4-$E89)/VLOOKUP($D89,Opérations[],8,0))=INT(((AU$4-$E89)/VLOOKUP($D89,Opérations[],8,0))),$D89&lt;&gt;""),"S",""))),"")</f>
        <v/>
      </c>
      <c r="AV89" s="34" t="str">
        <f t="array" aca="1" ref="AV89" ca="1">IFERROR(IF(AND(OR(WEEKDAY(AU$4,2)&gt;5,AU$4=Congés),OR(AU89="x",AU89="S")),AU89,IF(AV$4=$E89,"x",IF(AND(((AV$4-$E89)/VLOOKUP($D89,Opérations[],8,0))=INT(((AV$4-$E89)/VLOOKUP($D89,Opérations[],8,0))),$D89&lt;&gt;""),"S",""))),"")</f>
        <v/>
      </c>
      <c r="AW89" s="34" t="str">
        <f t="array" aca="1" ref="AW89" ca="1">IFERROR(IF(AND(OR(WEEKDAY(AV$4,2)&gt;5,AV$4=Congés),OR(AV89="x",AV89="S")),AV89,IF(AW$4=$E89,"x",IF(AND(((AW$4-$E89)/VLOOKUP($D89,Opérations[],8,0))=INT(((AW$4-$E89)/VLOOKUP($D89,Opérations[],8,0))),$D89&lt;&gt;""),"S",""))),"")</f>
        <v/>
      </c>
      <c r="AX89" s="34" t="str">
        <f t="array" aca="1" ref="AX89" ca="1">IFERROR(IF(AND(OR(WEEKDAY(AW$4,2)&gt;5,AW$4=Congés),OR(AW89="x",AW89="S")),AW89,IF(AX$4=$E89,"x",IF(AND(((AX$4-$E89)/VLOOKUP($D89,Opérations[],8,0))=INT(((AX$4-$E89)/VLOOKUP($D89,Opérations[],8,0))),$D89&lt;&gt;""),"S",""))),"")</f>
        <v/>
      </c>
      <c r="AY89" s="34" t="str">
        <f t="array" aca="1" ref="AY89" ca="1">IFERROR(IF(AND(OR(WEEKDAY(AX$4,2)&gt;5,AX$4=Congés),OR(AX89="x",AX89="S")),AX89,IF(AY$4=$E89,"x",IF(AND(((AY$4-$E89)/VLOOKUP($D89,Opérations[],8,0))=INT(((AY$4-$E89)/VLOOKUP($D89,Opérations[],8,0))),$D89&lt;&gt;""),"S",""))),"")</f>
        <v/>
      </c>
      <c r="AZ89" s="34" t="str">
        <f t="array" aca="1" ref="AZ89" ca="1">IFERROR(IF(AND(OR(WEEKDAY(AY$4,2)&gt;5,AY$4=Congés),OR(AY89="x",AY89="S")),AY89,IF(AZ$4=$E89,"x",IF(AND(((AZ$4-$E89)/VLOOKUP($D89,Opérations[],8,0))=INT(((AZ$4-$E89)/VLOOKUP($D89,Opérations[],8,0))),$D89&lt;&gt;""),"S",""))),"")</f>
        <v/>
      </c>
      <c r="BA89" s="34" t="str">
        <f t="array" aca="1" ref="BA89" ca="1">IFERROR(IF(AND(OR(WEEKDAY(AZ$4,2)&gt;5,AZ$4=Congés),OR(AZ89="x",AZ89="S")),AZ89,IF(BA$4=$E89,"x",IF(AND(((BA$4-$E89)/VLOOKUP($D89,Opérations[],8,0))=INT(((BA$4-$E89)/VLOOKUP($D89,Opérations[],8,0))),$D89&lt;&gt;""),"S",""))),"")</f>
        <v/>
      </c>
      <c r="BB89" s="34" t="str">
        <f t="array" aca="1" ref="BB89" ca="1">IFERROR(IF(AND(OR(WEEKDAY(BA$4,2)&gt;5,BA$4=Congés),OR(BA89="x",BA89="S")),BA89,IF(BB$4=$E89,"x",IF(AND(((BB$4-$E89)/VLOOKUP($D89,Opérations[],8,0))=INT(((BB$4-$E89)/VLOOKUP($D89,Opérations[],8,0))),$D89&lt;&gt;""),"S",""))),"")</f>
        <v/>
      </c>
      <c r="BC89" s="34" t="str">
        <f t="array" aca="1" ref="BC89" ca="1">IFERROR(IF(AND(OR(WEEKDAY(BB$4,2)&gt;5,BB$4=Congés),OR(BB89="x",BB89="S")),BB89,IF(BC$4=$E89,"x",IF(AND(((BC$4-$E89)/VLOOKUP($D89,Opérations[],8,0))=INT(((BC$4-$E89)/VLOOKUP($D89,Opérations[],8,0))),$D89&lt;&gt;""),"S",""))),"")</f>
        <v/>
      </c>
      <c r="BD89" s="72" t="str">
        <f t="array" aca="1" ref="BD89" ca="1">IFERROR(IF(AND(OR(WEEKDAY(BC$4,2)&gt;5,BC$4=Congés),OR(BC89="x",BC89="S")),BC89,IF(BD$4=$E89,"x",IF(AND(((BD$4-$E89)/VLOOKUP($D89,Opérations[],8,0))=INT(((BD$4-$E89)/VLOOKUP($D89,Opérations[],8,0))),$D89&lt;&gt;""),"S",""))),"")</f>
        <v/>
      </c>
    </row>
    <row r="90" spans="3:56">
      <c r="C90" s="159" t="str">
        <f>IF(ISBLANK(D90),"",VLOOKUP(D90,Opérations[],2,0))</f>
        <v>Fonctionnement capteur présence lé (x2)</v>
      </c>
      <c r="D90" s="4">
        <f t="shared" si="5"/>
        <v>84</v>
      </c>
      <c r="E90" s="71">
        <f>IF(ISBLANK(D90),"",VLOOKUP(D90,Opérations[],3,0))</f>
        <v>42650</v>
      </c>
      <c r="F90" s="83"/>
      <c r="G90" s="80" t="str">
        <f t="array" aca="1" ref="G90" ca="1">IFERROR(IF(AND(OR(WEEKDAY(F$4,2)&gt;5,F$4=Congés),OR(F90="x",F90="S")),F90,IF(G$4=$E90,"x",IF(AND(((G$4-$E90)/VLOOKUP($D90,Opérations[],8,0))=INT(((G$4-$E90)/VLOOKUP($D90,Opérations[],8,0))),$D90&lt;&gt;""),"S",""))),"")</f>
        <v/>
      </c>
      <c r="H90" s="34" t="str">
        <f t="array" aca="1" ref="H90" ca="1">IFERROR(IF(AND(OR(WEEKDAY(G$4,2)&gt;5,G$4=Congés),OR(G90="x",G90="S")),G90,IF(H$4=$E90,"x",IF(AND(((H$4-$E90)/VLOOKUP($D90,Opérations[],8,0))=INT(((H$4-$E90)/VLOOKUP($D90,Opérations[],8,0))),$D90&lt;&gt;""),"S",""))),"")</f>
        <v/>
      </c>
      <c r="I90" s="34" t="str">
        <f t="array" aca="1" ref="I90" ca="1">IFERROR(IF(AND(OR(WEEKDAY(H$4,2)&gt;5,H$4=Congés),OR(H90="x",H90="S")),H90,IF(I$4=$E90,"x",IF(AND(((I$4-$E90)/VLOOKUP($D90,Opérations[],8,0))=INT(((I$4-$E90)/VLOOKUP($D90,Opérations[],8,0))),$D90&lt;&gt;""),"S",""))),"")</f>
        <v/>
      </c>
      <c r="J90" s="34" t="str">
        <f t="array" aca="1" ref="J90" ca="1">IFERROR(IF(AND(OR(WEEKDAY(I$4,2)&gt;5,I$4=Congés),OR(I90="x",I90="S")),I90,IF(J$4=$E90,"x",IF(AND(((J$4-$E90)/VLOOKUP($D90,Opérations[],8,0))=INT(((J$4-$E90)/VLOOKUP($D90,Opérations[],8,0))),$D90&lt;&gt;""),"S",""))),"")</f>
        <v/>
      </c>
      <c r="K90" s="34" t="str">
        <f t="array" aca="1" ref="K90" ca="1">IFERROR(IF(AND(OR(WEEKDAY(J$4,2)&gt;5,J$4=Congés),OR(J90="x",J90="S")),J90,IF(K$4=$E90,"x",IF(AND(((K$4-$E90)/VLOOKUP($D90,Opérations[],8,0))=INT(((K$4-$E90)/VLOOKUP($D90,Opérations[],8,0))),$D90&lt;&gt;""),"S",""))),"")</f>
        <v/>
      </c>
      <c r="L90" s="34" t="str">
        <f t="array" aca="1" ref="L90" ca="1">IFERROR(IF(AND(OR(WEEKDAY(K$4,2)&gt;5,K$4=Congés),OR(K90="x",K90="S")),K90,IF(L$4=$E90,"x",IF(AND(((L$4-$E90)/VLOOKUP($D90,Opérations[],8,0))=INT(((L$4-$E90)/VLOOKUP($D90,Opérations[],8,0))),$D90&lt;&gt;""),"S",""))),"")</f>
        <v/>
      </c>
      <c r="M90" s="34" t="str">
        <f t="array" aca="1" ref="M90" ca="1">IFERROR(IF(AND(OR(WEEKDAY(L$4,2)&gt;5,L$4=Congés),OR(L90="x",L90="S")),L90,IF(M$4=$E90,"x",IF(AND(((M$4-$E90)/VLOOKUP($D90,Opérations[],8,0))=INT(((M$4-$E90)/VLOOKUP($D90,Opérations[],8,0))),$D90&lt;&gt;""),"S",""))),"")</f>
        <v/>
      </c>
      <c r="N90" s="34" t="str">
        <f t="array" aca="1" ref="N90" ca="1">IFERROR(IF(AND(OR(WEEKDAY(M$4,2)&gt;5,M$4=Congés),OR(M90="x",M90="S")),M90,IF(N$4=$E90,"x",IF(AND(((N$4-$E90)/VLOOKUP($D90,Opérations[],8,0))=INT(((N$4-$E90)/VLOOKUP($D90,Opérations[],8,0))),$D90&lt;&gt;""),"S",""))),"")</f>
        <v/>
      </c>
      <c r="O90" s="34" t="str">
        <f t="array" aca="1" ref="O90" ca="1">IFERROR(IF(AND(OR(WEEKDAY(N$4,2)&gt;5,N$4=Congés),OR(N90="x",N90="S")),N90,IF(O$4=$E90,"x",IF(AND(((O$4-$E90)/VLOOKUP($D90,Opérations[],8,0))=INT(((O$4-$E90)/VLOOKUP($D90,Opérations[],8,0))),$D90&lt;&gt;""),"S",""))),"")</f>
        <v/>
      </c>
      <c r="P90" s="34" t="str">
        <f t="array" aca="1" ref="P90" ca="1">IFERROR(IF(AND(OR(WEEKDAY(O$4,2)&gt;5,O$4=Congés),OR(O90="x",O90="S")),O90,IF(P$4=$E90,"x",IF(AND(((P$4-$E90)/VLOOKUP($D90,Opérations[],8,0))=INT(((P$4-$E90)/VLOOKUP($D90,Opérations[],8,0))),$D90&lt;&gt;""),"S",""))),"")</f>
        <v/>
      </c>
      <c r="Q90" s="34" t="str">
        <f t="array" aca="1" ref="Q90" ca="1">IFERROR(IF(AND(OR(WEEKDAY(P$4,2)&gt;5,P$4=Congés),OR(P90="x",P90="S")),P90,IF(Q$4=$E90,"x",IF(AND(((Q$4-$E90)/VLOOKUP($D90,Opérations[],8,0))=INT(((Q$4-$E90)/VLOOKUP($D90,Opérations[],8,0))),$D90&lt;&gt;""),"S",""))),"")</f>
        <v/>
      </c>
      <c r="R90" s="34" t="str">
        <f t="array" aca="1" ref="R90" ca="1">IFERROR(IF(AND(OR(WEEKDAY(Q$4,2)&gt;5,Q$4=Congés),OR(Q90="x",Q90="S")),Q90,IF(R$4=$E90,"x",IF(AND(((R$4-$E90)/VLOOKUP($D90,Opérations[],8,0))=INT(((R$4-$E90)/VLOOKUP($D90,Opérations[],8,0))),$D90&lt;&gt;""),"S",""))),"")</f>
        <v/>
      </c>
      <c r="S90" s="34" t="str">
        <f t="array" aca="1" ref="S90" ca="1">IFERROR(IF(AND(OR(WEEKDAY(R$4,2)&gt;5,R$4=Congés),OR(R90="x",R90="S")),R90,IF(S$4=$E90,"x",IF(AND(((S$4-$E90)/VLOOKUP($D90,Opérations[],8,0))=INT(((S$4-$E90)/VLOOKUP($D90,Opérations[],8,0))),$D90&lt;&gt;""),"S",""))),"")</f>
        <v/>
      </c>
      <c r="T90" s="34" t="str">
        <f t="array" aca="1" ref="T90" ca="1">IFERROR(IF(AND(OR(WEEKDAY(S$4,2)&gt;5,S$4=Congés),OR(S90="x",S90="S")),S90,IF(T$4=$E90,"x",IF(AND(((T$4-$E90)/VLOOKUP($D90,Opérations[],8,0))=INT(((T$4-$E90)/VLOOKUP($D90,Opérations[],8,0))),$D90&lt;&gt;""),"S",""))),"")</f>
        <v/>
      </c>
      <c r="U90" s="34" t="str">
        <f t="array" aca="1" ref="U90" ca="1">IFERROR(IF(AND(OR(WEEKDAY(T$4,2)&gt;5,T$4=Congés),OR(T90="x",T90="S")),T90,IF(U$4=$E90,"x",IF(AND(((U$4-$E90)/VLOOKUP($D90,Opérations[],8,0))=INT(((U$4-$E90)/VLOOKUP($D90,Opérations[],8,0))),$D90&lt;&gt;""),"S",""))),"")</f>
        <v/>
      </c>
      <c r="V90" s="34" t="str">
        <f t="array" aca="1" ref="V90" ca="1">IFERROR(IF(AND(OR(WEEKDAY(U$4,2)&gt;5,U$4=Congés),OR(U90="x",U90="S")),U90,IF(V$4=$E90,"x",IF(AND(((V$4-$E90)/VLOOKUP($D90,Opérations[],8,0))=INT(((V$4-$E90)/VLOOKUP($D90,Opérations[],8,0))),$D90&lt;&gt;""),"S",""))),"")</f>
        <v/>
      </c>
      <c r="W90" s="34" t="str">
        <f t="array" aca="1" ref="W90" ca="1">IFERROR(IF(AND(OR(WEEKDAY(V$4,2)&gt;5,V$4=Congés),OR(V90="x",V90="S")),V90,IF(W$4=$E90,"x",IF(AND(((W$4-$E90)/VLOOKUP($D90,Opérations[],8,0))=INT(((W$4-$E90)/VLOOKUP($D90,Opérations[],8,0))),$D90&lt;&gt;""),"S",""))),"")</f>
        <v/>
      </c>
      <c r="X90" s="34" t="str">
        <f t="array" aca="1" ref="X90" ca="1">IFERROR(IF(AND(OR(WEEKDAY(W$4,2)&gt;5,W$4=Congés),OR(W90="x",W90="S")),W90,IF(X$4=$E90,"x",IF(AND(((X$4-$E90)/VLOOKUP($D90,Opérations[],8,0))=INT(((X$4-$E90)/VLOOKUP($D90,Opérations[],8,0))),$D90&lt;&gt;""),"S",""))),"")</f>
        <v/>
      </c>
      <c r="Y90" s="34" t="str">
        <f t="array" aca="1" ref="Y90" ca="1">IFERROR(IF(AND(OR(WEEKDAY(X$4,2)&gt;5,X$4=Congés),OR(X90="x",X90="S")),X90,IF(Y$4=$E90,"x",IF(AND(((Y$4-$E90)/VLOOKUP($D90,Opérations[],8,0))=INT(((Y$4-$E90)/VLOOKUP($D90,Opérations[],8,0))),$D90&lt;&gt;""),"S",""))),"")</f>
        <v/>
      </c>
      <c r="Z90" s="34" t="str">
        <f t="array" aca="1" ref="Z90" ca="1">IFERROR(IF(AND(OR(WEEKDAY(Y$4,2)&gt;5,Y$4=Congés),OR(Y90="x",Y90="S")),Y90,IF(Z$4=$E90,"x",IF(AND(((Z$4-$E90)/VLOOKUP($D90,Opérations[],8,0))=INT(((Z$4-$E90)/VLOOKUP($D90,Opérations[],8,0))),$D90&lt;&gt;""),"S",""))),"")</f>
        <v/>
      </c>
      <c r="AA90" s="34" t="str">
        <f t="array" aca="1" ref="AA90" ca="1">IFERROR(IF(AND(OR(WEEKDAY(Z$4,2)&gt;5,Z$4=Congés),OR(Z90="x",Z90="S")),Z90,IF(AA$4=$E90,"x",IF(AND(((AA$4-$E90)/VLOOKUP($D90,Opérations[],8,0))=INT(((AA$4-$E90)/VLOOKUP($D90,Opérations[],8,0))),$D90&lt;&gt;""),"S",""))),"")</f>
        <v/>
      </c>
      <c r="AB90" s="34" t="str">
        <f t="array" aca="1" ref="AB90" ca="1">IFERROR(IF(AND(OR(WEEKDAY(AA$4,2)&gt;5,AA$4=Congés),OR(AA90="x",AA90="S")),AA90,IF(AB$4=$E90,"x",IF(AND(((AB$4-$E90)/VLOOKUP($D90,Opérations[],8,0))=INT(((AB$4-$E90)/VLOOKUP($D90,Opérations[],8,0))),$D90&lt;&gt;""),"S",""))),"")</f>
        <v/>
      </c>
      <c r="AC90" s="34" t="str">
        <f t="array" aca="1" ref="AC90" ca="1">IFERROR(IF(AND(OR(WEEKDAY(AB$4,2)&gt;5,AB$4=Congés),OR(AB90="x",AB90="S")),AB90,IF(AC$4=$E90,"x",IF(AND(((AC$4-$E90)/VLOOKUP($D90,Opérations[],8,0))=INT(((AC$4-$E90)/VLOOKUP($D90,Opérations[],8,0))),$D90&lt;&gt;""),"S",""))),"")</f>
        <v/>
      </c>
      <c r="AD90" s="34" t="str">
        <f t="array" aca="1" ref="AD90" ca="1">IFERROR(IF(AND(OR(WEEKDAY(AC$4,2)&gt;5,AC$4=Congés),OR(AC90="x",AC90="S")),AC90,IF(AD$4=$E90,"x",IF(AND(((AD$4-$E90)/VLOOKUP($D90,Opérations[],8,0))=INT(((AD$4-$E90)/VLOOKUP($D90,Opérations[],8,0))),$D90&lt;&gt;""),"S",""))),"")</f>
        <v/>
      </c>
      <c r="AE90" s="34" t="str">
        <f t="array" aca="1" ref="AE90" ca="1">IFERROR(IF(AND(OR(WEEKDAY(AD$4,2)&gt;5,AD$4=Congés),OR(AD90="x",AD90="S")),AD90,IF(AE$4=$E90,"x",IF(AND(((AE$4-$E90)/VLOOKUP($D90,Opérations[],8,0))=INT(((AE$4-$E90)/VLOOKUP($D90,Opérations[],8,0))),$D90&lt;&gt;""),"S",""))),"")</f>
        <v/>
      </c>
      <c r="AF90" s="34" t="str">
        <f t="array" aca="1" ref="AF90" ca="1">IFERROR(IF(AND(OR(WEEKDAY(AE$4,2)&gt;5,AE$4=Congés),OR(AE90="x",AE90="S")),AE90,IF(AF$4=$E90,"x",IF(AND(((AF$4-$E90)/VLOOKUP($D90,Opérations[],8,0))=INT(((AF$4-$E90)/VLOOKUP($D90,Opérations[],8,0))),$D90&lt;&gt;""),"S",""))),"")</f>
        <v/>
      </c>
      <c r="AG90" s="72" t="str">
        <f t="array" aca="1" ref="AG90" ca="1">IFERROR(IF(AND(OR(WEEKDAY(AF$4,2)&gt;5,AF$4=Congés),OR(AF90="x",AF90="S")),AF90,IF(AG$4=$E90,"x",IF(AND(((AG$4-$E90)/VLOOKUP($D90,Opérations[],8,0))=INT(((AG$4-$E90)/VLOOKUP($D90,Opérations[],8,0))),$D90&lt;&gt;""),"S",""))),"")</f>
        <v/>
      </c>
      <c r="AH90" s="80" t="str">
        <f t="array" aca="1" ref="AH90" ca="1">IFERROR(IF(AND(OR(WEEKDAY(AG$4,2)&gt;5,AG$4=Congés),OR(AG90="x",AG90="S")),AG90,IF(AH$4=$E90,"x",IF(AND(((AH$4-$E90)/VLOOKUP($D90,Opérations[],8,0))=INT(((AH$4-$E90)/VLOOKUP($D90,Opérations[],8,0))),$D90&lt;&gt;""),"S",""))),"")</f>
        <v/>
      </c>
      <c r="AI90" s="34" t="str">
        <f t="array" aca="1" ref="AI90" ca="1">IFERROR(IF(AND(OR(WEEKDAY(AH$4,2)&gt;5,AH$4=Congés),OR(AH90="x",AH90="S")),AH90,IF(AI$4=$E90,"x",IF(AND(((AI$4-$E90)/VLOOKUP($D90,Opérations[],8,0))=INT(((AI$4-$E90)/VLOOKUP($D90,Opérations[],8,0))),$D90&lt;&gt;""),"S",""))),"")</f>
        <v/>
      </c>
      <c r="AJ90" s="34" t="str">
        <f t="array" aca="1" ref="AJ90" ca="1">IFERROR(IF(AND(OR(WEEKDAY(AI$4,2)&gt;5,AI$4=Congés),OR(AI90="x",AI90="S")),AI90,IF(AJ$4=$E90,"x",IF(AND(((AJ$4-$E90)/VLOOKUP($D90,Opérations[],8,0))=INT(((AJ$4-$E90)/VLOOKUP($D90,Opérations[],8,0))),$D90&lt;&gt;""),"S",""))),"")</f>
        <v/>
      </c>
      <c r="AK90" s="34" t="str">
        <f t="array" aca="1" ref="AK90" ca="1">IFERROR(IF(AND(OR(WEEKDAY(AJ$4,2)&gt;5,AJ$4=Congés),OR(AJ90="x",AJ90="S")),AJ90,IF(AK$4=$E90,"x",IF(AND(((AK$4-$E90)/VLOOKUP($D90,Opérations[],8,0))=INT(((AK$4-$E90)/VLOOKUP($D90,Opérations[],8,0))),$D90&lt;&gt;""),"S",""))),"")</f>
        <v/>
      </c>
      <c r="AL90" s="34" t="str">
        <f t="array" aca="1" ref="AL90" ca="1">IFERROR(IF(AND(OR(WEEKDAY(AK$4,2)&gt;5,AK$4=Congés),OR(AK90="x",AK90="S")),AK90,IF(AL$4=$E90,"x",IF(AND(((AL$4-$E90)/VLOOKUP($D90,Opérations[],8,0))=INT(((AL$4-$E90)/VLOOKUP($D90,Opérations[],8,0))),$D90&lt;&gt;""),"S",""))),"")</f>
        <v/>
      </c>
      <c r="AM90" s="34" t="str">
        <f t="array" aca="1" ref="AM90" ca="1">IFERROR(IF(AND(OR(WEEKDAY(AL$4,2)&gt;5,AL$4=Congés),OR(AL90="x",AL90="S")),AL90,IF(AM$4=$E90,"x",IF(AND(((AM$4-$E90)/VLOOKUP($D90,Opérations[],8,0))=INT(((AM$4-$E90)/VLOOKUP($D90,Opérations[],8,0))),$D90&lt;&gt;""),"S",""))),"")</f>
        <v/>
      </c>
      <c r="AN90" s="34" t="str">
        <f t="array" aca="1" ref="AN90" ca="1">IFERROR(IF(AND(OR(WEEKDAY(AM$4,2)&gt;5,AM$4=Congés),OR(AM90="x",AM90="S")),AM90,IF(AN$4=$E90,"x",IF(AND(((AN$4-$E90)/VLOOKUP($D90,Opérations[],8,0))=INT(((AN$4-$E90)/VLOOKUP($D90,Opérations[],8,0))),$D90&lt;&gt;""),"S",""))),"")</f>
        <v/>
      </c>
      <c r="AO90" s="34" t="str">
        <f t="array" aca="1" ref="AO90" ca="1">IFERROR(IF(AND(OR(WEEKDAY(AN$4,2)&gt;5,AN$4=Congés),OR(AN90="x",AN90="S")),AN90,IF(AO$4=$E90,"x",IF(AND(((AO$4-$E90)/VLOOKUP($D90,Opérations[],8,0))=INT(((AO$4-$E90)/VLOOKUP($D90,Opérations[],8,0))),$D90&lt;&gt;""),"S",""))),"")</f>
        <v/>
      </c>
      <c r="AP90" s="34" t="str">
        <f t="array" aca="1" ref="AP90" ca="1">IFERROR(IF(AND(OR(WEEKDAY(AO$4,2)&gt;5,AO$4=Congés),OR(AO90="x",AO90="S")),AO90,IF(AP$4=$E90,"x",IF(AND(((AP$4-$E90)/VLOOKUP($D90,Opérations[],8,0))=INT(((AP$4-$E90)/VLOOKUP($D90,Opérations[],8,0))),$D90&lt;&gt;""),"S",""))),"")</f>
        <v/>
      </c>
      <c r="AQ90" s="34" t="str">
        <f t="array" aca="1" ref="AQ90" ca="1">IFERROR(IF(AND(OR(WEEKDAY(AP$4,2)&gt;5,AP$4=Congés),OR(AP90="x",AP90="S")),AP90,IF(AQ$4=$E90,"x",IF(AND(((AQ$4-$E90)/VLOOKUP($D90,Opérations[],8,0))=INT(((AQ$4-$E90)/VLOOKUP($D90,Opérations[],8,0))),$D90&lt;&gt;""),"S",""))),"")</f>
        <v/>
      </c>
      <c r="AR90" s="34" t="str">
        <f t="array" aca="1" ref="AR90" ca="1">IFERROR(IF(AND(OR(WEEKDAY(AQ$4,2)&gt;5,AQ$4=Congés),OR(AQ90="x",AQ90="S")),AQ90,IF(AR$4=$E90,"x",IF(AND(((AR$4-$E90)/VLOOKUP($D90,Opérations[],8,0))=INT(((AR$4-$E90)/VLOOKUP($D90,Opérations[],8,0))),$D90&lt;&gt;""),"S",""))),"")</f>
        <v/>
      </c>
      <c r="AS90" s="34" t="str">
        <f t="array" aca="1" ref="AS90" ca="1">IFERROR(IF(AND(OR(WEEKDAY(AR$4,2)&gt;5,AR$4=Congés),OR(AR90="x",AR90="S")),AR90,IF(AS$4=$E90,"x",IF(AND(((AS$4-$E90)/VLOOKUP($D90,Opérations[],8,0))=INT(((AS$4-$E90)/VLOOKUP($D90,Opérations[],8,0))),$D90&lt;&gt;""),"S",""))),"")</f>
        <v/>
      </c>
      <c r="AT90" s="34" t="str">
        <f t="array" aca="1" ref="AT90" ca="1">IFERROR(IF(AND(OR(WEEKDAY(AS$4,2)&gt;5,AS$4=Congés),OR(AS90="x",AS90="S")),AS90,IF(AT$4=$E90,"x",IF(AND(((AT$4-$E90)/VLOOKUP($D90,Opérations[],8,0))=INT(((AT$4-$E90)/VLOOKUP($D90,Opérations[],8,0))),$D90&lt;&gt;""),"S",""))),"")</f>
        <v/>
      </c>
      <c r="AU90" s="34" t="str">
        <f t="array" aca="1" ref="AU90" ca="1">IFERROR(IF(AND(OR(WEEKDAY(AT$4,2)&gt;5,AT$4=Congés),OR(AT90="x",AT90="S")),AT90,IF(AU$4=$E90,"x",IF(AND(((AU$4-$E90)/VLOOKUP($D90,Opérations[],8,0))=INT(((AU$4-$E90)/VLOOKUP($D90,Opérations[],8,0))),$D90&lt;&gt;""),"S",""))),"")</f>
        <v/>
      </c>
      <c r="AV90" s="34" t="str">
        <f t="array" aca="1" ref="AV90" ca="1">IFERROR(IF(AND(OR(WEEKDAY(AU$4,2)&gt;5,AU$4=Congés),OR(AU90="x",AU90="S")),AU90,IF(AV$4=$E90,"x",IF(AND(((AV$4-$E90)/VLOOKUP($D90,Opérations[],8,0))=INT(((AV$4-$E90)/VLOOKUP($D90,Opérations[],8,0))),$D90&lt;&gt;""),"S",""))),"")</f>
        <v/>
      </c>
      <c r="AW90" s="34" t="str">
        <f t="array" aca="1" ref="AW90" ca="1">IFERROR(IF(AND(OR(WEEKDAY(AV$4,2)&gt;5,AV$4=Congés),OR(AV90="x",AV90="S")),AV90,IF(AW$4=$E90,"x",IF(AND(((AW$4-$E90)/VLOOKUP($D90,Opérations[],8,0))=INT(((AW$4-$E90)/VLOOKUP($D90,Opérations[],8,0))),$D90&lt;&gt;""),"S",""))),"")</f>
        <v/>
      </c>
      <c r="AX90" s="34" t="str">
        <f t="array" aca="1" ref="AX90" ca="1">IFERROR(IF(AND(OR(WEEKDAY(AW$4,2)&gt;5,AW$4=Congés),OR(AW90="x",AW90="S")),AW90,IF(AX$4=$E90,"x",IF(AND(((AX$4-$E90)/VLOOKUP($D90,Opérations[],8,0))=INT(((AX$4-$E90)/VLOOKUP($D90,Opérations[],8,0))),$D90&lt;&gt;""),"S",""))),"")</f>
        <v/>
      </c>
      <c r="AY90" s="34" t="str">
        <f t="array" aca="1" ref="AY90" ca="1">IFERROR(IF(AND(OR(WEEKDAY(AX$4,2)&gt;5,AX$4=Congés),OR(AX90="x",AX90="S")),AX90,IF(AY$4=$E90,"x",IF(AND(((AY$4-$E90)/VLOOKUP($D90,Opérations[],8,0))=INT(((AY$4-$E90)/VLOOKUP($D90,Opérations[],8,0))),$D90&lt;&gt;""),"S",""))),"")</f>
        <v/>
      </c>
      <c r="AZ90" s="34" t="str">
        <f t="array" aca="1" ref="AZ90" ca="1">IFERROR(IF(AND(OR(WEEKDAY(AY$4,2)&gt;5,AY$4=Congés),OR(AY90="x",AY90="S")),AY90,IF(AZ$4=$E90,"x",IF(AND(((AZ$4-$E90)/VLOOKUP($D90,Opérations[],8,0))=INT(((AZ$4-$E90)/VLOOKUP($D90,Opérations[],8,0))),$D90&lt;&gt;""),"S",""))),"")</f>
        <v/>
      </c>
      <c r="BA90" s="34" t="str">
        <f t="array" aca="1" ref="BA90" ca="1">IFERROR(IF(AND(OR(WEEKDAY(AZ$4,2)&gt;5,AZ$4=Congés),OR(AZ90="x",AZ90="S")),AZ90,IF(BA$4=$E90,"x",IF(AND(((BA$4-$E90)/VLOOKUP($D90,Opérations[],8,0))=INT(((BA$4-$E90)/VLOOKUP($D90,Opérations[],8,0))),$D90&lt;&gt;""),"S",""))),"")</f>
        <v/>
      </c>
      <c r="BB90" s="34" t="str">
        <f t="array" aca="1" ref="BB90" ca="1">IFERROR(IF(AND(OR(WEEKDAY(BA$4,2)&gt;5,BA$4=Congés),OR(BA90="x",BA90="S")),BA90,IF(BB$4=$E90,"x",IF(AND(((BB$4-$E90)/VLOOKUP($D90,Opérations[],8,0))=INT(((BB$4-$E90)/VLOOKUP($D90,Opérations[],8,0))),$D90&lt;&gt;""),"S",""))),"")</f>
        <v/>
      </c>
      <c r="BC90" s="34" t="str">
        <f t="array" aca="1" ref="BC90" ca="1">IFERROR(IF(AND(OR(WEEKDAY(BB$4,2)&gt;5,BB$4=Congés),OR(BB90="x",BB90="S")),BB90,IF(BC$4=$E90,"x",IF(AND(((BC$4-$E90)/VLOOKUP($D90,Opérations[],8,0))=INT(((BC$4-$E90)/VLOOKUP($D90,Opérations[],8,0))),$D90&lt;&gt;""),"S",""))),"")</f>
        <v/>
      </c>
      <c r="BD90" s="72" t="str">
        <f t="array" aca="1" ref="BD90" ca="1">IFERROR(IF(AND(OR(WEEKDAY(BC$4,2)&gt;5,BC$4=Congés),OR(BC90="x",BC90="S")),BC90,IF(BD$4=$E90,"x",IF(AND(((BD$4-$E90)/VLOOKUP($D90,Opérations[],8,0))=INT(((BD$4-$E90)/VLOOKUP($D90,Opérations[],8,0))),$D90&lt;&gt;""),"S",""))),"")</f>
        <v/>
      </c>
    </row>
    <row r="91" spans="3:56">
      <c r="C91" s="159" t="str">
        <f>IF(ISBLANK(D91),"",VLOOKUP(D91,Opérations[],2,0))</f>
        <v>Fonctionnement capteur présence bouchons</v>
      </c>
      <c r="D91" s="4">
        <f t="shared" si="5"/>
        <v>85</v>
      </c>
      <c r="E91" s="71">
        <f>IF(ISBLANK(D91),"",VLOOKUP(D91,Opérations[],3,0))</f>
        <v>42650</v>
      </c>
      <c r="F91" s="83"/>
      <c r="G91" s="80" t="str">
        <f t="array" aca="1" ref="G91" ca="1">IFERROR(IF(AND(OR(WEEKDAY(F$4,2)&gt;5,F$4=Congés),OR(F91="x",F91="S")),F91,IF(G$4=$E91,"x",IF(AND(((G$4-$E91)/VLOOKUP($D91,Opérations[],8,0))=INT(((G$4-$E91)/VLOOKUP($D91,Opérations[],8,0))),$D91&lt;&gt;""),"S",""))),"")</f>
        <v/>
      </c>
      <c r="H91" s="34" t="str">
        <f t="array" aca="1" ref="H91" ca="1">IFERROR(IF(AND(OR(WEEKDAY(G$4,2)&gt;5,G$4=Congés),OR(G91="x",G91="S")),G91,IF(H$4=$E91,"x",IF(AND(((H$4-$E91)/VLOOKUP($D91,Opérations[],8,0))=INT(((H$4-$E91)/VLOOKUP($D91,Opérations[],8,0))),$D91&lt;&gt;""),"S",""))),"")</f>
        <v/>
      </c>
      <c r="I91" s="34" t="str">
        <f t="array" aca="1" ref="I91" ca="1">IFERROR(IF(AND(OR(WEEKDAY(H$4,2)&gt;5,H$4=Congés),OR(H91="x",H91="S")),H91,IF(I$4=$E91,"x",IF(AND(((I$4-$E91)/VLOOKUP($D91,Opérations[],8,0))=INT(((I$4-$E91)/VLOOKUP($D91,Opérations[],8,0))),$D91&lt;&gt;""),"S",""))),"")</f>
        <v/>
      </c>
      <c r="J91" s="34" t="str">
        <f t="array" aca="1" ref="J91" ca="1">IFERROR(IF(AND(OR(WEEKDAY(I$4,2)&gt;5,I$4=Congés),OR(I91="x",I91="S")),I91,IF(J$4=$E91,"x",IF(AND(((J$4-$E91)/VLOOKUP($D91,Opérations[],8,0))=INT(((J$4-$E91)/VLOOKUP($D91,Opérations[],8,0))),$D91&lt;&gt;""),"S",""))),"")</f>
        <v/>
      </c>
      <c r="K91" s="34" t="str">
        <f t="array" aca="1" ref="K91" ca="1">IFERROR(IF(AND(OR(WEEKDAY(J$4,2)&gt;5,J$4=Congés),OR(J91="x",J91="S")),J91,IF(K$4=$E91,"x",IF(AND(((K$4-$E91)/VLOOKUP($D91,Opérations[],8,0))=INT(((K$4-$E91)/VLOOKUP($D91,Opérations[],8,0))),$D91&lt;&gt;""),"S",""))),"")</f>
        <v/>
      </c>
      <c r="L91" s="34" t="str">
        <f t="array" aca="1" ref="L91" ca="1">IFERROR(IF(AND(OR(WEEKDAY(K$4,2)&gt;5,K$4=Congés),OR(K91="x",K91="S")),K91,IF(L$4=$E91,"x",IF(AND(((L$4-$E91)/VLOOKUP($D91,Opérations[],8,0))=INT(((L$4-$E91)/VLOOKUP($D91,Opérations[],8,0))),$D91&lt;&gt;""),"S",""))),"")</f>
        <v/>
      </c>
      <c r="M91" s="34" t="str">
        <f t="array" aca="1" ref="M91" ca="1">IFERROR(IF(AND(OR(WEEKDAY(L$4,2)&gt;5,L$4=Congés),OR(L91="x",L91="S")),L91,IF(M$4=$E91,"x",IF(AND(((M$4-$E91)/VLOOKUP($D91,Opérations[],8,0))=INT(((M$4-$E91)/VLOOKUP($D91,Opérations[],8,0))),$D91&lt;&gt;""),"S",""))),"")</f>
        <v/>
      </c>
      <c r="N91" s="34" t="str">
        <f t="array" aca="1" ref="N91" ca="1">IFERROR(IF(AND(OR(WEEKDAY(M$4,2)&gt;5,M$4=Congés),OR(M91="x",M91="S")),M91,IF(N$4=$E91,"x",IF(AND(((N$4-$E91)/VLOOKUP($D91,Opérations[],8,0))=INT(((N$4-$E91)/VLOOKUP($D91,Opérations[],8,0))),$D91&lt;&gt;""),"S",""))),"")</f>
        <v/>
      </c>
      <c r="O91" s="34" t="str">
        <f t="array" aca="1" ref="O91" ca="1">IFERROR(IF(AND(OR(WEEKDAY(N$4,2)&gt;5,N$4=Congés),OR(N91="x",N91="S")),N91,IF(O$4=$E91,"x",IF(AND(((O$4-$E91)/VLOOKUP($D91,Opérations[],8,0))=INT(((O$4-$E91)/VLOOKUP($D91,Opérations[],8,0))),$D91&lt;&gt;""),"S",""))),"")</f>
        <v/>
      </c>
      <c r="P91" s="34" t="str">
        <f t="array" aca="1" ref="P91" ca="1">IFERROR(IF(AND(OR(WEEKDAY(O$4,2)&gt;5,O$4=Congés),OR(O91="x",O91="S")),O91,IF(P$4=$E91,"x",IF(AND(((P$4-$E91)/VLOOKUP($D91,Opérations[],8,0))=INT(((P$4-$E91)/VLOOKUP($D91,Opérations[],8,0))),$D91&lt;&gt;""),"S",""))),"")</f>
        <v/>
      </c>
      <c r="Q91" s="34" t="str">
        <f t="array" aca="1" ref="Q91" ca="1">IFERROR(IF(AND(OR(WEEKDAY(P$4,2)&gt;5,P$4=Congés),OR(P91="x",P91="S")),P91,IF(Q$4=$E91,"x",IF(AND(((Q$4-$E91)/VLOOKUP($D91,Opérations[],8,0))=INT(((Q$4-$E91)/VLOOKUP($D91,Opérations[],8,0))),$D91&lt;&gt;""),"S",""))),"")</f>
        <v/>
      </c>
      <c r="R91" s="34" t="str">
        <f t="array" aca="1" ref="R91" ca="1">IFERROR(IF(AND(OR(WEEKDAY(Q$4,2)&gt;5,Q$4=Congés),OR(Q91="x",Q91="S")),Q91,IF(R$4=$E91,"x",IF(AND(((R$4-$E91)/VLOOKUP($D91,Opérations[],8,0))=INT(((R$4-$E91)/VLOOKUP($D91,Opérations[],8,0))),$D91&lt;&gt;""),"S",""))),"")</f>
        <v/>
      </c>
      <c r="S91" s="34" t="str">
        <f t="array" aca="1" ref="S91" ca="1">IFERROR(IF(AND(OR(WEEKDAY(R$4,2)&gt;5,R$4=Congés),OR(R91="x",R91="S")),R91,IF(S$4=$E91,"x",IF(AND(((S$4-$E91)/VLOOKUP($D91,Opérations[],8,0))=INT(((S$4-$E91)/VLOOKUP($D91,Opérations[],8,0))),$D91&lt;&gt;""),"S",""))),"")</f>
        <v/>
      </c>
      <c r="T91" s="34" t="str">
        <f t="array" aca="1" ref="T91" ca="1">IFERROR(IF(AND(OR(WEEKDAY(S$4,2)&gt;5,S$4=Congés),OR(S91="x",S91="S")),S91,IF(T$4=$E91,"x",IF(AND(((T$4-$E91)/VLOOKUP($D91,Opérations[],8,0))=INT(((T$4-$E91)/VLOOKUP($D91,Opérations[],8,0))),$D91&lt;&gt;""),"S",""))),"")</f>
        <v/>
      </c>
      <c r="U91" s="34" t="str">
        <f t="array" aca="1" ref="U91" ca="1">IFERROR(IF(AND(OR(WEEKDAY(T$4,2)&gt;5,T$4=Congés),OR(T91="x",T91="S")),T91,IF(U$4=$E91,"x",IF(AND(((U$4-$E91)/VLOOKUP($D91,Opérations[],8,0))=INT(((U$4-$E91)/VLOOKUP($D91,Opérations[],8,0))),$D91&lt;&gt;""),"S",""))),"")</f>
        <v/>
      </c>
      <c r="V91" s="34" t="str">
        <f t="array" aca="1" ref="V91" ca="1">IFERROR(IF(AND(OR(WEEKDAY(U$4,2)&gt;5,U$4=Congés),OR(U91="x",U91="S")),U91,IF(V$4=$E91,"x",IF(AND(((V$4-$E91)/VLOOKUP($D91,Opérations[],8,0))=INT(((V$4-$E91)/VLOOKUP($D91,Opérations[],8,0))),$D91&lt;&gt;""),"S",""))),"")</f>
        <v/>
      </c>
      <c r="W91" s="34" t="str">
        <f t="array" aca="1" ref="W91" ca="1">IFERROR(IF(AND(OR(WEEKDAY(V$4,2)&gt;5,V$4=Congés),OR(V91="x",V91="S")),V91,IF(W$4=$E91,"x",IF(AND(((W$4-$E91)/VLOOKUP($D91,Opérations[],8,0))=INT(((W$4-$E91)/VLOOKUP($D91,Opérations[],8,0))),$D91&lt;&gt;""),"S",""))),"")</f>
        <v/>
      </c>
      <c r="X91" s="34" t="str">
        <f t="array" aca="1" ref="X91" ca="1">IFERROR(IF(AND(OR(WEEKDAY(W$4,2)&gt;5,W$4=Congés),OR(W91="x",W91="S")),W91,IF(X$4=$E91,"x",IF(AND(((X$4-$E91)/VLOOKUP($D91,Opérations[],8,0))=INT(((X$4-$E91)/VLOOKUP($D91,Opérations[],8,0))),$D91&lt;&gt;""),"S",""))),"")</f>
        <v/>
      </c>
      <c r="Y91" s="34" t="str">
        <f t="array" aca="1" ref="Y91" ca="1">IFERROR(IF(AND(OR(WEEKDAY(X$4,2)&gt;5,X$4=Congés),OR(X91="x",X91="S")),X91,IF(Y$4=$E91,"x",IF(AND(((Y$4-$E91)/VLOOKUP($D91,Opérations[],8,0))=INT(((Y$4-$E91)/VLOOKUP($D91,Opérations[],8,0))),$D91&lt;&gt;""),"S",""))),"")</f>
        <v/>
      </c>
      <c r="Z91" s="34" t="str">
        <f t="array" aca="1" ref="Z91" ca="1">IFERROR(IF(AND(OR(WEEKDAY(Y$4,2)&gt;5,Y$4=Congés),OR(Y91="x",Y91="S")),Y91,IF(Z$4=$E91,"x",IF(AND(((Z$4-$E91)/VLOOKUP($D91,Opérations[],8,0))=INT(((Z$4-$E91)/VLOOKUP($D91,Opérations[],8,0))),$D91&lt;&gt;""),"S",""))),"")</f>
        <v/>
      </c>
      <c r="AA91" s="34" t="str">
        <f t="array" aca="1" ref="AA91" ca="1">IFERROR(IF(AND(OR(WEEKDAY(Z$4,2)&gt;5,Z$4=Congés),OR(Z91="x",Z91="S")),Z91,IF(AA$4=$E91,"x",IF(AND(((AA$4-$E91)/VLOOKUP($D91,Opérations[],8,0))=INT(((AA$4-$E91)/VLOOKUP($D91,Opérations[],8,0))),$D91&lt;&gt;""),"S",""))),"")</f>
        <v/>
      </c>
      <c r="AB91" s="34" t="str">
        <f t="array" aca="1" ref="AB91" ca="1">IFERROR(IF(AND(OR(WEEKDAY(AA$4,2)&gt;5,AA$4=Congés),OR(AA91="x",AA91="S")),AA91,IF(AB$4=$E91,"x",IF(AND(((AB$4-$E91)/VLOOKUP($D91,Opérations[],8,0))=INT(((AB$4-$E91)/VLOOKUP($D91,Opérations[],8,0))),$D91&lt;&gt;""),"S",""))),"")</f>
        <v/>
      </c>
      <c r="AC91" s="34" t="str">
        <f t="array" aca="1" ref="AC91" ca="1">IFERROR(IF(AND(OR(WEEKDAY(AB$4,2)&gt;5,AB$4=Congés),OR(AB91="x",AB91="S")),AB91,IF(AC$4=$E91,"x",IF(AND(((AC$4-$E91)/VLOOKUP($D91,Opérations[],8,0))=INT(((AC$4-$E91)/VLOOKUP($D91,Opérations[],8,0))),$D91&lt;&gt;""),"S",""))),"")</f>
        <v/>
      </c>
      <c r="AD91" s="34" t="str">
        <f t="array" aca="1" ref="AD91" ca="1">IFERROR(IF(AND(OR(WEEKDAY(AC$4,2)&gt;5,AC$4=Congés),OR(AC91="x",AC91="S")),AC91,IF(AD$4=$E91,"x",IF(AND(((AD$4-$E91)/VLOOKUP($D91,Opérations[],8,0))=INT(((AD$4-$E91)/VLOOKUP($D91,Opérations[],8,0))),$D91&lt;&gt;""),"S",""))),"")</f>
        <v/>
      </c>
      <c r="AE91" s="34" t="str">
        <f t="array" aca="1" ref="AE91" ca="1">IFERROR(IF(AND(OR(WEEKDAY(AD$4,2)&gt;5,AD$4=Congés),OR(AD91="x",AD91="S")),AD91,IF(AE$4=$E91,"x",IF(AND(((AE$4-$E91)/VLOOKUP($D91,Opérations[],8,0))=INT(((AE$4-$E91)/VLOOKUP($D91,Opérations[],8,0))),$D91&lt;&gt;""),"S",""))),"")</f>
        <v/>
      </c>
      <c r="AF91" s="34" t="str">
        <f t="array" aca="1" ref="AF91" ca="1">IFERROR(IF(AND(OR(WEEKDAY(AE$4,2)&gt;5,AE$4=Congés),OR(AE91="x",AE91="S")),AE91,IF(AF$4=$E91,"x",IF(AND(((AF$4-$E91)/VLOOKUP($D91,Opérations[],8,0))=INT(((AF$4-$E91)/VLOOKUP($D91,Opérations[],8,0))),$D91&lt;&gt;""),"S",""))),"")</f>
        <v/>
      </c>
      <c r="AG91" s="72" t="str">
        <f t="array" aca="1" ref="AG91" ca="1">IFERROR(IF(AND(OR(WEEKDAY(AF$4,2)&gt;5,AF$4=Congés),OR(AF91="x",AF91="S")),AF91,IF(AG$4=$E91,"x",IF(AND(((AG$4-$E91)/VLOOKUP($D91,Opérations[],8,0))=INT(((AG$4-$E91)/VLOOKUP($D91,Opérations[],8,0))),$D91&lt;&gt;""),"S",""))),"")</f>
        <v/>
      </c>
      <c r="AH91" s="80" t="str">
        <f t="array" aca="1" ref="AH91" ca="1">IFERROR(IF(AND(OR(WEEKDAY(AG$4,2)&gt;5,AG$4=Congés),OR(AG91="x",AG91="S")),AG91,IF(AH$4=$E91,"x",IF(AND(((AH$4-$E91)/VLOOKUP($D91,Opérations[],8,0))=INT(((AH$4-$E91)/VLOOKUP($D91,Opérations[],8,0))),$D91&lt;&gt;""),"S",""))),"")</f>
        <v/>
      </c>
      <c r="AI91" s="34" t="str">
        <f t="array" aca="1" ref="AI91" ca="1">IFERROR(IF(AND(OR(WEEKDAY(AH$4,2)&gt;5,AH$4=Congés),OR(AH91="x",AH91="S")),AH91,IF(AI$4=$E91,"x",IF(AND(((AI$4-$E91)/VLOOKUP($D91,Opérations[],8,0))=INT(((AI$4-$E91)/VLOOKUP($D91,Opérations[],8,0))),$D91&lt;&gt;""),"S",""))),"")</f>
        <v/>
      </c>
      <c r="AJ91" s="34" t="str">
        <f t="array" aca="1" ref="AJ91" ca="1">IFERROR(IF(AND(OR(WEEKDAY(AI$4,2)&gt;5,AI$4=Congés),OR(AI91="x",AI91="S")),AI91,IF(AJ$4=$E91,"x",IF(AND(((AJ$4-$E91)/VLOOKUP($D91,Opérations[],8,0))=INT(((AJ$4-$E91)/VLOOKUP($D91,Opérations[],8,0))),$D91&lt;&gt;""),"S",""))),"")</f>
        <v/>
      </c>
      <c r="AK91" s="34" t="str">
        <f t="array" aca="1" ref="AK91" ca="1">IFERROR(IF(AND(OR(WEEKDAY(AJ$4,2)&gt;5,AJ$4=Congés),OR(AJ91="x",AJ91="S")),AJ91,IF(AK$4=$E91,"x",IF(AND(((AK$4-$E91)/VLOOKUP($D91,Opérations[],8,0))=INT(((AK$4-$E91)/VLOOKUP($D91,Opérations[],8,0))),$D91&lt;&gt;""),"S",""))),"")</f>
        <v/>
      </c>
      <c r="AL91" s="34" t="str">
        <f t="array" aca="1" ref="AL91" ca="1">IFERROR(IF(AND(OR(WEEKDAY(AK$4,2)&gt;5,AK$4=Congés),OR(AK91="x",AK91="S")),AK91,IF(AL$4=$E91,"x",IF(AND(((AL$4-$E91)/VLOOKUP($D91,Opérations[],8,0))=INT(((AL$4-$E91)/VLOOKUP($D91,Opérations[],8,0))),$D91&lt;&gt;""),"S",""))),"")</f>
        <v/>
      </c>
      <c r="AM91" s="34" t="str">
        <f t="array" aca="1" ref="AM91" ca="1">IFERROR(IF(AND(OR(WEEKDAY(AL$4,2)&gt;5,AL$4=Congés),OR(AL91="x",AL91="S")),AL91,IF(AM$4=$E91,"x",IF(AND(((AM$4-$E91)/VLOOKUP($D91,Opérations[],8,0))=INT(((AM$4-$E91)/VLOOKUP($D91,Opérations[],8,0))),$D91&lt;&gt;""),"S",""))),"")</f>
        <v/>
      </c>
      <c r="AN91" s="34" t="str">
        <f t="array" aca="1" ref="AN91" ca="1">IFERROR(IF(AND(OR(WEEKDAY(AM$4,2)&gt;5,AM$4=Congés),OR(AM91="x",AM91="S")),AM91,IF(AN$4=$E91,"x",IF(AND(((AN$4-$E91)/VLOOKUP($D91,Opérations[],8,0))=INT(((AN$4-$E91)/VLOOKUP($D91,Opérations[],8,0))),$D91&lt;&gt;""),"S",""))),"")</f>
        <v/>
      </c>
      <c r="AO91" s="34" t="str">
        <f t="array" aca="1" ref="AO91" ca="1">IFERROR(IF(AND(OR(WEEKDAY(AN$4,2)&gt;5,AN$4=Congés),OR(AN91="x",AN91="S")),AN91,IF(AO$4=$E91,"x",IF(AND(((AO$4-$E91)/VLOOKUP($D91,Opérations[],8,0))=INT(((AO$4-$E91)/VLOOKUP($D91,Opérations[],8,0))),$D91&lt;&gt;""),"S",""))),"")</f>
        <v/>
      </c>
      <c r="AP91" s="34" t="str">
        <f t="array" aca="1" ref="AP91" ca="1">IFERROR(IF(AND(OR(WEEKDAY(AO$4,2)&gt;5,AO$4=Congés),OR(AO91="x",AO91="S")),AO91,IF(AP$4=$E91,"x",IF(AND(((AP$4-$E91)/VLOOKUP($D91,Opérations[],8,0))=INT(((AP$4-$E91)/VLOOKUP($D91,Opérations[],8,0))),$D91&lt;&gt;""),"S",""))),"")</f>
        <v/>
      </c>
      <c r="AQ91" s="34" t="str">
        <f t="array" aca="1" ref="AQ91" ca="1">IFERROR(IF(AND(OR(WEEKDAY(AP$4,2)&gt;5,AP$4=Congés),OR(AP91="x",AP91="S")),AP91,IF(AQ$4=$E91,"x",IF(AND(((AQ$4-$E91)/VLOOKUP($D91,Opérations[],8,0))=INT(((AQ$4-$E91)/VLOOKUP($D91,Opérations[],8,0))),$D91&lt;&gt;""),"S",""))),"")</f>
        <v/>
      </c>
      <c r="AR91" s="34" t="str">
        <f t="array" aca="1" ref="AR91" ca="1">IFERROR(IF(AND(OR(WEEKDAY(AQ$4,2)&gt;5,AQ$4=Congés),OR(AQ91="x",AQ91="S")),AQ91,IF(AR$4=$E91,"x",IF(AND(((AR$4-$E91)/VLOOKUP($D91,Opérations[],8,0))=INT(((AR$4-$E91)/VLOOKUP($D91,Opérations[],8,0))),$D91&lt;&gt;""),"S",""))),"")</f>
        <v/>
      </c>
      <c r="AS91" s="34" t="str">
        <f t="array" aca="1" ref="AS91" ca="1">IFERROR(IF(AND(OR(WEEKDAY(AR$4,2)&gt;5,AR$4=Congés),OR(AR91="x",AR91="S")),AR91,IF(AS$4=$E91,"x",IF(AND(((AS$4-$E91)/VLOOKUP($D91,Opérations[],8,0))=INT(((AS$4-$E91)/VLOOKUP($D91,Opérations[],8,0))),$D91&lt;&gt;""),"S",""))),"")</f>
        <v/>
      </c>
      <c r="AT91" s="34" t="str">
        <f t="array" aca="1" ref="AT91" ca="1">IFERROR(IF(AND(OR(WEEKDAY(AS$4,2)&gt;5,AS$4=Congés),OR(AS91="x",AS91="S")),AS91,IF(AT$4=$E91,"x",IF(AND(((AT$4-$E91)/VLOOKUP($D91,Opérations[],8,0))=INT(((AT$4-$E91)/VLOOKUP($D91,Opérations[],8,0))),$D91&lt;&gt;""),"S",""))),"")</f>
        <v/>
      </c>
      <c r="AU91" s="34" t="str">
        <f t="array" aca="1" ref="AU91" ca="1">IFERROR(IF(AND(OR(WEEKDAY(AT$4,2)&gt;5,AT$4=Congés),OR(AT91="x",AT91="S")),AT91,IF(AU$4=$E91,"x",IF(AND(((AU$4-$E91)/VLOOKUP($D91,Opérations[],8,0))=INT(((AU$4-$E91)/VLOOKUP($D91,Opérations[],8,0))),$D91&lt;&gt;""),"S",""))),"")</f>
        <v/>
      </c>
      <c r="AV91" s="34" t="str">
        <f t="array" aca="1" ref="AV91" ca="1">IFERROR(IF(AND(OR(WEEKDAY(AU$4,2)&gt;5,AU$4=Congés),OR(AU91="x",AU91="S")),AU91,IF(AV$4=$E91,"x",IF(AND(((AV$4-$E91)/VLOOKUP($D91,Opérations[],8,0))=INT(((AV$4-$E91)/VLOOKUP($D91,Opérations[],8,0))),$D91&lt;&gt;""),"S",""))),"")</f>
        <v/>
      </c>
      <c r="AW91" s="34" t="str">
        <f t="array" aca="1" ref="AW91" ca="1">IFERROR(IF(AND(OR(WEEKDAY(AV$4,2)&gt;5,AV$4=Congés),OR(AV91="x",AV91="S")),AV91,IF(AW$4=$E91,"x",IF(AND(((AW$4-$E91)/VLOOKUP($D91,Opérations[],8,0))=INT(((AW$4-$E91)/VLOOKUP($D91,Opérations[],8,0))),$D91&lt;&gt;""),"S",""))),"")</f>
        <v/>
      </c>
      <c r="AX91" s="34" t="str">
        <f t="array" aca="1" ref="AX91" ca="1">IFERROR(IF(AND(OR(WEEKDAY(AW$4,2)&gt;5,AW$4=Congés),OR(AW91="x",AW91="S")),AW91,IF(AX$4=$E91,"x",IF(AND(((AX$4-$E91)/VLOOKUP($D91,Opérations[],8,0))=INT(((AX$4-$E91)/VLOOKUP($D91,Opérations[],8,0))),$D91&lt;&gt;""),"S",""))),"")</f>
        <v/>
      </c>
      <c r="AY91" s="34" t="str">
        <f t="array" aca="1" ref="AY91" ca="1">IFERROR(IF(AND(OR(WEEKDAY(AX$4,2)&gt;5,AX$4=Congés),OR(AX91="x",AX91="S")),AX91,IF(AY$4=$E91,"x",IF(AND(((AY$4-$E91)/VLOOKUP($D91,Opérations[],8,0))=INT(((AY$4-$E91)/VLOOKUP($D91,Opérations[],8,0))),$D91&lt;&gt;""),"S",""))),"")</f>
        <v/>
      </c>
      <c r="AZ91" s="34" t="str">
        <f t="array" aca="1" ref="AZ91" ca="1">IFERROR(IF(AND(OR(WEEKDAY(AY$4,2)&gt;5,AY$4=Congés),OR(AY91="x",AY91="S")),AY91,IF(AZ$4=$E91,"x",IF(AND(((AZ$4-$E91)/VLOOKUP($D91,Opérations[],8,0))=INT(((AZ$4-$E91)/VLOOKUP($D91,Opérations[],8,0))),$D91&lt;&gt;""),"S",""))),"")</f>
        <v/>
      </c>
      <c r="BA91" s="34" t="str">
        <f t="array" aca="1" ref="BA91" ca="1">IFERROR(IF(AND(OR(WEEKDAY(AZ$4,2)&gt;5,AZ$4=Congés),OR(AZ91="x",AZ91="S")),AZ91,IF(BA$4=$E91,"x",IF(AND(((BA$4-$E91)/VLOOKUP($D91,Opérations[],8,0))=INT(((BA$4-$E91)/VLOOKUP($D91,Opérations[],8,0))),$D91&lt;&gt;""),"S",""))),"")</f>
        <v/>
      </c>
      <c r="BB91" s="34" t="str">
        <f t="array" aca="1" ref="BB91" ca="1">IFERROR(IF(AND(OR(WEEKDAY(BA$4,2)&gt;5,BA$4=Congés),OR(BA91="x",BA91="S")),BA91,IF(BB$4=$E91,"x",IF(AND(((BB$4-$E91)/VLOOKUP($D91,Opérations[],8,0))=INT(((BB$4-$E91)/VLOOKUP($D91,Opérations[],8,0))),$D91&lt;&gt;""),"S",""))),"")</f>
        <v/>
      </c>
      <c r="BC91" s="34" t="str">
        <f t="array" aca="1" ref="BC91" ca="1">IFERROR(IF(AND(OR(WEEKDAY(BB$4,2)&gt;5,BB$4=Congés),OR(BB91="x",BB91="S")),BB91,IF(BC$4=$E91,"x",IF(AND(((BC$4-$E91)/VLOOKUP($D91,Opérations[],8,0))=INT(((BC$4-$E91)/VLOOKUP($D91,Opérations[],8,0))),$D91&lt;&gt;""),"S",""))),"")</f>
        <v/>
      </c>
      <c r="BD91" s="72" t="str">
        <f t="array" aca="1" ref="BD91" ca="1">IFERROR(IF(AND(OR(WEEKDAY(BC$4,2)&gt;5,BC$4=Congés),OR(BC91="x",BC91="S")),BC91,IF(BD$4=$E91,"x",IF(AND(((BD$4-$E91)/VLOOKUP($D91,Opérations[],8,0))=INT(((BD$4-$E91)/VLOOKUP($D91,Opérations[],8,0))),$D91&lt;&gt;""),"S",""))),"")</f>
        <v/>
      </c>
    </row>
    <row r="92" spans="3:56">
      <c r="C92" s="159" t="str">
        <f>IF(ISBLANK(D92),"",VLOOKUP(D92,Opérations[],2,0))</f>
        <v>Fonctionnement capteur évacuation lé</v>
      </c>
      <c r="D92" s="4">
        <f t="shared" si="5"/>
        <v>86</v>
      </c>
      <c r="E92" s="71">
        <f>IF(ISBLANK(D92),"",VLOOKUP(D92,Opérations[],3,0))</f>
        <v>42650</v>
      </c>
      <c r="F92" s="83"/>
      <c r="G92" s="80" t="str">
        <f t="array" aca="1" ref="G92" ca="1">IFERROR(IF(AND(OR(WEEKDAY(F$4,2)&gt;5,F$4=Congés),OR(F92="x",F92="S")),F92,IF(G$4=$E92,"x",IF(AND(((G$4-$E92)/VLOOKUP($D92,Opérations[],8,0))=INT(((G$4-$E92)/VLOOKUP($D92,Opérations[],8,0))),$D92&lt;&gt;""),"S",""))),"")</f>
        <v/>
      </c>
      <c r="H92" s="34" t="str">
        <f t="array" aca="1" ref="H92" ca="1">IFERROR(IF(AND(OR(WEEKDAY(G$4,2)&gt;5,G$4=Congés),OR(G92="x",G92="S")),G92,IF(H$4=$E92,"x",IF(AND(((H$4-$E92)/VLOOKUP($D92,Opérations[],8,0))=INT(((H$4-$E92)/VLOOKUP($D92,Opérations[],8,0))),$D92&lt;&gt;""),"S",""))),"")</f>
        <v/>
      </c>
      <c r="I92" s="34" t="str">
        <f t="array" aca="1" ref="I92" ca="1">IFERROR(IF(AND(OR(WEEKDAY(H$4,2)&gt;5,H$4=Congés),OR(H92="x",H92="S")),H92,IF(I$4=$E92,"x",IF(AND(((I$4-$E92)/VLOOKUP($D92,Opérations[],8,0))=INT(((I$4-$E92)/VLOOKUP($D92,Opérations[],8,0))),$D92&lt;&gt;""),"S",""))),"")</f>
        <v/>
      </c>
      <c r="J92" s="34" t="str">
        <f t="array" aca="1" ref="J92" ca="1">IFERROR(IF(AND(OR(WEEKDAY(I$4,2)&gt;5,I$4=Congés),OR(I92="x",I92="S")),I92,IF(J$4=$E92,"x",IF(AND(((J$4-$E92)/VLOOKUP($D92,Opérations[],8,0))=INT(((J$4-$E92)/VLOOKUP($D92,Opérations[],8,0))),$D92&lt;&gt;""),"S",""))),"")</f>
        <v/>
      </c>
      <c r="K92" s="34" t="str">
        <f t="array" aca="1" ref="K92" ca="1">IFERROR(IF(AND(OR(WEEKDAY(J$4,2)&gt;5,J$4=Congés),OR(J92="x",J92="S")),J92,IF(K$4=$E92,"x",IF(AND(((K$4-$E92)/VLOOKUP($D92,Opérations[],8,0))=INT(((K$4-$E92)/VLOOKUP($D92,Opérations[],8,0))),$D92&lt;&gt;""),"S",""))),"")</f>
        <v/>
      </c>
      <c r="L92" s="34" t="str">
        <f t="array" aca="1" ref="L92" ca="1">IFERROR(IF(AND(OR(WEEKDAY(K$4,2)&gt;5,K$4=Congés),OR(K92="x",K92="S")),K92,IF(L$4=$E92,"x",IF(AND(((L$4-$E92)/VLOOKUP($D92,Opérations[],8,0))=INT(((L$4-$E92)/VLOOKUP($D92,Opérations[],8,0))),$D92&lt;&gt;""),"S",""))),"")</f>
        <v/>
      </c>
      <c r="M92" s="34" t="str">
        <f t="array" aca="1" ref="M92" ca="1">IFERROR(IF(AND(OR(WEEKDAY(L$4,2)&gt;5,L$4=Congés),OR(L92="x",L92="S")),L92,IF(M$4=$E92,"x",IF(AND(((M$4-$E92)/VLOOKUP($D92,Opérations[],8,0))=INT(((M$4-$E92)/VLOOKUP($D92,Opérations[],8,0))),$D92&lt;&gt;""),"S",""))),"")</f>
        <v/>
      </c>
      <c r="N92" s="34" t="str">
        <f t="array" aca="1" ref="N92" ca="1">IFERROR(IF(AND(OR(WEEKDAY(M$4,2)&gt;5,M$4=Congés),OR(M92="x",M92="S")),M92,IF(N$4=$E92,"x",IF(AND(((N$4-$E92)/VLOOKUP($D92,Opérations[],8,0))=INT(((N$4-$E92)/VLOOKUP($D92,Opérations[],8,0))),$D92&lt;&gt;""),"S",""))),"")</f>
        <v/>
      </c>
      <c r="O92" s="34" t="str">
        <f t="array" aca="1" ref="O92" ca="1">IFERROR(IF(AND(OR(WEEKDAY(N$4,2)&gt;5,N$4=Congés),OR(N92="x",N92="S")),N92,IF(O$4=$E92,"x",IF(AND(((O$4-$E92)/VLOOKUP($D92,Opérations[],8,0))=INT(((O$4-$E92)/VLOOKUP($D92,Opérations[],8,0))),$D92&lt;&gt;""),"S",""))),"")</f>
        <v/>
      </c>
      <c r="P92" s="34" t="str">
        <f t="array" aca="1" ref="P92" ca="1">IFERROR(IF(AND(OR(WEEKDAY(O$4,2)&gt;5,O$4=Congés),OR(O92="x",O92="S")),O92,IF(P$4=$E92,"x",IF(AND(((P$4-$E92)/VLOOKUP($D92,Opérations[],8,0))=INT(((P$4-$E92)/VLOOKUP($D92,Opérations[],8,0))),$D92&lt;&gt;""),"S",""))),"")</f>
        <v/>
      </c>
      <c r="Q92" s="34" t="str">
        <f t="array" aca="1" ref="Q92" ca="1">IFERROR(IF(AND(OR(WEEKDAY(P$4,2)&gt;5,P$4=Congés),OR(P92="x",P92="S")),P92,IF(Q$4=$E92,"x",IF(AND(((Q$4-$E92)/VLOOKUP($D92,Opérations[],8,0))=INT(((Q$4-$E92)/VLOOKUP($D92,Opérations[],8,0))),$D92&lt;&gt;""),"S",""))),"")</f>
        <v/>
      </c>
      <c r="R92" s="34" t="str">
        <f t="array" aca="1" ref="R92" ca="1">IFERROR(IF(AND(OR(WEEKDAY(Q$4,2)&gt;5,Q$4=Congés),OR(Q92="x",Q92="S")),Q92,IF(R$4=$E92,"x",IF(AND(((R$4-$E92)/VLOOKUP($D92,Opérations[],8,0))=INT(((R$4-$E92)/VLOOKUP($D92,Opérations[],8,0))),$D92&lt;&gt;""),"S",""))),"")</f>
        <v/>
      </c>
      <c r="S92" s="34" t="str">
        <f t="array" aca="1" ref="S92" ca="1">IFERROR(IF(AND(OR(WEEKDAY(R$4,2)&gt;5,R$4=Congés),OR(R92="x",R92="S")),R92,IF(S$4=$E92,"x",IF(AND(((S$4-$E92)/VLOOKUP($D92,Opérations[],8,0))=INT(((S$4-$E92)/VLOOKUP($D92,Opérations[],8,0))),$D92&lt;&gt;""),"S",""))),"")</f>
        <v/>
      </c>
      <c r="T92" s="34" t="str">
        <f t="array" aca="1" ref="T92" ca="1">IFERROR(IF(AND(OR(WEEKDAY(S$4,2)&gt;5,S$4=Congés),OR(S92="x",S92="S")),S92,IF(T$4=$E92,"x",IF(AND(((T$4-$E92)/VLOOKUP($D92,Opérations[],8,0))=INT(((T$4-$E92)/VLOOKUP($D92,Opérations[],8,0))),$D92&lt;&gt;""),"S",""))),"")</f>
        <v/>
      </c>
      <c r="U92" s="34" t="str">
        <f t="array" aca="1" ref="U92" ca="1">IFERROR(IF(AND(OR(WEEKDAY(T$4,2)&gt;5,T$4=Congés),OR(T92="x",T92="S")),T92,IF(U$4=$E92,"x",IF(AND(((U$4-$E92)/VLOOKUP($D92,Opérations[],8,0))=INT(((U$4-$E92)/VLOOKUP($D92,Opérations[],8,0))),$D92&lt;&gt;""),"S",""))),"")</f>
        <v/>
      </c>
      <c r="V92" s="34" t="str">
        <f t="array" aca="1" ref="V92" ca="1">IFERROR(IF(AND(OR(WEEKDAY(U$4,2)&gt;5,U$4=Congés),OR(U92="x",U92="S")),U92,IF(V$4=$E92,"x",IF(AND(((V$4-$E92)/VLOOKUP($D92,Opérations[],8,0))=INT(((V$4-$E92)/VLOOKUP($D92,Opérations[],8,0))),$D92&lt;&gt;""),"S",""))),"")</f>
        <v/>
      </c>
      <c r="W92" s="34" t="str">
        <f t="array" aca="1" ref="W92" ca="1">IFERROR(IF(AND(OR(WEEKDAY(V$4,2)&gt;5,V$4=Congés),OR(V92="x",V92="S")),V92,IF(W$4=$E92,"x",IF(AND(((W$4-$E92)/VLOOKUP($D92,Opérations[],8,0))=INT(((W$4-$E92)/VLOOKUP($D92,Opérations[],8,0))),$D92&lt;&gt;""),"S",""))),"")</f>
        <v/>
      </c>
      <c r="X92" s="34" t="str">
        <f t="array" aca="1" ref="X92" ca="1">IFERROR(IF(AND(OR(WEEKDAY(W$4,2)&gt;5,W$4=Congés),OR(W92="x",W92="S")),W92,IF(X$4=$E92,"x",IF(AND(((X$4-$E92)/VLOOKUP($D92,Opérations[],8,0))=INT(((X$4-$E92)/VLOOKUP($D92,Opérations[],8,0))),$D92&lt;&gt;""),"S",""))),"")</f>
        <v/>
      </c>
      <c r="Y92" s="34" t="str">
        <f t="array" aca="1" ref="Y92" ca="1">IFERROR(IF(AND(OR(WEEKDAY(X$4,2)&gt;5,X$4=Congés),OR(X92="x",X92="S")),X92,IF(Y$4=$E92,"x",IF(AND(((Y$4-$E92)/VLOOKUP($D92,Opérations[],8,0))=INT(((Y$4-$E92)/VLOOKUP($D92,Opérations[],8,0))),$D92&lt;&gt;""),"S",""))),"")</f>
        <v/>
      </c>
      <c r="Z92" s="34" t="str">
        <f t="array" aca="1" ref="Z92" ca="1">IFERROR(IF(AND(OR(WEEKDAY(Y$4,2)&gt;5,Y$4=Congés),OR(Y92="x",Y92="S")),Y92,IF(Z$4=$E92,"x",IF(AND(((Z$4-$E92)/VLOOKUP($D92,Opérations[],8,0))=INT(((Z$4-$E92)/VLOOKUP($D92,Opérations[],8,0))),$D92&lt;&gt;""),"S",""))),"")</f>
        <v/>
      </c>
      <c r="AA92" s="34" t="str">
        <f t="array" aca="1" ref="AA92" ca="1">IFERROR(IF(AND(OR(WEEKDAY(Z$4,2)&gt;5,Z$4=Congés),OR(Z92="x",Z92="S")),Z92,IF(AA$4=$E92,"x",IF(AND(((AA$4-$E92)/VLOOKUP($D92,Opérations[],8,0))=INT(((AA$4-$E92)/VLOOKUP($D92,Opérations[],8,0))),$D92&lt;&gt;""),"S",""))),"")</f>
        <v/>
      </c>
      <c r="AB92" s="34" t="str">
        <f t="array" aca="1" ref="AB92" ca="1">IFERROR(IF(AND(OR(WEEKDAY(AA$4,2)&gt;5,AA$4=Congés),OR(AA92="x",AA92="S")),AA92,IF(AB$4=$E92,"x",IF(AND(((AB$4-$E92)/VLOOKUP($D92,Opérations[],8,0))=INT(((AB$4-$E92)/VLOOKUP($D92,Opérations[],8,0))),$D92&lt;&gt;""),"S",""))),"")</f>
        <v/>
      </c>
      <c r="AC92" s="34" t="str">
        <f t="array" aca="1" ref="AC92" ca="1">IFERROR(IF(AND(OR(WEEKDAY(AB$4,2)&gt;5,AB$4=Congés),OR(AB92="x",AB92="S")),AB92,IF(AC$4=$E92,"x",IF(AND(((AC$4-$E92)/VLOOKUP($D92,Opérations[],8,0))=INT(((AC$4-$E92)/VLOOKUP($D92,Opérations[],8,0))),$D92&lt;&gt;""),"S",""))),"")</f>
        <v/>
      </c>
      <c r="AD92" s="34" t="str">
        <f t="array" aca="1" ref="AD92" ca="1">IFERROR(IF(AND(OR(WEEKDAY(AC$4,2)&gt;5,AC$4=Congés),OR(AC92="x",AC92="S")),AC92,IF(AD$4=$E92,"x",IF(AND(((AD$4-$E92)/VLOOKUP($D92,Opérations[],8,0))=INT(((AD$4-$E92)/VLOOKUP($D92,Opérations[],8,0))),$D92&lt;&gt;""),"S",""))),"")</f>
        <v/>
      </c>
      <c r="AE92" s="34" t="str">
        <f t="array" aca="1" ref="AE92" ca="1">IFERROR(IF(AND(OR(WEEKDAY(AD$4,2)&gt;5,AD$4=Congés),OR(AD92="x",AD92="S")),AD92,IF(AE$4=$E92,"x",IF(AND(((AE$4-$E92)/VLOOKUP($D92,Opérations[],8,0))=INT(((AE$4-$E92)/VLOOKUP($D92,Opérations[],8,0))),$D92&lt;&gt;""),"S",""))),"")</f>
        <v/>
      </c>
      <c r="AF92" s="34" t="str">
        <f t="array" aca="1" ref="AF92" ca="1">IFERROR(IF(AND(OR(WEEKDAY(AE$4,2)&gt;5,AE$4=Congés),OR(AE92="x",AE92="S")),AE92,IF(AF$4=$E92,"x",IF(AND(((AF$4-$E92)/VLOOKUP($D92,Opérations[],8,0))=INT(((AF$4-$E92)/VLOOKUP($D92,Opérations[],8,0))),$D92&lt;&gt;""),"S",""))),"")</f>
        <v/>
      </c>
      <c r="AG92" s="72" t="str">
        <f t="array" aca="1" ref="AG92" ca="1">IFERROR(IF(AND(OR(WEEKDAY(AF$4,2)&gt;5,AF$4=Congés),OR(AF92="x",AF92="S")),AF92,IF(AG$4=$E92,"x",IF(AND(((AG$4-$E92)/VLOOKUP($D92,Opérations[],8,0))=INT(((AG$4-$E92)/VLOOKUP($D92,Opérations[],8,0))),$D92&lt;&gt;""),"S",""))),"")</f>
        <v/>
      </c>
      <c r="AH92" s="80" t="str">
        <f t="array" aca="1" ref="AH92" ca="1">IFERROR(IF(AND(OR(WEEKDAY(AG$4,2)&gt;5,AG$4=Congés),OR(AG92="x",AG92="S")),AG92,IF(AH$4=$E92,"x",IF(AND(((AH$4-$E92)/VLOOKUP($D92,Opérations[],8,0))=INT(((AH$4-$E92)/VLOOKUP($D92,Opérations[],8,0))),$D92&lt;&gt;""),"S",""))),"")</f>
        <v/>
      </c>
      <c r="AI92" s="34" t="str">
        <f t="array" aca="1" ref="AI92" ca="1">IFERROR(IF(AND(OR(WEEKDAY(AH$4,2)&gt;5,AH$4=Congés),OR(AH92="x",AH92="S")),AH92,IF(AI$4=$E92,"x",IF(AND(((AI$4-$E92)/VLOOKUP($D92,Opérations[],8,0))=INT(((AI$4-$E92)/VLOOKUP($D92,Opérations[],8,0))),$D92&lt;&gt;""),"S",""))),"")</f>
        <v/>
      </c>
      <c r="AJ92" s="34" t="str">
        <f t="array" aca="1" ref="AJ92" ca="1">IFERROR(IF(AND(OR(WEEKDAY(AI$4,2)&gt;5,AI$4=Congés),OR(AI92="x",AI92="S")),AI92,IF(AJ$4=$E92,"x",IF(AND(((AJ$4-$E92)/VLOOKUP($D92,Opérations[],8,0))=INT(((AJ$4-$E92)/VLOOKUP($D92,Opérations[],8,0))),$D92&lt;&gt;""),"S",""))),"")</f>
        <v/>
      </c>
      <c r="AK92" s="34" t="str">
        <f t="array" aca="1" ref="AK92" ca="1">IFERROR(IF(AND(OR(WEEKDAY(AJ$4,2)&gt;5,AJ$4=Congés),OR(AJ92="x",AJ92="S")),AJ92,IF(AK$4=$E92,"x",IF(AND(((AK$4-$E92)/VLOOKUP($D92,Opérations[],8,0))=INT(((AK$4-$E92)/VLOOKUP($D92,Opérations[],8,0))),$D92&lt;&gt;""),"S",""))),"")</f>
        <v/>
      </c>
      <c r="AL92" s="34" t="str">
        <f t="array" aca="1" ref="AL92" ca="1">IFERROR(IF(AND(OR(WEEKDAY(AK$4,2)&gt;5,AK$4=Congés),OR(AK92="x",AK92="S")),AK92,IF(AL$4=$E92,"x",IF(AND(((AL$4-$E92)/VLOOKUP($D92,Opérations[],8,0))=INT(((AL$4-$E92)/VLOOKUP($D92,Opérations[],8,0))),$D92&lt;&gt;""),"S",""))),"")</f>
        <v/>
      </c>
      <c r="AM92" s="34" t="str">
        <f t="array" aca="1" ref="AM92" ca="1">IFERROR(IF(AND(OR(WEEKDAY(AL$4,2)&gt;5,AL$4=Congés),OR(AL92="x",AL92="S")),AL92,IF(AM$4=$E92,"x",IF(AND(((AM$4-$E92)/VLOOKUP($D92,Opérations[],8,0))=INT(((AM$4-$E92)/VLOOKUP($D92,Opérations[],8,0))),$D92&lt;&gt;""),"S",""))),"")</f>
        <v/>
      </c>
      <c r="AN92" s="34" t="str">
        <f t="array" aca="1" ref="AN92" ca="1">IFERROR(IF(AND(OR(WEEKDAY(AM$4,2)&gt;5,AM$4=Congés),OR(AM92="x",AM92="S")),AM92,IF(AN$4=$E92,"x",IF(AND(((AN$4-$E92)/VLOOKUP($D92,Opérations[],8,0))=INT(((AN$4-$E92)/VLOOKUP($D92,Opérations[],8,0))),$D92&lt;&gt;""),"S",""))),"")</f>
        <v/>
      </c>
      <c r="AO92" s="34" t="str">
        <f t="array" aca="1" ref="AO92" ca="1">IFERROR(IF(AND(OR(WEEKDAY(AN$4,2)&gt;5,AN$4=Congés),OR(AN92="x",AN92="S")),AN92,IF(AO$4=$E92,"x",IF(AND(((AO$4-$E92)/VLOOKUP($D92,Opérations[],8,0))=INT(((AO$4-$E92)/VLOOKUP($D92,Opérations[],8,0))),$D92&lt;&gt;""),"S",""))),"")</f>
        <v/>
      </c>
      <c r="AP92" s="34" t="str">
        <f t="array" aca="1" ref="AP92" ca="1">IFERROR(IF(AND(OR(WEEKDAY(AO$4,2)&gt;5,AO$4=Congés),OR(AO92="x",AO92="S")),AO92,IF(AP$4=$E92,"x",IF(AND(((AP$4-$E92)/VLOOKUP($D92,Opérations[],8,0))=INT(((AP$4-$E92)/VLOOKUP($D92,Opérations[],8,0))),$D92&lt;&gt;""),"S",""))),"")</f>
        <v/>
      </c>
      <c r="AQ92" s="34" t="str">
        <f t="array" aca="1" ref="AQ92" ca="1">IFERROR(IF(AND(OR(WEEKDAY(AP$4,2)&gt;5,AP$4=Congés),OR(AP92="x",AP92="S")),AP92,IF(AQ$4=$E92,"x",IF(AND(((AQ$4-$E92)/VLOOKUP($D92,Opérations[],8,0))=INT(((AQ$4-$E92)/VLOOKUP($D92,Opérations[],8,0))),$D92&lt;&gt;""),"S",""))),"")</f>
        <v/>
      </c>
      <c r="AR92" s="34" t="str">
        <f t="array" aca="1" ref="AR92" ca="1">IFERROR(IF(AND(OR(WEEKDAY(AQ$4,2)&gt;5,AQ$4=Congés),OR(AQ92="x",AQ92="S")),AQ92,IF(AR$4=$E92,"x",IF(AND(((AR$4-$E92)/VLOOKUP($D92,Opérations[],8,0))=INT(((AR$4-$E92)/VLOOKUP($D92,Opérations[],8,0))),$D92&lt;&gt;""),"S",""))),"")</f>
        <v/>
      </c>
      <c r="AS92" s="34" t="str">
        <f t="array" aca="1" ref="AS92" ca="1">IFERROR(IF(AND(OR(WEEKDAY(AR$4,2)&gt;5,AR$4=Congés),OR(AR92="x",AR92="S")),AR92,IF(AS$4=$E92,"x",IF(AND(((AS$4-$E92)/VLOOKUP($D92,Opérations[],8,0))=INT(((AS$4-$E92)/VLOOKUP($D92,Opérations[],8,0))),$D92&lt;&gt;""),"S",""))),"")</f>
        <v/>
      </c>
      <c r="AT92" s="34" t="str">
        <f t="array" aca="1" ref="AT92" ca="1">IFERROR(IF(AND(OR(WEEKDAY(AS$4,2)&gt;5,AS$4=Congés),OR(AS92="x",AS92="S")),AS92,IF(AT$4=$E92,"x",IF(AND(((AT$4-$E92)/VLOOKUP($D92,Opérations[],8,0))=INT(((AT$4-$E92)/VLOOKUP($D92,Opérations[],8,0))),$D92&lt;&gt;""),"S",""))),"")</f>
        <v/>
      </c>
      <c r="AU92" s="34" t="str">
        <f t="array" aca="1" ref="AU92" ca="1">IFERROR(IF(AND(OR(WEEKDAY(AT$4,2)&gt;5,AT$4=Congés),OR(AT92="x",AT92="S")),AT92,IF(AU$4=$E92,"x",IF(AND(((AU$4-$E92)/VLOOKUP($D92,Opérations[],8,0))=INT(((AU$4-$E92)/VLOOKUP($D92,Opérations[],8,0))),$D92&lt;&gt;""),"S",""))),"")</f>
        <v/>
      </c>
      <c r="AV92" s="34" t="str">
        <f t="array" aca="1" ref="AV92" ca="1">IFERROR(IF(AND(OR(WEEKDAY(AU$4,2)&gt;5,AU$4=Congés),OR(AU92="x",AU92="S")),AU92,IF(AV$4=$E92,"x",IF(AND(((AV$4-$E92)/VLOOKUP($D92,Opérations[],8,0))=INT(((AV$4-$E92)/VLOOKUP($D92,Opérations[],8,0))),$D92&lt;&gt;""),"S",""))),"")</f>
        <v/>
      </c>
      <c r="AW92" s="34" t="str">
        <f t="array" aca="1" ref="AW92" ca="1">IFERROR(IF(AND(OR(WEEKDAY(AV$4,2)&gt;5,AV$4=Congés),OR(AV92="x",AV92="S")),AV92,IF(AW$4=$E92,"x",IF(AND(((AW$4-$E92)/VLOOKUP($D92,Opérations[],8,0))=INT(((AW$4-$E92)/VLOOKUP($D92,Opérations[],8,0))),$D92&lt;&gt;""),"S",""))),"")</f>
        <v/>
      </c>
      <c r="AX92" s="34" t="str">
        <f t="array" aca="1" ref="AX92" ca="1">IFERROR(IF(AND(OR(WEEKDAY(AW$4,2)&gt;5,AW$4=Congés),OR(AW92="x",AW92="S")),AW92,IF(AX$4=$E92,"x",IF(AND(((AX$4-$E92)/VLOOKUP($D92,Opérations[],8,0))=INT(((AX$4-$E92)/VLOOKUP($D92,Opérations[],8,0))),$D92&lt;&gt;""),"S",""))),"")</f>
        <v/>
      </c>
      <c r="AY92" s="34" t="str">
        <f t="array" aca="1" ref="AY92" ca="1">IFERROR(IF(AND(OR(WEEKDAY(AX$4,2)&gt;5,AX$4=Congés),OR(AX92="x",AX92="S")),AX92,IF(AY$4=$E92,"x",IF(AND(((AY$4-$E92)/VLOOKUP($D92,Opérations[],8,0))=INT(((AY$4-$E92)/VLOOKUP($D92,Opérations[],8,0))),$D92&lt;&gt;""),"S",""))),"")</f>
        <v/>
      </c>
      <c r="AZ92" s="34" t="str">
        <f t="array" aca="1" ref="AZ92" ca="1">IFERROR(IF(AND(OR(WEEKDAY(AY$4,2)&gt;5,AY$4=Congés),OR(AY92="x",AY92="S")),AY92,IF(AZ$4=$E92,"x",IF(AND(((AZ$4-$E92)/VLOOKUP($D92,Opérations[],8,0))=INT(((AZ$4-$E92)/VLOOKUP($D92,Opérations[],8,0))),$D92&lt;&gt;""),"S",""))),"")</f>
        <v/>
      </c>
      <c r="BA92" s="34" t="str">
        <f t="array" aca="1" ref="BA92" ca="1">IFERROR(IF(AND(OR(WEEKDAY(AZ$4,2)&gt;5,AZ$4=Congés),OR(AZ92="x",AZ92="S")),AZ92,IF(BA$4=$E92,"x",IF(AND(((BA$4-$E92)/VLOOKUP($D92,Opérations[],8,0))=INT(((BA$4-$E92)/VLOOKUP($D92,Opérations[],8,0))),$D92&lt;&gt;""),"S",""))),"")</f>
        <v/>
      </c>
      <c r="BB92" s="34" t="str">
        <f t="array" aca="1" ref="BB92" ca="1">IFERROR(IF(AND(OR(WEEKDAY(BA$4,2)&gt;5,BA$4=Congés),OR(BA92="x",BA92="S")),BA92,IF(BB$4=$E92,"x",IF(AND(((BB$4-$E92)/VLOOKUP($D92,Opérations[],8,0))=INT(((BB$4-$E92)/VLOOKUP($D92,Opérations[],8,0))),$D92&lt;&gt;""),"S",""))),"")</f>
        <v/>
      </c>
      <c r="BC92" s="34" t="str">
        <f t="array" aca="1" ref="BC92" ca="1">IFERROR(IF(AND(OR(WEEKDAY(BB$4,2)&gt;5,BB$4=Congés),OR(BB92="x",BB92="S")),BB92,IF(BC$4=$E92,"x",IF(AND(((BC$4-$E92)/VLOOKUP($D92,Opérations[],8,0))=INT(((BC$4-$E92)/VLOOKUP($D92,Opérations[],8,0))),$D92&lt;&gt;""),"S",""))),"")</f>
        <v/>
      </c>
      <c r="BD92" s="72" t="str">
        <f t="array" aca="1" ref="BD92" ca="1">IFERROR(IF(AND(OR(WEEKDAY(BC$4,2)&gt;5,BC$4=Congés),OR(BC92="x",BC92="S")),BC92,IF(BD$4=$E92,"x",IF(AND(((BD$4-$E92)/VLOOKUP($D92,Opérations[],8,0))=INT(((BD$4-$E92)/VLOOKUP($D92,Opérations[],8,0))),$D92&lt;&gt;""),"S",""))),"")</f>
        <v/>
      </c>
    </row>
    <row r="93" spans="3:56">
      <c r="C93" s="159" t="str">
        <f>IF(ISBLANK(D93),"",VLOOKUP(D93,Opérations[],2,0))</f>
        <v>Vérification manomètre (pression)</v>
      </c>
      <c r="D93" s="4">
        <f t="shared" si="5"/>
        <v>87</v>
      </c>
      <c r="E93" s="71">
        <f>IF(ISBLANK(D93),"",VLOOKUP(D93,Opérations[],3,0))</f>
        <v>42650</v>
      </c>
      <c r="F93" s="83"/>
      <c r="G93" s="80" t="str">
        <f t="array" aca="1" ref="G93" ca="1">IFERROR(IF(AND(OR(WEEKDAY(F$4,2)&gt;5,F$4=Congés),OR(F93="x",F93="S")),F93,IF(G$4=$E93,"x",IF(AND(((G$4-$E93)/VLOOKUP($D93,Opérations[],8,0))=INT(((G$4-$E93)/VLOOKUP($D93,Opérations[],8,0))),$D93&lt;&gt;""),"S",""))),"")</f>
        <v/>
      </c>
      <c r="H93" s="34" t="str">
        <f t="array" aca="1" ref="H93" ca="1">IFERROR(IF(AND(OR(WEEKDAY(G$4,2)&gt;5,G$4=Congés),OR(G93="x",G93="S")),G93,IF(H$4=$E93,"x",IF(AND(((H$4-$E93)/VLOOKUP($D93,Opérations[],8,0))=INT(((H$4-$E93)/VLOOKUP($D93,Opérations[],8,0))),$D93&lt;&gt;""),"S",""))),"")</f>
        <v/>
      </c>
      <c r="I93" s="34" t="str">
        <f t="array" aca="1" ref="I93" ca="1">IFERROR(IF(AND(OR(WEEKDAY(H$4,2)&gt;5,H$4=Congés),OR(H93="x",H93="S")),H93,IF(I$4=$E93,"x",IF(AND(((I$4-$E93)/VLOOKUP($D93,Opérations[],8,0))=INT(((I$4-$E93)/VLOOKUP($D93,Opérations[],8,0))),$D93&lt;&gt;""),"S",""))),"")</f>
        <v/>
      </c>
      <c r="J93" s="34" t="str">
        <f t="array" aca="1" ref="J93" ca="1">IFERROR(IF(AND(OR(WEEKDAY(I$4,2)&gt;5,I$4=Congés),OR(I93="x",I93="S")),I93,IF(J$4=$E93,"x",IF(AND(((J$4-$E93)/VLOOKUP($D93,Opérations[],8,0))=INT(((J$4-$E93)/VLOOKUP($D93,Opérations[],8,0))),$D93&lt;&gt;""),"S",""))),"")</f>
        <v/>
      </c>
      <c r="K93" s="34" t="str">
        <f t="array" aca="1" ref="K93" ca="1">IFERROR(IF(AND(OR(WEEKDAY(J$4,2)&gt;5,J$4=Congés),OR(J93="x",J93="S")),J93,IF(K$4=$E93,"x",IF(AND(((K$4-$E93)/VLOOKUP($D93,Opérations[],8,0))=INT(((K$4-$E93)/VLOOKUP($D93,Opérations[],8,0))),$D93&lt;&gt;""),"S",""))),"")</f>
        <v/>
      </c>
      <c r="L93" s="34" t="str">
        <f t="array" aca="1" ref="L93" ca="1">IFERROR(IF(AND(OR(WEEKDAY(K$4,2)&gt;5,K$4=Congés),OR(K93="x",K93="S")),K93,IF(L$4=$E93,"x",IF(AND(((L$4-$E93)/VLOOKUP($D93,Opérations[],8,0))=INT(((L$4-$E93)/VLOOKUP($D93,Opérations[],8,0))),$D93&lt;&gt;""),"S",""))),"")</f>
        <v/>
      </c>
      <c r="M93" s="34" t="str">
        <f t="array" aca="1" ref="M93" ca="1">IFERROR(IF(AND(OR(WEEKDAY(L$4,2)&gt;5,L$4=Congés),OR(L93="x",L93="S")),L93,IF(M$4=$E93,"x",IF(AND(((M$4-$E93)/VLOOKUP($D93,Opérations[],8,0))=INT(((M$4-$E93)/VLOOKUP($D93,Opérations[],8,0))),$D93&lt;&gt;""),"S",""))),"")</f>
        <v/>
      </c>
      <c r="N93" s="34" t="str">
        <f t="array" aca="1" ref="N93" ca="1">IFERROR(IF(AND(OR(WEEKDAY(M$4,2)&gt;5,M$4=Congés),OR(M93="x",M93="S")),M93,IF(N$4=$E93,"x",IF(AND(((N$4-$E93)/VLOOKUP($D93,Opérations[],8,0))=INT(((N$4-$E93)/VLOOKUP($D93,Opérations[],8,0))),$D93&lt;&gt;""),"S",""))),"")</f>
        <v/>
      </c>
      <c r="O93" s="34" t="str">
        <f t="array" aca="1" ref="O93" ca="1">IFERROR(IF(AND(OR(WEEKDAY(N$4,2)&gt;5,N$4=Congés),OR(N93="x",N93="S")),N93,IF(O$4=$E93,"x",IF(AND(((O$4-$E93)/VLOOKUP($D93,Opérations[],8,0))=INT(((O$4-$E93)/VLOOKUP($D93,Opérations[],8,0))),$D93&lt;&gt;""),"S",""))),"")</f>
        <v/>
      </c>
      <c r="P93" s="34" t="str">
        <f t="array" aca="1" ref="P93" ca="1">IFERROR(IF(AND(OR(WEEKDAY(O$4,2)&gt;5,O$4=Congés),OR(O93="x",O93="S")),O93,IF(P$4=$E93,"x",IF(AND(((P$4-$E93)/VLOOKUP($D93,Opérations[],8,0))=INT(((P$4-$E93)/VLOOKUP($D93,Opérations[],8,0))),$D93&lt;&gt;""),"S",""))),"")</f>
        <v/>
      </c>
      <c r="Q93" s="34" t="str">
        <f t="array" aca="1" ref="Q93" ca="1">IFERROR(IF(AND(OR(WEEKDAY(P$4,2)&gt;5,P$4=Congés),OR(P93="x",P93="S")),P93,IF(Q$4=$E93,"x",IF(AND(((Q$4-$E93)/VLOOKUP($D93,Opérations[],8,0))=INT(((Q$4-$E93)/VLOOKUP($D93,Opérations[],8,0))),$D93&lt;&gt;""),"S",""))),"")</f>
        <v/>
      </c>
      <c r="R93" s="34" t="str">
        <f t="array" aca="1" ref="R93" ca="1">IFERROR(IF(AND(OR(WEEKDAY(Q$4,2)&gt;5,Q$4=Congés),OR(Q93="x",Q93="S")),Q93,IF(R$4=$E93,"x",IF(AND(((R$4-$E93)/VLOOKUP($D93,Opérations[],8,0))=INT(((R$4-$E93)/VLOOKUP($D93,Opérations[],8,0))),$D93&lt;&gt;""),"S",""))),"")</f>
        <v/>
      </c>
      <c r="S93" s="34" t="str">
        <f t="array" aca="1" ref="S93" ca="1">IFERROR(IF(AND(OR(WEEKDAY(R$4,2)&gt;5,R$4=Congés),OR(R93="x",R93="S")),R93,IF(S$4=$E93,"x",IF(AND(((S$4-$E93)/VLOOKUP($D93,Opérations[],8,0))=INT(((S$4-$E93)/VLOOKUP($D93,Opérations[],8,0))),$D93&lt;&gt;""),"S",""))),"")</f>
        <v/>
      </c>
      <c r="T93" s="34" t="str">
        <f t="array" aca="1" ref="T93" ca="1">IFERROR(IF(AND(OR(WEEKDAY(S$4,2)&gt;5,S$4=Congés),OR(S93="x",S93="S")),S93,IF(T$4=$E93,"x",IF(AND(((T$4-$E93)/VLOOKUP($D93,Opérations[],8,0))=INT(((T$4-$E93)/VLOOKUP($D93,Opérations[],8,0))),$D93&lt;&gt;""),"S",""))),"")</f>
        <v/>
      </c>
      <c r="U93" s="34" t="str">
        <f t="array" aca="1" ref="U93" ca="1">IFERROR(IF(AND(OR(WEEKDAY(T$4,2)&gt;5,T$4=Congés),OR(T93="x",T93="S")),T93,IF(U$4=$E93,"x",IF(AND(((U$4-$E93)/VLOOKUP($D93,Opérations[],8,0))=INT(((U$4-$E93)/VLOOKUP($D93,Opérations[],8,0))),$D93&lt;&gt;""),"S",""))),"")</f>
        <v/>
      </c>
      <c r="V93" s="34" t="str">
        <f t="array" aca="1" ref="V93" ca="1">IFERROR(IF(AND(OR(WEEKDAY(U$4,2)&gt;5,U$4=Congés),OR(U93="x",U93="S")),U93,IF(V$4=$E93,"x",IF(AND(((V$4-$E93)/VLOOKUP($D93,Opérations[],8,0))=INT(((V$4-$E93)/VLOOKUP($D93,Opérations[],8,0))),$D93&lt;&gt;""),"S",""))),"")</f>
        <v/>
      </c>
      <c r="W93" s="34" t="str">
        <f t="array" aca="1" ref="W93" ca="1">IFERROR(IF(AND(OR(WEEKDAY(V$4,2)&gt;5,V$4=Congés),OR(V93="x",V93="S")),V93,IF(W$4=$E93,"x",IF(AND(((W$4-$E93)/VLOOKUP($D93,Opérations[],8,0))=INT(((W$4-$E93)/VLOOKUP($D93,Opérations[],8,0))),$D93&lt;&gt;""),"S",""))),"")</f>
        <v/>
      </c>
      <c r="X93" s="34" t="str">
        <f t="array" aca="1" ref="X93" ca="1">IFERROR(IF(AND(OR(WEEKDAY(W$4,2)&gt;5,W$4=Congés),OR(W93="x",W93="S")),W93,IF(X$4=$E93,"x",IF(AND(((X$4-$E93)/VLOOKUP($D93,Opérations[],8,0))=INT(((X$4-$E93)/VLOOKUP($D93,Opérations[],8,0))),$D93&lt;&gt;""),"S",""))),"")</f>
        <v/>
      </c>
      <c r="Y93" s="34" t="str">
        <f t="array" aca="1" ref="Y93" ca="1">IFERROR(IF(AND(OR(WEEKDAY(X$4,2)&gt;5,X$4=Congés),OR(X93="x",X93="S")),X93,IF(Y$4=$E93,"x",IF(AND(((Y$4-$E93)/VLOOKUP($D93,Opérations[],8,0))=INT(((Y$4-$E93)/VLOOKUP($D93,Opérations[],8,0))),$D93&lt;&gt;""),"S",""))),"")</f>
        <v/>
      </c>
      <c r="Z93" s="34" t="str">
        <f t="array" aca="1" ref="Z93" ca="1">IFERROR(IF(AND(OR(WEEKDAY(Y$4,2)&gt;5,Y$4=Congés),OR(Y93="x",Y93="S")),Y93,IF(Z$4=$E93,"x",IF(AND(((Z$4-$E93)/VLOOKUP($D93,Opérations[],8,0))=INT(((Z$4-$E93)/VLOOKUP($D93,Opérations[],8,0))),$D93&lt;&gt;""),"S",""))),"")</f>
        <v/>
      </c>
      <c r="AA93" s="34" t="str">
        <f t="array" aca="1" ref="AA93" ca="1">IFERROR(IF(AND(OR(WEEKDAY(Z$4,2)&gt;5,Z$4=Congés),OR(Z93="x",Z93="S")),Z93,IF(AA$4=$E93,"x",IF(AND(((AA$4-$E93)/VLOOKUP($D93,Opérations[],8,0))=INT(((AA$4-$E93)/VLOOKUP($D93,Opérations[],8,0))),$D93&lt;&gt;""),"S",""))),"")</f>
        <v/>
      </c>
      <c r="AB93" s="34" t="str">
        <f t="array" aca="1" ref="AB93" ca="1">IFERROR(IF(AND(OR(WEEKDAY(AA$4,2)&gt;5,AA$4=Congés),OR(AA93="x",AA93="S")),AA93,IF(AB$4=$E93,"x",IF(AND(((AB$4-$E93)/VLOOKUP($D93,Opérations[],8,0))=INT(((AB$4-$E93)/VLOOKUP($D93,Opérations[],8,0))),$D93&lt;&gt;""),"S",""))),"")</f>
        <v/>
      </c>
      <c r="AC93" s="34" t="str">
        <f t="array" aca="1" ref="AC93" ca="1">IFERROR(IF(AND(OR(WEEKDAY(AB$4,2)&gt;5,AB$4=Congés),OR(AB93="x",AB93="S")),AB93,IF(AC$4=$E93,"x",IF(AND(((AC$4-$E93)/VLOOKUP($D93,Opérations[],8,0))=INT(((AC$4-$E93)/VLOOKUP($D93,Opérations[],8,0))),$D93&lt;&gt;""),"S",""))),"")</f>
        <v/>
      </c>
      <c r="AD93" s="34" t="str">
        <f t="array" aca="1" ref="AD93" ca="1">IFERROR(IF(AND(OR(WEEKDAY(AC$4,2)&gt;5,AC$4=Congés),OR(AC93="x",AC93="S")),AC93,IF(AD$4=$E93,"x",IF(AND(((AD$4-$E93)/VLOOKUP($D93,Opérations[],8,0))=INT(((AD$4-$E93)/VLOOKUP($D93,Opérations[],8,0))),$D93&lt;&gt;""),"S",""))),"")</f>
        <v/>
      </c>
      <c r="AE93" s="34" t="str">
        <f t="array" aca="1" ref="AE93" ca="1">IFERROR(IF(AND(OR(WEEKDAY(AD$4,2)&gt;5,AD$4=Congés),OR(AD93="x",AD93="S")),AD93,IF(AE$4=$E93,"x",IF(AND(((AE$4-$E93)/VLOOKUP($D93,Opérations[],8,0))=INT(((AE$4-$E93)/VLOOKUP($D93,Opérations[],8,0))),$D93&lt;&gt;""),"S",""))),"")</f>
        <v/>
      </c>
      <c r="AF93" s="34" t="str">
        <f t="array" aca="1" ref="AF93" ca="1">IFERROR(IF(AND(OR(WEEKDAY(AE$4,2)&gt;5,AE$4=Congés),OR(AE93="x",AE93="S")),AE93,IF(AF$4=$E93,"x",IF(AND(((AF$4-$E93)/VLOOKUP($D93,Opérations[],8,0))=INT(((AF$4-$E93)/VLOOKUP($D93,Opérations[],8,0))),$D93&lt;&gt;""),"S",""))),"")</f>
        <v/>
      </c>
      <c r="AG93" s="72" t="str">
        <f t="array" aca="1" ref="AG93" ca="1">IFERROR(IF(AND(OR(WEEKDAY(AF$4,2)&gt;5,AF$4=Congés),OR(AF93="x",AF93="S")),AF93,IF(AG$4=$E93,"x",IF(AND(((AG$4-$E93)/VLOOKUP($D93,Opérations[],8,0))=INT(((AG$4-$E93)/VLOOKUP($D93,Opérations[],8,0))),$D93&lt;&gt;""),"S",""))),"")</f>
        <v/>
      </c>
      <c r="AH93" s="80" t="str">
        <f t="array" aca="1" ref="AH93" ca="1">IFERROR(IF(AND(OR(WEEKDAY(AG$4,2)&gt;5,AG$4=Congés),OR(AG93="x",AG93="S")),AG93,IF(AH$4=$E93,"x",IF(AND(((AH$4-$E93)/VLOOKUP($D93,Opérations[],8,0))=INT(((AH$4-$E93)/VLOOKUP($D93,Opérations[],8,0))),$D93&lt;&gt;""),"S",""))),"")</f>
        <v/>
      </c>
      <c r="AI93" s="34" t="str">
        <f t="array" aca="1" ref="AI93" ca="1">IFERROR(IF(AND(OR(WEEKDAY(AH$4,2)&gt;5,AH$4=Congés),OR(AH93="x",AH93="S")),AH93,IF(AI$4=$E93,"x",IF(AND(((AI$4-$E93)/VLOOKUP($D93,Opérations[],8,0))=INT(((AI$4-$E93)/VLOOKUP($D93,Opérations[],8,0))),$D93&lt;&gt;""),"S",""))),"")</f>
        <v/>
      </c>
      <c r="AJ93" s="34" t="str">
        <f t="array" aca="1" ref="AJ93" ca="1">IFERROR(IF(AND(OR(WEEKDAY(AI$4,2)&gt;5,AI$4=Congés),OR(AI93="x",AI93="S")),AI93,IF(AJ$4=$E93,"x",IF(AND(((AJ$4-$E93)/VLOOKUP($D93,Opérations[],8,0))=INT(((AJ$4-$E93)/VLOOKUP($D93,Opérations[],8,0))),$D93&lt;&gt;""),"S",""))),"")</f>
        <v/>
      </c>
      <c r="AK93" s="34" t="str">
        <f t="array" aca="1" ref="AK93" ca="1">IFERROR(IF(AND(OR(WEEKDAY(AJ$4,2)&gt;5,AJ$4=Congés),OR(AJ93="x",AJ93="S")),AJ93,IF(AK$4=$E93,"x",IF(AND(((AK$4-$E93)/VLOOKUP($D93,Opérations[],8,0))=INT(((AK$4-$E93)/VLOOKUP($D93,Opérations[],8,0))),$D93&lt;&gt;""),"S",""))),"")</f>
        <v/>
      </c>
      <c r="AL93" s="34" t="str">
        <f t="array" aca="1" ref="AL93" ca="1">IFERROR(IF(AND(OR(WEEKDAY(AK$4,2)&gt;5,AK$4=Congés),OR(AK93="x",AK93="S")),AK93,IF(AL$4=$E93,"x",IF(AND(((AL$4-$E93)/VLOOKUP($D93,Opérations[],8,0))=INT(((AL$4-$E93)/VLOOKUP($D93,Opérations[],8,0))),$D93&lt;&gt;""),"S",""))),"")</f>
        <v/>
      </c>
      <c r="AM93" s="34" t="str">
        <f t="array" aca="1" ref="AM93" ca="1">IFERROR(IF(AND(OR(WEEKDAY(AL$4,2)&gt;5,AL$4=Congés),OR(AL93="x",AL93="S")),AL93,IF(AM$4=$E93,"x",IF(AND(((AM$4-$E93)/VLOOKUP($D93,Opérations[],8,0))=INT(((AM$4-$E93)/VLOOKUP($D93,Opérations[],8,0))),$D93&lt;&gt;""),"S",""))),"")</f>
        <v/>
      </c>
      <c r="AN93" s="34" t="str">
        <f t="array" aca="1" ref="AN93" ca="1">IFERROR(IF(AND(OR(WEEKDAY(AM$4,2)&gt;5,AM$4=Congés),OR(AM93="x",AM93="S")),AM93,IF(AN$4=$E93,"x",IF(AND(((AN$4-$E93)/VLOOKUP($D93,Opérations[],8,0))=INT(((AN$4-$E93)/VLOOKUP($D93,Opérations[],8,0))),$D93&lt;&gt;""),"S",""))),"")</f>
        <v/>
      </c>
      <c r="AO93" s="34" t="str">
        <f t="array" aca="1" ref="AO93" ca="1">IFERROR(IF(AND(OR(WEEKDAY(AN$4,2)&gt;5,AN$4=Congés),OR(AN93="x",AN93="S")),AN93,IF(AO$4=$E93,"x",IF(AND(((AO$4-$E93)/VLOOKUP($D93,Opérations[],8,0))=INT(((AO$4-$E93)/VLOOKUP($D93,Opérations[],8,0))),$D93&lt;&gt;""),"S",""))),"")</f>
        <v/>
      </c>
      <c r="AP93" s="34" t="str">
        <f t="array" aca="1" ref="AP93" ca="1">IFERROR(IF(AND(OR(WEEKDAY(AO$4,2)&gt;5,AO$4=Congés),OR(AO93="x",AO93="S")),AO93,IF(AP$4=$E93,"x",IF(AND(((AP$4-$E93)/VLOOKUP($D93,Opérations[],8,0))=INT(((AP$4-$E93)/VLOOKUP($D93,Opérations[],8,0))),$D93&lt;&gt;""),"S",""))),"")</f>
        <v/>
      </c>
      <c r="AQ93" s="34" t="str">
        <f t="array" aca="1" ref="AQ93" ca="1">IFERROR(IF(AND(OR(WEEKDAY(AP$4,2)&gt;5,AP$4=Congés),OR(AP93="x",AP93="S")),AP93,IF(AQ$4=$E93,"x",IF(AND(((AQ$4-$E93)/VLOOKUP($D93,Opérations[],8,0))=INT(((AQ$4-$E93)/VLOOKUP($D93,Opérations[],8,0))),$D93&lt;&gt;""),"S",""))),"")</f>
        <v/>
      </c>
      <c r="AR93" s="34" t="str">
        <f t="array" aca="1" ref="AR93" ca="1">IFERROR(IF(AND(OR(WEEKDAY(AQ$4,2)&gt;5,AQ$4=Congés),OR(AQ93="x",AQ93="S")),AQ93,IF(AR$4=$E93,"x",IF(AND(((AR$4-$E93)/VLOOKUP($D93,Opérations[],8,0))=INT(((AR$4-$E93)/VLOOKUP($D93,Opérations[],8,0))),$D93&lt;&gt;""),"S",""))),"")</f>
        <v/>
      </c>
      <c r="AS93" s="34" t="str">
        <f t="array" aca="1" ref="AS93" ca="1">IFERROR(IF(AND(OR(WEEKDAY(AR$4,2)&gt;5,AR$4=Congés),OR(AR93="x",AR93="S")),AR93,IF(AS$4=$E93,"x",IF(AND(((AS$4-$E93)/VLOOKUP($D93,Opérations[],8,0))=INT(((AS$4-$E93)/VLOOKUP($D93,Opérations[],8,0))),$D93&lt;&gt;""),"S",""))),"")</f>
        <v/>
      </c>
      <c r="AT93" s="34" t="str">
        <f t="array" aca="1" ref="AT93" ca="1">IFERROR(IF(AND(OR(WEEKDAY(AS$4,2)&gt;5,AS$4=Congés),OR(AS93="x",AS93="S")),AS93,IF(AT$4=$E93,"x",IF(AND(((AT$4-$E93)/VLOOKUP($D93,Opérations[],8,0))=INT(((AT$4-$E93)/VLOOKUP($D93,Opérations[],8,0))),$D93&lt;&gt;""),"S",""))),"")</f>
        <v/>
      </c>
      <c r="AU93" s="34" t="str">
        <f t="array" aca="1" ref="AU93" ca="1">IFERROR(IF(AND(OR(WEEKDAY(AT$4,2)&gt;5,AT$4=Congés),OR(AT93="x",AT93="S")),AT93,IF(AU$4=$E93,"x",IF(AND(((AU$4-$E93)/VLOOKUP($D93,Opérations[],8,0))=INT(((AU$4-$E93)/VLOOKUP($D93,Opérations[],8,0))),$D93&lt;&gt;""),"S",""))),"")</f>
        <v/>
      </c>
      <c r="AV93" s="34" t="str">
        <f t="array" aca="1" ref="AV93" ca="1">IFERROR(IF(AND(OR(WEEKDAY(AU$4,2)&gt;5,AU$4=Congés),OR(AU93="x",AU93="S")),AU93,IF(AV$4=$E93,"x",IF(AND(((AV$4-$E93)/VLOOKUP($D93,Opérations[],8,0))=INT(((AV$4-$E93)/VLOOKUP($D93,Opérations[],8,0))),$D93&lt;&gt;""),"S",""))),"")</f>
        <v/>
      </c>
      <c r="AW93" s="34" t="str">
        <f t="array" aca="1" ref="AW93" ca="1">IFERROR(IF(AND(OR(WEEKDAY(AV$4,2)&gt;5,AV$4=Congés),OR(AV93="x",AV93="S")),AV93,IF(AW$4=$E93,"x",IF(AND(((AW$4-$E93)/VLOOKUP($D93,Opérations[],8,0))=INT(((AW$4-$E93)/VLOOKUP($D93,Opérations[],8,0))),$D93&lt;&gt;""),"S",""))),"")</f>
        <v/>
      </c>
      <c r="AX93" s="34" t="str">
        <f t="array" aca="1" ref="AX93" ca="1">IFERROR(IF(AND(OR(WEEKDAY(AW$4,2)&gt;5,AW$4=Congés),OR(AW93="x",AW93="S")),AW93,IF(AX$4=$E93,"x",IF(AND(((AX$4-$E93)/VLOOKUP($D93,Opérations[],8,0))=INT(((AX$4-$E93)/VLOOKUP($D93,Opérations[],8,0))),$D93&lt;&gt;""),"S",""))),"")</f>
        <v/>
      </c>
      <c r="AY93" s="34" t="str">
        <f t="array" aca="1" ref="AY93" ca="1">IFERROR(IF(AND(OR(WEEKDAY(AX$4,2)&gt;5,AX$4=Congés),OR(AX93="x",AX93="S")),AX93,IF(AY$4=$E93,"x",IF(AND(((AY$4-$E93)/VLOOKUP($D93,Opérations[],8,0))=INT(((AY$4-$E93)/VLOOKUP($D93,Opérations[],8,0))),$D93&lt;&gt;""),"S",""))),"")</f>
        <v/>
      </c>
      <c r="AZ93" s="34" t="str">
        <f t="array" aca="1" ref="AZ93" ca="1">IFERROR(IF(AND(OR(WEEKDAY(AY$4,2)&gt;5,AY$4=Congés),OR(AY93="x",AY93="S")),AY93,IF(AZ$4=$E93,"x",IF(AND(((AZ$4-$E93)/VLOOKUP($D93,Opérations[],8,0))=INT(((AZ$4-$E93)/VLOOKUP($D93,Opérations[],8,0))),$D93&lt;&gt;""),"S",""))),"")</f>
        <v/>
      </c>
      <c r="BA93" s="34" t="str">
        <f t="array" aca="1" ref="BA93" ca="1">IFERROR(IF(AND(OR(WEEKDAY(AZ$4,2)&gt;5,AZ$4=Congés),OR(AZ93="x",AZ93="S")),AZ93,IF(BA$4=$E93,"x",IF(AND(((BA$4-$E93)/VLOOKUP($D93,Opérations[],8,0))=INT(((BA$4-$E93)/VLOOKUP($D93,Opérations[],8,0))),$D93&lt;&gt;""),"S",""))),"")</f>
        <v/>
      </c>
      <c r="BB93" s="34" t="str">
        <f t="array" aca="1" ref="BB93" ca="1">IFERROR(IF(AND(OR(WEEKDAY(BA$4,2)&gt;5,BA$4=Congés),OR(BA93="x",BA93="S")),BA93,IF(BB$4=$E93,"x",IF(AND(((BB$4-$E93)/VLOOKUP($D93,Opérations[],8,0))=INT(((BB$4-$E93)/VLOOKUP($D93,Opérations[],8,0))),$D93&lt;&gt;""),"S",""))),"")</f>
        <v/>
      </c>
      <c r="BC93" s="34" t="str">
        <f t="array" aca="1" ref="BC93" ca="1">IFERROR(IF(AND(OR(WEEKDAY(BB$4,2)&gt;5,BB$4=Congés),OR(BB93="x",BB93="S")),BB93,IF(BC$4=$E93,"x",IF(AND(((BC$4-$E93)/VLOOKUP($D93,Opérations[],8,0))=INT(((BC$4-$E93)/VLOOKUP($D93,Opérations[],8,0))),$D93&lt;&gt;""),"S",""))),"")</f>
        <v/>
      </c>
      <c r="BD93" s="72" t="str">
        <f t="array" aca="1" ref="BD93" ca="1">IFERROR(IF(AND(OR(WEEKDAY(BC$4,2)&gt;5,BC$4=Congés),OR(BC93="x",BC93="S")),BC93,IF(BD$4=$E93,"x",IF(AND(((BD$4-$E93)/VLOOKUP($D93,Opérations[],8,0))=INT(((BD$4-$E93)/VLOOKUP($D93,Opérations[],8,0))),$D93&lt;&gt;""),"S",""))),"")</f>
        <v/>
      </c>
    </row>
    <row r="94" spans="3:56">
      <c r="C94" s="163" t="str">
        <f>IF(ISBLANK(D94),"",VLOOKUP(D94,Opérations[],2,0))</f>
        <v>Guidage linéaire (bras porte bouchon)</v>
      </c>
      <c r="D94" s="4">
        <f t="shared" si="5"/>
        <v>88</v>
      </c>
      <c r="E94" s="71">
        <f>IF(ISBLANK(D94),"",VLOOKUP(D94,Opérations[],3,0))</f>
        <v>0</v>
      </c>
      <c r="F94" s="83"/>
      <c r="G94" s="80" t="str">
        <f t="array" aca="1" ref="G94" ca="1">IFERROR(IF(AND(OR(WEEKDAY(F$4,2)&gt;5,F$4=Congés),OR(F94="x",F94="S")),F94,IF(G$4=$E94,"x",IF(AND(((G$4-$E94)/VLOOKUP($D94,Opérations[],8,0))=INT(((G$4-$E94)/VLOOKUP($D94,Opérations[],8,0))),$D94&lt;&gt;""),"S",""))),"")</f>
        <v/>
      </c>
      <c r="H94" s="34" t="str">
        <f t="array" aca="1" ref="H94" ca="1">IFERROR(IF(AND(OR(WEEKDAY(G$4,2)&gt;5,G$4=Congés),OR(G94="x",G94="S")),G94,IF(H$4=$E94,"x",IF(AND(((H$4-$E94)/VLOOKUP($D94,Opérations[],8,0))=INT(((H$4-$E94)/VLOOKUP($D94,Opérations[],8,0))),$D94&lt;&gt;""),"S",""))),"")</f>
        <v/>
      </c>
      <c r="I94" s="34" t="str">
        <f t="array" aca="1" ref="I94" ca="1">IFERROR(IF(AND(OR(WEEKDAY(H$4,2)&gt;5,H$4=Congés),OR(H94="x",H94="S")),H94,IF(I$4=$E94,"x",IF(AND(((I$4-$E94)/VLOOKUP($D94,Opérations[],8,0))=INT(((I$4-$E94)/VLOOKUP($D94,Opérations[],8,0))),$D94&lt;&gt;""),"S",""))),"")</f>
        <v/>
      </c>
      <c r="J94" s="34" t="str">
        <f t="array" aca="1" ref="J94" ca="1">IFERROR(IF(AND(OR(WEEKDAY(I$4,2)&gt;5,I$4=Congés),OR(I94="x",I94="S")),I94,IF(J$4=$E94,"x",IF(AND(((J$4-$E94)/VLOOKUP($D94,Opérations[],8,0))=INT(((J$4-$E94)/VLOOKUP($D94,Opérations[],8,0))),$D94&lt;&gt;""),"S",""))),"")</f>
        <v/>
      </c>
      <c r="K94" s="34" t="str">
        <f t="array" aca="1" ref="K94" ca="1">IFERROR(IF(AND(OR(WEEKDAY(J$4,2)&gt;5,J$4=Congés),OR(J94="x",J94="S")),J94,IF(K$4=$E94,"x",IF(AND(((K$4-$E94)/VLOOKUP($D94,Opérations[],8,0))=INT(((K$4-$E94)/VLOOKUP($D94,Opérations[],8,0))),$D94&lt;&gt;""),"S",""))),"")</f>
        <v/>
      </c>
      <c r="L94" s="34" t="str">
        <f t="array" aca="1" ref="L94" ca="1">IFERROR(IF(AND(OR(WEEKDAY(K$4,2)&gt;5,K$4=Congés),OR(K94="x",K94="S")),K94,IF(L$4=$E94,"x",IF(AND(((L$4-$E94)/VLOOKUP($D94,Opérations[],8,0))=INT(((L$4-$E94)/VLOOKUP($D94,Opérations[],8,0))),$D94&lt;&gt;""),"S",""))),"")</f>
        <v/>
      </c>
      <c r="M94" s="34" t="str">
        <f t="array" aca="1" ref="M94" ca="1">IFERROR(IF(AND(OR(WEEKDAY(L$4,2)&gt;5,L$4=Congés),OR(L94="x",L94="S")),L94,IF(M$4=$E94,"x",IF(AND(((M$4-$E94)/VLOOKUP($D94,Opérations[],8,0))=INT(((M$4-$E94)/VLOOKUP($D94,Opérations[],8,0))),$D94&lt;&gt;""),"S",""))),"")</f>
        <v/>
      </c>
      <c r="N94" s="34" t="str">
        <f t="array" aca="1" ref="N94" ca="1">IFERROR(IF(AND(OR(WEEKDAY(M$4,2)&gt;5,M$4=Congés),OR(M94="x",M94="S")),M94,IF(N$4=$E94,"x",IF(AND(((N$4-$E94)/VLOOKUP($D94,Opérations[],8,0))=INT(((N$4-$E94)/VLOOKUP($D94,Opérations[],8,0))),$D94&lt;&gt;""),"S",""))),"")</f>
        <v/>
      </c>
      <c r="O94" s="34" t="str">
        <f t="array" aca="1" ref="O94" ca="1">IFERROR(IF(AND(OR(WEEKDAY(N$4,2)&gt;5,N$4=Congés),OR(N94="x",N94="S")),N94,IF(O$4=$E94,"x",IF(AND(((O$4-$E94)/VLOOKUP($D94,Opérations[],8,0))=INT(((O$4-$E94)/VLOOKUP($D94,Opérations[],8,0))),$D94&lt;&gt;""),"S",""))),"")</f>
        <v/>
      </c>
      <c r="P94" s="34" t="str">
        <f t="array" aca="1" ref="P94" ca="1">IFERROR(IF(AND(OR(WEEKDAY(O$4,2)&gt;5,O$4=Congés),OR(O94="x",O94="S")),O94,IF(P$4=$E94,"x",IF(AND(((P$4-$E94)/VLOOKUP($D94,Opérations[],8,0))=INT(((P$4-$E94)/VLOOKUP($D94,Opérations[],8,0))),$D94&lt;&gt;""),"S",""))),"")</f>
        <v/>
      </c>
      <c r="Q94" s="34" t="str">
        <f t="array" aca="1" ref="Q94" ca="1">IFERROR(IF(AND(OR(WEEKDAY(P$4,2)&gt;5,P$4=Congés),OR(P94="x",P94="S")),P94,IF(Q$4=$E94,"x",IF(AND(((Q$4-$E94)/VLOOKUP($D94,Opérations[],8,0))=INT(((Q$4-$E94)/VLOOKUP($D94,Opérations[],8,0))),$D94&lt;&gt;""),"S",""))),"")</f>
        <v/>
      </c>
      <c r="R94" s="34" t="str">
        <f t="array" aca="1" ref="R94" ca="1">IFERROR(IF(AND(OR(WEEKDAY(Q$4,2)&gt;5,Q$4=Congés),OR(Q94="x",Q94="S")),Q94,IF(R$4=$E94,"x",IF(AND(((R$4-$E94)/VLOOKUP($D94,Opérations[],8,0))=INT(((R$4-$E94)/VLOOKUP($D94,Opérations[],8,0))),$D94&lt;&gt;""),"S",""))),"")</f>
        <v/>
      </c>
      <c r="S94" s="34" t="str">
        <f t="array" aca="1" ref="S94" ca="1">IFERROR(IF(AND(OR(WEEKDAY(R$4,2)&gt;5,R$4=Congés),OR(R94="x",R94="S")),R94,IF(S$4=$E94,"x",IF(AND(((S$4-$E94)/VLOOKUP($D94,Opérations[],8,0))=INT(((S$4-$E94)/VLOOKUP($D94,Opérations[],8,0))),$D94&lt;&gt;""),"S",""))),"")</f>
        <v/>
      </c>
      <c r="T94" s="34" t="str">
        <f t="array" aca="1" ref="T94" ca="1">IFERROR(IF(AND(OR(WEEKDAY(S$4,2)&gt;5,S$4=Congés),OR(S94="x",S94="S")),S94,IF(T$4=$E94,"x",IF(AND(((T$4-$E94)/VLOOKUP($D94,Opérations[],8,0))=INT(((T$4-$E94)/VLOOKUP($D94,Opérations[],8,0))),$D94&lt;&gt;""),"S",""))),"")</f>
        <v/>
      </c>
      <c r="U94" s="34" t="str">
        <f t="array" aca="1" ref="U94" ca="1">IFERROR(IF(AND(OR(WEEKDAY(T$4,2)&gt;5,T$4=Congés),OR(T94="x",T94="S")),T94,IF(U$4=$E94,"x",IF(AND(((U$4-$E94)/VLOOKUP($D94,Opérations[],8,0))=INT(((U$4-$E94)/VLOOKUP($D94,Opérations[],8,0))),$D94&lt;&gt;""),"S",""))),"")</f>
        <v/>
      </c>
      <c r="V94" s="34" t="str">
        <f t="array" aca="1" ref="V94" ca="1">IFERROR(IF(AND(OR(WEEKDAY(U$4,2)&gt;5,U$4=Congés),OR(U94="x",U94="S")),U94,IF(V$4=$E94,"x",IF(AND(((V$4-$E94)/VLOOKUP($D94,Opérations[],8,0))=INT(((V$4-$E94)/VLOOKUP($D94,Opérations[],8,0))),$D94&lt;&gt;""),"S",""))),"")</f>
        <v/>
      </c>
      <c r="W94" s="34" t="str">
        <f t="array" aca="1" ref="W94" ca="1">IFERROR(IF(AND(OR(WEEKDAY(V$4,2)&gt;5,V$4=Congés),OR(V94="x",V94="S")),V94,IF(W$4=$E94,"x",IF(AND(((W$4-$E94)/VLOOKUP($D94,Opérations[],8,0))=INT(((W$4-$E94)/VLOOKUP($D94,Opérations[],8,0))),$D94&lt;&gt;""),"S",""))),"")</f>
        <v/>
      </c>
      <c r="X94" s="34" t="str">
        <f t="array" aca="1" ref="X94" ca="1">IFERROR(IF(AND(OR(WEEKDAY(W$4,2)&gt;5,W$4=Congés),OR(W94="x",W94="S")),W94,IF(X$4=$E94,"x",IF(AND(((X$4-$E94)/VLOOKUP($D94,Opérations[],8,0))=INT(((X$4-$E94)/VLOOKUP($D94,Opérations[],8,0))),$D94&lt;&gt;""),"S",""))),"")</f>
        <v/>
      </c>
      <c r="Y94" s="34" t="str">
        <f t="array" aca="1" ref="Y94" ca="1">IFERROR(IF(AND(OR(WEEKDAY(X$4,2)&gt;5,X$4=Congés),OR(X94="x",X94="S")),X94,IF(Y$4=$E94,"x",IF(AND(((Y$4-$E94)/VLOOKUP($D94,Opérations[],8,0))=INT(((Y$4-$E94)/VLOOKUP($D94,Opérations[],8,0))),$D94&lt;&gt;""),"S",""))),"")</f>
        <v/>
      </c>
      <c r="Z94" s="34" t="str">
        <f t="array" aca="1" ref="Z94" ca="1">IFERROR(IF(AND(OR(WEEKDAY(Y$4,2)&gt;5,Y$4=Congés),OR(Y94="x",Y94="S")),Y94,IF(Z$4=$E94,"x",IF(AND(((Z$4-$E94)/VLOOKUP($D94,Opérations[],8,0))=INT(((Z$4-$E94)/VLOOKUP($D94,Opérations[],8,0))),$D94&lt;&gt;""),"S",""))),"")</f>
        <v/>
      </c>
      <c r="AA94" s="34" t="str">
        <f t="array" aca="1" ref="AA94" ca="1">IFERROR(IF(AND(OR(WEEKDAY(Z$4,2)&gt;5,Z$4=Congés),OR(Z94="x",Z94="S")),Z94,IF(AA$4=$E94,"x",IF(AND(((AA$4-$E94)/VLOOKUP($D94,Opérations[],8,0))=INT(((AA$4-$E94)/VLOOKUP($D94,Opérations[],8,0))),$D94&lt;&gt;""),"S",""))),"")</f>
        <v/>
      </c>
      <c r="AB94" s="34" t="str">
        <f t="array" aca="1" ref="AB94" ca="1">IFERROR(IF(AND(OR(WEEKDAY(AA$4,2)&gt;5,AA$4=Congés),OR(AA94="x",AA94="S")),AA94,IF(AB$4=$E94,"x",IF(AND(((AB$4-$E94)/VLOOKUP($D94,Opérations[],8,0))=INT(((AB$4-$E94)/VLOOKUP($D94,Opérations[],8,0))),$D94&lt;&gt;""),"S",""))),"")</f>
        <v/>
      </c>
      <c r="AC94" s="34" t="str">
        <f t="array" aca="1" ref="AC94" ca="1">IFERROR(IF(AND(OR(WEEKDAY(AB$4,2)&gt;5,AB$4=Congés),OR(AB94="x",AB94="S")),AB94,IF(AC$4=$E94,"x",IF(AND(((AC$4-$E94)/VLOOKUP($D94,Opérations[],8,0))=INT(((AC$4-$E94)/VLOOKUP($D94,Opérations[],8,0))),$D94&lt;&gt;""),"S",""))),"")</f>
        <v/>
      </c>
      <c r="AD94" s="34" t="str">
        <f t="array" aca="1" ref="AD94" ca="1">IFERROR(IF(AND(OR(WEEKDAY(AC$4,2)&gt;5,AC$4=Congés),OR(AC94="x",AC94="S")),AC94,IF(AD$4=$E94,"x",IF(AND(((AD$4-$E94)/VLOOKUP($D94,Opérations[],8,0))=INT(((AD$4-$E94)/VLOOKUP($D94,Opérations[],8,0))),$D94&lt;&gt;""),"S",""))),"")</f>
        <v/>
      </c>
      <c r="AE94" s="34" t="str">
        <f t="array" aca="1" ref="AE94" ca="1">IFERROR(IF(AND(OR(WEEKDAY(AD$4,2)&gt;5,AD$4=Congés),OR(AD94="x",AD94="S")),AD94,IF(AE$4=$E94,"x",IF(AND(((AE$4-$E94)/VLOOKUP($D94,Opérations[],8,0))=INT(((AE$4-$E94)/VLOOKUP($D94,Opérations[],8,0))),$D94&lt;&gt;""),"S",""))),"")</f>
        <v/>
      </c>
      <c r="AF94" s="34" t="str">
        <f t="array" aca="1" ref="AF94" ca="1">IFERROR(IF(AND(OR(WEEKDAY(AE$4,2)&gt;5,AE$4=Congés),OR(AE94="x",AE94="S")),AE94,IF(AF$4=$E94,"x",IF(AND(((AF$4-$E94)/VLOOKUP($D94,Opérations[],8,0))=INT(((AF$4-$E94)/VLOOKUP($D94,Opérations[],8,0))),$D94&lt;&gt;""),"S",""))),"")</f>
        <v/>
      </c>
      <c r="AG94" s="72" t="str">
        <f t="array" aca="1" ref="AG94" ca="1">IFERROR(IF(AND(OR(WEEKDAY(AF$4,2)&gt;5,AF$4=Congés),OR(AF94="x",AF94="S")),AF94,IF(AG$4=$E94,"x",IF(AND(((AG$4-$E94)/VLOOKUP($D94,Opérations[],8,0))=INT(((AG$4-$E94)/VLOOKUP($D94,Opérations[],8,0))),$D94&lt;&gt;""),"S",""))),"")</f>
        <v/>
      </c>
      <c r="AH94" s="80" t="str">
        <f t="array" aca="1" ref="AH94" ca="1">IFERROR(IF(AND(OR(WEEKDAY(AG$4,2)&gt;5,AG$4=Congés),OR(AG94="x",AG94="S")),AG94,IF(AH$4=$E94,"x",IF(AND(((AH$4-$E94)/VLOOKUP($D94,Opérations[],8,0))=INT(((AH$4-$E94)/VLOOKUP($D94,Opérations[],8,0))),$D94&lt;&gt;""),"S",""))),"")</f>
        <v/>
      </c>
      <c r="AI94" s="34" t="str">
        <f t="array" aca="1" ref="AI94" ca="1">IFERROR(IF(AND(OR(WEEKDAY(AH$4,2)&gt;5,AH$4=Congés),OR(AH94="x",AH94="S")),AH94,IF(AI$4=$E94,"x",IF(AND(((AI$4-$E94)/VLOOKUP($D94,Opérations[],8,0))=INT(((AI$4-$E94)/VLOOKUP($D94,Opérations[],8,0))),$D94&lt;&gt;""),"S",""))),"")</f>
        <v/>
      </c>
      <c r="AJ94" s="34" t="str">
        <f t="array" aca="1" ref="AJ94" ca="1">IFERROR(IF(AND(OR(WEEKDAY(AI$4,2)&gt;5,AI$4=Congés),OR(AI94="x",AI94="S")),AI94,IF(AJ$4=$E94,"x",IF(AND(((AJ$4-$E94)/VLOOKUP($D94,Opérations[],8,0))=INT(((AJ$4-$E94)/VLOOKUP($D94,Opérations[],8,0))),$D94&lt;&gt;""),"S",""))),"")</f>
        <v/>
      </c>
      <c r="AK94" s="34" t="str">
        <f t="array" aca="1" ref="AK94" ca="1">IFERROR(IF(AND(OR(WEEKDAY(AJ$4,2)&gt;5,AJ$4=Congés),OR(AJ94="x",AJ94="S")),AJ94,IF(AK$4=$E94,"x",IF(AND(((AK$4-$E94)/VLOOKUP($D94,Opérations[],8,0))=INT(((AK$4-$E94)/VLOOKUP($D94,Opérations[],8,0))),$D94&lt;&gt;""),"S",""))),"")</f>
        <v/>
      </c>
      <c r="AL94" s="34" t="str">
        <f t="array" aca="1" ref="AL94" ca="1">IFERROR(IF(AND(OR(WEEKDAY(AK$4,2)&gt;5,AK$4=Congés),OR(AK94="x",AK94="S")),AK94,IF(AL$4=$E94,"x",IF(AND(((AL$4-$E94)/VLOOKUP($D94,Opérations[],8,0))=INT(((AL$4-$E94)/VLOOKUP($D94,Opérations[],8,0))),$D94&lt;&gt;""),"S",""))),"")</f>
        <v/>
      </c>
      <c r="AM94" s="34" t="str">
        <f t="array" aca="1" ref="AM94" ca="1">IFERROR(IF(AND(OR(WEEKDAY(AL$4,2)&gt;5,AL$4=Congés),OR(AL94="x",AL94="S")),AL94,IF(AM$4=$E94,"x",IF(AND(((AM$4-$E94)/VLOOKUP($D94,Opérations[],8,0))=INT(((AM$4-$E94)/VLOOKUP($D94,Opérations[],8,0))),$D94&lt;&gt;""),"S",""))),"")</f>
        <v/>
      </c>
      <c r="AN94" s="34" t="str">
        <f t="array" aca="1" ref="AN94" ca="1">IFERROR(IF(AND(OR(WEEKDAY(AM$4,2)&gt;5,AM$4=Congés),OR(AM94="x",AM94="S")),AM94,IF(AN$4=$E94,"x",IF(AND(((AN$4-$E94)/VLOOKUP($D94,Opérations[],8,0))=INT(((AN$4-$E94)/VLOOKUP($D94,Opérations[],8,0))),$D94&lt;&gt;""),"S",""))),"")</f>
        <v/>
      </c>
      <c r="AO94" s="34" t="str">
        <f t="array" aca="1" ref="AO94" ca="1">IFERROR(IF(AND(OR(WEEKDAY(AN$4,2)&gt;5,AN$4=Congés),OR(AN94="x",AN94="S")),AN94,IF(AO$4=$E94,"x",IF(AND(((AO$4-$E94)/VLOOKUP($D94,Opérations[],8,0))=INT(((AO$4-$E94)/VLOOKUP($D94,Opérations[],8,0))),$D94&lt;&gt;""),"S",""))),"")</f>
        <v/>
      </c>
      <c r="AP94" s="34" t="str">
        <f t="array" aca="1" ref="AP94" ca="1">IFERROR(IF(AND(OR(WEEKDAY(AO$4,2)&gt;5,AO$4=Congés),OR(AO94="x",AO94="S")),AO94,IF(AP$4=$E94,"x",IF(AND(((AP$4-$E94)/VLOOKUP($D94,Opérations[],8,0))=INT(((AP$4-$E94)/VLOOKUP($D94,Opérations[],8,0))),$D94&lt;&gt;""),"S",""))),"")</f>
        <v/>
      </c>
      <c r="AQ94" s="34" t="str">
        <f t="array" aca="1" ref="AQ94" ca="1">IFERROR(IF(AND(OR(WEEKDAY(AP$4,2)&gt;5,AP$4=Congés),OR(AP94="x",AP94="S")),AP94,IF(AQ$4=$E94,"x",IF(AND(((AQ$4-$E94)/VLOOKUP($D94,Opérations[],8,0))=INT(((AQ$4-$E94)/VLOOKUP($D94,Opérations[],8,0))),$D94&lt;&gt;""),"S",""))),"")</f>
        <v/>
      </c>
      <c r="AR94" s="34" t="str">
        <f t="array" aca="1" ref="AR94" ca="1">IFERROR(IF(AND(OR(WEEKDAY(AQ$4,2)&gt;5,AQ$4=Congés),OR(AQ94="x",AQ94="S")),AQ94,IF(AR$4=$E94,"x",IF(AND(((AR$4-$E94)/VLOOKUP($D94,Opérations[],8,0))=INT(((AR$4-$E94)/VLOOKUP($D94,Opérations[],8,0))),$D94&lt;&gt;""),"S",""))),"")</f>
        <v/>
      </c>
      <c r="AS94" s="34" t="str">
        <f t="array" aca="1" ref="AS94" ca="1">IFERROR(IF(AND(OR(WEEKDAY(AR$4,2)&gt;5,AR$4=Congés),OR(AR94="x",AR94="S")),AR94,IF(AS$4=$E94,"x",IF(AND(((AS$4-$E94)/VLOOKUP($D94,Opérations[],8,0))=INT(((AS$4-$E94)/VLOOKUP($D94,Opérations[],8,0))),$D94&lt;&gt;""),"S",""))),"")</f>
        <v/>
      </c>
      <c r="AT94" s="34" t="str">
        <f t="array" aca="1" ref="AT94" ca="1">IFERROR(IF(AND(OR(WEEKDAY(AS$4,2)&gt;5,AS$4=Congés),OR(AS94="x",AS94="S")),AS94,IF(AT$4=$E94,"x",IF(AND(((AT$4-$E94)/VLOOKUP($D94,Opérations[],8,0))=INT(((AT$4-$E94)/VLOOKUP($D94,Opérations[],8,0))),$D94&lt;&gt;""),"S",""))),"")</f>
        <v/>
      </c>
      <c r="AU94" s="34" t="str">
        <f t="array" aca="1" ref="AU94" ca="1">IFERROR(IF(AND(OR(WEEKDAY(AT$4,2)&gt;5,AT$4=Congés),OR(AT94="x",AT94="S")),AT94,IF(AU$4=$E94,"x",IF(AND(((AU$4-$E94)/VLOOKUP($D94,Opérations[],8,0))=INT(((AU$4-$E94)/VLOOKUP($D94,Opérations[],8,0))),$D94&lt;&gt;""),"S",""))),"")</f>
        <v/>
      </c>
      <c r="AV94" s="34" t="str">
        <f t="array" aca="1" ref="AV94" ca="1">IFERROR(IF(AND(OR(WEEKDAY(AU$4,2)&gt;5,AU$4=Congés),OR(AU94="x",AU94="S")),AU94,IF(AV$4=$E94,"x",IF(AND(((AV$4-$E94)/VLOOKUP($D94,Opérations[],8,0))=INT(((AV$4-$E94)/VLOOKUP($D94,Opérations[],8,0))),$D94&lt;&gt;""),"S",""))),"")</f>
        <v/>
      </c>
      <c r="AW94" s="34" t="str">
        <f t="array" aca="1" ref="AW94" ca="1">IFERROR(IF(AND(OR(WEEKDAY(AV$4,2)&gt;5,AV$4=Congés),OR(AV94="x",AV94="S")),AV94,IF(AW$4=$E94,"x",IF(AND(((AW$4-$E94)/VLOOKUP($D94,Opérations[],8,0))=INT(((AW$4-$E94)/VLOOKUP($D94,Opérations[],8,0))),$D94&lt;&gt;""),"S",""))),"")</f>
        <v/>
      </c>
      <c r="AX94" s="34" t="str">
        <f t="array" aca="1" ref="AX94" ca="1">IFERROR(IF(AND(OR(WEEKDAY(AW$4,2)&gt;5,AW$4=Congés),OR(AW94="x",AW94="S")),AW94,IF(AX$4=$E94,"x",IF(AND(((AX$4-$E94)/VLOOKUP($D94,Opérations[],8,0))=INT(((AX$4-$E94)/VLOOKUP($D94,Opérations[],8,0))),$D94&lt;&gt;""),"S",""))),"")</f>
        <v/>
      </c>
      <c r="AY94" s="34" t="str">
        <f t="array" aca="1" ref="AY94" ca="1">IFERROR(IF(AND(OR(WEEKDAY(AX$4,2)&gt;5,AX$4=Congés),OR(AX94="x",AX94="S")),AX94,IF(AY$4=$E94,"x",IF(AND(((AY$4-$E94)/VLOOKUP($D94,Opérations[],8,0))=INT(((AY$4-$E94)/VLOOKUP($D94,Opérations[],8,0))),$D94&lt;&gt;""),"S",""))),"")</f>
        <v/>
      </c>
      <c r="AZ94" s="34" t="str">
        <f t="array" aca="1" ref="AZ94" ca="1">IFERROR(IF(AND(OR(WEEKDAY(AY$4,2)&gt;5,AY$4=Congés),OR(AY94="x",AY94="S")),AY94,IF(AZ$4=$E94,"x",IF(AND(((AZ$4-$E94)/VLOOKUP($D94,Opérations[],8,0))=INT(((AZ$4-$E94)/VLOOKUP($D94,Opérations[],8,0))),$D94&lt;&gt;""),"S",""))),"")</f>
        <v/>
      </c>
      <c r="BA94" s="34" t="str">
        <f t="array" aca="1" ref="BA94" ca="1">IFERROR(IF(AND(OR(WEEKDAY(AZ$4,2)&gt;5,AZ$4=Congés),OR(AZ94="x",AZ94="S")),AZ94,IF(BA$4=$E94,"x",IF(AND(((BA$4-$E94)/VLOOKUP($D94,Opérations[],8,0))=INT(((BA$4-$E94)/VLOOKUP($D94,Opérations[],8,0))),$D94&lt;&gt;""),"S",""))),"")</f>
        <v/>
      </c>
      <c r="BB94" s="34" t="str">
        <f t="array" aca="1" ref="BB94" ca="1">IFERROR(IF(AND(OR(WEEKDAY(BA$4,2)&gt;5,BA$4=Congés),OR(BA94="x",BA94="S")),BA94,IF(BB$4=$E94,"x",IF(AND(((BB$4-$E94)/VLOOKUP($D94,Opérations[],8,0))=INT(((BB$4-$E94)/VLOOKUP($D94,Opérations[],8,0))),$D94&lt;&gt;""),"S",""))),"")</f>
        <v/>
      </c>
      <c r="BC94" s="34" t="str">
        <f t="array" aca="1" ref="BC94" ca="1">IFERROR(IF(AND(OR(WEEKDAY(BB$4,2)&gt;5,BB$4=Congés),OR(BB94="x",BB94="S")),BB94,IF(BC$4=$E94,"x",IF(AND(((BC$4-$E94)/VLOOKUP($D94,Opérations[],8,0))=INT(((BC$4-$E94)/VLOOKUP($D94,Opérations[],8,0))),$D94&lt;&gt;""),"S",""))),"")</f>
        <v/>
      </c>
      <c r="BD94" s="72" t="str">
        <f t="array" aca="1" ref="BD94" ca="1">IFERROR(IF(AND(OR(WEEKDAY(BC$4,2)&gt;5,BC$4=Congés),OR(BC94="x",BC94="S")),BC94,IF(BD$4=$E94,"x",IF(AND(((BD$4-$E94)/VLOOKUP($D94,Opérations[],8,0))=INT(((BD$4-$E94)/VLOOKUP($D94,Opérations[],8,0))),$D94&lt;&gt;""),"S",""))),"")</f>
        <v/>
      </c>
    </row>
    <row r="95" spans="3:56">
      <c r="C95" s="159" t="str">
        <f>IF(ISBLANK(D95),"",VLOOKUP(D95,Opérations[],2,0))</f>
        <v>Graissage et nettoyage</v>
      </c>
      <c r="D95" s="4">
        <f t="shared" si="5"/>
        <v>89</v>
      </c>
      <c r="E95" s="71">
        <f>IF(ISBLANK(D95),"",VLOOKUP(D95,Opérations[],3,0))</f>
        <v>42650</v>
      </c>
      <c r="F95" s="83"/>
      <c r="G95" s="80" t="str">
        <f t="array" aca="1" ref="G95" ca="1">IFERROR(IF(AND(OR(WEEKDAY(F$4,2)&gt;5,F$4=Congés),OR(F95="x",F95="S")),F95,IF(G$4=$E95,"x",IF(AND(((G$4-$E95)/VLOOKUP($D95,Opérations[],8,0))=INT(((G$4-$E95)/VLOOKUP($D95,Opérations[],8,0))),$D95&lt;&gt;""),"S",""))),"")</f>
        <v/>
      </c>
      <c r="H95" s="34" t="str">
        <f t="array" aca="1" ref="H95" ca="1">IFERROR(IF(AND(OR(WEEKDAY(G$4,2)&gt;5,G$4=Congés),OR(G95="x",G95="S")),G95,IF(H$4=$E95,"x",IF(AND(((H$4-$E95)/VLOOKUP($D95,Opérations[],8,0))=INT(((H$4-$E95)/VLOOKUP($D95,Opérations[],8,0))),$D95&lt;&gt;""),"S",""))),"")</f>
        <v/>
      </c>
      <c r="I95" s="34" t="str">
        <f t="array" aca="1" ref="I95" ca="1">IFERROR(IF(AND(OR(WEEKDAY(H$4,2)&gt;5,H$4=Congés),OR(H95="x",H95="S")),H95,IF(I$4=$E95,"x",IF(AND(((I$4-$E95)/VLOOKUP($D95,Opérations[],8,0))=INT(((I$4-$E95)/VLOOKUP($D95,Opérations[],8,0))),$D95&lt;&gt;""),"S",""))),"")</f>
        <v/>
      </c>
      <c r="J95" s="34" t="str">
        <f t="array" aca="1" ref="J95" ca="1">IFERROR(IF(AND(OR(WEEKDAY(I$4,2)&gt;5,I$4=Congés),OR(I95="x",I95="S")),I95,IF(J$4=$E95,"x",IF(AND(((J$4-$E95)/VLOOKUP($D95,Opérations[],8,0))=INT(((J$4-$E95)/VLOOKUP($D95,Opérations[],8,0))),$D95&lt;&gt;""),"S",""))),"")</f>
        <v/>
      </c>
      <c r="K95" s="34" t="str">
        <f t="array" aca="1" ref="K95" ca="1">IFERROR(IF(AND(OR(WEEKDAY(J$4,2)&gt;5,J$4=Congés),OR(J95="x",J95="S")),J95,IF(K$4=$E95,"x",IF(AND(((K$4-$E95)/VLOOKUP($D95,Opérations[],8,0))=INT(((K$4-$E95)/VLOOKUP($D95,Opérations[],8,0))),$D95&lt;&gt;""),"S",""))),"")</f>
        <v/>
      </c>
      <c r="L95" s="34" t="str">
        <f t="array" aca="1" ref="L95" ca="1">IFERROR(IF(AND(OR(WEEKDAY(K$4,2)&gt;5,K$4=Congés),OR(K95="x",K95="S")),K95,IF(L$4=$E95,"x",IF(AND(((L$4-$E95)/VLOOKUP($D95,Opérations[],8,0))=INT(((L$4-$E95)/VLOOKUP($D95,Opérations[],8,0))),$D95&lt;&gt;""),"S",""))),"")</f>
        <v/>
      </c>
      <c r="M95" s="34" t="str">
        <f t="array" aca="1" ref="M95" ca="1">IFERROR(IF(AND(OR(WEEKDAY(L$4,2)&gt;5,L$4=Congés),OR(L95="x",L95="S")),L95,IF(M$4=$E95,"x",IF(AND(((M$4-$E95)/VLOOKUP($D95,Opérations[],8,0))=INT(((M$4-$E95)/VLOOKUP($D95,Opérations[],8,0))),$D95&lt;&gt;""),"S",""))),"")</f>
        <v/>
      </c>
      <c r="N95" s="34" t="str">
        <f t="array" aca="1" ref="N95" ca="1">IFERROR(IF(AND(OR(WEEKDAY(M$4,2)&gt;5,M$4=Congés),OR(M95="x",M95="S")),M95,IF(N$4=$E95,"x",IF(AND(((N$4-$E95)/VLOOKUP($D95,Opérations[],8,0))=INT(((N$4-$E95)/VLOOKUP($D95,Opérations[],8,0))),$D95&lt;&gt;""),"S",""))),"")</f>
        <v/>
      </c>
      <c r="O95" s="34" t="str">
        <f t="array" aca="1" ref="O95" ca="1">IFERROR(IF(AND(OR(WEEKDAY(N$4,2)&gt;5,N$4=Congés),OR(N95="x",N95="S")),N95,IF(O$4=$E95,"x",IF(AND(((O$4-$E95)/VLOOKUP($D95,Opérations[],8,0))=INT(((O$4-$E95)/VLOOKUP($D95,Opérations[],8,0))),$D95&lt;&gt;""),"S",""))),"")</f>
        <v/>
      </c>
      <c r="P95" s="34" t="str">
        <f t="array" aca="1" ref="P95" ca="1">IFERROR(IF(AND(OR(WEEKDAY(O$4,2)&gt;5,O$4=Congés),OR(O95="x",O95="S")),O95,IF(P$4=$E95,"x",IF(AND(((P$4-$E95)/VLOOKUP($D95,Opérations[],8,0))=INT(((P$4-$E95)/VLOOKUP($D95,Opérations[],8,0))),$D95&lt;&gt;""),"S",""))),"")</f>
        <v/>
      </c>
      <c r="Q95" s="34" t="str">
        <f t="array" aca="1" ref="Q95" ca="1">IFERROR(IF(AND(OR(WEEKDAY(P$4,2)&gt;5,P$4=Congés),OR(P95="x",P95="S")),P95,IF(Q$4=$E95,"x",IF(AND(((Q$4-$E95)/VLOOKUP($D95,Opérations[],8,0))=INT(((Q$4-$E95)/VLOOKUP($D95,Opérations[],8,0))),$D95&lt;&gt;""),"S",""))),"")</f>
        <v/>
      </c>
      <c r="R95" s="34" t="str">
        <f t="array" aca="1" ref="R95" ca="1">IFERROR(IF(AND(OR(WEEKDAY(Q$4,2)&gt;5,Q$4=Congés),OR(Q95="x",Q95="S")),Q95,IF(R$4=$E95,"x",IF(AND(((R$4-$E95)/VLOOKUP($D95,Opérations[],8,0))=INT(((R$4-$E95)/VLOOKUP($D95,Opérations[],8,0))),$D95&lt;&gt;""),"S",""))),"")</f>
        <v/>
      </c>
      <c r="S95" s="34" t="str">
        <f t="array" aca="1" ref="S95" ca="1">IFERROR(IF(AND(OR(WEEKDAY(R$4,2)&gt;5,R$4=Congés),OR(R95="x",R95="S")),R95,IF(S$4=$E95,"x",IF(AND(((S$4-$E95)/VLOOKUP($D95,Opérations[],8,0))=INT(((S$4-$E95)/VLOOKUP($D95,Opérations[],8,0))),$D95&lt;&gt;""),"S",""))),"")</f>
        <v/>
      </c>
      <c r="T95" s="34" t="str">
        <f t="array" aca="1" ref="T95" ca="1">IFERROR(IF(AND(OR(WEEKDAY(S$4,2)&gt;5,S$4=Congés),OR(S95="x",S95="S")),S95,IF(T$4=$E95,"x",IF(AND(((T$4-$E95)/VLOOKUP($D95,Opérations[],8,0))=INT(((T$4-$E95)/VLOOKUP($D95,Opérations[],8,0))),$D95&lt;&gt;""),"S",""))),"")</f>
        <v/>
      </c>
      <c r="U95" s="34" t="str">
        <f t="array" aca="1" ref="U95" ca="1">IFERROR(IF(AND(OR(WEEKDAY(T$4,2)&gt;5,T$4=Congés),OR(T95="x",T95="S")),T95,IF(U$4=$E95,"x",IF(AND(((U$4-$E95)/VLOOKUP($D95,Opérations[],8,0))=INT(((U$4-$E95)/VLOOKUP($D95,Opérations[],8,0))),$D95&lt;&gt;""),"S",""))),"")</f>
        <v/>
      </c>
      <c r="V95" s="34" t="str">
        <f t="array" aca="1" ref="V95" ca="1">IFERROR(IF(AND(OR(WEEKDAY(U$4,2)&gt;5,U$4=Congés),OR(U95="x",U95="S")),U95,IF(V$4=$E95,"x",IF(AND(((V$4-$E95)/VLOOKUP($D95,Opérations[],8,0))=INT(((V$4-$E95)/VLOOKUP($D95,Opérations[],8,0))),$D95&lt;&gt;""),"S",""))),"")</f>
        <v/>
      </c>
      <c r="W95" s="34" t="str">
        <f t="array" aca="1" ref="W95" ca="1">IFERROR(IF(AND(OR(WEEKDAY(V$4,2)&gt;5,V$4=Congés),OR(V95="x",V95="S")),V95,IF(W$4=$E95,"x",IF(AND(((W$4-$E95)/VLOOKUP($D95,Opérations[],8,0))=INT(((W$4-$E95)/VLOOKUP($D95,Opérations[],8,0))),$D95&lt;&gt;""),"S",""))),"")</f>
        <v/>
      </c>
      <c r="X95" s="34" t="str">
        <f t="array" aca="1" ref="X95" ca="1">IFERROR(IF(AND(OR(WEEKDAY(W$4,2)&gt;5,W$4=Congés),OR(W95="x",W95="S")),W95,IF(X$4=$E95,"x",IF(AND(((X$4-$E95)/VLOOKUP($D95,Opérations[],8,0))=INT(((X$4-$E95)/VLOOKUP($D95,Opérations[],8,0))),$D95&lt;&gt;""),"S",""))),"")</f>
        <v/>
      </c>
      <c r="Y95" s="34" t="str">
        <f t="array" aca="1" ref="Y95" ca="1">IFERROR(IF(AND(OR(WEEKDAY(X$4,2)&gt;5,X$4=Congés),OR(X95="x",X95="S")),X95,IF(Y$4=$E95,"x",IF(AND(((Y$4-$E95)/VLOOKUP($D95,Opérations[],8,0))=INT(((Y$4-$E95)/VLOOKUP($D95,Opérations[],8,0))),$D95&lt;&gt;""),"S",""))),"")</f>
        <v/>
      </c>
      <c r="Z95" s="34" t="str">
        <f t="array" aca="1" ref="Z95" ca="1">IFERROR(IF(AND(OR(WEEKDAY(Y$4,2)&gt;5,Y$4=Congés),OR(Y95="x",Y95="S")),Y95,IF(Z$4=$E95,"x",IF(AND(((Z$4-$E95)/VLOOKUP($D95,Opérations[],8,0))=INT(((Z$4-$E95)/VLOOKUP($D95,Opérations[],8,0))),$D95&lt;&gt;""),"S",""))),"")</f>
        <v/>
      </c>
      <c r="AA95" s="34" t="str">
        <f t="array" aca="1" ref="AA95" ca="1">IFERROR(IF(AND(OR(WEEKDAY(Z$4,2)&gt;5,Z$4=Congés),OR(Z95="x",Z95="S")),Z95,IF(AA$4=$E95,"x",IF(AND(((AA$4-$E95)/VLOOKUP($D95,Opérations[],8,0))=INT(((AA$4-$E95)/VLOOKUP($D95,Opérations[],8,0))),$D95&lt;&gt;""),"S",""))),"")</f>
        <v/>
      </c>
      <c r="AB95" s="34" t="str">
        <f t="array" aca="1" ref="AB95" ca="1">IFERROR(IF(AND(OR(WEEKDAY(AA$4,2)&gt;5,AA$4=Congés),OR(AA95="x",AA95="S")),AA95,IF(AB$4=$E95,"x",IF(AND(((AB$4-$E95)/VLOOKUP($D95,Opérations[],8,0))=INT(((AB$4-$E95)/VLOOKUP($D95,Opérations[],8,0))),$D95&lt;&gt;""),"S",""))),"")</f>
        <v/>
      </c>
      <c r="AC95" s="34" t="str">
        <f t="array" aca="1" ref="AC95" ca="1">IFERROR(IF(AND(OR(WEEKDAY(AB$4,2)&gt;5,AB$4=Congés),OR(AB95="x",AB95="S")),AB95,IF(AC$4=$E95,"x",IF(AND(((AC$4-$E95)/VLOOKUP($D95,Opérations[],8,0))=INT(((AC$4-$E95)/VLOOKUP($D95,Opérations[],8,0))),$D95&lt;&gt;""),"S",""))),"")</f>
        <v/>
      </c>
      <c r="AD95" s="34" t="str">
        <f t="array" aca="1" ref="AD95" ca="1">IFERROR(IF(AND(OR(WEEKDAY(AC$4,2)&gt;5,AC$4=Congés),OR(AC95="x",AC95="S")),AC95,IF(AD$4=$E95,"x",IF(AND(((AD$4-$E95)/VLOOKUP($D95,Opérations[],8,0))=INT(((AD$4-$E95)/VLOOKUP($D95,Opérations[],8,0))),$D95&lt;&gt;""),"S",""))),"")</f>
        <v/>
      </c>
      <c r="AE95" s="34" t="str">
        <f t="array" aca="1" ref="AE95" ca="1">IFERROR(IF(AND(OR(WEEKDAY(AD$4,2)&gt;5,AD$4=Congés),OR(AD95="x",AD95="S")),AD95,IF(AE$4=$E95,"x",IF(AND(((AE$4-$E95)/VLOOKUP($D95,Opérations[],8,0))=INT(((AE$4-$E95)/VLOOKUP($D95,Opérations[],8,0))),$D95&lt;&gt;""),"S",""))),"")</f>
        <v/>
      </c>
      <c r="AF95" s="34" t="str">
        <f t="array" aca="1" ref="AF95" ca="1">IFERROR(IF(AND(OR(WEEKDAY(AE$4,2)&gt;5,AE$4=Congés),OR(AE95="x",AE95="S")),AE95,IF(AF$4=$E95,"x",IF(AND(((AF$4-$E95)/VLOOKUP($D95,Opérations[],8,0))=INT(((AF$4-$E95)/VLOOKUP($D95,Opérations[],8,0))),$D95&lt;&gt;""),"S",""))),"")</f>
        <v/>
      </c>
      <c r="AG95" s="72" t="str">
        <f t="array" aca="1" ref="AG95" ca="1">IFERROR(IF(AND(OR(WEEKDAY(AF$4,2)&gt;5,AF$4=Congés),OR(AF95="x",AF95="S")),AF95,IF(AG$4=$E95,"x",IF(AND(((AG$4-$E95)/VLOOKUP($D95,Opérations[],8,0))=INT(((AG$4-$E95)/VLOOKUP($D95,Opérations[],8,0))),$D95&lt;&gt;""),"S",""))),"")</f>
        <v/>
      </c>
      <c r="AH95" s="80" t="str">
        <f t="array" aca="1" ref="AH95" ca="1">IFERROR(IF(AND(OR(WEEKDAY(AG$4,2)&gt;5,AG$4=Congés),OR(AG95="x",AG95="S")),AG95,IF(AH$4=$E95,"x",IF(AND(((AH$4-$E95)/VLOOKUP($D95,Opérations[],8,0))=INT(((AH$4-$E95)/VLOOKUP($D95,Opérations[],8,0))),$D95&lt;&gt;""),"S",""))),"")</f>
        <v/>
      </c>
      <c r="AI95" s="34" t="str">
        <f t="array" aca="1" ref="AI95" ca="1">IFERROR(IF(AND(OR(WEEKDAY(AH$4,2)&gt;5,AH$4=Congés),OR(AH95="x",AH95="S")),AH95,IF(AI$4=$E95,"x",IF(AND(((AI$4-$E95)/VLOOKUP($D95,Opérations[],8,0))=INT(((AI$4-$E95)/VLOOKUP($D95,Opérations[],8,0))),$D95&lt;&gt;""),"S",""))),"")</f>
        <v/>
      </c>
      <c r="AJ95" s="34" t="str">
        <f t="array" aca="1" ref="AJ95" ca="1">IFERROR(IF(AND(OR(WEEKDAY(AI$4,2)&gt;5,AI$4=Congés),OR(AI95="x",AI95="S")),AI95,IF(AJ$4=$E95,"x",IF(AND(((AJ$4-$E95)/VLOOKUP($D95,Opérations[],8,0))=INT(((AJ$4-$E95)/VLOOKUP($D95,Opérations[],8,0))),$D95&lt;&gt;""),"S",""))),"")</f>
        <v/>
      </c>
      <c r="AK95" s="34" t="str">
        <f t="array" aca="1" ref="AK95" ca="1">IFERROR(IF(AND(OR(WEEKDAY(AJ$4,2)&gt;5,AJ$4=Congés),OR(AJ95="x",AJ95="S")),AJ95,IF(AK$4=$E95,"x",IF(AND(((AK$4-$E95)/VLOOKUP($D95,Opérations[],8,0))=INT(((AK$4-$E95)/VLOOKUP($D95,Opérations[],8,0))),$D95&lt;&gt;""),"S",""))),"")</f>
        <v/>
      </c>
      <c r="AL95" s="34" t="str">
        <f t="array" aca="1" ref="AL95" ca="1">IFERROR(IF(AND(OR(WEEKDAY(AK$4,2)&gt;5,AK$4=Congés),OR(AK95="x",AK95="S")),AK95,IF(AL$4=$E95,"x",IF(AND(((AL$4-$E95)/VLOOKUP($D95,Opérations[],8,0))=INT(((AL$4-$E95)/VLOOKUP($D95,Opérations[],8,0))),$D95&lt;&gt;""),"S",""))),"")</f>
        <v/>
      </c>
      <c r="AM95" s="34" t="str">
        <f t="array" aca="1" ref="AM95" ca="1">IFERROR(IF(AND(OR(WEEKDAY(AL$4,2)&gt;5,AL$4=Congés),OR(AL95="x",AL95="S")),AL95,IF(AM$4=$E95,"x",IF(AND(((AM$4-$E95)/VLOOKUP($D95,Opérations[],8,0))=INT(((AM$4-$E95)/VLOOKUP($D95,Opérations[],8,0))),$D95&lt;&gt;""),"S",""))),"")</f>
        <v/>
      </c>
      <c r="AN95" s="34" t="str">
        <f t="array" aca="1" ref="AN95" ca="1">IFERROR(IF(AND(OR(WEEKDAY(AM$4,2)&gt;5,AM$4=Congés),OR(AM95="x",AM95="S")),AM95,IF(AN$4=$E95,"x",IF(AND(((AN$4-$E95)/VLOOKUP($D95,Opérations[],8,0))=INT(((AN$4-$E95)/VLOOKUP($D95,Opérations[],8,0))),$D95&lt;&gt;""),"S",""))),"")</f>
        <v/>
      </c>
      <c r="AO95" s="34" t="str">
        <f t="array" aca="1" ref="AO95" ca="1">IFERROR(IF(AND(OR(WEEKDAY(AN$4,2)&gt;5,AN$4=Congés),OR(AN95="x",AN95="S")),AN95,IF(AO$4=$E95,"x",IF(AND(((AO$4-$E95)/VLOOKUP($D95,Opérations[],8,0))=INT(((AO$4-$E95)/VLOOKUP($D95,Opérations[],8,0))),$D95&lt;&gt;""),"S",""))),"")</f>
        <v/>
      </c>
      <c r="AP95" s="34" t="str">
        <f t="array" aca="1" ref="AP95" ca="1">IFERROR(IF(AND(OR(WEEKDAY(AO$4,2)&gt;5,AO$4=Congés),OR(AO95="x",AO95="S")),AO95,IF(AP$4=$E95,"x",IF(AND(((AP$4-$E95)/VLOOKUP($D95,Opérations[],8,0))=INT(((AP$4-$E95)/VLOOKUP($D95,Opérations[],8,0))),$D95&lt;&gt;""),"S",""))),"")</f>
        <v/>
      </c>
      <c r="AQ95" s="34" t="str">
        <f t="array" aca="1" ref="AQ95" ca="1">IFERROR(IF(AND(OR(WEEKDAY(AP$4,2)&gt;5,AP$4=Congés),OR(AP95="x",AP95="S")),AP95,IF(AQ$4=$E95,"x",IF(AND(((AQ$4-$E95)/VLOOKUP($D95,Opérations[],8,0))=INT(((AQ$4-$E95)/VLOOKUP($D95,Opérations[],8,0))),$D95&lt;&gt;""),"S",""))),"")</f>
        <v/>
      </c>
      <c r="AR95" s="34" t="str">
        <f t="array" aca="1" ref="AR95" ca="1">IFERROR(IF(AND(OR(WEEKDAY(AQ$4,2)&gt;5,AQ$4=Congés),OR(AQ95="x",AQ95="S")),AQ95,IF(AR$4=$E95,"x",IF(AND(((AR$4-$E95)/VLOOKUP($D95,Opérations[],8,0))=INT(((AR$4-$E95)/VLOOKUP($D95,Opérations[],8,0))),$D95&lt;&gt;""),"S",""))),"")</f>
        <v/>
      </c>
      <c r="AS95" s="34" t="str">
        <f t="array" aca="1" ref="AS95" ca="1">IFERROR(IF(AND(OR(WEEKDAY(AR$4,2)&gt;5,AR$4=Congés),OR(AR95="x",AR95="S")),AR95,IF(AS$4=$E95,"x",IF(AND(((AS$4-$E95)/VLOOKUP($D95,Opérations[],8,0))=INT(((AS$4-$E95)/VLOOKUP($D95,Opérations[],8,0))),$D95&lt;&gt;""),"S",""))),"")</f>
        <v/>
      </c>
      <c r="AT95" s="34" t="str">
        <f t="array" aca="1" ref="AT95" ca="1">IFERROR(IF(AND(OR(WEEKDAY(AS$4,2)&gt;5,AS$4=Congés),OR(AS95="x",AS95="S")),AS95,IF(AT$4=$E95,"x",IF(AND(((AT$4-$E95)/VLOOKUP($D95,Opérations[],8,0))=INT(((AT$4-$E95)/VLOOKUP($D95,Opérations[],8,0))),$D95&lt;&gt;""),"S",""))),"")</f>
        <v/>
      </c>
      <c r="AU95" s="34" t="str">
        <f t="array" aca="1" ref="AU95" ca="1">IFERROR(IF(AND(OR(WEEKDAY(AT$4,2)&gt;5,AT$4=Congés),OR(AT95="x",AT95="S")),AT95,IF(AU$4=$E95,"x",IF(AND(((AU$4-$E95)/VLOOKUP($D95,Opérations[],8,0))=INT(((AU$4-$E95)/VLOOKUP($D95,Opérations[],8,0))),$D95&lt;&gt;""),"S",""))),"")</f>
        <v/>
      </c>
      <c r="AV95" s="34" t="str">
        <f t="array" aca="1" ref="AV95" ca="1">IFERROR(IF(AND(OR(WEEKDAY(AU$4,2)&gt;5,AU$4=Congés),OR(AU95="x",AU95="S")),AU95,IF(AV$4=$E95,"x",IF(AND(((AV$4-$E95)/VLOOKUP($D95,Opérations[],8,0))=INT(((AV$4-$E95)/VLOOKUP($D95,Opérations[],8,0))),$D95&lt;&gt;""),"S",""))),"")</f>
        <v/>
      </c>
      <c r="AW95" s="34" t="str">
        <f t="array" aca="1" ref="AW95" ca="1">IFERROR(IF(AND(OR(WEEKDAY(AV$4,2)&gt;5,AV$4=Congés),OR(AV95="x",AV95="S")),AV95,IF(AW$4=$E95,"x",IF(AND(((AW$4-$E95)/VLOOKUP($D95,Opérations[],8,0))=INT(((AW$4-$E95)/VLOOKUP($D95,Opérations[],8,0))),$D95&lt;&gt;""),"S",""))),"")</f>
        <v/>
      </c>
      <c r="AX95" s="34" t="str">
        <f t="array" aca="1" ref="AX95" ca="1">IFERROR(IF(AND(OR(WEEKDAY(AW$4,2)&gt;5,AW$4=Congés),OR(AW95="x",AW95="S")),AW95,IF(AX$4=$E95,"x",IF(AND(((AX$4-$E95)/VLOOKUP($D95,Opérations[],8,0))=INT(((AX$4-$E95)/VLOOKUP($D95,Opérations[],8,0))),$D95&lt;&gt;""),"S",""))),"")</f>
        <v/>
      </c>
      <c r="AY95" s="34" t="str">
        <f t="array" aca="1" ref="AY95" ca="1">IFERROR(IF(AND(OR(WEEKDAY(AX$4,2)&gt;5,AX$4=Congés),OR(AX95="x",AX95="S")),AX95,IF(AY$4=$E95,"x",IF(AND(((AY$4-$E95)/VLOOKUP($D95,Opérations[],8,0))=INT(((AY$4-$E95)/VLOOKUP($D95,Opérations[],8,0))),$D95&lt;&gt;""),"S",""))),"")</f>
        <v/>
      </c>
      <c r="AZ95" s="34" t="str">
        <f t="array" aca="1" ref="AZ95" ca="1">IFERROR(IF(AND(OR(WEEKDAY(AY$4,2)&gt;5,AY$4=Congés),OR(AY95="x",AY95="S")),AY95,IF(AZ$4=$E95,"x",IF(AND(((AZ$4-$E95)/VLOOKUP($D95,Opérations[],8,0))=INT(((AZ$4-$E95)/VLOOKUP($D95,Opérations[],8,0))),$D95&lt;&gt;""),"S",""))),"")</f>
        <v/>
      </c>
      <c r="BA95" s="34" t="str">
        <f t="array" aca="1" ref="BA95" ca="1">IFERROR(IF(AND(OR(WEEKDAY(AZ$4,2)&gt;5,AZ$4=Congés),OR(AZ95="x",AZ95="S")),AZ95,IF(BA$4=$E95,"x",IF(AND(((BA$4-$E95)/VLOOKUP($D95,Opérations[],8,0))=INT(((BA$4-$E95)/VLOOKUP($D95,Opérations[],8,0))),$D95&lt;&gt;""),"S",""))),"")</f>
        <v/>
      </c>
      <c r="BB95" s="34" t="str">
        <f t="array" aca="1" ref="BB95" ca="1">IFERROR(IF(AND(OR(WEEKDAY(BA$4,2)&gt;5,BA$4=Congés),OR(BA95="x",BA95="S")),BA95,IF(BB$4=$E95,"x",IF(AND(((BB$4-$E95)/VLOOKUP($D95,Opérations[],8,0))=INT(((BB$4-$E95)/VLOOKUP($D95,Opérations[],8,0))),$D95&lt;&gt;""),"S",""))),"")</f>
        <v/>
      </c>
      <c r="BC95" s="34" t="str">
        <f t="array" aca="1" ref="BC95" ca="1">IFERROR(IF(AND(OR(WEEKDAY(BB$4,2)&gt;5,BB$4=Congés),OR(BB95="x",BB95="S")),BB95,IF(BC$4=$E95,"x",IF(AND(((BC$4-$E95)/VLOOKUP($D95,Opérations[],8,0))=INT(((BC$4-$E95)/VLOOKUP($D95,Opérations[],8,0))),$D95&lt;&gt;""),"S",""))),"")</f>
        <v/>
      </c>
      <c r="BD95" s="72" t="str">
        <f t="array" aca="1" ref="BD95" ca="1">IFERROR(IF(AND(OR(WEEKDAY(BC$4,2)&gt;5,BC$4=Congés),OR(BC95="x",BC95="S")),BC95,IF(BD$4=$E95,"x",IF(AND(((BD$4-$E95)/VLOOKUP($D95,Opérations[],8,0))=INT(((BD$4-$E95)/VLOOKUP($D95,Opérations[],8,0))),$D95&lt;&gt;""),"S",""))),"")</f>
        <v/>
      </c>
    </row>
    <row r="96" spans="3:56">
      <c r="C96" s="163" t="str">
        <f>IF(ISBLANK(D96),"",VLOOKUP(D96,Opérations[],2,0))</f>
        <v>Vérin porte mirroir</v>
      </c>
      <c r="D96" s="4">
        <f t="shared" si="5"/>
        <v>90</v>
      </c>
      <c r="E96" s="71">
        <f>IF(ISBLANK(D96),"",VLOOKUP(D96,Opérations[],3,0))</f>
        <v>0</v>
      </c>
      <c r="F96" s="83"/>
      <c r="G96" s="80" t="str">
        <f t="array" aca="1" ref="G96" ca="1">IFERROR(IF(AND(OR(WEEKDAY(F$4,2)&gt;5,F$4=Congés),OR(F96="x",F96="S")),F96,IF(G$4=$E96,"x",IF(AND(((G$4-$E96)/VLOOKUP($D96,Opérations[],8,0))=INT(((G$4-$E96)/VLOOKUP($D96,Opérations[],8,0))),$D96&lt;&gt;""),"S",""))),"")</f>
        <v/>
      </c>
      <c r="H96" s="34" t="str">
        <f t="array" aca="1" ref="H96" ca="1">IFERROR(IF(AND(OR(WEEKDAY(G$4,2)&gt;5,G$4=Congés),OR(G96="x",G96="S")),G96,IF(H$4=$E96,"x",IF(AND(((H$4-$E96)/VLOOKUP($D96,Opérations[],8,0))=INT(((H$4-$E96)/VLOOKUP($D96,Opérations[],8,0))),$D96&lt;&gt;""),"S",""))),"")</f>
        <v/>
      </c>
      <c r="I96" s="34" t="str">
        <f t="array" aca="1" ref="I96" ca="1">IFERROR(IF(AND(OR(WEEKDAY(H$4,2)&gt;5,H$4=Congés),OR(H96="x",H96="S")),H96,IF(I$4=$E96,"x",IF(AND(((I$4-$E96)/VLOOKUP($D96,Opérations[],8,0))=INT(((I$4-$E96)/VLOOKUP($D96,Opérations[],8,0))),$D96&lt;&gt;""),"S",""))),"")</f>
        <v/>
      </c>
      <c r="J96" s="34" t="str">
        <f t="array" aca="1" ref="J96" ca="1">IFERROR(IF(AND(OR(WEEKDAY(I$4,2)&gt;5,I$4=Congés),OR(I96="x",I96="S")),I96,IF(J$4=$E96,"x",IF(AND(((J$4-$E96)/VLOOKUP($D96,Opérations[],8,0))=INT(((J$4-$E96)/VLOOKUP($D96,Opérations[],8,0))),$D96&lt;&gt;""),"S",""))),"")</f>
        <v/>
      </c>
      <c r="K96" s="34" t="str">
        <f t="array" aca="1" ref="K96" ca="1">IFERROR(IF(AND(OR(WEEKDAY(J$4,2)&gt;5,J$4=Congés),OR(J96="x",J96="S")),J96,IF(K$4=$E96,"x",IF(AND(((K$4-$E96)/VLOOKUP($D96,Opérations[],8,0))=INT(((K$4-$E96)/VLOOKUP($D96,Opérations[],8,0))),$D96&lt;&gt;""),"S",""))),"")</f>
        <v/>
      </c>
      <c r="L96" s="34" t="str">
        <f t="array" aca="1" ref="L96" ca="1">IFERROR(IF(AND(OR(WEEKDAY(K$4,2)&gt;5,K$4=Congés),OR(K96="x",K96="S")),K96,IF(L$4=$E96,"x",IF(AND(((L$4-$E96)/VLOOKUP($D96,Opérations[],8,0))=INT(((L$4-$E96)/VLOOKUP($D96,Opérations[],8,0))),$D96&lt;&gt;""),"S",""))),"")</f>
        <v/>
      </c>
      <c r="M96" s="34" t="str">
        <f t="array" aca="1" ref="M96" ca="1">IFERROR(IF(AND(OR(WEEKDAY(L$4,2)&gt;5,L$4=Congés),OR(L96="x",L96="S")),L96,IF(M$4=$E96,"x",IF(AND(((M$4-$E96)/VLOOKUP($D96,Opérations[],8,0))=INT(((M$4-$E96)/VLOOKUP($D96,Opérations[],8,0))),$D96&lt;&gt;""),"S",""))),"")</f>
        <v/>
      </c>
      <c r="N96" s="34" t="str">
        <f t="array" aca="1" ref="N96" ca="1">IFERROR(IF(AND(OR(WEEKDAY(M$4,2)&gt;5,M$4=Congés),OR(M96="x",M96="S")),M96,IF(N$4=$E96,"x",IF(AND(((N$4-$E96)/VLOOKUP($D96,Opérations[],8,0))=INT(((N$4-$E96)/VLOOKUP($D96,Opérations[],8,0))),$D96&lt;&gt;""),"S",""))),"")</f>
        <v/>
      </c>
      <c r="O96" s="34" t="str">
        <f t="array" aca="1" ref="O96" ca="1">IFERROR(IF(AND(OR(WEEKDAY(N$4,2)&gt;5,N$4=Congés),OR(N96="x",N96="S")),N96,IF(O$4=$E96,"x",IF(AND(((O$4-$E96)/VLOOKUP($D96,Opérations[],8,0))=INT(((O$4-$E96)/VLOOKUP($D96,Opérations[],8,0))),$D96&lt;&gt;""),"S",""))),"")</f>
        <v/>
      </c>
      <c r="P96" s="34" t="str">
        <f t="array" aca="1" ref="P96" ca="1">IFERROR(IF(AND(OR(WEEKDAY(O$4,2)&gt;5,O$4=Congés),OR(O96="x",O96="S")),O96,IF(P$4=$E96,"x",IF(AND(((P$4-$E96)/VLOOKUP($D96,Opérations[],8,0))=INT(((P$4-$E96)/VLOOKUP($D96,Opérations[],8,0))),$D96&lt;&gt;""),"S",""))),"")</f>
        <v/>
      </c>
      <c r="Q96" s="34" t="str">
        <f t="array" aca="1" ref="Q96" ca="1">IFERROR(IF(AND(OR(WEEKDAY(P$4,2)&gt;5,P$4=Congés),OR(P96="x",P96="S")),P96,IF(Q$4=$E96,"x",IF(AND(((Q$4-$E96)/VLOOKUP($D96,Opérations[],8,0))=INT(((Q$4-$E96)/VLOOKUP($D96,Opérations[],8,0))),$D96&lt;&gt;""),"S",""))),"")</f>
        <v/>
      </c>
      <c r="R96" s="34" t="str">
        <f t="array" aca="1" ref="R96" ca="1">IFERROR(IF(AND(OR(WEEKDAY(Q$4,2)&gt;5,Q$4=Congés),OR(Q96="x",Q96="S")),Q96,IF(R$4=$E96,"x",IF(AND(((R$4-$E96)/VLOOKUP($D96,Opérations[],8,0))=INT(((R$4-$E96)/VLOOKUP($D96,Opérations[],8,0))),$D96&lt;&gt;""),"S",""))),"")</f>
        <v/>
      </c>
      <c r="S96" s="34" t="str">
        <f t="array" aca="1" ref="S96" ca="1">IFERROR(IF(AND(OR(WEEKDAY(R$4,2)&gt;5,R$4=Congés),OR(R96="x",R96="S")),R96,IF(S$4=$E96,"x",IF(AND(((S$4-$E96)/VLOOKUP($D96,Opérations[],8,0))=INT(((S$4-$E96)/VLOOKUP($D96,Opérations[],8,0))),$D96&lt;&gt;""),"S",""))),"")</f>
        <v/>
      </c>
      <c r="T96" s="34" t="str">
        <f t="array" aca="1" ref="T96" ca="1">IFERROR(IF(AND(OR(WEEKDAY(S$4,2)&gt;5,S$4=Congés),OR(S96="x",S96="S")),S96,IF(T$4=$E96,"x",IF(AND(((T$4-$E96)/VLOOKUP($D96,Opérations[],8,0))=INT(((T$4-$E96)/VLOOKUP($D96,Opérations[],8,0))),$D96&lt;&gt;""),"S",""))),"")</f>
        <v/>
      </c>
      <c r="U96" s="34" t="str">
        <f t="array" aca="1" ref="U96" ca="1">IFERROR(IF(AND(OR(WEEKDAY(T$4,2)&gt;5,T$4=Congés),OR(T96="x",T96="S")),T96,IF(U$4=$E96,"x",IF(AND(((U$4-$E96)/VLOOKUP($D96,Opérations[],8,0))=INT(((U$4-$E96)/VLOOKUP($D96,Opérations[],8,0))),$D96&lt;&gt;""),"S",""))),"")</f>
        <v/>
      </c>
      <c r="V96" s="34" t="str">
        <f t="array" aca="1" ref="V96" ca="1">IFERROR(IF(AND(OR(WEEKDAY(U$4,2)&gt;5,U$4=Congés),OR(U96="x",U96="S")),U96,IF(V$4=$E96,"x",IF(AND(((V$4-$E96)/VLOOKUP($D96,Opérations[],8,0))=INT(((V$4-$E96)/VLOOKUP($D96,Opérations[],8,0))),$D96&lt;&gt;""),"S",""))),"")</f>
        <v/>
      </c>
      <c r="W96" s="34" t="str">
        <f t="array" aca="1" ref="W96" ca="1">IFERROR(IF(AND(OR(WEEKDAY(V$4,2)&gt;5,V$4=Congés),OR(V96="x",V96="S")),V96,IF(W$4=$E96,"x",IF(AND(((W$4-$E96)/VLOOKUP($D96,Opérations[],8,0))=INT(((W$4-$E96)/VLOOKUP($D96,Opérations[],8,0))),$D96&lt;&gt;""),"S",""))),"")</f>
        <v/>
      </c>
      <c r="X96" s="34" t="str">
        <f t="array" aca="1" ref="X96" ca="1">IFERROR(IF(AND(OR(WEEKDAY(W$4,2)&gt;5,W$4=Congés),OR(W96="x",W96="S")),W96,IF(X$4=$E96,"x",IF(AND(((X$4-$E96)/VLOOKUP($D96,Opérations[],8,0))=INT(((X$4-$E96)/VLOOKUP($D96,Opérations[],8,0))),$D96&lt;&gt;""),"S",""))),"")</f>
        <v/>
      </c>
      <c r="Y96" s="34" t="str">
        <f t="array" aca="1" ref="Y96" ca="1">IFERROR(IF(AND(OR(WEEKDAY(X$4,2)&gt;5,X$4=Congés),OR(X96="x",X96="S")),X96,IF(Y$4=$E96,"x",IF(AND(((Y$4-$E96)/VLOOKUP($D96,Opérations[],8,0))=INT(((Y$4-$E96)/VLOOKUP($D96,Opérations[],8,0))),$D96&lt;&gt;""),"S",""))),"")</f>
        <v/>
      </c>
      <c r="Z96" s="34" t="str">
        <f t="array" aca="1" ref="Z96" ca="1">IFERROR(IF(AND(OR(WEEKDAY(Y$4,2)&gt;5,Y$4=Congés),OR(Y96="x",Y96="S")),Y96,IF(Z$4=$E96,"x",IF(AND(((Z$4-$E96)/VLOOKUP($D96,Opérations[],8,0))=INT(((Z$4-$E96)/VLOOKUP($D96,Opérations[],8,0))),$D96&lt;&gt;""),"S",""))),"")</f>
        <v/>
      </c>
      <c r="AA96" s="34" t="str">
        <f t="array" aca="1" ref="AA96" ca="1">IFERROR(IF(AND(OR(WEEKDAY(Z$4,2)&gt;5,Z$4=Congés),OR(Z96="x",Z96="S")),Z96,IF(AA$4=$E96,"x",IF(AND(((AA$4-$E96)/VLOOKUP($D96,Opérations[],8,0))=INT(((AA$4-$E96)/VLOOKUP($D96,Opérations[],8,0))),$D96&lt;&gt;""),"S",""))),"")</f>
        <v/>
      </c>
      <c r="AB96" s="34" t="str">
        <f t="array" aca="1" ref="AB96" ca="1">IFERROR(IF(AND(OR(WEEKDAY(AA$4,2)&gt;5,AA$4=Congés),OR(AA96="x",AA96="S")),AA96,IF(AB$4=$E96,"x",IF(AND(((AB$4-$E96)/VLOOKUP($D96,Opérations[],8,0))=INT(((AB$4-$E96)/VLOOKUP($D96,Opérations[],8,0))),$D96&lt;&gt;""),"S",""))),"")</f>
        <v/>
      </c>
      <c r="AC96" s="34" t="str">
        <f t="array" aca="1" ref="AC96" ca="1">IFERROR(IF(AND(OR(WEEKDAY(AB$4,2)&gt;5,AB$4=Congés),OR(AB96="x",AB96="S")),AB96,IF(AC$4=$E96,"x",IF(AND(((AC$4-$E96)/VLOOKUP($D96,Opérations[],8,0))=INT(((AC$4-$E96)/VLOOKUP($D96,Opérations[],8,0))),$D96&lt;&gt;""),"S",""))),"")</f>
        <v/>
      </c>
      <c r="AD96" s="34" t="str">
        <f t="array" aca="1" ref="AD96" ca="1">IFERROR(IF(AND(OR(WEEKDAY(AC$4,2)&gt;5,AC$4=Congés),OR(AC96="x",AC96="S")),AC96,IF(AD$4=$E96,"x",IF(AND(((AD$4-$E96)/VLOOKUP($D96,Opérations[],8,0))=INT(((AD$4-$E96)/VLOOKUP($D96,Opérations[],8,0))),$D96&lt;&gt;""),"S",""))),"")</f>
        <v/>
      </c>
      <c r="AE96" s="34" t="str">
        <f t="array" aca="1" ref="AE96" ca="1">IFERROR(IF(AND(OR(WEEKDAY(AD$4,2)&gt;5,AD$4=Congés),OR(AD96="x",AD96="S")),AD96,IF(AE$4=$E96,"x",IF(AND(((AE$4-$E96)/VLOOKUP($D96,Opérations[],8,0))=INT(((AE$4-$E96)/VLOOKUP($D96,Opérations[],8,0))),$D96&lt;&gt;""),"S",""))),"")</f>
        <v/>
      </c>
      <c r="AF96" s="34" t="str">
        <f t="array" aca="1" ref="AF96" ca="1">IFERROR(IF(AND(OR(WEEKDAY(AE$4,2)&gt;5,AE$4=Congés),OR(AE96="x",AE96="S")),AE96,IF(AF$4=$E96,"x",IF(AND(((AF$4-$E96)/VLOOKUP($D96,Opérations[],8,0))=INT(((AF$4-$E96)/VLOOKUP($D96,Opérations[],8,0))),$D96&lt;&gt;""),"S",""))),"")</f>
        <v/>
      </c>
      <c r="AG96" s="72" t="str">
        <f t="array" aca="1" ref="AG96" ca="1">IFERROR(IF(AND(OR(WEEKDAY(AF$4,2)&gt;5,AF$4=Congés),OR(AF96="x",AF96="S")),AF96,IF(AG$4=$E96,"x",IF(AND(((AG$4-$E96)/VLOOKUP($D96,Opérations[],8,0))=INT(((AG$4-$E96)/VLOOKUP($D96,Opérations[],8,0))),$D96&lt;&gt;""),"S",""))),"")</f>
        <v/>
      </c>
      <c r="AH96" s="80" t="str">
        <f t="array" aca="1" ref="AH96" ca="1">IFERROR(IF(AND(OR(WEEKDAY(AG$4,2)&gt;5,AG$4=Congés),OR(AG96="x",AG96="S")),AG96,IF(AH$4=$E96,"x",IF(AND(((AH$4-$E96)/VLOOKUP($D96,Opérations[],8,0))=INT(((AH$4-$E96)/VLOOKUP($D96,Opérations[],8,0))),$D96&lt;&gt;""),"S",""))),"")</f>
        <v/>
      </c>
      <c r="AI96" s="34" t="str">
        <f t="array" aca="1" ref="AI96" ca="1">IFERROR(IF(AND(OR(WEEKDAY(AH$4,2)&gt;5,AH$4=Congés),OR(AH96="x",AH96="S")),AH96,IF(AI$4=$E96,"x",IF(AND(((AI$4-$E96)/VLOOKUP($D96,Opérations[],8,0))=INT(((AI$4-$E96)/VLOOKUP($D96,Opérations[],8,0))),$D96&lt;&gt;""),"S",""))),"")</f>
        <v/>
      </c>
      <c r="AJ96" s="34" t="str">
        <f t="array" aca="1" ref="AJ96" ca="1">IFERROR(IF(AND(OR(WEEKDAY(AI$4,2)&gt;5,AI$4=Congés),OR(AI96="x",AI96="S")),AI96,IF(AJ$4=$E96,"x",IF(AND(((AJ$4-$E96)/VLOOKUP($D96,Opérations[],8,0))=INT(((AJ$4-$E96)/VLOOKUP($D96,Opérations[],8,0))),$D96&lt;&gt;""),"S",""))),"")</f>
        <v/>
      </c>
      <c r="AK96" s="34" t="str">
        <f t="array" aca="1" ref="AK96" ca="1">IFERROR(IF(AND(OR(WEEKDAY(AJ$4,2)&gt;5,AJ$4=Congés),OR(AJ96="x",AJ96="S")),AJ96,IF(AK$4=$E96,"x",IF(AND(((AK$4-$E96)/VLOOKUP($D96,Opérations[],8,0))=INT(((AK$4-$E96)/VLOOKUP($D96,Opérations[],8,0))),$D96&lt;&gt;""),"S",""))),"")</f>
        <v/>
      </c>
      <c r="AL96" s="34" t="str">
        <f t="array" aca="1" ref="AL96" ca="1">IFERROR(IF(AND(OR(WEEKDAY(AK$4,2)&gt;5,AK$4=Congés),OR(AK96="x",AK96="S")),AK96,IF(AL$4=$E96,"x",IF(AND(((AL$4-$E96)/VLOOKUP($D96,Opérations[],8,0))=INT(((AL$4-$E96)/VLOOKUP($D96,Opérations[],8,0))),$D96&lt;&gt;""),"S",""))),"")</f>
        <v/>
      </c>
      <c r="AM96" s="34" t="str">
        <f t="array" aca="1" ref="AM96" ca="1">IFERROR(IF(AND(OR(WEEKDAY(AL$4,2)&gt;5,AL$4=Congés),OR(AL96="x",AL96="S")),AL96,IF(AM$4=$E96,"x",IF(AND(((AM$4-$E96)/VLOOKUP($D96,Opérations[],8,0))=INT(((AM$4-$E96)/VLOOKUP($D96,Opérations[],8,0))),$D96&lt;&gt;""),"S",""))),"")</f>
        <v/>
      </c>
      <c r="AN96" s="34" t="str">
        <f t="array" aca="1" ref="AN96" ca="1">IFERROR(IF(AND(OR(WEEKDAY(AM$4,2)&gt;5,AM$4=Congés),OR(AM96="x",AM96="S")),AM96,IF(AN$4=$E96,"x",IF(AND(((AN$4-$E96)/VLOOKUP($D96,Opérations[],8,0))=INT(((AN$4-$E96)/VLOOKUP($D96,Opérations[],8,0))),$D96&lt;&gt;""),"S",""))),"")</f>
        <v/>
      </c>
      <c r="AO96" s="34" t="str">
        <f t="array" aca="1" ref="AO96" ca="1">IFERROR(IF(AND(OR(WEEKDAY(AN$4,2)&gt;5,AN$4=Congés),OR(AN96="x",AN96="S")),AN96,IF(AO$4=$E96,"x",IF(AND(((AO$4-$E96)/VLOOKUP($D96,Opérations[],8,0))=INT(((AO$4-$E96)/VLOOKUP($D96,Opérations[],8,0))),$D96&lt;&gt;""),"S",""))),"")</f>
        <v/>
      </c>
      <c r="AP96" s="34" t="str">
        <f t="array" aca="1" ref="AP96" ca="1">IFERROR(IF(AND(OR(WEEKDAY(AO$4,2)&gt;5,AO$4=Congés),OR(AO96="x",AO96="S")),AO96,IF(AP$4=$E96,"x",IF(AND(((AP$4-$E96)/VLOOKUP($D96,Opérations[],8,0))=INT(((AP$4-$E96)/VLOOKUP($D96,Opérations[],8,0))),$D96&lt;&gt;""),"S",""))),"")</f>
        <v/>
      </c>
      <c r="AQ96" s="34" t="str">
        <f t="array" aca="1" ref="AQ96" ca="1">IFERROR(IF(AND(OR(WEEKDAY(AP$4,2)&gt;5,AP$4=Congés),OR(AP96="x",AP96="S")),AP96,IF(AQ$4=$E96,"x",IF(AND(((AQ$4-$E96)/VLOOKUP($D96,Opérations[],8,0))=INT(((AQ$4-$E96)/VLOOKUP($D96,Opérations[],8,0))),$D96&lt;&gt;""),"S",""))),"")</f>
        <v/>
      </c>
      <c r="AR96" s="34" t="str">
        <f t="array" aca="1" ref="AR96" ca="1">IFERROR(IF(AND(OR(WEEKDAY(AQ$4,2)&gt;5,AQ$4=Congés),OR(AQ96="x",AQ96="S")),AQ96,IF(AR$4=$E96,"x",IF(AND(((AR$4-$E96)/VLOOKUP($D96,Opérations[],8,0))=INT(((AR$4-$E96)/VLOOKUP($D96,Opérations[],8,0))),$D96&lt;&gt;""),"S",""))),"")</f>
        <v/>
      </c>
      <c r="AS96" s="34" t="str">
        <f t="array" aca="1" ref="AS96" ca="1">IFERROR(IF(AND(OR(WEEKDAY(AR$4,2)&gt;5,AR$4=Congés),OR(AR96="x",AR96="S")),AR96,IF(AS$4=$E96,"x",IF(AND(((AS$4-$E96)/VLOOKUP($D96,Opérations[],8,0))=INT(((AS$4-$E96)/VLOOKUP($D96,Opérations[],8,0))),$D96&lt;&gt;""),"S",""))),"")</f>
        <v/>
      </c>
      <c r="AT96" s="34" t="str">
        <f t="array" aca="1" ref="AT96" ca="1">IFERROR(IF(AND(OR(WEEKDAY(AS$4,2)&gt;5,AS$4=Congés),OR(AS96="x",AS96="S")),AS96,IF(AT$4=$E96,"x",IF(AND(((AT$4-$E96)/VLOOKUP($D96,Opérations[],8,0))=INT(((AT$4-$E96)/VLOOKUP($D96,Opérations[],8,0))),$D96&lt;&gt;""),"S",""))),"")</f>
        <v/>
      </c>
      <c r="AU96" s="34" t="str">
        <f t="array" aca="1" ref="AU96" ca="1">IFERROR(IF(AND(OR(WEEKDAY(AT$4,2)&gt;5,AT$4=Congés),OR(AT96="x",AT96="S")),AT96,IF(AU$4=$E96,"x",IF(AND(((AU$4-$E96)/VLOOKUP($D96,Opérations[],8,0))=INT(((AU$4-$E96)/VLOOKUP($D96,Opérations[],8,0))),$D96&lt;&gt;""),"S",""))),"")</f>
        <v/>
      </c>
      <c r="AV96" s="34" t="str">
        <f t="array" aca="1" ref="AV96" ca="1">IFERROR(IF(AND(OR(WEEKDAY(AU$4,2)&gt;5,AU$4=Congés),OR(AU96="x",AU96="S")),AU96,IF(AV$4=$E96,"x",IF(AND(((AV$4-$E96)/VLOOKUP($D96,Opérations[],8,0))=INT(((AV$4-$E96)/VLOOKUP($D96,Opérations[],8,0))),$D96&lt;&gt;""),"S",""))),"")</f>
        <v/>
      </c>
      <c r="AW96" s="34" t="str">
        <f t="array" aca="1" ref="AW96" ca="1">IFERROR(IF(AND(OR(WEEKDAY(AV$4,2)&gt;5,AV$4=Congés),OR(AV96="x",AV96="S")),AV96,IF(AW$4=$E96,"x",IF(AND(((AW$4-$E96)/VLOOKUP($D96,Opérations[],8,0))=INT(((AW$4-$E96)/VLOOKUP($D96,Opérations[],8,0))),$D96&lt;&gt;""),"S",""))),"")</f>
        <v/>
      </c>
      <c r="AX96" s="34" t="str">
        <f t="array" aca="1" ref="AX96" ca="1">IFERROR(IF(AND(OR(WEEKDAY(AW$4,2)&gt;5,AW$4=Congés),OR(AW96="x",AW96="S")),AW96,IF(AX$4=$E96,"x",IF(AND(((AX$4-$E96)/VLOOKUP($D96,Opérations[],8,0))=INT(((AX$4-$E96)/VLOOKUP($D96,Opérations[],8,0))),$D96&lt;&gt;""),"S",""))),"")</f>
        <v/>
      </c>
      <c r="AY96" s="34" t="str">
        <f t="array" aca="1" ref="AY96" ca="1">IFERROR(IF(AND(OR(WEEKDAY(AX$4,2)&gt;5,AX$4=Congés),OR(AX96="x",AX96="S")),AX96,IF(AY$4=$E96,"x",IF(AND(((AY$4-$E96)/VLOOKUP($D96,Opérations[],8,0))=INT(((AY$4-$E96)/VLOOKUP($D96,Opérations[],8,0))),$D96&lt;&gt;""),"S",""))),"")</f>
        <v/>
      </c>
      <c r="AZ96" s="34" t="str">
        <f t="array" aca="1" ref="AZ96" ca="1">IFERROR(IF(AND(OR(WEEKDAY(AY$4,2)&gt;5,AY$4=Congés),OR(AY96="x",AY96="S")),AY96,IF(AZ$4=$E96,"x",IF(AND(((AZ$4-$E96)/VLOOKUP($D96,Opérations[],8,0))=INT(((AZ$4-$E96)/VLOOKUP($D96,Opérations[],8,0))),$D96&lt;&gt;""),"S",""))),"")</f>
        <v/>
      </c>
      <c r="BA96" s="34" t="str">
        <f t="array" aca="1" ref="BA96" ca="1">IFERROR(IF(AND(OR(WEEKDAY(AZ$4,2)&gt;5,AZ$4=Congés),OR(AZ96="x",AZ96="S")),AZ96,IF(BA$4=$E96,"x",IF(AND(((BA$4-$E96)/VLOOKUP($D96,Opérations[],8,0))=INT(((BA$4-$E96)/VLOOKUP($D96,Opérations[],8,0))),$D96&lt;&gt;""),"S",""))),"")</f>
        <v/>
      </c>
      <c r="BB96" s="34" t="str">
        <f t="array" aca="1" ref="BB96" ca="1">IFERROR(IF(AND(OR(WEEKDAY(BA$4,2)&gt;5,BA$4=Congés),OR(BA96="x",BA96="S")),BA96,IF(BB$4=$E96,"x",IF(AND(((BB$4-$E96)/VLOOKUP($D96,Opérations[],8,0))=INT(((BB$4-$E96)/VLOOKUP($D96,Opérations[],8,0))),$D96&lt;&gt;""),"S",""))),"")</f>
        <v/>
      </c>
      <c r="BC96" s="34" t="str">
        <f t="array" aca="1" ref="BC96" ca="1">IFERROR(IF(AND(OR(WEEKDAY(BB$4,2)&gt;5,BB$4=Congés),OR(BB96="x",BB96="S")),BB96,IF(BC$4=$E96,"x",IF(AND(((BC$4-$E96)/VLOOKUP($D96,Opérations[],8,0))=INT(((BC$4-$E96)/VLOOKUP($D96,Opérations[],8,0))),$D96&lt;&gt;""),"S",""))),"")</f>
        <v/>
      </c>
      <c r="BD96" s="72" t="str">
        <f t="array" aca="1" ref="BD96" ca="1">IFERROR(IF(AND(OR(WEEKDAY(BC$4,2)&gt;5,BC$4=Congés),OR(BC96="x",BC96="S")),BC96,IF(BD$4=$E96,"x",IF(AND(((BD$4-$E96)/VLOOKUP($D96,Opérations[],8,0))=INT(((BD$4-$E96)/VLOOKUP($D96,Opérations[],8,0))),$D96&lt;&gt;""),"S",""))),"")</f>
        <v/>
      </c>
    </row>
    <row r="97" spans="3:56">
      <c r="C97" s="159" t="str">
        <f>IF(ISBLANK(D97),"",VLOOKUP(D97,Opérations[],2,0))</f>
        <v>Bon état, absence de jeu</v>
      </c>
      <c r="D97" s="4">
        <f t="shared" si="5"/>
        <v>91</v>
      </c>
      <c r="E97" s="71">
        <f>IF(ISBLANK(D97),"",VLOOKUP(D97,Opérations[],3,0))</f>
        <v>42650</v>
      </c>
      <c r="F97" s="83"/>
      <c r="G97" s="80" t="str">
        <f t="array" aca="1" ref="G97" ca="1">IFERROR(IF(AND(OR(WEEKDAY(F$4,2)&gt;5,F$4=Congés),OR(F97="x",F97="S")),F97,IF(G$4=$E97,"x",IF(AND(((G$4-$E97)/VLOOKUP($D97,Opérations[],8,0))=INT(((G$4-$E97)/VLOOKUP($D97,Opérations[],8,0))),$D97&lt;&gt;""),"S",""))),"")</f>
        <v/>
      </c>
      <c r="H97" s="34" t="str">
        <f t="array" aca="1" ref="H97" ca="1">IFERROR(IF(AND(OR(WEEKDAY(G$4,2)&gt;5,G$4=Congés),OR(G97="x",G97="S")),G97,IF(H$4=$E97,"x",IF(AND(((H$4-$E97)/VLOOKUP($D97,Opérations[],8,0))=INT(((H$4-$E97)/VLOOKUP($D97,Opérations[],8,0))),$D97&lt;&gt;""),"S",""))),"")</f>
        <v/>
      </c>
      <c r="I97" s="34" t="str">
        <f t="array" aca="1" ref="I97" ca="1">IFERROR(IF(AND(OR(WEEKDAY(H$4,2)&gt;5,H$4=Congés),OR(H97="x",H97="S")),H97,IF(I$4=$E97,"x",IF(AND(((I$4-$E97)/VLOOKUP($D97,Opérations[],8,0))=INT(((I$4-$E97)/VLOOKUP($D97,Opérations[],8,0))),$D97&lt;&gt;""),"S",""))),"")</f>
        <v/>
      </c>
      <c r="J97" s="34" t="str">
        <f t="array" aca="1" ref="J97" ca="1">IFERROR(IF(AND(OR(WEEKDAY(I$4,2)&gt;5,I$4=Congés),OR(I97="x",I97="S")),I97,IF(J$4=$E97,"x",IF(AND(((J$4-$E97)/VLOOKUP($D97,Opérations[],8,0))=INT(((J$4-$E97)/VLOOKUP($D97,Opérations[],8,0))),$D97&lt;&gt;""),"S",""))),"")</f>
        <v/>
      </c>
      <c r="K97" s="34" t="str">
        <f t="array" aca="1" ref="K97" ca="1">IFERROR(IF(AND(OR(WEEKDAY(J$4,2)&gt;5,J$4=Congés),OR(J97="x",J97="S")),J97,IF(K$4=$E97,"x",IF(AND(((K$4-$E97)/VLOOKUP($D97,Opérations[],8,0))=INT(((K$4-$E97)/VLOOKUP($D97,Opérations[],8,0))),$D97&lt;&gt;""),"S",""))),"")</f>
        <v/>
      </c>
      <c r="L97" s="34" t="str">
        <f t="array" aca="1" ref="L97" ca="1">IFERROR(IF(AND(OR(WEEKDAY(K$4,2)&gt;5,K$4=Congés),OR(K97="x",K97="S")),K97,IF(L$4=$E97,"x",IF(AND(((L$4-$E97)/VLOOKUP($D97,Opérations[],8,0))=INT(((L$4-$E97)/VLOOKUP($D97,Opérations[],8,0))),$D97&lt;&gt;""),"S",""))),"")</f>
        <v/>
      </c>
      <c r="M97" s="34" t="str">
        <f t="array" aca="1" ref="M97" ca="1">IFERROR(IF(AND(OR(WEEKDAY(L$4,2)&gt;5,L$4=Congés),OR(L97="x",L97="S")),L97,IF(M$4=$E97,"x",IF(AND(((M$4-$E97)/VLOOKUP($D97,Opérations[],8,0))=INT(((M$4-$E97)/VLOOKUP($D97,Opérations[],8,0))),$D97&lt;&gt;""),"S",""))),"")</f>
        <v/>
      </c>
      <c r="N97" s="34" t="str">
        <f t="array" aca="1" ref="N97" ca="1">IFERROR(IF(AND(OR(WEEKDAY(M$4,2)&gt;5,M$4=Congés),OR(M97="x",M97="S")),M97,IF(N$4=$E97,"x",IF(AND(((N$4-$E97)/VLOOKUP($D97,Opérations[],8,0))=INT(((N$4-$E97)/VLOOKUP($D97,Opérations[],8,0))),$D97&lt;&gt;""),"S",""))),"")</f>
        <v/>
      </c>
      <c r="O97" s="34" t="str">
        <f t="array" aca="1" ref="O97" ca="1">IFERROR(IF(AND(OR(WEEKDAY(N$4,2)&gt;5,N$4=Congés),OR(N97="x",N97="S")),N97,IF(O$4=$E97,"x",IF(AND(((O$4-$E97)/VLOOKUP($D97,Opérations[],8,0))=INT(((O$4-$E97)/VLOOKUP($D97,Opérations[],8,0))),$D97&lt;&gt;""),"S",""))),"")</f>
        <v/>
      </c>
      <c r="P97" s="34" t="str">
        <f t="array" aca="1" ref="P97" ca="1">IFERROR(IF(AND(OR(WEEKDAY(O$4,2)&gt;5,O$4=Congés),OR(O97="x",O97="S")),O97,IF(P$4=$E97,"x",IF(AND(((P$4-$E97)/VLOOKUP($D97,Opérations[],8,0))=INT(((P$4-$E97)/VLOOKUP($D97,Opérations[],8,0))),$D97&lt;&gt;""),"S",""))),"")</f>
        <v/>
      </c>
      <c r="Q97" s="34" t="str">
        <f t="array" aca="1" ref="Q97" ca="1">IFERROR(IF(AND(OR(WEEKDAY(P$4,2)&gt;5,P$4=Congés),OR(P97="x",P97="S")),P97,IF(Q$4=$E97,"x",IF(AND(((Q$4-$E97)/VLOOKUP($D97,Opérations[],8,0))=INT(((Q$4-$E97)/VLOOKUP($D97,Opérations[],8,0))),$D97&lt;&gt;""),"S",""))),"")</f>
        <v/>
      </c>
      <c r="R97" s="34" t="str">
        <f t="array" aca="1" ref="R97" ca="1">IFERROR(IF(AND(OR(WEEKDAY(Q$4,2)&gt;5,Q$4=Congés),OR(Q97="x",Q97="S")),Q97,IF(R$4=$E97,"x",IF(AND(((R$4-$E97)/VLOOKUP($D97,Opérations[],8,0))=INT(((R$4-$E97)/VLOOKUP($D97,Opérations[],8,0))),$D97&lt;&gt;""),"S",""))),"")</f>
        <v/>
      </c>
      <c r="S97" s="34" t="str">
        <f t="array" aca="1" ref="S97" ca="1">IFERROR(IF(AND(OR(WEEKDAY(R$4,2)&gt;5,R$4=Congés),OR(R97="x",R97="S")),R97,IF(S$4=$E97,"x",IF(AND(((S$4-$E97)/VLOOKUP($D97,Opérations[],8,0))=INT(((S$4-$E97)/VLOOKUP($D97,Opérations[],8,0))),$D97&lt;&gt;""),"S",""))),"")</f>
        <v/>
      </c>
      <c r="T97" s="34" t="str">
        <f t="array" aca="1" ref="T97" ca="1">IFERROR(IF(AND(OR(WEEKDAY(S$4,2)&gt;5,S$4=Congés),OR(S97="x",S97="S")),S97,IF(T$4=$E97,"x",IF(AND(((T$4-$E97)/VLOOKUP($D97,Opérations[],8,0))=INT(((T$4-$E97)/VLOOKUP($D97,Opérations[],8,0))),$D97&lt;&gt;""),"S",""))),"")</f>
        <v/>
      </c>
      <c r="U97" s="34" t="str">
        <f t="array" aca="1" ref="U97" ca="1">IFERROR(IF(AND(OR(WEEKDAY(T$4,2)&gt;5,T$4=Congés),OR(T97="x",T97="S")),T97,IF(U$4=$E97,"x",IF(AND(((U$4-$E97)/VLOOKUP($D97,Opérations[],8,0))=INT(((U$4-$E97)/VLOOKUP($D97,Opérations[],8,0))),$D97&lt;&gt;""),"S",""))),"")</f>
        <v/>
      </c>
      <c r="V97" s="34" t="str">
        <f t="array" aca="1" ref="V97" ca="1">IFERROR(IF(AND(OR(WEEKDAY(U$4,2)&gt;5,U$4=Congés),OR(U97="x",U97="S")),U97,IF(V$4=$E97,"x",IF(AND(((V$4-$E97)/VLOOKUP($D97,Opérations[],8,0))=INT(((V$4-$E97)/VLOOKUP($D97,Opérations[],8,0))),$D97&lt;&gt;""),"S",""))),"")</f>
        <v/>
      </c>
      <c r="W97" s="34" t="str">
        <f t="array" aca="1" ref="W97" ca="1">IFERROR(IF(AND(OR(WEEKDAY(V$4,2)&gt;5,V$4=Congés),OR(V97="x",V97="S")),V97,IF(W$4=$E97,"x",IF(AND(((W$4-$E97)/VLOOKUP($D97,Opérations[],8,0))=INT(((W$4-$E97)/VLOOKUP($D97,Opérations[],8,0))),$D97&lt;&gt;""),"S",""))),"")</f>
        <v/>
      </c>
      <c r="X97" s="34" t="str">
        <f t="array" aca="1" ref="X97" ca="1">IFERROR(IF(AND(OR(WEEKDAY(W$4,2)&gt;5,W$4=Congés),OR(W97="x",W97="S")),W97,IF(X$4=$E97,"x",IF(AND(((X$4-$E97)/VLOOKUP($D97,Opérations[],8,0))=INT(((X$4-$E97)/VLOOKUP($D97,Opérations[],8,0))),$D97&lt;&gt;""),"S",""))),"")</f>
        <v>S</v>
      </c>
      <c r="Y97" s="34" t="str">
        <f t="array" aca="1" ref="Y97" ca="1">IFERROR(IF(AND(OR(WEEKDAY(X$4,2)&gt;5,X$4=Congés),OR(X97="x",X97="S")),X97,IF(Y$4=$E97,"x",IF(AND(((Y$4-$E97)/VLOOKUP($D97,Opérations[],8,0))=INT(((Y$4-$E97)/VLOOKUP($D97,Opérations[],8,0))),$D97&lt;&gt;""),"S",""))),"")</f>
        <v>S</v>
      </c>
      <c r="Z97" s="34" t="str">
        <f t="array" aca="1" ref="Z97" ca="1">IFERROR(IF(AND(OR(WEEKDAY(Y$4,2)&gt;5,Y$4=Congés),OR(Y97="x",Y97="S")),Y97,IF(Z$4=$E97,"x",IF(AND(((Z$4-$E97)/VLOOKUP($D97,Opérations[],8,0))=INT(((Z$4-$E97)/VLOOKUP($D97,Opérations[],8,0))),$D97&lt;&gt;""),"S",""))),"")</f>
        <v>S</v>
      </c>
      <c r="AA97" s="34" t="str">
        <f t="array" aca="1" ref="AA97" ca="1">IFERROR(IF(AND(OR(WEEKDAY(Z$4,2)&gt;5,Z$4=Congés),OR(Z97="x",Z97="S")),Z97,IF(AA$4=$E97,"x",IF(AND(((AA$4-$E97)/VLOOKUP($D97,Opérations[],8,0))=INT(((AA$4-$E97)/VLOOKUP($D97,Opérations[],8,0))),$D97&lt;&gt;""),"S",""))),"")</f>
        <v/>
      </c>
      <c r="AB97" s="34" t="str">
        <f t="array" aca="1" ref="AB97" ca="1">IFERROR(IF(AND(OR(WEEKDAY(AA$4,2)&gt;5,AA$4=Congés),OR(AA97="x",AA97="S")),AA97,IF(AB$4=$E97,"x",IF(AND(((AB$4-$E97)/VLOOKUP($D97,Opérations[],8,0))=INT(((AB$4-$E97)/VLOOKUP($D97,Opérations[],8,0))),$D97&lt;&gt;""),"S",""))),"")</f>
        <v/>
      </c>
      <c r="AC97" s="34" t="str">
        <f t="array" aca="1" ref="AC97" ca="1">IFERROR(IF(AND(OR(WEEKDAY(AB$4,2)&gt;5,AB$4=Congés),OR(AB97="x",AB97="S")),AB97,IF(AC$4=$E97,"x",IF(AND(((AC$4-$E97)/VLOOKUP($D97,Opérations[],8,0))=INT(((AC$4-$E97)/VLOOKUP($D97,Opérations[],8,0))),$D97&lt;&gt;""),"S",""))),"")</f>
        <v/>
      </c>
      <c r="AD97" s="34" t="str">
        <f t="array" aca="1" ref="AD97" ca="1">IFERROR(IF(AND(OR(WEEKDAY(AC$4,2)&gt;5,AC$4=Congés),OR(AC97="x",AC97="S")),AC97,IF(AD$4=$E97,"x",IF(AND(((AD$4-$E97)/VLOOKUP($D97,Opérations[],8,0))=INT(((AD$4-$E97)/VLOOKUP($D97,Opérations[],8,0))),$D97&lt;&gt;""),"S",""))),"")</f>
        <v/>
      </c>
      <c r="AE97" s="34" t="str">
        <f t="array" aca="1" ref="AE97" ca="1">IFERROR(IF(AND(OR(WEEKDAY(AD$4,2)&gt;5,AD$4=Congés),OR(AD97="x",AD97="S")),AD97,IF(AE$4=$E97,"x",IF(AND(((AE$4-$E97)/VLOOKUP($D97,Opérations[],8,0))=INT(((AE$4-$E97)/VLOOKUP($D97,Opérations[],8,0))),$D97&lt;&gt;""),"S",""))),"")</f>
        <v/>
      </c>
      <c r="AF97" s="34" t="str">
        <f t="array" aca="1" ref="AF97" ca="1">IFERROR(IF(AND(OR(WEEKDAY(AE$4,2)&gt;5,AE$4=Congés),OR(AE97="x",AE97="S")),AE97,IF(AF$4=$E97,"x",IF(AND(((AF$4-$E97)/VLOOKUP($D97,Opérations[],8,0))=INT(((AF$4-$E97)/VLOOKUP($D97,Opérations[],8,0))),$D97&lt;&gt;""),"S",""))),"")</f>
        <v/>
      </c>
      <c r="AG97" s="72" t="str">
        <f t="array" aca="1" ref="AG97" ca="1">IFERROR(IF(AND(OR(WEEKDAY(AF$4,2)&gt;5,AF$4=Congés),OR(AF97="x",AF97="S")),AF97,IF(AG$4=$E97,"x",IF(AND(((AG$4-$E97)/VLOOKUP($D97,Opérations[],8,0))=INT(((AG$4-$E97)/VLOOKUP($D97,Opérations[],8,0))),$D97&lt;&gt;""),"S",""))),"")</f>
        <v/>
      </c>
      <c r="AH97" s="80" t="str">
        <f t="array" aca="1" ref="AH97" ca="1">IFERROR(IF(AND(OR(WEEKDAY(AG$4,2)&gt;5,AG$4=Congés),OR(AG97="x",AG97="S")),AG97,IF(AH$4=$E97,"x",IF(AND(((AH$4-$E97)/VLOOKUP($D97,Opérations[],8,0))=INT(((AH$4-$E97)/VLOOKUP($D97,Opérations[],8,0))),$D97&lt;&gt;""),"S",""))),"")</f>
        <v/>
      </c>
      <c r="AI97" s="34" t="str">
        <f t="array" aca="1" ref="AI97" ca="1">IFERROR(IF(AND(OR(WEEKDAY(AH$4,2)&gt;5,AH$4=Congés),OR(AH97="x",AH97="S")),AH97,IF(AI$4=$E97,"x",IF(AND(((AI$4-$E97)/VLOOKUP($D97,Opérations[],8,0))=INT(((AI$4-$E97)/VLOOKUP($D97,Opérations[],8,0))),$D97&lt;&gt;""),"S",""))),"")</f>
        <v/>
      </c>
      <c r="AJ97" s="34" t="str">
        <f t="array" aca="1" ref="AJ97" ca="1">IFERROR(IF(AND(OR(WEEKDAY(AI$4,2)&gt;5,AI$4=Congés),OR(AI97="x",AI97="S")),AI97,IF(AJ$4=$E97,"x",IF(AND(((AJ$4-$E97)/VLOOKUP($D97,Opérations[],8,0))=INT(((AJ$4-$E97)/VLOOKUP($D97,Opérations[],8,0))),$D97&lt;&gt;""),"S",""))),"")</f>
        <v/>
      </c>
      <c r="AK97" s="34" t="str">
        <f t="array" aca="1" ref="AK97" ca="1">IFERROR(IF(AND(OR(WEEKDAY(AJ$4,2)&gt;5,AJ$4=Congés),OR(AJ97="x",AJ97="S")),AJ97,IF(AK$4=$E97,"x",IF(AND(((AK$4-$E97)/VLOOKUP($D97,Opérations[],8,0))=INT(((AK$4-$E97)/VLOOKUP($D97,Opérations[],8,0))),$D97&lt;&gt;""),"S",""))),"")</f>
        <v/>
      </c>
      <c r="AL97" s="34" t="str">
        <f t="array" aca="1" ref="AL97" ca="1">IFERROR(IF(AND(OR(WEEKDAY(AK$4,2)&gt;5,AK$4=Congés),OR(AK97="x",AK97="S")),AK97,IF(AL$4=$E97,"x",IF(AND(((AL$4-$E97)/VLOOKUP($D97,Opérations[],8,0))=INT(((AL$4-$E97)/VLOOKUP($D97,Opérations[],8,0))),$D97&lt;&gt;""),"S",""))),"")</f>
        <v/>
      </c>
      <c r="AM97" s="34" t="str">
        <f t="array" aca="1" ref="AM97" ca="1">IFERROR(IF(AND(OR(WEEKDAY(AL$4,2)&gt;5,AL$4=Congés),OR(AL97="x",AL97="S")),AL97,IF(AM$4=$E97,"x",IF(AND(((AM$4-$E97)/VLOOKUP($D97,Opérations[],8,0))=INT(((AM$4-$E97)/VLOOKUP($D97,Opérations[],8,0))),$D97&lt;&gt;""),"S",""))),"")</f>
        <v/>
      </c>
      <c r="AN97" s="34" t="str">
        <f t="array" aca="1" ref="AN97" ca="1">IFERROR(IF(AND(OR(WEEKDAY(AM$4,2)&gt;5,AM$4=Congés),OR(AM97="x",AM97="S")),AM97,IF(AN$4=$E97,"x",IF(AND(((AN$4-$E97)/VLOOKUP($D97,Opérations[],8,0))=INT(((AN$4-$E97)/VLOOKUP($D97,Opérations[],8,0))),$D97&lt;&gt;""),"S",""))),"")</f>
        <v/>
      </c>
      <c r="AO97" s="34" t="str">
        <f t="array" aca="1" ref="AO97" ca="1">IFERROR(IF(AND(OR(WEEKDAY(AN$4,2)&gt;5,AN$4=Congés),OR(AN97="x",AN97="S")),AN97,IF(AO$4=$E97,"x",IF(AND(((AO$4-$E97)/VLOOKUP($D97,Opérations[],8,0))=INT(((AO$4-$E97)/VLOOKUP($D97,Opérations[],8,0))),$D97&lt;&gt;""),"S",""))),"")</f>
        <v/>
      </c>
      <c r="AP97" s="34" t="str">
        <f t="array" aca="1" ref="AP97" ca="1">IFERROR(IF(AND(OR(WEEKDAY(AO$4,2)&gt;5,AO$4=Congés),OR(AO97="x",AO97="S")),AO97,IF(AP$4=$E97,"x",IF(AND(((AP$4-$E97)/VLOOKUP($D97,Opérations[],8,0))=INT(((AP$4-$E97)/VLOOKUP($D97,Opérations[],8,0))),$D97&lt;&gt;""),"S",""))),"")</f>
        <v/>
      </c>
      <c r="AQ97" s="34" t="str">
        <f t="array" aca="1" ref="AQ97" ca="1">IFERROR(IF(AND(OR(WEEKDAY(AP$4,2)&gt;5,AP$4=Congés),OR(AP97="x",AP97="S")),AP97,IF(AQ$4=$E97,"x",IF(AND(((AQ$4-$E97)/VLOOKUP($D97,Opérations[],8,0))=INT(((AQ$4-$E97)/VLOOKUP($D97,Opérations[],8,0))),$D97&lt;&gt;""),"S",""))),"")</f>
        <v/>
      </c>
      <c r="AR97" s="34" t="str">
        <f t="array" aca="1" ref="AR97" ca="1">IFERROR(IF(AND(OR(WEEKDAY(AQ$4,2)&gt;5,AQ$4=Congés),OR(AQ97="x",AQ97="S")),AQ97,IF(AR$4=$E97,"x",IF(AND(((AR$4-$E97)/VLOOKUP($D97,Opérations[],8,0))=INT(((AR$4-$E97)/VLOOKUP($D97,Opérations[],8,0))),$D97&lt;&gt;""),"S",""))),"")</f>
        <v/>
      </c>
      <c r="AS97" s="34" t="str">
        <f t="array" aca="1" ref="AS97" ca="1">IFERROR(IF(AND(OR(WEEKDAY(AR$4,2)&gt;5,AR$4=Congés),OR(AR97="x",AR97="S")),AR97,IF(AS$4=$E97,"x",IF(AND(((AS$4-$E97)/VLOOKUP($D97,Opérations[],8,0))=INT(((AS$4-$E97)/VLOOKUP($D97,Opérations[],8,0))),$D97&lt;&gt;""),"S",""))),"")</f>
        <v/>
      </c>
      <c r="AT97" s="34" t="str">
        <f t="array" aca="1" ref="AT97" ca="1">IFERROR(IF(AND(OR(WEEKDAY(AS$4,2)&gt;5,AS$4=Congés),OR(AS97="x",AS97="S")),AS97,IF(AT$4=$E97,"x",IF(AND(((AT$4-$E97)/VLOOKUP($D97,Opérations[],8,0))=INT(((AT$4-$E97)/VLOOKUP($D97,Opérations[],8,0))),$D97&lt;&gt;""),"S",""))),"")</f>
        <v/>
      </c>
      <c r="AU97" s="34" t="str">
        <f t="array" aca="1" ref="AU97" ca="1">IFERROR(IF(AND(OR(WEEKDAY(AT$4,2)&gt;5,AT$4=Congés),OR(AT97="x",AT97="S")),AT97,IF(AU$4=$E97,"x",IF(AND(((AU$4-$E97)/VLOOKUP($D97,Opérations[],8,0))=INT(((AU$4-$E97)/VLOOKUP($D97,Opérations[],8,0))),$D97&lt;&gt;""),"S",""))),"")</f>
        <v/>
      </c>
      <c r="AV97" s="34" t="str">
        <f t="array" aca="1" ref="AV97" ca="1">IFERROR(IF(AND(OR(WEEKDAY(AU$4,2)&gt;5,AU$4=Congés),OR(AU97="x",AU97="S")),AU97,IF(AV$4=$E97,"x",IF(AND(((AV$4-$E97)/VLOOKUP($D97,Opérations[],8,0))=INT(((AV$4-$E97)/VLOOKUP($D97,Opérations[],8,0))),$D97&lt;&gt;""),"S",""))),"")</f>
        <v/>
      </c>
      <c r="AW97" s="34" t="str">
        <f t="array" aca="1" ref="AW97" ca="1">IFERROR(IF(AND(OR(WEEKDAY(AV$4,2)&gt;5,AV$4=Congés),OR(AV97="x",AV97="S")),AV97,IF(AW$4=$E97,"x",IF(AND(((AW$4-$E97)/VLOOKUP($D97,Opérations[],8,0))=INT(((AW$4-$E97)/VLOOKUP($D97,Opérations[],8,0))),$D97&lt;&gt;""),"S",""))),"")</f>
        <v/>
      </c>
      <c r="AX97" s="34" t="str">
        <f t="array" aca="1" ref="AX97" ca="1">IFERROR(IF(AND(OR(WEEKDAY(AW$4,2)&gt;5,AW$4=Congés),OR(AW97="x",AW97="S")),AW97,IF(AX$4=$E97,"x",IF(AND(((AX$4-$E97)/VLOOKUP($D97,Opérations[],8,0))=INT(((AX$4-$E97)/VLOOKUP($D97,Opérations[],8,0))),$D97&lt;&gt;""),"S",""))),"")</f>
        <v/>
      </c>
      <c r="AY97" s="34" t="str">
        <f t="array" aca="1" ref="AY97" ca="1">IFERROR(IF(AND(OR(WEEKDAY(AX$4,2)&gt;5,AX$4=Congés),OR(AX97="x",AX97="S")),AX97,IF(AY$4=$E97,"x",IF(AND(((AY$4-$E97)/VLOOKUP($D97,Opérations[],8,0))=INT(((AY$4-$E97)/VLOOKUP($D97,Opérations[],8,0))),$D97&lt;&gt;""),"S",""))),"")</f>
        <v/>
      </c>
      <c r="AZ97" s="34" t="str">
        <f t="array" aca="1" ref="AZ97" ca="1">IFERROR(IF(AND(OR(WEEKDAY(AY$4,2)&gt;5,AY$4=Congés),OR(AY97="x",AY97="S")),AY97,IF(AZ$4=$E97,"x",IF(AND(((AZ$4-$E97)/VLOOKUP($D97,Opérations[],8,0))=INT(((AZ$4-$E97)/VLOOKUP($D97,Opérations[],8,0))),$D97&lt;&gt;""),"S",""))),"")</f>
        <v/>
      </c>
      <c r="BA97" s="34" t="str">
        <f t="array" aca="1" ref="BA97" ca="1">IFERROR(IF(AND(OR(WEEKDAY(AZ$4,2)&gt;5,AZ$4=Congés),OR(AZ97="x",AZ97="S")),AZ97,IF(BA$4=$E97,"x",IF(AND(((BA$4-$E97)/VLOOKUP($D97,Opérations[],8,0))=INT(((BA$4-$E97)/VLOOKUP($D97,Opérations[],8,0))),$D97&lt;&gt;""),"S",""))),"")</f>
        <v/>
      </c>
      <c r="BB97" s="34" t="str">
        <f t="array" aca="1" ref="BB97" ca="1">IFERROR(IF(AND(OR(WEEKDAY(BA$4,2)&gt;5,BA$4=Congés),OR(BA97="x",BA97="S")),BA97,IF(BB$4=$E97,"x",IF(AND(((BB$4-$E97)/VLOOKUP($D97,Opérations[],8,0))=INT(((BB$4-$E97)/VLOOKUP($D97,Opérations[],8,0))),$D97&lt;&gt;""),"S",""))),"")</f>
        <v>S</v>
      </c>
      <c r="BC97" s="34" t="str">
        <f t="array" aca="1" ref="BC97" ca="1">IFERROR(IF(AND(OR(WEEKDAY(BB$4,2)&gt;5,BB$4=Congés),OR(BB97="x",BB97="S")),BB97,IF(BC$4=$E97,"x",IF(AND(((BC$4-$E97)/VLOOKUP($D97,Opérations[],8,0))=INT(((BC$4-$E97)/VLOOKUP($D97,Opérations[],8,0))),$D97&lt;&gt;""),"S",""))),"")</f>
        <v/>
      </c>
      <c r="BD97" s="72" t="str">
        <f t="array" aca="1" ref="BD97" ca="1">IFERROR(IF(AND(OR(WEEKDAY(BC$4,2)&gt;5,BC$4=Congés),OR(BC97="x",BC97="S")),BC97,IF(BD$4=$E97,"x",IF(AND(((BD$4-$E97)/VLOOKUP($D97,Opérations[],8,0))=INT(((BD$4-$E97)/VLOOKUP($D97,Opérations[],8,0))),$D97&lt;&gt;""),"S",""))),"")</f>
        <v/>
      </c>
    </row>
    <row r="98" spans="3:56">
      <c r="C98" s="163" t="str">
        <f>IF(ISBLANK(D98),"",VLOOKUP(D98,Opérations[],2,0))</f>
        <v>Etat des glissères</v>
      </c>
      <c r="D98" s="4">
        <f t="shared" si="5"/>
        <v>92</v>
      </c>
      <c r="E98" s="71">
        <f>IF(ISBLANK(D98),"",VLOOKUP(D98,Opérations[],3,0))</f>
        <v>0</v>
      </c>
      <c r="F98" s="83"/>
      <c r="G98" s="80" t="str">
        <f t="array" aca="1" ref="G98" ca="1">IFERROR(IF(AND(OR(WEEKDAY(F$4,2)&gt;5,F$4=Congés),OR(F98="x",F98="S")),F98,IF(G$4=$E98,"x",IF(AND(((G$4-$E98)/VLOOKUP($D98,Opérations[],8,0))=INT(((G$4-$E98)/VLOOKUP($D98,Opérations[],8,0))),$D98&lt;&gt;""),"S",""))),"")</f>
        <v/>
      </c>
      <c r="H98" s="34" t="str">
        <f t="array" aca="1" ref="H98" ca="1">IFERROR(IF(AND(OR(WEEKDAY(G$4,2)&gt;5,G$4=Congés),OR(G98="x",G98="S")),G98,IF(H$4=$E98,"x",IF(AND(((H$4-$E98)/VLOOKUP($D98,Opérations[],8,0))=INT(((H$4-$E98)/VLOOKUP($D98,Opérations[],8,0))),$D98&lt;&gt;""),"S",""))),"")</f>
        <v/>
      </c>
      <c r="I98" s="34" t="str">
        <f t="array" aca="1" ref="I98" ca="1">IFERROR(IF(AND(OR(WEEKDAY(H$4,2)&gt;5,H$4=Congés),OR(H98="x",H98="S")),H98,IF(I$4=$E98,"x",IF(AND(((I$4-$E98)/VLOOKUP($D98,Opérations[],8,0))=INT(((I$4-$E98)/VLOOKUP($D98,Opérations[],8,0))),$D98&lt;&gt;""),"S",""))),"")</f>
        <v/>
      </c>
      <c r="J98" s="34" t="str">
        <f t="array" aca="1" ref="J98" ca="1">IFERROR(IF(AND(OR(WEEKDAY(I$4,2)&gt;5,I$4=Congés),OR(I98="x",I98="S")),I98,IF(J$4=$E98,"x",IF(AND(((J$4-$E98)/VLOOKUP($D98,Opérations[],8,0))=INT(((J$4-$E98)/VLOOKUP($D98,Opérations[],8,0))),$D98&lt;&gt;""),"S",""))),"")</f>
        <v/>
      </c>
      <c r="K98" s="34" t="str">
        <f t="array" aca="1" ref="K98" ca="1">IFERROR(IF(AND(OR(WEEKDAY(J$4,2)&gt;5,J$4=Congés),OR(J98="x",J98="S")),J98,IF(K$4=$E98,"x",IF(AND(((K$4-$E98)/VLOOKUP($D98,Opérations[],8,0))=INT(((K$4-$E98)/VLOOKUP($D98,Opérations[],8,0))),$D98&lt;&gt;""),"S",""))),"")</f>
        <v/>
      </c>
      <c r="L98" s="34" t="str">
        <f t="array" aca="1" ref="L98" ca="1">IFERROR(IF(AND(OR(WEEKDAY(K$4,2)&gt;5,K$4=Congés),OR(K98="x",K98="S")),K98,IF(L$4=$E98,"x",IF(AND(((L$4-$E98)/VLOOKUP($D98,Opérations[],8,0))=INT(((L$4-$E98)/VLOOKUP($D98,Opérations[],8,0))),$D98&lt;&gt;""),"S",""))),"")</f>
        <v/>
      </c>
      <c r="M98" s="34" t="str">
        <f t="array" aca="1" ref="M98" ca="1">IFERROR(IF(AND(OR(WEEKDAY(L$4,2)&gt;5,L$4=Congés),OR(L98="x",L98="S")),L98,IF(M$4=$E98,"x",IF(AND(((M$4-$E98)/VLOOKUP($D98,Opérations[],8,0))=INT(((M$4-$E98)/VLOOKUP($D98,Opérations[],8,0))),$D98&lt;&gt;""),"S",""))),"")</f>
        <v/>
      </c>
      <c r="N98" s="34" t="str">
        <f t="array" aca="1" ref="N98" ca="1">IFERROR(IF(AND(OR(WEEKDAY(M$4,2)&gt;5,M$4=Congés),OR(M98="x",M98="S")),M98,IF(N$4=$E98,"x",IF(AND(((N$4-$E98)/VLOOKUP($D98,Opérations[],8,0))=INT(((N$4-$E98)/VLOOKUP($D98,Opérations[],8,0))),$D98&lt;&gt;""),"S",""))),"")</f>
        <v/>
      </c>
      <c r="O98" s="34" t="str">
        <f t="array" aca="1" ref="O98" ca="1">IFERROR(IF(AND(OR(WEEKDAY(N$4,2)&gt;5,N$4=Congés),OR(N98="x",N98="S")),N98,IF(O$4=$E98,"x",IF(AND(((O$4-$E98)/VLOOKUP($D98,Opérations[],8,0))=INT(((O$4-$E98)/VLOOKUP($D98,Opérations[],8,0))),$D98&lt;&gt;""),"S",""))),"")</f>
        <v/>
      </c>
      <c r="P98" s="34" t="str">
        <f t="array" aca="1" ref="P98" ca="1">IFERROR(IF(AND(OR(WEEKDAY(O$4,2)&gt;5,O$4=Congés),OR(O98="x",O98="S")),O98,IF(P$4=$E98,"x",IF(AND(((P$4-$E98)/VLOOKUP($D98,Opérations[],8,0))=INT(((P$4-$E98)/VLOOKUP($D98,Opérations[],8,0))),$D98&lt;&gt;""),"S",""))),"")</f>
        <v/>
      </c>
      <c r="Q98" s="34" t="str">
        <f t="array" aca="1" ref="Q98" ca="1">IFERROR(IF(AND(OR(WEEKDAY(P$4,2)&gt;5,P$4=Congés),OR(P98="x",P98="S")),P98,IF(Q$4=$E98,"x",IF(AND(((Q$4-$E98)/VLOOKUP($D98,Opérations[],8,0))=INT(((Q$4-$E98)/VLOOKUP($D98,Opérations[],8,0))),$D98&lt;&gt;""),"S",""))),"")</f>
        <v/>
      </c>
      <c r="R98" s="34" t="str">
        <f t="array" aca="1" ref="R98" ca="1">IFERROR(IF(AND(OR(WEEKDAY(Q$4,2)&gt;5,Q$4=Congés),OR(Q98="x",Q98="S")),Q98,IF(R$4=$E98,"x",IF(AND(((R$4-$E98)/VLOOKUP($D98,Opérations[],8,0))=INT(((R$4-$E98)/VLOOKUP($D98,Opérations[],8,0))),$D98&lt;&gt;""),"S",""))),"")</f>
        <v/>
      </c>
      <c r="S98" s="34" t="str">
        <f t="array" aca="1" ref="S98" ca="1">IFERROR(IF(AND(OR(WEEKDAY(R$4,2)&gt;5,R$4=Congés),OR(R98="x",R98="S")),R98,IF(S$4=$E98,"x",IF(AND(((S$4-$E98)/VLOOKUP($D98,Opérations[],8,0))=INT(((S$4-$E98)/VLOOKUP($D98,Opérations[],8,0))),$D98&lt;&gt;""),"S",""))),"")</f>
        <v/>
      </c>
      <c r="T98" s="34" t="str">
        <f t="array" aca="1" ref="T98" ca="1">IFERROR(IF(AND(OR(WEEKDAY(S$4,2)&gt;5,S$4=Congés),OR(S98="x",S98="S")),S98,IF(T$4=$E98,"x",IF(AND(((T$4-$E98)/VLOOKUP($D98,Opérations[],8,0))=INT(((T$4-$E98)/VLOOKUP($D98,Opérations[],8,0))),$D98&lt;&gt;""),"S",""))),"")</f>
        <v/>
      </c>
      <c r="U98" s="34" t="str">
        <f t="array" aca="1" ref="U98" ca="1">IFERROR(IF(AND(OR(WEEKDAY(T$4,2)&gt;5,T$4=Congés),OR(T98="x",T98="S")),T98,IF(U$4=$E98,"x",IF(AND(((U$4-$E98)/VLOOKUP($D98,Opérations[],8,0))=INT(((U$4-$E98)/VLOOKUP($D98,Opérations[],8,0))),$D98&lt;&gt;""),"S",""))),"")</f>
        <v/>
      </c>
      <c r="V98" s="34" t="str">
        <f t="array" aca="1" ref="V98" ca="1">IFERROR(IF(AND(OR(WEEKDAY(U$4,2)&gt;5,U$4=Congés),OR(U98="x",U98="S")),U98,IF(V$4=$E98,"x",IF(AND(((V$4-$E98)/VLOOKUP($D98,Opérations[],8,0))=INT(((V$4-$E98)/VLOOKUP($D98,Opérations[],8,0))),$D98&lt;&gt;""),"S",""))),"")</f>
        <v/>
      </c>
      <c r="W98" s="34" t="str">
        <f t="array" aca="1" ref="W98" ca="1">IFERROR(IF(AND(OR(WEEKDAY(V$4,2)&gt;5,V$4=Congés),OR(V98="x",V98="S")),V98,IF(W$4=$E98,"x",IF(AND(((W$4-$E98)/VLOOKUP($D98,Opérations[],8,0))=INT(((W$4-$E98)/VLOOKUP($D98,Opérations[],8,0))),$D98&lt;&gt;""),"S",""))),"")</f>
        <v/>
      </c>
      <c r="X98" s="34" t="str">
        <f t="array" aca="1" ref="X98" ca="1">IFERROR(IF(AND(OR(WEEKDAY(W$4,2)&gt;5,W$4=Congés),OR(W98="x",W98="S")),W98,IF(X$4=$E98,"x",IF(AND(((X$4-$E98)/VLOOKUP($D98,Opérations[],8,0))=INT(((X$4-$E98)/VLOOKUP($D98,Opérations[],8,0))),$D98&lt;&gt;""),"S",""))),"")</f>
        <v/>
      </c>
      <c r="Y98" s="34" t="str">
        <f t="array" aca="1" ref="Y98" ca="1">IFERROR(IF(AND(OR(WEEKDAY(X$4,2)&gt;5,X$4=Congés),OR(X98="x",X98="S")),X98,IF(Y$4=$E98,"x",IF(AND(((Y$4-$E98)/VLOOKUP($D98,Opérations[],8,0))=INT(((Y$4-$E98)/VLOOKUP($D98,Opérations[],8,0))),$D98&lt;&gt;""),"S",""))),"")</f>
        <v/>
      </c>
      <c r="Z98" s="34" t="str">
        <f t="array" aca="1" ref="Z98" ca="1">IFERROR(IF(AND(OR(WEEKDAY(Y$4,2)&gt;5,Y$4=Congés),OR(Y98="x",Y98="S")),Y98,IF(Z$4=$E98,"x",IF(AND(((Z$4-$E98)/VLOOKUP($D98,Opérations[],8,0))=INT(((Z$4-$E98)/VLOOKUP($D98,Opérations[],8,0))),$D98&lt;&gt;""),"S",""))),"")</f>
        <v/>
      </c>
      <c r="AA98" s="34" t="str">
        <f t="array" aca="1" ref="AA98" ca="1">IFERROR(IF(AND(OR(WEEKDAY(Z$4,2)&gt;5,Z$4=Congés),OR(Z98="x",Z98="S")),Z98,IF(AA$4=$E98,"x",IF(AND(((AA$4-$E98)/VLOOKUP($D98,Opérations[],8,0))=INT(((AA$4-$E98)/VLOOKUP($D98,Opérations[],8,0))),$D98&lt;&gt;""),"S",""))),"")</f>
        <v/>
      </c>
      <c r="AB98" s="34" t="str">
        <f t="array" aca="1" ref="AB98" ca="1">IFERROR(IF(AND(OR(WEEKDAY(AA$4,2)&gt;5,AA$4=Congés),OR(AA98="x",AA98="S")),AA98,IF(AB$4=$E98,"x",IF(AND(((AB$4-$E98)/VLOOKUP($D98,Opérations[],8,0))=INT(((AB$4-$E98)/VLOOKUP($D98,Opérations[],8,0))),$D98&lt;&gt;""),"S",""))),"")</f>
        <v/>
      </c>
      <c r="AC98" s="34" t="str">
        <f t="array" aca="1" ref="AC98" ca="1">IFERROR(IF(AND(OR(WEEKDAY(AB$4,2)&gt;5,AB$4=Congés),OR(AB98="x",AB98="S")),AB98,IF(AC$4=$E98,"x",IF(AND(((AC$4-$E98)/VLOOKUP($D98,Opérations[],8,0))=INT(((AC$4-$E98)/VLOOKUP($D98,Opérations[],8,0))),$D98&lt;&gt;""),"S",""))),"")</f>
        <v/>
      </c>
      <c r="AD98" s="34" t="str">
        <f t="array" aca="1" ref="AD98" ca="1">IFERROR(IF(AND(OR(WEEKDAY(AC$4,2)&gt;5,AC$4=Congés),OR(AC98="x",AC98="S")),AC98,IF(AD$4=$E98,"x",IF(AND(((AD$4-$E98)/VLOOKUP($D98,Opérations[],8,0))=INT(((AD$4-$E98)/VLOOKUP($D98,Opérations[],8,0))),$D98&lt;&gt;""),"S",""))),"")</f>
        <v/>
      </c>
      <c r="AE98" s="34" t="str">
        <f t="array" aca="1" ref="AE98" ca="1">IFERROR(IF(AND(OR(WEEKDAY(AD$4,2)&gt;5,AD$4=Congés),OR(AD98="x",AD98="S")),AD98,IF(AE$4=$E98,"x",IF(AND(((AE$4-$E98)/VLOOKUP($D98,Opérations[],8,0))=INT(((AE$4-$E98)/VLOOKUP($D98,Opérations[],8,0))),$D98&lt;&gt;""),"S",""))),"")</f>
        <v/>
      </c>
      <c r="AF98" s="34" t="str">
        <f t="array" aca="1" ref="AF98" ca="1">IFERROR(IF(AND(OR(WEEKDAY(AE$4,2)&gt;5,AE$4=Congés),OR(AE98="x",AE98="S")),AE98,IF(AF$4=$E98,"x",IF(AND(((AF$4-$E98)/VLOOKUP($D98,Opérations[],8,0))=INT(((AF$4-$E98)/VLOOKUP($D98,Opérations[],8,0))),$D98&lt;&gt;""),"S",""))),"")</f>
        <v/>
      </c>
      <c r="AG98" s="72" t="str">
        <f t="array" aca="1" ref="AG98" ca="1">IFERROR(IF(AND(OR(WEEKDAY(AF$4,2)&gt;5,AF$4=Congés),OR(AF98="x",AF98="S")),AF98,IF(AG$4=$E98,"x",IF(AND(((AG$4-$E98)/VLOOKUP($D98,Opérations[],8,0))=INT(((AG$4-$E98)/VLOOKUP($D98,Opérations[],8,0))),$D98&lt;&gt;""),"S",""))),"")</f>
        <v/>
      </c>
      <c r="AH98" s="80" t="str">
        <f t="array" aca="1" ref="AH98" ca="1">IFERROR(IF(AND(OR(WEEKDAY(AG$4,2)&gt;5,AG$4=Congés),OR(AG98="x",AG98="S")),AG98,IF(AH$4=$E98,"x",IF(AND(((AH$4-$E98)/VLOOKUP($D98,Opérations[],8,0))=INT(((AH$4-$E98)/VLOOKUP($D98,Opérations[],8,0))),$D98&lt;&gt;""),"S",""))),"")</f>
        <v/>
      </c>
      <c r="AI98" s="34" t="str">
        <f t="array" aca="1" ref="AI98" ca="1">IFERROR(IF(AND(OR(WEEKDAY(AH$4,2)&gt;5,AH$4=Congés),OR(AH98="x",AH98="S")),AH98,IF(AI$4=$E98,"x",IF(AND(((AI$4-$E98)/VLOOKUP($D98,Opérations[],8,0))=INT(((AI$4-$E98)/VLOOKUP($D98,Opérations[],8,0))),$D98&lt;&gt;""),"S",""))),"")</f>
        <v/>
      </c>
      <c r="AJ98" s="34" t="str">
        <f t="array" aca="1" ref="AJ98" ca="1">IFERROR(IF(AND(OR(WEEKDAY(AI$4,2)&gt;5,AI$4=Congés),OR(AI98="x",AI98="S")),AI98,IF(AJ$4=$E98,"x",IF(AND(((AJ$4-$E98)/VLOOKUP($D98,Opérations[],8,0))=INT(((AJ$4-$E98)/VLOOKUP($D98,Opérations[],8,0))),$D98&lt;&gt;""),"S",""))),"")</f>
        <v/>
      </c>
      <c r="AK98" s="34" t="str">
        <f t="array" aca="1" ref="AK98" ca="1">IFERROR(IF(AND(OR(WEEKDAY(AJ$4,2)&gt;5,AJ$4=Congés),OR(AJ98="x",AJ98="S")),AJ98,IF(AK$4=$E98,"x",IF(AND(((AK$4-$E98)/VLOOKUP($D98,Opérations[],8,0))=INT(((AK$4-$E98)/VLOOKUP($D98,Opérations[],8,0))),$D98&lt;&gt;""),"S",""))),"")</f>
        <v/>
      </c>
      <c r="AL98" s="34" t="str">
        <f t="array" aca="1" ref="AL98" ca="1">IFERROR(IF(AND(OR(WEEKDAY(AK$4,2)&gt;5,AK$4=Congés),OR(AK98="x",AK98="S")),AK98,IF(AL$4=$E98,"x",IF(AND(((AL$4-$E98)/VLOOKUP($D98,Opérations[],8,0))=INT(((AL$4-$E98)/VLOOKUP($D98,Opérations[],8,0))),$D98&lt;&gt;""),"S",""))),"")</f>
        <v/>
      </c>
      <c r="AM98" s="34" t="str">
        <f t="array" aca="1" ref="AM98" ca="1">IFERROR(IF(AND(OR(WEEKDAY(AL$4,2)&gt;5,AL$4=Congés),OR(AL98="x",AL98="S")),AL98,IF(AM$4=$E98,"x",IF(AND(((AM$4-$E98)/VLOOKUP($D98,Opérations[],8,0))=INT(((AM$4-$E98)/VLOOKUP($D98,Opérations[],8,0))),$D98&lt;&gt;""),"S",""))),"")</f>
        <v/>
      </c>
      <c r="AN98" s="34" t="str">
        <f t="array" aca="1" ref="AN98" ca="1">IFERROR(IF(AND(OR(WEEKDAY(AM$4,2)&gt;5,AM$4=Congés),OR(AM98="x",AM98="S")),AM98,IF(AN$4=$E98,"x",IF(AND(((AN$4-$E98)/VLOOKUP($D98,Opérations[],8,0))=INT(((AN$4-$E98)/VLOOKUP($D98,Opérations[],8,0))),$D98&lt;&gt;""),"S",""))),"")</f>
        <v/>
      </c>
      <c r="AO98" s="34" t="str">
        <f t="array" aca="1" ref="AO98" ca="1">IFERROR(IF(AND(OR(WEEKDAY(AN$4,2)&gt;5,AN$4=Congés),OR(AN98="x",AN98="S")),AN98,IF(AO$4=$E98,"x",IF(AND(((AO$4-$E98)/VLOOKUP($D98,Opérations[],8,0))=INT(((AO$4-$E98)/VLOOKUP($D98,Opérations[],8,0))),$D98&lt;&gt;""),"S",""))),"")</f>
        <v/>
      </c>
      <c r="AP98" s="34" t="str">
        <f t="array" aca="1" ref="AP98" ca="1">IFERROR(IF(AND(OR(WEEKDAY(AO$4,2)&gt;5,AO$4=Congés),OR(AO98="x",AO98="S")),AO98,IF(AP$4=$E98,"x",IF(AND(((AP$4-$E98)/VLOOKUP($D98,Opérations[],8,0))=INT(((AP$4-$E98)/VLOOKUP($D98,Opérations[],8,0))),$D98&lt;&gt;""),"S",""))),"")</f>
        <v/>
      </c>
      <c r="AQ98" s="34" t="str">
        <f t="array" aca="1" ref="AQ98" ca="1">IFERROR(IF(AND(OR(WEEKDAY(AP$4,2)&gt;5,AP$4=Congés),OR(AP98="x",AP98="S")),AP98,IF(AQ$4=$E98,"x",IF(AND(((AQ$4-$E98)/VLOOKUP($D98,Opérations[],8,0))=INT(((AQ$4-$E98)/VLOOKUP($D98,Opérations[],8,0))),$D98&lt;&gt;""),"S",""))),"")</f>
        <v/>
      </c>
      <c r="AR98" s="34" t="str">
        <f t="array" aca="1" ref="AR98" ca="1">IFERROR(IF(AND(OR(WEEKDAY(AQ$4,2)&gt;5,AQ$4=Congés),OR(AQ98="x",AQ98="S")),AQ98,IF(AR$4=$E98,"x",IF(AND(((AR$4-$E98)/VLOOKUP($D98,Opérations[],8,0))=INT(((AR$4-$E98)/VLOOKUP($D98,Opérations[],8,0))),$D98&lt;&gt;""),"S",""))),"")</f>
        <v/>
      </c>
      <c r="AS98" s="34" t="str">
        <f t="array" aca="1" ref="AS98" ca="1">IFERROR(IF(AND(OR(WEEKDAY(AR$4,2)&gt;5,AR$4=Congés),OR(AR98="x",AR98="S")),AR98,IF(AS$4=$E98,"x",IF(AND(((AS$4-$E98)/VLOOKUP($D98,Opérations[],8,0))=INT(((AS$4-$E98)/VLOOKUP($D98,Opérations[],8,0))),$D98&lt;&gt;""),"S",""))),"")</f>
        <v/>
      </c>
      <c r="AT98" s="34" t="str">
        <f t="array" aca="1" ref="AT98" ca="1">IFERROR(IF(AND(OR(WEEKDAY(AS$4,2)&gt;5,AS$4=Congés),OR(AS98="x",AS98="S")),AS98,IF(AT$4=$E98,"x",IF(AND(((AT$4-$E98)/VLOOKUP($D98,Opérations[],8,0))=INT(((AT$4-$E98)/VLOOKUP($D98,Opérations[],8,0))),$D98&lt;&gt;""),"S",""))),"")</f>
        <v/>
      </c>
      <c r="AU98" s="34" t="str">
        <f t="array" aca="1" ref="AU98" ca="1">IFERROR(IF(AND(OR(WEEKDAY(AT$4,2)&gt;5,AT$4=Congés),OR(AT98="x",AT98="S")),AT98,IF(AU$4=$E98,"x",IF(AND(((AU$4-$E98)/VLOOKUP($D98,Opérations[],8,0))=INT(((AU$4-$E98)/VLOOKUP($D98,Opérations[],8,0))),$D98&lt;&gt;""),"S",""))),"")</f>
        <v/>
      </c>
      <c r="AV98" s="34" t="str">
        <f t="array" aca="1" ref="AV98" ca="1">IFERROR(IF(AND(OR(WEEKDAY(AU$4,2)&gt;5,AU$4=Congés),OR(AU98="x",AU98="S")),AU98,IF(AV$4=$E98,"x",IF(AND(((AV$4-$E98)/VLOOKUP($D98,Opérations[],8,0))=INT(((AV$4-$E98)/VLOOKUP($D98,Opérations[],8,0))),$D98&lt;&gt;""),"S",""))),"")</f>
        <v/>
      </c>
      <c r="AW98" s="34" t="str">
        <f t="array" aca="1" ref="AW98" ca="1">IFERROR(IF(AND(OR(WEEKDAY(AV$4,2)&gt;5,AV$4=Congés),OR(AV98="x",AV98="S")),AV98,IF(AW$4=$E98,"x",IF(AND(((AW$4-$E98)/VLOOKUP($D98,Opérations[],8,0))=INT(((AW$4-$E98)/VLOOKUP($D98,Opérations[],8,0))),$D98&lt;&gt;""),"S",""))),"")</f>
        <v/>
      </c>
      <c r="AX98" s="34" t="str">
        <f t="array" aca="1" ref="AX98" ca="1">IFERROR(IF(AND(OR(WEEKDAY(AW$4,2)&gt;5,AW$4=Congés),OR(AW98="x",AW98="S")),AW98,IF(AX$4=$E98,"x",IF(AND(((AX$4-$E98)/VLOOKUP($D98,Opérations[],8,0))=INT(((AX$4-$E98)/VLOOKUP($D98,Opérations[],8,0))),$D98&lt;&gt;""),"S",""))),"")</f>
        <v/>
      </c>
      <c r="AY98" s="34" t="str">
        <f t="array" aca="1" ref="AY98" ca="1">IFERROR(IF(AND(OR(WEEKDAY(AX$4,2)&gt;5,AX$4=Congés),OR(AX98="x",AX98="S")),AX98,IF(AY$4=$E98,"x",IF(AND(((AY$4-$E98)/VLOOKUP($D98,Opérations[],8,0))=INT(((AY$4-$E98)/VLOOKUP($D98,Opérations[],8,0))),$D98&lt;&gt;""),"S",""))),"")</f>
        <v/>
      </c>
      <c r="AZ98" s="34" t="str">
        <f t="array" aca="1" ref="AZ98" ca="1">IFERROR(IF(AND(OR(WEEKDAY(AY$4,2)&gt;5,AY$4=Congés),OR(AY98="x",AY98="S")),AY98,IF(AZ$4=$E98,"x",IF(AND(((AZ$4-$E98)/VLOOKUP($D98,Opérations[],8,0))=INT(((AZ$4-$E98)/VLOOKUP($D98,Opérations[],8,0))),$D98&lt;&gt;""),"S",""))),"")</f>
        <v/>
      </c>
      <c r="BA98" s="34" t="str">
        <f t="array" aca="1" ref="BA98" ca="1">IFERROR(IF(AND(OR(WEEKDAY(AZ$4,2)&gt;5,AZ$4=Congés),OR(AZ98="x",AZ98="S")),AZ98,IF(BA$4=$E98,"x",IF(AND(((BA$4-$E98)/VLOOKUP($D98,Opérations[],8,0))=INT(((BA$4-$E98)/VLOOKUP($D98,Opérations[],8,0))),$D98&lt;&gt;""),"S",""))),"")</f>
        <v/>
      </c>
      <c r="BB98" s="34" t="str">
        <f t="array" aca="1" ref="BB98" ca="1">IFERROR(IF(AND(OR(WEEKDAY(BA$4,2)&gt;5,BA$4=Congés),OR(BA98="x",BA98="S")),BA98,IF(BB$4=$E98,"x",IF(AND(((BB$4-$E98)/VLOOKUP($D98,Opérations[],8,0))=INT(((BB$4-$E98)/VLOOKUP($D98,Opérations[],8,0))),$D98&lt;&gt;""),"S",""))),"")</f>
        <v/>
      </c>
      <c r="BC98" s="34" t="str">
        <f t="array" aca="1" ref="BC98" ca="1">IFERROR(IF(AND(OR(WEEKDAY(BB$4,2)&gt;5,BB$4=Congés),OR(BB98="x",BB98="S")),BB98,IF(BC$4=$E98,"x",IF(AND(((BC$4-$E98)/VLOOKUP($D98,Opérations[],8,0))=INT(((BC$4-$E98)/VLOOKUP($D98,Opérations[],8,0))),$D98&lt;&gt;""),"S",""))),"")</f>
        <v/>
      </c>
      <c r="BD98" s="72" t="str">
        <f t="array" aca="1" ref="BD98" ca="1">IFERROR(IF(AND(OR(WEEKDAY(BC$4,2)&gt;5,BC$4=Congés),OR(BC98="x",BC98="S")),BC98,IF(BD$4=$E98,"x",IF(AND(((BD$4-$E98)/VLOOKUP($D98,Opérations[],8,0))=INT(((BD$4-$E98)/VLOOKUP($D98,Opérations[],8,0))),$D98&lt;&gt;""),"S",""))),"")</f>
        <v/>
      </c>
    </row>
    <row r="99" spans="3:56">
      <c r="C99" s="159" t="str">
        <f>IF(ISBLANK(D99),"",VLOOKUP(D99,Opérations[],2,0))</f>
        <v>Capteurs</v>
      </c>
      <c r="D99" s="4">
        <f t="shared" si="5"/>
        <v>93</v>
      </c>
      <c r="E99" s="71">
        <f>IF(ISBLANK(D99),"",VLOOKUP(D99,Opérations[],3,0))</f>
        <v>42650</v>
      </c>
      <c r="F99" s="83"/>
      <c r="G99" s="80" t="str">
        <f t="array" aca="1" ref="G99" ca="1">IFERROR(IF(AND(OR(WEEKDAY(F$4,2)&gt;5,F$4=Congés),OR(F99="x",F99="S")),F99,IF(G$4=$E99,"x",IF(AND(((G$4-$E99)/VLOOKUP($D99,Opérations[],8,0))=INT(((G$4-$E99)/VLOOKUP($D99,Opérations[],8,0))),$D99&lt;&gt;""),"S",""))),"")</f>
        <v/>
      </c>
      <c r="H99" s="34" t="str">
        <f t="array" aca="1" ref="H99" ca="1">IFERROR(IF(AND(OR(WEEKDAY(G$4,2)&gt;5,G$4=Congés),OR(G99="x",G99="S")),G99,IF(H$4=$E99,"x",IF(AND(((H$4-$E99)/VLOOKUP($D99,Opérations[],8,0))=INT(((H$4-$E99)/VLOOKUP($D99,Opérations[],8,0))),$D99&lt;&gt;""),"S",""))),"")</f>
        <v/>
      </c>
      <c r="I99" s="34" t="str">
        <f t="array" aca="1" ref="I99" ca="1">IFERROR(IF(AND(OR(WEEKDAY(H$4,2)&gt;5,H$4=Congés),OR(H99="x",H99="S")),H99,IF(I$4=$E99,"x",IF(AND(((I$4-$E99)/VLOOKUP($D99,Opérations[],8,0))=INT(((I$4-$E99)/VLOOKUP($D99,Opérations[],8,0))),$D99&lt;&gt;""),"S",""))),"")</f>
        <v/>
      </c>
      <c r="J99" s="34" t="str">
        <f t="array" aca="1" ref="J99" ca="1">IFERROR(IF(AND(OR(WEEKDAY(I$4,2)&gt;5,I$4=Congés),OR(I99="x",I99="S")),I99,IF(J$4=$E99,"x",IF(AND(((J$4-$E99)/VLOOKUP($D99,Opérations[],8,0))=INT(((J$4-$E99)/VLOOKUP($D99,Opérations[],8,0))),$D99&lt;&gt;""),"S",""))),"")</f>
        <v/>
      </c>
      <c r="K99" s="34" t="str">
        <f t="array" aca="1" ref="K99" ca="1">IFERROR(IF(AND(OR(WEEKDAY(J$4,2)&gt;5,J$4=Congés),OR(J99="x",J99="S")),J99,IF(K$4=$E99,"x",IF(AND(((K$4-$E99)/VLOOKUP($D99,Opérations[],8,0))=INT(((K$4-$E99)/VLOOKUP($D99,Opérations[],8,0))),$D99&lt;&gt;""),"S",""))),"")</f>
        <v/>
      </c>
      <c r="L99" s="34" t="str">
        <f t="array" aca="1" ref="L99" ca="1">IFERROR(IF(AND(OR(WEEKDAY(K$4,2)&gt;5,K$4=Congés),OR(K99="x",K99="S")),K99,IF(L$4=$E99,"x",IF(AND(((L$4-$E99)/VLOOKUP($D99,Opérations[],8,0))=INT(((L$4-$E99)/VLOOKUP($D99,Opérations[],8,0))),$D99&lt;&gt;""),"S",""))),"")</f>
        <v/>
      </c>
      <c r="M99" s="34" t="str">
        <f t="array" aca="1" ref="M99" ca="1">IFERROR(IF(AND(OR(WEEKDAY(L$4,2)&gt;5,L$4=Congés),OR(L99="x",L99="S")),L99,IF(M$4=$E99,"x",IF(AND(((M$4-$E99)/VLOOKUP($D99,Opérations[],8,0))=INT(((M$4-$E99)/VLOOKUP($D99,Opérations[],8,0))),$D99&lt;&gt;""),"S",""))),"")</f>
        <v/>
      </c>
      <c r="N99" s="34" t="str">
        <f t="array" aca="1" ref="N99" ca="1">IFERROR(IF(AND(OR(WEEKDAY(M$4,2)&gt;5,M$4=Congés),OR(M99="x",M99="S")),M99,IF(N$4=$E99,"x",IF(AND(((N$4-$E99)/VLOOKUP($D99,Opérations[],8,0))=INT(((N$4-$E99)/VLOOKUP($D99,Opérations[],8,0))),$D99&lt;&gt;""),"S",""))),"")</f>
        <v/>
      </c>
      <c r="O99" s="34" t="str">
        <f t="array" aca="1" ref="O99" ca="1">IFERROR(IF(AND(OR(WEEKDAY(N$4,2)&gt;5,N$4=Congés),OR(N99="x",N99="S")),N99,IF(O$4=$E99,"x",IF(AND(((O$4-$E99)/VLOOKUP($D99,Opérations[],8,0))=INT(((O$4-$E99)/VLOOKUP($D99,Opérations[],8,0))),$D99&lt;&gt;""),"S",""))),"")</f>
        <v/>
      </c>
      <c r="P99" s="34" t="str">
        <f t="array" aca="1" ref="P99" ca="1">IFERROR(IF(AND(OR(WEEKDAY(O$4,2)&gt;5,O$4=Congés),OR(O99="x",O99="S")),O99,IF(P$4=$E99,"x",IF(AND(((P$4-$E99)/VLOOKUP($D99,Opérations[],8,0))=INT(((P$4-$E99)/VLOOKUP($D99,Opérations[],8,0))),$D99&lt;&gt;""),"S",""))),"")</f>
        <v/>
      </c>
      <c r="Q99" s="34" t="str">
        <f t="array" aca="1" ref="Q99" ca="1">IFERROR(IF(AND(OR(WEEKDAY(P$4,2)&gt;5,P$4=Congés),OR(P99="x",P99="S")),P99,IF(Q$4=$E99,"x",IF(AND(((Q$4-$E99)/VLOOKUP($D99,Opérations[],8,0))=INT(((Q$4-$E99)/VLOOKUP($D99,Opérations[],8,0))),$D99&lt;&gt;""),"S",""))),"")</f>
        <v/>
      </c>
      <c r="R99" s="34" t="str">
        <f t="array" aca="1" ref="R99" ca="1">IFERROR(IF(AND(OR(WEEKDAY(Q$4,2)&gt;5,Q$4=Congés),OR(Q99="x",Q99="S")),Q99,IF(R$4=$E99,"x",IF(AND(((R$4-$E99)/VLOOKUP($D99,Opérations[],8,0))=INT(((R$4-$E99)/VLOOKUP($D99,Opérations[],8,0))),$D99&lt;&gt;""),"S",""))),"")</f>
        <v/>
      </c>
      <c r="S99" s="34" t="str">
        <f t="array" aca="1" ref="S99" ca="1">IFERROR(IF(AND(OR(WEEKDAY(R$4,2)&gt;5,R$4=Congés),OR(R99="x",R99="S")),R99,IF(S$4=$E99,"x",IF(AND(((S$4-$E99)/VLOOKUP($D99,Opérations[],8,0))=INT(((S$4-$E99)/VLOOKUP($D99,Opérations[],8,0))),$D99&lt;&gt;""),"S",""))),"")</f>
        <v/>
      </c>
      <c r="T99" s="34" t="str">
        <f t="array" aca="1" ref="T99" ca="1">IFERROR(IF(AND(OR(WEEKDAY(S$4,2)&gt;5,S$4=Congés),OR(S99="x",S99="S")),S99,IF(T$4=$E99,"x",IF(AND(((T$4-$E99)/VLOOKUP($D99,Opérations[],8,0))=INT(((T$4-$E99)/VLOOKUP($D99,Opérations[],8,0))),$D99&lt;&gt;""),"S",""))),"")</f>
        <v/>
      </c>
      <c r="U99" s="34" t="str">
        <f t="array" aca="1" ref="U99" ca="1">IFERROR(IF(AND(OR(WEEKDAY(T$4,2)&gt;5,T$4=Congés),OR(T99="x",T99="S")),T99,IF(U$4=$E99,"x",IF(AND(((U$4-$E99)/VLOOKUP($D99,Opérations[],8,0))=INT(((U$4-$E99)/VLOOKUP($D99,Opérations[],8,0))),$D99&lt;&gt;""),"S",""))),"")</f>
        <v/>
      </c>
      <c r="V99" s="34" t="str">
        <f t="array" aca="1" ref="V99" ca="1">IFERROR(IF(AND(OR(WEEKDAY(U$4,2)&gt;5,U$4=Congés),OR(U99="x",U99="S")),U99,IF(V$4=$E99,"x",IF(AND(((V$4-$E99)/VLOOKUP($D99,Opérations[],8,0))=INT(((V$4-$E99)/VLOOKUP($D99,Opérations[],8,0))),$D99&lt;&gt;""),"S",""))),"")</f>
        <v/>
      </c>
      <c r="W99" s="34" t="str">
        <f t="array" aca="1" ref="W99" ca="1">IFERROR(IF(AND(OR(WEEKDAY(V$4,2)&gt;5,V$4=Congés),OR(V99="x",V99="S")),V99,IF(W$4=$E99,"x",IF(AND(((W$4-$E99)/VLOOKUP($D99,Opérations[],8,0))=INT(((W$4-$E99)/VLOOKUP($D99,Opérations[],8,0))),$D99&lt;&gt;""),"S",""))),"")</f>
        <v/>
      </c>
      <c r="X99" s="34" t="str">
        <f t="array" aca="1" ref="X99" ca="1">IFERROR(IF(AND(OR(WEEKDAY(W$4,2)&gt;5,W$4=Congés),OR(W99="x",W99="S")),W99,IF(X$4=$E99,"x",IF(AND(((X$4-$E99)/VLOOKUP($D99,Opérations[],8,0))=INT(((X$4-$E99)/VLOOKUP($D99,Opérations[],8,0))),$D99&lt;&gt;""),"S",""))),"")</f>
        <v>S</v>
      </c>
      <c r="Y99" s="34" t="str">
        <f t="array" aca="1" ref="Y99" ca="1">IFERROR(IF(AND(OR(WEEKDAY(X$4,2)&gt;5,X$4=Congés),OR(X99="x",X99="S")),X99,IF(Y$4=$E99,"x",IF(AND(((Y$4-$E99)/VLOOKUP($D99,Opérations[],8,0))=INT(((Y$4-$E99)/VLOOKUP($D99,Opérations[],8,0))),$D99&lt;&gt;""),"S",""))),"")</f>
        <v>S</v>
      </c>
      <c r="Z99" s="34" t="str">
        <f t="array" aca="1" ref="Z99" ca="1">IFERROR(IF(AND(OR(WEEKDAY(Y$4,2)&gt;5,Y$4=Congés),OR(Y99="x",Y99="S")),Y99,IF(Z$4=$E99,"x",IF(AND(((Z$4-$E99)/VLOOKUP($D99,Opérations[],8,0))=INT(((Z$4-$E99)/VLOOKUP($D99,Opérations[],8,0))),$D99&lt;&gt;""),"S",""))),"")</f>
        <v>S</v>
      </c>
      <c r="AA99" s="34" t="str">
        <f t="array" aca="1" ref="AA99" ca="1">IFERROR(IF(AND(OR(WEEKDAY(Z$4,2)&gt;5,Z$4=Congés),OR(Z99="x",Z99="S")),Z99,IF(AA$4=$E99,"x",IF(AND(((AA$4-$E99)/VLOOKUP($D99,Opérations[],8,0))=INT(((AA$4-$E99)/VLOOKUP($D99,Opérations[],8,0))),$D99&lt;&gt;""),"S",""))),"")</f>
        <v/>
      </c>
      <c r="AB99" s="34" t="str">
        <f t="array" aca="1" ref="AB99" ca="1">IFERROR(IF(AND(OR(WEEKDAY(AA$4,2)&gt;5,AA$4=Congés),OR(AA99="x",AA99="S")),AA99,IF(AB$4=$E99,"x",IF(AND(((AB$4-$E99)/VLOOKUP($D99,Opérations[],8,0))=INT(((AB$4-$E99)/VLOOKUP($D99,Opérations[],8,0))),$D99&lt;&gt;""),"S",""))),"")</f>
        <v/>
      </c>
      <c r="AC99" s="34" t="str">
        <f t="array" aca="1" ref="AC99" ca="1">IFERROR(IF(AND(OR(WEEKDAY(AB$4,2)&gt;5,AB$4=Congés),OR(AB99="x",AB99="S")),AB99,IF(AC$4=$E99,"x",IF(AND(((AC$4-$E99)/VLOOKUP($D99,Opérations[],8,0))=INT(((AC$4-$E99)/VLOOKUP($D99,Opérations[],8,0))),$D99&lt;&gt;""),"S",""))),"")</f>
        <v/>
      </c>
      <c r="AD99" s="34" t="str">
        <f t="array" aca="1" ref="AD99" ca="1">IFERROR(IF(AND(OR(WEEKDAY(AC$4,2)&gt;5,AC$4=Congés),OR(AC99="x",AC99="S")),AC99,IF(AD$4=$E99,"x",IF(AND(((AD$4-$E99)/VLOOKUP($D99,Opérations[],8,0))=INT(((AD$4-$E99)/VLOOKUP($D99,Opérations[],8,0))),$D99&lt;&gt;""),"S",""))),"")</f>
        <v/>
      </c>
      <c r="AE99" s="34" t="str">
        <f t="array" aca="1" ref="AE99" ca="1">IFERROR(IF(AND(OR(WEEKDAY(AD$4,2)&gt;5,AD$4=Congés),OR(AD99="x",AD99="S")),AD99,IF(AE$4=$E99,"x",IF(AND(((AE$4-$E99)/VLOOKUP($D99,Opérations[],8,0))=INT(((AE$4-$E99)/VLOOKUP($D99,Opérations[],8,0))),$D99&lt;&gt;""),"S",""))),"")</f>
        <v/>
      </c>
      <c r="AF99" s="34" t="str">
        <f t="array" aca="1" ref="AF99" ca="1">IFERROR(IF(AND(OR(WEEKDAY(AE$4,2)&gt;5,AE$4=Congés),OR(AE99="x",AE99="S")),AE99,IF(AF$4=$E99,"x",IF(AND(((AF$4-$E99)/VLOOKUP($D99,Opérations[],8,0))=INT(((AF$4-$E99)/VLOOKUP($D99,Opérations[],8,0))),$D99&lt;&gt;""),"S",""))),"")</f>
        <v/>
      </c>
      <c r="AG99" s="72" t="str">
        <f t="array" aca="1" ref="AG99" ca="1">IFERROR(IF(AND(OR(WEEKDAY(AF$4,2)&gt;5,AF$4=Congés),OR(AF99="x",AF99="S")),AF99,IF(AG$4=$E99,"x",IF(AND(((AG$4-$E99)/VLOOKUP($D99,Opérations[],8,0))=INT(((AG$4-$E99)/VLOOKUP($D99,Opérations[],8,0))),$D99&lt;&gt;""),"S",""))),"")</f>
        <v/>
      </c>
      <c r="AH99" s="80" t="str">
        <f t="array" aca="1" ref="AH99" ca="1">IFERROR(IF(AND(OR(WEEKDAY(AG$4,2)&gt;5,AG$4=Congés),OR(AG99="x",AG99="S")),AG99,IF(AH$4=$E99,"x",IF(AND(((AH$4-$E99)/VLOOKUP($D99,Opérations[],8,0))=INT(((AH$4-$E99)/VLOOKUP($D99,Opérations[],8,0))),$D99&lt;&gt;""),"S",""))),"")</f>
        <v/>
      </c>
      <c r="AI99" s="34" t="str">
        <f t="array" aca="1" ref="AI99" ca="1">IFERROR(IF(AND(OR(WEEKDAY(AH$4,2)&gt;5,AH$4=Congés),OR(AH99="x",AH99="S")),AH99,IF(AI$4=$E99,"x",IF(AND(((AI$4-$E99)/VLOOKUP($D99,Opérations[],8,0))=INT(((AI$4-$E99)/VLOOKUP($D99,Opérations[],8,0))),$D99&lt;&gt;""),"S",""))),"")</f>
        <v/>
      </c>
      <c r="AJ99" s="34" t="str">
        <f t="array" aca="1" ref="AJ99" ca="1">IFERROR(IF(AND(OR(WEEKDAY(AI$4,2)&gt;5,AI$4=Congés),OR(AI99="x",AI99="S")),AI99,IF(AJ$4=$E99,"x",IF(AND(((AJ$4-$E99)/VLOOKUP($D99,Opérations[],8,0))=INT(((AJ$4-$E99)/VLOOKUP($D99,Opérations[],8,0))),$D99&lt;&gt;""),"S",""))),"")</f>
        <v/>
      </c>
      <c r="AK99" s="34" t="str">
        <f t="array" aca="1" ref="AK99" ca="1">IFERROR(IF(AND(OR(WEEKDAY(AJ$4,2)&gt;5,AJ$4=Congés),OR(AJ99="x",AJ99="S")),AJ99,IF(AK$4=$E99,"x",IF(AND(((AK$4-$E99)/VLOOKUP($D99,Opérations[],8,0))=INT(((AK$4-$E99)/VLOOKUP($D99,Opérations[],8,0))),$D99&lt;&gt;""),"S",""))),"")</f>
        <v/>
      </c>
      <c r="AL99" s="34" t="str">
        <f t="array" aca="1" ref="AL99" ca="1">IFERROR(IF(AND(OR(WEEKDAY(AK$4,2)&gt;5,AK$4=Congés),OR(AK99="x",AK99="S")),AK99,IF(AL$4=$E99,"x",IF(AND(((AL$4-$E99)/VLOOKUP($D99,Opérations[],8,0))=INT(((AL$4-$E99)/VLOOKUP($D99,Opérations[],8,0))),$D99&lt;&gt;""),"S",""))),"")</f>
        <v/>
      </c>
      <c r="AM99" s="34" t="str">
        <f t="array" aca="1" ref="AM99" ca="1">IFERROR(IF(AND(OR(WEEKDAY(AL$4,2)&gt;5,AL$4=Congés),OR(AL99="x",AL99="S")),AL99,IF(AM$4=$E99,"x",IF(AND(((AM$4-$E99)/VLOOKUP($D99,Opérations[],8,0))=INT(((AM$4-$E99)/VLOOKUP($D99,Opérations[],8,0))),$D99&lt;&gt;""),"S",""))),"")</f>
        <v/>
      </c>
      <c r="AN99" s="34" t="str">
        <f t="array" aca="1" ref="AN99" ca="1">IFERROR(IF(AND(OR(WEEKDAY(AM$4,2)&gt;5,AM$4=Congés),OR(AM99="x",AM99="S")),AM99,IF(AN$4=$E99,"x",IF(AND(((AN$4-$E99)/VLOOKUP($D99,Opérations[],8,0))=INT(((AN$4-$E99)/VLOOKUP($D99,Opérations[],8,0))),$D99&lt;&gt;""),"S",""))),"")</f>
        <v/>
      </c>
      <c r="AO99" s="34" t="str">
        <f t="array" aca="1" ref="AO99" ca="1">IFERROR(IF(AND(OR(WEEKDAY(AN$4,2)&gt;5,AN$4=Congés),OR(AN99="x",AN99="S")),AN99,IF(AO$4=$E99,"x",IF(AND(((AO$4-$E99)/VLOOKUP($D99,Opérations[],8,0))=INT(((AO$4-$E99)/VLOOKUP($D99,Opérations[],8,0))),$D99&lt;&gt;""),"S",""))),"")</f>
        <v/>
      </c>
      <c r="AP99" s="34" t="str">
        <f t="array" aca="1" ref="AP99" ca="1">IFERROR(IF(AND(OR(WEEKDAY(AO$4,2)&gt;5,AO$4=Congés),OR(AO99="x",AO99="S")),AO99,IF(AP$4=$E99,"x",IF(AND(((AP$4-$E99)/VLOOKUP($D99,Opérations[],8,0))=INT(((AP$4-$E99)/VLOOKUP($D99,Opérations[],8,0))),$D99&lt;&gt;""),"S",""))),"")</f>
        <v/>
      </c>
      <c r="AQ99" s="34" t="str">
        <f t="array" aca="1" ref="AQ99" ca="1">IFERROR(IF(AND(OR(WEEKDAY(AP$4,2)&gt;5,AP$4=Congés),OR(AP99="x",AP99="S")),AP99,IF(AQ$4=$E99,"x",IF(AND(((AQ$4-$E99)/VLOOKUP($D99,Opérations[],8,0))=INT(((AQ$4-$E99)/VLOOKUP($D99,Opérations[],8,0))),$D99&lt;&gt;""),"S",""))),"")</f>
        <v/>
      </c>
      <c r="AR99" s="34" t="str">
        <f t="array" aca="1" ref="AR99" ca="1">IFERROR(IF(AND(OR(WEEKDAY(AQ$4,2)&gt;5,AQ$4=Congés),OR(AQ99="x",AQ99="S")),AQ99,IF(AR$4=$E99,"x",IF(AND(((AR$4-$E99)/VLOOKUP($D99,Opérations[],8,0))=INT(((AR$4-$E99)/VLOOKUP($D99,Opérations[],8,0))),$D99&lt;&gt;""),"S",""))),"")</f>
        <v/>
      </c>
      <c r="AS99" s="34" t="str">
        <f t="array" aca="1" ref="AS99" ca="1">IFERROR(IF(AND(OR(WEEKDAY(AR$4,2)&gt;5,AR$4=Congés),OR(AR99="x",AR99="S")),AR99,IF(AS$4=$E99,"x",IF(AND(((AS$4-$E99)/VLOOKUP($D99,Opérations[],8,0))=INT(((AS$4-$E99)/VLOOKUP($D99,Opérations[],8,0))),$D99&lt;&gt;""),"S",""))),"")</f>
        <v/>
      </c>
      <c r="AT99" s="34" t="str">
        <f t="array" aca="1" ref="AT99" ca="1">IFERROR(IF(AND(OR(WEEKDAY(AS$4,2)&gt;5,AS$4=Congés),OR(AS99="x",AS99="S")),AS99,IF(AT$4=$E99,"x",IF(AND(((AT$4-$E99)/VLOOKUP($D99,Opérations[],8,0))=INT(((AT$4-$E99)/VLOOKUP($D99,Opérations[],8,0))),$D99&lt;&gt;""),"S",""))),"")</f>
        <v/>
      </c>
      <c r="AU99" s="34" t="str">
        <f t="array" aca="1" ref="AU99" ca="1">IFERROR(IF(AND(OR(WEEKDAY(AT$4,2)&gt;5,AT$4=Congés),OR(AT99="x",AT99="S")),AT99,IF(AU$4=$E99,"x",IF(AND(((AU$4-$E99)/VLOOKUP($D99,Opérations[],8,0))=INT(((AU$4-$E99)/VLOOKUP($D99,Opérations[],8,0))),$D99&lt;&gt;""),"S",""))),"")</f>
        <v/>
      </c>
      <c r="AV99" s="34" t="str">
        <f t="array" aca="1" ref="AV99" ca="1">IFERROR(IF(AND(OR(WEEKDAY(AU$4,2)&gt;5,AU$4=Congés),OR(AU99="x",AU99="S")),AU99,IF(AV$4=$E99,"x",IF(AND(((AV$4-$E99)/VLOOKUP($D99,Opérations[],8,0))=INT(((AV$4-$E99)/VLOOKUP($D99,Opérations[],8,0))),$D99&lt;&gt;""),"S",""))),"")</f>
        <v/>
      </c>
      <c r="AW99" s="34" t="str">
        <f t="array" aca="1" ref="AW99" ca="1">IFERROR(IF(AND(OR(WEEKDAY(AV$4,2)&gt;5,AV$4=Congés),OR(AV99="x",AV99="S")),AV99,IF(AW$4=$E99,"x",IF(AND(((AW$4-$E99)/VLOOKUP($D99,Opérations[],8,0))=INT(((AW$4-$E99)/VLOOKUP($D99,Opérations[],8,0))),$D99&lt;&gt;""),"S",""))),"")</f>
        <v/>
      </c>
      <c r="AX99" s="34" t="str">
        <f t="array" aca="1" ref="AX99" ca="1">IFERROR(IF(AND(OR(WEEKDAY(AW$4,2)&gt;5,AW$4=Congés),OR(AW99="x",AW99="S")),AW99,IF(AX$4=$E99,"x",IF(AND(((AX$4-$E99)/VLOOKUP($D99,Opérations[],8,0))=INT(((AX$4-$E99)/VLOOKUP($D99,Opérations[],8,0))),$D99&lt;&gt;""),"S",""))),"")</f>
        <v/>
      </c>
      <c r="AY99" s="34" t="str">
        <f t="array" aca="1" ref="AY99" ca="1">IFERROR(IF(AND(OR(WEEKDAY(AX$4,2)&gt;5,AX$4=Congés),OR(AX99="x",AX99="S")),AX99,IF(AY$4=$E99,"x",IF(AND(((AY$4-$E99)/VLOOKUP($D99,Opérations[],8,0))=INT(((AY$4-$E99)/VLOOKUP($D99,Opérations[],8,0))),$D99&lt;&gt;""),"S",""))),"")</f>
        <v/>
      </c>
      <c r="AZ99" s="34" t="str">
        <f t="array" aca="1" ref="AZ99" ca="1">IFERROR(IF(AND(OR(WEEKDAY(AY$4,2)&gt;5,AY$4=Congés),OR(AY99="x",AY99="S")),AY99,IF(AZ$4=$E99,"x",IF(AND(((AZ$4-$E99)/VLOOKUP($D99,Opérations[],8,0))=INT(((AZ$4-$E99)/VLOOKUP($D99,Opérations[],8,0))),$D99&lt;&gt;""),"S",""))),"")</f>
        <v/>
      </c>
      <c r="BA99" s="34" t="str">
        <f t="array" aca="1" ref="BA99" ca="1">IFERROR(IF(AND(OR(WEEKDAY(AZ$4,2)&gt;5,AZ$4=Congés),OR(AZ99="x",AZ99="S")),AZ99,IF(BA$4=$E99,"x",IF(AND(((BA$4-$E99)/VLOOKUP($D99,Opérations[],8,0))=INT(((BA$4-$E99)/VLOOKUP($D99,Opérations[],8,0))),$D99&lt;&gt;""),"S",""))),"")</f>
        <v/>
      </c>
      <c r="BB99" s="34" t="str">
        <f t="array" aca="1" ref="BB99" ca="1">IFERROR(IF(AND(OR(WEEKDAY(BA$4,2)&gt;5,BA$4=Congés),OR(BA99="x",BA99="S")),BA99,IF(BB$4=$E99,"x",IF(AND(((BB$4-$E99)/VLOOKUP($D99,Opérations[],8,0))=INT(((BB$4-$E99)/VLOOKUP($D99,Opérations[],8,0))),$D99&lt;&gt;""),"S",""))),"")</f>
        <v>S</v>
      </c>
      <c r="BC99" s="34" t="str">
        <f t="array" aca="1" ref="BC99" ca="1">IFERROR(IF(AND(OR(WEEKDAY(BB$4,2)&gt;5,BB$4=Congés),OR(BB99="x",BB99="S")),BB99,IF(BC$4=$E99,"x",IF(AND(((BC$4-$E99)/VLOOKUP($D99,Opérations[],8,0))=INT(((BC$4-$E99)/VLOOKUP($D99,Opérations[],8,0))),$D99&lt;&gt;""),"S",""))),"")</f>
        <v/>
      </c>
      <c r="BD99" s="72" t="str">
        <f t="array" aca="1" ref="BD99" ca="1">IFERROR(IF(AND(OR(WEEKDAY(BC$4,2)&gt;5,BC$4=Congés),OR(BC99="x",BC99="S")),BC99,IF(BD$4=$E99,"x",IF(AND(((BD$4-$E99)/VLOOKUP($D99,Opérations[],8,0))=INT(((BD$4-$E99)/VLOOKUP($D99,Opérations[],8,0))),$D99&lt;&gt;""),"S",""))),"")</f>
        <v/>
      </c>
    </row>
    <row r="100" spans="3:56">
      <c r="C100" s="163" t="str">
        <f>IF(ISBLANK(D100),"",VLOOKUP(D100,Opérations[],2,0))</f>
        <v>Vérins d'écartement lames (x8)</v>
      </c>
      <c r="D100" s="4">
        <f t="shared" si="5"/>
        <v>94</v>
      </c>
      <c r="E100" s="71">
        <f>IF(ISBLANK(D100),"",VLOOKUP(D100,Opérations[],3,0))</f>
        <v>0</v>
      </c>
      <c r="F100" s="83"/>
      <c r="G100" s="80" t="str">
        <f t="array" aca="1" ref="G100" ca="1">IFERROR(IF(AND(OR(WEEKDAY(F$4,2)&gt;5,F$4=Congés),OR(F100="x",F100="S")),F100,IF(G$4=$E100,"x",IF(AND(((G$4-$E100)/VLOOKUP($D100,Opérations[],8,0))=INT(((G$4-$E100)/VLOOKUP($D100,Opérations[],8,0))),$D100&lt;&gt;""),"S",""))),"")</f>
        <v/>
      </c>
      <c r="H100" s="34" t="str">
        <f t="array" aca="1" ref="H100" ca="1">IFERROR(IF(AND(OR(WEEKDAY(G$4,2)&gt;5,G$4=Congés),OR(G100="x",G100="S")),G100,IF(H$4=$E100,"x",IF(AND(((H$4-$E100)/VLOOKUP($D100,Opérations[],8,0))=INT(((H$4-$E100)/VLOOKUP($D100,Opérations[],8,0))),$D100&lt;&gt;""),"S",""))),"")</f>
        <v/>
      </c>
      <c r="I100" s="34" t="str">
        <f t="array" aca="1" ref="I100" ca="1">IFERROR(IF(AND(OR(WEEKDAY(H$4,2)&gt;5,H$4=Congés),OR(H100="x",H100="S")),H100,IF(I$4=$E100,"x",IF(AND(((I$4-$E100)/VLOOKUP($D100,Opérations[],8,0))=INT(((I$4-$E100)/VLOOKUP($D100,Opérations[],8,0))),$D100&lt;&gt;""),"S",""))),"")</f>
        <v/>
      </c>
      <c r="J100" s="34" t="str">
        <f t="array" aca="1" ref="J100" ca="1">IFERROR(IF(AND(OR(WEEKDAY(I$4,2)&gt;5,I$4=Congés),OR(I100="x",I100="S")),I100,IF(J$4=$E100,"x",IF(AND(((J$4-$E100)/VLOOKUP($D100,Opérations[],8,0))=INT(((J$4-$E100)/VLOOKUP($D100,Opérations[],8,0))),$D100&lt;&gt;""),"S",""))),"")</f>
        <v/>
      </c>
      <c r="K100" s="34" t="str">
        <f t="array" aca="1" ref="K100" ca="1">IFERROR(IF(AND(OR(WEEKDAY(J$4,2)&gt;5,J$4=Congés),OR(J100="x",J100="S")),J100,IF(K$4=$E100,"x",IF(AND(((K$4-$E100)/VLOOKUP($D100,Opérations[],8,0))=INT(((K$4-$E100)/VLOOKUP($D100,Opérations[],8,0))),$D100&lt;&gt;""),"S",""))),"")</f>
        <v/>
      </c>
      <c r="L100" s="34" t="str">
        <f t="array" aca="1" ref="L100" ca="1">IFERROR(IF(AND(OR(WEEKDAY(K$4,2)&gt;5,K$4=Congés),OR(K100="x",K100="S")),K100,IF(L$4=$E100,"x",IF(AND(((L$4-$E100)/VLOOKUP($D100,Opérations[],8,0))=INT(((L$4-$E100)/VLOOKUP($D100,Opérations[],8,0))),$D100&lt;&gt;""),"S",""))),"")</f>
        <v/>
      </c>
      <c r="M100" s="34" t="str">
        <f t="array" aca="1" ref="M100" ca="1">IFERROR(IF(AND(OR(WEEKDAY(L$4,2)&gt;5,L$4=Congés),OR(L100="x",L100="S")),L100,IF(M$4=$E100,"x",IF(AND(((M$4-$E100)/VLOOKUP($D100,Opérations[],8,0))=INT(((M$4-$E100)/VLOOKUP($D100,Opérations[],8,0))),$D100&lt;&gt;""),"S",""))),"")</f>
        <v/>
      </c>
      <c r="N100" s="34" t="str">
        <f t="array" aca="1" ref="N100" ca="1">IFERROR(IF(AND(OR(WEEKDAY(M$4,2)&gt;5,M$4=Congés),OR(M100="x",M100="S")),M100,IF(N$4=$E100,"x",IF(AND(((N$4-$E100)/VLOOKUP($D100,Opérations[],8,0))=INT(((N$4-$E100)/VLOOKUP($D100,Opérations[],8,0))),$D100&lt;&gt;""),"S",""))),"")</f>
        <v/>
      </c>
      <c r="O100" s="34" t="str">
        <f t="array" aca="1" ref="O100" ca="1">IFERROR(IF(AND(OR(WEEKDAY(N$4,2)&gt;5,N$4=Congés),OR(N100="x",N100="S")),N100,IF(O$4=$E100,"x",IF(AND(((O$4-$E100)/VLOOKUP($D100,Opérations[],8,0))=INT(((O$4-$E100)/VLOOKUP($D100,Opérations[],8,0))),$D100&lt;&gt;""),"S",""))),"")</f>
        <v/>
      </c>
      <c r="P100" s="34" t="str">
        <f t="array" aca="1" ref="P100" ca="1">IFERROR(IF(AND(OR(WEEKDAY(O$4,2)&gt;5,O$4=Congés),OR(O100="x",O100="S")),O100,IF(P$4=$E100,"x",IF(AND(((P$4-$E100)/VLOOKUP($D100,Opérations[],8,0))=INT(((P$4-$E100)/VLOOKUP($D100,Opérations[],8,0))),$D100&lt;&gt;""),"S",""))),"")</f>
        <v/>
      </c>
      <c r="Q100" s="34" t="str">
        <f t="array" aca="1" ref="Q100" ca="1">IFERROR(IF(AND(OR(WEEKDAY(P$4,2)&gt;5,P$4=Congés),OR(P100="x",P100="S")),P100,IF(Q$4=$E100,"x",IF(AND(((Q$4-$E100)/VLOOKUP($D100,Opérations[],8,0))=INT(((Q$4-$E100)/VLOOKUP($D100,Opérations[],8,0))),$D100&lt;&gt;""),"S",""))),"")</f>
        <v/>
      </c>
      <c r="R100" s="34" t="str">
        <f t="array" aca="1" ref="R100" ca="1">IFERROR(IF(AND(OR(WEEKDAY(Q$4,2)&gt;5,Q$4=Congés),OR(Q100="x",Q100="S")),Q100,IF(R$4=$E100,"x",IF(AND(((R$4-$E100)/VLOOKUP($D100,Opérations[],8,0))=INT(((R$4-$E100)/VLOOKUP($D100,Opérations[],8,0))),$D100&lt;&gt;""),"S",""))),"")</f>
        <v/>
      </c>
      <c r="S100" s="34" t="str">
        <f t="array" aca="1" ref="S100" ca="1">IFERROR(IF(AND(OR(WEEKDAY(R$4,2)&gt;5,R$4=Congés),OR(R100="x",R100="S")),R100,IF(S$4=$E100,"x",IF(AND(((S$4-$E100)/VLOOKUP($D100,Opérations[],8,0))=INT(((S$4-$E100)/VLOOKUP($D100,Opérations[],8,0))),$D100&lt;&gt;""),"S",""))),"")</f>
        <v/>
      </c>
      <c r="T100" s="34" t="str">
        <f t="array" aca="1" ref="T100" ca="1">IFERROR(IF(AND(OR(WEEKDAY(S$4,2)&gt;5,S$4=Congés),OR(S100="x",S100="S")),S100,IF(T$4=$E100,"x",IF(AND(((T$4-$E100)/VLOOKUP($D100,Opérations[],8,0))=INT(((T$4-$E100)/VLOOKUP($D100,Opérations[],8,0))),$D100&lt;&gt;""),"S",""))),"")</f>
        <v/>
      </c>
      <c r="U100" s="34" t="str">
        <f t="array" aca="1" ref="U100" ca="1">IFERROR(IF(AND(OR(WEEKDAY(T$4,2)&gt;5,T$4=Congés),OR(T100="x",T100="S")),T100,IF(U$4=$E100,"x",IF(AND(((U$4-$E100)/VLOOKUP($D100,Opérations[],8,0))=INT(((U$4-$E100)/VLOOKUP($D100,Opérations[],8,0))),$D100&lt;&gt;""),"S",""))),"")</f>
        <v/>
      </c>
      <c r="V100" s="34" t="str">
        <f t="array" aca="1" ref="V100" ca="1">IFERROR(IF(AND(OR(WEEKDAY(U$4,2)&gt;5,U$4=Congés),OR(U100="x",U100="S")),U100,IF(V$4=$E100,"x",IF(AND(((V$4-$E100)/VLOOKUP($D100,Opérations[],8,0))=INT(((V$4-$E100)/VLOOKUP($D100,Opérations[],8,0))),$D100&lt;&gt;""),"S",""))),"")</f>
        <v/>
      </c>
      <c r="W100" s="34" t="str">
        <f t="array" aca="1" ref="W100" ca="1">IFERROR(IF(AND(OR(WEEKDAY(V$4,2)&gt;5,V$4=Congés),OR(V100="x",V100="S")),V100,IF(W$4=$E100,"x",IF(AND(((W$4-$E100)/VLOOKUP($D100,Opérations[],8,0))=INT(((W$4-$E100)/VLOOKUP($D100,Opérations[],8,0))),$D100&lt;&gt;""),"S",""))),"")</f>
        <v/>
      </c>
      <c r="X100" s="34" t="str">
        <f t="array" aca="1" ref="X100" ca="1">IFERROR(IF(AND(OR(WEEKDAY(W$4,2)&gt;5,W$4=Congés),OR(W100="x",W100="S")),W100,IF(X$4=$E100,"x",IF(AND(((X$4-$E100)/VLOOKUP($D100,Opérations[],8,0))=INT(((X$4-$E100)/VLOOKUP($D100,Opérations[],8,0))),$D100&lt;&gt;""),"S",""))),"")</f>
        <v/>
      </c>
      <c r="Y100" s="34" t="str">
        <f t="array" aca="1" ref="Y100" ca="1">IFERROR(IF(AND(OR(WEEKDAY(X$4,2)&gt;5,X$4=Congés),OR(X100="x",X100="S")),X100,IF(Y$4=$E100,"x",IF(AND(((Y$4-$E100)/VLOOKUP($D100,Opérations[],8,0))=INT(((Y$4-$E100)/VLOOKUP($D100,Opérations[],8,0))),$D100&lt;&gt;""),"S",""))),"")</f>
        <v/>
      </c>
      <c r="Z100" s="34" t="str">
        <f t="array" aca="1" ref="Z100" ca="1">IFERROR(IF(AND(OR(WEEKDAY(Y$4,2)&gt;5,Y$4=Congés),OR(Y100="x",Y100="S")),Y100,IF(Z$4=$E100,"x",IF(AND(((Z$4-$E100)/VLOOKUP($D100,Opérations[],8,0))=INT(((Z$4-$E100)/VLOOKUP($D100,Opérations[],8,0))),$D100&lt;&gt;""),"S",""))),"")</f>
        <v/>
      </c>
      <c r="AA100" s="34" t="str">
        <f t="array" aca="1" ref="AA100" ca="1">IFERROR(IF(AND(OR(WEEKDAY(Z$4,2)&gt;5,Z$4=Congés),OR(Z100="x",Z100="S")),Z100,IF(AA$4=$E100,"x",IF(AND(((AA$4-$E100)/VLOOKUP($D100,Opérations[],8,0))=INT(((AA$4-$E100)/VLOOKUP($D100,Opérations[],8,0))),$D100&lt;&gt;""),"S",""))),"")</f>
        <v/>
      </c>
      <c r="AB100" s="34" t="str">
        <f t="array" aca="1" ref="AB100" ca="1">IFERROR(IF(AND(OR(WEEKDAY(AA$4,2)&gt;5,AA$4=Congés),OR(AA100="x",AA100="S")),AA100,IF(AB$4=$E100,"x",IF(AND(((AB$4-$E100)/VLOOKUP($D100,Opérations[],8,0))=INT(((AB$4-$E100)/VLOOKUP($D100,Opérations[],8,0))),$D100&lt;&gt;""),"S",""))),"")</f>
        <v/>
      </c>
      <c r="AC100" s="34" t="str">
        <f t="array" aca="1" ref="AC100" ca="1">IFERROR(IF(AND(OR(WEEKDAY(AB$4,2)&gt;5,AB$4=Congés),OR(AB100="x",AB100="S")),AB100,IF(AC$4=$E100,"x",IF(AND(((AC$4-$E100)/VLOOKUP($D100,Opérations[],8,0))=INT(((AC$4-$E100)/VLOOKUP($D100,Opérations[],8,0))),$D100&lt;&gt;""),"S",""))),"")</f>
        <v/>
      </c>
      <c r="AD100" s="34" t="str">
        <f t="array" aca="1" ref="AD100" ca="1">IFERROR(IF(AND(OR(WEEKDAY(AC$4,2)&gt;5,AC$4=Congés),OR(AC100="x",AC100="S")),AC100,IF(AD$4=$E100,"x",IF(AND(((AD$4-$E100)/VLOOKUP($D100,Opérations[],8,0))=INT(((AD$4-$E100)/VLOOKUP($D100,Opérations[],8,0))),$D100&lt;&gt;""),"S",""))),"")</f>
        <v/>
      </c>
      <c r="AE100" s="34" t="str">
        <f t="array" aca="1" ref="AE100" ca="1">IFERROR(IF(AND(OR(WEEKDAY(AD$4,2)&gt;5,AD$4=Congés),OR(AD100="x",AD100="S")),AD100,IF(AE$4=$E100,"x",IF(AND(((AE$4-$E100)/VLOOKUP($D100,Opérations[],8,0))=INT(((AE$4-$E100)/VLOOKUP($D100,Opérations[],8,0))),$D100&lt;&gt;""),"S",""))),"")</f>
        <v/>
      </c>
      <c r="AF100" s="34" t="str">
        <f t="array" aca="1" ref="AF100" ca="1">IFERROR(IF(AND(OR(WEEKDAY(AE$4,2)&gt;5,AE$4=Congés),OR(AE100="x",AE100="S")),AE100,IF(AF$4=$E100,"x",IF(AND(((AF$4-$E100)/VLOOKUP($D100,Opérations[],8,0))=INT(((AF$4-$E100)/VLOOKUP($D100,Opérations[],8,0))),$D100&lt;&gt;""),"S",""))),"")</f>
        <v/>
      </c>
      <c r="AG100" s="72" t="str">
        <f t="array" aca="1" ref="AG100" ca="1">IFERROR(IF(AND(OR(WEEKDAY(AF$4,2)&gt;5,AF$4=Congés),OR(AF100="x",AF100="S")),AF100,IF(AG$4=$E100,"x",IF(AND(((AG$4-$E100)/VLOOKUP($D100,Opérations[],8,0))=INT(((AG$4-$E100)/VLOOKUP($D100,Opérations[],8,0))),$D100&lt;&gt;""),"S",""))),"")</f>
        <v/>
      </c>
      <c r="AH100" s="80" t="str">
        <f t="array" aca="1" ref="AH100" ca="1">IFERROR(IF(AND(OR(WEEKDAY(AG$4,2)&gt;5,AG$4=Congés),OR(AG100="x",AG100="S")),AG100,IF(AH$4=$E100,"x",IF(AND(((AH$4-$E100)/VLOOKUP($D100,Opérations[],8,0))=INT(((AH$4-$E100)/VLOOKUP($D100,Opérations[],8,0))),$D100&lt;&gt;""),"S",""))),"")</f>
        <v/>
      </c>
      <c r="AI100" s="34" t="str">
        <f t="array" aca="1" ref="AI100" ca="1">IFERROR(IF(AND(OR(WEEKDAY(AH$4,2)&gt;5,AH$4=Congés),OR(AH100="x",AH100="S")),AH100,IF(AI$4=$E100,"x",IF(AND(((AI$4-$E100)/VLOOKUP($D100,Opérations[],8,0))=INT(((AI$4-$E100)/VLOOKUP($D100,Opérations[],8,0))),$D100&lt;&gt;""),"S",""))),"")</f>
        <v/>
      </c>
      <c r="AJ100" s="34" t="str">
        <f t="array" aca="1" ref="AJ100" ca="1">IFERROR(IF(AND(OR(WEEKDAY(AI$4,2)&gt;5,AI$4=Congés),OR(AI100="x",AI100="S")),AI100,IF(AJ$4=$E100,"x",IF(AND(((AJ$4-$E100)/VLOOKUP($D100,Opérations[],8,0))=INT(((AJ$4-$E100)/VLOOKUP($D100,Opérations[],8,0))),$D100&lt;&gt;""),"S",""))),"")</f>
        <v/>
      </c>
      <c r="AK100" s="34" t="str">
        <f t="array" aca="1" ref="AK100" ca="1">IFERROR(IF(AND(OR(WEEKDAY(AJ$4,2)&gt;5,AJ$4=Congés),OR(AJ100="x",AJ100="S")),AJ100,IF(AK$4=$E100,"x",IF(AND(((AK$4-$E100)/VLOOKUP($D100,Opérations[],8,0))=INT(((AK$4-$E100)/VLOOKUP($D100,Opérations[],8,0))),$D100&lt;&gt;""),"S",""))),"")</f>
        <v/>
      </c>
      <c r="AL100" s="34" t="str">
        <f t="array" aca="1" ref="AL100" ca="1">IFERROR(IF(AND(OR(WEEKDAY(AK$4,2)&gt;5,AK$4=Congés),OR(AK100="x",AK100="S")),AK100,IF(AL$4=$E100,"x",IF(AND(((AL$4-$E100)/VLOOKUP($D100,Opérations[],8,0))=INT(((AL$4-$E100)/VLOOKUP($D100,Opérations[],8,0))),$D100&lt;&gt;""),"S",""))),"")</f>
        <v/>
      </c>
      <c r="AM100" s="34" t="str">
        <f t="array" aca="1" ref="AM100" ca="1">IFERROR(IF(AND(OR(WEEKDAY(AL$4,2)&gt;5,AL$4=Congés),OR(AL100="x",AL100="S")),AL100,IF(AM$4=$E100,"x",IF(AND(((AM$4-$E100)/VLOOKUP($D100,Opérations[],8,0))=INT(((AM$4-$E100)/VLOOKUP($D100,Opérations[],8,0))),$D100&lt;&gt;""),"S",""))),"")</f>
        <v/>
      </c>
      <c r="AN100" s="34" t="str">
        <f t="array" aca="1" ref="AN100" ca="1">IFERROR(IF(AND(OR(WEEKDAY(AM$4,2)&gt;5,AM$4=Congés),OR(AM100="x",AM100="S")),AM100,IF(AN$4=$E100,"x",IF(AND(((AN$4-$E100)/VLOOKUP($D100,Opérations[],8,0))=INT(((AN$4-$E100)/VLOOKUP($D100,Opérations[],8,0))),$D100&lt;&gt;""),"S",""))),"")</f>
        <v/>
      </c>
      <c r="AO100" s="34" t="str">
        <f t="array" aca="1" ref="AO100" ca="1">IFERROR(IF(AND(OR(WEEKDAY(AN$4,2)&gt;5,AN$4=Congés),OR(AN100="x",AN100="S")),AN100,IF(AO$4=$E100,"x",IF(AND(((AO$4-$E100)/VLOOKUP($D100,Opérations[],8,0))=INT(((AO$4-$E100)/VLOOKUP($D100,Opérations[],8,0))),$D100&lt;&gt;""),"S",""))),"")</f>
        <v/>
      </c>
      <c r="AP100" s="34" t="str">
        <f t="array" aca="1" ref="AP100" ca="1">IFERROR(IF(AND(OR(WEEKDAY(AO$4,2)&gt;5,AO$4=Congés),OR(AO100="x",AO100="S")),AO100,IF(AP$4=$E100,"x",IF(AND(((AP$4-$E100)/VLOOKUP($D100,Opérations[],8,0))=INT(((AP$4-$E100)/VLOOKUP($D100,Opérations[],8,0))),$D100&lt;&gt;""),"S",""))),"")</f>
        <v/>
      </c>
      <c r="AQ100" s="34" t="str">
        <f t="array" aca="1" ref="AQ100" ca="1">IFERROR(IF(AND(OR(WEEKDAY(AP$4,2)&gt;5,AP$4=Congés),OR(AP100="x",AP100="S")),AP100,IF(AQ$4=$E100,"x",IF(AND(((AQ$4-$E100)/VLOOKUP($D100,Opérations[],8,0))=INT(((AQ$4-$E100)/VLOOKUP($D100,Opérations[],8,0))),$D100&lt;&gt;""),"S",""))),"")</f>
        <v/>
      </c>
      <c r="AR100" s="34" t="str">
        <f t="array" aca="1" ref="AR100" ca="1">IFERROR(IF(AND(OR(WEEKDAY(AQ$4,2)&gt;5,AQ$4=Congés),OR(AQ100="x",AQ100="S")),AQ100,IF(AR$4=$E100,"x",IF(AND(((AR$4-$E100)/VLOOKUP($D100,Opérations[],8,0))=INT(((AR$4-$E100)/VLOOKUP($D100,Opérations[],8,0))),$D100&lt;&gt;""),"S",""))),"")</f>
        <v/>
      </c>
      <c r="AS100" s="34" t="str">
        <f t="array" aca="1" ref="AS100" ca="1">IFERROR(IF(AND(OR(WEEKDAY(AR$4,2)&gt;5,AR$4=Congés),OR(AR100="x",AR100="S")),AR100,IF(AS$4=$E100,"x",IF(AND(((AS$4-$E100)/VLOOKUP($D100,Opérations[],8,0))=INT(((AS$4-$E100)/VLOOKUP($D100,Opérations[],8,0))),$D100&lt;&gt;""),"S",""))),"")</f>
        <v/>
      </c>
      <c r="AT100" s="34" t="str">
        <f t="array" aca="1" ref="AT100" ca="1">IFERROR(IF(AND(OR(WEEKDAY(AS$4,2)&gt;5,AS$4=Congés),OR(AS100="x",AS100="S")),AS100,IF(AT$4=$E100,"x",IF(AND(((AT$4-$E100)/VLOOKUP($D100,Opérations[],8,0))=INT(((AT$4-$E100)/VLOOKUP($D100,Opérations[],8,0))),$D100&lt;&gt;""),"S",""))),"")</f>
        <v/>
      </c>
      <c r="AU100" s="34" t="str">
        <f t="array" aca="1" ref="AU100" ca="1">IFERROR(IF(AND(OR(WEEKDAY(AT$4,2)&gt;5,AT$4=Congés),OR(AT100="x",AT100="S")),AT100,IF(AU$4=$E100,"x",IF(AND(((AU$4-$E100)/VLOOKUP($D100,Opérations[],8,0))=INT(((AU$4-$E100)/VLOOKUP($D100,Opérations[],8,0))),$D100&lt;&gt;""),"S",""))),"")</f>
        <v/>
      </c>
      <c r="AV100" s="34" t="str">
        <f t="array" aca="1" ref="AV100" ca="1">IFERROR(IF(AND(OR(WEEKDAY(AU$4,2)&gt;5,AU$4=Congés),OR(AU100="x",AU100="S")),AU100,IF(AV$4=$E100,"x",IF(AND(((AV$4-$E100)/VLOOKUP($D100,Opérations[],8,0))=INT(((AV$4-$E100)/VLOOKUP($D100,Opérations[],8,0))),$D100&lt;&gt;""),"S",""))),"")</f>
        <v/>
      </c>
      <c r="AW100" s="34" t="str">
        <f t="array" aca="1" ref="AW100" ca="1">IFERROR(IF(AND(OR(WEEKDAY(AV$4,2)&gt;5,AV$4=Congés),OR(AV100="x",AV100="S")),AV100,IF(AW$4=$E100,"x",IF(AND(((AW$4-$E100)/VLOOKUP($D100,Opérations[],8,0))=INT(((AW$4-$E100)/VLOOKUP($D100,Opérations[],8,0))),$D100&lt;&gt;""),"S",""))),"")</f>
        <v/>
      </c>
      <c r="AX100" s="34" t="str">
        <f t="array" aca="1" ref="AX100" ca="1">IFERROR(IF(AND(OR(WEEKDAY(AW$4,2)&gt;5,AW$4=Congés),OR(AW100="x",AW100="S")),AW100,IF(AX$4=$E100,"x",IF(AND(((AX$4-$E100)/VLOOKUP($D100,Opérations[],8,0))=INT(((AX$4-$E100)/VLOOKUP($D100,Opérations[],8,0))),$D100&lt;&gt;""),"S",""))),"")</f>
        <v/>
      </c>
      <c r="AY100" s="34" t="str">
        <f t="array" aca="1" ref="AY100" ca="1">IFERROR(IF(AND(OR(WEEKDAY(AX$4,2)&gt;5,AX$4=Congés),OR(AX100="x",AX100="S")),AX100,IF(AY$4=$E100,"x",IF(AND(((AY$4-$E100)/VLOOKUP($D100,Opérations[],8,0))=INT(((AY$4-$E100)/VLOOKUP($D100,Opérations[],8,0))),$D100&lt;&gt;""),"S",""))),"")</f>
        <v/>
      </c>
      <c r="AZ100" s="34" t="str">
        <f t="array" aca="1" ref="AZ100" ca="1">IFERROR(IF(AND(OR(WEEKDAY(AY$4,2)&gt;5,AY$4=Congés),OR(AY100="x",AY100="S")),AY100,IF(AZ$4=$E100,"x",IF(AND(((AZ$4-$E100)/VLOOKUP($D100,Opérations[],8,0))=INT(((AZ$4-$E100)/VLOOKUP($D100,Opérations[],8,0))),$D100&lt;&gt;""),"S",""))),"")</f>
        <v/>
      </c>
      <c r="BA100" s="34" t="str">
        <f t="array" aca="1" ref="BA100" ca="1">IFERROR(IF(AND(OR(WEEKDAY(AZ$4,2)&gt;5,AZ$4=Congés),OR(AZ100="x",AZ100="S")),AZ100,IF(BA$4=$E100,"x",IF(AND(((BA$4-$E100)/VLOOKUP($D100,Opérations[],8,0))=INT(((BA$4-$E100)/VLOOKUP($D100,Opérations[],8,0))),$D100&lt;&gt;""),"S",""))),"")</f>
        <v/>
      </c>
      <c r="BB100" s="34" t="str">
        <f t="array" aca="1" ref="BB100" ca="1">IFERROR(IF(AND(OR(WEEKDAY(BA$4,2)&gt;5,BA$4=Congés),OR(BA100="x",BA100="S")),BA100,IF(BB$4=$E100,"x",IF(AND(((BB$4-$E100)/VLOOKUP($D100,Opérations[],8,0))=INT(((BB$4-$E100)/VLOOKUP($D100,Opérations[],8,0))),$D100&lt;&gt;""),"S",""))),"")</f>
        <v/>
      </c>
      <c r="BC100" s="34" t="str">
        <f t="array" aca="1" ref="BC100" ca="1">IFERROR(IF(AND(OR(WEEKDAY(BB$4,2)&gt;5,BB$4=Congés),OR(BB100="x",BB100="S")),BB100,IF(BC$4=$E100,"x",IF(AND(((BC$4-$E100)/VLOOKUP($D100,Opérations[],8,0))=INT(((BC$4-$E100)/VLOOKUP($D100,Opérations[],8,0))),$D100&lt;&gt;""),"S",""))),"")</f>
        <v/>
      </c>
      <c r="BD100" s="72" t="str">
        <f t="array" aca="1" ref="BD100" ca="1">IFERROR(IF(AND(OR(WEEKDAY(BC$4,2)&gt;5,BC$4=Congés),OR(BC100="x",BC100="S")),BC100,IF(BD$4=$E100,"x",IF(AND(((BD$4-$E100)/VLOOKUP($D100,Opérations[],8,0))=INT(((BD$4-$E100)/VLOOKUP($D100,Opérations[],8,0))),$D100&lt;&gt;""),"S",""))),"")</f>
        <v/>
      </c>
    </row>
    <row r="101" spans="3:56">
      <c r="C101" s="159" t="str">
        <f>IF(ISBLANK(D101),"",VLOOKUP(D101,Opérations[],2,0))</f>
        <v>Bon état, absence de jeu</v>
      </c>
      <c r="D101" s="4">
        <f t="shared" si="5"/>
        <v>95</v>
      </c>
      <c r="E101" s="71">
        <f>IF(ISBLANK(D101),"",VLOOKUP(D101,Opérations[],3,0))</f>
        <v>42650</v>
      </c>
      <c r="F101" s="83"/>
      <c r="G101" s="80" t="str">
        <f t="array" aca="1" ref="G101" ca="1">IFERROR(IF(AND(OR(WEEKDAY(F$4,2)&gt;5,F$4=Congés),OR(F101="x",F101="S")),F101,IF(G$4=$E101,"x",IF(AND(((G$4-$E101)/VLOOKUP($D101,Opérations[],8,0))=INT(((G$4-$E101)/VLOOKUP($D101,Opérations[],8,0))),$D101&lt;&gt;""),"S",""))),"")</f>
        <v/>
      </c>
      <c r="H101" s="34" t="str">
        <f t="array" aca="1" ref="H101" ca="1">IFERROR(IF(AND(OR(WEEKDAY(G$4,2)&gt;5,G$4=Congés),OR(G101="x",G101="S")),G101,IF(H$4=$E101,"x",IF(AND(((H$4-$E101)/VLOOKUP($D101,Opérations[],8,0))=INT(((H$4-$E101)/VLOOKUP($D101,Opérations[],8,0))),$D101&lt;&gt;""),"S",""))),"")</f>
        <v/>
      </c>
      <c r="I101" s="34" t="str">
        <f t="array" aca="1" ref="I101" ca="1">IFERROR(IF(AND(OR(WEEKDAY(H$4,2)&gt;5,H$4=Congés),OR(H101="x",H101="S")),H101,IF(I$4=$E101,"x",IF(AND(((I$4-$E101)/VLOOKUP($D101,Opérations[],8,0))=INT(((I$4-$E101)/VLOOKUP($D101,Opérations[],8,0))),$D101&lt;&gt;""),"S",""))),"")</f>
        <v/>
      </c>
      <c r="J101" s="34" t="str">
        <f t="array" aca="1" ref="J101" ca="1">IFERROR(IF(AND(OR(WEEKDAY(I$4,2)&gt;5,I$4=Congés),OR(I101="x",I101="S")),I101,IF(J$4=$E101,"x",IF(AND(((J$4-$E101)/VLOOKUP($D101,Opérations[],8,0))=INT(((J$4-$E101)/VLOOKUP($D101,Opérations[],8,0))),$D101&lt;&gt;""),"S",""))),"")</f>
        <v/>
      </c>
      <c r="K101" s="34" t="str">
        <f t="array" aca="1" ref="K101" ca="1">IFERROR(IF(AND(OR(WEEKDAY(J$4,2)&gt;5,J$4=Congés),OR(J101="x",J101="S")),J101,IF(K$4=$E101,"x",IF(AND(((K$4-$E101)/VLOOKUP($D101,Opérations[],8,0))=INT(((K$4-$E101)/VLOOKUP($D101,Opérations[],8,0))),$D101&lt;&gt;""),"S",""))),"")</f>
        <v/>
      </c>
      <c r="L101" s="34" t="str">
        <f t="array" aca="1" ref="L101" ca="1">IFERROR(IF(AND(OR(WEEKDAY(K$4,2)&gt;5,K$4=Congés),OR(K101="x",K101="S")),K101,IF(L$4=$E101,"x",IF(AND(((L$4-$E101)/VLOOKUP($D101,Opérations[],8,0))=INT(((L$4-$E101)/VLOOKUP($D101,Opérations[],8,0))),$D101&lt;&gt;""),"S",""))),"")</f>
        <v/>
      </c>
      <c r="M101" s="34" t="str">
        <f t="array" aca="1" ref="M101" ca="1">IFERROR(IF(AND(OR(WEEKDAY(L$4,2)&gt;5,L$4=Congés),OR(L101="x",L101="S")),L101,IF(M$4=$E101,"x",IF(AND(((M$4-$E101)/VLOOKUP($D101,Opérations[],8,0))=INT(((M$4-$E101)/VLOOKUP($D101,Opérations[],8,0))),$D101&lt;&gt;""),"S",""))),"")</f>
        <v/>
      </c>
      <c r="N101" s="34" t="str">
        <f t="array" aca="1" ref="N101" ca="1">IFERROR(IF(AND(OR(WEEKDAY(M$4,2)&gt;5,M$4=Congés),OR(M101="x",M101="S")),M101,IF(N$4=$E101,"x",IF(AND(((N$4-$E101)/VLOOKUP($D101,Opérations[],8,0))=INT(((N$4-$E101)/VLOOKUP($D101,Opérations[],8,0))),$D101&lt;&gt;""),"S",""))),"")</f>
        <v/>
      </c>
      <c r="O101" s="34" t="str">
        <f t="array" aca="1" ref="O101" ca="1">IFERROR(IF(AND(OR(WEEKDAY(N$4,2)&gt;5,N$4=Congés),OR(N101="x",N101="S")),N101,IF(O$4=$E101,"x",IF(AND(((O$4-$E101)/VLOOKUP($D101,Opérations[],8,0))=INT(((O$4-$E101)/VLOOKUP($D101,Opérations[],8,0))),$D101&lt;&gt;""),"S",""))),"")</f>
        <v/>
      </c>
      <c r="P101" s="34" t="str">
        <f t="array" aca="1" ref="P101" ca="1">IFERROR(IF(AND(OR(WEEKDAY(O$4,2)&gt;5,O$4=Congés),OR(O101="x",O101="S")),O101,IF(P$4=$E101,"x",IF(AND(((P$4-$E101)/VLOOKUP($D101,Opérations[],8,0))=INT(((P$4-$E101)/VLOOKUP($D101,Opérations[],8,0))),$D101&lt;&gt;""),"S",""))),"")</f>
        <v/>
      </c>
      <c r="Q101" s="34" t="str">
        <f t="array" aca="1" ref="Q101" ca="1">IFERROR(IF(AND(OR(WEEKDAY(P$4,2)&gt;5,P$4=Congés),OR(P101="x",P101="S")),P101,IF(Q$4=$E101,"x",IF(AND(((Q$4-$E101)/VLOOKUP($D101,Opérations[],8,0))=INT(((Q$4-$E101)/VLOOKUP($D101,Opérations[],8,0))),$D101&lt;&gt;""),"S",""))),"")</f>
        <v/>
      </c>
      <c r="R101" s="34" t="str">
        <f t="array" aca="1" ref="R101" ca="1">IFERROR(IF(AND(OR(WEEKDAY(Q$4,2)&gt;5,Q$4=Congés),OR(Q101="x",Q101="S")),Q101,IF(R$4=$E101,"x",IF(AND(((R$4-$E101)/VLOOKUP($D101,Opérations[],8,0))=INT(((R$4-$E101)/VLOOKUP($D101,Opérations[],8,0))),$D101&lt;&gt;""),"S",""))),"")</f>
        <v/>
      </c>
      <c r="S101" s="34" t="str">
        <f t="array" aca="1" ref="S101" ca="1">IFERROR(IF(AND(OR(WEEKDAY(R$4,2)&gt;5,R$4=Congés),OR(R101="x",R101="S")),R101,IF(S$4=$E101,"x",IF(AND(((S$4-$E101)/VLOOKUP($D101,Opérations[],8,0))=INT(((S$4-$E101)/VLOOKUP($D101,Opérations[],8,0))),$D101&lt;&gt;""),"S",""))),"")</f>
        <v/>
      </c>
      <c r="T101" s="34" t="str">
        <f t="array" aca="1" ref="T101" ca="1">IFERROR(IF(AND(OR(WEEKDAY(S$4,2)&gt;5,S$4=Congés),OR(S101="x",S101="S")),S101,IF(T$4=$E101,"x",IF(AND(((T$4-$E101)/VLOOKUP($D101,Opérations[],8,0))=INT(((T$4-$E101)/VLOOKUP($D101,Opérations[],8,0))),$D101&lt;&gt;""),"S",""))),"")</f>
        <v/>
      </c>
      <c r="U101" s="34" t="str">
        <f t="array" aca="1" ref="U101" ca="1">IFERROR(IF(AND(OR(WEEKDAY(T$4,2)&gt;5,T$4=Congés),OR(T101="x",T101="S")),T101,IF(U$4=$E101,"x",IF(AND(((U$4-$E101)/VLOOKUP($D101,Opérations[],8,0))=INT(((U$4-$E101)/VLOOKUP($D101,Opérations[],8,0))),$D101&lt;&gt;""),"S",""))),"")</f>
        <v/>
      </c>
      <c r="V101" s="34" t="str">
        <f t="array" aca="1" ref="V101" ca="1">IFERROR(IF(AND(OR(WEEKDAY(U$4,2)&gt;5,U$4=Congés),OR(U101="x",U101="S")),U101,IF(V$4=$E101,"x",IF(AND(((V$4-$E101)/VLOOKUP($D101,Opérations[],8,0))=INT(((V$4-$E101)/VLOOKUP($D101,Opérations[],8,0))),$D101&lt;&gt;""),"S",""))),"")</f>
        <v/>
      </c>
      <c r="W101" s="34" t="str">
        <f t="array" aca="1" ref="W101" ca="1">IFERROR(IF(AND(OR(WEEKDAY(V$4,2)&gt;5,V$4=Congés),OR(V101="x",V101="S")),V101,IF(W$4=$E101,"x",IF(AND(((W$4-$E101)/VLOOKUP($D101,Opérations[],8,0))=INT(((W$4-$E101)/VLOOKUP($D101,Opérations[],8,0))),$D101&lt;&gt;""),"S",""))),"")</f>
        <v/>
      </c>
      <c r="X101" s="34" t="str">
        <f t="array" aca="1" ref="X101" ca="1">IFERROR(IF(AND(OR(WEEKDAY(W$4,2)&gt;5,W$4=Congés),OR(W101="x",W101="S")),W101,IF(X$4=$E101,"x",IF(AND(((X$4-$E101)/VLOOKUP($D101,Opérations[],8,0))=INT(((X$4-$E101)/VLOOKUP($D101,Opérations[],8,0))),$D101&lt;&gt;""),"S",""))),"")</f>
        <v>S</v>
      </c>
      <c r="Y101" s="34" t="str">
        <f t="array" aca="1" ref="Y101" ca="1">IFERROR(IF(AND(OR(WEEKDAY(X$4,2)&gt;5,X$4=Congés),OR(X101="x",X101="S")),X101,IF(Y$4=$E101,"x",IF(AND(((Y$4-$E101)/VLOOKUP($D101,Opérations[],8,0))=INT(((Y$4-$E101)/VLOOKUP($D101,Opérations[],8,0))),$D101&lt;&gt;""),"S",""))),"")</f>
        <v>S</v>
      </c>
      <c r="Z101" s="34" t="str">
        <f t="array" aca="1" ref="Z101" ca="1">IFERROR(IF(AND(OR(WEEKDAY(Y$4,2)&gt;5,Y$4=Congés),OR(Y101="x",Y101="S")),Y101,IF(Z$4=$E101,"x",IF(AND(((Z$4-$E101)/VLOOKUP($D101,Opérations[],8,0))=INT(((Z$4-$E101)/VLOOKUP($D101,Opérations[],8,0))),$D101&lt;&gt;""),"S",""))),"")</f>
        <v>S</v>
      </c>
      <c r="AA101" s="34" t="str">
        <f t="array" aca="1" ref="AA101" ca="1">IFERROR(IF(AND(OR(WEEKDAY(Z$4,2)&gt;5,Z$4=Congés),OR(Z101="x",Z101="S")),Z101,IF(AA$4=$E101,"x",IF(AND(((AA$4-$E101)/VLOOKUP($D101,Opérations[],8,0))=INT(((AA$4-$E101)/VLOOKUP($D101,Opérations[],8,0))),$D101&lt;&gt;""),"S",""))),"")</f>
        <v/>
      </c>
      <c r="AB101" s="34" t="str">
        <f t="array" aca="1" ref="AB101" ca="1">IFERROR(IF(AND(OR(WEEKDAY(AA$4,2)&gt;5,AA$4=Congés),OR(AA101="x",AA101="S")),AA101,IF(AB$4=$E101,"x",IF(AND(((AB$4-$E101)/VLOOKUP($D101,Opérations[],8,0))=INT(((AB$4-$E101)/VLOOKUP($D101,Opérations[],8,0))),$D101&lt;&gt;""),"S",""))),"")</f>
        <v/>
      </c>
      <c r="AC101" s="34" t="str">
        <f t="array" aca="1" ref="AC101" ca="1">IFERROR(IF(AND(OR(WEEKDAY(AB$4,2)&gt;5,AB$4=Congés),OR(AB101="x",AB101="S")),AB101,IF(AC$4=$E101,"x",IF(AND(((AC$4-$E101)/VLOOKUP($D101,Opérations[],8,0))=INT(((AC$4-$E101)/VLOOKUP($D101,Opérations[],8,0))),$D101&lt;&gt;""),"S",""))),"")</f>
        <v/>
      </c>
      <c r="AD101" s="34" t="str">
        <f t="array" aca="1" ref="AD101" ca="1">IFERROR(IF(AND(OR(WEEKDAY(AC$4,2)&gt;5,AC$4=Congés),OR(AC101="x",AC101="S")),AC101,IF(AD$4=$E101,"x",IF(AND(((AD$4-$E101)/VLOOKUP($D101,Opérations[],8,0))=INT(((AD$4-$E101)/VLOOKUP($D101,Opérations[],8,0))),$D101&lt;&gt;""),"S",""))),"")</f>
        <v/>
      </c>
      <c r="AE101" s="34" t="str">
        <f t="array" aca="1" ref="AE101" ca="1">IFERROR(IF(AND(OR(WEEKDAY(AD$4,2)&gt;5,AD$4=Congés),OR(AD101="x",AD101="S")),AD101,IF(AE$4=$E101,"x",IF(AND(((AE$4-$E101)/VLOOKUP($D101,Opérations[],8,0))=INT(((AE$4-$E101)/VLOOKUP($D101,Opérations[],8,0))),$D101&lt;&gt;""),"S",""))),"")</f>
        <v/>
      </c>
      <c r="AF101" s="34" t="str">
        <f t="array" aca="1" ref="AF101" ca="1">IFERROR(IF(AND(OR(WEEKDAY(AE$4,2)&gt;5,AE$4=Congés),OR(AE101="x",AE101="S")),AE101,IF(AF$4=$E101,"x",IF(AND(((AF$4-$E101)/VLOOKUP($D101,Opérations[],8,0))=INT(((AF$4-$E101)/VLOOKUP($D101,Opérations[],8,0))),$D101&lt;&gt;""),"S",""))),"")</f>
        <v/>
      </c>
      <c r="AG101" s="72" t="str">
        <f t="array" aca="1" ref="AG101" ca="1">IFERROR(IF(AND(OR(WEEKDAY(AF$4,2)&gt;5,AF$4=Congés),OR(AF101="x",AF101="S")),AF101,IF(AG$4=$E101,"x",IF(AND(((AG$4-$E101)/VLOOKUP($D101,Opérations[],8,0))=INT(((AG$4-$E101)/VLOOKUP($D101,Opérations[],8,0))),$D101&lt;&gt;""),"S",""))),"")</f>
        <v/>
      </c>
      <c r="AH101" s="80" t="str">
        <f t="array" aca="1" ref="AH101" ca="1">IFERROR(IF(AND(OR(WEEKDAY(AG$4,2)&gt;5,AG$4=Congés),OR(AG101="x",AG101="S")),AG101,IF(AH$4=$E101,"x",IF(AND(((AH$4-$E101)/VLOOKUP($D101,Opérations[],8,0))=INT(((AH$4-$E101)/VLOOKUP($D101,Opérations[],8,0))),$D101&lt;&gt;""),"S",""))),"")</f>
        <v/>
      </c>
      <c r="AI101" s="34" t="str">
        <f t="array" aca="1" ref="AI101" ca="1">IFERROR(IF(AND(OR(WEEKDAY(AH$4,2)&gt;5,AH$4=Congés),OR(AH101="x",AH101="S")),AH101,IF(AI$4=$E101,"x",IF(AND(((AI$4-$E101)/VLOOKUP($D101,Opérations[],8,0))=INT(((AI$4-$E101)/VLOOKUP($D101,Opérations[],8,0))),$D101&lt;&gt;""),"S",""))),"")</f>
        <v/>
      </c>
      <c r="AJ101" s="34" t="str">
        <f t="array" aca="1" ref="AJ101" ca="1">IFERROR(IF(AND(OR(WEEKDAY(AI$4,2)&gt;5,AI$4=Congés),OR(AI101="x",AI101="S")),AI101,IF(AJ$4=$E101,"x",IF(AND(((AJ$4-$E101)/VLOOKUP($D101,Opérations[],8,0))=INT(((AJ$4-$E101)/VLOOKUP($D101,Opérations[],8,0))),$D101&lt;&gt;""),"S",""))),"")</f>
        <v/>
      </c>
      <c r="AK101" s="34" t="str">
        <f t="array" aca="1" ref="AK101" ca="1">IFERROR(IF(AND(OR(WEEKDAY(AJ$4,2)&gt;5,AJ$4=Congés),OR(AJ101="x",AJ101="S")),AJ101,IF(AK$4=$E101,"x",IF(AND(((AK$4-$E101)/VLOOKUP($D101,Opérations[],8,0))=INT(((AK$4-$E101)/VLOOKUP($D101,Opérations[],8,0))),$D101&lt;&gt;""),"S",""))),"")</f>
        <v/>
      </c>
      <c r="AL101" s="34" t="str">
        <f t="array" aca="1" ref="AL101" ca="1">IFERROR(IF(AND(OR(WEEKDAY(AK$4,2)&gt;5,AK$4=Congés),OR(AK101="x",AK101="S")),AK101,IF(AL$4=$E101,"x",IF(AND(((AL$4-$E101)/VLOOKUP($D101,Opérations[],8,0))=INT(((AL$4-$E101)/VLOOKUP($D101,Opérations[],8,0))),$D101&lt;&gt;""),"S",""))),"")</f>
        <v/>
      </c>
      <c r="AM101" s="34" t="str">
        <f t="array" aca="1" ref="AM101" ca="1">IFERROR(IF(AND(OR(WEEKDAY(AL$4,2)&gt;5,AL$4=Congés),OR(AL101="x",AL101="S")),AL101,IF(AM$4=$E101,"x",IF(AND(((AM$4-$E101)/VLOOKUP($D101,Opérations[],8,0))=INT(((AM$4-$E101)/VLOOKUP($D101,Opérations[],8,0))),$D101&lt;&gt;""),"S",""))),"")</f>
        <v/>
      </c>
      <c r="AN101" s="34" t="str">
        <f t="array" aca="1" ref="AN101" ca="1">IFERROR(IF(AND(OR(WEEKDAY(AM$4,2)&gt;5,AM$4=Congés),OR(AM101="x",AM101="S")),AM101,IF(AN$4=$E101,"x",IF(AND(((AN$4-$E101)/VLOOKUP($D101,Opérations[],8,0))=INT(((AN$4-$E101)/VLOOKUP($D101,Opérations[],8,0))),$D101&lt;&gt;""),"S",""))),"")</f>
        <v/>
      </c>
      <c r="AO101" s="34" t="str">
        <f t="array" aca="1" ref="AO101" ca="1">IFERROR(IF(AND(OR(WEEKDAY(AN$4,2)&gt;5,AN$4=Congés),OR(AN101="x",AN101="S")),AN101,IF(AO$4=$E101,"x",IF(AND(((AO$4-$E101)/VLOOKUP($D101,Opérations[],8,0))=INT(((AO$4-$E101)/VLOOKUP($D101,Opérations[],8,0))),$D101&lt;&gt;""),"S",""))),"")</f>
        <v/>
      </c>
      <c r="AP101" s="34" t="str">
        <f t="array" aca="1" ref="AP101" ca="1">IFERROR(IF(AND(OR(WEEKDAY(AO$4,2)&gt;5,AO$4=Congés),OR(AO101="x",AO101="S")),AO101,IF(AP$4=$E101,"x",IF(AND(((AP$4-$E101)/VLOOKUP($D101,Opérations[],8,0))=INT(((AP$4-$E101)/VLOOKUP($D101,Opérations[],8,0))),$D101&lt;&gt;""),"S",""))),"")</f>
        <v/>
      </c>
      <c r="AQ101" s="34" t="str">
        <f t="array" aca="1" ref="AQ101" ca="1">IFERROR(IF(AND(OR(WEEKDAY(AP$4,2)&gt;5,AP$4=Congés),OR(AP101="x",AP101="S")),AP101,IF(AQ$4=$E101,"x",IF(AND(((AQ$4-$E101)/VLOOKUP($D101,Opérations[],8,0))=INT(((AQ$4-$E101)/VLOOKUP($D101,Opérations[],8,0))),$D101&lt;&gt;""),"S",""))),"")</f>
        <v/>
      </c>
      <c r="AR101" s="34" t="str">
        <f t="array" aca="1" ref="AR101" ca="1">IFERROR(IF(AND(OR(WEEKDAY(AQ$4,2)&gt;5,AQ$4=Congés),OR(AQ101="x",AQ101="S")),AQ101,IF(AR$4=$E101,"x",IF(AND(((AR$4-$E101)/VLOOKUP($D101,Opérations[],8,0))=INT(((AR$4-$E101)/VLOOKUP($D101,Opérations[],8,0))),$D101&lt;&gt;""),"S",""))),"")</f>
        <v/>
      </c>
      <c r="AS101" s="34" t="str">
        <f t="array" aca="1" ref="AS101" ca="1">IFERROR(IF(AND(OR(WEEKDAY(AR$4,2)&gt;5,AR$4=Congés),OR(AR101="x",AR101="S")),AR101,IF(AS$4=$E101,"x",IF(AND(((AS$4-$E101)/VLOOKUP($D101,Opérations[],8,0))=INT(((AS$4-$E101)/VLOOKUP($D101,Opérations[],8,0))),$D101&lt;&gt;""),"S",""))),"")</f>
        <v/>
      </c>
      <c r="AT101" s="34" t="str">
        <f t="array" aca="1" ref="AT101" ca="1">IFERROR(IF(AND(OR(WEEKDAY(AS$4,2)&gt;5,AS$4=Congés),OR(AS101="x",AS101="S")),AS101,IF(AT$4=$E101,"x",IF(AND(((AT$4-$E101)/VLOOKUP($D101,Opérations[],8,0))=INT(((AT$4-$E101)/VLOOKUP($D101,Opérations[],8,0))),$D101&lt;&gt;""),"S",""))),"")</f>
        <v/>
      </c>
      <c r="AU101" s="34" t="str">
        <f t="array" aca="1" ref="AU101" ca="1">IFERROR(IF(AND(OR(WEEKDAY(AT$4,2)&gt;5,AT$4=Congés),OR(AT101="x",AT101="S")),AT101,IF(AU$4=$E101,"x",IF(AND(((AU$4-$E101)/VLOOKUP($D101,Opérations[],8,0))=INT(((AU$4-$E101)/VLOOKUP($D101,Opérations[],8,0))),$D101&lt;&gt;""),"S",""))),"")</f>
        <v/>
      </c>
      <c r="AV101" s="34" t="str">
        <f t="array" aca="1" ref="AV101" ca="1">IFERROR(IF(AND(OR(WEEKDAY(AU$4,2)&gt;5,AU$4=Congés),OR(AU101="x",AU101="S")),AU101,IF(AV$4=$E101,"x",IF(AND(((AV$4-$E101)/VLOOKUP($D101,Opérations[],8,0))=INT(((AV$4-$E101)/VLOOKUP($D101,Opérations[],8,0))),$D101&lt;&gt;""),"S",""))),"")</f>
        <v/>
      </c>
      <c r="AW101" s="34" t="str">
        <f t="array" aca="1" ref="AW101" ca="1">IFERROR(IF(AND(OR(WEEKDAY(AV$4,2)&gt;5,AV$4=Congés),OR(AV101="x",AV101="S")),AV101,IF(AW$4=$E101,"x",IF(AND(((AW$4-$E101)/VLOOKUP($D101,Opérations[],8,0))=INT(((AW$4-$E101)/VLOOKUP($D101,Opérations[],8,0))),$D101&lt;&gt;""),"S",""))),"")</f>
        <v/>
      </c>
      <c r="AX101" s="34" t="str">
        <f t="array" aca="1" ref="AX101" ca="1">IFERROR(IF(AND(OR(WEEKDAY(AW$4,2)&gt;5,AW$4=Congés),OR(AW101="x",AW101="S")),AW101,IF(AX$4=$E101,"x",IF(AND(((AX$4-$E101)/VLOOKUP($D101,Opérations[],8,0))=INT(((AX$4-$E101)/VLOOKUP($D101,Opérations[],8,0))),$D101&lt;&gt;""),"S",""))),"")</f>
        <v/>
      </c>
      <c r="AY101" s="34" t="str">
        <f t="array" aca="1" ref="AY101" ca="1">IFERROR(IF(AND(OR(WEEKDAY(AX$4,2)&gt;5,AX$4=Congés),OR(AX101="x",AX101="S")),AX101,IF(AY$4=$E101,"x",IF(AND(((AY$4-$E101)/VLOOKUP($D101,Opérations[],8,0))=INT(((AY$4-$E101)/VLOOKUP($D101,Opérations[],8,0))),$D101&lt;&gt;""),"S",""))),"")</f>
        <v/>
      </c>
      <c r="AZ101" s="34" t="str">
        <f t="array" aca="1" ref="AZ101" ca="1">IFERROR(IF(AND(OR(WEEKDAY(AY$4,2)&gt;5,AY$4=Congés),OR(AY101="x",AY101="S")),AY101,IF(AZ$4=$E101,"x",IF(AND(((AZ$4-$E101)/VLOOKUP($D101,Opérations[],8,0))=INT(((AZ$4-$E101)/VLOOKUP($D101,Opérations[],8,0))),$D101&lt;&gt;""),"S",""))),"")</f>
        <v/>
      </c>
      <c r="BA101" s="34" t="str">
        <f t="array" aca="1" ref="BA101" ca="1">IFERROR(IF(AND(OR(WEEKDAY(AZ$4,2)&gt;5,AZ$4=Congés),OR(AZ101="x",AZ101="S")),AZ101,IF(BA$4=$E101,"x",IF(AND(((BA$4-$E101)/VLOOKUP($D101,Opérations[],8,0))=INT(((BA$4-$E101)/VLOOKUP($D101,Opérations[],8,0))),$D101&lt;&gt;""),"S",""))),"")</f>
        <v/>
      </c>
      <c r="BB101" s="34" t="str">
        <f t="array" aca="1" ref="BB101" ca="1">IFERROR(IF(AND(OR(WEEKDAY(BA$4,2)&gt;5,BA$4=Congés),OR(BA101="x",BA101="S")),BA101,IF(BB$4=$E101,"x",IF(AND(((BB$4-$E101)/VLOOKUP($D101,Opérations[],8,0))=INT(((BB$4-$E101)/VLOOKUP($D101,Opérations[],8,0))),$D101&lt;&gt;""),"S",""))),"")</f>
        <v>S</v>
      </c>
      <c r="BC101" s="34" t="str">
        <f t="array" aca="1" ref="BC101" ca="1">IFERROR(IF(AND(OR(WEEKDAY(BB$4,2)&gt;5,BB$4=Congés),OR(BB101="x",BB101="S")),BB101,IF(BC$4=$E101,"x",IF(AND(((BC$4-$E101)/VLOOKUP($D101,Opérations[],8,0))=INT(((BC$4-$E101)/VLOOKUP($D101,Opérations[],8,0))),$D101&lt;&gt;""),"S",""))),"")</f>
        <v/>
      </c>
      <c r="BD101" s="72" t="str">
        <f t="array" aca="1" ref="BD101" ca="1">IFERROR(IF(AND(OR(WEEKDAY(BC$4,2)&gt;5,BC$4=Congés),OR(BC101="x",BC101="S")),BC101,IF(BD$4=$E101,"x",IF(AND(((BD$4-$E101)/VLOOKUP($D101,Opérations[],8,0))=INT(((BD$4-$E101)/VLOOKUP($D101,Opérations[],8,0))),$D101&lt;&gt;""),"S",""))),"")</f>
        <v/>
      </c>
    </row>
    <row r="102" spans="3:56">
      <c r="C102" s="159" t="str">
        <f>IF(ISBLANK(D102),"",VLOOKUP(D102,Opérations[],2,0))</f>
        <v>Capteurs</v>
      </c>
      <c r="D102" s="4">
        <f t="shared" si="5"/>
        <v>96</v>
      </c>
      <c r="E102" s="71">
        <f>IF(ISBLANK(D102),"",VLOOKUP(D102,Opérations[],3,0))</f>
        <v>42650</v>
      </c>
      <c r="F102" s="83"/>
      <c r="G102" s="80" t="str">
        <f t="array" aca="1" ref="G102" ca="1">IFERROR(IF(AND(OR(WEEKDAY(F$4,2)&gt;5,F$4=Congés),OR(F102="x",F102="S")),F102,IF(G$4=$E102,"x",IF(AND(((G$4-$E102)/VLOOKUP($D102,Opérations[],8,0))=INT(((G$4-$E102)/VLOOKUP($D102,Opérations[],8,0))),$D102&lt;&gt;""),"S",""))),"")</f>
        <v/>
      </c>
      <c r="H102" s="34" t="str">
        <f t="array" aca="1" ref="H102" ca="1">IFERROR(IF(AND(OR(WEEKDAY(G$4,2)&gt;5,G$4=Congés),OR(G102="x",G102="S")),G102,IF(H$4=$E102,"x",IF(AND(((H$4-$E102)/VLOOKUP($D102,Opérations[],8,0))=INT(((H$4-$E102)/VLOOKUP($D102,Opérations[],8,0))),$D102&lt;&gt;""),"S",""))),"")</f>
        <v/>
      </c>
      <c r="I102" s="34" t="str">
        <f t="array" aca="1" ref="I102" ca="1">IFERROR(IF(AND(OR(WEEKDAY(H$4,2)&gt;5,H$4=Congés),OR(H102="x",H102="S")),H102,IF(I$4=$E102,"x",IF(AND(((I$4-$E102)/VLOOKUP($D102,Opérations[],8,0))=INT(((I$4-$E102)/VLOOKUP($D102,Opérations[],8,0))),$D102&lt;&gt;""),"S",""))),"")</f>
        <v/>
      </c>
      <c r="J102" s="34" t="str">
        <f t="array" aca="1" ref="J102" ca="1">IFERROR(IF(AND(OR(WEEKDAY(I$4,2)&gt;5,I$4=Congés),OR(I102="x",I102="S")),I102,IF(J$4=$E102,"x",IF(AND(((J$4-$E102)/VLOOKUP($D102,Opérations[],8,0))=INT(((J$4-$E102)/VLOOKUP($D102,Opérations[],8,0))),$D102&lt;&gt;""),"S",""))),"")</f>
        <v/>
      </c>
      <c r="K102" s="34" t="str">
        <f t="array" aca="1" ref="K102" ca="1">IFERROR(IF(AND(OR(WEEKDAY(J$4,2)&gt;5,J$4=Congés),OR(J102="x",J102="S")),J102,IF(K$4=$E102,"x",IF(AND(((K$4-$E102)/VLOOKUP($D102,Opérations[],8,0))=INT(((K$4-$E102)/VLOOKUP($D102,Opérations[],8,0))),$D102&lt;&gt;""),"S",""))),"")</f>
        <v/>
      </c>
      <c r="L102" s="34" t="str">
        <f t="array" aca="1" ref="L102" ca="1">IFERROR(IF(AND(OR(WEEKDAY(K$4,2)&gt;5,K$4=Congés),OR(K102="x",K102="S")),K102,IF(L$4=$E102,"x",IF(AND(((L$4-$E102)/VLOOKUP($D102,Opérations[],8,0))=INT(((L$4-$E102)/VLOOKUP($D102,Opérations[],8,0))),$D102&lt;&gt;""),"S",""))),"")</f>
        <v/>
      </c>
      <c r="M102" s="34" t="str">
        <f t="array" aca="1" ref="M102" ca="1">IFERROR(IF(AND(OR(WEEKDAY(L$4,2)&gt;5,L$4=Congés),OR(L102="x",L102="S")),L102,IF(M$4=$E102,"x",IF(AND(((M$4-$E102)/VLOOKUP($D102,Opérations[],8,0))=INT(((M$4-$E102)/VLOOKUP($D102,Opérations[],8,0))),$D102&lt;&gt;""),"S",""))),"")</f>
        <v/>
      </c>
      <c r="N102" s="34" t="str">
        <f t="array" aca="1" ref="N102" ca="1">IFERROR(IF(AND(OR(WEEKDAY(M$4,2)&gt;5,M$4=Congés),OR(M102="x",M102="S")),M102,IF(N$4=$E102,"x",IF(AND(((N$4-$E102)/VLOOKUP($D102,Opérations[],8,0))=INT(((N$4-$E102)/VLOOKUP($D102,Opérations[],8,0))),$D102&lt;&gt;""),"S",""))),"")</f>
        <v/>
      </c>
      <c r="O102" s="34" t="str">
        <f t="array" aca="1" ref="O102" ca="1">IFERROR(IF(AND(OR(WEEKDAY(N$4,2)&gt;5,N$4=Congés),OR(N102="x",N102="S")),N102,IF(O$4=$E102,"x",IF(AND(((O$4-$E102)/VLOOKUP($D102,Opérations[],8,0))=INT(((O$4-$E102)/VLOOKUP($D102,Opérations[],8,0))),$D102&lt;&gt;""),"S",""))),"")</f>
        <v/>
      </c>
      <c r="P102" s="34" t="str">
        <f t="array" aca="1" ref="P102" ca="1">IFERROR(IF(AND(OR(WEEKDAY(O$4,2)&gt;5,O$4=Congés),OR(O102="x",O102="S")),O102,IF(P$4=$E102,"x",IF(AND(((P$4-$E102)/VLOOKUP($D102,Opérations[],8,0))=INT(((P$4-$E102)/VLOOKUP($D102,Opérations[],8,0))),$D102&lt;&gt;""),"S",""))),"")</f>
        <v/>
      </c>
      <c r="Q102" s="34" t="str">
        <f t="array" aca="1" ref="Q102" ca="1">IFERROR(IF(AND(OR(WEEKDAY(P$4,2)&gt;5,P$4=Congés),OR(P102="x",P102="S")),P102,IF(Q$4=$E102,"x",IF(AND(((Q$4-$E102)/VLOOKUP($D102,Opérations[],8,0))=INT(((Q$4-$E102)/VLOOKUP($D102,Opérations[],8,0))),$D102&lt;&gt;""),"S",""))),"")</f>
        <v/>
      </c>
      <c r="R102" s="34" t="str">
        <f t="array" aca="1" ref="R102" ca="1">IFERROR(IF(AND(OR(WEEKDAY(Q$4,2)&gt;5,Q$4=Congés),OR(Q102="x",Q102="S")),Q102,IF(R$4=$E102,"x",IF(AND(((R$4-$E102)/VLOOKUP($D102,Opérations[],8,0))=INT(((R$4-$E102)/VLOOKUP($D102,Opérations[],8,0))),$D102&lt;&gt;""),"S",""))),"")</f>
        <v/>
      </c>
      <c r="S102" s="34" t="str">
        <f t="array" aca="1" ref="S102" ca="1">IFERROR(IF(AND(OR(WEEKDAY(R$4,2)&gt;5,R$4=Congés),OR(R102="x",R102="S")),R102,IF(S$4=$E102,"x",IF(AND(((S$4-$E102)/VLOOKUP($D102,Opérations[],8,0))=INT(((S$4-$E102)/VLOOKUP($D102,Opérations[],8,0))),$D102&lt;&gt;""),"S",""))),"")</f>
        <v/>
      </c>
      <c r="T102" s="34" t="str">
        <f t="array" aca="1" ref="T102" ca="1">IFERROR(IF(AND(OR(WEEKDAY(S$4,2)&gt;5,S$4=Congés),OR(S102="x",S102="S")),S102,IF(T$4=$E102,"x",IF(AND(((T$4-$E102)/VLOOKUP($D102,Opérations[],8,0))=INT(((T$4-$E102)/VLOOKUP($D102,Opérations[],8,0))),$D102&lt;&gt;""),"S",""))),"")</f>
        <v/>
      </c>
      <c r="U102" s="34" t="str">
        <f t="array" aca="1" ref="U102" ca="1">IFERROR(IF(AND(OR(WEEKDAY(T$4,2)&gt;5,T$4=Congés),OR(T102="x",T102="S")),T102,IF(U$4=$E102,"x",IF(AND(((U$4-$E102)/VLOOKUP($D102,Opérations[],8,0))=INT(((U$4-$E102)/VLOOKUP($D102,Opérations[],8,0))),$D102&lt;&gt;""),"S",""))),"")</f>
        <v/>
      </c>
      <c r="V102" s="34" t="str">
        <f t="array" aca="1" ref="V102" ca="1">IFERROR(IF(AND(OR(WEEKDAY(U$4,2)&gt;5,U$4=Congés),OR(U102="x",U102="S")),U102,IF(V$4=$E102,"x",IF(AND(((V$4-$E102)/VLOOKUP($D102,Opérations[],8,0))=INT(((V$4-$E102)/VLOOKUP($D102,Opérations[],8,0))),$D102&lt;&gt;""),"S",""))),"")</f>
        <v/>
      </c>
      <c r="W102" s="34" t="str">
        <f t="array" aca="1" ref="W102" ca="1">IFERROR(IF(AND(OR(WEEKDAY(V$4,2)&gt;5,V$4=Congés),OR(V102="x",V102="S")),V102,IF(W$4=$E102,"x",IF(AND(((W$4-$E102)/VLOOKUP($D102,Opérations[],8,0))=INT(((W$4-$E102)/VLOOKUP($D102,Opérations[],8,0))),$D102&lt;&gt;""),"S",""))),"")</f>
        <v/>
      </c>
      <c r="X102" s="34" t="str">
        <f t="array" aca="1" ref="X102" ca="1">IFERROR(IF(AND(OR(WEEKDAY(W$4,2)&gt;5,W$4=Congés),OR(W102="x",W102="S")),W102,IF(X$4=$E102,"x",IF(AND(((X$4-$E102)/VLOOKUP($D102,Opérations[],8,0))=INT(((X$4-$E102)/VLOOKUP($D102,Opérations[],8,0))),$D102&lt;&gt;""),"S",""))),"")</f>
        <v>S</v>
      </c>
      <c r="Y102" s="34" t="str">
        <f t="array" aca="1" ref="Y102" ca="1">IFERROR(IF(AND(OR(WEEKDAY(X$4,2)&gt;5,X$4=Congés),OR(X102="x",X102="S")),X102,IF(Y$4=$E102,"x",IF(AND(((Y$4-$E102)/VLOOKUP($D102,Opérations[],8,0))=INT(((Y$4-$E102)/VLOOKUP($D102,Opérations[],8,0))),$D102&lt;&gt;""),"S",""))),"")</f>
        <v>S</v>
      </c>
      <c r="Z102" s="34" t="str">
        <f t="array" aca="1" ref="Z102" ca="1">IFERROR(IF(AND(OR(WEEKDAY(Y$4,2)&gt;5,Y$4=Congés),OR(Y102="x",Y102="S")),Y102,IF(Z$4=$E102,"x",IF(AND(((Z$4-$E102)/VLOOKUP($D102,Opérations[],8,0))=INT(((Z$4-$E102)/VLOOKUP($D102,Opérations[],8,0))),$D102&lt;&gt;""),"S",""))),"")</f>
        <v>S</v>
      </c>
      <c r="AA102" s="34" t="str">
        <f t="array" aca="1" ref="AA102" ca="1">IFERROR(IF(AND(OR(WEEKDAY(Z$4,2)&gt;5,Z$4=Congés),OR(Z102="x",Z102="S")),Z102,IF(AA$4=$E102,"x",IF(AND(((AA$4-$E102)/VLOOKUP($D102,Opérations[],8,0))=INT(((AA$4-$E102)/VLOOKUP($D102,Opérations[],8,0))),$D102&lt;&gt;""),"S",""))),"")</f>
        <v/>
      </c>
      <c r="AB102" s="34" t="str">
        <f t="array" aca="1" ref="AB102" ca="1">IFERROR(IF(AND(OR(WEEKDAY(AA$4,2)&gt;5,AA$4=Congés),OR(AA102="x",AA102="S")),AA102,IF(AB$4=$E102,"x",IF(AND(((AB$4-$E102)/VLOOKUP($D102,Opérations[],8,0))=INT(((AB$4-$E102)/VLOOKUP($D102,Opérations[],8,0))),$D102&lt;&gt;""),"S",""))),"")</f>
        <v/>
      </c>
      <c r="AC102" s="34" t="str">
        <f t="array" aca="1" ref="AC102" ca="1">IFERROR(IF(AND(OR(WEEKDAY(AB$4,2)&gt;5,AB$4=Congés),OR(AB102="x",AB102="S")),AB102,IF(AC$4=$E102,"x",IF(AND(((AC$4-$E102)/VLOOKUP($D102,Opérations[],8,0))=INT(((AC$4-$E102)/VLOOKUP($D102,Opérations[],8,0))),$D102&lt;&gt;""),"S",""))),"")</f>
        <v/>
      </c>
      <c r="AD102" s="34" t="str">
        <f t="array" aca="1" ref="AD102" ca="1">IFERROR(IF(AND(OR(WEEKDAY(AC$4,2)&gt;5,AC$4=Congés),OR(AC102="x",AC102="S")),AC102,IF(AD$4=$E102,"x",IF(AND(((AD$4-$E102)/VLOOKUP($D102,Opérations[],8,0))=INT(((AD$4-$E102)/VLOOKUP($D102,Opérations[],8,0))),$D102&lt;&gt;""),"S",""))),"")</f>
        <v/>
      </c>
      <c r="AE102" s="34" t="str">
        <f t="array" aca="1" ref="AE102" ca="1">IFERROR(IF(AND(OR(WEEKDAY(AD$4,2)&gt;5,AD$4=Congés),OR(AD102="x",AD102="S")),AD102,IF(AE$4=$E102,"x",IF(AND(((AE$4-$E102)/VLOOKUP($D102,Opérations[],8,0))=INT(((AE$4-$E102)/VLOOKUP($D102,Opérations[],8,0))),$D102&lt;&gt;""),"S",""))),"")</f>
        <v/>
      </c>
      <c r="AF102" s="34" t="str">
        <f t="array" aca="1" ref="AF102" ca="1">IFERROR(IF(AND(OR(WEEKDAY(AE$4,2)&gt;5,AE$4=Congés),OR(AE102="x",AE102="S")),AE102,IF(AF$4=$E102,"x",IF(AND(((AF$4-$E102)/VLOOKUP($D102,Opérations[],8,0))=INT(((AF$4-$E102)/VLOOKUP($D102,Opérations[],8,0))),$D102&lt;&gt;""),"S",""))),"")</f>
        <v/>
      </c>
      <c r="AG102" s="72" t="str">
        <f t="array" aca="1" ref="AG102" ca="1">IFERROR(IF(AND(OR(WEEKDAY(AF$4,2)&gt;5,AF$4=Congés),OR(AF102="x",AF102="S")),AF102,IF(AG$4=$E102,"x",IF(AND(((AG$4-$E102)/VLOOKUP($D102,Opérations[],8,0))=INT(((AG$4-$E102)/VLOOKUP($D102,Opérations[],8,0))),$D102&lt;&gt;""),"S",""))),"")</f>
        <v/>
      </c>
      <c r="AH102" s="80" t="str">
        <f t="array" aca="1" ref="AH102" ca="1">IFERROR(IF(AND(OR(WEEKDAY(AG$4,2)&gt;5,AG$4=Congés),OR(AG102="x",AG102="S")),AG102,IF(AH$4=$E102,"x",IF(AND(((AH$4-$E102)/VLOOKUP($D102,Opérations[],8,0))=INT(((AH$4-$E102)/VLOOKUP($D102,Opérations[],8,0))),$D102&lt;&gt;""),"S",""))),"")</f>
        <v/>
      </c>
      <c r="AI102" s="34" t="str">
        <f t="array" aca="1" ref="AI102" ca="1">IFERROR(IF(AND(OR(WEEKDAY(AH$4,2)&gt;5,AH$4=Congés),OR(AH102="x",AH102="S")),AH102,IF(AI$4=$E102,"x",IF(AND(((AI$4-$E102)/VLOOKUP($D102,Opérations[],8,0))=INT(((AI$4-$E102)/VLOOKUP($D102,Opérations[],8,0))),$D102&lt;&gt;""),"S",""))),"")</f>
        <v/>
      </c>
      <c r="AJ102" s="34" t="str">
        <f t="array" aca="1" ref="AJ102" ca="1">IFERROR(IF(AND(OR(WEEKDAY(AI$4,2)&gt;5,AI$4=Congés),OR(AI102="x",AI102="S")),AI102,IF(AJ$4=$E102,"x",IF(AND(((AJ$4-$E102)/VLOOKUP($D102,Opérations[],8,0))=INT(((AJ$4-$E102)/VLOOKUP($D102,Opérations[],8,0))),$D102&lt;&gt;""),"S",""))),"")</f>
        <v/>
      </c>
      <c r="AK102" s="34" t="str">
        <f t="array" aca="1" ref="AK102" ca="1">IFERROR(IF(AND(OR(WEEKDAY(AJ$4,2)&gt;5,AJ$4=Congés),OR(AJ102="x",AJ102="S")),AJ102,IF(AK$4=$E102,"x",IF(AND(((AK$4-$E102)/VLOOKUP($D102,Opérations[],8,0))=INT(((AK$4-$E102)/VLOOKUP($D102,Opérations[],8,0))),$D102&lt;&gt;""),"S",""))),"")</f>
        <v/>
      </c>
      <c r="AL102" s="34" t="str">
        <f t="array" aca="1" ref="AL102" ca="1">IFERROR(IF(AND(OR(WEEKDAY(AK$4,2)&gt;5,AK$4=Congés),OR(AK102="x",AK102="S")),AK102,IF(AL$4=$E102,"x",IF(AND(((AL$4-$E102)/VLOOKUP($D102,Opérations[],8,0))=INT(((AL$4-$E102)/VLOOKUP($D102,Opérations[],8,0))),$D102&lt;&gt;""),"S",""))),"")</f>
        <v/>
      </c>
      <c r="AM102" s="34" t="str">
        <f t="array" aca="1" ref="AM102" ca="1">IFERROR(IF(AND(OR(WEEKDAY(AL$4,2)&gt;5,AL$4=Congés),OR(AL102="x",AL102="S")),AL102,IF(AM$4=$E102,"x",IF(AND(((AM$4-$E102)/VLOOKUP($D102,Opérations[],8,0))=INT(((AM$4-$E102)/VLOOKUP($D102,Opérations[],8,0))),$D102&lt;&gt;""),"S",""))),"")</f>
        <v/>
      </c>
      <c r="AN102" s="34" t="str">
        <f t="array" aca="1" ref="AN102" ca="1">IFERROR(IF(AND(OR(WEEKDAY(AM$4,2)&gt;5,AM$4=Congés),OR(AM102="x",AM102="S")),AM102,IF(AN$4=$E102,"x",IF(AND(((AN$4-$E102)/VLOOKUP($D102,Opérations[],8,0))=INT(((AN$4-$E102)/VLOOKUP($D102,Opérations[],8,0))),$D102&lt;&gt;""),"S",""))),"")</f>
        <v/>
      </c>
      <c r="AO102" s="34" t="str">
        <f t="array" aca="1" ref="AO102" ca="1">IFERROR(IF(AND(OR(WEEKDAY(AN$4,2)&gt;5,AN$4=Congés),OR(AN102="x",AN102="S")),AN102,IF(AO$4=$E102,"x",IF(AND(((AO$4-$E102)/VLOOKUP($D102,Opérations[],8,0))=INT(((AO$4-$E102)/VLOOKUP($D102,Opérations[],8,0))),$D102&lt;&gt;""),"S",""))),"")</f>
        <v/>
      </c>
      <c r="AP102" s="34" t="str">
        <f t="array" aca="1" ref="AP102" ca="1">IFERROR(IF(AND(OR(WEEKDAY(AO$4,2)&gt;5,AO$4=Congés),OR(AO102="x",AO102="S")),AO102,IF(AP$4=$E102,"x",IF(AND(((AP$4-$E102)/VLOOKUP($D102,Opérations[],8,0))=INT(((AP$4-$E102)/VLOOKUP($D102,Opérations[],8,0))),$D102&lt;&gt;""),"S",""))),"")</f>
        <v/>
      </c>
      <c r="AQ102" s="34" t="str">
        <f t="array" aca="1" ref="AQ102" ca="1">IFERROR(IF(AND(OR(WEEKDAY(AP$4,2)&gt;5,AP$4=Congés),OR(AP102="x",AP102="S")),AP102,IF(AQ$4=$E102,"x",IF(AND(((AQ$4-$E102)/VLOOKUP($D102,Opérations[],8,0))=INT(((AQ$4-$E102)/VLOOKUP($D102,Opérations[],8,0))),$D102&lt;&gt;""),"S",""))),"")</f>
        <v/>
      </c>
      <c r="AR102" s="34" t="str">
        <f t="array" aca="1" ref="AR102" ca="1">IFERROR(IF(AND(OR(WEEKDAY(AQ$4,2)&gt;5,AQ$4=Congés),OR(AQ102="x",AQ102="S")),AQ102,IF(AR$4=$E102,"x",IF(AND(((AR$4-$E102)/VLOOKUP($D102,Opérations[],8,0))=INT(((AR$4-$E102)/VLOOKUP($D102,Opérations[],8,0))),$D102&lt;&gt;""),"S",""))),"")</f>
        <v/>
      </c>
      <c r="AS102" s="34" t="str">
        <f t="array" aca="1" ref="AS102" ca="1">IFERROR(IF(AND(OR(WEEKDAY(AR$4,2)&gt;5,AR$4=Congés),OR(AR102="x",AR102="S")),AR102,IF(AS$4=$E102,"x",IF(AND(((AS$4-$E102)/VLOOKUP($D102,Opérations[],8,0))=INT(((AS$4-$E102)/VLOOKUP($D102,Opérations[],8,0))),$D102&lt;&gt;""),"S",""))),"")</f>
        <v/>
      </c>
      <c r="AT102" s="34" t="str">
        <f t="array" aca="1" ref="AT102" ca="1">IFERROR(IF(AND(OR(WEEKDAY(AS$4,2)&gt;5,AS$4=Congés),OR(AS102="x",AS102="S")),AS102,IF(AT$4=$E102,"x",IF(AND(((AT$4-$E102)/VLOOKUP($D102,Opérations[],8,0))=INT(((AT$4-$E102)/VLOOKUP($D102,Opérations[],8,0))),$D102&lt;&gt;""),"S",""))),"")</f>
        <v/>
      </c>
      <c r="AU102" s="34" t="str">
        <f t="array" aca="1" ref="AU102" ca="1">IFERROR(IF(AND(OR(WEEKDAY(AT$4,2)&gt;5,AT$4=Congés),OR(AT102="x",AT102="S")),AT102,IF(AU$4=$E102,"x",IF(AND(((AU$4-$E102)/VLOOKUP($D102,Opérations[],8,0))=INT(((AU$4-$E102)/VLOOKUP($D102,Opérations[],8,0))),$D102&lt;&gt;""),"S",""))),"")</f>
        <v/>
      </c>
      <c r="AV102" s="34" t="str">
        <f t="array" aca="1" ref="AV102" ca="1">IFERROR(IF(AND(OR(WEEKDAY(AU$4,2)&gt;5,AU$4=Congés),OR(AU102="x",AU102="S")),AU102,IF(AV$4=$E102,"x",IF(AND(((AV$4-$E102)/VLOOKUP($D102,Opérations[],8,0))=INT(((AV$4-$E102)/VLOOKUP($D102,Opérations[],8,0))),$D102&lt;&gt;""),"S",""))),"")</f>
        <v/>
      </c>
      <c r="AW102" s="34" t="str">
        <f t="array" aca="1" ref="AW102" ca="1">IFERROR(IF(AND(OR(WEEKDAY(AV$4,2)&gt;5,AV$4=Congés),OR(AV102="x",AV102="S")),AV102,IF(AW$4=$E102,"x",IF(AND(((AW$4-$E102)/VLOOKUP($D102,Opérations[],8,0))=INT(((AW$4-$E102)/VLOOKUP($D102,Opérations[],8,0))),$D102&lt;&gt;""),"S",""))),"")</f>
        <v/>
      </c>
      <c r="AX102" s="34" t="str">
        <f t="array" aca="1" ref="AX102" ca="1">IFERROR(IF(AND(OR(WEEKDAY(AW$4,2)&gt;5,AW$4=Congés),OR(AW102="x",AW102="S")),AW102,IF(AX$4=$E102,"x",IF(AND(((AX$4-$E102)/VLOOKUP($D102,Opérations[],8,0))=INT(((AX$4-$E102)/VLOOKUP($D102,Opérations[],8,0))),$D102&lt;&gt;""),"S",""))),"")</f>
        <v/>
      </c>
      <c r="AY102" s="34" t="str">
        <f t="array" aca="1" ref="AY102" ca="1">IFERROR(IF(AND(OR(WEEKDAY(AX$4,2)&gt;5,AX$4=Congés),OR(AX102="x",AX102="S")),AX102,IF(AY$4=$E102,"x",IF(AND(((AY$4-$E102)/VLOOKUP($D102,Opérations[],8,0))=INT(((AY$4-$E102)/VLOOKUP($D102,Opérations[],8,0))),$D102&lt;&gt;""),"S",""))),"")</f>
        <v/>
      </c>
      <c r="AZ102" s="34" t="str">
        <f t="array" aca="1" ref="AZ102" ca="1">IFERROR(IF(AND(OR(WEEKDAY(AY$4,2)&gt;5,AY$4=Congés),OR(AY102="x",AY102="S")),AY102,IF(AZ$4=$E102,"x",IF(AND(((AZ$4-$E102)/VLOOKUP($D102,Opérations[],8,0))=INT(((AZ$4-$E102)/VLOOKUP($D102,Opérations[],8,0))),$D102&lt;&gt;""),"S",""))),"")</f>
        <v/>
      </c>
      <c r="BA102" s="34" t="str">
        <f t="array" aca="1" ref="BA102" ca="1">IFERROR(IF(AND(OR(WEEKDAY(AZ$4,2)&gt;5,AZ$4=Congés),OR(AZ102="x",AZ102="S")),AZ102,IF(BA$4=$E102,"x",IF(AND(((BA$4-$E102)/VLOOKUP($D102,Opérations[],8,0))=INT(((BA$4-$E102)/VLOOKUP($D102,Opérations[],8,0))),$D102&lt;&gt;""),"S",""))),"")</f>
        <v/>
      </c>
      <c r="BB102" s="34" t="str">
        <f t="array" aca="1" ref="BB102" ca="1">IFERROR(IF(AND(OR(WEEKDAY(BA$4,2)&gt;5,BA$4=Congés),OR(BA102="x",BA102="S")),BA102,IF(BB$4=$E102,"x",IF(AND(((BB$4-$E102)/VLOOKUP($D102,Opérations[],8,0))=INT(((BB$4-$E102)/VLOOKUP($D102,Opérations[],8,0))),$D102&lt;&gt;""),"S",""))),"")</f>
        <v>S</v>
      </c>
      <c r="BC102" s="34" t="str">
        <f t="array" aca="1" ref="BC102" ca="1">IFERROR(IF(AND(OR(WEEKDAY(BB$4,2)&gt;5,BB$4=Congés),OR(BB102="x",BB102="S")),BB102,IF(BC$4=$E102,"x",IF(AND(((BC$4-$E102)/VLOOKUP($D102,Opérations[],8,0))=INT(((BC$4-$E102)/VLOOKUP($D102,Opérations[],8,0))),$D102&lt;&gt;""),"S",""))),"")</f>
        <v/>
      </c>
      <c r="BD102" s="72" t="str">
        <f t="array" aca="1" ref="BD102" ca="1">IFERROR(IF(AND(OR(WEEKDAY(BC$4,2)&gt;5,BC$4=Congés),OR(BC102="x",BC102="S")),BC102,IF(BD$4=$E102,"x",IF(AND(((BD$4-$E102)/VLOOKUP($D102,Opérations[],8,0))=INT(((BD$4-$E102)/VLOOKUP($D102,Opérations[],8,0))),$D102&lt;&gt;""),"S",""))),"")</f>
        <v/>
      </c>
    </row>
    <row r="103" spans="3:56">
      <c r="C103" s="159" t="str">
        <f>IF(ISBLANK(D103),"",VLOOKUP(D103,Opérations[],2,0))</f>
        <v>Serrage de la tête du vérin</v>
      </c>
      <c r="D103" s="4">
        <f t="shared" si="5"/>
        <v>97</v>
      </c>
      <c r="E103" s="71">
        <f>IF(ISBLANK(D103),"",VLOOKUP(D103,Opérations[],3,0))</f>
        <v>42650</v>
      </c>
      <c r="F103" s="83"/>
      <c r="G103" s="80" t="str">
        <f t="array" aca="1" ref="G103" ca="1">IFERROR(IF(AND(OR(WEEKDAY(F$4,2)&gt;5,F$4=Congés),OR(F103="x",F103="S")),F103,IF(G$4=$E103,"x",IF(AND(((G$4-$E103)/VLOOKUP($D103,Opérations[],8,0))=INT(((G$4-$E103)/VLOOKUP($D103,Opérations[],8,0))),$D103&lt;&gt;""),"S",""))),"")</f>
        <v/>
      </c>
      <c r="H103" s="34" t="str">
        <f t="array" aca="1" ref="H103" ca="1">IFERROR(IF(AND(OR(WEEKDAY(G$4,2)&gt;5,G$4=Congés),OR(G103="x",G103="S")),G103,IF(H$4=$E103,"x",IF(AND(((H$4-$E103)/VLOOKUP($D103,Opérations[],8,0))=INT(((H$4-$E103)/VLOOKUP($D103,Opérations[],8,0))),$D103&lt;&gt;""),"S",""))),"")</f>
        <v/>
      </c>
      <c r="I103" s="34" t="str">
        <f t="array" aca="1" ref="I103" ca="1">IFERROR(IF(AND(OR(WEEKDAY(H$4,2)&gt;5,H$4=Congés),OR(H103="x",H103="S")),H103,IF(I$4=$E103,"x",IF(AND(((I$4-$E103)/VLOOKUP($D103,Opérations[],8,0))=INT(((I$4-$E103)/VLOOKUP($D103,Opérations[],8,0))),$D103&lt;&gt;""),"S",""))),"")</f>
        <v/>
      </c>
      <c r="J103" s="34" t="str">
        <f t="array" aca="1" ref="J103" ca="1">IFERROR(IF(AND(OR(WEEKDAY(I$4,2)&gt;5,I$4=Congés),OR(I103="x",I103="S")),I103,IF(J$4=$E103,"x",IF(AND(((J$4-$E103)/VLOOKUP($D103,Opérations[],8,0))=INT(((J$4-$E103)/VLOOKUP($D103,Opérations[],8,0))),$D103&lt;&gt;""),"S",""))),"")</f>
        <v/>
      </c>
      <c r="K103" s="34" t="str">
        <f t="array" aca="1" ref="K103" ca="1">IFERROR(IF(AND(OR(WEEKDAY(J$4,2)&gt;5,J$4=Congés),OR(J103="x",J103="S")),J103,IF(K$4=$E103,"x",IF(AND(((K$4-$E103)/VLOOKUP($D103,Opérations[],8,0))=INT(((K$4-$E103)/VLOOKUP($D103,Opérations[],8,0))),$D103&lt;&gt;""),"S",""))),"")</f>
        <v/>
      </c>
      <c r="L103" s="34" t="str">
        <f t="array" aca="1" ref="L103" ca="1">IFERROR(IF(AND(OR(WEEKDAY(K$4,2)&gt;5,K$4=Congés),OR(K103="x",K103="S")),K103,IF(L$4=$E103,"x",IF(AND(((L$4-$E103)/VLOOKUP($D103,Opérations[],8,0))=INT(((L$4-$E103)/VLOOKUP($D103,Opérations[],8,0))),$D103&lt;&gt;""),"S",""))),"")</f>
        <v/>
      </c>
      <c r="M103" s="34" t="str">
        <f t="array" aca="1" ref="M103" ca="1">IFERROR(IF(AND(OR(WEEKDAY(L$4,2)&gt;5,L$4=Congés),OR(L103="x",L103="S")),L103,IF(M$4=$E103,"x",IF(AND(((M$4-$E103)/VLOOKUP($D103,Opérations[],8,0))=INT(((M$4-$E103)/VLOOKUP($D103,Opérations[],8,0))),$D103&lt;&gt;""),"S",""))),"")</f>
        <v/>
      </c>
      <c r="N103" s="34" t="str">
        <f t="array" aca="1" ref="N103" ca="1">IFERROR(IF(AND(OR(WEEKDAY(M$4,2)&gt;5,M$4=Congés),OR(M103="x",M103="S")),M103,IF(N$4=$E103,"x",IF(AND(((N$4-$E103)/VLOOKUP($D103,Opérations[],8,0))=INT(((N$4-$E103)/VLOOKUP($D103,Opérations[],8,0))),$D103&lt;&gt;""),"S",""))),"")</f>
        <v/>
      </c>
      <c r="O103" s="34" t="str">
        <f t="array" aca="1" ref="O103" ca="1">IFERROR(IF(AND(OR(WEEKDAY(N$4,2)&gt;5,N$4=Congés),OR(N103="x",N103="S")),N103,IF(O$4=$E103,"x",IF(AND(((O$4-$E103)/VLOOKUP($D103,Opérations[],8,0))=INT(((O$4-$E103)/VLOOKUP($D103,Opérations[],8,0))),$D103&lt;&gt;""),"S",""))),"")</f>
        <v/>
      </c>
      <c r="P103" s="34" t="str">
        <f t="array" aca="1" ref="P103" ca="1">IFERROR(IF(AND(OR(WEEKDAY(O$4,2)&gt;5,O$4=Congés),OR(O103="x",O103="S")),O103,IF(P$4=$E103,"x",IF(AND(((P$4-$E103)/VLOOKUP($D103,Opérations[],8,0))=INT(((P$4-$E103)/VLOOKUP($D103,Opérations[],8,0))),$D103&lt;&gt;""),"S",""))),"")</f>
        <v/>
      </c>
      <c r="Q103" s="34" t="str">
        <f t="array" aca="1" ref="Q103" ca="1">IFERROR(IF(AND(OR(WEEKDAY(P$4,2)&gt;5,P$4=Congés),OR(P103="x",P103="S")),P103,IF(Q$4=$E103,"x",IF(AND(((Q$4-$E103)/VLOOKUP($D103,Opérations[],8,0))=INT(((Q$4-$E103)/VLOOKUP($D103,Opérations[],8,0))),$D103&lt;&gt;""),"S",""))),"")</f>
        <v/>
      </c>
      <c r="R103" s="34" t="str">
        <f t="array" aca="1" ref="R103" ca="1">IFERROR(IF(AND(OR(WEEKDAY(Q$4,2)&gt;5,Q$4=Congés),OR(Q103="x",Q103="S")),Q103,IF(R$4=$E103,"x",IF(AND(((R$4-$E103)/VLOOKUP($D103,Opérations[],8,0))=INT(((R$4-$E103)/VLOOKUP($D103,Opérations[],8,0))),$D103&lt;&gt;""),"S",""))),"")</f>
        <v/>
      </c>
      <c r="S103" s="34" t="str">
        <f t="array" aca="1" ref="S103" ca="1">IFERROR(IF(AND(OR(WEEKDAY(R$4,2)&gt;5,R$4=Congés),OR(R103="x",R103="S")),R103,IF(S$4=$E103,"x",IF(AND(((S$4-$E103)/VLOOKUP($D103,Opérations[],8,0))=INT(((S$4-$E103)/VLOOKUP($D103,Opérations[],8,0))),$D103&lt;&gt;""),"S",""))),"")</f>
        <v/>
      </c>
      <c r="T103" s="34" t="str">
        <f t="array" aca="1" ref="T103" ca="1">IFERROR(IF(AND(OR(WEEKDAY(S$4,2)&gt;5,S$4=Congés),OR(S103="x",S103="S")),S103,IF(T$4=$E103,"x",IF(AND(((T$4-$E103)/VLOOKUP($D103,Opérations[],8,0))=INT(((T$4-$E103)/VLOOKUP($D103,Opérations[],8,0))),$D103&lt;&gt;""),"S",""))),"")</f>
        <v/>
      </c>
      <c r="U103" s="34" t="str">
        <f t="array" aca="1" ref="U103" ca="1">IFERROR(IF(AND(OR(WEEKDAY(T$4,2)&gt;5,T$4=Congés),OR(T103="x",T103="S")),T103,IF(U$4=$E103,"x",IF(AND(((U$4-$E103)/VLOOKUP($D103,Opérations[],8,0))=INT(((U$4-$E103)/VLOOKUP($D103,Opérations[],8,0))),$D103&lt;&gt;""),"S",""))),"")</f>
        <v/>
      </c>
      <c r="V103" s="34" t="str">
        <f t="array" aca="1" ref="V103" ca="1">IFERROR(IF(AND(OR(WEEKDAY(U$4,2)&gt;5,U$4=Congés),OR(U103="x",U103="S")),U103,IF(V$4=$E103,"x",IF(AND(((V$4-$E103)/VLOOKUP($D103,Opérations[],8,0))=INT(((V$4-$E103)/VLOOKUP($D103,Opérations[],8,0))),$D103&lt;&gt;""),"S",""))),"")</f>
        <v/>
      </c>
      <c r="W103" s="34" t="str">
        <f t="array" aca="1" ref="W103" ca="1">IFERROR(IF(AND(OR(WEEKDAY(V$4,2)&gt;5,V$4=Congés),OR(V103="x",V103="S")),V103,IF(W$4=$E103,"x",IF(AND(((W$4-$E103)/VLOOKUP($D103,Opérations[],8,0))=INT(((W$4-$E103)/VLOOKUP($D103,Opérations[],8,0))),$D103&lt;&gt;""),"S",""))),"")</f>
        <v/>
      </c>
      <c r="X103" s="34" t="str">
        <f t="array" aca="1" ref="X103" ca="1">IFERROR(IF(AND(OR(WEEKDAY(W$4,2)&gt;5,W$4=Congés),OR(W103="x",W103="S")),W103,IF(X$4=$E103,"x",IF(AND(((X$4-$E103)/VLOOKUP($D103,Opérations[],8,0))=INT(((X$4-$E103)/VLOOKUP($D103,Opérations[],8,0))),$D103&lt;&gt;""),"S",""))),"")</f>
        <v>S</v>
      </c>
      <c r="Y103" s="34" t="str">
        <f t="array" aca="1" ref="Y103" ca="1">IFERROR(IF(AND(OR(WEEKDAY(X$4,2)&gt;5,X$4=Congés),OR(X103="x",X103="S")),X103,IF(Y$4=$E103,"x",IF(AND(((Y$4-$E103)/VLOOKUP($D103,Opérations[],8,0))=INT(((Y$4-$E103)/VLOOKUP($D103,Opérations[],8,0))),$D103&lt;&gt;""),"S",""))),"")</f>
        <v>S</v>
      </c>
      <c r="Z103" s="34" t="str">
        <f t="array" aca="1" ref="Z103" ca="1">IFERROR(IF(AND(OR(WEEKDAY(Y$4,2)&gt;5,Y$4=Congés),OR(Y103="x",Y103="S")),Y103,IF(Z$4=$E103,"x",IF(AND(((Z$4-$E103)/VLOOKUP($D103,Opérations[],8,0))=INT(((Z$4-$E103)/VLOOKUP($D103,Opérations[],8,0))),$D103&lt;&gt;""),"S",""))),"")</f>
        <v>S</v>
      </c>
      <c r="AA103" s="34" t="str">
        <f t="array" aca="1" ref="AA103" ca="1">IFERROR(IF(AND(OR(WEEKDAY(Z$4,2)&gt;5,Z$4=Congés),OR(Z103="x",Z103="S")),Z103,IF(AA$4=$E103,"x",IF(AND(((AA$4-$E103)/VLOOKUP($D103,Opérations[],8,0))=INT(((AA$4-$E103)/VLOOKUP($D103,Opérations[],8,0))),$D103&lt;&gt;""),"S",""))),"")</f>
        <v/>
      </c>
      <c r="AB103" s="34" t="str">
        <f t="array" aca="1" ref="AB103" ca="1">IFERROR(IF(AND(OR(WEEKDAY(AA$4,2)&gt;5,AA$4=Congés),OR(AA103="x",AA103="S")),AA103,IF(AB$4=$E103,"x",IF(AND(((AB$4-$E103)/VLOOKUP($D103,Opérations[],8,0))=INT(((AB$4-$E103)/VLOOKUP($D103,Opérations[],8,0))),$D103&lt;&gt;""),"S",""))),"")</f>
        <v/>
      </c>
      <c r="AC103" s="34" t="str">
        <f t="array" aca="1" ref="AC103" ca="1">IFERROR(IF(AND(OR(WEEKDAY(AB$4,2)&gt;5,AB$4=Congés),OR(AB103="x",AB103="S")),AB103,IF(AC$4=$E103,"x",IF(AND(((AC$4-$E103)/VLOOKUP($D103,Opérations[],8,0))=INT(((AC$4-$E103)/VLOOKUP($D103,Opérations[],8,0))),$D103&lt;&gt;""),"S",""))),"")</f>
        <v/>
      </c>
      <c r="AD103" s="34" t="str">
        <f t="array" aca="1" ref="AD103" ca="1">IFERROR(IF(AND(OR(WEEKDAY(AC$4,2)&gt;5,AC$4=Congés),OR(AC103="x",AC103="S")),AC103,IF(AD$4=$E103,"x",IF(AND(((AD$4-$E103)/VLOOKUP($D103,Opérations[],8,0))=INT(((AD$4-$E103)/VLOOKUP($D103,Opérations[],8,0))),$D103&lt;&gt;""),"S",""))),"")</f>
        <v/>
      </c>
      <c r="AE103" s="34" t="str">
        <f t="array" aca="1" ref="AE103" ca="1">IFERROR(IF(AND(OR(WEEKDAY(AD$4,2)&gt;5,AD$4=Congés),OR(AD103="x",AD103="S")),AD103,IF(AE$4=$E103,"x",IF(AND(((AE$4-$E103)/VLOOKUP($D103,Opérations[],8,0))=INT(((AE$4-$E103)/VLOOKUP($D103,Opérations[],8,0))),$D103&lt;&gt;""),"S",""))),"")</f>
        <v/>
      </c>
      <c r="AF103" s="34" t="str">
        <f t="array" aca="1" ref="AF103" ca="1">IFERROR(IF(AND(OR(WEEKDAY(AE$4,2)&gt;5,AE$4=Congés),OR(AE103="x",AE103="S")),AE103,IF(AF$4=$E103,"x",IF(AND(((AF$4-$E103)/VLOOKUP($D103,Opérations[],8,0))=INT(((AF$4-$E103)/VLOOKUP($D103,Opérations[],8,0))),$D103&lt;&gt;""),"S",""))),"")</f>
        <v/>
      </c>
      <c r="AG103" s="72" t="str">
        <f t="array" aca="1" ref="AG103" ca="1">IFERROR(IF(AND(OR(WEEKDAY(AF$4,2)&gt;5,AF$4=Congés),OR(AF103="x",AF103="S")),AF103,IF(AG$4=$E103,"x",IF(AND(((AG$4-$E103)/VLOOKUP($D103,Opérations[],8,0))=INT(((AG$4-$E103)/VLOOKUP($D103,Opérations[],8,0))),$D103&lt;&gt;""),"S",""))),"")</f>
        <v/>
      </c>
      <c r="AH103" s="80" t="str">
        <f t="array" aca="1" ref="AH103" ca="1">IFERROR(IF(AND(OR(WEEKDAY(AG$4,2)&gt;5,AG$4=Congés),OR(AG103="x",AG103="S")),AG103,IF(AH$4=$E103,"x",IF(AND(((AH$4-$E103)/VLOOKUP($D103,Opérations[],8,0))=INT(((AH$4-$E103)/VLOOKUP($D103,Opérations[],8,0))),$D103&lt;&gt;""),"S",""))),"")</f>
        <v/>
      </c>
      <c r="AI103" s="34" t="str">
        <f t="array" aca="1" ref="AI103" ca="1">IFERROR(IF(AND(OR(WEEKDAY(AH$4,2)&gt;5,AH$4=Congés),OR(AH103="x",AH103="S")),AH103,IF(AI$4=$E103,"x",IF(AND(((AI$4-$E103)/VLOOKUP($D103,Opérations[],8,0))=INT(((AI$4-$E103)/VLOOKUP($D103,Opérations[],8,0))),$D103&lt;&gt;""),"S",""))),"")</f>
        <v/>
      </c>
      <c r="AJ103" s="34" t="str">
        <f t="array" aca="1" ref="AJ103" ca="1">IFERROR(IF(AND(OR(WEEKDAY(AI$4,2)&gt;5,AI$4=Congés),OR(AI103="x",AI103="S")),AI103,IF(AJ$4=$E103,"x",IF(AND(((AJ$4-$E103)/VLOOKUP($D103,Opérations[],8,0))=INT(((AJ$4-$E103)/VLOOKUP($D103,Opérations[],8,0))),$D103&lt;&gt;""),"S",""))),"")</f>
        <v/>
      </c>
      <c r="AK103" s="34" t="str">
        <f t="array" aca="1" ref="AK103" ca="1">IFERROR(IF(AND(OR(WEEKDAY(AJ$4,2)&gt;5,AJ$4=Congés),OR(AJ103="x",AJ103="S")),AJ103,IF(AK$4=$E103,"x",IF(AND(((AK$4-$E103)/VLOOKUP($D103,Opérations[],8,0))=INT(((AK$4-$E103)/VLOOKUP($D103,Opérations[],8,0))),$D103&lt;&gt;""),"S",""))),"")</f>
        <v/>
      </c>
      <c r="AL103" s="34" t="str">
        <f t="array" aca="1" ref="AL103" ca="1">IFERROR(IF(AND(OR(WEEKDAY(AK$4,2)&gt;5,AK$4=Congés),OR(AK103="x",AK103="S")),AK103,IF(AL$4=$E103,"x",IF(AND(((AL$4-$E103)/VLOOKUP($D103,Opérations[],8,0))=INT(((AL$4-$E103)/VLOOKUP($D103,Opérations[],8,0))),$D103&lt;&gt;""),"S",""))),"")</f>
        <v/>
      </c>
      <c r="AM103" s="34" t="str">
        <f t="array" aca="1" ref="AM103" ca="1">IFERROR(IF(AND(OR(WEEKDAY(AL$4,2)&gt;5,AL$4=Congés),OR(AL103="x",AL103="S")),AL103,IF(AM$4=$E103,"x",IF(AND(((AM$4-$E103)/VLOOKUP($D103,Opérations[],8,0))=INT(((AM$4-$E103)/VLOOKUP($D103,Opérations[],8,0))),$D103&lt;&gt;""),"S",""))),"")</f>
        <v/>
      </c>
      <c r="AN103" s="34" t="str">
        <f t="array" aca="1" ref="AN103" ca="1">IFERROR(IF(AND(OR(WEEKDAY(AM$4,2)&gt;5,AM$4=Congés),OR(AM103="x",AM103="S")),AM103,IF(AN$4=$E103,"x",IF(AND(((AN$4-$E103)/VLOOKUP($D103,Opérations[],8,0))=INT(((AN$4-$E103)/VLOOKUP($D103,Opérations[],8,0))),$D103&lt;&gt;""),"S",""))),"")</f>
        <v/>
      </c>
      <c r="AO103" s="34" t="str">
        <f t="array" aca="1" ref="AO103" ca="1">IFERROR(IF(AND(OR(WEEKDAY(AN$4,2)&gt;5,AN$4=Congés),OR(AN103="x",AN103="S")),AN103,IF(AO$4=$E103,"x",IF(AND(((AO$4-$E103)/VLOOKUP($D103,Opérations[],8,0))=INT(((AO$4-$E103)/VLOOKUP($D103,Opérations[],8,0))),$D103&lt;&gt;""),"S",""))),"")</f>
        <v/>
      </c>
      <c r="AP103" s="34" t="str">
        <f t="array" aca="1" ref="AP103" ca="1">IFERROR(IF(AND(OR(WEEKDAY(AO$4,2)&gt;5,AO$4=Congés),OR(AO103="x",AO103="S")),AO103,IF(AP$4=$E103,"x",IF(AND(((AP$4-$E103)/VLOOKUP($D103,Opérations[],8,0))=INT(((AP$4-$E103)/VLOOKUP($D103,Opérations[],8,0))),$D103&lt;&gt;""),"S",""))),"")</f>
        <v/>
      </c>
      <c r="AQ103" s="34" t="str">
        <f t="array" aca="1" ref="AQ103" ca="1">IFERROR(IF(AND(OR(WEEKDAY(AP$4,2)&gt;5,AP$4=Congés),OR(AP103="x",AP103="S")),AP103,IF(AQ$4=$E103,"x",IF(AND(((AQ$4-$E103)/VLOOKUP($D103,Opérations[],8,0))=INT(((AQ$4-$E103)/VLOOKUP($D103,Opérations[],8,0))),$D103&lt;&gt;""),"S",""))),"")</f>
        <v/>
      </c>
      <c r="AR103" s="34" t="str">
        <f t="array" aca="1" ref="AR103" ca="1">IFERROR(IF(AND(OR(WEEKDAY(AQ$4,2)&gt;5,AQ$4=Congés),OR(AQ103="x",AQ103="S")),AQ103,IF(AR$4=$E103,"x",IF(AND(((AR$4-$E103)/VLOOKUP($D103,Opérations[],8,0))=INT(((AR$4-$E103)/VLOOKUP($D103,Opérations[],8,0))),$D103&lt;&gt;""),"S",""))),"")</f>
        <v/>
      </c>
      <c r="AS103" s="34" t="str">
        <f t="array" aca="1" ref="AS103" ca="1">IFERROR(IF(AND(OR(WEEKDAY(AR$4,2)&gt;5,AR$4=Congés),OR(AR103="x",AR103="S")),AR103,IF(AS$4=$E103,"x",IF(AND(((AS$4-$E103)/VLOOKUP($D103,Opérations[],8,0))=INT(((AS$4-$E103)/VLOOKUP($D103,Opérations[],8,0))),$D103&lt;&gt;""),"S",""))),"")</f>
        <v/>
      </c>
      <c r="AT103" s="34" t="str">
        <f t="array" aca="1" ref="AT103" ca="1">IFERROR(IF(AND(OR(WEEKDAY(AS$4,2)&gt;5,AS$4=Congés),OR(AS103="x",AS103="S")),AS103,IF(AT$4=$E103,"x",IF(AND(((AT$4-$E103)/VLOOKUP($D103,Opérations[],8,0))=INT(((AT$4-$E103)/VLOOKUP($D103,Opérations[],8,0))),$D103&lt;&gt;""),"S",""))),"")</f>
        <v/>
      </c>
      <c r="AU103" s="34" t="str">
        <f t="array" aca="1" ref="AU103" ca="1">IFERROR(IF(AND(OR(WEEKDAY(AT$4,2)&gt;5,AT$4=Congés),OR(AT103="x",AT103="S")),AT103,IF(AU$4=$E103,"x",IF(AND(((AU$4-$E103)/VLOOKUP($D103,Opérations[],8,0))=INT(((AU$4-$E103)/VLOOKUP($D103,Opérations[],8,0))),$D103&lt;&gt;""),"S",""))),"")</f>
        <v/>
      </c>
      <c r="AV103" s="34" t="str">
        <f t="array" aca="1" ref="AV103" ca="1">IFERROR(IF(AND(OR(WEEKDAY(AU$4,2)&gt;5,AU$4=Congés),OR(AU103="x",AU103="S")),AU103,IF(AV$4=$E103,"x",IF(AND(((AV$4-$E103)/VLOOKUP($D103,Opérations[],8,0))=INT(((AV$4-$E103)/VLOOKUP($D103,Opérations[],8,0))),$D103&lt;&gt;""),"S",""))),"")</f>
        <v/>
      </c>
      <c r="AW103" s="34" t="str">
        <f t="array" aca="1" ref="AW103" ca="1">IFERROR(IF(AND(OR(WEEKDAY(AV$4,2)&gt;5,AV$4=Congés),OR(AV103="x",AV103="S")),AV103,IF(AW$4=$E103,"x",IF(AND(((AW$4-$E103)/VLOOKUP($D103,Opérations[],8,0))=INT(((AW$4-$E103)/VLOOKUP($D103,Opérations[],8,0))),$D103&lt;&gt;""),"S",""))),"")</f>
        <v/>
      </c>
      <c r="AX103" s="34" t="str">
        <f t="array" aca="1" ref="AX103" ca="1">IFERROR(IF(AND(OR(WEEKDAY(AW$4,2)&gt;5,AW$4=Congés),OR(AW103="x",AW103="S")),AW103,IF(AX$4=$E103,"x",IF(AND(((AX$4-$E103)/VLOOKUP($D103,Opérations[],8,0))=INT(((AX$4-$E103)/VLOOKUP($D103,Opérations[],8,0))),$D103&lt;&gt;""),"S",""))),"")</f>
        <v/>
      </c>
      <c r="AY103" s="34" t="str">
        <f t="array" aca="1" ref="AY103" ca="1">IFERROR(IF(AND(OR(WEEKDAY(AX$4,2)&gt;5,AX$4=Congés),OR(AX103="x",AX103="S")),AX103,IF(AY$4=$E103,"x",IF(AND(((AY$4-$E103)/VLOOKUP($D103,Opérations[],8,0))=INT(((AY$4-$E103)/VLOOKUP($D103,Opérations[],8,0))),$D103&lt;&gt;""),"S",""))),"")</f>
        <v/>
      </c>
      <c r="AZ103" s="34" t="str">
        <f t="array" aca="1" ref="AZ103" ca="1">IFERROR(IF(AND(OR(WEEKDAY(AY$4,2)&gt;5,AY$4=Congés),OR(AY103="x",AY103="S")),AY103,IF(AZ$4=$E103,"x",IF(AND(((AZ$4-$E103)/VLOOKUP($D103,Opérations[],8,0))=INT(((AZ$4-$E103)/VLOOKUP($D103,Opérations[],8,0))),$D103&lt;&gt;""),"S",""))),"")</f>
        <v/>
      </c>
      <c r="BA103" s="34" t="str">
        <f t="array" aca="1" ref="BA103" ca="1">IFERROR(IF(AND(OR(WEEKDAY(AZ$4,2)&gt;5,AZ$4=Congés),OR(AZ103="x",AZ103="S")),AZ103,IF(BA$4=$E103,"x",IF(AND(((BA$4-$E103)/VLOOKUP($D103,Opérations[],8,0))=INT(((BA$4-$E103)/VLOOKUP($D103,Opérations[],8,0))),$D103&lt;&gt;""),"S",""))),"")</f>
        <v/>
      </c>
      <c r="BB103" s="34" t="str">
        <f t="array" aca="1" ref="BB103" ca="1">IFERROR(IF(AND(OR(WEEKDAY(BA$4,2)&gt;5,BA$4=Congés),OR(BA103="x",BA103="S")),BA103,IF(BB$4=$E103,"x",IF(AND(((BB$4-$E103)/VLOOKUP($D103,Opérations[],8,0))=INT(((BB$4-$E103)/VLOOKUP($D103,Opérations[],8,0))),$D103&lt;&gt;""),"S",""))),"")</f>
        <v>S</v>
      </c>
      <c r="BC103" s="34" t="str">
        <f t="array" aca="1" ref="BC103" ca="1">IFERROR(IF(AND(OR(WEEKDAY(BB$4,2)&gt;5,BB$4=Congés),OR(BB103="x",BB103="S")),BB103,IF(BC$4=$E103,"x",IF(AND(((BC$4-$E103)/VLOOKUP($D103,Opérations[],8,0))=INT(((BC$4-$E103)/VLOOKUP($D103,Opérations[],8,0))),$D103&lt;&gt;""),"S",""))),"")</f>
        <v/>
      </c>
      <c r="BD103" s="72" t="str">
        <f t="array" aca="1" ref="BD103" ca="1">IFERROR(IF(AND(OR(WEEKDAY(BC$4,2)&gt;5,BC$4=Congés),OR(BC103="x",BC103="S")),BC103,IF(BD$4=$E103,"x",IF(AND(((BD$4-$E103)/VLOOKUP($D103,Opérations[],8,0))=INT(((BD$4-$E103)/VLOOKUP($D103,Opérations[],8,0))),$D103&lt;&gt;""),"S",""))),"")</f>
        <v/>
      </c>
    </row>
    <row r="104" spans="3:56">
      <c r="C104" s="163" t="str">
        <f>IF(ISBLANK(D104),"",VLOOKUP(D104,Opérations[],2,0))</f>
        <v>Vérin de plateau (côté lames)</v>
      </c>
      <c r="D104" s="4">
        <f t="shared" si="5"/>
        <v>98</v>
      </c>
      <c r="E104" s="71">
        <f>IF(ISBLANK(D104),"",VLOOKUP(D104,Opérations[],3,0))</f>
        <v>0</v>
      </c>
      <c r="F104" s="83"/>
      <c r="G104" s="80" t="str">
        <f t="array" aca="1" ref="G104" ca="1">IFERROR(IF(AND(OR(WEEKDAY(F$4,2)&gt;5,F$4=Congés),OR(F104="x",F104="S")),F104,IF(G$4=$E104,"x",IF(AND(((G$4-$E104)/VLOOKUP($D104,Opérations[],8,0))=INT(((G$4-$E104)/VLOOKUP($D104,Opérations[],8,0))),$D104&lt;&gt;""),"S",""))),"")</f>
        <v/>
      </c>
      <c r="H104" s="34" t="str">
        <f t="array" aca="1" ref="H104" ca="1">IFERROR(IF(AND(OR(WEEKDAY(G$4,2)&gt;5,G$4=Congés),OR(G104="x",G104="S")),G104,IF(H$4=$E104,"x",IF(AND(((H$4-$E104)/VLOOKUP($D104,Opérations[],8,0))=INT(((H$4-$E104)/VLOOKUP($D104,Opérations[],8,0))),$D104&lt;&gt;""),"S",""))),"")</f>
        <v/>
      </c>
      <c r="I104" s="34" t="str">
        <f t="array" aca="1" ref="I104" ca="1">IFERROR(IF(AND(OR(WEEKDAY(H$4,2)&gt;5,H$4=Congés),OR(H104="x",H104="S")),H104,IF(I$4=$E104,"x",IF(AND(((I$4-$E104)/VLOOKUP($D104,Opérations[],8,0))=INT(((I$4-$E104)/VLOOKUP($D104,Opérations[],8,0))),$D104&lt;&gt;""),"S",""))),"")</f>
        <v/>
      </c>
      <c r="J104" s="34" t="str">
        <f t="array" aca="1" ref="J104" ca="1">IFERROR(IF(AND(OR(WEEKDAY(I$4,2)&gt;5,I$4=Congés),OR(I104="x",I104="S")),I104,IF(J$4=$E104,"x",IF(AND(((J$4-$E104)/VLOOKUP($D104,Opérations[],8,0))=INT(((J$4-$E104)/VLOOKUP($D104,Opérations[],8,0))),$D104&lt;&gt;""),"S",""))),"")</f>
        <v/>
      </c>
      <c r="K104" s="34" t="str">
        <f t="array" aca="1" ref="K104" ca="1">IFERROR(IF(AND(OR(WEEKDAY(J$4,2)&gt;5,J$4=Congés),OR(J104="x",J104="S")),J104,IF(K$4=$E104,"x",IF(AND(((K$4-$E104)/VLOOKUP($D104,Opérations[],8,0))=INT(((K$4-$E104)/VLOOKUP($D104,Opérations[],8,0))),$D104&lt;&gt;""),"S",""))),"")</f>
        <v/>
      </c>
      <c r="L104" s="34" t="str">
        <f t="array" aca="1" ref="L104" ca="1">IFERROR(IF(AND(OR(WEEKDAY(K$4,2)&gt;5,K$4=Congés),OR(K104="x",K104="S")),K104,IF(L$4=$E104,"x",IF(AND(((L$4-$E104)/VLOOKUP($D104,Opérations[],8,0))=INT(((L$4-$E104)/VLOOKUP($D104,Opérations[],8,0))),$D104&lt;&gt;""),"S",""))),"")</f>
        <v/>
      </c>
      <c r="M104" s="34" t="str">
        <f t="array" aca="1" ref="M104" ca="1">IFERROR(IF(AND(OR(WEEKDAY(L$4,2)&gt;5,L$4=Congés),OR(L104="x",L104="S")),L104,IF(M$4=$E104,"x",IF(AND(((M$4-$E104)/VLOOKUP($D104,Opérations[],8,0))=INT(((M$4-$E104)/VLOOKUP($D104,Opérations[],8,0))),$D104&lt;&gt;""),"S",""))),"")</f>
        <v/>
      </c>
      <c r="N104" s="34" t="str">
        <f t="array" aca="1" ref="N104" ca="1">IFERROR(IF(AND(OR(WEEKDAY(M$4,2)&gt;5,M$4=Congés),OR(M104="x",M104="S")),M104,IF(N$4=$E104,"x",IF(AND(((N$4-$E104)/VLOOKUP($D104,Opérations[],8,0))=INT(((N$4-$E104)/VLOOKUP($D104,Opérations[],8,0))),$D104&lt;&gt;""),"S",""))),"")</f>
        <v/>
      </c>
      <c r="O104" s="34" t="str">
        <f t="array" aca="1" ref="O104" ca="1">IFERROR(IF(AND(OR(WEEKDAY(N$4,2)&gt;5,N$4=Congés),OR(N104="x",N104="S")),N104,IF(O$4=$E104,"x",IF(AND(((O$4-$E104)/VLOOKUP($D104,Opérations[],8,0))=INT(((O$4-$E104)/VLOOKUP($D104,Opérations[],8,0))),$D104&lt;&gt;""),"S",""))),"")</f>
        <v/>
      </c>
      <c r="P104" s="34" t="str">
        <f t="array" aca="1" ref="P104" ca="1">IFERROR(IF(AND(OR(WEEKDAY(O$4,2)&gt;5,O$4=Congés),OR(O104="x",O104="S")),O104,IF(P$4=$E104,"x",IF(AND(((P$4-$E104)/VLOOKUP($D104,Opérations[],8,0))=INT(((P$4-$E104)/VLOOKUP($D104,Opérations[],8,0))),$D104&lt;&gt;""),"S",""))),"")</f>
        <v/>
      </c>
      <c r="Q104" s="34" t="str">
        <f t="array" aca="1" ref="Q104" ca="1">IFERROR(IF(AND(OR(WEEKDAY(P$4,2)&gt;5,P$4=Congés),OR(P104="x",P104="S")),P104,IF(Q$4=$E104,"x",IF(AND(((Q$4-$E104)/VLOOKUP($D104,Opérations[],8,0))=INT(((Q$4-$E104)/VLOOKUP($D104,Opérations[],8,0))),$D104&lt;&gt;""),"S",""))),"")</f>
        <v/>
      </c>
      <c r="R104" s="34" t="str">
        <f t="array" aca="1" ref="R104" ca="1">IFERROR(IF(AND(OR(WEEKDAY(Q$4,2)&gt;5,Q$4=Congés),OR(Q104="x",Q104="S")),Q104,IF(R$4=$E104,"x",IF(AND(((R$4-$E104)/VLOOKUP($D104,Opérations[],8,0))=INT(((R$4-$E104)/VLOOKUP($D104,Opérations[],8,0))),$D104&lt;&gt;""),"S",""))),"")</f>
        <v/>
      </c>
      <c r="S104" s="34" t="str">
        <f t="array" aca="1" ref="S104" ca="1">IFERROR(IF(AND(OR(WEEKDAY(R$4,2)&gt;5,R$4=Congés),OR(R104="x",R104="S")),R104,IF(S$4=$E104,"x",IF(AND(((S$4-$E104)/VLOOKUP($D104,Opérations[],8,0))=INT(((S$4-$E104)/VLOOKUP($D104,Opérations[],8,0))),$D104&lt;&gt;""),"S",""))),"")</f>
        <v/>
      </c>
      <c r="T104" s="34" t="str">
        <f t="array" aca="1" ref="T104" ca="1">IFERROR(IF(AND(OR(WEEKDAY(S$4,2)&gt;5,S$4=Congés),OR(S104="x",S104="S")),S104,IF(T$4=$E104,"x",IF(AND(((T$4-$E104)/VLOOKUP($D104,Opérations[],8,0))=INT(((T$4-$E104)/VLOOKUP($D104,Opérations[],8,0))),$D104&lt;&gt;""),"S",""))),"")</f>
        <v/>
      </c>
      <c r="U104" s="34" t="str">
        <f t="array" aca="1" ref="U104" ca="1">IFERROR(IF(AND(OR(WEEKDAY(T$4,2)&gt;5,T$4=Congés),OR(T104="x",T104="S")),T104,IF(U$4=$E104,"x",IF(AND(((U$4-$E104)/VLOOKUP($D104,Opérations[],8,0))=INT(((U$4-$E104)/VLOOKUP($D104,Opérations[],8,0))),$D104&lt;&gt;""),"S",""))),"")</f>
        <v/>
      </c>
      <c r="V104" s="34" t="str">
        <f t="array" aca="1" ref="V104" ca="1">IFERROR(IF(AND(OR(WEEKDAY(U$4,2)&gt;5,U$4=Congés),OR(U104="x",U104="S")),U104,IF(V$4=$E104,"x",IF(AND(((V$4-$E104)/VLOOKUP($D104,Opérations[],8,0))=INT(((V$4-$E104)/VLOOKUP($D104,Opérations[],8,0))),$D104&lt;&gt;""),"S",""))),"")</f>
        <v/>
      </c>
      <c r="W104" s="34" t="str">
        <f t="array" aca="1" ref="W104" ca="1">IFERROR(IF(AND(OR(WEEKDAY(V$4,2)&gt;5,V$4=Congés),OR(V104="x",V104="S")),V104,IF(W$4=$E104,"x",IF(AND(((W$4-$E104)/VLOOKUP($D104,Opérations[],8,0))=INT(((W$4-$E104)/VLOOKUP($D104,Opérations[],8,0))),$D104&lt;&gt;""),"S",""))),"")</f>
        <v/>
      </c>
      <c r="X104" s="34" t="str">
        <f t="array" aca="1" ref="X104" ca="1">IFERROR(IF(AND(OR(WEEKDAY(W$4,2)&gt;5,W$4=Congés),OR(W104="x",W104="S")),W104,IF(X$4=$E104,"x",IF(AND(((X$4-$E104)/VLOOKUP($D104,Opérations[],8,0))=INT(((X$4-$E104)/VLOOKUP($D104,Opérations[],8,0))),$D104&lt;&gt;""),"S",""))),"")</f>
        <v/>
      </c>
      <c r="Y104" s="34" t="str">
        <f t="array" aca="1" ref="Y104" ca="1">IFERROR(IF(AND(OR(WEEKDAY(X$4,2)&gt;5,X$4=Congés),OR(X104="x",X104="S")),X104,IF(Y$4=$E104,"x",IF(AND(((Y$4-$E104)/VLOOKUP($D104,Opérations[],8,0))=INT(((Y$4-$E104)/VLOOKUP($D104,Opérations[],8,0))),$D104&lt;&gt;""),"S",""))),"")</f>
        <v/>
      </c>
      <c r="Z104" s="34" t="str">
        <f t="array" aca="1" ref="Z104" ca="1">IFERROR(IF(AND(OR(WEEKDAY(Y$4,2)&gt;5,Y$4=Congés),OR(Y104="x",Y104="S")),Y104,IF(Z$4=$E104,"x",IF(AND(((Z$4-$E104)/VLOOKUP($D104,Opérations[],8,0))=INT(((Z$4-$E104)/VLOOKUP($D104,Opérations[],8,0))),$D104&lt;&gt;""),"S",""))),"")</f>
        <v/>
      </c>
      <c r="AA104" s="34" t="str">
        <f t="array" aca="1" ref="AA104" ca="1">IFERROR(IF(AND(OR(WEEKDAY(Z$4,2)&gt;5,Z$4=Congés),OR(Z104="x",Z104="S")),Z104,IF(AA$4=$E104,"x",IF(AND(((AA$4-$E104)/VLOOKUP($D104,Opérations[],8,0))=INT(((AA$4-$E104)/VLOOKUP($D104,Opérations[],8,0))),$D104&lt;&gt;""),"S",""))),"")</f>
        <v/>
      </c>
      <c r="AB104" s="34" t="str">
        <f t="array" aca="1" ref="AB104" ca="1">IFERROR(IF(AND(OR(WEEKDAY(AA$4,2)&gt;5,AA$4=Congés),OR(AA104="x",AA104="S")),AA104,IF(AB$4=$E104,"x",IF(AND(((AB$4-$E104)/VLOOKUP($D104,Opérations[],8,0))=INT(((AB$4-$E104)/VLOOKUP($D104,Opérations[],8,0))),$D104&lt;&gt;""),"S",""))),"")</f>
        <v/>
      </c>
      <c r="AC104" s="34" t="str">
        <f t="array" aca="1" ref="AC104" ca="1">IFERROR(IF(AND(OR(WEEKDAY(AB$4,2)&gt;5,AB$4=Congés),OR(AB104="x",AB104="S")),AB104,IF(AC$4=$E104,"x",IF(AND(((AC$4-$E104)/VLOOKUP($D104,Opérations[],8,0))=INT(((AC$4-$E104)/VLOOKUP($D104,Opérations[],8,0))),$D104&lt;&gt;""),"S",""))),"")</f>
        <v/>
      </c>
      <c r="AD104" s="34" t="str">
        <f t="array" aca="1" ref="AD104" ca="1">IFERROR(IF(AND(OR(WEEKDAY(AC$4,2)&gt;5,AC$4=Congés),OR(AC104="x",AC104="S")),AC104,IF(AD$4=$E104,"x",IF(AND(((AD$4-$E104)/VLOOKUP($D104,Opérations[],8,0))=INT(((AD$4-$E104)/VLOOKUP($D104,Opérations[],8,0))),$D104&lt;&gt;""),"S",""))),"")</f>
        <v/>
      </c>
      <c r="AE104" s="34" t="str">
        <f t="array" aca="1" ref="AE104" ca="1">IFERROR(IF(AND(OR(WEEKDAY(AD$4,2)&gt;5,AD$4=Congés),OR(AD104="x",AD104="S")),AD104,IF(AE$4=$E104,"x",IF(AND(((AE$4-$E104)/VLOOKUP($D104,Opérations[],8,0))=INT(((AE$4-$E104)/VLOOKUP($D104,Opérations[],8,0))),$D104&lt;&gt;""),"S",""))),"")</f>
        <v/>
      </c>
      <c r="AF104" s="34" t="str">
        <f t="array" aca="1" ref="AF104" ca="1">IFERROR(IF(AND(OR(WEEKDAY(AE$4,2)&gt;5,AE$4=Congés),OR(AE104="x",AE104="S")),AE104,IF(AF$4=$E104,"x",IF(AND(((AF$4-$E104)/VLOOKUP($D104,Opérations[],8,0))=INT(((AF$4-$E104)/VLOOKUP($D104,Opérations[],8,0))),$D104&lt;&gt;""),"S",""))),"")</f>
        <v/>
      </c>
      <c r="AG104" s="72" t="str">
        <f t="array" aca="1" ref="AG104" ca="1">IFERROR(IF(AND(OR(WEEKDAY(AF$4,2)&gt;5,AF$4=Congés),OR(AF104="x",AF104="S")),AF104,IF(AG$4=$E104,"x",IF(AND(((AG$4-$E104)/VLOOKUP($D104,Opérations[],8,0))=INT(((AG$4-$E104)/VLOOKUP($D104,Opérations[],8,0))),$D104&lt;&gt;""),"S",""))),"")</f>
        <v/>
      </c>
      <c r="AH104" s="80" t="str">
        <f t="array" aca="1" ref="AH104" ca="1">IFERROR(IF(AND(OR(WEEKDAY(AG$4,2)&gt;5,AG$4=Congés),OR(AG104="x",AG104="S")),AG104,IF(AH$4=$E104,"x",IF(AND(((AH$4-$E104)/VLOOKUP($D104,Opérations[],8,0))=INT(((AH$4-$E104)/VLOOKUP($D104,Opérations[],8,0))),$D104&lt;&gt;""),"S",""))),"")</f>
        <v/>
      </c>
      <c r="AI104" s="34" t="str">
        <f t="array" aca="1" ref="AI104" ca="1">IFERROR(IF(AND(OR(WEEKDAY(AH$4,2)&gt;5,AH$4=Congés),OR(AH104="x",AH104="S")),AH104,IF(AI$4=$E104,"x",IF(AND(((AI$4-$E104)/VLOOKUP($D104,Opérations[],8,0))=INT(((AI$4-$E104)/VLOOKUP($D104,Opérations[],8,0))),$D104&lt;&gt;""),"S",""))),"")</f>
        <v/>
      </c>
      <c r="AJ104" s="34" t="str">
        <f t="array" aca="1" ref="AJ104" ca="1">IFERROR(IF(AND(OR(WEEKDAY(AI$4,2)&gt;5,AI$4=Congés),OR(AI104="x",AI104="S")),AI104,IF(AJ$4=$E104,"x",IF(AND(((AJ$4-$E104)/VLOOKUP($D104,Opérations[],8,0))=INT(((AJ$4-$E104)/VLOOKUP($D104,Opérations[],8,0))),$D104&lt;&gt;""),"S",""))),"")</f>
        <v/>
      </c>
      <c r="AK104" s="34" t="str">
        <f t="array" aca="1" ref="AK104" ca="1">IFERROR(IF(AND(OR(WEEKDAY(AJ$4,2)&gt;5,AJ$4=Congés),OR(AJ104="x",AJ104="S")),AJ104,IF(AK$4=$E104,"x",IF(AND(((AK$4-$E104)/VLOOKUP($D104,Opérations[],8,0))=INT(((AK$4-$E104)/VLOOKUP($D104,Opérations[],8,0))),$D104&lt;&gt;""),"S",""))),"")</f>
        <v/>
      </c>
      <c r="AL104" s="34" t="str">
        <f t="array" aca="1" ref="AL104" ca="1">IFERROR(IF(AND(OR(WEEKDAY(AK$4,2)&gt;5,AK$4=Congés),OR(AK104="x",AK104="S")),AK104,IF(AL$4=$E104,"x",IF(AND(((AL$4-$E104)/VLOOKUP($D104,Opérations[],8,0))=INT(((AL$4-$E104)/VLOOKUP($D104,Opérations[],8,0))),$D104&lt;&gt;""),"S",""))),"")</f>
        <v/>
      </c>
      <c r="AM104" s="34" t="str">
        <f t="array" aca="1" ref="AM104" ca="1">IFERROR(IF(AND(OR(WEEKDAY(AL$4,2)&gt;5,AL$4=Congés),OR(AL104="x",AL104="S")),AL104,IF(AM$4=$E104,"x",IF(AND(((AM$4-$E104)/VLOOKUP($D104,Opérations[],8,0))=INT(((AM$4-$E104)/VLOOKUP($D104,Opérations[],8,0))),$D104&lt;&gt;""),"S",""))),"")</f>
        <v/>
      </c>
      <c r="AN104" s="34" t="str">
        <f t="array" aca="1" ref="AN104" ca="1">IFERROR(IF(AND(OR(WEEKDAY(AM$4,2)&gt;5,AM$4=Congés),OR(AM104="x",AM104="S")),AM104,IF(AN$4=$E104,"x",IF(AND(((AN$4-$E104)/VLOOKUP($D104,Opérations[],8,0))=INT(((AN$4-$E104)/VLOOKUP($D104,Opérations[],8,0))),$D104&lt;&gt;""),"S",""))),"")</f>
        <v/>
      </c>
      <c r="AO104" s="34" t="str">
        <f t="array" aca="1" ref="AO104" ca="1">IFERROR(IF(AND(OR(WEEKDAY(AN$4,2)&gt;5,AN$4=Congés),OR(AN104="x",AN104="S")),AN104,IF(AO$4=$E104,"x",IF(AND(((AO$4-$E104)/VLOOKUP($D104,Opérations[],8,0))=INT(((AO$4-$E104)/VLOOKUP($D104,Opérations[],8,0))),$D104&lt;&gt;""),"S",""))),"")</f>
        <v/>
      </c>
      <c r="AP104" s="34" t="str">
        <f t="array" aca="1" ref="AP104" ca="1">IFERROR(IF(AND(OR(WEEKDAY(AO$4,2)&gt;5,AO$4=Congés),OR(AO104="x",AO104="S")),AO104,IF(AP$4=$E104,"x",IF(AND(((AP$4-$E104)/VLOOKUP($D104,Opérations[],8,0))=INT(((AP$4-$E104)/VLOOKUP($D104,Opérations[],8,0))),$D104&lt;&gt;""),"S",""))),"")</f>
        <v/>
      </c>
      <c r="AQ104" s="34" t="str">
        <f t="array" aca="1" ref="AQ104" ca="1">IFERROR(IF(AND(OR(WEEKDAY(AP$4,2)&gt;5,AP$4=Congés),OR(AP104="x",AP104="S")),AP104,IF(AQ$4=$E104,"x",IF(AND(((AQ$4-$E104)/VLOOKUP($D104,Opérations[],8,0))=INT(((AQ$4-$E104)/VLOOKUP($D104,Opérations[],8,0))),$D104&lt;&gt;""),"S",""))),"")</f>
        <v/>
      </c>
      <c r="AR104" s="34" t="str">
        <f t="array" aca="1" ref="AR104" ca="1">IFERROR(IF(AND(OR(WEEKDAY(AQ$4,2)&gt;5,AQ$4=Congés),OR(AQ104="x",AQ104="S")),AQ104,IF(AR$4=$E104,"x",IF(AND(((AR$4-$E104)/VLOOKUP($D104,Opérations[],8,0))=INT(((AR$4-$E104)/VLOOKUP($D104,Opérations[],8,0))),$D104&lt;&gt;""),"S",""))),"")</f>
        <v/>
      </c>
      <c r="AS104" s="34" t="str">
        <f t="array" aca="1" ref="AS104" ca="1">IFERROR(IF(AND(OR(WEEKDAY(AR$4,2)&gt;5,AR$4=Congés),OR(AR104="x",AR104="S")),AR104,IF(AS$4=$E104,"x",IF(AND(((AS$4-$E104)/VLOOKUP($D104,Opérations[],8,0))=INT(((AS$4-$E104)/VLOOKUP($D104,Opérations[],8,0))),$D104&lt;&gt;""),"S",""))),"")</f>
        <v/>
      </c>
      <c r="AT104" s="34" t="str">
        <f t="array" aca="1" ref="AT104" ca="1">IFERROR(IF(AND(OR(WEEKDAY(AS$4,2)&gt;5,AS$4=Congés),OR(AS104="x",AS104="S")),AS104,IF(AT$4=$E104,"x",IF(AND(((AT$4-$E104)/VLOOKUP($D104,Opérations[],8,0))=INT(((AT$4-$E104)/VLOOKUP($D104,Opérations[],8,0))),$D104&lt;&gt;""),"S",""))),"")</f>
        <v/>
      </c>
      <c r="AU104" s="34" t="str">
        <f t="array" aca="1" ref="AU104" ca="1">IFERROR(IF(AND(OR(WEEKDAY(AT$4,2)&gt;5,AT$4=Congés),OR(AT104="x",AT104="S")),AT104,IF(AU$4=$E104,"x",IF(AND(((AU$4-$E104)/VLOOKUP($D104,Opérations[],8,0))=INT(((AU$4-$E104)/VLOOKUP($D104,Opérations[],8,0))),$D104&lt;&gt;""),"S",""))),"")</f>
        <v/>
      </c>
      <c r="AV104" s="34" t="str">
        <f t="array" aca="1" ref="AV104" ca="1">IFERROR(IF(AND(OR(WEEKDAY(AU$4,2)&gt;5,AU$4=Congés),OR(AU104="x",AU104="S")),AU104,IF(AV$4=$E104,"x",IF(AND(((AV$4-$E104)/VLOOKUP($D104,Opérations[],8,0))=INT(((AV$4-$E104)/VLOOKUP($D104,Opérations[],8,0))),$D104&lt;&gt;""),"S",""))),"")</f>
        <v/>
      </c>
      <c r="AW104" s="34" t="str">
        <f t="array" aca="1" ref="AW104" ca="1">IFERROR(IF(AND(OR(WEEKDAY(AV$4,2)&gt;5,AV$4=Congés),OR(AV104="x",AV104="S")),AV104,IF(AW$4=$E104,"x",IF(AND(((AW$4-$E104)/VLOOKUP($D104,Opérations[],8,0))=INT(((AW$4-$E104)/VLOOKUP($D104,Opérations[],8,0))),$D104&lt;&gt;""),"S",""))),"")</f>
        <v/>
      </c>
      <c r="AX104" s="34" t="str">
        <f t="array" aca="1" ref="AX104" ca="1">IFERROR(IF(AND(OR(WEEKDAY(AW$4,2)&gt;5,AW$4=Congés),OR(AW104="x",AW104="S")),AW104,IF(AX$4=$E104,"x",IF(AND(((AX$4-$E104)/VLOOKUP($D104,Opérations[],8,0))=INT(((AX$4-$E104)/VLOOKUP($D104,Opérations[],8,0))),$D104&lt;&gt;""),"S",""))),"")</f>
        <v/>
      </c>
      <c r="AY104" s="34" t="str">
        <f t="array" aca="1" ref="AY104" ca="1">IFERROR(IF(AND(OR(WEEKDAY(AX$4,2)&gt;5,AX$4=Congés),OR(AX104="x",AX104="S")),AX104,IF(AY$4=$E104,"x",IF(AND(((AY$4-$E104)/VLOOKUP($D104,Opérations[],8,0))=INT(((AY$4-$E104)/VLOOKUP($D104,Opérations[],8,0))),$D104&lt;&gt;""),"S",""))),"")</f>
        <v/>
      </c>
      <c r="AZ104" s="34" t="str">
        <f t="array" aca="1" ref="AZ104" ca="1">IFERROR(IF(AND(OR(WEEKDAY(AY$4,2)&gt;5,AY$4=Congés),OR(AY104="x",AY104="S")),AY104,IF(AZ$4=$E104,"x",IF(AND(((AZ$4-$E104)/VLOOKUP($D104,Opérations[],8,0))=INT(((AZ$4-$E104)/VLOOKUP($D104,Opérations[],8,0))),$D104&lt;&gt;""),"S",""))),"")</f>
        <v/>
      </c>
      <c r="BA104" s="34" t="str">
        <f t="array" aca="1" ref="BA104" ca="1">IFERROR(IF(AND(OR(WEEKDAY(AZ$4,2)&gt;5,AZ$4=Congés),OR(AZ104="x",AZ104="S")),AZ104,IF(BA$4=$E104,"x",IF(AND(((BA$4-$E104)/VLOOKUP($D104,Opérations[],8,0))=INT(((BA$4-$E104)/VLOOKUP($D104,Opérations[],8,0))),$D104&lt;&gt;""),"S",""))),"")</f>
        <v/>
      </c>
      <c r="BB104" s="34" t="str">
        <f t="array" aca="1" ref="BB104" ca="1">IFERROR(IF(AND(OR(WEEKDAY(BA$4,2)&gt;5,BA$4=Congés),OR(BA104="x",BA104="S")),BA104,IF(BB$4=$E104,"x",IF(AND(((BB$4-$E104)/VLOOKUP($D104,Opérations[],8,0))=INT(((BB$4-$E104)/VLOOKUP($D104,Opérations[],8,0))),$D104&lt;&gt;""),"S",""))),"")</f>
        <v/>
      </c>
      <c r="BC104" s="34" t="str">
        <f t="array" aca="1" ref="BC104" ca="1">IFERROR(IF(AND(OR(WEEKDAY(BB$4,2)&gt;5,BB$4=Congés),OR(BB104="x",BB104="S")),BB104,IF(BC$4=$E104,"x",IF(AND(((BC$4-$E104)/VLOOKUP($D104,Opérations[],8,0))=INT(((BC$4-$E104)/VLOOKUP($D104,Opérations[],8,0))),$D104&lt;&gt;""),"S",""))),"")</f>
        <v/>
      </c>
      <c r="BD104" s="72" t="str">
        <f t="array" aca="1" ref="BD104" ca="1">IFERROR(IF(AND(OR(WEEKDAY(BC$4,2)&gt;5,BC$4=Congés),OR(BC104="x",BC104="S")),BC104,IF(BD$4=$E104,"x",IF(AND(((BD$4-$E104)/VLOOKUP($D104,Opérations[],8,0))=INT(((BD$4-$E104)/VLOOKUP($D104,Opérations[],8,0))),$D104&lt;&gt;""),"S",""))),"")</f>
        <v/>
      </c>
    </row>
    <row r="105" spans="3:56">
      <c r="C105" s="159" t="str">
        <f>IF(ISBLANK(D105),"",VLOOKUP(D105,Opérations[],2,0))</f>
        <v>Bon état, absence de jeu</v>
      </c>
      <c r="D105" s="4">
        <f t="shared" si="5"/>
        <v>99</v>
      </c>
      <c r="E105" s="71">
        <f>IF(ISBLANK(D105),"",VLOOKUP(D105,Opérations[],3,0))</f>
        <v>42650</v>
      </c>
      <c r="F105" s="83"/>
      <c r="G105" s="80" t="str">
        <f t="array" aca="1" ref="G105" ca="1">IFERROR(IF(AND(OR(WEEKDAY(F$4,2)&gt;5,F$4=Congés),OR(F105="x",F105="S")),F105,IF(G$4=$E105,"x",IF(AND(((G$4-$E105)/VLOOKUP($D105,Opérations[],8,0))=INT(((G$4-$E105)/VLOOKUP($D105,Opérations[],8,0))),$D105&lt;&gt;""),"S",""))),"")</f>
        <v/>
      </c>
      <c r="H105" s="34" t="str">
        <f t="array" aca="1" ref="H105" ca="1">IFERROR(IF(AND(OR(WEEKDAY(G$4,2)&gt;5,G$4=Congés),OR(G105="x",G105="S")),G105,IF(H$4=$E105,"x",IF(AND(((H$4-$E105)/VLOOKUP($D105,Opérations[],8,0))=INT(((H$4-$E105)/VLOOKUP($D105,Opérations[],8,0))),$D105&lt;&gt;""),"S",""))),"")</f>
        <v/>
      </c>
      <c r="I105" s="34" t="str">
        <f t="array" aca="1" ref="I105" ca="1">IFERROR(IF(AND(OR(WEEKDAY(H$4,2)&gt;5,H$4=Congés),OR(H105="x",H105="S")),H105,IF(I$4=$E105,"x",IF(AND(((I$4-$E105)/VLOOKUP($D105,Opérations[],8,0))=INT(((I$4-$E105)/VLOOKUP($D105,Opérations[],8,0))),$D105&lt;&gt;""),"S",""))),"")</f>
        <v/>
      </c>
      <c r="J105" s="34" t="str">
        <f t="array" aca="1" ref="J105" ca="1">IFERROR(IF(AND(OR(WEEKDAY(I$4,2)&gt;5,I$4=Congés),OR(I105="x",I105="S")),I105,IF(J$4=$E105,"x",IF(AND(((J$4-$E105)/VLOOKUP($D105,Opérations[],8,0))=INT(((J$4-$E105)/VLOOKUP($D105,Opérations[],8,0))),$D105&lt;&gt;""),"S",""))),"")</f>
        <v/>
      </c>
      <c r="K105" s="34" t="str">
        <f t="array" aca="1" ref="K105" ca="1">IFERROR(IF(AND(OR(WEEKDAY(J$4,2)&gt;5,J$4=Congés),OR(J105="x",J105="S")),J105,IF(K$4=$E105,"x",IF(AND(((K$4-$E105)/VLOOKUP($D105,Opérations[],8,0))=INT(((K$4-$E105)/VLOOKUP($D105,Opérations[],8,0))),$D105&lt;&gt;""),"S",""))),"")</f>
        <v/>
      </c>
      <c r="L105" s="34" t="str">
        <f t="array" aca="1" ref="L105" ca="1">IFERROR(IF(AND(OR(WEEKDAY(K$4,2)&gt;5,K$4=Congés),OR(K105="x",K105="S")),K105,IF(L$4=$E105,"x",IF(AND(((L$4-$E105)/VLOOKUP($D105,Opérations[],8,0))=INT(((L$4-$E105)/VLOOKUP($D105,Opérations[],8,0))),$D105&lt;&gt;""),"S",""))),"")</f>
        <v/>
      </c>
      <c r="M105" s="34" t="str">
        <f t="array" aca="1" ref="M105" ca="1">IFERROR(IF(AND(OR(WEEKDAY(L$4,2)&gt;5,L$4=Congés),OR(L105="x",L105="S")),L105,IF(M$4=$E105,"x",IF(AND(((M$4-$E105)/VLOOKUP($D105,Opérations[],8,0))=INT(((M$4-$E105)/VLOOKUP($D105,Opérations[],8,0))),$D105&lt;&gt;""),"S",""))),"")</f>
        <v/>
      </c>
      <c r="N105" s="34" t="str">
        <f t="array" aca="1" ref="N105" ca="1">IFERROR(IF(AND(OR(WEEKDAY(M$4,2)&gt;5,M$4=Congés),OR(M105="x",M105="S")),M105,IF(N$4=$E105,"x",IF(AND(((N$4-$E105)/VLOOKUP($D105,Opérations[],8,0))=INT(((N$4-$E105)/VLOOKUP($D105,Opérations[],8,0))),$D105&lt;&gt;""),"S",""))),"")</f>
        <v/>
      </c>
      <c r="O105" s="34" t="str">
        <f t="array" aca="1" ref="O105" ca="1">IFERROR(IF(AND(OR(WEEKDAY(N$4,2)&gt;5,N$4=Congés),OR(N105="x",N105="S")),N105,IF(O$4=$E105,"x",IF(AND(((O$4-$E105)/VLOOKUP($D105,Opérations[],8,0))=INT(((O$4-$E105)/VLOOKUP($D105,Opérations[],8,0))),$D105&lt;&gt;""),"S",""))),"")</f>
        <v/>
      </c>
      <c r="P105" s="34" t="str">
        <f t="array" aca="1" ref="P105" ca="1">IFERROR(IF(AND(OR(WEEKDAY(O$4,2)&gt;5,O$4=Congés),OR(O105="x",O105="S")),O105,IF(P$4=$E105,"x",IF(AND(((P$4-$E105)/VLOOKUP($D105,Opérations[],8,0))=INT(((P$4-$E105)/VLOOKUP($D105,Opérations[],8,0))),$D105&lt;&gt;""),"S",""))),"")</f>
        <v/>
      </c>
      <c r="Q105" s="34" t="str">
        <f t="array" aca="1" ref="Q105" ca="1">IFERROR(IF(AND(OR(WEEKDAY(P$4,2)&gt;5,P$4=Congés),OR(P105="x",P105="S")),P105,IF(Q$4=$E105,"x",IF(AND(((Q$4-$E105)/VLOOKUP($D105,Opérations[],8,0))=INT(((Q$4-$E105)/VLOOKUP($D105,Opérations[],8,0))),$D105&lt;&gt;""),"S",""))),"")</f>
        <v/>
      </c>
      <c r="R105" s="34" t="str">
        <f t="array" aca="1" ref="R105" ca="1">IFERROR(IF(AND(OR(WEEKDAY(Q$4,2)&gt;5,Q$4=Congés),OR(Q105="x",Q105="S")),Q105,IF(R$4=$E105,"x",IF(AND(((R$4-$E105)/VLOOKUP($D105,Opérations[],8,0))=INT(((R$4-$E105)/VLOOKUP($D105,Opérations[],8,0))),$D105&lt;&gt;""),"S",""))),"")</f>
        <v/>
      </c>
      <c r="S105" s="34" t="str">
        <f t="array" aca="1" ref="S105" ca="1">IFERROR(IF(AND(OR(WEEKDAY(R$4,2)&gt;5,R$4=Congés),OR(R105="x",R105="S")),R105,IF(S$4=$E105,"x",IF(AND(((S$4-$E105)/VLOOKUP($D105,Opérations[],8,0))=INT(((S$4-$E105)/VLOOKUP($D105,Opérations[],8,0))),$D105&lt;&gt;""),"S",""))),"")</f>
        <v/>
      </c>
      <c r="T105" s="34" t="str">
        <f t="array" aca="1" ref="T105" ca="1">IFERROR(IF(AND(OR(WEEKDAY(S$4,2)&gt;5,S$4=Congés),OR(S105="x",S105="S")),S105,IF(T$4=$E105,"x",IF(AND(((T$4-$E105)/VLOOKUP($D105,Opérations[],8,0))=INT(((T$4-$E105)/VLOOKUP($D105,Opérations[],8,0))),$D105&lt;&gt;""),"S",""))),"")</f>
        <v/>
      </c>
      <c r="U105" s="34" t="str">
        <f t="array" aca="1" ref="U105" ca="1">IFERROR(IF(AND(OR(WEEKDAY(T$4,2)&gt;5,T$4=Congés),OR(T105="x",T105="S")),T105,IF(U$4=$E105,"x",IF(AND(((U$4-$E105)/VLOOKUP($D105,Opérations[],8,0))=INT(((U$4-$E105)/VLOOKUP($D105,Opérations[],8,0))),$D105&lt;&gt;""),"S",""))),"")</f>
        <v/>
      </c>
      <c r="V105" s="34" t="str">
        <f t="array" aca="1" ref="V105" ca="1">IFERROR(IF(AND(OR(WEEKDAY(U$4,2)&gt;5,U$4=Congés),OR(U105="x",U105="S")),U105,IF(V$4=$E105,"x",IF(AND(((V$4-$E105)/VLOOKUP($D105,Opérations[],8,0))=INT(((V$4-$E105)/VLOOKUP($D105,Opérations[],8,0))),$D105&lt;&gt;""),"S",""))),"")</f>
        <v/>
      </c>
      <c r="W105" s="34" t="str">
        <f t="array" aca="1" ref="W105" ca="1">IFERROR(IF(AND(OR(WEEKDAY(V$4,2)&gt;5,V$4=Congés),OR(V105="x",V105="S")),V105,IF(W$4=$E105,"x",IF(AND(((W$4-$E105)/VLOOKUP($D105,Opérations[],8,0))=INT(((W$4-$E105)/VLOOKUP($D105,Opérations[],8,0))),$D105&lt;&gt;""),"S",""))),"")</f>
        <v/>
      </c>
      <c r="X105" s="34" t="str">
        <f t="array" aca="1" ref="X105" ca="1">IFERROR(IF(AND(OR(WEEKDAY(W$4,2)&gt;5,W$4=Congés),OR(W105="x",W105="S")),W105,IF(X$4=$E105,"x",IF(AND(((X$4-$E105)/VLOOKUP($D105,Opérations[],8,0))=INT(((X$4-$E105)/VLOOKUP($D105,Opérations[],8,0))),$D105&lt;&gt;""),"S",""))),"")</f>
        <v/>
      </c>
      <c r="Y105" s="34" t="str">
        <f t="array" aca="1" ref="Y105" ca="1">IFERROR(IF(AND(OR(WEEKDAY(X$4,2)&gt;5,X$4=Congés),OR(X105="x",X105="S")),X105,IF(Y$4=$E105,"x",IF(AND(((Y$4-$E105)/VLOOKUP($D105,Opérations[],8,0))=INT(((Y$4-$E105)/VLOOKUP($D105,Opérations[],8,0))),$D105&lt;&gt;""),"S",""))),"")</f>
        <v/>
      </c>
      <c r="Z105" s="34" t="str">
        <f t="array" aca="1" ref="Z105" ca="1">IFERROR(IF(AND(OR(WEEKDAY(Y$4,2)&gt;5,Y$4=Congés),OR(Y105="x",Y105="S")),Y105,IF(Z$4=$E105,"x",IF(AND(((Z$4-$E105)/VLOOKUP($D105,Opérations[],8,0))=INT(((Z$4-$E105)/VLOOKUP($D105,Opérations[],8,0))),$D105&lt;&gt;""),"S",""))),"")</f>
        <v/>
      </c>
      <c r="AA105" s="34" t="str">
        <f t="array" aca="1" ref="AA105" ca="1">IFERROR(IF(AND(OR(WEEKDAY(Z$4,2)&gt;5,Z$4=Congés),OR(Z105="x",Z105="S")),Z105,IF(AA$4=$E105,"x",IF(AND(((AA$4-$E105)/VLOOKUP($D105,Opérations[],8,0))=INT(((AA$4-$E105)/VLOOKUP($D105,Opérations[],8,0))),$D105&lt;&gt;""),"S",""))),"")</f>
        <v/>
      </c>
      <c r="AB105" s="34" t="str">
        <f t="array" aca="1" ref="AB105" ca="1">IFERROR(IF(AND(OR(WEEKDAY(AA$4,2)&gt;5,AA$4=Congés),OR(AA105="x",AA105="S")),AA105,IF(AB$4=$E105,"x",IF(AND(((AB$4-$E105)/VLOOKUP($D105,Opérations[],8,0))=INT(((AB$4-$E105)/VLOOKUP($D105,Opérations[],8,0))),$D105&lt;&gt;""),"S",""))),"")</f>
        <v/>
      </c>
      <c r="AC105" s="34" t="str">
        <f t="array" aca="1" ref="AC105" ca="1">IFERROR(IF(AND(OR(WEEKDAY(AB$4,2)&gt;5,AB$4=Congés),OR(AB105="x",AB105="S")),AB105,IF(AC$4=$E105,"x",IF(AND(((AC$4-$E105)/VLOOKUP($D105,Opérations[],8,0))=INT(((AC$4-$E105)/VLOOKUP($D105,Opérations[],8,0))),$D105&lt;&gt;""),"S",""))),"")</f>
        <v/>
      </c>
      <c r="AD105" s="34" t="str">
        <f t="array" aca="1" ref="AD105" ca="1">IFERROR(IF(AND(OR(WEEKDAY(AC$4,2)&gt;5,AC$4=Congés),OR(AC105="x",AC105="S")),AC105,IF(AD$4=$E105,"x",IF(AND(((AD$4-$E105)/VLOOKUP($D105,Opérations[],8,0))=INT(((AD$4-$E105)/VLOOKUP($D105,Opérations[],8,0))),$D105&lt;&gt;""),"S",""))),"")</f>
        <v/>
      </c>
      <c r="AE105" s="34" t="str">
        <f t="array" aca="1" ref="AE105" ca="1">IFERROR(IF(AND(OR(WEEKDAY(AD$4,2)&gt;5,AD$4=Congés),OR(AD105="x",AD105="S")),AD105,IF(AE$4=$E105,"x",IF(AND(((AE$4-$E105)/VLOOKUP($D105,Opérations[],8,0))=INT(((AE$4-$E105)/VLOOKUP($D105,Opérations[],8,0))),$D105&lt;&gt;""),"S",""))),"")</f>
        <v/>
      </c>
      <c r="AF105" s="34" t="str">
        <f t="array" aca="1" ref="AF105" ca="1">IFERROR(IF(AND(OR(WEEKDAY(AE$4,2)&gt;5,AE$4=Congés),OR(AE105="x",AE105="S")),AE105,IF(AF$4=$E105,"x",IF(AND(((AF$4-$E105)/VLOOKUP($D105,Opérations[],8,0))=INT(((AF$4-$E105)/VLOOKUP($D105,Opérations[],8,0))),$D105&lt;&gt;""),"S",""))),"")</f>
        <v/>
      </c>
      <c r="AG105" s="72" t="str">
        <f t="array" aca="1" ref="AG105" ca="1">IFERROR(IF(AND(OR(WEEKDAY(AF$4,2)&gt;5,AF$4=Congés),OR(AF105="x",AF105="S")),AF105,IF(AG$4=$E105,"x",IF(AND(((AG$4-$E105)/VLOOKUP($D105,Opérations[],8,0))=INT(((AG$4-$E105)/VLOOKUP($D105,Opérations[],8,0))),$D105&lt;&gt;""),"S",""))),"")</f>
        <v/>
      </c>
      <c r="AH105" s="80" t="str">
        <f t="array" aca="1" ref="AH105" ca="1">IFERROR(IF(AND(OR(WEEKDAY(AG$4,2)&gt;5,AG$4=Congés),OR(AG105="x",AG105="S")),AG105,IF(AH$4=$E105,"x",IF(AND(((AH$4-$E105)/VLOOKUP($D105,Opérations[],8,0))=INT(((AH$4-$E105)/VLOOKUP($D105,Opérations[],8,0))),$D105&lt;&gt;""),"S",""))),"")</f>
        <v/>
      </c>
      <c r="AI105" s="34" t="str">
        <f t="array" aca="1" ref="AI105" ca="1">IFERROR(IF(AND(OR(WEEKDAY(AH$4,2)&gt;5,AH$4=Congés),OR(AH105="x",AH105="S")),AH105,IF(AI$4=$E105,"x",IF(AND(((AI$4-$E105)/VLOOKUP($D105,Opérations[],8,0))=INT(((AI$4-$E105)/VLOOKUP($D105,Opérations[],8,0))),$D105&lt;&gt;""),"S",""))),"")</f>
        <v/>
      </c>
      <c r="AJ105" s="34" t="str">
        <f t="array" aca="1" ref="AJ105" ca="1">IFERROR(IF(AND(OR(WEEKDAY(AI$4,2)&gt;5,AI$4=Congés),OR(AI105="x",AI105="S")),AI105,IF(AJ$4=$E105,"x",IF(AND(((AJ$4-$E105)/VLOOKUP($D105,Opérations[],8,0))=INT(((AJ$4-$E105)/VLOOKUP($D105,Opérations[],8,0))),$D105&lt;&gt;""),"S",""))),"")</f>
        <v/>
      </c>
      <c r="AK105" s="34" t="str">
        <f t="array" aca="1" ref="AK105" ca="1">IFERROR(IF(AND(OR(WEEKDAY(AJ$4,2)&gt;5,AJ$4=Congés),OR(AJ105="x",AJ105="S")),AJ105,IF(AK$4=$E105,"x",IF(AND(((AK$4-$E105)/VLOOKUP($D105,Opérations[],8,0))=INT(((AK$4-$E105)/VLOOKUP($D105,Opérations[],8,0))),$D105&lt;&gt;""),"S",""))),"")</f>
        <v/>
      </c>
      <c r="AL105" s="34" t="str">
        <f t="array" aca="1" ref="AL105" ca="1">IFERROR(IF(AND(OR(WEEKDAY(AK$4,2)&gt;5,AK$4=Congés),OR(AK105="x",AK105="S")),AK105,IF(AL$4=$E105,"x",IF(AND(((AL$4-$E105)/VLOOKUP($D105,Opérations[],8,0))=INT(((AL$4-$E105)/VLOOKUP($D105,Opérations[],8,0))),$D105&lt;&gt;""),"S",""))),"")</f>
        <v/>
      </c>
      <c r="AM105" s="34" t="str">
        <f t="array" aca="1" ref="AM105" ca="1">IFERROR(IF(AND(OR(WEEKDAY(AL$4,2)&gt;5,AL$4=Congés),OR(AL105="x",AL105="S")),AL105,IF(AM$4=$E105,"x",IF(AND(((AM$4-$E105)/VLOOKUP($D105,Opérations[],8,0))=INT(((AM$4-$E105)/VLOOKUP($D105,Opérations[],8,0))),$D105&lt;&gt;""),"S",""))),"")</f>
        <v/>
      </c>
      <c r="AN105" s="34" t="str">
        <f t="array" aca="1" ref="AN105" ca="1">IFERROR(IF(AND(OR(WEEKDAY(AM$4,2)&gt;5,AM$4=Congés),OR(AM105="x",AM105="S")),AM105,IF(AN$4=$E105,"x",IF(AND(((AN$4-$E105)/VLOOKUP($D105,Opérations[],8,0))=INT(((AN$4-$E105)/VLOOKUP($D105,Opérations[],8,0))),$D105&lt;&gt;""),"S",""))),"")</f>
        <v/>
      </c>
      <c r="AO105" s="34" t="str">
        <f t="array" aca="1" ref="AO105" ca="1">IFERROR(IF(AND(OR(WEEKDAY(AN$4,2)&gt;5,AN$4=Congés),OR(AN105="x",AN105="S")),AN105,IF(AO$4=$E105,"x",IF(AND(((AO$4-$E105)/VLOOKUP($D105,Opérations[],8,0))=INT(((AO$4-$E105)/VLOOKUP($D105,Opérations[],8,0))),$D105&lt;&gt;""),"S",""))),"")</f>
        <v/>
      </c>
      <c r="AP105" s="34" t="str">
        <f t="array" aca="1" ref="AP105" ca="1">IFERROR(IF(AND(OR(WEEKDAY(AO$4,2)&gt;5,AO$4=Congés),OR(AO105="x",AO105="S")),AO105,IF(AP$4=$E105,"x",IF(AND(((AP$4-$E105)/VLOOKUP($D105,Opérations[],8,0))=INT(((AP$4-$E105)/VLOOKUP($D105,Opérations[],8,0))),$D105&lt;&gt;""),"S",""))),"")</f>
        <v/>
      </c>
      <c r="AQ105" s="34" t="str">
        <f t="array" aca="1" ref="AQ105" ca="1">IFERROR(IF(AND(OR(WEEKDAY(AP$4,2)&gt;5,AP$4=Congés),OR(AP105="x",AP105="S")),AP105,IF(AQ$4=$E105,"x",IF(AND(((AQ$4-$E105)/VLOOKUP($D105,Opérations[],8,0))=INT(((AQ$4-$E105)/VLOOKUP($D105,Opérations[],8,0))),$D105&lt;&gt;""),"S",""))),"")</f>
        <v/>
      </c>
      <c r="AR105" s="34" t="str">
        <f t="array" aca="1" ref="AR105" ca="1">IFERROR(IF(AND(OR(WEEKDAY(AQ$4,2)&gt;5,AQ$4=Congés),OR(AQ105="x",AQ105="S")),AQ105,IF(AR$4=$E105,"x",IF(AND(((AR$4-$E105)/VLOOKUP($D105,Opérations[],8,0))=INT(((AR$4-$E105)/VLOOKUP($D105,Opérations[],8,0))),$D105&lt;&gt;""),"S",""))),"")</f>
        <v/>
      </c>
      <c r="AS105" s="34" t="str">
        <f t="array" aca="1" ref="AS105" ca="1">IFERROR(IF(AND(OR(WEEKDAY(AR$4,2)&gt;5,AR$4=Congés),OR(AR105="x",AR105="S")),AR105,IF(AS$4=$E105,"x",IF(AND(((AS$4-$E105)/VLOOKUP($D105,Opérations[],8,0))=INT(((AS$4-$E105)/VLOOKUP($D105,Opérations[],8,0))),$D105&lt;&gt;""),"S",""))),"")</f>
        <v/>
      </c>
      <c r="AT105" s="34" t="str">
        <f t="array" aca="1" ref="AT105" ca="1">IFERROR(IF(AND(OR(WEEKDAY(AS$4,2)&gt;5,AS$4=Congés),OR(AS105="x",AS105="S")),AS105,IF(AT$4=$E105,"x",IF(AND(((AT$4-$E105)/VLOOKUP($D105,Opérations[],8,0))=INT(((AT$4-$E105)/VLOOKUP($D105,Opérations[],8,0))),$D105&lt;&gt;""),"S",""))),"")</f>
        <v/>
      </c>
      <c r="AU105" s="34" t="str">
        <f t="array" aca="1" ref="AU105" ca="1">IFERROR(IF(AND(OR(WEEKDAY(AT$4,2)&gt;5,AT$4=Congés),OR(AT105="x",AT105="S")),AT105,IF(AU$4=$E105,"x",IF(AND(((AU$4-$E105)/VLOOKUP($D105,Opérations[],8,0))=INT(((AU$4-$E105)/VLOOKUP($D105,Opérations[],8,0))),$D105&lt;&gt;""),"S",""))),"")</f>
        <v/>
      </c>
      <c r="AV105" s="34" t="str">
        <f t="array" aca="1" ref="AV105" ca="1">IFERROR(IF(AND(OR(WEEKDAY(AU$4,2)&gt;5,AU$4=Congés),OR(AU105="x",AU105="S")),AU105,IF(AV$4=$E105,"x",IF(AND(((AV$4-$E105)/VLOOKUP($D105,Opérations[],8,0))=INT(((AV$4-$E105)/VLOOKUP($D105,Opérations[],8,0))),$D105&lt;&gt;""),"S",""))),"")</f>
        <v/>
      </c>
      <c r="AW105" s="34" t="str">
        <f t="array" aca="1" ref="AW105" ca="1">IFERROR(IF(AND(OR(WEEKDAY(AV$4,2)&gt;5,AV$4=Congés),OR(AV105="x",AV105="S")),AV105,IF(AW$4=$E105,"x",IF(AND(((AW$4-$E105)/VLOOKUP($D105,Opérations[],8,0))=INT(((AW$4-$E105)/VLOOKUP($D105,Opérations[],8,0))),$D105&lt;&gt;""),"S",""))),"")</f>
        <v/>
      </c>
      <c r="AX105" s="34" t="str">
        <f t="array" aca="1" ref="AX105" ca="1">IFERROR(IF(AND(OR(WEEKDAY(AW$4,2)&gt;5,AW$4=Congés),OR(AW105="x",AW105="S")),AW105,IF(AX$4=$E105,"x",IF(AND(((AX$4-$E105)/VLOOKUP($D105,Opérations[],8,0))=INT(((AX$4-$E105)/VLOOKUP($D105,Opérations[],8,0))),$D105&lt;&gt;""),"S",""))),"")</f>
        <v/>
      </c>
      <c r="AY105" s="34" t="str">
        <f t="array" aca="1" ref="AY105" ca="1">IFERROR(IF(AND(OR(WEEKDAY(AX$4,2)&gt;5,AX$4=Congés),OR(AX105="x",AX105="S")),AX105,IF(AY$4=$E105,"x",IF(AND(((AY$4-$E105)/VLOOKUP($D105,Opérations[],8,0))=INT(((AY$4-$E105)/VLOOKUP($D105,Opérations[],8,0))),$D105&lt;&gt;""),"S",""))),"")</f>
        <v/>
      </c>
      <c r="AZ105" s="34" t="str">
        <f t="array" aca="1" ref="AZ105" ca="1">IFERROR(IF(AND(OR(WEEKDAY(AY$4,2)&gt;5,AY$4=Congés),OR(AY105="x",AY105="S")),AY105,IF(AZ$4=$E105,"x",IF(AND(((AZ$4-$E105)/VLOOKUP($D105,Opérations[],8,0))=INT(((AZ$4-$E105)/VLOOKUP($D105,Opérations[],8,0))),$D105&lt;&gt;""),"S",""))),"")</f>
        <v/>
      </c>
      <c r="BA105" s="34" t="str">
        <f t="array" aca="1" ref="BA105" ca="1">IFERROR(IF(AND(OR(WEEKDAY(AZ$4,2)&gt;5,AZ$4=Congés),OR(AZ105="x",AZ105="S")),AZ105,IF(BA$4=$E105,"x",IF(AND(((BA$4-$E105)/VLOOKUP($D105,Opérations[],8,0))=INT(((BA$4-$E105)/VLOOKUP($D105,Opérations[],8,0))),$D105&lt;&gt;""),"S",""))),"")</f>
        <v/>
      </c>
      <c r="BB105" s="34" t="str">
        <f t="array" aca="1" ref="BB105" ca="1">IFERROR(IF(AND(OR(WEEKDAY(BA$4,2)&gt;5,BA$4=Congés),OR(BA105="x",BA105="S")),BA105,IF(BB$4=$E105,"x",IF(AND(((BB$4-$E105)/VLOOKUP($D105,Opérations[],8,0))=INT(((BB$4-$E105)/VLOOKUP($D105,Opérations[],8,0))),$D105&lt;&gt;""),"S",""))),"")</f>
        <v/>
      </c>
      <c r="BC105" s="34" t="str">
        <f t="array" aca="1" ref="BC105" ca="1">IFERROR(IF(AND(OR(WEEKDAY(BB$4,2)&gt;5,BB$4=Congés),OR(BB105="x",BB105="S")),BB105,IF(BC$4=$E105,"x",IF(AND(((BC$4-$E105)/VLOOKUP($D105,Opérations[],8,0))=INT(((BC$4-$E105)/VLOOKUP($D105,Opérations[],8,0))),$D105&lt;&gt;""),"S",""))),"")</f>
        <v/>
      </c>
      <c r="BD105" s="72" t="str">
        <f t="array" aca="1" ref="BD105" ca="1">IFERROR(IF(AND(OR(WEEKDAY(BC$4,2)&gt;5,BC$4=Congés),OR(BC105="x",BC105="S")),BC105,IF(BD$4=$E105,"x",IF(AND(((BD$4-$E105)/VLOOKUP($D105,Opérations[],8,0))=INT(((BD$4-$E105)/VLOOKUP($D105,Opérations[],8,0))),$D105&lt;&gt;""),"S",""))),"")</f>
        <v/>
      </c>
    </row>
    <row r="106" spans="3:56">
      <c r="C106" s="159" t="str">
        <f>IF(ISBLANK(D106),"",VLOOKUP(D106,Opérations[],2,0))</f>
        <v>Capteurs</v>
      </c>
      <c r="D106" s="4">
        <f t="shared" si="5"/>
        <v>100</v>
      </c>
      <c r="E106" s="71">
        <f>IF(ISBLANK(D106),"",VLOOKUP(D106,Opérations[],3,0))</f>
        <v>42650</v>
      </c>
      <c r="F106" s="83"/>
      <c r="G106" s="80" t="str">
        <f t="array" aca="1" ref="G106" ca="1">IFERROR(IF(AND(OR(WEEKDAY(F$4,2)&gt;5,F$4=Congés),OR(F106="x",F106="S")),F106,IF(G$4=$E106,"x",IF(AND(((G$4-$E106)/VLOOKUP($D106,Opérations[],8,0))=INT(((G$4-$E106)/VLOOKUP($D106,Opérations[],8,0))),$D106&lt;&gt;""),"S",""))),"")</f>
        <v/>
      </c>
      <c r="H106" s="34" t="str">
        <f t="array" aca="1" ref="H106" ca="1">IFERROR(IF(AND(OR(WEEKDAY(G$4,2)&gt;5,G$4=Congés),OR(G106="x",G106="S")),G106,IF(H$4=$E106,"x",IF(AND(((H$4-$E106)/VLOOKUP($D106,Opérations[],8,0))=INT(((H$4-$E106)/VLOOKUP($D106,Opérations[],8,0))),$D106&lt;&gt;""),"S",""))),"")</f>
        <v/>
      </c>
      <c r="I106" s="34" t="str">
        <f t="array" aca="1" ref="I106" ca="1">IFERROR(IF(AND(OR(WEEKDAY(H$4,2)&gt;5,H$4=Congés),OR(H106="x",H106="S")),H106,IF(I$4=$E106,"x",IF(AND(((I$4-$E106)/VLOOKUP($D106,Opérations[],8,0))=INT(((I$4-$E106)/VLOOKUP($D106,Opérations[],8,0))),$D106&lt;&gt;""),"S",""))),"")</f>
        <v/>
      </c>
      <c r="J106" s="34" t="str">
        <f t="array" aca="1" ref="J106" ca="1">IFERROR(IF(AND(OR(WEEKDAY(I$4,2)&gt;5,I$4=Congés),OR(I106="x",I106="S")),I106,IF(J$4=$E106,"x",IF(AND(((J$4-$E106)/VLOOKUP($D106,Opérations[],8,0))=INT(((J$4-$E106)/VLOOKUP($D106,Opérations[],8,0))),$D106&lt;&gt;""),"S",""))),"")</f>
        <v/>
      </c>
      <c r="K106" s="34" t="str">
        <f t="array" aca="1" ref="K106" ca="1">IFERROR(IF(AND(OR(WEEKDAY(J$4,2)&gt;5,J$4=Congés),OR(J106="x",J106="S")),J106,IF(K$4=$E106,"x",IF(AND(((K$4-$E106)/VLOOKUP($D106,Opérations[],8,0))=INT(((K$4-$E106)/VLOOKUP($D106,Opérations[],8,0))),$D106&lt;&gt;""),"S",""))),"")</f>
        <v/>
      </c>
      <c r="L106" s="34" t="str">
        <f t="array" aca="1" ref="L106" ca="1">IFERROR(IF(AND(OR(WEEKDAY(K$4,2)&gt;5,K$4=Congés),OR(K106="x",K106="S")),K106,IF(L$4=$E106,"x",IF(AND(((L$4-$E106)/VLOOKUP($D106,Opérations[],8,0))=INT(((L$4-$E106)/VLOOKUP($D106,Opérations[],8,0))),$D106&lt;&gt;""),"S",""))),"")</f>
        <v/>
      </c>
      <c r="M106" s="34" t="str">
        <f t="array" aca="1" ref="M106" ca="1">IFERROR(IF(AND(OR(WEEKDAY(L$4,2)&gt;5,L$4=Congés),OR(L106="x",L106="S")),L106,IF(M$4=$E106,"x",IF(AND(((M$4-$E106)/VLOOKUP($D106,Opérations[],8,0))=INT(((M$4-$E106)/VLOOKUP($D106,Opérations[],8,0))),$D106&lt;&gt;""),"S",""))),"")</f>
        <v/>
      </c>
      <c r="N106" s="34" t="str">
        <f t="array" aca="1" ref="N106" ca="1">IFERROR(IF(AND(OR(WEEKDAY(M$4,2)&gt;5,M$4=Congés),OR(M106="x",M106="S")),M106,IF(N$4=$E106,"x",IF(AND(((N$4-$E106)/VLOOKUP($D106,Opérations[],8,0))=INT(((N$4-$E106)/VLOOKUP($D106,Opérations[],8,0))),$D106&lt;&gt;""),"S",""))),"")</f>
        <v/>
      </c>
      <c r="O106" s="34" t="str">
        <f t="array" aca="1" ref="O106" ca="1">IFERROR(IF(AND(OR(WEEKDAY(N$4,2)&gt;5,N$4=Congés),OR(N106="x",N106="S")),N106,IF(O$4=$E106,"x",IF(AND(((O$4-$E106)/VLOOKUP($D106,Opérations[],8,0))=INT(((O$4-$E106)/VLOOKUP($D106,Opérations[],8,0))),$D106&lt;&gt;""),"S",""))),"")</f>
        <v/>
      </c>
      <c r="P106" s="34" t="str">
        <f t="array" aca="1" ref="P106" ca="1">IFERROR(IF(AND(OR(WEEKDAY(O$4,2)&gt;5,O$4=Congés),OR(O106="x",O106="S")),O106,IF(P$4=$E106,"x",IF(AND(((P$4-$E106)/VLOOKUP($D106,Opérations[],8,0))=INT(((P$4-$E106)/VLOOKUP($D106,Opérations[],8,0))),$D106&lt;&gt;""),"S",""))),"")</f>
        <v/>
      </c>
      <c r="Q106" s="34" t="str">
        <f t="array" aca="1" ref="Q106" ca="1">IFERROR(IF(AND(OR(WEEKDAY(P$4,2)&gt;5,P$4=Congés),OR(P106="x",P106="S")),P106,IF(Q$4=$E106,"x",IF(AND(((Q$4-$E106)/VLOOKUP($D106,Opérations[],8,0))=INT(((Q$4-$E106)/VLOOKUP($D106,Opérations[],8,0))),$D106&lt;&gt;""),"S",""))),"")</f>
        <v/>
      </c>
      <c r="R106" s="34" t="str">
        <f t="array" aca="1" ref="R106" ca="1">IFERROR(IF(AND(OR(WEEKDAY(Q$4,2)&gt;5,Q$4=Congés),OR(Q106="x",Q106="S")),Q106,IF(R$4=$E106,"x",IF(AND(((R$4-$E106)/VLOOKUP($D106,Opérations[],8,0))=INT(((R$4-$E106)/VLOOKUP($D106,Opérations[],8,0))),$D106&lt;&gt;""),"S",""))),"")</f>
        <v/>
      </c>
      <c r="S106" s="34" t="str">
        <f t="array" aca="1" ref="S106" ca="1">IFERROR(IF(AND(OR(WEEKDAY(R$4,2)&gt;5,R$4=Congés),OR(R106="x",R106="S")),R106,IF(S$4=$E106,"x",IF(AND(((S$4-$E106)/VLOOKUP($D106,Opérations[],8,0))=INT(((S$4-$E106)/VLOOKUP($D106,Opérations[],8,0))),$D106&lt;&gt;""),"S",""))),"")</f>
        <v/>
      </c>
      <c r="T106" s="34" t="str">
        <f t="array" aca="1" ref="T106" ca="1">IFERROR(IF(AND(OR(WEEKDAY(S$4,2)&gt;5,S$4=Congés),OR(S106="x",S106="S")),S106,IF(T$4=$E106,"x",IF(AND(((T$4-$E106)/VLOOKUP($D106,Opérations[],8,0))=INT(((T$4-$E106)/VLOOKUP($D106,Opérations[],8,0))),$D106&lt;&gt;""),"S",""))),"")</f>
        <v/>
      </c>
      <c r="U106" s="34" t="str">
        <f t="array" aca="1" ref="U106" ca="1">IFERROR(IF(AND(OR(WEEKDAY(T$4,2)&gt;5,T$4=Congés),OR(T106="x",T106="S")),T106,IF(U$4=$E106,"x",IF(AND(((U$4-$E106)/VLOOKUP($D106,Opérations[],8,0))=INT(((U$4-$E106)/VLOOKUP($D106,Opérations[],8,0))),$D106&lt;&gt;""),"S",""))),"")</f>
        <v/>
      </c>
      <c r="V106" s="34" t="str">
        <f t="array" aca="1" ref="V106" ca="1">IFERROR(IF(AND(OR(WEEKDAY(U$4,2)&gt;5,U$4=Congés),OR(U106="x",U106="S")),U106,IF(V$4=$E106,"x",IF(AND(((V$4-$E106)/VLOOKUP($D106,Opérations[],8,0))=INT(((V$4-$E106)/VLOOKUP($D106,Opérations[],8,0))),$D106&lt;&gt;""),"S",""))),"")</f>
        <v/>
      </c>
      <c r="W106" s="34" t="str">
        <f t="array" aca="1" ref="W106" ca="1">IFERROR(IF(AND(OR(WEEKDAY(V$4,2)&gt;5,V$4=Congés),OR(V106="x",V106="S")),V106,IF(W$4=$E106,"x",IF(AND(((W$4-$E106)/VLOOKUP($D106,Opérations[],8,0))=INT(((W$4-$E106)/VLOOKUP($D106,Opérations[],8,0))),$D106&lt;&gt;""),"S",""))),"")</f>
        <v/>
      </c>
      <c r="X106" s="34" t="str">
        <f t="array" aca="1" ref="X106" ca="1">IFERROR(IF(AND(OR(WEEKDAY(W$4,2)&gt;5,W$4=Congés),OR(W106="x",W106="S")),W106,IF(X$4=$E106,"x",IF(AND(((X$4-$E106)/VLOOKUP($D106,Opérations[],8,0))=INT(((X$4-$E106)/VLOOKUP($D106,Opérations[],8,0))),$D106&lt;&gt;""),"S",""))),"")</f>
        <v/>
      </c>
      <c r="Y106" s="34" t="str">
        <f t="array" aca="1" ref="Y106" ca="1">IFERROR(IF(AND(OR(WEEKDAY(X$4,2)&gt;5,X$4=Congés),OR(X106="x",X106="S")),X106,IF(Y$4=$E106,"x",IF(AND(((Y$4-$E106)/VLOOKUP($D106,Opérations[],8,0))=INT(((Y$4-$E106)/VLOOKUP($D106,Opérations[],8,0))),$D106&lt;&gt;""),"S",""))),"")</f>
        <v/>
      </c>
      <c r="Z106" s="34" t="str">
        <f t="array" aca="1" ref="Z106" ca="1">IFERROR(IF(AND(OR(WEEKDAY(Y$4,2)&gt;5,Y$4=Congés),OR(Y106="x",Y106="S")),Y106,IF(Z$4=$E106,"x",IF(AND(((Z$4-$E106)/VLOOKUP($D106,Opérations[],8,0))=INT(((Z$4-$E106)/VLOOKUP($D106,Opérations[],8,0))),$D106&lt;&gt;""),"S",""))),"")</f>
        <v/>
      </c>
      <c r="AA106" s="34" t="str">
        <f t="array" aca="1" ref="AA106" ca="1">IFERROR(IF(AND(OR(WEEKDAY(Z$4,2)&gt;5,Z$4=Congés),OR(Z106="x",Z106="S")),Z106,IF(AA$4=$E106,"x",IF(AND(((AA$4-$E106)/VLOOKUP($D106,Opérations[],8,0))=INT(((AA$4-$E106)/VLOOKUP($D106,Opérations[],8,0))),$D106&lt;&gt;""),"S",""))),"")</f>
        <v/>
      </c>
      <c r="AB106" s="34" t="str">
        <f t="array" aca="1" ref="AB106" ca="1">IFERROR(IF(AND(OR(WEEKDAY(AA$4,2)&gt;5,AA$4=Congés),OR(AA106="x",AA106="S")),AA106,IF(AB$4=$E106,"x",IF(AND(((AB$4-$E106)/VLOOKUP($D106,Opérations[],8,0))=INT(((AB$4-$E106)/VLOOKUP($D106,Opérations[],8,0))),$D106&lt;&gt;""),"S",""))),"")</f>
        <v/>
      </c>
      <c r="AC106" s="34" t="str">
        <f t="array" aca="1" ref="AC106" ca="1">IFERROR(IF(AND(OR(WEEKDAY(AB$4,2)&gt;5,AB$4=Congés),OR(AB106="x",AB106="S")),AB106,IF(AC$4=$E106,"x",IF(AND(((AC$4-$E106)/VLOOKUP($D106,Opérations[],8,0))=INT(((AC$4-$E106)/VLOOKUP($D106,Opérations[],8,0))),$D106&lt;&gt;""),"S",""))),"")</f>
        <v/>
      </c>
      <c r="AD106" s="34" t="str">
        <f t="array" aca="1" ref="AD106" ca="1">IFERROR(IF(AND(OR(WEEKDAY(AC$4,2)&gt;5,AC$4=Congés),OR(AC106="x",AC106="S")),AC106,IF(AD$4=$E106,"x",IF(AND(((AD$4-$E106)/VLOOKUP($D106,Opérations[],8,0))=INT(((AD$4-$E106)/VLOOKUP($D106,Opérations[],8,0))),$D106&lt;&gt;""),"S",""))),"")</f>
        <v/>
      </c>
      <c r="AE106" s="34" t="str">
        <f t="array" aca="1" ref="AE106" ca="1">IFERROR(IF(AND(OR(WEEKDAY(AD$4,2)&gt;5,AD$4=Congés),OR(AD106="x",AD106="S")),AD106,IF(AE$4=$E106,"x",IF(AND(((AE$4-$E106)/VLOOKUP($D106,Opérations[],8,0))=INT(((AE$4-$E106)/VLOOKUP($D106,Opérations[],8,0))),$D106&lt;&gt;""),"S",""))),"")</f>
        <v/>
      </c>
      <c r="AF106" s="34" t="str">
        <f t="array" aca="1" ref="AF106" ca="1">IFERROR(IF(AND(OR(WEEKDAY(AE$4,2)&gt;5,AE$4=Congés),OR(AE106="x",AE106="S")),AE106,IF(AF$4=$E106,"x",IF(AND(((AF$4-$E106)/VLOOKUP($D106,Opérations[],8,0))=INT(((AF$4-$E106)/VLOOKUP($D106,Opérations[],8,0))),$D106&lt;&gt;""),"S",""))),"")</f>
        <v/>
      </c>
      <c r="AG106" s="72" t="str">
        <f t="array" aca="1" ref="AG106" ca="1">IFERROR(IF(AND(OR(WEEKDAY(AF$4,2)&gt;5,AF$4=Congés),OR(AF106="x",AF106="S")),AF106,IF(AG$4=$E106,"x",IF(AND(((AG$4-$E106)/VLOOKUP($D106,Opérations[],8,0))=INT(((AG$4-$E106)/VLOOKUP($D106,Opérations[],8,0))),$D106&lt;&gt;""),"S",""))),"")</f>
        <v/>
      </c>
      <c r="AH106" s="80" t="str">
        <f t="array" aca="1" ref="AH106" ca="1">IFERROR(IF(AND(OR(WEEKDAY(AG$4,2)&gt;5,AG$4=Congés),OR(AG106="x",AG106="S")),AG106,IF(AH$4=$E106,"x",IF(AND(((AH$4-$E106)/VLOOKUP($D106,Opérations[],8,0))=INT(((AH$4-$E106)/VLOOKUP($D106,Opérations[],8,0))),$D106&lt;&gt;""),"S",""))),"")</f>
        <v/>
      </c>
      <c r="AI106" s="34" t="str">
        <f t="array" aca="1" ref="AI106" ca="1">IFERROR(IF(AND(OR(WEEKDAY(AH$4,2)&gt;5,AH$4=Congés),OR(AH106="x",AH106="S")),AH106,IF(AI$4=$E106,"x",IF(AND(((AI$4-$E106)/VLOOKUP($D106,Opérations[],8,0))=INT(((AI$4-$E106)/VLOOKUP($D106,Opérations[],8,0))),$D106&lt;&gt;""),"S",""))),"")</f>
        <v/>
      </c>
      <c r="AJ106" s="34" t="str">
        <f t="array" aca="1" ref="AJ106" ca="1">IFERROR(IF(AND(OR(WEEKDAY(AI$4,2)&gt;5,AI$4=Congés),OR(AI106="x",AI106="S")),AI106,IF(AJ$4=$E106,"x",IF(AND(((AJ$4-$E106)/VLOOKUP($D106,Opérations[],8,0))=INT(((AJ$4-$E106)/VLOOKUP($D106,Opérations[],8,0))),$D106&lt;&gt;""),"S",""))),"")</f>
        <v/>
      </c>
      <c r="AK106" s="34" t="str">
        <f t="array" aca="1" ref="AK106" ca="1">IFERROR(IF(AND(OR(WEEKDAY(AJ$4,2)&gt;5,AJ$4=Congés),OR(AJ106="x",AJ106="S")),AJ106,IF(AK$4=$E106,"x",IF(AND(((AK$4-$E106)/VLOOKUP($D106,Opérations[],8,0))=INT(((AK$4-$E106)/VLOOKUP($D106,Opérations[],8,0))),$D106&lt;&gt;""),"S",""))),"")</f>
        <v/>
      </c>
      <c r="AL106" s="34" t="str">
        <f t="array" aca="1" ref="AL106" ca="1">IFERROR(IF(AND(OR(WEEKDAY(AK$4,2)&gt;5,AK$4=Congés),OR(AK106="x",AK106="S")),AK106,IF(AL$4=$E106,"x",IF(AND(((AL$4-$E106)/VLOOKUP($D106,Opérations[],8,0))=INT(((AL$4-$E106)/VLOOKUP($D106,Opérations[],8,0))),$D106&lt;&gt;""),"S",""))),"")</f>
        <v/>
      </c>
      <c r="AM106" s="34" t="str">
        <f t="array" aca="1" ref="AM106" ca="1">IFERROR(IF(AND(OR(WEEKDAY(AL$4,2)&gt;5,AL$4=Congés),OR(AL106="x",AL106="S")),AL106,IF(AM$4=$E106,"x",IF(AND(((AM$4-$E106)/VLOOKUP($D106,Opérations[],8,0))=INT(((AM$4-$E106)/VLOOKUP($D106,Opérations[],8,0))),$D106&lt;&gt;""),"S",""))),"")</f>
        <v/>
      </c>
      <c r="AN106" s="34" t="str">
        <f t="array" aca="1" ref="AN106" ca="1">IFERROR(IF(AND(OR(WEEKDAY(AM$4,2)&gt;5,AM$4=Congés),OR(AM106="x",AM106="S")),AM106,IF(AN$4=$E106,"x",IF(AND(((AN$4-$E106)/VLOOKUP($D106,Opérations[],8,0))=INT(((AN$4-$E106)/VLOOKUP($D106,Opérations[],8,0))),$D106&lt;&gt;""),"S",""))),"")</f>
        <v/>
      </c>
      <c r="AO106" s="34" t="str">
        <f t="array" aca="1" ref="AO106" ca="1">IFERROR(IF(AND(OR(WEEKDAY(AN$4,2)&gt;5,AN$4=Congés),OR(AN106="x",AN106="S")),AN106,IF(AO$4=$E106,"x",IF(AND(((AO$4-$E106)/VLOOKUP($D106,Opérations[],8,0))=INT(((AO$4-$E106)/VLOOKUP($D106,Opérations[],8,0))),$D106&lt;&gt;""),"S",""))),"")</f>
        <v/>
      </c>
      <c r="AP106" s="34" t="str">
        <f t="array" aca="1" ref="AP106" ca="1">IFERROR(IF(AND(OR(WEEKDAY(AO$4,2)&gt;5,AO$4=Congés),OR(AO106="x",AO106="S")),AO106,IF(AP$4=$E106,"x",IF(AND(((AP$4-$E106)/VLOOKUP($D106,Opérations[],8,0))=INT(((AP$4-$E106)/VLOOKUP($D106,Opérations[],8,0))),$D106&lt;&gt;""),"S",""))),"")</f>
        <v/>
      </c>
      <c r="AQ106" s="34" t="str">
        <f t="array" aca="1" ref="AQ106" ca="1">IFERROR(IF(AND(OR(WEEKDAY(AP$4,2)&gt;5,AP$4=Congés),OR(AP106="x",AP106="S")),AP106,IF(AQ$4=$E106,"x",IF(AND(((AQ$4-$E106)/VLOOKUP($D106,Opérations[],8,0))=INT(((AQ$4-$E106)/VLOOKUP($D106,Opérations[],8,0))),$D106&lt;&gt;""),"S",""))),"")</f>
        <v/>
      </c>
      <c r="AR106" s="34" t="str">
        <f t="array" aca="1" ref="AR106" ca="1">IFERROR(IF(AND(OR(WEEKDAY(AQ$4,2)&gt;5,AQ$4=Congés),OR(AQ106="x",AQ106="S")),AQ106,IF(AR$4=$E106,"x",IF(AND(((AR$4-$E106)/VLOOKUP($D106,Opérations[],8,0))=INT(((AR$4-$E106)/VLOOKUP($D106,Opérations[],8,0))),$D106&lt;&gt;""),"S",""))),"")</f>
        <v/>
      </c>
      <c r="AS106" s="34" t="str">
        <f t="array" aca="1" ref="AS106" ca="1">IFERROR(IF(AND(OR(WEEKDAY(AR$4,2)&gt;5,AR$4=Congés),OR(AR106="x",AR106="S")),AR106,IF(AS$4=$E106,"x",IF(AND(((AS$4-$E106)/VLOOKUP($D106,Opérations[],8,0))=INT(((AS$4-$E106)/VLOOKUP($D106,Opérations[],8,0))),$D106&lt;&gt;""),"S",""))),"")</f>
        <v/>
      </c>
      <c r="AT106" s="34" t="str">
        <f t="array" aca="1" ref="AT106" ca="1">IFERROR(IF(AND(OR(WEEKDAY(AS$4,2)&gt;5,AS$4=Congés),OR(AS106="x",AS106="S")),AS106,IF(AT$4=$E106,"x",IF(AND(((AT$4-$E106)/VLOOKUP($D106,Opérations[],8,0))=INT(((AT$4-$E106)/VLOOKUP($D106,Opérations[],8,0))),$D106&lt;&gt;""),"S",""))),"")</f>
        <v/>
      </c>
      <c r="AU106" s="34" t="str">
        <f t="array" aca="1" ref="AU106" ca="1">IFERROR(IF(AND(OR(WEEKDAY(AT$4,2)&gt;5,AT$4=Congés),OR(AT106="x",AT106="S")),AT106,IF(AU$4=$E106,"x",IF(AND(((AU$4-$E106)/VLOOKUP($D106,Opérations[],8,0))=INT(((AU$4-$E106)/VLOOKUP($D106,Opérations[],8,0))),$D106&lt;&gt;""),"S",""))),"")</f>
        <v/>
      </c>
      <c r="AV106" s="34" t="str">
        <f t="array" aca="1" ref="AV106" ca="1">IFERROR(IF(AND(OR(WEEKDAY(AU$4,2)&gt;5,AU$4=Congés),OR(AU106="x",AU106="S")),AU106,IF(AV$4=$E106,"x",IF(AND(((AV$4-$E106)/VLOOKUP($D106,Opérations[],8,0))=INT(((AV$4-$E106)/VLOOKUP($D106,Opérations[],8,0))),$D106&lt;&gt;""),"S",""))),"")</f>
        <v/>
      </c>
      <c r="AW106" s="34" t="str">
        <f t="array" aca="1" ref="AW106" ca="1">IFERROR(IF(AND(OR(WEEKDAY(AV$4,2)&gt;5,AV$4=Congés),OR(AV106="x",AV106="S")),AV106,IF(AW$4=$E106,"x",IF(AND(((AW$4-$E106)/VLOOKUP($D106,Opérations[],8,0))=INT(((AW$4-$E106)/VLOOKUP($D106,Opérations[],8,0))),$D106&lt;&gt;""),"S",""))),"")</f>
        <v/>
      </c>
      <c r="AX106" s="34" t="str">
        <f t="array" aca="1" ref="AX106" ca="1">IFERROR(IF(AND(OR(WEEKDAY(AW$4,2)&gt;5,AW$4=Congés),OR(AW106="x",AW106="S")),AW106,IF(AX$4=$E106,"x",IF(AND(((AX$4-$E106)/VLOOKUP($D106,Opérations[],8,0))=INT(((AX$4-$E106)/VLOOKUP($D106,Opérations[],8,0))),$D106&lt;&gt;""),"S",""))),"")</f>
        <v/>
      </c>
      <c r="AY106" s="34" t="str">
        <f t="array" aca="1" ref="AY106" ca="1">IFERROR(IF(AND(OR(WEEKDAY(AX$4,2)&gt;5,AX$4=Congés),OR(AX106="x",AX106="S")),AX106,IF(AY$4=$E106,"x",IF(AND(((AY$4-$E106)/VLOOKUP($D106,Opérations[],8,0))=INT(((AY$4-$E106)/VLOOKUP($D106,Opérations[],8,0))),$D106&lt;&gt;""),"S",""))),"")</f>
        <v/>
      </c>
      <c r="AZ106" s="34" t="str">
        <f t="array" aca="1" ref="AZ106" ca="1">IFERROR(IF(AND(OR(WEEKDAY(AY$4,2)&gt;5,AY$4=Congés),OR(AY106="x",AY106="S")),AY106,IF(AZ$4=$E106,"x",IF(AND(((AZ$4-$E106)/VLOOKUP($D106,Opérations[],8,0))=INT(((AZ$4-$E106)/VLOOKUP($D106,Opérations[],8,0))),$D106&lt;&gt;""),"S",""))),"")</f>
        <v/>
      </c>
      <c r="BA106" s="34" t="str">
        <f t="array" aca="1" ref="BA106" ca="1">IFERROR(IF(AND(OR(WEEKDAY(AZ$4,2)&gt;5,AZ$4=Congés),OR(AZ106="x",AZ106="S")),AZ106,IF(BA$4=$E106,"x",IF(AND(((BA$4-$E106)/VLOOKUP($D106,Opérations[],8,0))=INT(((BA$4-$E106)/VLOOKUP($D106,Opérations[],8,0))),$D106&lt;&gt;""),"S",""))),"")</f>
        <v/>
      </c>
      <c r="BB106" s="34" t="str">
        <f t="array" aca="1" ref="BB106" ca="1">IFERROR(IF(AND(OR(WEEKDAY(BA$4,2)&gt;5,BA$4=Congés),OR(BA106="x",BA106="S")),BA106,IF(BB$4=$E106,"x",IF(AND(((BB$4-$E106)/VLOOKUP($D106,Opérations[],8,0))=INT(((BB$4-$E106)/VLOOKUP($D106,Opérations[],8,0))),$D106&lt;&gt;""),"S",""))),"")</f>
        <v/>
      </c>
      <c r="BC106" s="34" t="str">
        <f t="array" aca="1" ref="BC106" ca="1">IFERROR(IF(AND(OR(WEEKDAY(BB$4,2)&gt;5,BB$4=Congés),OR(BB106="x",BB106="S")),BB106,IF(BC$4=$E106,"x",IF(AND(((BC$4-$E106)/VLOOKUP($D106,Opérations[],8,0))=INT(((BC$4-$E106)/VLOOKUP($D106,Opérations[],8,0))),$D106&lt;&gt;""),"S",""))),"")</f>
        <v/>
      </c>
      <c r="BD106" s="72" t="str">
        <f t="array" aca="1" ref="BD106" ca="1">IFERROR(IF(AND(OR(WEEKDAY(BC$4,2)&gt;5,BC$4=Congés),OR(BC106="x",BC106="S")),BC106,IF(BD$4=$E106,"x",IF(AND(((BD$4-$E106)/VLOOKUP($D106,Opérations[],8,0))=INT(((BD$4-$E106)/VLOOKUP($D106,Opérations[],8,0))),$D106&lt;&gt;""),"S",""))),"")</f>
        <v/>
      </c>
    </row>
    <row r="107" spans="3:56">
      <c r="C107" s="159" t="str">
        <f>IF(ISBLANK(D107),"",VLOOKUP(D107,Opérations[],2,0))</f>
        <v>Graissage paliers</v>
      </c>
      <c r="D107" s="4">
        <f t="shared" si="5"/>
        <v>101</v>
      </c>
      <c r="E107" s="71">
        <f>IF(ISBLANK(D107),"",VLOOKUP(D107,Opérations[],3,0))</f>
        <v>42650</v>
      </c>
      <c r="F107" s="83"/>
      <c r="G107" s="80" t="str">
        <f t="array" aca="1" ref="G107" ca="1">IFERROR(IF(AND(OR(WEEKDAY(F$4,2)&gt;5,F$4=Congés),OR(F107="x",F107="S")),F107,IF(G$4=$E107,"x",IF(AND(((G$4-$E107)/VLOOKUP($D107,Opérations[],8,0))=INT(((G$4-$E107)/VLOOKUP($D107,Opérations[],8,0))),$D107&lt;&gt;""),"S",""))),"")</f>
        <v/>
      </c>
      <c r="H107" s="34" t="str">
        <f t="array" aca="1" ref="H107" ca="1">IFERROR(IF(AND(OR(WEEKDAY(G$4,2)&gt;5,G$4=Congés),OR(G107="x",G107="S")),G107,IF(H$4=$E107,"x",IF(AND(((H$4-$E107)/VLOOKUP($D107,Opérations[],8,0))=INT(((H$4-$E107)/VLOOKUP($D107,Opérations[],8,0))),$D107&lt;&gt;""),"S",""))),"")</f>
        <v/>
      </c>
      <c r="I107" s="34" t="str">
        <f t="array" aca="1" ref="I107" ca="1">IFERROR(IF(AND(OR(WEEKDAY(H$4,2)&gt;5,H$4=Congés),OR(H107="x",H107="S")),H107,IF(I$4=$E107,"x",IF(AND(((I$4-$E107)/VLOOKUP($D107,Opérations[],8,0))=INT(((I$4-$E107)/VLOOKUP($D107,Opérations[],8,0))),$D107&lt;&gt;""),"S",""))),"")</f>
        <v/>
      </c>
      <c r="J107" s="34" t="str">
        <f t="array" aca="1" ref="J107" ca="1">IFERROR(IF(AND(OR(WEEKDAY(I$4,2)&gt;5,I$4=Congés),OR(I107="x",I107="S")),I107,IF(J$4=$E107,"x",IF(AND(((J$4-$E107)/VLOOKUP($D107,Opérations[],8,0))=INT(((J$4-$E107)/VLOOKUP($D107,Opérations[],8,0))),$D107&lt;&gt;""),"S",""))),"")</f>
        <v/>
      </c>
      <c r="K107" s="34" t="str">
        <f t="array" aca="1" ref="K107" ca="1">IFERROR(IF(AND(OR(WEEKDAY(J$4,2)&gt;5,J$4=Congés),OR(J107="x",J107="S")),J107,IF(K$4=$E107,"x",IF(AND(((K$4-$E107)/VLOOKUP($D107,Opérations[],8,0))=INT(((K$4-$E107)/VLOOKUP($D107,Opérations[],8,0))),$D107&lt;&gt;""),"S",""))),"")</f>
        <v/>
      </c>
      <c r="L107" s="34" t="str">
        <f t="array" aca="1" ref="L107" ca="1">IFERROR(IF(AND(OR(WEEKDAY(K$4,2)&gt;5,K$4=Congés),OR(K107="x",K107="S")),K107,IF(L$4=$E107,"x",IF(AND(((L$4-$E107)/VLOOKUP($D107,Opérations[],8,0))=INT(((L$4-$E107)/VLOOKUP($D107,Opérations[],8,0))),$D107&lt;&gt;""),"S",""))),"")</f>
        <v/>
      </c>
      <c r="M107" s="34" t="str">
        <f t="array" aca="1" ref="M107" ca="1">IFERROR(IF(AND(OR(WEEKDAY(L$4,2)&gt;5,L$4=Congés),OR(L107="x",L107="S")),L107,IF(M$4=$E107,"x",IF(AND(((M$4-$E107)/VLOOKUP($D107,Opérations[],8,0))=INT(((M$4-$E107)/VLOOKUP($D107,Opérations[],8,0))),$D107&lt;&gt;""),"S",""))),"")</f>
        <v/>
      </c>
      <c r="N107" s="34" t="str">
        <f t="array" aca="1" ref="N107" ca="1">IFERROR(IF(AND(OR(WEEKDAY(M$4,2)&gt;5,M$4=Congés),OR(M107="x",M107="S")),M107,IF(N$4=$E107,"x",IF(AND(((N$4-$E107)/VLOOKUP($D107,Opérations[],8,0))=INT(((N$4-$E107)/VLOOKUP($D107,Opérations[],8,0))),$D107&lt;&gt;""),"S",""))),"")</f>
        <v/>
      </c>
      <c r="O107" s="34" t="str">
        <f t="array" aca="1" ref="O107" ca="1">IFERROR(IF(AND(OR(WEEKDAY(N$4,2)&gt;5,N$4=Congés),OR(N107="x",N107="S")),N107,IF(O$4=$E107,"x",IF(AND(((O$4-$E107)/VLOOKUP($D107,Opérations[],8,0))=INT(((O$4-$E107)/VLOOKUP($D107,Opérations[],8,0))),$D107&lt;&gt;""),"S",""))),"")</f>
        <v/>
      </c>
      <c r="P107" s="34" t="str">
        <f t="array" aca="1" ref="P107" ca="1">IFERROR(IF(AND(OR(WEEKDAY(O$4,2)&gt;5,O$4=Congés),OR(O107="x",O107="S")),O107,IF(P$4=$E107,"x",IF(AND(((P$4-$E107)/VLOOKUP($D107,Opérations[],8,0))=INT(((P$4-$E107)/VLOOKUP($D107,Opérations[],8,0))),$D107&lt;&gt;""),"S",""))),"")</f>
        <v/>
      </c>
      <c r="Q107" s="34" t="str">
        <f t="array" aca="1" ref="Q107" ca="1">IFERROR(IF(AND(OR(WEEKDAY(P$4,2)&gt;5,P$4=Congés),OR(P107="x",P107="S")),P107,IF(Q$4=$E107,"x",IF(AND(((Q$4-$E107)/VLOOKUP($D107,Opérations[],8,0))=INT(((Q$4-$E107)/VLOOKUP($D107,Opérations[],8,0))),$D107&lt;&gt;""),"S",""))),"")</f>
        <v/>
      </c>
      <c r="R107" s="34" t="str">
        <f t="array" aca="1" ref="R107" ca="1">IFERROR(IF(AND(OR(WEEKDAY(Q$4,2)&gt;5,Q$4=Congés),OR(Q107="x",Q107="S")),Q107,IF(R$4=$E107,"x",IF(AND(((R$4-$E107)/VLOOKUP($D107,Opérations[],8,0))=INT(((R$4-$E107)/VLOOKUP($D107,Opérations[],8,0))),$D107&lt;&gt;""),"S",""))),"")</f>
        <v/>
      </c>
      <c r="S107" s="34" t="str">
        <f t="array" aca="1" ref="S107" ca="1">IFERROR(IF(AND(OR(WEEKDAY(R$4,2)&gt;5,R$4=Congés),OR(R107="x",R107="S")),R107,IF(S$4=$E107,"x",IF(AND(((S$4-$E107)/VLOOKUP($D107,Opérations[],8,0))=INT(((S$4-$E107)/VLOOKUP($D107,Opérations[],8,0))),$D107&lt;&gt;""),"S",""))),"")</f>
        <v/>
      </c>
      <c r="T107" s="34" t="str">
        <f t="array" aca="1" ref="T107" ca="1">IFERROR(IF(AND(OR(WEEKDAY(S$4,2)&gt;5,S$4=Congés),OR(S107="x",S107="S")),S107,IF(T$4=$E107,"x",IF(AND(((T$4-$E107)/VLOOKUP($D107,Opérations[],8,0))=INT(((T$4-$E107)/VLOOKUP($D107,Opérations[],8,0))),$D107&lt;&gt;""),"S",""))),"")</f>
        <v/>
      </c>
      <c r="U107" s="34" t="str">
        <f t="array" aca="1" ref="U107" ca="1">IFERROR(IF(AND(OR(WEEKDAY(T$4,2)&gt;5,T$4=Congés),OR(T107="x",T107="S")),T107,IF(U$4=$E107,"x",IF(AND(((U$4-$E107)/VLOOKUP($D107,Opérations[],8,0))=INT(((U$4-$E107)/VLOOKUP($D107,Opérations[],8,0))),$D107&lt;&gt;""),"S",""))),"")</f>
        <v/>
      </c>
      <c r="V107" s="34" t="str">
        <f t="array" aca="1" ref="V107" ca="1">IFERROR(IF(AND(OR(WEEKDAY(U$4,2)&gt;5,U$4=Congés),OR(U107="x",U107="S")),U107,IF(V$4=$E107,"x",IF(AND(((V$4-$E107)/VLOOKUP($D107,Opérations[],8,0))=INT(((V$4-$E107)/VLOOKUP($D107,Opérations[],8,0))),$D107&lt;&gt;""),"S",""))),"")</f>
        <v/>
      </c>
      <c r="W107" s="34" t="str">
        <f t="array" aca="1" ref="W107" ca="1">IFERROR(IF(AND(OR(WEEKDAY(V$4,2)&gt;5,V$4=Congés),OR(V107="x",V107="S")),V107,IF(W$4=$E107,"x",IF(AND(((W$4-$E107)/VLOOKUP($D107,Opérations[],8,0))=INT(((W$4-$E107)/VLOOKUP($D107,Opérations[],8,0))),$D107&lt;&gt;""),"S",""))),"")</f>
        <v/>
      </c>
      <c r="X107" s="34" t="str">
        <f t="array" aca="1" ref="X107" ca="1">IFERROR(IF(AND(OR(WEEKDAY(W$4,2)&gt;5,W$4=Congés),OR(W107="x",W107="S")),W107,IF(X$4=$E107,"x",IF(AND(((X$4-$E107)/VLOOKUP($D107,Opérations[],8,0))=INT(((X$4-$E107)/VLOOKUP($D107,Opérations[],8,0))),$D107&lt;&gt;""),"S",""))),"")</f>
        <v/>
      </c>
      <c r="Y107" s="34" t="str">
        <f t="array" aca="1" ref="Y107" ca="1">IFERROR(IF(AND(OR(WEEKDAY(X$4,2)&gt;5,X$4=Congés),OR(X107="x",X107="S")),X107,IF(Y$4=$E107,"x",IF(AND(((Y$4-$E107)/VLOOKUP($D107,Opérations[],8,0))=INT(((Y$4-$E107)/VLOOKUP($D107,Opérations[],8,0))),$D107&lt;&gt;""),"S",""))),"")</f>
        <v/>
      </c>
      <c r="Z107" s="34" t="str">
        <f t="array" aca="1" ref="Z107" ca="1">IFERROR(IF(AND(OR(WEEKDAY(Y$4,2)&gt;5,Y$4=Congés),OR(Y107="x",Y107="S")),Y107,IF(Z$4=$E107,"x",IF(AND(((Z$4-$E107)/VLOOKUP($D107,Opérations[],8,0))=INT(((Z$4-$E107)/VLOOKUP($D107,Opérations[],8,0))),$D107&lt;&gt;""),"S",""))),"")</f>
        <v/>
      </c>
      <c r="AA107" s="34" t="str">
        <f t="array" aca="1" ref="AA107" ca="1">IFERROR(IF(AND(OR(WEEKDAY(Z$4,2)&gt;5,Z$4=Congés),OR(Z107="x",Z107="S")),Z107,IF(AA$4=$E107,"x",IF(AND(((AA$4-$E107)/VLOOKUP($D107,Opérations[],8,0))=INT(((AA$4-$E107)/VLOOKUP($D107,Opérations[],8,0))),$D107&lt;&gt;""),"S",""))),"")</f>
        <v/>
      </c>
      <c r="AB107" s="34" t="str">
        <f t="array" aca="1" ref="AB107" ca="1">IFERROR(IF(AND(OR(WEEKDAY(AA$4,2)&gt;5,AA$4=Congés),OR(AA107="x",AA107="S")),AA107,IF(AB$4=$E107,"x",IF(AND(((AB$4-$E107)/VLOOKUP($D107,Opérations[],8,0))=INT(((AB$4-$E107)/VLOOKUP($D107,Opérations[],8,0))),$D107&lt;&gt;""),"S",""))),"")</f>
        <v/>
      </c>
      <c r="AC107" s="34" t="str">
        <f t="array" aca="1" ref="AC107" ca="1">IFERROR(IF(AND(OR(WEEKDAY(AB$4,2)&gt;5,AB$4=Congés),OR(AB107="x",AB107="S")),AB107,IF(AC$4=$E107,"x",IF(AND(((AC$4-$E107)/VLOOKUP($D107,Opérations[],8,0))=INT(((AC$4-$E107)/VLOOKUP($D107,Opérations[],8,0))),$D107&lt;&gt;""),"S",""))),"")</f>
        <v/>
      </c>
      <c r="AD107" s="34" t="str">
        <f t="array" aca="1" ref="AD107" ca="1">IFERROR(IF(AND(OR(WEEKDAY(AC$4,2)&gt;5,AC$4=Congés),OR(AC107="x",AC107="S")),AC107,IF(AD$4=$E107,"x",IF(AND(((AD$4-$E107)/VLOOKUP($D107,Opérations[],8,0))=INT(((AD$4-$E107)/VLOOKUP($D107,Opérations[],8,0))),$D107&lt;&gt;""),"S",""))),"")</f>
        <v/>
      </c>
      <c r="AE107" s="34" t="str">
        <f t="array" aca="1" ref="AE107" ca="1">IFERROR(IF(AND(OR(WEEKDAY(AD$4,2)&gt;5,AD$4=Congés),OR(AD107="x",AD107="S")),AD107,IF(AE$4=$E107,"x",IF(AND(((AE$4-$E107)/VLOOKUP($D107,Opérations[],8,0))=INT(((AE$4-$E107)/VLOOKUP($D107,Opérations[],8,0))),$D107&lt;&gt;""),"S",""))),"")</f>
        <v/>
      </c>
      <c r="AF107" s="34" t="str">
        <f t="array" aca="1" ref="AF107" ca="1">IFERROR(IF(AND(OR(WEEKDAY(AE$4,2)&gt;5,AE$4=Congés),OR(AE107="x",AE107="S")),AE107,IF(AF$4=$E107,"x",IF(AND(((AF$4-$E107)/VLOOKUP($D107,Opérations[],8,0))=INT(((AF$4-$E107)/VLOOKUP($D107,Opérations[],8,0))),$D107&lt;&gt;""),"S",""))),"")</f>
        <v/>
      </c>
      <c r="AG107" s="72" t="str">
        <f t="array" aca="1" ref="AG107" ca="1">IFERROR(IF(AND(OR(WEEKDAY(AF$4,2)&gt;5,AF$4=Congés),OR(AF107="x",AF107="S")),AF107,IF(AG$4=$E107,"x",IF(AND(((AG$4-$E107)/VLOOKUP($D107,Opérations[],8,0))=INT(((AG$4-$E107)/VLOOKUP($D107,Opérations[],8,0))),$D107&lt;&gt;""),"S",""))),"")</f>
        <v/>
      </c>
      <c r="AH107" s="80" t="str">
        <f t="array" aca="1" ref="AH107" ca="1">IFERROR(IF(AND(OR(WEEKDAY(AG$4,2)&gt;5,AG$4=Congés),OR(AG107="x",AG107="S")),AG107,IF(AH$4=$E107,"x",IF(AND(((AH$4-$E107)/VLOOKUP($D107,Opérations[],8,0))=INT(((AH$4-$E107)/VLOOKUP($D107,Opérations[],8,0))),$D107&lt;&gt;""),"S",""))),"")</f>
        <v/>
      </c>
      <c r="AI107" s="34" t="str">
        <f t="array" aca="1" ref="AI107" ca="1">IFERROR(IF(AND(OR(WEEKDAY(AH$4,2)&gt;5,AH$4=Congés),OR(AH107="x",AH107="S")),AH107,IF(AI$4=$E107,"x",IF(AND(((AI$4-$E107)/VLOOKUP($D107,Opérations[],8,0))=INT(((AI$4-$E107)/VLOOKUP($D107,Opérations[],8,0))),$D107&lt;&gt;""),"S",""))),"")</f>
        <v/>
      </c>
      <c r="AJ107" s="34" t="str">
        <f t="array" aca="1" ref="AJ107" ca="1">IFERROR(IF(AND(OR(WEEKDAY(AI$4,2)&gt;5,AI$4=Congés),OR(AI107="x",AI107="S")),AI107,IF(AJ$4=$E107,"x",IF(AND(((AJ$4-$E107)/VLOOKUP($D107,Opérations[],8,0))=INT(((AJ$4-$E107)/VLOOKUP($D107,Opérations[],8,0))),$D107&lt;&gt;""),"S",""))),"")</f>
        <v/>
      </c>
      <c r="AK107" s="34" t="str">
        <f t="array" aca="1" ref="AK107" ca="1">IFERROR(IF(AND(OR(WEEKDAY(AJ$4,2)&gt;5,AJ$4=Congés),OR(AJ107="x",AJ107="S")),AJ107,IF(AK$4=$E107,"x",IF(AND(((AK$4-$E107)/VLOOKUP($D107,Opérations[],8,0))=INT(((AK$4-$E107)/VLOOKUP($D107,Opérations[],8,0))),$D107&lt;&gt;""),"S",""))),"")</f>
        <v/>
      </c>
      <c r="AL107" s="34" t="str">
        <f t="array" aca="1" ref="AL107" ca="1">IFERROR(IF(AND(OR(WEEKDAY(AK$4,2)&gt;5,AK$4=Congés),OR(AK107="x",AK107="S")),AK107,IF(AL$4=$E107,"x",IF(AND(((AL$4-$E107)/VLOOKUP($D107,Opérations[],8,0))=INT(((AL$4-$E107)/VLOOKUP($D107,Opérations[],8,0))),$D107&lt;&gt;""),"S",""))),"")</f>
        <v/>
      </c>
      <c r="AM107" s="34" t="str">
        <f t="array" aca="1" ref="AM107" ca="1">IFERROR(IF(AND(OR(WEEKDAY(AL$4,2)&gt;5,AL$4=Congés),OR(AL107="x",AL107="S")),AL107,IF(AM$4=$E107,"x",IF(AND(((AM$4-$E107)/VLOOKUP($D107,Opérations[],8,0))=INT(((AM$4-$E107)/VLOOKUP($D107,Opérations[],8,0))),$D107&lt;&gt;""),"S",""))),"")</f>
        <v/>
      </c>
      <c r="AN107" s="34" t="str">
        <f t="array" aca="1" ref="AN107" ca="1">IFERROR(IF(AND(OR(WEEKDAY(AM$4,2)&gt;5,AM$4=Congés),OR(AM107="x",AM107="S")),AM107,IF(AN$4=$E107,"x",IF(AND(((AN$4-$E107)/VLOOKUP($D107,Opérations[],8,0))=INT(((AN$4-$E107)/VLOOKUP($D107,Opérations[],8,0))),$D107&lt;&gt;""),"S",""))),"")</f>
        <v/>
      </c>
      <c r="AO107" s="34" t="str">
        <f t="array" aca="1" ref="AO107" ca="1">IFERROR(IF(AND(OR(WEEKDAY(AN$4,2)&gt;5,AN$4=Congés),OR(AN107="x",AN107="S")),AN107,IF(AO$4=$E107,"x",IF(AND(((AO$4-$E107)/VLOOKUP($D107,Opérations[],8,0))=INT(((AO$4-$E107)/VLOOKUP($D107,Opérations[],8,0))),$D107&lt;&gt;""),"S",""))),"")</f>
        <v/>
      </c>
      <c r="AP107" s="34" t="str">
        <f t="array" aca="1" ref="AP107" ca="1">IFERROR(IF(AND(OR(WEEKDAY(AO$4,2)&gt;5,AO$4=Congés),OR(AO107="x",AO107="S")),AO107,IF(AP$4=$E107,"x",IF(AND(((AP$4-$E107)/VLOOKUP($D107,Opérations[],8,0))=INT(((AP$4-$E107)/VLOOKUP($D107,Opérations[],8,0))),$D107&lt;&gt;""),"S",""))),"")</f>
        <v/>
      </c>
      <c r="AQ107" s="34" t="str">
        <f t="array" aca="1" ref="AQ107" ca="1">IFERROR(IF(AND(OR(WEEKDAY(AP$4,2)&gt;5,AP$4=Congés),OR(AP107="x",AP107="S")),AP107,IF(AQ$4=$E107,"x",IF(AND(((AQ$4-$E107)/VLOOKUP($D107,Opérations[],8,0))=INT(((AQ$4-$E107)/VLOOKUP($D107,Opérations[],8,0))),$D107&lt;&gt;""),"S",""))),"")</f>
        <v/>
      </c>
      <c r="AR107" s="34" t="str">
        <f t="array" aca="1" ref="AR107" ca="1">IFERROR(IF(AND(OR(WEEKDAY(AQ$4,2)&gt;5,AQ$4=Congés),OR(AQ107="x",AQ107="S")),AQ107,IF(AR$4=$E107,"x",IF(AND(((AR$4-$E107)/VLOOKUP($D107,Opérations[],8,0))=INT(((AR$4-$E107)/VLOOKUP($D107,Opérations[],8,0))),$D107&lt;&gt;""),"S",""))),"")</f>
        <v/>
      </c>
      <c r="AS107" s="34" t="str">
        <f t="array" aca="1" ref="AS107" ca="1">IFERROR(IF(AND(OR(WEEKDAY(AR$4,2)&gt;5,AR$4=Congés),OR(AR107="x",AR107="S")),AR107,IF(AS$4=$E107,"x",IF(AND(((AS$4-$E107)/VLOOKUP($D107,Opérations[],8,0))=INT(((AS$4-$E107)/VLOOKUP($D107,Opérations[],8,0))),$D107&lt;&gt;""),"S",""))),"")</f>
        <v/>
      </c>
      <c r="AT107" s="34" t="str">
        <f t="array" aca="1" ref="AT107" ca="1">IFERROR(IF(AND(OR(WEEKDAY(AS$4,2)&gt;5,AS$4=Congés),OR(AS107="x",AS107="S")),AS107,IF(AT$4=$E107,"x",IF(AND(((AT$4-$E107)/VLOOKUP($D107,Opérations[],8,0))=INT(((AT$4-$E107)/VLOOKUP($D107,Opérations[],8,0))),$D107&lt;&gt;""),"S",""))),"")</f>
        <v/>
      </c>
      <c r="AU107" s="34" t="str">
        <f t="array" aca="1" ref="AU107" ca="1">IFERROR(IF(AND(OR(WEEKDAY(AT$4,2)&gt;5,AT$4=Congés),OR(AT107="x",AT107="S")),AT107,IF(AU$4=$E107,"x",IF(AND(((AU$4-$E107)/VLOOKUP($D107,Opérations[],8,0))=INT(((AU$4-$E107)/VLOOKUP($D107,Opérations[],8,0))),$D107&lt;&gt;""),"S",""))),"")</f>
        <v/>
      </c>
      <c r="AV107" s="34" t="str">
        <f t="array" aca="1" ref="AV107" ca="1">IFERROR(IF(AND(OR(WEEKDAY(AU$4,2)&gt;5,AU$4=Congés),OR(AU107="x",AU107="S")),AU107,IF(AV$4=$E107,"x",IF(AND(((AV$4-$E107)/VLOOKUP($D107,Opérations[],8,0))=INT(((AV$4-$E107)/VLOOKUP($D107,Opérations[],8,0))),$D107&lt;&gt;""),"S",""))),"")</f>
        <v/>
      </c>
      <c r="AW107" s="34" t="str">
        <f t="array" aca="1" ref="AW107" ca="1">IFERROR(IF(AND(OR(WEEKDAY(AV$4,2)&gt;5,AV$4=Congés),OR(AV107="x",AV107="S")),AV107,IF(AW$4=$E107,"x",IF(AND(((AW$4-$E107)/VLOOKUP($D107,Opérations[],8,0))=INT(((AW$4-$E107)/VLOOKUP($D107,Opérations[],8,0))),$D107&lt;&gt;""),"S",""))),"")</f>
        <v/>
      </c>
      <c r="AX107" s="34" t="str">
        <f t="array" aca="1" ref="AX107" ca="1">IFERROR(IF(AND(OR(WEEKDAY(AW$4,2)&gt;5,AW$4=Congés),OR(AW107="x",AW107="S")),AW107,IF(AX$4=$E107,"x",IF(AND(((AX$4-$E107)/VLOOKUP($D107,Opérations[],8,0))=INT(((AX$4-$E107)/VLOOKUP($D107,Opérations[],8,0))),$D107&lt;&gt;""),"S",""))),"")</f>
        <v/>
      </c>
      <c r="AY107" s="34" t="str">
        <f t="array" aca="1" ref="AY107" ca="1">IFERROR(IF(AND(OR(WEEKDAY(AX$4,2)&gt;5,AX$4=Congés),OR(AX107="x",AX107="S")),AX107,IF(AY$4=$E107,"x",IF(AND(((AY$4-$E107)/VLOOKUP($D107,Opérations[],8,0))=INT(((AY$4-$E107)/VLOOKUP($D107,Opérations[],8,0))),$D107&lt;&gt;""),"S",""))),"")</f>
        <v/>
      </c>
      <c r="AZ107" s="34" t="str">
        <f t="array" aca="1" ref="AZ107" ca="1">IFERROR(IF(AND(OR(WEEKDAY(AY$4,2)&gt;5,AY$4=Congés),OR(AY107="x",AY107="S")),AY107,IF(AZ$4=$E107,"x",IF(AND(((AZ$4-$E107)/VLOOKUP($D107,Opérations[],8,0))=INT(((AZ$4-$E107)/VLOOKUP($D107,Opérations[],8,0))),$D107&lt;&gt;""),"S",""))),"")</f>
        <v/>
      </c>
      <c r="BA107" s="34" t="str">
        <f t="array" aca="1" ref="BA107" ca="1">IFERROR(IF(AND(OR(WEEKDAY(AZ$4,2)&gt;5,AZ$4=Congés),OR(AZ107="x",AZ107="S")),AZ107,IF(BA$4=$E107,"x",IF(AND(((BA$4-$E107)/VLOOKUP($D107,Opérations[],8,0))=INT(((BA$4-$E107)/VLOOKUP($D107,Opérations[],8,0))),$D107&lt;&gt;""),"S",""))),"")</f>
        <v/>
      </c>
      <c r="BB107" s="34" t="str">
        <f t="array" aca="1" ref="BB107" ca="1">IFERROR(IF(AND(OR(WEEKDAY(BA$4,2)&gt;5,BA$4=Congés),OR(BA107="x",BA107="S")),BA107,IF(BB$4=$E107,"x",IF(AND(((BB$4-$E107)/VLOOKUP($D107,Opérations[],8,0))=INT(((BB$4-$E107)/VLOOKUP($D107,Opérations[],8,0))),$D107&lt;&gt;""),"S",""))),"")</f>
        <v/>
      </c>
      <c r="BC107" s="34" t="str">
        <f t="array" aca="1" ref="BC107" ca="1">IFERROR(IF(AND(OR(WEEKDAY(BB$4,2)&gt;5,BB$4=Congés),OR(BB107="x",BB107="S")),BB107,IF(BC$4=$E107,"x",IF(AND(((BC$4-$E107)/VLOOKUP($D107,Opérations[],8,0))=INT(((BC$4-$E107)/VLOOKUP($D107,Opérations[],8,0))),$D107&lt;&gt;""),"S",""))),"")</f>
        <v/>
      </c>
      <c r="BD107" s="72" t="str">
        <f t="array" aca="1" ref="BD107" ca="1">IFERROR(IF(AND(OR(WEEKDAY(BC$4,2)&gt;5,BC$4=Congés),OR(BC107="x",BC107="S")),BC107,IF(BD$4=$E107,"x",IF(AND(((BD$4-$E107)/VLOOKUP($D107,Opérations[],8,0))=INT(((BD$4-$E107)/VLOOKUP($D107,Opérations[],8,0))),$D107&lt;&gt;""),"S",""))),"")</f>
        <v/>
      </c>
    </row>
    <row r="108" spans="3:56">
      <c r="C108" s="163" t="str">
        <f>IF(ISBLANK(D108),"",VLOOKUP(D108,Opérations[],2,0))</f>
        <v>Vérins plateau porte bouchons</v>
      </c>
      <c r="D108" s="4">
        <f t="shared" si="5"/>
        <v>102</v>
      </c>
      <c r="E108" s="71">
        <f>IF(ISBLANK(D108),"",VLOOKUP(D108,Opérations[],3,0))</f>
        <v>0</v>
      </c>
      <c r="F108" s="83"/>
      <c r="G108" s="80" t="str">
        <f t="array" aca="1" ref="G108" ca="1">IFERROR(IF(AND(OR(WEEKDAY(F$4,2)&gt;5,F$4=Congés),OR(F108="x",F108="S")),F108,IF(G$4=$E108,"x",IF(AND(((G$4-$E108)/VLOOKUP($D108,Opérations[],8,0))=INT(((G$4-$E108)/VLOOKUP($D108,Opérations[],8,0))),$D108&lt;&gt;""),"S",""))),"")</f>
        <v/>
      </c>
      <c r="H108" s="34" t="str">
        <f t="array" aca="1" ref="H108" ca="1">IFERROR(IF(AND(OR(WEEKDAY(G$4,2)&gt;5,G$4=Congés),OR(G108="x",G108="S")),G108,IF(H$4=$E108,"x",IF(AND(((H$4-$E108)/VLOOKUP($D108,Opérations[],8,0))=INT(((H$4-$E108)/VLOOKUP($D108,Opérations[],8,0))),$D108&lt;&gt;""),"S",""))),"")</f>
        <v/>
      </c>
      <c r="I108" s="34" t="str">
        <f t="array" aca="1" ref="I108" ca="1">IFERROR(IF(AND(OR(WEEKDAY(H$4,2)&gt;5,H$4=Congés),OR(H108="x",H108="S")),H108,IF(I$4=$E108,"x",IF(AND(((I$4-$E108)/VLOOKUP($D108,Opérations[],8,0))=INT(((I$4-$E108)/VLOOKUP($D108,Opérations[],8,0))),$D108&lt;&gt;""),"S",""))),"")</f>
        <v/>
      </c>
      <c r="J108" s="34" t="str">
        <f t="array" aca="1" ref="J108" ca="1">IFERROR(IF(AND(OR(WEEKDAY(I$4,2)&gt;5,I$4=Congés),OR(I108="x",I108="S")),I108,IF(J$4=$E108,"x",IF(AND(((J$4-$E108)/VLOOKUP($D108,Opérations[],8,0))=INT(((J$4-$E108)/VLOOKUP($D108,Opérations[],8,0))),$D108&lt;&gt;""),"S",""))),"")</f>
        <v/>
      </c>
      <c r="K108" s="34" t="str">
        <f t="array" aca="1" ref="K108" ca="1">IFERROR(IF(AND(OR(WEEKDAY(J$4,2)&gt;5,J$4=Congés),OR(J108="x",J108="S")),J108,IF(K$4=$E108,"x",IF(AND(((K$4-$E108)/VLOOKUP($D108,Opérations[],8,0))=INT(((K$4-$E108)/VLOOKUP($D108,Opérations[],8,0))),$D108&lt;&gt;""),"S",""))),"")</f>
        <v/>
      </c>
      <c r="L108" s="34" t="str">
        <f t="array" aca="1" ref="L108" ca="1">IFERROR(IF(AND(OR(WEEKDAY(K$4,2)&gt;5,K$4=Congés),OR(K108="x",K108="S")),K108,IF(L$4=$E108,"x",IF(AND(((L$4-$E108)/VLOOKUP($D108,Opérations[],8,0))=INT(((L$4-$E108)/VLOOKUP($D108,Opérations[],8,0))),$D108&lt;&gt;""),"S",""))),"")</f>
        <v/>
      </c>
      <c r="M108" s="34" t="str">
        <f t="array" aca="1" ref="M108" ca="1">IFERROR(IF(AND(OR(WEEKDAY(L$4,2)&gt;5,L$4=Congés),OR(L108="x",L108="S")),L108,IF(M$4=$E108,"x",IF(AND(((M$4-$E108)/VLOOKUP($D108,Opérations[],8,0))=INT(((M$4-$E108)/VLOOKUP($D108,Opérations[],8,0))),$D108&lt;&gt;""),"S",""))),"")</f>
        <v/>
      </c>
      <c r="N108" s="34" t="str">
        <f t="array" aca="1" ref="N108" ca="1">IFERROR(IF(AND(OR(WEEKDAY(M$4,2)&gt;5,M$4=Congés),OR(M108="x",M108="S")),M108,IF(N$4=$E108,"x",IF(AND(((N$4-$E108)/VLOOKUP($D108,Opérations[],8,0))=INT(((N$4-$E108)/VLOOKUP($D108,Opérations[],8,0))),$D108&lt;&gt;""),"S",""))),"")</f>
        <v/>
      </c>
      <c r="O108" s="34" t="str">
        <f t="array" aca="1" ref="O108" ca="1">IFERROR(IF(AND(OR(WEEKDAY(N$4,2)&gt;5,N$4=Congés),OR(N108="x",N108="S")),N108,IF(O$4=$E108,"x",IF(AND(((O$4-$E108)/VLOOKUP($D108,Opérations[],8,0))=INT(((O$4-$E108)/VLOOKUP($D108,Opérations[],8,0))),$D108&lt;&gt;""),"S",""))),"")</f>
        <v/>
      </c>
      <c r="P108" s="34" t="str">
        <f t="array" aca="1" ref="P108" ca="1">IFERROR(IF(AND(OR(WEEKDAY(O$4,2)&gt;5,O$4=Congés),OR(O108="x",O108="S")),O108,IF(P$4=$E108,"x",IF(AND(((P$4-$E108)/VLOOKUP($D108,Opérations[],8,0))=INT(((P$4-$E108)/VLOOKUP($D108,Opérations[],8,0))),$D108&lt;&gt;""),"S",""))),"")</f>
        <v/>
      </c>
      <c r="Q108" s="34" t="str">
        <f t="array" aca="1" ref="Q108" ca="1">IFERROR(IF(AND(OR(WEEKDAY(P$4,2)&gt;5,P$4=Congés),OR(P108="x",P108="S")),P108,IF(Q$4=$E108,"x",IF(AND(((Q$4-$E108)/VLOOKUP($D108,Opérations[],8,0))=INT(((Q$4-$E108)/VLOOKUP($D108,Opérations[],8,0))),$D108&lt;&gt;""),"S",""))),"")</f>
        <v/>
      </c>
      <c r="R108" s="34" t="str">
        <f t="array" aca="1" ref="R108" ca="1">IFERROR(IF(AND(OR(WEEKDAY(Q$4,2)&gt;5,Q$4=Congés),OR(Q108="x",Q108="S")),Q108,IF(R$4=$E108,"x",IF(AND(((R$4-$E108)/VLOOKUP($D108,Opérations[],8,0))=INT(((R$4-$E108)/VLOOKUP($D108,Opérations[],8,0))),$D108&lt;&gt;""),"S",""))),"")</f>
        <v/>
      </c>
      <c r="S108" s="34" t="str">
        <f t="array" aca="1" ref="S108" ca="1">IFERROR(IF(AND(OR(WEEKDAY(R$4,2)&gt;5,R$4=Congés),OR(R108="x",R108="S")),R108,IF(S$4=$E108,"x",IF(AND(((S$4-$E108)/VLOOKUP($D108,Opérations[],8,0))=INT(((S$4-$E108)/VLOOKUP($D108,Opérations[],8,0))),$D108&lt;&gt;""),"S",""))),"")</f>
        <v/>
      </c>
      <c r="T108" s="34" t="str">
        <f t="array" aca="1" ref="T108" ca="1">IFERROR(IF(AND(OR(WEEKDAY(S$4,2)&gt;5,S$4=Congés),OR(S108="x",S108="S")),S108,IF(T$4=$E108,"x",IF(AND(((T$4-$E108)/VLOOKUP($D108,Opérations[],8,0))=INT(((T$4-$E108)/VLOOKUP($D108,Opérations[],8,0))),$D108&lt;&gt;""),"S",""))),"")</f>
        <v/>
      </c>
      <c r="U108" s="34" t="str">
        <f t="array" aca="1" ref="U108" ca="1">IFERROR(IF(AND(OR(WEEKDAY(T$4,2)&gt;5,T$4=Congés),OR(T108="x",T108="S")),T108,IF(U$4=$E108,"x",IF(AND(((U$4-$E108)/VLOOKUP($D108,Opérations[],8,0))=INT(((U$4-$E108)/VLOOKUP($D108,Opérations[],8,0))),$D108&lt;&gt;""),"S",""))),"")</f>
        <v/>
      </c>
      <c r="V108" s="34" t="str">
        <f t="array" aca="1" ref="V108" ca="1">IFERROR(IF(AND(OR(WEEKDAY(U$4,2)&gt;5,U$4=Congés),OR(U108="x",U108="S")),U108,IF(V$4=$E108,"x",IF(AND(((V$4-$E108)/VLOOKUP($D108,Opérations[],8,0))=INT(((V$4-$E108)/VLOOKUP($D108,Opérations[],8,0))),$D108&lt;&gt;""),"S",""))),"")</f>
        <v/>
      </c>
      <c r="W108" s="34" t="str">
        <f t="array" aca="1" ref="W108" ca="1">IFERROR(IF(AND(OR(WEEKDAY(V$4,2)&gt;5,V$4=Congés),OR(V108="x",V108="S")),V108,IF(W$4=$E108,"x",IF(AND(((W$4-$E108)/VLOOKUP($D108,Opérations[],8,0))=INT(((W$4-$E108)/VLOOKUP($D108,Opérations[],8,0))),$D108&lt;&gt;""),"S",""))),"")</f>
        <v/>
      </c>
      <c r="X108" s="34" t="str">
        <f t="array" aca="1" ref="X108" ca="1">IFERROR(IF(AND(OR(WEEKDAY(W$4,2)&gt;5,W$4=Congés),OR(W108="x",W108="S")),W108,IF(X$4=$E108,"x",IF(AND(((X$4-$E108)/VLOOKUP($D108,Opérations[],8,0))=INT(((X$4-$E108)/VLOOKUP($D108,Opérations[],8,0))),$D108&lt;&gt;""),"S",""))),"")</f>
        <v/>
      </c>
      <c r="Y108" s="34" t="str">
        <f t="array" aca="1" ref="Y108" ca="1">IFERROR(IF(AND(OR(WEEKDAY(X$4,2)&gt;5,X$4=Congés),OR(X108="x",X108="S")),X108,IF(Y$4=$E108,"x",IF(AND(((Y$4-$E108)/VLOOKUP($D108,Opérations[],8,0))=INT(((Y$4-$E108)/VLOOKUP($D108,Opérations[],8,0))),$D108&lt;&gt;""),"S",""))),"")</f>
        <v/>
      </c>
      <c r="Z108" s="34" t="str">
        <f t="array" aca="1" ref="Z108" ca="1">IFERROR(IF(AND(OR(WEEKDAY(Y$4,2)&gt;5,Y$4=Congés),OR(Y108="x",Y108="S")),Y108,IF(Z$4=$E108,"x",IF(AND(((Z$4-$E108)/VLOOKUP($D108,Opérations[],8,0))=INT(((Z$4-$E108)/VLOOKUP($D108,Opérations[],8,0))),$D108&lt;&gt;""),"S",""))),"")</f>
        <v/>
      </c>
      <c r="AA108" s="34" t="str">
        <f t="array" aca="1" ref="AA108" ca="1">IFERROR(IF(AND(OR(WEEKDAY(Z$4,2)&gt;5,Z$4=Congés),OR(Z108="x",Z108="S")),Z108,IF(AA$4=$E108,"x",IF(AND(((AA$4-$E108)/VLOOKUP($D108,Opérations[],8,0))=INT(((AA$4-$E108)/VLOOKUP($D108,Opérations[],8,0))),$D108&lt;&gt;""),"S",""))),"")</f>
        <v/>
      </c>
      <c r="AB108" s="34" t="str">
        <f t="array" aca="1" ref="AB108" ca="1">IFERROR(IF(AND(OR(WEEKDAY(AA$4,2)&gt;5,AA$4=Congés),OR(AA108="x",AA108="S")),AA108,IF(AB$4=$E108,"x",IF(AND(((AB$4-$E108)/VLOOKUP($D108,Opérations[],8,0))=INT(((AB$4-$E108)/VLOOKUP($D108,Opérations[],8,0))),$D108&lt;&gt;""),"S",""))),"")</f>
        <v/>
      </c>
      <c r="AC108" s="34" t="str">
        <f t="array" aca="1" ref="AC108" ca="1">IFERROR(IF(AND(OR(WEEKDAY(AB$4,2)&gt;5,AB$4=Congés),OR(AB108="x",AB108="S")),AB108,IF(AC$4=$E108,"x",IF(AND(((AC$4-$E108)/VLOOKUP($D108,Opérations[],8,0))=INT(((AC$4-$E108)/VLOOKUP($D108,Opérations[],8,0))),$D108&lt;&gt;""),"S",""))),"")</f>
        <v/>
      </c>
      <c r="AD108" s="34" t="str">
        <f t="array" aca="1" ref="AD108" ca="1">IFERROR(IF(AND(OR(WEEKDAY(AC$4,2)&gt;5,AC$4=Congés),OR(AC108="x",AC108="S")),AC108,IF(AD$4=$E108,"x",IF(AND(((AD$4-$E108)/VLOOKUP($D108,Opérations[],8,0))=INT(((AD$4-$E108)/VLOOKUP($D108,Opérations[],8,0))),$D108&lt;&gt;""),"S",""))),"")</f>
        <v/>
      </c>
      <c r="AE108" s="34" t="str">
        <f t="array" aca="1" ref="AE108" ca="1">IFERROR(IF(AND(OR(WEEKDAY(AD$4,2)&gt;5,AD$4=Congés),OR(AD108="x",AD108="S")),AD108,IF(AE$4=$E108,"x",IF(AND(((AE$4-$E108)/VLOOKUP($D108,Opérations[],8,0))=INT(((AE$4-$E108)/VLOOKUP($D108,Opérations[],8,0))),$D108&lt;&gt;""),"S",""))),"")</f>
        <v/>
      </c>
      <c r="AF108" s="34" t="str">
        <f t="array" aca="1" ref="AF108" ca="1">IFERROR(IF(AND(OR(WEEKDAY(AE$4,2)&gt;5,AE$4=Congés),OR(AE108="x",AE108="S")),AE108,IF(AF$4=$E108,"x",IF(AND(((AF$4-$E108)/VLOOKUP($D108,Opérations[],8,0))=INT(((AF$4-$E108)/VLOOKUP($D108,Opérations[],8,0))),$D108&lt;&gt;""),"S",""))),"")</f>
        <v/>
      </c>
      <c r="AG108" s="72" t="str">
        <f t="array" aca="1" ref="AG108" ca="1">IFERROR(IF(AND(OR(WEEKDAY(AF$4,2)&gt;5,AF$4=Congés),OR(AF108="x",AF108="S")),AF108,IF(AG$4=$E108,"x",IF(AND(((AG$4-$E108)/VLOOKUP($D108,Opérations[],8,0))=INT(((AG$4-$E108)/VLOOKUP($D108,Opérations[],8,0))),$D108&lt;&gt;""),"S",""))),"")</f>
        <v/>
      </c>
      <c r="AH108" s="80" t="str">
        <f t="array" aca="1" ref="AH108" ca="1">IFERROR(IF(AND(OR(WEEKDAY(AG$4,2)&gt;5,AG$4=Congés),OR(AG108="x",AG108="S")),AG108,IF(AH$4=$E108,"x",IF(AND(((AH$4-$E108)/VLOOKUP($D108,Opérations[],8,0))=INT(((AH$4-$E108)/VLOOKUP($D108,Opérations[],8,0))),$D108&lt;&gt;""),"S",""))),"")</f>
        <v/>
      </c>
      <c r="AI108" s="34" t="str">
        <f t="array" aca="1" ref="AI108" ca="1">IFERROR(IF(AND(OR(WEEKDAY(AH$4,2)&gt;5,AH$4=Congés),OR(AH108="x",AH108="S")),AH108,IF(AI$4=$E108,"x",IF(AND(((AI$4-$E108)/VLOOKUP($D108,Opérations[],8,0))=INT(((AI$4-$E108)/VLOOKUP($D108,Opérations[],8,0))),$D108&lt;&gt;""),"S",""))),"")</f>
        <v/>
      </c>
      <c r="AJ108" s="34" t="str">
        <f t="array" aca="1" ref="AJ108" ca="1">IFERROR(IF(AND(OR(WEEKDAY(AI$4,2)&gt;5,AI$4=Congés),OR(AI108="x",AI108="S")),AI108,IF(AJ$4=$E108,"x",IF(AND(((AJ$4-$E108)/VLOOKUP($D108,Opérations[],8,0))=INT(((AJ$4-$E108)/VLOOKUP($D108,Opérations[],8,0))),$D108&lt;&gt;""),"S",""))),"")</f>
        <v/>
      </c>
      <c r="AK108" s="34" t="str">
        <f t="array" aca="1" ref="AK108" ca="1">IFERROR(IF(AND(OR(WEEKDAY(AJ$4,2)&gt;5,AJ$4=Congés),OR(AJ108="x",AJ108="S")),AJ108,IF(AK$4=$E108,"x",IF(AND(((AK$4-$E108)/VLOOKUP($D108,Opérations[],8,0))=INT(((AK$4-$E108)/VLOOKUP($D108,Opérations[],8,0))),$D108&lt;&gt;""),"S",""))),"")</f>
        <v/>
      </c>
      <c r="AL108" s="34" t="str">
        <f t="array" aca="1" ref="AL108" ca="1">IFERROR(IF(AND(OR(WEEKDAY(AK$4,2)&gt;5,AK$4=Congés),OR(AK108="x",AK108="S")),AK108,IF(AL$4=$E108,"x",IF(AND(((AL$4-$E108)/VLOOKUP($D108,Opérations[],8,0))=INT(((AL$4-$E108)/VLOOKUP($D108,Opérations[],8,0))),$D108&lt;&gt;""),"S",""))),"")</f>
        <v/>
      </c>
      <c r="AM108" s="34" t="str">
        <f t="array" aca="1" ref="AM108" ca="1">IFERROR(IF(AND(OR(WEEKDAY(AL$4,2)&gt;5,AL$4=Congés),OR(AL108="x",AL108="S")),AL108,IF(AM$4=$E108,"x",IF(AND(((AM$4-$E108)/VLOOKUP($D108,Opérations[],8,0))=INT(((AM$4-$E108)/VLOOKUP($D108,Opérations[],8,0))),$D108&lt;&gt;""),"S",""))),"")</f>
        <v/>
      </c>
      <c r="AN108" s="34" t="str">
        <f t="array" aca="1" ref="AN108" ca="1">IFERROR(IF(AND(OR(WEEKDAY(AM$4,2)&gt;5,AM$4=Congés),OR(AM108="x",AM108="S")),AM108,IF(AN$4=$E108,"x",IF(AND(((AN$4-$E108)/VLOOKUP($D108,Opérations[],8,0))=INT(((AN$4-$E108)/VLOOKUP($D108,Opérations[],8,0))),$D108&lt;&gt;""),"S",""))),"")</f>
        <v/>
      </c>
      <c r="AO108" s="34" t="str">
        <f t="array" aca="1" ref="AO108" ca="1">IFERROR(IF(AND(OR(WEEKDAY(AN$4,2)&gt;5,AN$4=Congés),OR(AN108="x",AN108="S")),AN108,IF(AO$4=$E108,"x",IF(AND(((AO$4-$E108)/VLOOKUP($D108,Opérations[],8,0))=INT(((AO$4-$E108)/VLOOKUP($D108,Opérations[],8,0))),$D108&lt;&gt;""),"S",""))),"")</f>
        <v/>
      </c>
      <c r="AP108" s="34" t="str">
        <f t="array" aca="1" ref="AP108" ca="1">IFERROR(IF(AND(OR(WEEKDAY(AO$4,2)&gt;5,AO$4=Congés),OR(AO108="x",AO108="S")),AO108,IF(AP$4=$E108,"x",IF(AND(((AP$4-$E108)/VLOOKUP($D108,Opérations[],8,0))=INT(((AP$4-$E108)/VLOOKUP($D108,Opérations[],8,0))),$D108&lt;&gt;""),"S",""))),"")</f>
        <v/>
      </c>
      <c r="AQ108" s="34" t="str">
        <f t="array" aca="1" ref="AQ108" ca="1">IFERROR(IF(AND(OR(WEEKDAY(AP$4,2)&gt;5,AP$4=Congés),OR(AP108="x",AP108="S")),AP108,IF(AQ$4=$E108,"x",IF(AND(((AQ$4-$E108)/VLOOKUP($D108,Opérations[],8,0))=INT(((AQ$4-$E108)/VLOOKUP($D108,Opérations[],8,0))),$D108&lt;&gt;""),"S",""))),"")</f>
        <v/>
      </c>
      <c r="AR108" s="34" t="str">
        <f t="array" aca="1" ref="AR108" ca="1">IFERROR(IF(AND(OR(WEEKDAY(AQ$4,2)&gt;5,AQ$4=Congés),OR(AQ108="x",AQ108="S")),AQ108,IF(AR$4=$E108,"x",IF(AND(((AR$4-$E108)/VLOOKUP($D108,Opérations[],8,0))=INT(((AR$4-$E108)/VLOOKUP($D108,Opérations[],8,0))),$D108&lt;&gt;""),"S",""))),"")</f>
        <v/>
      </c>
      <c r="AS108" s="34" t="str">
        <f t="array" aca="1" ref="AS108" ca="1">IFERROR(IF(AND(OR(WEEKDAY(AR$4,2)&gt;5,AR$4=Congés),OR(AR108="x",AR108="S")),AR108,IF(AS$4=$E108,"x",IF(AND(((AS$4-$E108)/VLOOKUP($D108,Opérations[],8,0))=INT(((AS$4-$E108)/VLOOKUP($D108,Opérations[],8,0))),$D108&lt;&gt;""),"S",""))),"")</f>
        <v/>
      </c>
      <c r="AT108" s="34" t="str">
        <f t="array" aca="1" ref="AT108" ca="1">IFERROR(IF(AND(OR(WEEKDAY(AS$4,2)&gt;5,AS$4=Congés),OR(AS108="x",AS108="S")),AS108,IF(AT$4=$E108,"x",IF(AND(((AT$4-$E108)/VLOOKUP($D108,Opérations[],8,0))=INT(((AT$4-$E108)/VLOOKUP($D108,Opérations[],8,0))),$D108&lt;&gt;""),"S",""))),"")</f>
        <v/>
      </c>
      <c r="AU108" s="34" t="str">
        <f t="array" aca="1" ref="AU108" ca="1">IFERROR(IF(AND(OR(WEEKDAY(AT$4,2)&gt;5,AT$4=Congés),OR(AT108="x",AT108="S")),AT108,IF(AU$4=$E108,"x",IF(AND(((AU$4-$E108)/VLOOKUP($D108,Opérations[],8,0))=INT(((AU$4-$E108)/VLOOKUP($D108,Opérations[],8,0))),$D108&lt;&gt;""),"S",""))),"")</f>
        <v/>
      </c>
      <c r="AV108" s="34" t="str">
        <f t="array" aca="1" ref="AV108" ca="1">IFERROR(IF(AND(OR(WEEKDAY(AU$4,2)&gt;5,AU$4=Congés),OR(AU108="x",AU108="S")),AU108,IF(AV$4=$E108,"x",IF(AND(((AV$4-$E108)/VLOOKUP($D108,Opérations[],8,0))=INT(((AV$4-$E108)/VLOOKUP($D108,Opérations[],8,0))),$D108&lt;&gt;""),"S",""))),"")</f>
        <v/>
      </c>
      <c r="AW108" s="34" t="str">
        <f t="array" aca="1" ref="AW108" ca="1">IFERROR(IF(AND(OR(WEEKDAY(AV$4,2)&gt;5,AV$4=Congés),OR(AV108="x",AV108="S")),AV108,IF(AW$4=$E108,"x",IF(AND(((AW$4-$E108)/VLOOKUP($D108,Opérations[],8,0))=INT(((AW$4-$E108)/VLOOKUP($D108,Opérations[],8,0))),$D108&lt;&gt;""),"S",""))),"")</f>
        <v/>
      </c>
      <c r="AX108" s="34" t="str">
        <f t="array" aca="1" ref="AX108" ca="1">IFERROR(IF(AND(OR(WEEKDAY(AW$4,2)&gt;5,AW$4=Congés),OR(AW108="x",AW108="S")),AW108,IF(AX$4=$E108,"x",IF(AND(((AX$4-$E108)/VLOOKUP($D108,Opérations[],8,0))=INT(((AX$4-$E108)/VLOOKUP($D108,Opérations[],8,0))),$D108&lt;&gt;""),"S",""))),"")</f>
        <v/>
      </c>
      <c r="AY108" s="34" t="str">
        <f t="array" aca="1" ref="AY108" ca="1">IFERROR(IF(AND(OR(WEEKDAY(AX$4,2)&gt;5,AX$4=Congés),OR(AX108="x",AX108="S")),AX108,IF(AY$4=$E108,"x",IF(AND(((AY$4-$E108)/VLOOKUP($D108,Opérations[],8,0))=INT(((AY$4-$E108)/VLOOKUP($D108,Opérations[],8,0))),$D108&lt;&gt;""),"S",""))),"")</f>
        <v/>
      </c>
      <c r="AZ108" s="34" t="str">
        <f t="array" aca="1" ref="AZ108" ca="1">IFERROR(IF(AND(OR(WEEKDAY(AY$4,2)&gt;5,AY$4=Congés),OR(AY108="x",AY108="S")),AY108,IF(AZ$4=$E108,"x",IF(AND(((AZ$4-$E108)/VLOOKUP($D108,Opérations[],8,0))=INT(((AZ$4-$E108)/VLOOKUP($D108,Opérations[],8,0))),$D108&lt;&gt;""),"S",""))),"")</f>
        <v/>
      </c>
      <c r="BA108" s="34" t="str">
        <f t="array" aca="1" ref="BA108" ca="1">IFERROR(IF(AND(OR(WEEKDAY(AZ$4,2)&gt;5,AZ$4=Congés),OR(AZ108="x",AZ108="S")),AZ108,IF(BA$4=$E108,"x",IF(AND(((BA$4-$E108)/VLOOKUP($D108,Opérations[],8,0))=INT(((BA$4-$E108)/VLOOKUP($D108,Opérations[],8,0))),$D108&lt;&gt;""),"S",""))),"")</f>
        <v/>
      </c>
      <c r="BB108" s="34" t="str">
        <f t="array" aca="1" ref="BB108" ca="1">IFERROR(IF(AND(OR(WEEKDAY(BA$4,2)&gt;5,BA$4=Congés),OR(BA108="x",BA108="S")),BA108,IF(BB$4=$E108,"x",IF(AND(((BB$4-$E108)/VLOOKUP($D108,Opérations[],8,0))=INT(((BB$4-$E108)/VLOOKUP($D108,Opérations[],8,0))),$D108&lt;&gt;""),"S",""))),"")</f>
        <v/>
      </c>
      <c r="BC108" s="34" t="str">
        <f t="array" aca="1" ref="BC108" ca="1">IFERROR(IF(AND(OR(WEEKDAY(BB$4,2)&gt;5,BB$4=Congés),OR(BB108="x",BB108="S")),BB108,IF(BC$4=$E108,"x",IF(AND(((BC$4-$E108)/VLOOKUP($D108,Opérations[],8,0))=INT(((BC$4-$E108)/VLOOKUP($D108,Opérations[],8,0))),$D108&lt;&gt;""),"S",""))),"")</f>
        <v/>
      </c>
      <c r="BD108" s="72" t="str">
        <f t="array" aca="1" ref="BD108" ca="1">IFERROR(IF(AND(OR(WEEKDAY(BC$4,2)&gt;5,BC$4=Congés),OR(BC108="x",BC108="S")),BC108,IF(BD$4=$E108,"x",IF(AND(((BD$4-$E108)/VLOOKUP($D108,Opérations[],8,0))=INT(((BD$4-$E108)/VLOOKUP($D108,Opérations[],8,0))),$D108&lt;&gt;""),"S",""))),"")</f>
        <v/>
      </c>
    </row>
    <row r="109" spans="3:56">
      <c r="C109" s="159" t="str">
        <f>IF(ISBLANK(D109),"",VLOOKUP(D109,Opérations[],2,0))</f>
        <v>Bon état, absence de jeu</v>
      </c>
      <c r="D109" s="4">
        <f t="shared" si="5"/>
        <v>103</v>
      </c>
      <c r="E109" s="71">
        <f>IF(ISBLANK(D109),"",VLOOKUP(D109,Opérations[],3,0))</f>
        <v>42650</v>
      </c>
      <c r="F109" s="83"/>
      <c r="G109" s="80" t="str">
        <f t="array" aca="1" ref="G109" ca="1">IFERROR(IF(AND(OR(WEEKDAY(F$4,2)&gt;5,F$4=Congés),OR(F109="x",F109="S")),F109,IF(G$4=$E109,"x",IF(AND(((G$4-$E109)/VLOOKUP($D109,Opérations[],8,0))=INT(((G$4-$E109)/VLOOKUP($D109,Opérations[],8,0))),$D109&lt;&gt;""),"S",""))),"")</f>
        <v/>
      </c>
      <c r="H109" s="34" t="str">
        <f t="array" aca="1" ref="H109" ca="1">IFERROR(IF(AND(OR(WEEKDAY(G$4,2)&gt;5,G$4=Congés),OR(G109="x",G109="S")),G109,IF(H$4=$E109,"x",IF(AND(((H$4-$E109)/VLOOKUP($D109,Opérations[],8,0))=INT(((H$4-$E109)/VLOOKUP($D109,Opérations[],8,0))),$D109&lt;&gt;""),"S",""))),"")</f>
        <v/>
      </c>
      <c r="I109" s="34" t="str">
        <f t="array" aca="1" ref="I109" ca="1">IFERROR(IF(AND(OR(WEEKDAY(H$4,2)&gt;5,H$4=Congés),OR(H109="x",H109="S")),H109,IF(I$4=$E109,"x",IF(AND(((I$4-$E109)/VLOOKUP($D109,Opérations[],8,0))=INT(((I$4-$E109)/VLOOKUP($D109,Opérations[],8,0))),$D109&lt;&gt;""),"S",""))),"")</f>
        <v/>
      </c>
      <c r="J109" s="34" t="str">
        <f t="array" aca="1" ref="J109" ca="1">IFERROR(IF(AND(OR(WEEKDAY(I$4,2)&gt;5,I$4=Congés),OR(I109="x",I109="S")),I109,IF(J$4=$E109,"x",IF(AND(((J$4-$E109)/VLOOKUP($D109,Opérations[],8,0))=INT(((J$4-$E109)/VLOOKUP($D109,Opérations[],8,0))),$D109&lt;&gt;""),"S",""))),"")</f>
        <v/>
      </c>
      <c r="K109" s="34" t="str">
        <f t="array" aca="1" ref="K109" ca="1">IFERROR(IF(AND(OR(WEEKDAY(J$4,2)&gt;5,J$4=Congés),OR(J109="x",J109="S")),J109,IF(K$4=$E109,"x",IF(AND(((K$4-$E109)/VLOOKUP($D109,Opérations[],8,0))=INT(((K$4-$E109)/VLOOKUP($D109,Opérations[],8,0))),$D109&lt;&gt;""),"S",""))),"")</f>
        <v/>
      </c>
      <c r="L109" s="34" t="str">
        <f t="array" aca="1" ref="L109" ca="1">IFERROR(IF(AND(OR(WEEKDAY(K$4,2)&gt;5,K$4=Congés),OR(K109="x",K109="S")),K109,IF(L$4=$E109,"x",IF(AND(((L$4-$E109)/VLOOKUP($D109,Opérations[],8,0))=INT(((L$4-$E109)/VLOOKUP($D109,Opérations[],8,0))),$D109&lt;&gt;""),"S",""))),"")</f>
        <v/>
      </c>
      <c r="M109" s="34" t="str">
        <f t="array" aca="1" ref="M109" ca="1">IFERROR(IF(AND(OR(WEEKDAY(L$4,2)&gt;5,L$4=Congés),OR(L109="x",L109="S")),L109,IF(M$4=$E109,"x",IF(AND(((M$4-$E109)/VLOOKUP($D109,Opérations[],8,0))=INT(((M$4-$E109)/VLOOKUP($D109,Opérations[],8,0))),$D109&lt;&gt;""),"S",""))),"")</f>
        <v/>
      </c>
      <c r="N109" s="34" t="str">
        <f t="array" aca="1" ref="N109" ca="1">IFERROR(IF(AND(OR(WEEKDAY(M$4,2)&gt;5,M$4=Congés),OR(M109="x",M109="S")),M109,IF(N$4=$E109,"x",IF(AND(((N$4-$E109)/VLOOKUP($D109,Opérations[],8,0))=INT(((N$4-$E109)/VLOOKUP($D109,Opérations[],8,0))),$D109&lt;&gt;""),"S",""))),"")</f>
        <v/>
      </c>
      <c r="O109" s="34" t="str">
        <f t="array" aca="1" ref="O109" ca="1">IFERROR(IF(AND(OR(WEEKDAY(N$4,2)&gt;5,N$4=Congés),OR(N109="x",N109="S")),N109,IF(O$4=$E109,"x",IF(AND(((O$4-$E109)/VLOOKUP($D109,Opérations[],8,0))=INT(((O$4-$E109)/VLOOKUP($D109,Opérations[],8,0))),$D109&lt;&gt;""),"S",""))),"")</f>
        <v/>
      </c>
      <c r="P109" s="34" t="str">
        <f t="array" aca="1" ref="P109" ca="1">IFERROR(IF(AND(OR(WEEKDAY(O$4,2)&gt;5,O$4=Congés),OR(O109="x",O109="S")),O109,IF(P$4=$E109,"x",IF(AND(((P$4-$E109)/VLOOKUP($D109,Opérations[],8,0))=INT(((P$4-$E109)/VLOOKUP($D109,Opérations[],8,0))),$D109&lt;&gt;""),"S",""))),"")</f>
        <v/>
      </c>
      <c r="Q109" s="34" t="str">
        <f t="array" aca="1" ref="Q109" ca="1">IFERROR(IF(AND(OR(WEEKDAY(P$4,2)&gt;5,P$4=Congés),OR(P109="x",P109="S")),P109,IF(Q$4=$E109,"x",IF(AND(((Q$4-$E109)/VLOOKUP($D109,Opérations[],8,0))=INT(((Q$4-$E109)/VLOOKUP($D109,Opérations[],8,0))),$D109&lt;&gt;""),"S",""))),"")</f>
        <v/>
      </c>
      <c r="R109" s="34" t="str">
        <f t="array" aca="1" ref="R109" ca="1">IFERROR(IF(AND(OR(WEEKDAY(Q$4,2)&gt;5,Q$4=Congés),OR(Q109="x",Q109="S")),Q109,IF(R$4=$E109,"x",IF(AND(((R$4-$E109)/VLOOKUP($D109,Opérations[],8,0))=INT(((R$4-$E109)/VLOOKUP($D109,Opérations[],8,0))),$D109&lt;&gt;""),"S",""))),"")</f>
        <v/>
      </c>
      <c r="S109" s="34" t="str">
        <f t="array" aca="1" ref="S109" ca="1">IFERROR(IF(AND(OR(WEEKDAY(R$4,2)&gt;5,R$4=Congés),OR(R109="x",R109="S")),R109,IF(S$4=$E109,"x",IF(AND(((S$4-$E109)/VLOOKUP($D109,Opérations[],8,0))=INT(((S$4-$E109)/VLOOKUP($D109,Opérations[],8,0))),$D109&lt;&gt;""),"S",""))),"")</f>
        <v/>
      </c>
      <c r="T109" s="34" t="str">
        <f t="array" aca="1" ref="T109" ca="1">IFERROR(IF(AND(OR(WEEKDAY(S$4,2)&gt;5,S$4=Congés),OR(S109="x",S109="S")),S109,IF(T$4=$E109,"x",IF(AND(((T$4-$E109)/VLOOKUP($D109,Opérations[],8,0))=INT(((T$4-$E109)/VLOOKUP($D109,Opérations[],8,0))),$D109&lt;&gt;""),"S",""))),"")</f>
        <v/>
      </c>
      <c r="U109" s="34" t="str">
        <f t="array" aca="1" ref="U109" ca="1">IFERROR(IF(AND(OR(WEEKDAY(T$4,2)&gt;5,T$4=Congés),OR(T109="x",T109="S")),T109,IF(U$4=$E109,"x",IF(AND(((U$4-$E109)/VLOOKUP($D109,Opérations[],8,0))=INT(((U$4-$E109)/VLOOKUP($D109,Opérations[],8,0))),$D109&lt;&gt;""),"S",""))),"")</f>
        <v/>
      </c>
      <c r="V109" s="34" t="str">
        <f t="array" aca="1" ref="V109" ca="1">IFERROR(IF(AND(OR(WEEKDAY(U$4,2)&gt;5,U$4=Congés),OR(U109="x",U109="S")),U109,IF(V$4=$E109,"x",IF(AND(((V$4-$E109)/VLOOKUP($D109,Opérations[],8,0))=INT(((V$4-$E109)/VLOOKUP($D109,Opérations[],8,0))),$D109&lt;&gt;""),"S",""))),"")</f>
        <v/>
      </c>
      <c r="W109" s="34" t="str">
        <f t="array" aca="1" ref="W109" ca="1">IFERROR(IF(AND(OR(WEEKDAY(V$4,2)&gt;5,V$4=Congés),OR(V109="x",V109="S")),V109,IF(W$4=$E109,"x",IF(AND(((W$4-$E109)/VLOOKUP($D109,Opérations[],8,0))=INT(((W$4-$E109)/VLOOKUP($D109,Opérations[],8,0))),$D109&lt;&gt;""),"S",""))),"")</f>
        <v/>
      </c>
      <c r="X109" s="34" t="str">
        <f t="array" aca="1" ref="X109" ca="1">IFERROR(IF(AND(OR(WEEKDAY(W$4,2)&gt;5,W$4=Congés),OR(W109="x",W109="S")),W109,IF(X$4=$E109,"x",IF(AND(((X$4-$E109)/VLOOKUP($D109,Opérations[],8,0))=INT(((X$4-$E109)/VLOOKUP($D109,Opérations[],8,0))),$D109&lt;&gt;""),"S",""))),"")</f>
        <v/>
      </c>
      <c r="Y109" s="34" t="str">
        <f t="array" aca="1" ref="Y109" ca="1">IFERROR(IF(AND(OR(WEEKDAY(X$4,2)&gt;5,X$4=Congés),OR(X109="x",X109="S")),X109,IF(Y$4=$E109,"x",IF(AND(((Y$4-$E109)/VLOOKUP($D109,Opérations[],8,0))=INT(((Y$4-$E109)/VLOOKUP($D109,Opérations[],8,0))),$D109&lt;&gt;""),"S",""))),"")</f>
        <v/>
      </c>
      <c r="Z109" s="34" t="str">
        <f t="array" aca="1" ref="Z109" ca="1">IFERROR(IF(AND(OR(WEEKDAY(Y$4,2)&gt;5,Y$4=Congés),OR(Y109="x",Y109="S")),Y109,IF(Z$4=$E109,"x",IF(AND(((Z$4-$E109)/VLOOKUP($D109,Opérations[],8,0))=INT(((Z$4-$E109)/VLOOKUP($D109,Opérations[],8,0))),$D109&lt;&gt;""),"S",""))),"")</f>
        <v/>
      </c>
      <c r="AA109" s="34" t="str">
        <f t="array" aca="1" ref="AA109" ca="1">IFERROR(IF(AND(OR(WEEKDAY(Z$4,2)&gt;5,Z$4=Congés),OR(Z109="x",Z109="S")),Z109,IF(AA$4=$E109,"x",IF(AND(((AA$4-$E109)/VLOOKUP($D109,Opérations[],8,0))=INT(((AA$4-$E109)/VLOOKUP($D109,Opérations[],8,0))),$D109&lt;&gt;""),"S",""))),"")</f>
        <v/>
      </c>
      <c r="AB109" s="34" t="str">
        <f t="array" aca="1" ref="AB109" ca="1">IFERROR(IF(AND(OR(WEEKDAY(AA$4,2)&gt;5,AA$4=Congés),OR(AA109="x",AA109="S")),AA109,IF(AB$4=$E109,"x",IF(AND(((AB$4-$E109)/VLOOKUP($D109,Opérations[],8,0))=INT(((AB$4-$E109)/VLOOKUP($D109,Opérations[],8,0))),$D109&lt;&gt;""),"S",""))),"")</f>
        <v/>
      </c>
      <c r="AC109" s="34" t="str">
        <f t="array" aca="1" ref="AC109" ca="1">IFERROR(IF(AND(OR(WEEKDAY(AB$4,2)&gt;5,AB$4=Congés),OR(AB109="x",AB109="S")),AB109,IF(AC$4=$E109,"x",IF(AND(((AC$4-$E109)/VLOOKUP($D109,Opérations[],8,0))=INT(((AC$4-$E109)/VLOOKUP($D109,Opérations[],8,0))),$D109&lt;&gt;""),"S",""))),"")</f>
        <v/>
      </c>
      <c r="AD109" s="34" t="str">
        <f t="array" aca="1" ref="AD109" ca="1">IFERROR(IF(AND(OR(WEEKDAY(AC$4,2)&gt;5,AC$4=Congés),OR(AC109="x",AC109="S")),AC109,IF(AD$4=$E109,"x",IF(AND(((AD$4-$E109)/VLOOKUP($D109,Opérations[],8,0))=INT(((AD$4-$E109)/VLOOKUP($D109,Opérations[],8,0))),$D109&lt;&gt;""),"S",""))),"")</f>
        <v/>
      </c>
      <c r="AE109" s="34" t="str">
        <f t="array" aca="1" ref="AE109" ca="1">IFERROR(IF(AND(OR(WEEKDAY(AD$4,2)&gt;5,AD$4=Congés),OR(AD109="x",AD109="S")),AD109,IF(AE$4=$E109,"x",IF(AND(((AE$4-$E109)/VLOOKUP($D109,Opérations[],8,0))=INT(((AE$4-$E109)/VLOOKUP($D109,Opérations[],8,0))),$D109&lt;&gt;""),"S",""))),"")</f>
        <v/>
      </c>
      <c r="AF109" s="34" t="str">
        <f t="array" aca="1" ref="AF109" ca="1">IFERROR(IF(AND(OR(WEEKDAY(AE$4,2)&gt;5,AE$4=Congés),OR(AE109="x",AE109="S")),AE109,IF(AF$4=$E109,"x",IF(AND(((AF$4-$E109)/VLOOKUP($D109,Opérations[],8,0))=INT(((AF$4-$E109)/VLOOKUP($D109,Opérations[],8,0))),$D109&lt;&gt;""),"S",""))),"")</f>
        <v/>
      </c>
      <c r="AG109" s="72" t="str">
        <f t="array" aca="1" ref="AG109" ca="1">IFERROR(IF(AND(OR(WEEKDAY(AF$4,2)&gt;5,AF$4=Congés),OR(AF109="x",AF109="S")),AF109,IF(AG$4=$E109,"x",IF(AND(((AG$4-$E109)/VLOOKUP($D109,Opérations[],8,0))=INT(((AG$4-$E109)/VLOOKUP($D109,Opérations[],8,0))),$D109&lt;&gt;""),"S",""))),"")</f>
        <v/>
      </c>
      <c r="AH109" s="80" t="str">
        <f t="array" aca="1" ref="AH109" ca="1">IFERROR(IF(AND(OR(WEEKDAY(AG$4,2)&gt;5,AG$4=Congés),OR(AG109="x",AG109="S")),AG109,IF(AH$4=$E109,"x",IF(AND(((AH$4-$E109)/VLOOKUP($D109,Opérations[],8,0))=INT(((AH$4-$E109)/VLOOKUP($D109,Opérations[],8,0))),$D109&lt;&gt;""),"S",""))),"")</f>
        <v/>
      </c>
      <c r="AI109" s="34" t="str">
        <f t="array" aca="1" ref="AI109" ca="1">IFERROR(IF(AND(OR(WEEKDAY(AH$4,2)&gt;5,AH$4=Congés),OR(AH109="x",AH109="S")),AH109,IF(AI$4=$E109,"x",IF(AND(((AI$4-$E109)/VLOOKUP($D109,Opérations[],8,0))=INT(((AI$4-$E109)/VLOOKUP($D109,Opérations[],8,0))),$D109&lt;&gt;""),"S",""))),"")</f>
        <v/>
      </c>
      <c r="AJ109" s="34" t="str">
        <f t="array" aca="1" ref="AJ109" ca="1">IFERROR(IF(AND(OR(WEEKDAY(AI$4,2)&gt;5,AI$4=Congés),OR(AI109="x",AI109="S")),AI109,IF(AJ$4=$E109,"x",IF(AND(((AJ$4-$E109)/VLOOKUP($D109,Opérations[],8,0))=INT(((AJ$4-$E109)/VLOOKUP($D109,Opérations[],8,0))),$D109&lt;&gt;""),"S",""))),"")</f>
        <v/>
      </c>
      <c r="AK109" s="34" t="str">
        <f t="array" aca="1" ref="AK109" ca="1">IFERROR(IF(AND(OR(WEEKDAY(AJ$4,2)&gt;5,AJ$4=Congés),OR(AJ109="x",AJ109="S")),AJ109,IF(AK$4=$E109,"x",IF(AND(((AK$4-$E109)/VLOOKUP($D109,Opérations[],8,0))=INT(((AK$4-$E109)/VLOOKUP($D109,Opérations[],8,0))),$D109&lt;&gt;""),"S",""))),"")</f>
        <v/>
      </c>
      <c r="AL109" s="34" t="str">
        <f t="array" aca="1" ref="AL109" ca="1">IFERROR(IF(AND(OR(WEEKDAY(AK$4,2)&gt;5,AK$4=Congés),OR(AK109="x",AK109="S")),AK109,IF(AL$4=$E109,"x",IF(AND(((AL$4-$E109)/VLOOKUP($D109,Opérations[],8,0))=INT(((AL$4-$E109)/VLOOKUP($D109,Opérations[],8,0))),$D109&lt;&gt;""),"S",""))),"")</f>
        <v/>
      </c>
      <c r="AM109" s="34" t="str">
        <f t="array" aca="1" ref="AM109" ca="1">IFERROR(IF(AND(OR(WEEKDAY(AL$4,2)&gt;5,AL$4=Congés),OR(AL109="x",AL109="S")),AL109,IF(AM$4=$E109,"x",IF(AND(((AM$4-$E109)/VLOOKUP($D109,Opérations[],8,0))=INT(((AM$4-$E109)/VLOOKUP($D109,Opérations[],8,0))),$D109&lt;&gt;""),"S",""))),"")</f>
        <v/>
      </c>
      <c r="AN109" s="34" t="str">
        <f t="array" aca="1" ref="AN109" ca="1">IFERROR(IF(AND(OR(WEEKDAY(AM$4,2)&gt;5,AM$4=Congés),OR(AM109="x",AM109="S")),AM109,IF(AN$4=$E109,"x",IF(AND(((AN$4-$E109)/VLOOKUP($D109,Opérations[],8,0))=INT(((AN$4-$E109)/VLOOKUP($D109,Opérations[],8,0))),$D109&lt;&gt;""),"S",""))),"")</f>
        <v/>
      </c>
      <c r="AO109" s="34" t="str">
        <f t="array" aca="1" ref="AO109" ca="1">IFERROR(IF(AND(OR(WEEKDAY(AN$4,2)&gt;5,AN$4=Congés),OR(AN109="x",AN109="S")),AN109,IF(AO$4=$E109,"x",IF(AND(((AO$4-$E109)/VLOOKUP($D109,Opérations[],8,0))=INT(((AO$4-$E109)/VLOOKUP($D109,Opérations[],8,0))),$D109&lt;&gt;""),"S",""))),"")</f>
        <v/>
      </c>
      <c r="AP109" s="34" t="str">
        <f t="array" aca="1" ref="AP109" ca="1">IFERROR(IF(AND(OR(WEEKDAY(AO$4,2)&gt;5,AO$4=Congés),OR(AO109="x",AO109="S")),AO109,IF(AP$4=$E109,"x",IF(AND(((AP$4-$E109)/VLOOKUP($D109,Opérations[],8,0))=INT(((AP$4-$E109)/VLOOKUP($D109,Opérations[],8,0))),$D109&lt;&gt;""),"S",""))),"")</f>
        <v/>
      </c>
      <c r="AQ109" s="34" t="str">
        <f t="array" aca="1" ref="AQ109" ca="1">IFERROR(IF(AND(OR(WEEKDAY(AP$4,2)&gt;5,AP$4=Congés),OR(AP109="x",AP109="S")),AP109,IF(AQ$4=$E109,"x",IF(AND(((AQ$4-$E109)/VLOOKUP($D109,Opérations[],8,0))=INT(((AQ$4-$E109)/VLOOKUP($D109,Opérations[],8,0))),$D109&lt;&gt;""),"S",""))),"")</f>
        <v/>
      </c>
      <c r="AR109" s="34" t="str">
        <f t="array" aca="1" ref="AR109" ca="1">IFERROR(IF(AND(OR(WEEKDAY(AQ$4,2)&gt;5,AQ$4=Congés),OR(AQ109="x",AQ109="S")),AQ109,IF(AR$4=$E109,"x",IF(AND(((AR$4-$E109)/VLOOKUP($D109,Opérations[],8,0))=INT(((AR$4-$E109)/VLOOKUP($D109,Opérations[],8,0))),$D109&lt;&gt;""),"S",""))),"")</f>
        <v/>
      </c>
      <c r="AS109" s="34" t="str">
        <f t="array" aca="1" ref="AS109" ca="1">IFERROR(IF(AND(OR(WEEKDAY(AR$4,2)&gt;5,AR$4=Congés),OR(AR109="x",AR109="S")),AR109,IF(AS$4=$E109,"x",IF(AND(((AS$4-$E109)/VLOOKUP($D109,Opérations[],8,0))=INT(((AS$4-$E109)/VLOOKUP($D109,Opérations[],8,0))),$D109&lt;&gt;""),"S",""))),"")</f>
        <v/>
      </c>
      <c r="AT109" s="34" t="str">
        <f t="array" aca="1" ref="AT109" ca="1">IFERROR(IF(AND(OR(WEEKDAY(AS$4,2)&gt;5,AS$4=Congés),OR(AS109="x",AS109="S")),AS109,IF(AT$4=$E109,"x",IF(AND(((AT$4-$E109)/VLOOKUP($D109,Opérations[],8,0))=INT(((AT$4-$E109)/VLOOKUP($D109,Opérations[],8,0))),$D109&lt;&gt;""),"S",""))),"")</f>
        <v/>
      </c>
      <c r="AU109" s="34" t="str">
        <f t="array" aca="1" ref="AU109" ca="1">IFERROR(IF(AND(OR(WEEKDAY(AT$4,2)&gt;5,AT$4=Congés),OR(AT109="x",AT109="S")),AT109,IF(AU$4=$E109,"x",IF(AND(((AU$4-$E109)/VLOOKUP($D109,Opérations[],8,0))=INT(((AU$4-$E109)/VLOOKUP($D109,Opérations[],8,0))),$D109&lt;&gt;""),"S",""))),"")</f>
        <v/>
      </c>
      <c r="AV109" s="34" t="str">
        <f t="array" aca="1" ref="AV109" ca="1">IFERROR(IF(AND(OR(WEEKDAY(AU$4,2)&gt;5,AU$4=Congés),OR(AU109="x",AU109="S")),AU109,IF(AV$4=$E109,"x",IF(AND(((AV$4-$E109)/VLOOKUP($D109,Opérations[],8,0))=INT(((AV$4-$E109)/VLOOKUP($D109,Opérations[],8,0))),$D109&lt;&gt;""),"S",""))),"")</f>
        <v/>
      </c>
      <c r="AW109" s="34" t="str">
        <f t="array" aca="1" ref="AW109" ca="1">IFERROR(IF(AND(OR(WEEKDAY(AV$4,2)&gt;5,AV$4=Congés),OR(AV109="x",AV109="S")),AV109,IF(AW$4=$E109,"x",IF(AND(((AW$4-$E109)/VLOOKUP($D109,Opérations[],8,0))=INT(((AW$4-$E109)/VLOOKUP($D109,Opérations[],8,0))),$D109&lt;&gt;""),"S",""))),"")</f>
        <v/>
      </c>
      <c r="AX109" s="34" t="str">
        <f t="array" aca="1" ref="AX109" ca="1">IFERROR(IF(AND(OR(WEEKDAY(AW$4,2)&gt;5,AW$4=Congés),OR(AW109="x",AW109="S")),AW109,IF(AX$4=$E109,"x",IF(AND(((AX$4-$E109)/VLOOKUP($D109,Opérations[],8,0))=INT(((AX$4-$E109)/VLOOKUP($D109,Opérations[],8,0))),$D109&lt;&gt;""),"S",""))),"")</f>
        <v/>
      </c>
      <c r="AY109" s="34" t="str">
        <f t="array" aca="1" ref="AY109" ca="1">IFERROR(IF(AND(OR(WEEKDAY(AX$4,2)&gt;5,AX$4=Congés),OR(AX109="x",AX109="S")),AX109,IF(AY$4=$E109,"x",IF(AND(((AY$4-$E109)/VLOOKUP($D109,Opérations[],8,0))=INT(((AY$4-$E109)/VLOOKUP($D109,Opérations[],8,0))),$D109&lt;&gt;""),"S",""))),"")</f>
        <v/>
      </c>
      <c r="AZ109" s="34" t="str">
        <f t="array" aca="1" ref="AZ109" ca="1">IFERROR(IF(AND(OR(WEEKDAY(AY$4,2)&gt;5,AY$4=Congés),OR(AY109="x",AY109="S")),AY109,IF(AZ$4=$E109,"x",IF(AND(((AZ$4-$E109)/VLOOKUP($D109,Opérations[],8,0))=INT(((AZ$4-$E109)/VLOOKUP($D109,Opérations[],8,0))),$D109&lt;&gt;""),"S",""))),"")</f>
        <v/>
      </c>
      <c r="BA109" s="34" t="str">
        <f t="array" aca="1" ref="BA109" ca="1">IFERROR(IF(AND(OR(WEEKDAY(AZ$4,2)&gt;5,AZ$4=Congés),OR(AZ109="x",AZ109="S")),AZ109,IF(BA$4=$E109,"x",IF(AND(((BA$4-$E109)/VLOOKUP($D109,Opérations[],8,0))=INT(((BA$4-$E109)/VLOOKUP($D109,Opérations[],8,0))),$D109&lt;&gt;""),"S",""))),"")</f>
        <v/>
      </c>
      <c r="BB109" s="34" t="str">
        <f t="array" aca="1" ref="BB109" ca="1">IFERROR(IF(AND(OR(WEEKDAY(BA$4,2)&gt;5,BA$4=Congés),OR(BA109="x",BA109="S")),BA109,IF(BB$4=$E109,"x",IF(AND(((BB$4-$E109)/VLOOKUP($D109,Opérations[],8,0))=INT(((BB$4-$E109)/VLOOKUP($D109,Opérations[],8,0))),$D109&lt;&gt;""),"S",""))),"")</f>
        <v/>
      </c>
      <c r="BC109" s="34" t="str">
        <f t="array" aca="1" ref="BC109" ca="1">IFERROR(IF(AND(OR(WEEKDAY(BB$4,2)&gt;5,BB$4=Congés),OR(BB109="x",BB109="S")),BB109,IF(BC$4=$E109,"x",IF(AND(((BC$4-$E109)/VLOOKUP($D109,Opérations[],8,0))=INT(((BC$4-$E109)/VLOOKUP($D109,Opérations[],8,0))),$D109&lt;&gt;""),"S",""))),"")</f>
        <v/>
      </c>
      <c r="BD109" s="72" t="str">
        <f t="array" aca="1" ref="BD109" ca="1">IFERROR(IF(AND(OR(WEEKDAY(BC$4,2)&gt;5,BC$4=Congés),OR(BC109="x",BC109="S")),BC109,IF(BD$4=$E109,"x",IF(AND(((BD$4-$E109)/VLOOKUP($D109,Opérations[],8,0))=INT(((BD$4-$E109)/VLOOKUP($D109,Opérations[],8,0))),$D109&lt;&gt;""),"S",""))),"")</f>
        <v/>
      </c>
    </row>
    <row r="110" spans="3:56">
      <c r="C110" s="159" t="str">
        <f>IF(ISBLANK(D110),"",VLOOKUP(D110,Opérations[],2,0))</f>
        <v>Graissage paliers</v>
      </c>
      <c r="D110" s="4">
        <f t="shared" si="5"/>
        <v>104</v>
      </c>
      <c r="E110" s="71">
        <f>IF(ISBLANK(D110),"",VLOOKUP(D110,Opérations[],3,0))</f>
        <v>42650</v>
      </c>
      <c r="F110" s="83"/>
      <c r="G110" s="80" t="str">
        <f t="array" aca="1" ref="G110" ca="1">IFERROR(IF(AND(OR(WEEKDAY(F$4,2)&gt;5,F$4=Congés),OR(F110="x",F110="S")),F110,IF(G$4=$E110,"x",IF(AND(((G$4-$E110)/VLOOKUP($D110,Opérations[],8,0))=INT(((G$4-$E110)/VLOOKUP($D110,Opérations[],8,0))),$D110&lt;&gt;""),"S",""))),"")</f>
        <v/>
      </c>
      <c r="H110" s="34" t="str">
        <f t="array" aca="1" ref="H110" ca="1">IFERROR(IF(AND(OR(WEEKDAY(G$4,2)&gt;5,G$4=Congés),OR(G110="x",G110="S")),G110,IF(H$4=$E110,"x",IF(AND(((H$4-$E110)/VLOOKUP($D110,Opérations[],8,0))=INT(((H$4-$E110)/VLOOKUP($D110,Opérations[],8,0))),$D110&lt;&gt;""),"S",""))),"")</f>
        <v/>
      </c>
      <c r="I110" s="34" t="str">
        <f t="array" aca="1" ref="I110" ca="1">IFERROR(IF(AND(OR(WEEKDAY(H$4,2)&gt;5,H$4=Congés),OR(H110="x",H110="S")),H110,IF(I$4=$E110,"x",IF(AND(((I$4-$E110)/VLOOKUP($D110,Opérations[],8,0))=INT(((I$4-$E110)/VLOOKUP($D110,Opérations[],8,0))),$D110&lt;&gt;""),"S",""))),"")</f>
        <v/>
      </c>
      <c r="J110" s="34" t="str">
        <f t="array" aca="1" ref="J110" ca="1">IFERROR(IF(AND(OR(WEEKDAY(I$4,2)&gt;5,I$4=Congés),OR(I110="x",I110="S")),I110,IF(J$4=$E110,"x",IF(AND(((J$4-$E110)/VLOOKUP($D110,Opérations[],8,0))=INT(((J$4-$E110)/VLOOKUP($D110,Opérations[],8,0))),$D110&lt;&gt;""),"S",""))),"")</f>
        <v/>
      </c>
      <c r="K110" s="34" t="str">
        <f t="array" aca="1" ref="K110" ca="1">IFERROR(IF(AND(OR(WEEKDAY(J$4,2)&gt;5,J$4=Congés),OR(J110="x",J110="S")),J110,IF(K$4=$E110,"x",IF(AND(((K$4-$E110)/VLOOKUP($D110,Opérations[],8,0))=INT(((K$4-$E110)/VLOOKUP($D110,Opérations[],8,0))),$D110&lt;&gt;""),"S",""))),"")</f>
        <v/>
      </c>
      <c r="L110" s="34" t="str">
        <f t="array" aca="1" ref="L110" ca="1">IFERROR(IF(AND(OR(WEEKDAY(K$4,2)&gt;5,K$4=Congés),OR(K110="x",K110="S")),K110,IF(L$4=$E110,"x",IF(AND(((L$4-$E110)/VLOOKUP($D110,Opérations[],8,0))=INT(((L$4-$E110)/VLOOKUP($D110,Opérations[],8,0))),$D110&lt;&gt;""),"S",""))),"")</f>
        <v/>
      </c>
      <c r="M110" s="34" t="str">
        <f t="array" aca="1" ref="M110" ca="1">IFERROR(IF(AND(OR(WEEKDAY(L$4,2)&gt;5,L$4=Congés),OR(L110="x",L110="S")),L110,IF(M$4=$E110,"x",IF(AND(((M$4-$E110)/VLOOKUP($D110,Opérations[],8,0))=INT(((M$4-$E110)/VLOOKUP($D110,Opérations[],8,0))),$D110&lt;&gt;""),"S",""))),"")</f>
        <v/>
      </c>
      <c r="N110" s="34" t="str">
        <f t="array" aca="1" ref="N110" ca="1">IFERROR(IF(AND(OR(WEEKDAY(M$4,2)&gt;5,M$4=Congés),OR(M110="x",M110="S")),M110,IF(N$4=$E110,"x",IF(AND(((N$4-$E110)/VLOOKUP($D110,Opérations[],8,0))=INT(((N$4-$E110)/VLOOKUP($D110,Opérations[],8,0))),$D110&lt;&gt;""),"S",""))),"")</f>
        <v/>
      </c>
      <c r="O110" s="34" t="str">
        <f t="array" aca="1" ref="O110" ca="1">IFERROR(IF(AND(OR(WEEKDAY(N$4,2)&gt;5,N$4=Congés),OR(N110="x",N110="S")),N110,IF(O$4=$E110,"x",IF(AND(((O$4-$E110)/VLOOKUP($D110,Opérations[],8,0))=INT(((O$4-$E110)/VLOOKUP($D110,Opérations[],8,0))),$D110&lt;&gt;""),"S",""))),"")</f>
        <v/>
      </c>
      <c r="P110" s="34" t="str">
        <f t="array" aca="1" ref="P110" ca="1">IFERROR(IF(AND(OR(WEEKDAY(O$4,2)&gt;5,O$4=Congés),OR(O110="x",O110="S")),O110,IF(P$4=$E110,"x",IF(AND(((P$4-$E110)/VLOOKUP($D110,Opérations[],8,0))=INT(((P$4-$E110)/VLOOKUP($D110,Opérations[],8,0))),$D110&lt;&gt;""),"S",""))),"")</f>
        <v/>
      </c>
      <c r="Q110" s="34" t="str">
        <f t="array" aca="1" ref="Q110" ca="1">IFERROR(IF(AND(OR(WEEKDAY(P$4,2)&gt;5,P$4=Congés),OR(P110="x",P110="S")),P110,IF(Q$4=$E110,"x",IF(AND(((Q$4-$E110)/VLOOKUP($D110,Opérations[],8,0))=INT(((Q$4-$E110)/VLOOKUP($D110,Opérations[],8,0))),$D110&lt;&gt;""),"S",""))),"")</f>
        <v/>
      </c>
      <c r="R110" s="34" t="str">
        <f t="array" aca="1" ref="R110" ca="1">IFERROR(IF(AND(OR(WEEKDAY(Q$4,2)&gt;5,Q$4=Congés),OR(Q110="x",Q110="S")),Q110,IF(R$4=$E110,"x",IF(AND(((R$4-$E110)/VLOOKUP($D110,Opérations[],8,0))=INT(((R$4-$E110)/VLOOKUP($D110,Opérations[],8,0))),$D110&lt;&gt;""),"S",""))),"")</f>
        <v/>
      </c>
      <c r="S110" s="34" t="str">
        <f t="array" aca="1" ref="S110" ca="1">IFERROR(IF(AND(OR(WEEKDAY(R$4,2)&gt;5,R$4=Congés),OR(R110="x",R110="S")),R110,IF(S$4=$E110,"x",IF(AND(((S$4-$E110)/VLOOKUP($D110,Opérations[],8,0))=INT(((S$4-$E110)/VLOOKUP($D110,Opérations[],8,0))),$D110&lt;&gt;""),"S",""))),"")</f>
        <v/>
      </c>
      <c r="T110" s="34" t="str">
        <f t="array" aca="1" ref="T110" ca="1">IFERROR(IF(AND(OR(WEEKDAY(S$4,2)&gt;5,S$4=Congés),OR(S110="x",S110="S")),S110,IF(T$4=$E110,"x",IF(AND(((T$4-$E110)/VLOOKUP($D110,Opérations[],8,0))=INT(((T$4-$E110)/VLOOKUP($D110,Opérations[],8,0))),$D110&lt;&gt;""),"S",""))),"")</f>
        <v/>
      </c>
      <c r="U110" s="34" t="str">
        <f t="array" aca="1" ref="U110" ca="1">IFERROR(IF(AND(OR(WEEKDAY(T$4,2)&gt;5,T$4=Congés),OR(T110="x",T110="S")),T110,IF(U$4=$E110,"x",IF(AND(((U$4-$E110)/VLOOKUP($D110,Opérations[],8,0))=INT(((U$4-$E110)/VLOOKUP($D110,Opérations[],8,0))),$D110&lt;&gt;""),"S",""))),"")</f>
        <v/>
      </c>
      <c r="V110" s="34" t="str">
        <f t="array" aca="1" ref="V110" ca="1">IFERROR(IF(AND(OR(WEEKDAY(U$4,2)&gt;5,U$4=Congés),OR(U110="x",U110="S")),U110,IF(V$4=$E110,"x",IF(AND(((V$4-$E110)/VLOOKUP($D110,Opérations[],8,0))=INT(((V$4-$E110)/VLOOKUP($D110,Opérations[],8,0))),$D110&lt;&gt;""),"S",""))),"")</f>
        <v/>
      </c>
      <c r="W110" s="34" t="str">
        <f t="array" aca="1" ref="W110" ca="1">IFERROR(IF(AND(OR(WEEKDAY(V$4,2)&gt;5,V$4=Congés),OR(V110="x",V110="S")),V110,IF(W$4=$E110,"x",IF(AND(((W$4-$E110)/VLOOKUP($D110,Opérations[],8,0))=INT(((W$4-$E110)/VLOOKUP($D110,Opérations[],8,0))),$D110&lt;&gt;""),"S",""))),"")</f>
        <v/>
      </c>
      <c r="X110" s="34" t="str">
        <f t="array" aca="1" ref="X110" ca="1">IFERROR(IF(AND(OR(WEEKDAY(W$4,2)&gt;5,W$4=Congés),OR(W110="x",W110="S")),W110,IF(X$4=$E110,"x",IF(AND(((X$4-$E110)/VLOOKUP($D110,Opérations[],8,0))=INT(((X$4-$E110)/VLOOKUP($D110,Opérations[],8,0))),$D110&lt;&gt;""),"S",""))),"")</f>
        <v/>
      </c>
      <c r="Y110" s="34" t="str">
        <f t="array" aca="1" ref="Y110" ca="1">IFERROR(IF(AND(OR(WEEKDAY(X$4,2)&gt;5,X$4=Congés),OR(X110="x",X110="S")),X110,IF(Y$4=$E110,"x",IF(AND(((Y$4-$E110)/VLOOKUP($D110,Opérations[],8,0))=INT(((Y$4-$E110)/VLOOKUP($D110,Opérations[],8,0))),$D110&lt;&gt;""),"S",""))),"")</f>
        <v/>
      </c>
      <c r="Z110" s="34" t="str">
        <f t="array" aca="1" ref="Z110" ca="1">IFERROR(IF(AND(OR(WEEKDAY(Y$4,2)&gt;5,Y$4=Congés),OR(Y110="x",Y110="S")),Y110,IF(Z$4=$E110,"x",IF(AND(((Z$4-$E110)/VLOOKUP($D110,Opérations[],8,0))=INT(((Z$4-$E110)/VLOOKUP($D110,Opérations[],8,0))),$D110&lt;&gt;""),"S",""))),"")</f>
        <v/>
      </c>
      <c r="AA110" s="34" t="str">
        <f t="array" aca="1" ref="AA110" ca="1">IFERROR(IF(AND(OR(WEEKDAY(Z$4,2)&gt;5,Z$4=Congés),OR(Z110="x",Z110="S")),Z110,IF(AA$4=$E110,"x",IF(AND(((AA$4-$E110)/VLOOKUP($D110,Opérations[],8,0))=INT(((AA$4-$E110)/VLOOKUP($D110,Opérations[],8,0))),$D110&lt;&gt;""),"S",""))),"")</f>
        <v/>
      </c>
      <c r="AB110" s="34" t="str">
        <f t="array" aca="1" ref="AB110" ca="1">IFERROR(IF(AND(OR(WEEKDAY(AA$4,2)&gt;5,AA$4=Congés),OR(AA110="x",AA110="S")),AA110,IF(AB$4=$E110,"x",IF(AND(((AB$4-$E110)/VLOOKUP($D110,Opérations[],8,0))=INT(((AB$4-$E110)/VLOOKUP($D110,Opérations[],8,0))),$D110&lt;&gt;""),"S",""))),"")</f>
        <v/>
      </c>
      <c r="AC110" s="34" t="str">
        <f t="array" aca="1" ref="AC110" ca="1">IFERROR(IF(AND(OR(WEEKDAY(AB$4,2)&gt;5,AB$4=Congés),OR(AB110="x",AB110="S")),AB110,IF(AC$4=$E110,"x",IF(AND(((AC$4-$E110)/VLOOKUP($D110,Opérations[],8,0))=INT(((AC$4-$E110)/VLOOKUP($D110,Opérations[],8,0))),$D110&lt;&gt;""),"S",""))),"")</f>
        <v/>
      </c>
      <c r="AD110" s="34" t="str">
        <f t="array" aca="1" ref="AD110" ca="1">IFERROR(IF(AND(OR(WEEKDAY(AC$4,2)&gt;5,AC$4=Congés),OR(AC110="x",AC110="S")),AC110,IF(AD$4=$E110,"x",IF(AND(((AD$4-$E110)/VLOOKUP($D110,Opérations[],8,0))=INT(((AD$4-$E110)/VLOOKUP($D110,Opérations[],8,0))),$D110&lt;&gt;""),"S",""))),"")</f>
        <v/>
      </c>
      <c r="AE110" s="34" t="str">
        <f t="array" aca="1" ref="AE110" ca="1">IFERROR(IF(AND(OR(WEEKDAY(AD$4,2)&gt;5,AD$4=Congés),OR(AD110="x",AD110="S")),AD110,IF(AE$4=$E110,"x",IF(AND(((AE$4-$E110)/VLOOKUP($D110,Opérations[],8,0))=INT(((AE$4-$E110)/VLOOKUP($D110,Opérations[],8,0))),$D110&lt;&gt;""),"S",""))),"")</f>
        <v/>
      </c>
      <c r="AF110" s="34" t="str">
        <f t="array" aca="1" ref="AF110" ca="1">IFERROR(IF(AND(OR(WEEKDAY(AE$4,2)&gt;5,AE$4=Congés),OR(AE110="x",AE110="S")),AE110,IF(AF$4=$E110,"x",IF(AND(((AF$4-$E110)/VLOOKUP($D110,Opérations[],8,0))=INT(((AF$4-$E110)/VLOOKUP($D110,Opérations[],8,0))),$D110&lt;&gt;""),"S",""))),"")</f>
        <v/>
      </c>
      <c r="AG110" s="72" t="str">
        <f t="array" aca="1" ref="AG110" ca="1">IFERROR(IF(AND(OR(WEEKDAY(AF$4,2)&gt;5,AF$4=Congés),OR(AF110="x",AF110="S")),AF110,IF(AG$4=$E110,"x",IF(AND(((AG$4-$E110)/VLOOKUP($D110,Opérations[],8,0))=INT(((AG$4-$E110)/VLOOKUP($D110,Opérations[],8,0))),$D110&lt;&gt;""),"S",""))),"")</f>
        <v/>
      </c>
      <c r="AH110" s="80" t="str">
        <f t="array" aca="1" ref="AH110" ca="1">IFERROR(IF(AND(OR(WEEKDAY(AG$4,2)&gt;5,AG$4=Congés),OR(AG110="x",AG110="S")),AG110,IF(AH$4=$E110,"x",IF(AND(((AH$4-$E110)/VLOOKUP($D110,Opérations[],8,0))=INT(((AH$4-$E110)/VLOOKUP($D110,Opérations[],8,0))),$D110&lt;&gt;""),"S",""))),"")</f>
        <v/>
      </c>
      <c r="AI110" s="34" t="str">
        <f t="array" aca="1" ref="AI110" ca="1">IFERROR(IF(AND(OR(WEEKDAY(AH$4,2)&gt;5,AH$4=Congés),OR(AH110="x",AH110="S")),AH110,IF(AI$4=$E110,"x",IF(AND(((AI$4-$E110)/VLOOKUP($D110,Opérations[],8,0))=INT(((AI$4-$E110)/VLOOKUP($D110,Opérations[],8,0))),$D110&lt;&gt;""),"S",""))),"")</f>
        <v/>
      </c>
      <c r="AJ110" s="34" t="str">
        <f t="array" aca="1" ref="AJ110" ca="1">IFERROR(IF(AND(OR(WEEKDAY(AI$4,2)&gt;5,AI$4=Congés),OR(AI110="x",AI110="S")),AI110,IF(AJ$4=$E110,"x",IF(AND(((AJ$4-$E110)/VLOOKUP($D110,Opérations[],8,0))=INT(((AJ$4-$E110)/VLOOKUP($D110,Opérations[],8,0))),$D110&lt;&gt;""),"S",""))),"")</f>
        <v/>
      </c>
      <c r="AK110" s="34" t="str">
        <f t="array" aca="1" ref="AK110" ca="1">IFERROR(IF(AND(OR(WEEKDAY(AJ$4,2)&gt;5,AJ$4=Congés),OR(AJ110="x",AJ110="S")),AJ110,IF(AK$4=$E110,"x",IF(AND(((AK$4-$E110)/VLOOKUP($D110,Opérations[],8,0))=INT(((AK$4-$E110)/VLOOKUP($D110,Opérations[],8,0))),$D110&lt;&gt;""),"S",""))),"")</f>
        <v/>
      </c>
      <c r="AL110" s="34" t="str">
        <f t="array" aca="1" ref="AL110" ca="1">IFERROR(IF(AND(OR(WEEKDAY(AK$4,2)&gt;5,AK$4=Congés),OR(AK110="x",AK110="S")),AK110,IF(AL$4=$E110,"x",IF(AND(((AL$4-$E110)/VLOOKUP($D110,Opérations[],8,0))=INT(((AL$4-$E110)/VLOOKUP($D110,Opérations[],8,0))),$D110&lt;&gt;""),"S",""))),"")</f>
        <v/>
      </c>
      <c r="AM110" s="34" t="str">
        <f t="array" aca="1" ref="AM110" ca="1">IFERROR(IF(AND(OR(WEEKDAY(AL$4,2)&gt;5,AL$4=Congés),OR(AL110="x",AL110="S")),AL110,IF(AM$4=$E110,"x",IF(AND(((AM$4-$E110)/VLOOKUP($D110,Opérations[],8,0))=INT(((AM$4-$E110)/VLOOKUP($D110,Opérations[],8,0))),$D110&lt;&gt;""),"S",""))),"")</f>
        <v/>
      </c>
      <c r="AN110" s="34" t="str">
        <f t="array" aca="1" ref="AN110" ca="1">IFERROR(IF(AND(OR(WEEKDAY(AM$4,2)&gt;5,AM$4=Congés),OR(AM110="x",AM110="S")),AM110,IF(AN$4=$E110,"x",IF(AND(((AN$4-$E110)/VLOOKUP($D110,Opérations[],8,0))=INT(((AN$4-$E110)/VLOOKUP($D110,Opérations[],8,0))),$D110&lt;&gt;""),"S",""))),"")</f>
        <v/>
      </c>
      <c r="AO110" s="34" t="str">
        <f t="array" aca="1" ref="AO110" ca="1">IFERROR(IF(AND(OR(WEEKDAY(AN$4,2)&gt;5,AN$4=Congés),OR(AN110="x",AN110="S")),AN110,IF(AO$4=$E110,"x",IF(AND(((AO$4-$E110)/VLOOKUP($D110,Opérations[],8,0))=INT(((AO$4-$E110)/VLOOKUP($D110,Opérations[],8,0))),$D110&lt;&gt;""),"S",""))),"")</f>
        <v/>
      </c>
      <c r="AP110" s="34" t="str">
        <f t="array" aca="1" ref="AP110" ca="1">IFERROR(IF(AND(OR(WEEKDAY(AO$4,2)&gt;5,AO$4=Congés),OR(AO110="x",AO110="S")),AO110,IF(AP$4=$E110,"x",IF(AND(((AP$4-$E110)/VLOOKUP($D110,Opérations[],8,0))=INT(((AP$4-$E110)/VLOOKUP($D110,Opérations[],8,0))),$D110&lt;&gt;""),"S",""))),"")</f>
        <v/>
      </c>
      <c r="AQ110" s="34" t="str">
        <f t="array" aca="1" ref="AQ110" ca="1">IFERROR(IF(AND(OR(WEEKDAY(AP$4,2)&gt;5,AP$4=Congés),OR(AP110="x",AP110="S")),AP110,IF(AQ$4=$E110,"x",IF(AND(((AQ$4-$E110)/VLOOKUP($D110,Opérations[],8,0))=INT(((AQ$4-$E110)/VLOOKUP($D110,Opérations[],8,0))),$D110&lt;&gt;""),"S",""))),"")</f>
        <v/>
      </c>
      <c r="AR110" s="34" t="str">
        <f t="array" aca="1" ref="AR110" ca="1">IFERROR(IF(AND(OR(WEEKDAY(AQ$4,2)&gt;5,AQ$4=Congés),OR(AQ110="x",AQ110="S")),AQ110,IF(AR$4=$E110,"x",IF(AND(((AR$4-$E110)/VLOOKUP($D110,Opérations[],8,0))=INT(((AR$4-$E110)/VLOOKUP($D110,Opérations[],8,0))),$D110&lt;&gt;""),"S",""))),"")</f>
        <v/>
      </c>
      <c r="AS110" s="34" t="str">
        <f t="array" aca="1" ref="AS110" ca="1">IFERROR(IF(AND(OR(WEEKDAY(AR$4,2)&gt;5,AR$4=Congés),OR(AR110="x",AR110="S")),AR110,IF(AS$4=$E110,"x",IF(AND(((AS$4-$E110)/VLOOKUP($D110,Opérations[],8,0))=INT(((AS$4-$E110)/VLOOKUP($D110,Opérations[],8,0))),$D110&lt;&gt;""),"S",""))),"")</f>
        <v/>
      </c>
      <c r="AT110" s="34" t="str">
        <f t="array" aca="1" ref="AT110" ca="1">IFERROR(IF(AND(OR(WEEKDAY(AS$4,2)&gt;5,AS$4=Congés),OR(AS110="x",AS110="S")),AS110,IF(AT$4=$E110,"x",IF(AND(((AT$4-$E110)/VLOOKUP($D110,Opérations[],8,0))=INT(((AT$4-$E110)/VLOOKUP($D110,Opérations[],8,0))),$D110&lt;&gt;""),"S",""))),"")</f>
        <v/>
      </c>
      <c r="AU110" s="34" t="str">
        <f t="array" aca="1" ref="AU110" ca="1">IFERROR(IF(AND(OR(WEEKDAY(AT$4,2)&gt;5,AT$4=Congés),OR(AT110="x",AT110="S")),AT110,IF(AU$4=$E110,"x",IF(AND(((AU$4-$E110)/VLOOKUP($D110,Opérations[],8,0))=INT(((AU$4-$E110)/VLOOKUP($D110,Opérations[],8,0))),$D110&lt;&gt;""),"S",""))),"")</f>
        <v/>
      </c>
      <c r="AV110" s="34" t="str">
        <f t="array" aca="1" ref="AV110" ca="1">IFERROR(IF(AND(OR(WEEKDAY(AU$4,2)&gt;5,AU$4=Congés),OR(AU110="x",AU110="S")),AU110,IF(AV$4=$E110,"x",IF(AND(((AV$4-$E110)/VLOOKUP($D110,Opérations[],8,0))=INT(((AV$4-$E110)/VLOOKUP($D110,Opérations[],8,0))),$D110&lt;&gt;""),"S",""))),"")</f>
        <v/>
      </c>
      <c r="AW110" s="34" t="str">
        <f t="array" aca="1" ref="AW110" ca="1">IFERROR(IF(AND(OR(WEEKDAY(AV$4,2)&gt;5,AV$4=Congés),OR(AV110="x",AV110="S")),AV110,IF(AW$4=$E110,"x",IF(AND(((AW$4-$E110)/VLOOKUP($D110,Opérations[],8,0))=INT(((AW$4-$E110)/VLOOKUP($D110,Opérations[],8,0))),$D110&lt;&gt;""),"S",""))),"")</f>
        <v/>
      </c>
      <c r="AX110" s="34" t="str">
        <f t="array" aca="1" ref="AX110" ca="1">IFERROR(IF(AND(OR(WEEKDAY(AW$4,2)&gt;5,AW$4=Congés),OR(AW110="x",AW110="S")),AW110,IF(AX$4=$E110,"x",IF(AND(((AX$4-$E110)/VLOOKUP($D110,Opérations[],8,0))=INT(((AX$4-$E110)/VLOOKUP($D110,Opérations[],8,0))),$D110&lt;&gt;""),"S",""))),"")</f>
        <v/>
      </c>
      <c r="AY110" s="34" t="str">
        <f t="array" aca="1" ref="AY110" ca="1">IFERROR(IF(AND(OR(WEEKDAY(AX$4,2)&gt;5,AX$4=Congés),OR(AX110="x",AX110="S")),AX110,IF(AY$4=$E110,"x",IF(AND(((AY$4-$E110)/VLOOKUP($D110,Opérations[],8,0))=INT(((AY$4-$E110)/VLOOKUP($D110,Opérations[],8,0))),$D110&lt;&gt;""),"S",""))),"")</f>
        <v/>
      </c>
      <c r="AZ110" s="34" t="str">
        <f t="array" aca="1" ref="AZ110" ca="1">IFERROR(IF(AND(OR(WEEKDAY(AY$4,2)&gt;5,AY$4=Congés),OR(AY110="x",AY110="S")),AY110,IF(AZ$4=$E110,"x",IF(AND(((AZ$4-$E110)/VLOOKUP($D110,Opérations[],8,0))=INT(((AZ$4-$E110)/VLOOKUP($D110,Opérations[],8,0))),$D110&lt;&gt;""),"S",""))),"")</f>
        <v/>
      </c>
      <c r="BA110" s="34" t="str">
        <f t="array" aca="1" ref="BA110" ca="1">IFERROR(IF(AND(OR(WEEKDAY(AZ$4,2)&gt;5,AZ$4=Congés),OR(AZ110="x",AZ110="S")),AZ110,IF(BA$4=$E110,"x",IF(AND(((BA$4-$E110)/VLOOKUP($D110,Opérations[],8,0))=INT(((BA$4-$E110)/VLOOKUP($D110,Opérations[],8,0))),$D110&lt;&gt;""),"S",""))),"")</f>
        <v/>
      </c>
      <c r="BB110" s="34" t="str">
        <f t="array" aca="1" ref="BB110" ca="1">IFERROR(IF(AND(OR(WEEKDAY(BA$4,2)&gt;5,BA$4=Congés),OR(BA110="x",BA110="S")),BA110,IF(BB$4=$E110,"x",IF(AND(((BB$4-$E110)/VLOOKUP($D110,Opérations[],8,0))=INT(((BB$4-$E110)/VLOOKUP($D110,Opérations[],8,0))),$D110&lt;&gt;""),"S",""))),"")</f>
        <v/>
      </c>
      <c r="BC110" s="34" t="str">
        <f t="array" aca="1" ref="BC110" ca="1">IFERROR(IF(AND(OR(WEEKDAY(BB$4,2)&gt;5,BB$4=Congés),OR(BB110="x",BB110="S")),BB110,IF(BC$4=$E110,"x",IF(AND(((BC$4-$E110)/VLOOKUP($D110,Opérations[],8,0))=INT(((BC$4-$E110)/VLOOKUP($D110,Opérations[],8,0))),$D110&lt;&gt;""),"S",""))),"")</f>
        <v/>
      </c>
      <c r="BD110" s="72" t="str">
        <f t="array" aca="1" ref="BD110" ca="1">IFERROR(IF(AND(OR(WEEKDAY(BC$4,2)&gt;5,BC$4=Congés),OR(BC110="x",BC110="S")),BC110,IF(BD$4=$E110,"x",IF(AND(((BD$4-$E110)/VLOOKUP($D110,Opérations[],8,0))=INT(((BD$4-$E110)/VLOOKUP($D110,Opérations[],8,0))),$D110&lt;&gt;""),"S",""))),"")</f>
        <v/>
      </c>
    </row>
    <row r="111" spans="3:56">
      <c r="C111" s="163" t="str">
        <f>IF(ISBLANK(D111),"",VLOOKUP(D111,Opérations[],2,0))</f>
        <v>Mirroirs (plateau chauffant)</v>
      </c>
      <c r="D111" s="4">
        <f t="shared" si="5"/>
        <v>105</v>
      </c>
      <c r="E111" s="71">
        <f>IF(ISBLANK(D111),"",VLOOKUP(D111,Opérations[],3,0))</f>
        <v>0</v>
      </c>
      <c r="F111" s="83"/>
      <c r="G111" s="80" t="str">
        <f t="array" aca="1" ref="G111" ca="1">IFERROR(IF(AND(OR(WEEKDAY(F$4,2)&gt;5,F$4=Congés),OR(F111="x",F111="S")),F111,IF(G$4=$E111,"x",IF(AND(((G$4-$E111)/VLOOKUP($D111,Opérations[],8,0))=INT(((G$4-$E111)/VLOOKUP($D111,Opérations[],8,0))),$D111&lt;&gt;""),"S",""))),"")</f>
        <v/>
      </c>
      <c r="H111" s="34" t="str">
        <f t="array" aca="1" ref="H111" ca="1">IFERROR(IF(AND(OR(WEEKDAY(G$4,2)&gt;5,G$4=Congés),OR(G111="x",G111="S")),G111,IF(H$4=$E111,"x",IF(AND(((H$4-$E111)/VLOOKUP($D111,Opérations[],8,0))=INT(((H$4-$E111)/VLOOKUP($D111,Opérations[],8,0))),$D111&lt;&gt;""),"S",""))),"")</f>
        <v/>
      </c>
      <c r="I111" s="34" t="str">
        <f t="array" aca="1" ref="I111" ca="1">IFERROR(IF(AND(OR(WEEKDAY(H$4,2)&gt;5,H$4=Congés),OR(H111="x",H111="S")),H111,IF(I$4=$E111,"x",IF(AND(((I$4-$E111)/VLOOKUP($D111,Opérations[],8,0))=INT(((I$4-$E111)/VLOOKUP($D111,Opérations[],8,0))),$D111&lt;&gt;""),"S",""))),"")</f>
        <v/>
      </c>
      <c r="J111" s="34" t="str">
        <f t="array" aca="1" ref="J111" ca="1">IFERROR(IF(AND(OR(WEEKDAY(I$4,2)&gt;5,I$4=Congés),OR(I111="x",I111="S")),I111,IF(J$4=$E111,"x",IF(AND(((J$4-$E111)/VLOOKUP($D111,Opérations[],8,0))=INT(((J$4-$E111)/VLOOKUP($D111,Opérations[],8,0))),$D111&lt;&gt;""),"S",""))),"")</f>
        <v/>
      </c>
      <c r="K111" s="34" t="str">
        <f t="array" aca="1" ref="K111" ca="1">IFERROR(IF(AND(OR(WEEKDAY(J$4,2)&gt;5,J$4=Congés),OR(J111="x",J111="S")),J111,IF(K$4=$E111,"x",IF(AND(((K$4-$E111)/VLOOKUP($D111,Opérations[],8,0))=INT(((K$4-$E111)/VLOOKUP($D111,Opérations[],8,0))),$D111&lt;&gt;""),"S",""))),"")</f>
        <v/>
      </c>
      <c r="L111" s="34" t="str">
        <f t="array" aca="1" ref="L111" ca="1">IFERROR(IF(AND(OR(WEEKDAY(K$4,2)&gt;5,K$4=Congés),OR(K111="x",K111="S")),K111,IF(L$4=$E111,"x",IF(AND(((L$4-$E111)/VLOOKUP($D111,Opérations[],8,0))=INT(((L$4-$E111)/VLOOKUP($D111,Opérations[],8,0))),$D111&lt;&gt;""),"S",""))),"")</f>
        <v/>
      </c>
      <c r="M111" s="34" t="str">
        <f t="array" aca="1" ref="M111" ca="1">IFERROR(IF(AND(OR(WEEKDAY(L$4,2)&gt;5,L$4=Congés),OR(L111="x",L111="S")),L111,IF(M$4=$E111,"x",IF(AND(((M$4-$E111)/VLOOKUP($D111,Opérations[],8,0))=INT(((M$4-$E111)/VLOOKUP($D111,Opérations[],8,0))),$D111&lt;&gt;""),"S",""))),"")</f>
        <v/>
      </c>
      <c r="N111" s="34" t="str">
        <f t="array" aca="1" ref="N111" ca="1">IFERROR(IF(AND(OR(WEEKDAY(M$4,2)&gt;5,M$4=Congés),OR(M111="x",M111="S")),M111,IF(N$4=$E111,"x",IF(AND(((N$4-$E111)/VLOOKUP($D111,Opérations[],8,0))=INT(((N$4-$E111)/VLOOKUP($D111,Opérations[],8,0))),$D111&lt;&gt;""),"S",""))),"")</f>
        <v/>
      </c>
      <c r="O111" s="34" t="str">
        <f t="array" aca="1" ref="O111" ca="1">IFERROR(IF(AND(OR(WEEKDAY(N$4,2)&gt;5,N$4=Congés),OR(N111="x",N111="S")),N111,IF(O$4=$E111,"x",IF(AND(((O$4-$E111)/VLOOKUP($D111,Opérations[],8,0))=INT(((O$4-$E111)/VLOOKUP($D111,Opérations[],8,0))),$D111&lt;&gt;""),"S",""))),"")</f>
        <v/>
      </c>
      <c r="P111" s="34" t="str">
        <f t="array" aca="1" ref="P111" ca="1">IFERROR(IF(AND(OR(WEEKDAY(O$4,2)&gt;5,O$4=Congés),OR(O111="x",O111="S")),O111,IF(P$4=$E111,"x",IF(AND(((P$4-$E111)/VLOOKUP($D111,Opérations[],8,0))=INT(((P$4-$E111)/VLOOKUP($D111,Opérations[],8,0))),$D111&lt;&gt;""),"S",""))),"")</f>
        <v/>
      </c>
      <c r="Q111" s="34" t="str">
        <f t="array" aca="1" ref="Q111" ca="1">IFERROR(IF(AND(OR(WEEKDAY(P$4,2)&gt;5,P$4=Congés),OR(P111="x",P111="S")),P111,IF(Q$4=$E111,"x",IF(AND(((Q$4-$E111)/VLOOKUP($D111,Opérations[],8,0))=INT(((Q$4-$E111)/VLOOKUP($D111,Opérations[],8,0))),$D111&lt;&gt;""),"S",""))),"")</f>
        <v/>
      </c>
      <c r="R111" s="34" t="str">
        <f t="array" aca="1" ref="R111" ca="1">IFERROR(IF(AND(OR(WEEKDAY(Q$4,2)&gt;5,Q$4=Congés),OR(Q111="x",Q111="S")),Q111,IF(R$4=$E111,"x",IF(AND(((R$4-$E111)/VLOOKUP($D111,Opérations[],8,0))=INT(((R$4-$E111)/VLOOKUP($D111,Opérations[],8,0))),$D111&lt;&gt;""),"S",""))),"")</f>
        <v/>
      </c>
      <c r="S111" s="34" t="str">
        <f t="array" aca="1" ref="S111" ca="1">IFERROR(IF(AND(OR(WEEKDAY(R$4,2)&gt;5,R$4=Congés),OR(R111="x",R111="S")),R111,IF(S$4=$E111,"x",IF(AND(((S$4-$E111)/VLOOKUP($D111,Opérations[],8,0))=INT(((S$4-$E111)/VLOOKUP($D111,Opérations[],8,0))),$D111&lt;&gt;""),"S",""))),"")</f>
        <v/>
      </c>
      <c r="T111" s="34" t="str">
        <f t="array" aca="1" ref="T111" ca="1">IFERROR(IF(AND(OR(WEEKDAY(S$4,2)&gt;5,S$4=Congés),OR(S111="x",S111="S")),S111,IF(T$4=$E111,"x",IF(AND(((T$4-$E111)/VLOOKUP($D111,Opérations[],8,0))=INT(((T$4-$E111)/VLOOKUP($D111,Opérations[],8,0))),$D111&lt;&gt;""),"S",""))),"")</f>
        <v/>
      </c>
      <c r="U111" s="34" t="str">
        <f t="array" aca="1" ref="U111" ca="1">IFERROR(IF(AND(OR(WEEKDAY(T$4,2)&gt;5,T$4=Congés),OR(T111="x",T111="S")),T111,IF(U$4=$E111,"x",IF(AND(((U$4-$E111)/VLOOKUP($D111,Opérations[],8,0))=INT(((U$4-$E111)/VLOOKUP($D111,Opérations[],8,0))),$D111&lt;&gt;""),"S",""))),"")</f>
        <v/>
      </c>
      <c r="V111" s="34" t="str">
        <f t="array" aca="1" ref="V111" ca="1">IFERROR(IF(AND(OR(WEEKDAY(U$4,2)&gt;5,U$4=Congés),OR(U111="x",U111="S")),U111,IF(V$4=$E111,"x",IF(AND(((V$4-$E111)/VLOOKUP($D111,Opérations[],8,0))=INT(((V$4-$E111)/VLOOKUP($D111,Opérations[],8,0))),$D111&lt;&gt;""),"S",""))),"")</f>
        <v/>
      </c>
      <c r="W111" s="34" t="str">
        <f t="array" aca="1" ref="W111" ca="1">IFERROR(IF(AND(OR(WEEKDAY(V$4,2)&gt;5,V$4=Congés),OR(V111="x",V111="S")),V111,IF(W$4=$E111,"x",IF(AND(((W$4-$E111)/VLOOKUP($D111,Opérations[],8,0))=INT(((W$4-$E111)/VLOOKUP($D111,Opérations[],8,0))),$D111&lt;&gt;""),"S",""))),"")</f>
        <v/>
      </c>
      <c r="X111" s="34" t="str">
        <f t="array" aca="1" ref="X111" ca="1">IFERROR(IF(AND(OR(WEEKDAY(W$4,2)&gt;5,W$4=Congés),OR(W111="x",W111="S")),W111,IF(X$4=$E111,"x",IF(AND(((X$4-$E111)/VLOOKUP($D111,Opérations[],8,0))=INT(((X$4-$E111)/VLOOKUP($D111,Opérations[],8,0))),$D111&lt;&gt;""),"S",""))),"")</f>
        <v/>
      </c>
      <c r="Y111" s="34" t="str">
        <f t="array" aca="1" ref="Y111" ca="1">IFERROR(IF(AND(OR(WEEKDAY(X$4,2)&gt;5,X$4=Congés),OR(X111="x",X111="S")),X111,IF(Y$4=$E111,"x",IF(AND(((Y$4-$E111)/VLOOKUP($D111,Opérations[],8,0))=INT(((Y$4-$E111)/VLOOKUP($D111,Opérations[],8,0))),$D111&lt;&gt;""),"S",""))),"")</f>
        <v/>
      </c>
      <c r="Z111" s="34" t="str">
        <f t="array" aca="1" ref="Z111" ca="1">IFERROR(IF(AND(OR(WEEKDAY(Y$4,2)&gt;5,Y$4=Congés),OR(Y111="x",Y111="S")),Y111,IF(Z$4=$E111,"x",IF(AND(((Z$4-$E111)/VLOOKUP($D111,Opérations[],8,0))=INT(((Z$4-$E111)/VLOOKUP($D111,Opérations[],8,0))),$D111&lt;&gt;""),"S",""))),"")</f>
        <v/>
      </c>
      <c r="AA111" s="34" t="str">
        <f t="array" aca="1" ref="AA111" ca="1">IFERROR(IF(AND(OR(WEEKDAY(Z$4,2)&gt;5,Z$4=Congés),OR(Z111="x",Z111="S")),Z111,IF(AA$4=$E111,"x",IF(AND(((AA$4-$E111)/VLOOKUP($D111,Opérations[],8,0))=INT(((AA$4-$E111)/VLOOKUP($D111,Opérations[],8,0))),$D111&lt;&gt;""),"S",""))),"")</f>
        <v/>
      </c>
      <c r="AB111" s="34" t="str">
        <f t="array" aca="1" ref="AB111" ca="1">IFERROR(IF(AND(OR(WEEKDAY(AA$4,2)&gt;5,AA$4=Congés),OR(AA111="x",AA111="S")),AA111,IF(AB$4=$E111,"x",IF(AND(((AB$4-$E111)/VLOOKUP($D111,Opérations[],8,0))=INT(((AB$4-$E111)/VLOOKUP($D111,Opérations[],8,0))),$D111&lt;&gt;""),"S",""))),"")</f>
        <v/>
      </c>
      <c r="AC111" s="34" t="str">
        <f t="array" aca="1" ref="AC111" ca="1">IFERROR(IF(AND(OR(WEEKDAY(AB$4,2)&gt;5,AB$4=Congés),OR(AB111="x",AB111="S")),AB111,IF(AC$4=$E111,"x",IF(AND(((AC$4-$E111)/VLOOKUP($D111,Opérations[],8,0))=INT(((AC$4-$E111)/VLOOKUP($D111,Opérations[],8,0))),$D111&lt;&gt;""),"S",""))),"")</f>
        <v/>
      </c>
      <c r="AD111" s="34" t="str">
        <f t="array" aca="1" ref="AD111" ca="1">IFERROR(IF(AND(OR(WEEKDAY(AC$4,2)&gt;5,AC$4=Congés),OR(AC111="x",AC111="S")),AC111,IF(AD$4=$E111,"x",IF(AND(((AD$4-$E111)/VLOOKUP($D111,Opérations[],8,0))=INT(((AD$4-$E111)/VLOOKUP($D111,Opérations[],8,0))),$D111&lt;&gt;""),"S",""))),"")</f>
        <v/>
      </c>
      <c r="AE111" s="34" t="str">
        <f t="array" aca="1" ref="AE111" ca="1">IFERROR(IF(AND(OR(WEEKDAY(AD$4,2)&gt;5,AD$4=Congés),OR(AD111="x",AD111="S")),AD111,IF(AE$4=$E111,"x",IF(AND(((AE$4-$E111)/VLOOKUP($D111,Opérations[],8,0))=INT(((AE$4-$E111)/VLOOKUP($D111,Opérations[],8,0))),$D111&lt;&gt;""),"S",""))),"")</f>
        <v/>
      </c>
      <c r="AF111" s="34" t="str">
        <f t="array" aca="1" ref="AF111" ca="1">IFERROR(IF(AND(OR(WEEKDAY(AE$4,2)&gt;5,AE$4=Congés),OR(AE111="x",AE111="S")),AE111,IF(AF$4=$E111,"x",IF(AND(((AF$4-$E111)/VLOOKUP($D111,Opérations[],8,0))=INT(((AF$4-$E111)/VLOOKUP($D111,Opérations[],8,0))),$D111&lt;&gt;""),"S",""))),"")</f>
        <v/>
      </c>
      <c r="AG111" s="72" t="str">
        <f t="array" aca="1" ref="AG111" ca="1">IFERROR(IF(AND(OR(WEEKDAY(AF$4,2)&gt;5,AF$4=Congés),OR(AF111="x",AF111="S")),AF111,IF(AG$4=$E111,"x",IF(AND(((AG$4-$E111)/VLOOKUP($D111,Opérations[],8,0))=INT(((AG$4-$E111)/VLOOKUP($D111,Opérations[],8,0))),$D111&lt;&gt;""),"S",""))),"")</f>
        <v/>
      </c>
      <c r="AH111" s="80" t="str">
        <f t="array" aca="1" ref="AH111" ca="1">IFERROR(IF(AND(OR(WEEKDAY(AG$4,2)&gt;5,AG$4=Congés),OR(AG111="x",AG111="S")),AG111,IF(AH$4=$E111,"x",IF(AND(((AH$4-$E111)/VLOOKUP($D111,Opérations[],8,0))=INT(((AH$4-$E111)/VLOOKUP($D111,Opérations[],8,0))),$D111&lt;&gt;""),"S",""))),"")</f>
        <v/>
      </c>
      <c r="AI111" s="34" t="str">
        <f t="array" aca="1" ref="AI111" ca="1">IFERROR(IF(AND(OR(WEEKDAY(AH$4,2)&gt;5,AH$4=Congés),OR(AH111="x",AH111="S")),AH111,IF(AI$4=$E111,"x",IF(AND(((AI$4-$E111)/VLOOKUP($D111,Opérations[],8,0))=INT(((AI$4-$E111)/VLOOKUP($D111,Opérations[],8,0))),$D111&lt;&gt;""),"S",""))),"")</f>
        <v/>
      </c>
      <c r="AJ111" s="34" t="str">
        <f t="array" aca="1" ref="AJ111" ca="1">IFERROR(IF(AND(OR(WEEKDAY(AI$4,2)&gt;5,AI$4=Congés),OR(AI111="x",AI111="S")),AI111,IF(AJ$4=$E111,"x",IF(AND(((AJ$4-$E111)/VLOOKUP($D111,Opérations[],8,0))=INT(((AJ$4-$E111)/VLOOKUP($D111,Opérations[],8,0))),$D111&lt;&gt;""),"S",""))),"")</f>
        <v/>
      </c>
      <c r="AK111" s="34" t="str">
        <f t="array" aca="1" ref="AK111" ca="1">IFERROR(IF(AND(OR(WEEKDAY(AJ$4,2)&gt;5,AJ$4=Congés),OR(AJ111="x",AJ111="S")),AJ111,IF(AK$4=$E111,"x",IF(AND(((AK$4-$E111)/VLOOKUP($D111,Opérations[],8,0))=INT(((AK$4-$E111)/VLOOKUP($D111,Opérations[],8,0))),$D111&lt;&gt;""),"S",""))),"")</f>
        <v/>
      </c>
      <c r="AL111" s="34" t="str">
        <f t="array" aca="1" ref="AL111" ca="1">IFERROR(IF(AND(OR(WEEKDAY(AK$4,2)&gt;5,AK$4=Congés),OR(AK111="x",AK111="S")),AK111,IF(AL$4=$E111,"x",IF(AND(((AL$4-$E111)/VLOOKUP($D111,Opérations[],8,0))=INT(((AL$4-$E111)/VLOOKUP($D111,Opérations[],8,0))),$D111&lt;&gt;""),"S",""))),"")</f>
        <v/>
      </c>
      <c r="AM111" s="34" t="str">
        <f t="array" aca="1" ref="AM111" ca="1">IFERROR(IF(AND(OR(WEEKDAY(AL$4,2)&gt;5,AL$4=Congés),OR(AL111="x",AL111="S")),AL111,IF(AM$4=$E111,"x",IF(AND(((AM$4-$E111)/VLOOKUP($D111,Opérations[],8,0))=INT(((AM$4-$E111)/VLOOKUP($D111,Opérations[],8,0))),$D111&lt;&gt;""),"S",""))),"")</f>
        <v/>
      </c>
      <c r="AN111" s="34" t="str">
        <f t="array" aca="1" ref="AN111" ca="1">IFERROR(IF(AND(OR(WEEKDAY(AM$4,2)&gt;5,AM$4=Congés),OR(AM111="x",AM111="S")),AM111,IF(AN$4=$E111,"x",IF(AND(((AN$4-$E111)/VLOOKUP($D111,Opérations[],8,0))=INT(((AN$4-$E111)/VLOOKUP($D111,Opérations[],8,0))),$D111&lt;&gt;""),"S",""))),"")</f>
        <v/>
      </c>
      <c r="AO111" s="34" t="str">
        <f t="array" aca="1" ref="AO111" ca="1">IFERROR(IF(AND(OR(WEEKDAY(AN$4,2)&gt;5,AN$4=Congés),OR(AN111="x",AN111="S")),AN111,IF(AO$4=$E111,"x",IF(AND(((AO$4-$E111)/VLOOKUP($D111,Opérations[],8,0))=INT(((AO$4-$E111)/VLOOKUP($D111,Opérations[],8,0))),$D111&lt;&gt;""),"S",""))),"")</f>
        <v/>
      </c>
      <c r="AP111" s="34" t="str">
        <f t="array" aca="1" ref="AP111" ca="1">IFERROR(IF(AND(OR(WEEKDAY(AO$4,2)&gt;5,AO$4=Congés),OR(AO111="x",AO111="S")),AO111,IF(AP$4=$E111,"x",IF(AND(((AP$4-$E111)/VLOOKUP($D111,Opérations[],8,0))=INT(((AP$4-$E111)/VLOOKUP($D111,Opérations[],8,0))),$D111&lt;&gt;""),"S",""))),"")</f>
        <v/>
      </c>
      <c r="AQ111" s="34" t="str">
        <f t="array" aca="1" ref="AQ111" ca="1">IFERROR(IF(AND(OR(WEEKDAY(AP$4,2)&gt;5,AP$4=Congés),OR(AP111="x",AP111="S")),AP111,IF(AQ$4=$E111,"x",IF(AND(((AQ$4-$E111)/VLOOKUP($D111,Opérations[],8,0))=INT(((AQ$4-$E111)/VLOOKUP($D111,Opérations[],8,0))),$D111&lt;&gt;""),"S",""))),"")</f>
        <v/>
      </c>
      <c r="AR111" s="34" t="str">
        <f t="array" aca="1" ref="AR111" ca="1">IFERROR(IF(AND(OR(WEEKDAY(AQ$4,2)&gt;5,AQ$4=Congés),OR(AQ111="x",AQ111="S")),AQ111,IF(AR$4=$E111,"x",IF(AND(((AR$4-$E111)/VLOOKUP($D111,Opérations[],8,0))=INT(((AR$4-$E111)/VLOOKUP($D111,Opérations[],8,0))),$D111&lt;&gt;""),"S",""))),"")</f>
        <v/>
      </c>
      <c r="AS111" s="34" t="str">
        <f t="array" aca="1" ref="AS111" ca="1">IFERROR(IF(AND(OR(WEEKDAY(AR$4,2)&gt;5,AR$4=Congés),OR(AR111="x",AR111="S")),AR111,IF(AS$4=$E111,"x",IF(AND(((AS$4-$E111)/VLOOKUP($D111,Opérations[],8,0))=INT(((AS$4-$E111)/VLOOKUP($D111,Opérations[],8,0))),$D111&lt;&gt;""),"S",""))),"")</f>
        <v/>
      </c>
      <c r="AT111" s="34" t="str">
        <f t="array" aca="1" ref="AT111" ca="1">IFERROR(IF(AND(OR(WEEKDAY(AS$4,2)&gt;5,AS$4=Congés),OR(AS111="x",AS111="S")),AS111,IF(AT$4=$E111,"x",IF(AND(((AT$4-$E111)/VLOOKUP($D111,Opérations[],8,0))=INT(((AT$4-$E111)/VLOOKUP($D111,Opérations[],8,0))),$D111&lt;&gt;""),"S",""))),"")</f>
        <v/>
      </c>
      <c r="AU111" s="34" t="str">
        <f t="array" aca="1" ref="AU111" ca="1">IFERROR(IF(AND(OR(WEEKDAY(AT$4,2)&gt;5,AT$4=Congés),OR(AT111="x",AT111="S")),AT111,IF(AU$4=$E111,"x",IF(AND(((AU$4-$E111)/VLOOKUP($D111,Opérations[],8,0))=INT(((AU$4-$E111)/VLOOKUP($D111,Opérations[],8,0))),$D111&lt;&gt;""),"S",""))),"")</f>
        <v/>
      </c>
      <c r="AV111" s="34" t="str">
        <f t="array" aca="1" ref="AV111" ca="1">IFERROR(IF(AND(OR(WEEKDAY(AU$4,2)&gt;5,AU$4=Congés),OR(AU111="x",AU111="S")),AU111,IF(AV$4=$E111,"x",IF(AND(((AV$4-$E111)/VLOOKUP($D111,Opérations[],8,0))=INT(((AV$4-$E111)/VLOOKUP($D111,Opérations[],8,0))),$D111&lt;&gt;""),"S",""))),"")</f>
        <v/>
      </c>
      <c r="AW111" s="34" t="str">
        <f t="array" aca="1" ref="AW111" ca="1">IFERROR(IF(AND(OR(WEEKDAY(AV$4,2)&gt;5,AV$4=Congés),OR(AV111="x",AV111="S")),AV111,IF(AW$4=$E111,"x",IF(AND(((AW$4-$E111)/VLOOKUP($D111,Opérations[],8,0))=INT(((AW$4-$E111)/VLOOKUP($D111,Opérations[],8,0))),$D111&lt;&gt;""),"S",""))),"")</f>
        <v/>
      </c>
      <c r="AX111" s="34" t="str">
        <f t="array" aca="1" ref="AX111" ca="1">IFERROR(IF(AND(OR(WEEKDAY(AW$4,2)&gt;5,AW$4=Congés),OR(AW111="x",AW111="S")),AW111,IF(AX$4=$E111,"x",IF(AND(((AX$4-$E111)/VLOOKUP($D111,Opérations[],8,0))=INT(((AX$4-$E111)/VLOOKUP($D111,Opérations[],8,0))),$D111&lt;&gt;""),"S",""))),"")</f>
        <v/>
      </c>
      <c r="AY111" s="34" t="str">
        <f t="array" aca="1" ref="AY111" ca="1">IFERROR(IF(AND(OR(WEEKDAY(AX$4,2)&gt;5,AX$4=Congés),OR(AX111="x",AX111="S")),AX111,IF(AY$4=$E111,"x",IF(AND(((AY$4-$E111)/VLOOKUP($D111,Opérations[],8,0))=INT(((AY$4-$E111)/VLOOKUP($D111,Opérations[],8,0))),$D111&lt;&gt;""),"S",""))),"")</f>
        <v/>
      </c>
      <c r="AZ111" s="34" t="str">
        <f t="array" aca="1" ref="AZ111" ca="1">IFERROR(IF(AND(OR(WEEKDAY(AY$4,2)&gt;5,AY$4=Congés),OR(AY111="x",AY111="S")),AY111,IF(AZ$4=$E111,"x",IF(AND(((AZ$4-$E111)/VLOOKUP($D111,Opérations[],8,0))=INT(((AZ$4-$E111)/VLOOKUP($D111,Opérations[],8,0))),$D111&lt;&gt;""),"S",""))),"")</f>
        <v/>
      </c>
      <c r="BA111" s="34" t="str">
        <f t="array" aca="1" ref="BA111" ca="1">IFERROR(IF(AND(OR(WEEKDAY(AZ$4,2)&gt;5,AZ$4=Congés),OR(AZ111="x",AZ111="S")),AZ111,IF(BA$4=$E111,"x",IF(AND(((BA$4-$E111)/VLOOKUP($D111,Opérations[],8,0))=INT(((BA$4-$E111)/VLOOKUP($D111,Opérations[],8,0))),$D111&lt;&gt;""),"S",""))),"")</f>
        <v/>
      </c>
      <c r="BB111" s="34" t="str">
        <f t="array" aca="1" ref="BB111" ca="1">IFERROR(IF(AND(OR(WEEKDAY(BA$4,2)&gt;5,BA$4=Congés),OR(BA111="x",BA111="S")),BA111,IF(BB$4=$E111,"x",IF(AND(((BB$4-$E111)/VLOOKUP($D111,Opérations[],8,0))=INT(((BB$4-$E111)/VLOOKUP($D111,Opérations[],8,0))),$D111&lt;&gt;""),"S",""))),"")</f>
        <v/>
      </c>
      <c r="BC111" s="34" t="str">
        <f t="array" aca="1" ref="BC111" ca="1">IFERROR(IF(AND(OR(WEEKDAY(BB$4,2)&gt;5,BB$4=Congés),OR(BB111="x",BB111="S")),BB111,IF(BC$4=$E111,"x",IF(AND(((BC$4-$E111)/VLOOKUP($D111,Opérations[],8,0))=INT(((BC$4-$E111)/VLOOKUP($D111,Opérations[],8,0))),$D111&lt;&gt;""),"S",""))),"")</f>
        <v/>
      </c>
      <c r="BD111" s="72" t="str">
        <f t="array" aca="1" ref="BD111" ca="1">IFERROR(IF(AND(OR(WEEKDAY(BC$4,2)&gt;5,BC$4=Congés),OR(BC111="x",BC111="S")),BC111,IF(BD$4=$E111,"x",IF(AND(((BD$4-$E111)/VLOOKUP($D111,Opérations[],8,0))=INT(((BD$4-$E111)/VLOOKUP($D111,Opérations[],8,0))),$D111&lt;&gt;""),"S",""))),"")</f>
        <v/>
      </c>
    </row>
    <row r="112" spans="3:56">
      <c r="C112" s="159" t="str">
        <f>IF(ISBLANK(D112),"",VLOOKUP(D112,Opérations[],2,0))</f>
        <v>Tenue des mirroirs</v>
      </c>
      <c r="D112" s="4">
        <f t="shared" si="5"/>
        <v>106</v>
      </c>
      <c r="E112" s="71">
        <f>IF(ISBLANK(D112),"",VLOOKUP(D112,Opérations[],3,0))</f>
        <v>42650</v>
      </c>
      <c r="F112" s="83"/>
      <c r="G112" s="80" t="str">
        <f t="array" aca="1" ref="G112" ca="1">IFERROR(IF(AND(OR(WEEKDAY(F$4,2)&gt;5,F$4=Congés),OR(F112="x",F112="S")),F112,IF(G$4=$E112,"x",IF(AND(((G$4-$E112)/VLOOKUP($D112,Opérations[],8,0))=INT(((G$4-$E112)/VLOOKUP($D112,Opérations[],8,0))),$D112&lt;&gt;""),"S",""))),"")</f>
        <v/>
      </c>
      <c r="H112" s="34" t="str">
        <f t="array" aca="1" ref="H112" ca="1">IFERROR(IF(AND(OR(WEEKDAY(G$4,2)&gt;5,G$4=Congés),OR(G112="x",G112="S")),G112,IF(H$4=$E112,"x",IF(AND(((H$4-$E112)/VLOOKUP($D112,Opérations[],8,0))=INT(((H$4-$E112)/VLOOKUP($D112,Opérations[],8,0))),$D112&lt;&gt;""),"S",""))),"")</f>
        <v/>
      </c>
      <c r="I112" s="34" t="str">
        <f t="array" aca="1" ref="I112" ca="1">IFERROR(IF(AND(OR(WEEKDAY(H$4,2)&gt;5,H$4=Congés),OR(H112="x",H112="S")),H112,IF(I$4=$E112,"x",IF(AND(((I$4-$E112)/VLOOKUP($D112,Opérations[],8,0))=INT(((I$4-$E112)/VLOOKUP($D112,Opérations[],8,0))),$D112&lt;&gt;""),"S",""))),"")</f>
        <v/>
      </c>
      <c r="J112" s="34" t="str">
        <f t="array" aca="1" ref="J112" ca="1">IFERROR(IF(AND(OR(WEEKDAY(I$4,2)&gt;5,I$4=Congés),OR(I112="x",I112="S")),I112,IF(J$4=$E112,"x",IF(AND(((J$4-$E112)/VLOOKUP($D112,Opérations[],8,0))=INT(((J$4-$E112)/VLOOKUP($D112,Opérations[],8,0))),$D112&lt;&gt;""),"S",""))),"")</f>
        <v/>
      </c>
      <c r="K112" s="34" t="str">
        <f t="array" aca="1" ref="K112" ca="1">IFERROR(IF(AND(OR(WEEKDAY(J$4,2)&gt;5,J$4=Congés),OR(J112="x",J112="S")),J112,IF(K$4=$E112,"x",IF(AND(((K$4-$E112)/VLOOKUP($D112,Opérations[],8,0))=INT(((K$4-$E112)/VLOOKUP($D112,Opérations[],8,0))),$D112&lt;&gt;""),"S",""))),"")</f>
        <v/>
      </c>
      <c r="L112" s="34" t="str">
        <f t="array" aca="1" ref="L112" ca="1">IFERROR(IF(AND(OR(WEEKDAY(K$4,2)&gt;5,K$4=Congés),OR(K112="x",K112="S")),K112,IF(L$4=$E112,"x",IF(AND(((L$4-$E112)/VLOOKUP($D112,Opérations[],8,0))=INT(((L$4-$E112)/VLOOKUP($D112,Opérations[],8,0))),$D112&lt;&gt;""),"S",""))),"")</f>
        <v/>
      </c>
      <c r="M112" s="34" t="str">
        <f t="array" aca="1" ref="M112" ca="1">IFERROR(IF(AND(OR(WEEKDAY(L$4,2)&gt;5,L$4=Congés),OR(L112="x",L112="S")),L112,IF(M$4=$E112,"x",IF(AND(((M$4-$E112)/VLOOKUP($D112,Opérations[],8,0))=INT(((M$4-$E112)/VLOOKUP($D112,Opérations[],8,0))),$D112&lt;&gt;""),"S",""))),"")</f>
        <v/>
      </c>
      <c r="N112" s="34" t="str">
        <f t="array" aca="1" ref="N112" ca="1">IFERROR(IF(AND(OR(WEEKDAY(M$4,2)&gt;5,M$4=Congés),OR(M112="x",M112="S")),M112,IF(N$4=$E112,"x",IF(AND(((N$4-$E112)/VLOOKUP($D112,Opérations[],8,0))=INT(((N$4-$E112)/VLOOKUP($D112,Opérations[],8,0))),$D112&lt;&gt;""),"S",""))),"")</f>
        <v/>
      </c>
      <c r="O112" s="34" t="str">
        <f t="array" aca="1" ref="O112" ca="1">IFERROR(IF(AND(OR(WEEKDAY(N$4,2)&gt;5,N$4=Congés),OR(N112="x",N112="S")),N112,IF(O$4=$E112,"x",IF(AND(((O$4-$E112)/VLOOKUP($D112,Opérations[],8,0))=INT(((O$4-$E112)/VLOOKUP($D112,Opérations[],8,0))),$D112&lt;&gt;""),"S",""))),"")</f>
        <v/>
      </c>
      <c r="P112" s="34" t="str">
        <f t="array" aca="1" ref="P112" ca="1">IFERROR(IF(AND(OR(WEEKDAY(O$4,2)&gt;5,O$4=Congés),OR(O112="x",O112="S")),O112,IF(P$4=$E112,"x",IF(AND(((P$4-$E112)/VLOOKUP($D112,Opérations[],8,0))=INT(((P$4-$E112)/VLOOKUP($D112,Opérations[],8,0))),$D112&lt;&gt;""),"S",""))),"")</f>
        <v>S</v>
      </c>
      <c r="Q112" s="34" t="str">
        <f t="array" aca="1" ref="Q112" ca="1">IFERROR(IF(AND(OR(WEEKDAY(P$4,2)&gt;5,P$4=Congés),OR(P112="x",P112="S")),P112,IF(Q$4=$E112,"x",IF(AND(((Q$4-$E112)/VLOOKUP($D112,Opérations[],8,0))=INT(((Q$4-$E112)/VLOOKUP($D112,Opérations[],8,0))),$D112&lt;&gt;""),"S",""))),"")</f>
        <v/>
      </c>
      <c r="R112" s="34" t="str">
        <f t="array" aca="1" ref="R112" ca="1">IFERROR(IF(AND(OR(WEEKDAY(Q$4,2)&gt;5,Q$4=Congés),OR(Q112="x",Q112="S")),Q112,IF(R$4=$E112,"x",IF(AND(((R$4-$E112)/VLOOKUP($D112,Opérations[],8,0))=INT(((R$4-$E112)/VLOOKUP($D112,Opérations[],8,0))),$D112&lt;&gt;""),"S",""))),"")</f>
        <v/>
      </c>
      <c r="S112" s="34" t="str">
        <f t="array" aca="1" ref="S112" ca="1">IFERROR(IF(AND(OR(WEEKDAY(R$4,2)&gt;5,R$4=Congés),OR(R112="x",R112="S")),R112,IF(S$4=$E112,"x",IF(AND(((S$4-$E112)/VLOOKUP($D112,Opérations[],8,0))=INT(((S$4-$E112)/VLOOKUP($D112,Opérations[],8,0))),$D112&lt;&gt;""),"S",""))),"")</f>
        <v/>
      </c>
      <c r="T112" s="34" t="str">
        <f t="array" aca="1" ref="T112" ca="1">IFERROR(IF(AND(OR(WEEKDAY(S$4,2)&gt;5,S$4=Congés),OR(S112="x",S112="S")),S112,IF(T$4=$E112,"x",IF(AND(((T$4-$E112)/VLOOKUP($D112,Opérations[],8,0))=INT(((T$4-$E112)/VLOOKUP($D112,Opérations[],8,0))),$D112&lt;&gt;""),"S",""))),"")</f>
        <v/>
      </c>
      <c r="U112" s="34" t="str">
        <f t="array" aca="1" ref="U112" ca="1">IFERROR(IF(AND(OR(WEEKDAY(T$4,2)&gt;5,T$4=Congés),OR(T112="x",T112="S")),T112,IF(U$4=$E112,"x",IF(AND(((U$4-$E112)/VLOOKUP($D112,Opérations[],8,0))=INT(((U$4-$E112)/VLOOKUP($D112,Opérations[],8,0))),$D112&lt;&gt;""),"S",""))),"")</f>
        <v/>
      </c>
      <c r="V112" s="34" t="str">
        <f t="array" aca="1" ref="V112" ca="1">IFERROR(IF(AND(OR(WEEKDAY(U$4,2)&gt;5,U$4=Congés),OR(U112="x",U112="S")),U112,IF(V$4=$E112,"x",IF(AND(((V$4-$E112)/VLOOKUP($D112,Opérations[],8,0))=INT(((V$4-$E112)/VLOOKUP($D112,Opérations[],8,0))),$D112&lt;&gt;""),"S",""))),"")</f>
        <v/>
      </c>
      <c r="W112" s="34" t="str">
        <f t="array" aca="1" ref="W112" ca="1">IFERROR(IF(AND(OR(WEEKDAY(V$4,2)&gt;5,V$4=Congés),OR(V112="x",V112="S")),V112,IF(W$4=$E112,"x",IF(AND(((W$4-$E112)/VLOOKUP($D112,Opérations[],8,0))=INT(((W$4-$E112)/VLOOKUP($D112,Opérations[],8,0))),$D112&lt;&gt;""),"S",""))),"")</f>
        <v/>
      </c>
      <c r="X112" s="34" t="str">
        <f t="array" aca="1" ref="X112" ca="1">IFERROR(IF(AND(OR(WEEKDAY(W$4,2)&gt;5,W$4=Congés),OR(W112="x",W112="S")),W112,IF(X$4=$E112,"x",IF(AND(((X$4-$E112)/VLOOKUP($D112,Opérations[],8,0))=INT(((X$4-$E112)/VLOOKUP($D112,Opérations[],8,0))),$D112&lt;&gt;""),"S",""))),"")</f>
        <v/>
      </c>
      <c r="Y112" s="34" t="str">
        <f t="array" aca="1" ref="Y112" ca="1">IFERROR(IF(AND(OR(WEEKDAY(X$4,2)&gt;5,X$4=Congés),OR(X112="x",X112="S")),X112,IF(Y$4=$E112,"x",IF(AND(((Y$4-$E112)/VLOOKUP($D112,Opérations[],8,0))=INT(((Y$4-$E112)/VLOOKUP($D112,Opérations[],8,0))),$D112&lt;&gt;""),"S",""))),"")</f>
        <v/>
      </c>
      <c r="Z112" s="34" t="str">
        <f t="array" aca="1" ref="Z112" ca="1">IFERROR(IF(AND(OR(WEEKDAY(Y$4,2)&gt;5,Y$4=Congés),OR(Y112="x",Y112="S")),Y112,IF(Z$4=$E112,"x",IF(AND(((Z$4-$E112)/VLOOKUP($D112,Opérations[],8,0))=INT(((Z$4-$E112)/VLOOKUP($D112,Opérations[],8,0))),$D112&lt;&gt;""),"S",""))),"")</f>
        <v/>
      </c>
      <c r="AA112" s="34" t="str">
        <f t="array" aca="1" ref="AA112" ca="1">IFERROR(IF(AND(OR(WEEKDAY(Z$4,2)&gt;5,Z$4=Congés),OR(Z112="x",Z112="S")),Z112,IF(AA$4=$E112,"x",IF(AND(((AA$4-$E112)/VLOOKUP($D112,Opérations[],8,0))=INT(((AA$4-$E112)/VLOOKUP($D112,Opérations[],8,0))),$D112&lt;&gt;""),"S",""))),"")</f>
        <v/>
      </c>
      <c r="AB112" s="34" t="str">
        <f t="array" aca="1" ref="AB112" ca="1">IFERROR(IF(AND(OR(WEEKDAY(AA$4,2)&gt;5,AA$4=Congés),OR(AA112="x",AA112="S")),AA112,IF(AB$4=$E112,"x",IF(AND(((AB$4-$E112)/VLOOKUP($D112,Opérations[],8,0))=INT(((AB$4-$E112)/VLOOKUP($D112,Opérations[],8,0))),$D112&lt;&gt;""),"S",""))),"")</f>
        <v/>
      </c>
      <c r="AC112" s="34" t="str">
        <f t="array" aca="1" ref="AC112" ca="1">IFERROR(IF(AND(OR(WEEKDAY(AB$4,2)&gt;5,AB$4=Congés),OR(AB112="x",AB112="S")),AB112,IF(AC$4=$E112,"x",IF(AND(((AC$4-$E112)/VLOOKUP($D112,Opérations[],8,0))=INT(((AC$4-$E112)/VLOOKUP($D112,Opérations[],8,0))),$D112&lt;&gt;""),"S",""))),"")</f>
        <v/>
      </c>
      <c r="AD112" s="34" t="str">
        <f t="array" aca="1" ref="AD112" ca="1">IFERROR(IF(AND(OR(WEEKDAY(AC$4,2)&gt;5,AC$4=Congés),OR(AC112="x",AC112="S")),AC112,IF(AD$4=$E112,"x",IF(AND(((AD$4-$E112)/VLOOKUP($D112,Opérations[],8,0))=INT(((AD$4-$E112)/VLOOKUP($D112,Opérations[],8,0))),$D112&lt;&gt;""),"S",""))),"")</f>
        <v>S</v>
      </c>
      <c r="AE112" s="34" t="str">
        <f t="array" aca="1" ref="AE112" ca="1">IFERROR(IF(AND(OR(WEEKDAY(AD$4,2)&gt;5,AD$4=Congés),OR(AD112="x",AD112="S")),AD112,IF(AE$4=$E112,"x",IF(AND(((AE$4-$E112)/VLOOKUP($D112,Opérations[],8,0))=INT(((AE$4-$E112)/VLOOKUP($D112,Opérations[],8,0))),$D112&lt;&gt;""),"S",""))),"")</f>
        <v/>
      </c>
      <c r="AF112" s="34" t="str">
        <f t="array" aca="1" ref="AF112" ca="1">IFERROR(IF(AND(OR(WEEKDAY(AE$4,2)&gt;5,AE$4=Congés),OR(AE112="x",AE112="S")),AE112,IF(AF$4=$E112,"x",IF(AND(((AF$4-$E112)/VLOOKUP($D112,Opérations[],8,0))=INT(((AF$4-$E112)/VLOOKUP($D112,Opérations[],8,0))),$D112&lt;&gt;""),"S",""))),"")</f>
        <v/>
      </c>
      <c r="AG112" s="72" t="str">
        <f t="array" aca="1" ref="AG112" ca="1">IFERROR(IF(AND(OR(WEEKDAY(AF$4,2)&gt;5,AF$4=Congés),OR(AF112="x",AF112="S")),AF112,IF(AG$4=$E112,"x",IF(AND(((AG$4-$E112)/VLOOKUP($D112,Opérations[],8,0))=INT(((AG$4-$E112)/VLOOKUP($D112,Opérations[],8,0))),$D112&lt;&gt;""),"S",""))),"")</f>
        <v/>
      </c>
      <c r="AH112" s="80" t="str">
        <f t="array" aca="1" ref="AH112" ca="1">IFERROR(IF(AND(OR(WEEKDAY(AG$4,2)&gt;5,AG$4=Congés),OR(AG112="x",AG112="S")),AG112,IF(AH$4=$E112,"x",IF(AND(((AH$4-$E112)/VLOOKUP($D112,Opérations[],8,0))=INT(((AH$4-$E112)/VLOOKUP($D112,Opérations[],8,0))),$D112&lt;&gt;""),"S",""))),"")</f>
        <v/>
      </c>
      <c r="AI112" s="34" t="str">
        <f t="array" aca="1" ref="AI112" ca="1">IFERROR(IF(AND(OR(WEEKDAY(AH$4,2)&gt;5,AH$4=Congés),OR(AH112="x",AH112="S")),AH112,IF(AI$4=$E112,"x",IF(AND(((AI$4-$E112)/VLOOKUP($D112,Opérations[],8,0))=INT(((AI$4-$E112)/VLOOKUP($D112,Opérations[],8,0))),$D112&lt;&gt;""),"S",""))),"")</f>
        <v/>
      </c>
      <c r="AJ112" s="34" t="str">
        <f t="array" aca="1" ref="AJ112" ca="1">IFERROR(IF(AND(OR(WEEKDAY(AI$4,2)&gt;5,AI$4=Congés),OR(AI112="x",AI112="S")),AI112,IF(AJ$4=$E112,"x",IF(AND(((AJ$4-$E112)/VLOOKUP($D112,Opérations[],8,0))=INT(((AJ$4-$E112)/VLOOKUP($D112,Opérations[],8,0))),$D112&lt;&gt;""),"S",""))),"")</f>
        <v/>
      </c>
      <c r="AK112" s="34" t="str">
        <f t="array" aca="1" ref="AK112" ca="1">IFERROR(IF(AND(OR(WEEKDAY(AJ$4,2)&gt;5,AJ$4=Congés),OR(AJ112="x",AJ112="S")),AJ112,IF(AK$4=$E112,"x",IF(AND(((AK$4-$E112)/VLOOKUP($D112,Opérations[],8,0))=INT(((AK$4-$E112)/VLOOKUP($D112,Opérations[],8,0))),$D112&lt;&gt;""),"S",""))),"")</f>
        <v/>
      </c>
      <c r="AL112" s="34" t="str">
        <f t="array" aca="1" ref="AL112" ca="1">IFERROR(IF(AND(OR(WEEKDAY(AK$4,2)&gt;5,AK$4=Congés),OR(AK112="x",AK112="S")),AK112,IF(AL$4=$E112,"x",IF(AND(((AL$4-$E112)/VLOOKUP($D112,Opérations[],8,0))=INT(((AL$4-$E112)/VLOOKUP($D112,Opérations[],8,0))),$D112&lt;&gt;""),"S",""))),"")</f>
        <v/>
      </c>
      <c r="AM112" s="34" t="str">
        <f t="array" aca="1" ref="AM112" ca="1">IFERROR(IF(AND(OR(WEEKDAY(AL$4,2)&gt;5,AL$4=Congés),OR(AL112="x",AL112="S")),AL112,IF(AM$4=$E112,"x",IF(AND(((AM$4-$E112)/VLOOKUP($D112,Opérations[],8,0))=INT(((AM$4-$E112)/VLOOKUP($D112,Opérations[],8,0))),$D112&lt;&gt;""),"S",""))),"")</f>
        <v/>
      </c>
      <c r="AN112" s="34" t="str">
        <f t="array" aca="1" ref="AN112" ca="1">IFERROR(IF(AND(OR(WEEKDAY(AM$4,2)&gt;5,AM$4=Congés),OR(AM112="x",AM112="S")),AM112,IF(AN$4=$E112,"x",IF(AND(((AN$4-$E112)/VLOOKUP($D112,Opérations[],8,0))=INT(((AN$4-$E112)/VLOOKUP($D112,Opérations[],8,0))),$D112&lt;&gt;""),"S",""))),"")</f>
        <v/>
      </c>
      <c r="AO112" s="34" t="str">
        <f t="array" aca="1" ref="AO112" ca="1">IFERROR(IF(AND(OR(WEEKDAY(AN$4,2)&gt;5,AN$4=Congés),OR(AN112="x",AN112="S")),AN112,IF(AO$4=$E112,"x",IF(AND(((AO$4-$E112)/VLOOKUP($D112,Opérations[],8,0))=INT(((AO$4-$E112)/VLOOKUP($D112,Opérations[],8,0))),$D112&lt;&gt;""),"S",""))),"")</f>
        <v/>
      </c>
      <c r="AP112" s="34" t="str">
        <f t="array" aca="1" ref="AP112" ca="1">IFERROR(IF(AND(OR(WEEKDAY(AO$4,2)&gt;5,AO$4=Congés),OR(AO112="x",AO112="S")),AO112,IF(AP$4=$E112,"x",IF(AND(((AP$4-$E112)/VLOOKUP($D112,Opérations[],8,0))=INT(((AP$4-$E112)/VLOOKUP($D112,Opérations[],8,0))),$D112&lt;&gt;""),"S",""))),"")</f>
        <v/>
      </c>
      <c r="AQ112" s="34" t="str">
        <f t="array" aca="1" ref="AQ112" ca="1">IFERROR(IF(AND(OR(WEEKDAY(AP$4,2)&gt;5,AP$4=Congés),OR(AP112="x",AP112="S")),AP112,IF(AQ$4=$E112,"x",IF(AND(((AQ$4-$E112)/VLOOKUP($D112,Opérations[],8,0))=INT(((AQ$4-$E112)/VLOOKUP($D112,Opérations[],8,0))),$D112&lt;&gt;""),"S",""))),"")</f>
        <v/>
      </c>
      <c r="AR112" s="34" t="str">
        <f t="array" aca="1" ref="AR112" ca="1">IFERROR(IF(AND(OR(WEEKDAY(AQ$4,2)&gt;5,AQ$4=Congés),OR(AQ112="x",AQ112="S")),AQ112,IF(AR$4=$E112,"x",IF(AND(((AR$4-$E112)/VLOOKUP($D112,Opérations[],8,0))=INT(((AR$4-$E112)/VLOOKUP($D112,Opérations[],8,0))),$D112&lt;&gt;""),"S",""))),"")</f>
        <v>S</v>
      </c>
      <c r="AS112" s="34" t="str">
        <f t="array" aca="1" ref="AS112" ca="1">IFERROR(IF(AND(OR(WEEKDAY(AR$4,2)&gt;5,AR$4=Congés),OR(AR112="x",AR112="S")),AR112,IF(AS$4=$E112,"x",IF(AND(((AS$4-$E112)/VLOOKUP($D112,Opérations[],8,0))=INT(((AS$4-$E112)/VLOOKUP($D112,Opérations[],8,0))),$D112&lt;&gt;""),"S",""))),"")</f>
        <v/>
      </c>
      <c r="AT112" s="34" t="str">
        <f t="array" aca="1" ref="AT112" ca="1">IFERROR(IF(AND(OR(WEEKDAY(AS$4,2)&gt;5,AS$4=Congés),OR(AS112="x",AS112="S")),AS112,IF(AT$4=$E112,"x",IF(AND(((AT$4-$E112)/VLOOKUP($D112,Opérations[],8,0))=INT(((AT$4-$E112)/VLOOKUP($D112,Opérations[],8,0))),$D112&lt;&gt;""),"S",""))),"")</f>
        <v/>
      </c>
      <c r="AU112" s="34" t="str">
        <f t="array" aca="1" ref="AU112" ca="1">IFERROR(IF(AND(OR(WEEKDAY(AT$4,2)&gt;5,AT$4=Congés),OR(AT112="x",AT112="S")),AT112,IF(AU$4=$E112,"x",IF(AND(((AU$4-$E112)/VLOOKUP($D112,Opérations[],8,0))=INT(((AU$4-$E112)/VLOOKUP($D112,Opérations[],8,0))),$D112&lt;&gt;""),"S",""))),"")</f>
        <v/>
      </c>
      <c r="AV112" s="34" t="str">
        <f t="array" aca="1" ref="AV112" ca="1">IFERROR(IF(AND(OR(WEEKDAY(AU$4,2)&gt;5,AU$4=Congés),OR(AU112="x",AU112="S")),AU112,IF(AV$4=$E112,"x",IF(AND(((AV$4-$E112)/VLOOKUP($D112,Opérations[],8,0))=INT(((AV$4-$E112)/VLOOKUP($D112,Opérations[],8,0))),$D112&lt;&gt;""),"S",""))),"")</f>
        <v/>
      </c>
      <c r="AW112" s="34" t="str">
        <f t="array" aca="1" ref="AW112" ca="1">IFERROR(IF(AND(OR(WEEKDAY(AV$4,2)&gt;5,AV$4=Congés),OR(AV112="x",AV112="S")),AV112,IF(AW$4=$E112,"x",IF(AND(((AW$4-$E112)/VLOOKUP($D112,Opérations[],8,0))=INT(((AW$4-$E112)/VLOOKUP($D112,Opérations[],8,0))),$D112&lt;&gt;""),"S",""))),"")</f>
        <v/>
      </c>
      <c r="AX112" s="34" t="str">
        <f t="array" aca="1" ref="AX112" ca="1">IFERROR(IF(AND(OR(WEEKDAY(AW$4,2)&gt;5,AW$4=Congés),OR(AW112="x",AW112="S")),AW112,IF(AX$4=$E112,"x",IF(AND(((AX$4-$E112)/VLOOKUP($D112,Opérations[],8,0))=INT(((AX$4-$E112)/VLOOKUP($D112,Opérations[],8,0))),$D112&lt;&gt;""),"S",""))),"")</f>
        <v/>
      </c>
      <c r="AY112" s="34" t="str">
        <f t="array" aca="1" ref="AY112" ca="1">IFERROR(IF(AND(OR(WEEKDAY(AX$4,2)&gt;5,AX$4=Congés),OR(AX112="x",AX112="S")),AX112,IF(AY$4=$E112,"x",IF(AND(((AY$4-$E112)/VLOOKUP($D112,Opérations[],8,0))=INT(((AY$4-$E112)/VLOOKUP($D112,Opérations[],8,0))),$D112&lt;&gt;""),"S",""))),"")</f>
        <v/>
      </c>
      <c r="AZ112" s="34" t="str">
        <f t="array" aca="1" ref="AZ112" ca="1">IFERROR(IF(AND(OR(WEEKDAY(AY$4,2)&gt;5,AY$4=Congés),OR(AY112="x",AY112="S")),AY112,IF(AZ$4=$E112,"x",IF(AND(((AZ$4-$E112)/VLOOKUP($D112,Opérations[],8,0))=INT(((AZ$4-$E112)/VLOOKUP($D112,Opérations[],8,0))),$D112&lt;&gt;""),"S",""))),"")</f>
        <v/>
      </c>
      <c r="BA112" s="34" t="str">
        <f t="array" aca="1" ref="BA112" ca="1">IFERROR(IF(AND(OR(WEEKDAY(AZ$4,2)&gt;5,AZ$4=Congés),OR(AZ112="x",AZ112="S")),AZ112,IF(BA$4=$E112,"x",IF(AND(((BA$4-$E112)/VLOOKUP($D112,Opérations[],8,0))=INT(((BA$4-$E112)/VLOOKUP($D112,Opérations[],8,0))),$D112&lt;&gt;""),"S",""))),"")</f>
        <v/>
      </c>
      <c r="BB112" s="34" t="str">
        <f t="array" aca="1" ref="BB112" ca="1">IFERROR(IF(AND(OR(WEEKDAY(BA$4,2)&gt;5,BA$4=Congés),OR(BA112="x",BA112="S")),BA112,IF(BB$4=$E112,"x",IF(AND(((BB$4-$E112)/VLOOKUP($D112,Opérations[],8,0))=INT(((BB$4-$E112)/VLOOKUP($D112,Opérations[],8,0))),$D112&lt;&gt;""),"S",""))),"")</f>
        <v/>
      </c>
      <c r="BC112" s="34" t="str">
        <f t="array" aca="1" ref="BC112" ca="1">IFERROR(IF(AND(OR(WEEKDAY(BB$4,2)&gt;5,BB$4=Congés),OR(BB112="x",BB112="S")),BB112,IF(BC$4=$E112,"x",IF(AND(((BC$4-$E112)/VLOOKUP($D112,Opérations[],8,0))=INT(((BC$4-$E112)/VLOOKUP($D112,Opérations[],8,0))),$D112&lt;&gt;""),"S",""))),"")</f>
        <v/>
      </c>
      <c r="BD112" s="72" t="str">
        <f t="array" aca="1" ref="BD112" ca="1">IFERROR(IF(AND(OR(WEEKDAY(BC$4,2)&gt;5,BC$4=Congés),OR(BC112="x",BC112="S")),BC112,IF(BD$4=$E112,"x",IF(AND(((BD$4-$E112)/VLOOKUP($D112,Opérations[],8,0))=INT(((BD$4-$E112)/VLOOKUP($D112,Opérations[],8,0))),$D112&lt;&gt;""),"S",""))),"")</f>
        <v/>
      </c>
    </row>
    <row r="113" spans="3:56">
      <c r="C113" s="159" t="str">
        <f>IF(ISBLANK(D113),"",VLOOKUP(D113,Opérations[],2,0))</f>
        <v>Papier Téflon</v>
      </c>
      <c r="D113" s="4">
        <f t="shared" si="5"/>
        <v>107</v>
      </c>
      <c r="E113" s="71">
        <f>IF(ISBLANK(D113),"",VLOOKUP(D113,Opérations[],3,0))</f>
        <v>42650</v>
      </c>
      <c r="F113" s="83"/>
      <c r="G113" s="80" t="str">
        <f t="array" aca="1" ref="G113" ca="1">IFERROR(IF(AND(OR(WEEKDAY(F$4,2)&gt;5,F$4=Congés),OR(F113="x",F113="S")),F113,IF(G$4=$E113,"x",IF(AND(((G$4-$E113)/VLOOKUP($D113,Opérations[],8,0))=INT(((G$4-$E113)/VLOOKUP($D113,Opérations[],8,0))),$D113&lt;&gt;""),"S",""))),"")</f>
        <v/>
      </c>
      <c r="H113" s="34" t="str">
        <f t="array" aca="1" ref="H113" ca="1">IFERROR(IF(AND(OR(WEEKDAY(G$4,2)&gt;5,G$4=Congés),OR(G113="x",G113="S")),G113,IF(H$4=$E113,"x",IF(AND(((H$4-$E113)/VLOOKUP($D113,Opérations[],8,0))=INT(((H$4-$E113)/VLOOKUP($D113,Opérations[],8,0))),$D113&lt;&gt;""),"S",""))),"")</f>
        <v/>
      </c>
      <c r="I113" s="34" t="str">
        <f t="array" aca="1" ref="I113" ca="1">IFERROR(IF(AND(OR(WEEKDAY(H$4,2)&gt;5,H$4=Congés),OR(H113="x",H113="S")),H113,IF(I$4=$E113,"x",IF(AND(((I$4-$E113)/VLOOKUP($D113,Opérations[],8,0))=INT(((I$4-$E113)/VLOOKUP($D113,Opérations[],8,0))),$D113&lt;&gt;""),"S",""))),"")</f>
        <v/>
      </c>
      <c r="J113" s="34" t="str">
        <f t="array" aca="1" ref="J113" ca="1">IFERROR(IF(AND(OR(WEEKDAY(I$4,2)&gt;5,I$4=Congés),OR(I113="x",I113="S")),I113,IF(J$4=$E113,"x",IF(AND(((J$4-$E113)/VLOOKUP($D113,Opérations[],8,0))=INT(((J$4-$E113)/VLOOKUP($D113,Opérations[],8,0))),$D113&lt;&gt;""),"S",""))),"")</f>
        <v/>
      </c>
      <c r="K113" s="34" t="str">
        <f t="array" aca="1" ref="K113" ca="1">IFERROR(IF(AND(OR(WEEKDAY(J$4,2)&gt;5,J$4=Congés),OR(J113="x",J113="S")),J113,IF(K$4=$E113,"x",IF(AND(((K$4-$E113)/VLOOKUP($D113,Opérations[],8,0))=INT(((K$4-$E113)/VLOOKUP($D113,Opérations[],8,0))),$D113&lt;&gt;""),"S",""))),"")</f>
        <v/>
      </c>
      <c r="L113" s="34" t="str">
        <f t="array" aca="1" ref="L113" ca="1">IFERROR(IF(AND(OR(WEEKDAY(K$4,2)&gt;5,K$4=Congés),OR(K113="x",K113="S")),K113,IF(L$4=$E113,"x",IF(AND(((L$4-$E113)/VLOOKUP($D113,Opérations[],8,0))=INT(((L$4-$E113)/VLOOKUP($D113,Opérations[],8,0))),$D113&lt;&gt;""),"S",""))),"")</f>
        <v/>
      </c>
      <c r="M113" s="34" t="str">
        <f t="array" aca="1" ref="M113" ca="1">IFERROR(IF(AND(OR(WEEKDAY(L$4,2)&gt;5,L$4=Congés),OR(L113="x",L113="S")),L113,IF(M$4=$E113,"x",IF(AND(((M$4-$E113)/VLOOKUP($D113,Opérations[],8,0))=INT(((M$4-$E113)/VLOOKUP($D113,Opérations[],8,0))),$D113&lt;&gt;""),"S",""))),"")</f>
        <v/>
      </c>
      <c r="N113" s="34" t="str">
        <f t="array" aca="1" ref="N113" ca="1">IFERROR(IF(AND(OR(WEEKDAY(M$4,2)&gt;5,M$4=Congés),OR(M113="x",M113="S")),M113,IF(N$4=$E113,"x",IF(AND(((N$4-$E113)/VLOOKUP($D113,Opérations[],8,0))=INT(((N$4-$E113)/VLOOKUP($D113,Opérations[],8,0))),$D113&lt;&gt;""),"S",""))),"")</f>
        <v/>
      </c>
      <c r="O113" s="34" t="str">
        <f t="array" aca="1" ref="O113" ca="1">IFERROR(IF(AND(OR(WEEKDAY(N$4,2)&gt;5,N$4=Congés),OR(N113="x",N113="S")),N113,IF(O$4=$E113,"x",IF(AND(((O$4-$E113)/VLOOKUP($D113,Opérations[],8,0))=INT(((O$4-$E113)/VLOOKUP($D113,Opérations[],8,0))),$D113&lt;&gt;""),"S",""))),"")</f>
        <v/>
      </c>
      <c r="P113" s="34" t="str">
        <f t="array" aca="1" ref="P113" ca="1">IFERROR(IF(AND(OR(WEEKDAY(O$4,2)&gt;5,O$4=Congés),OR(O113="x",O113="S")),O113,IF(P$4=$E113,"x",IF(AND(((P$4-$E113)/VLOOKUP($D113,Opérations[],8,0))=INT(((P$4-$E113)/VLOOKUP($D113,Opérations[],8,0))),$D113&lt;&gt;""),"S",""))),"")</f>
        <v>S</v>
      </c>
      <c r="Q113" s="34" t="str">
        <f t="array" aca="1" ref="Q113" ca="1">IFERROR(IF(AND(OR(WEEKDAY(P$4,2)&gt;5,P$4=Congés),OR(P113="x",P113="S")),P113,IF(Q$4=$E113,"x",IF(AND(((Q$4-$E113)/VLOOKUP($D113,Opérations[],8,0))=INT(((Q$4-$E113)/VLOOKUP($D113,Opérations[],8,0))),$D113&lt;&gt;""),"S",""))),"")</f>
        <v/>
      </c>
      <c r="R113" s="34" t="str">
        <f t="array" aca="1" ref="R113" ca="1">IFERROR(IF(AND(OR(WEEKDAY(Q$4,2)&gt;5,Q$4=Congés),OR(Q113="x",Q113="S")),Q113,IF(R$4=$E113,"x",IF(AND(((R$4-$E113)/VLOOKUP($D113,Opérations[],8,0))=INT(((R$4-$E113)/VLOOKUP($D113,Opérations[],8,0))),$D113&lt;&gt;""),"S",""))),"")</f>
        <v/>
      </c>
      <c r="S113" s="34" t="str">
        <f t="array" aca="1" ref="S113" ca="1">IFERROR(IF(AND(OR(WEEKDAY(R$4,2)&gt;5,R$4=Congés),OR(R113="x",R113="S")),R113,IF(S$4=$E113,"x",IF(AND(((S$4-$E113)/VLOOKUP($D113,Opérations[],8,0))=INT(((S$4-$E113)/VLOOKUP($D113,Opérations[],8,0))),$D113&lt;&gt;""),"S",""))),"")</f>
        <v/>
      </c>
      <c r="T113" s="34" t="str">
        <f t="array" aca="1" ref="T113" ca="1">IFERROR(IF(AND(OR(WEEKDAY(S$4,2)&gt;5,S$4=Congés),OR(S113="x",S113="S")),S113,IF(T$4=$E113,"x",IF(AND(((T$4-$E113)/VLOOKUP($D113,Opérations[],8,0))=INT(((T$4-$E113)/VLOOKUP($D113,Opérations[],8,0))),$D113&lt;&gt;""),"S",""))),"")</f>
        <v/>
      </c>
      <c r="U113" s="34" t="str">
        <f t="array" aca="1" ref="U113" ca="1">IFERROR(IF(AND(OR(WEEKDAY(T$4,2)&gt;5,T$4=Congés),OR(T113="x",T113="S")),T113,IF(U$4=$E113,"x",IF(AND(((U$4-$E113)/VLOOKUP($D113,Opérations[],8,0))=INT(((U$4-$E113)/VLOOKUP($D113,Opérations[],8,0))),$D113&lt;&gt;""),"S",""))),"")</f>
        <v/>
      </c>
      <c r="V113" s="34" t="str">
        <f t="array" aca="1" ref="V113" ca="1">IFERROR(IF(AND(OR(WEEKDAY(U$4,2)&gt;5,U$4=Congés),OR(U113="x",U113="S")),U113,IF(V$4=$E113,"x",IF(AND(((V$4-$E113)/VLOOKUP($D113,Opérations[],8,0))=INT(((V$4-$E113)/VLOOKUP($D113,Opérations[],8,0))),$D113&lt;&gt;""),"S",""))),"")</f>
        <v/>
      </c>
      <c r="W113" s="34" t="str">
        <f t="array" aca="1" ref="W113" ca="1">IFERROR(IF(AND(OR(WEEKDAY(V$4,2)&gt;5,V$4=Congés),OR(V113="x",V113="S")),V113,IF(W$4=$E113,"x",IF(AND(((W$4-$E113)/VLOOKUP($D113,Opérations[],8,0))=INT(((W$4-$E113)/VLOOKUP($D113,Opérations[],8,0))),$D113&lt;&gt;""),"S",""))),"")</f>
        <v/>
      </c>
      <c r="X113" s="34" t="str">
        <f t="array" aca="1" ref="X113" ca="1">IFERROR(IF(AND(OR(WEEKDAY(W$4,2)&gt;5,W$4=Congés),OR(W113="x",W113="S")),W113,IF(X$4=$E113,"x",IF(AND(((X$4-$E113)/VLOOKUP($D113,Opérations[],8,0))=INT(((X$4-$E113)/VLOOKUP($D113,Opérations[],8,0))),$D113&lt;&gt;""),"S",""))),"")</f>
        <v/>
      </c>
      <c r="Y113" s="34" t="str">
        <f t="array" aca="1" ref="Y113" ca="1">IFERROR(IF(AND(OR(WEEKDAY(X$4,2)&gt;5,X$4=Congés),OR(X113="x",X113="S")),X113,IF(Y$4=$E113,"x",IF(AND(((Y$4-$E113)/VLOOKUP($D113,Opérations[],8,0))=INT(((Y$4-$E113)/VLOOKUP($D113,Opérations[],8,0))),$D113&lt;&gt;""),"S",""))),"")</f>
        <v/>
      </c>
      <c r="Z113" s="34" t="str">
        <f t="array" aca="1" ref="Z113" ca="1">IFERROR(IF(AND(OR(WEEKDAY(Y$4,2)&gt;5,Y$4=Congés),OR(Y113="x",Y113="S")),Y113,IF(Z$4=$E113,"x",IF(AND(((Z$4-$E113)/VLOOKUP($D113,Opérations[],8,0))=INT(((Z$4-$E113)/VLOOKUP($D113,Opérations[],8,0))),$D113&lt;&gt;""),"S",""))),"")</f>
        <v/>
      </c>
      <c r="AA113" s="34" t="str">
        <f t="array" aca="1" ref="AA113" ca="1">IFERROR(IF(AND(OR(WEEKDAY(Z$4,2)&gt;5,Z$4=Congés),OR(Z113="x",Z113="S")),Z113,IF(AA$4=$E113,"x",IF(AND(((AA$4-$E113)/VLOOKUP($D113,Opérations[],8,0))=INT(((AA$4-$E113)/VLOOKUP($D113,Opérations[],8,0))),$D113&lt;&gt;""),"S",""))),"")</f>
        <v/>
      </c>
      <c r="AB113" s="34" t="str">
        <f t="array" aca="1" ref="AB113" ca="1">IFERROR(IF(AND(OR(WEEKDAY(AA$4,2)&gt;5,AA$4=Congés),OR(AA113="x",AA113="S")),AA113,IF(AB$4=$E113,"x",IF(AND(((AB$4-$E113)/VLOOKUP($D113,Opérations[],8,0))=INT(((AB$4-$E113)/VLOOKUP($D113,Opérations[],8,0))),$D113&lt;&gt;""),"S",""))),"")</f>
        <v/>
      </c>
      <c r="AC113" s="34" t="str">
        <f t="array" aca="1" ref="AC113" ca="1">IFERROR(IF(AND(OR(WEEKDAY(AB$4,2)&gt;5,AB$4=Congés),OR(AB113="x",AB113="S")),AB113,IF(AC$4=$E113,"x",IF(AND(((AC$4-$E113)/VLOOKUP($D113,Opérations[],8,0))=INT(((AC$4-$E113)/VLOOKUP($D113,Opérations[],8,0))),$D113&lt;&gt;""),"S",""))),"")</f>
        <v/>
      </c>
      <c r="AD113" s="34" t="str">
        <f t="array" aca="1" ref="AD113" ca="1">IFERROR(IF(AND(OR(WEEKDAY(AC$4,2)&gt;5,AC$4=Congés),OR(AC113="x",AC113="S")),AC113,IF(AD$4=$E113,"x",IF(AND(((AD$4-$E113)/VLOOKUP($D113,Opérations[],8,0))=INT(((AD$4-$E113)/VLOOKUP($D113,Opérations[],8,0))),$D113&lt;&gt;""),"S",""))),"")</f>
        <v>S</v>
      </c>
      <c r="AE113" s="34" t="str">
        <f t="array" aca="1" ref="AE113" ca="1">IFERROR(IF(AND(OR(WEEKDAY(AD$4,2)&gt;5,AD$4=Congés),OR(AD113="x",AD113="S")),AD113,IF(AE$4=$E113,"x",IF(AND(((AE$4-$E113)/VLOOKUP($D113,Opérations[],8,0))=INT(((AE$4-$E113)/VLOOKUP($D113,Opérations[],8,0))),$D113&lt;&gt;""),"S",""))),"")</f>
        <v/>
      </c>
      <c r="AF113" s="34" t="str">
        <f t="array" aca="1" ref="AF113" ca="1">IFERROR(IF(AND(OR(WEEKDAY(AE$4,2)&gt;5,AE$4=Congés),OR(AE113="x",AE113="S")),AE113,IF(AF$4=$E113,"x",IF(AND(((AF$4-$E113)/VLOOKUP($D113,Opérations[],8,0))=INT(((AF$4-$E113)/VLOOKUP($D113,Opérations[],8,0))),$D113&lt;&gt;""),"S",""))),"")</f>
        <v/>
      </c>
      <c r="AG113" s="72" t="str">
        <f t="array" aca="1" ref="AG113" ca="1">IFERROR(IF(AND(OR(WEEKDAY(AF$4,2)&gt;5,AF$4=Congés),OR(AF113="x",AF113="S")),AF113,IF(AG$4=$E113,"x",IF(AND(((AG$4-$E113)/VLOOKUP($D113,Opérations[],8,0))=INT(((AG$4-$E113)/VLOOKUP($D113,Opérations[],8,0))),$D113&lt;&gt;""),"S",""))),"")</f>
        <v/>
      </c>
      <c r="AH113" s="80" t="str">
        <f t="array" aca="1" ref="AH113" ca="1">IFERROR(IF(AND(OR(WEEKDAY(AG$4,2)&gt;5,AG$4=Congés),OR(AG113="x",AG113="S")),AG113,IF(AH$4=$E113,"x",IF(AND(((AH$4-$E113)/VLOOKUP($D113,Opérations[],8,0))=INT(((AH$4-$E113)/VLOOKUP($D113,Opérations[],8,0))),$D113&lt;&gt;""),"S",""))),"")</f>
        <v/>
      </c>
      <c r="AI113" s="34" t="str">
        <f t="array" aca="1" ref="AI113" ca="1">IFERROR(IF(AND(OR(WEEKDAY(AH$4,2)&gt;5,AH$4=Congés),OR(AH113="x",AH113="S")),AH113,IF(AI$4=$E113,"x",IF(AND(((AI$4-$E113)/VLOOKUP($D113,Opérations[],8,0))=INT(((AI$4-$E113)/VLOOKUP($D113,Opérations[],8,0))),$D113&lt;&gt;""),"S",""))),"")</f>
        <v/>
      </c>
      <c r="AJ113" s="34" t="str">
        <f t="array" aca="1" ref="AJ113" ca="1">IFERROR(IF(AND(OR(WEEKDAY(AI$4,2)&gt;5,AI$4=Congés),OR(AI113="x",AI113="S")),AI113,IF(AJ$4=$E113,"x",IF(AND(((AJ$4-$E113)/VLOOKUP($D113,Opérations[],8,0))=INT(((AJ$4-$E113)/VLOOKUP($D113,Opérations[],8,0))),$D113&lt;&gt;""),"S",""))),"")</f>
        <v/>
      </c>
      <c r="AK113" s="34" t="str">
        <f t="array" aca="1" ref="AK113" ca="1">IFERROR(IF(AND(OR(WEEKDAY(AJ$4,2)&gt;5,AJ$4=Congés),OR(AJ113="x",AJ113="S")),AJ113,IF(AK$4=$E113,"x",IF(AND(((AK$4-$E113)/VLOOKUP($D113,Opérations[],8,0))=INT(((AK$4-$E113)/VLOOKUP($D113,Opérations[],8,0))),$D113&lt;&gt;""),"S",""))),"")</f>
        <v/>
      </c>
      <c r="AL113" s="34" t="str">
        <f t="array" aca="1" ref="AL113" ca="1">IFERROR(IF(AND(OR(WEEKDAY(AK$4,2)&gt;5,AK$4=Congés),OR(AK113="x",AK113="S")),AK113,IF(AL$4=$E113,"x",IF(AND(((AL$4-$E113)/VLOOKUP($D113,Opérations[],8,0))=INT(((AL$4-$E113)/VLOOKUP($D113,Opérations[],8,0))),$D113&lt;&gt;""),"S",""))),"")</f>
        <v/>
      </c>
      <c r="AM113" s="34" t="str">
        <f t="array" aca="1" ref="AM113" ca="1">IFERROR(IF(AND(OR(WEEKDAY(AL$4,2)&gt;5,AL$4=Congés),OR(AL113="x",AL113="S")),AL113,IF(AM$4=$E113,"x",IF(AND(((AM$4-$E113)/VLOOKUP($D113,Opérations[],8,0))=INT(((AM$4-$E113)/VLOOKUP($D113,Opérations[],8,0))),$D113&lt;&gt;""),"S",""))),"")</f>
        <v/>
      </c>
      <c r="AN113" s="34" t="str">
        <f t="array" aca="1" ref="AN113" ca="1">IFERROR(IF(AND(OR(WEEKDAY(AM$4,2)&gt;5,AM$4=Congés),OR(AM113="x",AM113="S")),AM113,IF(AN$4=$E113,"x",IF(AND(((AN$4-$E113)/VLOOKUP($D113,Opérations[],8,0))=INT(((AN$4-$E113)/VLOOKUP($D113,Opérations[],8,0))),$D113&lt;&gt;""),"S",""))),"")</f>
        <v/>
      </c>
      <c r="AO113" s="34" t="str">
        <f t="array" aca="1" ref="AO113" ca="1">IFERROR(IF(AND(OR(WEEKDAY(AN$4,2)&gt;5,AN$4=Congés),OR(AN113="x",AN113="S")),AN113,IF(AO$4=$E113,"x",IF(AND(((AO$4-$E113)/VLOOKUP($D113,Opérations[],8,0))=INT(((AO$4-$E113)/VLOOKUP($D113,Opérations[],8,0))),$D113&lt;&gt;""),"S",""))),"")</f>
        <v/>
      </c>
      <c r="AP113" s="34" t="str">
        <f t="array" aca="1" ref="AP113" ca="1">IFERROR(IF(AND(OR(WEEKDAY(AO$4,2)&gt;5,AO$4=Congés),OR(AO113="x",AO113="S")),AO113,IF(AP$4=$E113,"x",IF(AND(((AP$4-$E113)/VLOOKUP($D113,Opérations[],8,0))=INT(((AP$4-$E113)/VLOOKUP($D113,Opérations[],8,0))),$D113&lt;&gt;""),"S",""))),"")</f>
        <v/>
      </c>
      <c r="AQ113" s="34" t="str">
        <f t="array" aca="1" ref="AQ113" ca="1">IFERROR(IF(AND(OR(WEEKDAY(AP$4,2)&gt;5,AP$4=Congés),OR(AP113="x",AP113="S")),AP113,IF(AQ$4=$E113,"x",IF(AND(((AQ$4-$E113)/VLOOKUP($D113,Opérations[],8,0))=INT(((AQ$4-$E113)/VLOOKUP($D113,Opérations[],8,0))),$D113&lt;&gt;""),"S",""))),"")</f>
        <v/>
      </c>
      <c r="AR113" s="34" t="str">
        <f t="array" aca="1" ref="AR113" ca="1">IFERROR(IF(AND(OR(WEEKDAY(AQ$4,2)&gt;5,AQ$4=Congés),OR(AQ113="x",AQ113="S")),AQ113,IF(AR$4=$E113,"x",IF(AND(((AR$4-$E113)/VLOOKUP($D113,Opérations[],8,0))=INT(((AR$4-$E113)/VLOOKUP($D113,Opérations[],8,0))),$D113&lt;&gt;""),"S",""))),"")</f>
        <v>S</v>
      </c>
      <c r="AS113" s="34" t="str">
        <f t="array" aca="1" ref="AS113" ca="1">IFERROR(IF(AND(OR(WEEKDAY(AR$4,2)&gt;5,AR$4=Congés),OR(AR113="x",AR113="S")),AR113,IF(AS$4=$E113,"x",IF(AND(((AS$4-$E113)/VLOOKUP($D113,Opérations[],8,0))=INT(((AS$4-$E113)/VLOOKUP($D113,Opérations[],8,0))),$D113&lt;&gt;""),"S",""))),"")</f>
        <v/>
      </c>
      <c r="AT113" s="34" t="str">
        <f t="array" aca="1" ref="AT113" ca="1">IFERROR(IF(AND(OR(WEEKDAY(AS$4,2)&gt;5,AS$4=Congés),OR(AS113="x",AS113="S")),AS113,IF(AT$4=$E113,"x",IF(AND(((AT$4-$E113)/VLOOKUP($D113,Opérations[],8,0))=INT(((AT$4-$E113)/VLOOKUP($D113,Opérations[],8,0))),$D113&lt;&gt;""),"S",""))),"")</f>
        <v/>
      </c>
      <c r="AU113" s="34" t="str">
        <f t="array" aca="1" ref="AU113" ca="1">IFERROR(IF(AND(OR(WEEKDAY(AT$4,2)&gt;5,AT$4=Congés),OR(AT113="x",AT113="S")),AT113,IF(AU$4=$E113,"x",IF(AND(((AU$4-$E113)/VLOOKUP($D113,Opérations[],8,0))=INT(((AU$4-$E113)/VLOOKUP($D113,Opérations[],8,0))),$D113&lt;&gt;""),"S",""))),"")</f>
        <v/>
      </c>
      <c r="AV113" s="34" t="str">
        <f t="array" aca="1" ref="AV113" ca="1">IFERROR(IF(AND(OR(WEEKDAY(AU$4,2)&gt;5,AU$4=Congés),OR(AU113="x",AU113="S")),AU113,IF(AV$4=$E113,"x",IF(AND(((AV$4-$E113)/VLOOKUP($D113,Opérations[],8,0))=INT(((AV$4-$E113)/VLOOKUP($D113,Opérations[],8,0))),$D113&lt;&gt;""),"S",""))),"")</f>
        <v/>
      </c>
      <c r="AW113" s="34" t="str">
        <f t="array" aca="1" ref="AW113" ca="1">IFERROR(IF(AND(OR(WEEKDAY(AV$4,2)&gt;5,AV$4=Congés),OR(AV113="x",AV113="S")),AV113,IF(AW$4=$E113,"x",IF(AND(((AW$4-$E113)/VLOOKUP($D113,Opérations[],8,0))=INT(((AW$4-$E113)/VLOOKUP($D113,Opérations[],8,0))),$D113&lt;&gt;""),"S",""))),"")</f>
        <v/>
      </c>
      <c r="AX113" s="34" t="str">
        <f t="array" aca="1" ref="AX113" ca="1">IFERROR(IF(AND(OR(WEEKDAY(AW$4,2)&gt;5,AW$4=Congés),OR(AW113="x",AW113="S")),AW113,IF(AX$4=$E113,"x",IF(AND(((AX$4-$E113)/VLOOKUP($D113,Opérations[],8,0))=INT(((AX$4-$E113)/VLOOKUP($D113,Opérations[],8,0))),$D113&lt;&gt;""),"S",""))),"")</f>
        <v/>
      </c>
      <c r="AY113" s="34" t="str">
        <f t="array" aca="1" ref="AY113" ca="1">IFERROR(IF(AND(OR(WEEKDAY(AX$4,2)&gt;5,AX$4=Congés),OR(AX113="x",AX113="S")),AX113,IF(AY$4=$E113,"x",IF(AND(((AY$4-$E113)/VLOOKUP($D113,Opérations[],8,0))=INT(((AY$4-$E113)/VLOOKUP($D113,Opérations[],8,0))),$D113&lt;&gt;""),"S",""))),"")</f>
        <v/>
      </c>
      <c r="AZ113" s="34" t="str">
        <f t="array" aca="1" ref="AZ113" ca="1">IFERROR(IF(AND(OR(WEEKDAY(AY$4,2)&gt;5,AY$4=Congés),OR(AY113="x",AY113="S")),AY113,IF(AZ$4=$E113,"x",IF(AND(((AZ$4-$E113)/VLOOKUP($D113,Opérations[],8,0))=INT(((AZ$4-$E113)/VLOOKUP($D113,Opérations[],8,0))),$D113&lt;&gt;""),"S",""))),"")</f>
        <v/>
      </c>
      <c r="BA113" s="34" t="str">
        <f t="array" aca="1" ref="BA113" ca="1">IFERROR(IF(AND(OR(WEEKDAY(AZ$4,2)&gt;5,AZ$4=Congés),OR(AZ113="x",AZ113="S")),AZ113,IF(BA$4=$E113,"x",IF(AND(((BA$4-$E113)/VLOOKUP($D113,Opérations[],8,0))=INT(((BA$4-$E113)/VLOOKUP($D113,Opérations[],8,0))),$D113&lt;&gt;""),"S",""))),"")</f>
        <v/>
      </c>
      <c r="BB113" s="34" t="str">
        <f t="array" aca="1" ref="BB113" ca="1">IFERROR(IF(AND(OR(WEEKDAY(BA$4,2)&gt;5,BA$4=Congés),OR(BA113="x",BA113="S")),BA113,IF(BB$4=$E113,"x",IF(AND(((BB$4-$E113)/VLOOKUP($D113,Opérations[],8,0))=INT(((BB$4-$E113)/VLOOKUP($D113,Opérations[],8,0))),$D113&lt;&gt;""),"S",""))),"")</f>
        <v/>
      </c>
      <c r="BC113" s="34" t="str">
        <f t="array" aca="1" ref="BC113" ca="1">IFERROR(IF(AND(OR(WEEKDAY(BB$4,2)&gt;5,BB$4=Congés),OR(BB113="x",BB113="S")),BB113,IF(BC$4=$E113,"x",IF(AND(((BC$4-$E113)/VLOOKUP($D113,Opérations[],8,0))=INT(((BC$4-$E113)/VLOOKUP($D113,Opérations[],8,0))),$D113&lt;&gt;""),"S",""))),"")</f>
        <v/>
      </c>
      <c r="BD113" s="72" t="str">
        <f t="array" aca="1" ref="BD113" ca="1">IFERROR(IF(AND(OR(WEEKDAY(BC$4,2)&gt;5,BC$4=Congés),OR(BC113="x",BC113="S")),BC113,IF(BD$4=$E113,"x",IF(AND(((BD$4-$E113)/VLOOKUP($D113,Opérations[],8,0))=INT(((BD$4-$E113)/VLOOKUP($D113,Opérations[],8,0))),$D113&lt;&gt;""),"S",""))),"")</f>
        <v/>
      </c>
    </row>
    <row r="114" spans="3:56">
      <c r="C114" s="163" t="str">
        <f>IF(ISBLANK(D114),"",VLOOKUP(D114,Opérations[],2,0))</f>
        <v>Système de dépression</v>
      </c>
      <c r="D114" s="4">
        <f t="shared" si="5"/>
        <v>108</v>
      </c>
      <c r="E114" s="71">
        <f>IF(ISBLANK(D114),"",VLOOKUP(D114,Opérations[],3,0))</f>
        <v>0</v>
      </c>
      <c r="F114" s="83"/>
      <c r="G114" s="80" t="str">
        <f t="array" aca="1" ref="G114" ca="1">IFERROR(IF(AND(OR(WEEKDAY(F$4,2)&gt;5,F$4=Congés),OR(F114="x",F114="S")),F114,IF(G$4=$E114,"x",IF(AND(((G$4-$E114)/VLOOKUP($D114,Opérations[],8,0))=INT(((G$4-$E114)/VLOOKUP($D114,Opérations[],8,0))),$D114&lt;&gt;""),"S",""))),"")</f>
        <v/>
      </c>
      <c r="H114" s="34" t="str">
        <f t="array" aca="1" ref="H114" ca="1">IFERROR(IF(AND(OR(WEEKDAY(G$4,2)&gt;5,G$4=Congés),OR(G114="x",G114="S")),G114,IF(H$4=$E114,"x",IF(AND(((H$4-$E114)/VLOOKUP($D114,Opérations[],8,0))=INT(((H$4-$E114)/VLOOKUP($D114,Opérations[],8,0))),$D114&lt;&gt;""),"S",""))),"")</f>
        <v/>
      </c>
      <c r="I114" s="34" t="str">
        <f t="array" aca="1" ref="I114" ca="1">IFERROR(IF(AND(OR(WEEKDAY(H$4,2)&gt;5,H$4=Congés),OR(H114="x",H114="S")),H114,IF(I$4=$E114,"x",IF(AND(((I$4-$E114)/VLOOKUP($D114,Opérations[],8,0))=INT(((I$4-$E114)/VLOOKUP($D114,Opérations[],8,0))),$D114&lt;&gt;""),"S",""))),"")</f>
        <v/>
      </c>
      <c r="J114" s="34" t="str">
        <f t="array" aca="1" ref="J114" ca="1">IFERROR(IF(AND(OR(WEEKDAY(I$4,2)&gt;5,I$4=Congés),OR(I114="x",I114="S")),I114,IF(J$4=$E114,"x",IF(AND(((J$4-$E114)/VLOOKUP($D114,Opérations[],8,0))=INT(((J$4-$E114)/VLOOKUP($D114,Opérations[],8,0))),$D114&lt;&gt;""),"S",""))),"")</f>
        <v/>
      </c>
      <c r="K114" s="34" t="str">
        <f t="array" aca="1" ref="K114" ca="1">IFERROR(IF(AND(OR(WEEKDAY(J$4,2)&gt;5,J$4=Congés),OR(J114="x",J114="S")),J114,IF(K$4=$E114,"x",IF(AND(((K$4-$E114)/VLOOKUP($D114,Opérations[],8,0))=INT(((K$4-$E114)/VLOOKUP($D114,Opérations[],8,0))),$D114&lt;&gt;""),"S",""))),"")</f>
        <v/>
      </c>
      <c r="L114" s="34" t="str">
        <f t="array" aca="1" ref="L114" ca="1">IFERROR(IF(AND(OR(WEEKDAY(K$4,2)&gt;5,K$4=Congés),OR(K114="x",K114="S")),K114,IF(L$4=$E114,"x",IF(AND(((L$4-$E114)/VLOOKUP($D114,Opérations[],8,0))=INT(((L$4-$E114)/VLOOKUP($D114,Opérations[],8,0))),$D114&lt;&gt;""),"S",""))),"")</f>
        <v/>
      </c>
      <c r="M114" s="34" t="str">
        <f t="array" aca="1" ref="M114" ca="1">IFERROR(IF(AND(OR(WEEKDAY(L$4,2)&gt;5,L$4=Congés),OR(L114="x",L114="S")),L114,IF(M$4=$E114,"x",IF(AND(((M$4-$E114)/VLOOKUP($D114,Opérations[],8,0))=INT(((M$4-$E114)/VLOOKUP($D114,Opérations[],8,0))),$D114&lt;&gt;""),"S",""))),"")</f>
        <v/>
      </c>
      <c r="N114" s="34" t="str">
        <f t="array" aca="1" ref="N114" ca="1">IFERROR(IF(AND(OR(WEEKDAY(M$4,2)&gt;5,M$4=Congés),OR(M114="x",M114="S")),M114,IF(N$4=$E114,"x",IF(AND(((N$4-$E114)/VLOOKUP($D114,Opérations[],8,0))=INT(((N$4-$E114)/VLOOKUP($D114,Opérations[],8,0))),$D114&lt;&gt;""),"S",""))),"")</f>
        <v/>
      </c>
      <c r="O114" s="34" t="str">
        <f t="array" aca="1" ref="O114" ca="1">IFERROR(IF(AND(OR(WEEKDAY(N$4,2)&gt;5,N$4=Congés),OR(N114="x",N114="S")),N114,IF(O$4=$E114,"x",IF(AND(((O$4-$E114)/VLOOKUP($D114,Opérations[],8,0))=INT(((O$4-$E114)/VLOOKUP($D114,Opérations[],8,0))),$D114&lt;&gt;""),"S",""))),"")</f>
        <v/>
      </c>
      <c r="P114" s="34" t="str">
        <f t="array" aca="1" ref="P114" ca="1">IFERROR(IF(AND(OR(WEEKDAY(O$4,2)&gt;5,O$4=Congés),OR(O114="x",O114="S")),O114,IF(P$4=$E114,"x",IF(AND(((P$4-$E114)/VLOOKUP($D114,Opérations[],8,0))=INT(((P$4-$E114)/VLOOKUP($D114,Opérations[],8,0))),$D114&lt;&gt;""),"S",""))),"")</f>
        <v/>
      </c>
      <c r="Q114" s="34" t="str">
        <f t="array" aca="1" ref="Q114" ca="1">IFERROR(IF(AND(OR(WEEKDAY(P$4,2)&gt;5,P$4=Congés),OR(P114="x",P114="S")),P114,IF(Q$4=$E114,"x",IF(AND(((Q$4-$E114)/VLOOKUP($D114,Opérations[],8,0))=INT(((Q$4-$E114)/VLOOKUP($D114,Opérations[],8,0))),$D114&lt;&gt;""),"S",""))),"")</f>
        <v/>
      </c>
      <c r="R114" s="34" t="str">
        <f t="array" aca="1" ref="R114" ca="1">IFERROR(IF(AND(OR(WEEKDAY(Q$4,2)&gt;5,Q$4=Congés),OR(Q114="x",Q114="S")),Q114,IF(R$4=$E114,"x",IF(AND(((R$4-$E114)/VLOOKUP($D114,Opérations[],8,0))=INT(((R$4-$E114)/VLOOKUP($D114,Opérations[],8,0))),$D114&lt;&gt;""),"S",""))),"")</f>
        <v/>
      </c>
      <c r="S114" s="34" t="str">
        <f t="array" aca="1" ref="S114" ca="1">IFERROR(IF(AND(OR(WEEKDAY(R$4,2)&gt;5,R$4=Congés),OR(R114="x",R114="S")),R114,IF(S$4=$E114,"x",IF(AND(((S$4-$E114)/VLOOKUP($D114,Opérations[],8,0))=INT(((S$4-$E114)/VLOOKUP($D114,Opérations[],8,0))),$D114&lt;&gt;""),"S",""))),"")</f>
        <v/>
      </c>
      <c r="T114" s="34" t="str">
        <f t="array" aca="1" ref="T114" ca="1">IFERROR(IF(AND(OR(WEEKDAY(S$4,2)&gt;5,S$4=Congés),OR(S114="x",S114="S")),S114,IF(T$4=$E114,"x",IF(AND(((T$4-$E114)/VLOOKUP($D114,Opérations[],8,0))=INT(((T$4-$E114)/VLOOKUP($D114,Opérations[],8,0))),$D114&lt;&gt;""),"S",""))),"")</f>
        <v/>
      </c>
      <c r="U114" s="34" t="str">
        <f t="array" aca="1" ref="U114" ca="1">IFERROR(IF(AND(OR(WEEKDAY(T$4,2)&gt;5,T$4=Congés),OR(T114="x",T114="S")),T114,IF(U$4=$E114,"x",IF(AND(((U$4-$E114)/VLOOKUP($D114,Opérations[],8,0))=INT(((U$4-$E114)/VLOOKUP($D114,Opérations[],8,0))),$D114&lt;&gt;""),"S",""))),"")</f>
        <v/>
      </c>
      <c r="V114" s="34" t="str">
        <f t="array" aca="1" ref="V114" ca="1">IFERROR(IF(AND(OR(WEEKDAY(U$4,2)&gt;5,U$4=Congés),OR(U114="x",U114="S")),U114,IF(V$4=$E114,"x",IF(AND(((V$4-$E114)/VLOOKUP($D114,Opérations[],8,0))=INT(((V$4-$E114)/VLOOKUP($D114,Opérations[],8,0))),$D114&lt;&gt;""),"S",""))),"")</f>
        <v/>
      </c>
      <c r="W114" s="34" t="str">
        <f t="array" aca="1" ref="W114" ca="1">IFERROR(IF(AND(OR(WEEKDAY(V$4,2)&gt;5,V$4=Congés),OR(V114="x",V114="S")),V114,IF(W$4=$E114,"x",IF(AND(((W$4-$E114)/VLOOKUP($D114,Opérations[],8,0))=INT(((W$4-$E114)/VLOOKUP($D114,Opérations[],8,0))),$D114&lt;&gt;""),"S",""))),"")</f>
        <v/>
      </c>
      <c r="X114" s="34" t="str">
        <f t="array" aca="1" ref="X114" ca="1">IFERROR(IF(AND(OR(WEEKDAY(W$4,2)&gt;5,W$4=Congés),OR(W114="x",W114="S")),W114,IF(X$4=$E114,"x",IF(AND(((X$4-$E114)/VLOOKUP($D114,Opérations[],8,0))=INT(((X$4-$E114)/VLOOKUP($D114,Opérations[],8,0))),$D114&lt;&gt;""),"S",""))),"")</f>
        <v/>
      </c>
      <c r="Y114" s="34" t="str">
        <f t="array" aca="1" ref="Y114" ca="1">IFERROR(IF(AND(OR(WEEKDAY(X$4,2)&gt;5,X$4=Congés),OR(X114="x",X114="S")),X114,IF(Y$4=$E114,"x",IF(AND(((Y$4-$E114)/VLOOKUP($D114,Opérations[],8,0))=INT(((Y$4-$E114)/VLOOKUP($D114,Opérations[],8,0))),$D114&lt;&gt;""),"S",""))),"")</f>
        <v/>
      </c>
      <c r="Z114" s="34" t="str">
        <f t="array" aca="1" ref="Z114" ca="1">IFERROR(IF(AND(OR(WEEKDAY(Y$4,2)&gt;5,Y$4=Congés),OR(Y114="x",Y114="S")),Y114,IF(Z$4=$E114,"x",IF(AND(((Z$4-$E114)/VLOOKUP($D114,Opérations[],8,0))=INT(((Z$4-$E114)/VLOOKUP($D114,Opérations[],8,0))),$D114&lt;&gt;""),"S",""))),"")</f>
        <v/>
      </c>
      <c r="AA114" s="34" t="str">
        <f t="array" aca="1" ref="AA114" ca="1">IFERROR(IF(AND(OR(WEEKDAY(Z$4,2)&gt;5,Z$4=Congés),OR(Z114="x",Z114="S")),Z114,IF(AA$4=$E114,"x",IF(AND(((AA$4-$E114)/VLOOKUP($D114,Opérations[],8,0))=INT(((AA$4-$E114)/VLOOKUP($D114,Opérations[],8,0))),$D114&lt;&gt;""),"S",""))),"")</f>
        <v/>
      </c>
      <c r="AB114" s="34" t="str">
        <f t="array" aca="1" ref="AB114" ca="1">IFERROR(IF(AND(OR(WEEKDAY(AA$4,2)&gt;5,AA$4=Congés),OR(AA114="x",AA114="S")),AA114,IF(AB$4=$E114,"x",IF(AND(((AB$4-$E114)/VLOOKUP($D114,Opérations[],8,0))=INT(((AB$4-$E114)/VLOOKUP($D114,Opérations[],8,0))),$D114&lt;&gt;""),"S",""))),"")</f>
        <v/>
      </c>
      <c r="AC114" s="34" t="str">
        <f t="array" aca="1" ref="AC114" ca="1">IFERROR(IF(AND(OR(WEEKDAY(AB$4,2)&gt;5,AB$4=Congés),OR(AB114="x",AB114="S")),AB114,IF(AC$4=$E114,"x",IF(AND(((AC$4-$E114)/VLOOKUP($D114,Opérations[],8,0))=INT(((AC$4-$E114)/VLOOKUP($D114,Opérations[],8,0))),$D114&lt;&gt;""),"S",""))),"")</f>
        <v/>
      </c>
      <c r="AD114" s="34" t="str">
        <f t="array" aca="1" ref="AD114" ca="1">IFERROR(IF(AND(OR(WEEKDAY(AC$4,2)&gt;5,AC$4=Congés),OR(AC114="x",AC114="S")),AC114,IF(AD$4=$E114,"x",IF(AND(((AD$4-$E114)/VLOOKUP($D114,Opérations[],8,0))=INT(((AD$4-$E114)/VLOOKUP($D114,Opérations[],8,0))),$D114&lt;&gt;""),"S",""))),"")</f>
        <v/>
      </c>
      <c r="AE114" s="34" t="str">
        <f t="array" aca="1" ref="AE114" ca="1">IFERROR(IF(AND(OR(WEEKDAY(AD$4,2)&gt;5,AD$4=Congés),OR(AD114="x",AD114="S")),AD114,IF(AE$4=$E114,"x",IF(AND(((AE$4-$E114)/VLOOKUP($D114,Opérations[],8,0))=INT(((AE$4-$E114)/VLOOKUP($D114,Opérations[],8,0))),$D114&lt;&gt;""),"S",""))),"")</f>
        <v/>
      </c>
      <c r="AF114" s="34" t="str">
        <f t="array" aca="1" ref="AF114" ca="1">IFERROR(IF(AND(OR(WEEKDAY(AE$4,2)&gt;5,AE$4=Congés),OR(AE114="x",AE114="S")),AE114,IF(AF$4=$E114,"x",IF(AND(((AF$4-$E114)/VLOOKUP($D114,Opérations[],8,0))=INT(((AF$4-$E114)/VLOOKUP($D114,Opérations[],8,0))),$D114&lt;&gt;""),"S",""))),"")</f>
        <v/>
      </c>
      <c r="AG114" s="72" t="str">
        <f t="array" aca="1" ref="AG114" ca="1">IFERROR(IF(AND(OR(WEEKDAY(AF$4,2)&gt;5,AF$4=Congés),OR(AF114="x",AF114="S")),AF114,IF(AG$4=$E114,"x",IF(AND(((AG$4-$E114)/VLOOKUP($D114,Opérations[],8,0))=INT(((AG$4-$E114)/VLOOKUP($D114,Opérations[],8,0))),$D114&lt;&gt;""),"S",""))),"")</f>
        <v/>
      </c>
      <c r="AH114" s="80" t="str">
        <f t="array" aca="1" ref="AH114" ca="1">IFERROR(IF(AND(OR(WEEKDAY(AG$4,2)&gt;5,AG$4=Congés),OR(AG114="x",AG114="S")),AG114,IF(AH$4=$E114,"x",IF(AND(((AH$4-$E114)/VLOOKUP($D114,Opérations[],8,0))=INT(((AH$4-$E114)/VLOOKUP($D114,Opérations[],8,0))),$D114&lt;&gt;""),"S",""))),"")</f>
        <v/>
      </c>
      <c r="AI114" s="34" t="str">
        <f t="array" aca="1" ref="AI114" ca="1">IFERROR(IF(AND(OR(WEEKDAY(AH$4,2)&gt;5,AH$4=Congés),OR(AH114="x",AH114="S")),AH114,IF(AI$4=$E114,"x",IF(AND(((AI$4-$E114)/VLOOKUP($D114,Opérations[],8,0))=INT(((AI$4-$E114)/VLOOKUP($D114,Opérations[],8,0))),$D114&lt;&gt;""),"S",""))),"")</f>
        <v/>
      </c>
      <c r="AJ114" s="34" t="str">
        <f t="array" aca="1" ref="AJ114" ca="1">IFERROR(IF(AND(OR(WEEKDAY(AI$4,2)&gt;5,AI$4=Congés),OR(AI114="x",AI114="S")),AI114,IF(AJ$4=$E114,"x",IF(AND(((AJ$4-$E114)/VLOOKUP($D114,Opérations[],8,0))=INT(((AJ$4-$E114)/VLOOKUP($D114,Opérations[],8,0))),$D114&lt;&gt;""),"S",""))),"")</f>
        <v/>
      </c>
      <c r="AK114" s="34" t="str">
        <f t="array" aca="1" ref="AK114" ca="1">IFERROR(IF(AND(OR(WEEKDAY(AJ$4,2)&gt;5,AJ$4=Congés),OR(AJ114="x",AJ114="S")),AJ114,IF(AK$4=$E114,"x",IF(AND(((AK$4-$E114)/VLOOKUP($D114,Opérations[],8,0))=INT(((AK$4-$E114)/VLOOKUP($D114,Opérations[],8,0))),$D114&lt;&gt;""),"S",""))),"")</f>
        <v/>
      </c>
      <c r="AL114" s="34" t="str">
        <f t="array" aca="1" ref="AL114" ca="1">IFERROR(IF(AND(OR(WEEKDAY(AK$4,2)&gt;5,AK$4=Congés),OR(AK114="x",AK114="S")),AK114,IF(AL$4=$E114,"x",IF(AND(((AL$4-$E114)/VLOOKUP($D114,Opérations[],8,0))=INT(((AL$4-$E114)/VLOOKUP($D114,Opérations[],8,0))),$D114&lt;&gt;""),"S",""))),"")</f>
        <v/>
      </c>
      <c r="AM114" s="34" t="str">
        <f t="array" aca="1" ref="AM114" ca="1">IFERROR(IF(AND(OR(WEEKDAY(AL$4,2)&gt;5,AL$4=Congés),OR(AL114="x",AL114="S")),AL114,IF(AM$4=$E114,"x",IF(AND(((AM$4-$E114)/VLOOKUP($D114,Opérations[],8,0))=INT(((AM$4-$E114)/VLOOKUP($D114,Opérations[],8,0))),$D114&lt;&gt;""),"S",""))),"")</f>
        <v/>
      </c>
      <c r="AN114" s="34" t="str">
        <f t="array" aca="1" ref="AN114" ca="1">IFERROR(IF(AND(OR(WEEKDAY(AM$4,2)&gt;5,AM$4=Congés),OR(AM114="x",AM114="S")),AM114,IF(AN$4=$E114,"x",IF(AND(((AN$4-$E114)/VLOOKUP($D114,Opérations[],8,0))=INT(((AN$4-$E114)/VLOOKUP($D114,Opérations[],8,0))),$D114&lt;&gt;""),"S",""))),"")</f>
        <v/>
      </c>
      <c r="AO114" s="34" t="str">
        <f t="array" aca="1" ref="AO114" ca="1">IFERROR(IF(AND(OR(WEEKDAY(AN$4,2)&gt;5,AN$4=Congés),OR(AN114="x",AN114="S")),AN114,IF(AO$4=$E114,"x",IF(AND(((AO$4-$E114)/VLOOKUP($D114,Opérations[],8,0))=INT(((AO$4-$E114)/VLOOKUP($D114,Opérations[],8,0))),$D114&lt;&gt;""),"S",""))),"")</f>
        <v/>
      </c>
      <c r="AP114" s="34" t="str">
        <f t="array" aca="1" ref="AP114" ca="1">IFERROR(IF(AND(OR(WEEKDAY(AO$4,2)&gt;5,AO$4=Congés),OR(AO114="x",AO114="S")),AO114,IF(AP$4=$E114,"x",IF(AND(((AP$4-$E114)/VLOOKUP($D114,Opérations[],8,0))=INT(((AP$4-$E114)/VLOOKUP($D114,Opérations[],8,0))),$D114&lt;&gt;""),"S",""))),"")</f>
        <v/>
      </c>
      <c r="AQ114" s="34" t="str">
        <f t="array" aca="1" ref="AQ114" ca="1">IFERROR(IF(AND(OR(WEEKDAY(AP$4,2)&gt;5,AP$4=Congés),OR(AP114="x",AP114="S")),AP114,IF(AQ$4=$E114,"x",IF(AND(((AQ$4-$E114)/VLOOKUP($D114,Opérations[],8,0))=INT(((AQ$4-$E114)/VLOOKUP($D114,Opérations[],8,0))),$D114&lt;&gt;""),"S",""))),"")</f>
        <v/>
      </c>
      <c r="AR114" s="34" t="str">
        <f t="array" aca="1" ref="AR114" ca="1">IFERROR(IF(AND(OR(WEEKDAY(AQ$4,2)&gt;5,AQ$4=Congés),OR(AQ114="x",AQ114="S")),AQ114,IF(AR$4=$E114,"x",IF(AND(((AR$4-$E114)/VLOOKUP($D114,Opérations[],8,0))=INT(((AR$4-$E114)/VLOOKUP($D114,Opérations[],8,0))),$D114&lt;&gt;""),"S",""))),"")</f>
        <v/>
      </c>
      <c r="AS114" s="34" t="str">
        <f t="array" aca="1" ref="AS114" ca="1">IFERROR(IF(AND(OR(WEEKDAY(AR$4,2)&gt;5,AR$4=Congés),OR(AR114="x",AR114="S")),AR114,IF(AS$4=$E114,"x",IF(AND(((AS$4-$E114)/VLOOKUP($D114,Opérations[],8,0))=INT(((AS$4-$E114)/VLOOKUP($D114,Opérations[],8,0))),$D114&lt;&gt;""),"S",""))),"")</f>
        <v/>
      </c>
      <c r="AT114" s="34" t="str">
        <f t="array" aca="1" ref="AT114" ca="1">IFERROR(IF(AND(OR(WEEKDAY(AS$4,2)&gt;5,AS$4=Congés),OR(AS114="x",AS114="S")),AS114,IF(AT$4=$E114,"x",IF(AND(((AT$4-$E114)/VLOOKUP($D114,Opérations[],8,0))=INT(((AT$4-$E114)/VLOOKUP($D114,Opérations[],8,0))),$D114&lt;&gt;""),"S",""))),"")</f>
        <v/>
      </c>
      <c r="AU114" s="34" t="str">
        <f t="array" aca="1" ref="AU114" ca="1">IFERROR(IF(AND(OR(WEEKDAY(AT$4,2)&gt;5,AT$4=Congés),OR(AT114="x",AT114="S")),AT114,IF(AU$4=$E114,"x",IF(AND(((AU$4-$E114)/VLOOKUP($D114,Opérations[],8,0))=INT(((AU$4-$E114)/VLOOKUP($D114,Opérations[],8,0))),$D114&lt;&gt;""),"S",""))),"")</f>
        <v/>
      </c>
      <c r="AV114" s="34" t="str">
        <f t="array" aca="1" ref="AV114" ca="1">IFERROR(IF(AND(OR(WEEKDAY(AU$4,2)&gt;5,AU$4=Congés),OR(AU114="x",AU114="S")),AU114,IF(AV$4=$E114,"x",IF(AND(((AV$4-$E114)/VLOOKUP($D114,Opérations[],8,0))=INT(((AV$4-$E114)/VLOOKUP($D114,Opérations[],8,0))),$D114&lt;&gt;""),"S",""))),"")</f>
        <v/>
      </c>
      <c r="AW114" s="34" t="str">
        <f t="array" aca="1" ref="AW114" ca="1">IFERROR(IF(AND(OR(WEEKDAY(AV$4,2)&gt;5,AV$4=Congés),OR(AV114="x",AV114="S")),AV114,IF(AW$4=$E114,"x",IF(AND(((AW$4-$E114)/VLOOKUP($D114,Opérations[],8,0))=INT(((AW$4-$E114)/VLOOKUP($D114,Opérations[],8,0))),$D114&lt;&gt;""),"S",""))),"")</f>
        <v/>
      </c>
      <c r="AX114" s="34" t="str">
        <f t="array" aca="1" ref="AX114" ca="1">IFERROR(IF(AND(OR(WEEKDAY(AW$4,2)&gt;5,AW$4=Congés),OR(AW114="x",AW114="S")),AW114,IF(AX$4=$E114,"x",IF(AND(((AX$4-$E114)/VLOOKUP($D114,Opérations[],8,0))=INT(((AX$4-$E114)/VLOOKUP($D114,Opérations[],8,0))),$D114&lt;&gt;""),"S",""))),"")</f>
        <v/>
      </c>
      <c r="AY114" s="34" t="str">
        <f t="array" aca="1" ref="AY114" ca="1">IFERROR(IF(AND(OR(WEEKDAY(AX$4,2)&gt;5,AX$4=Congés),OR(AX114="x",AX114="S")),AX114,IF(AY$4=$E114,"x",IF(AND(((AY$4-$E114)/VLOOKUP($D114,Opérations[],8,0))=INT(((AY$4-$E114)/VLOOKUP($D114,Opérations[],8,0))),$D114&lt;&gt;""),"S",""))),"")</f>
        <v/>
      </c>
      <c r="AZ114" s="34" t="str">
        <f t="array" aca="1" ref="AZ114" ca="1">IFERROR(IF(AND(OR(WEEKDAY(AY$4,2)&gt;5,AY$4=Congés),OR(AY114="x",AY114="S")),AY114,IF(AZ$4=$E114,"x",IF(AND(((AZ$4-$E114)/VLOOKUP($D114,Opérations[],8,0))=INT(((AZ$4-$E114)/VLOOKUP($D114,Opérations[],8,0))),$D114&lt;&gt;""),"S",""))),"")</f>
        <v/>
      </c>
      <c r="BA114" s="34" t="str">
        <f t="array" aca="1" ref="BA114" ca="1">IFERROR(IF(AND(OR(WEEKDAY(AZ$4,2)&gt;5,AZ$4=Congés),OR(AZ114="x",AZ114="S")),AZ114,IF(BA$4=$E114,"x",IF(AND(((BA$4-$E114)/VLOOKUP($D114,Opérations[],8,0))=INT(((BA$4-$E114)/VLOOKUP($D114,Opérations[],8,0))),$D114&lt;&gt;""),"S",""))),"")</f>
        <v/>
      </c>
      <c r="BB114" s="34" t="str">
        <f t="array" aca="1" ref="BB114" ca="1">IFERROR(IF(AND(OR(WEEKDAY(BA$4,2)&gt;5,BA$4=Congés),OR(BA114="x",BA114="S")),BA114,IF(BB$4=$E114,"x",IF(AND(((BB$4-$E114)/VLOOKUP($D114,Opérations[],8,0))=INT(((BB$4-$E114)/VLOOKUP($D114,Opérations[],8,0))),$D114&lt;&gt;""),"S",""))),"")</f>
        <v/>
      </c>
      <c r="BC114" s="34" t="str">
        <f t="array" aca="1" ref="BC114" ca="1">IFERROR(IF(AND(OR(WEEKDAY(BB$4,2)&gt;5,BB$4=Congés),OR(BB114="x",BB114="S")),BB114,IF(BC$4=$E114,"x",IF(AND(((BC$4-$E114)/VLOOKUP($D114,Opérations[],8,0))=INT(((BC$4-$E114)/VLOOKUP($D114,Opérations[],8,0))),$D114&lt;&gt;""),"S",""))),"")</f>
        <v/>
      </c>
      <c r="BD114" s="72" t="str">
        <f t="array" aca="1" ref="BD114" ca="1">IFERROR(IF(AND(OR(WEEKDAY(BC$4,2)&gt;5,BC$4=Congés),OR(BC114="x",BC114="S")),BC114,IF(BD$4=$E114,"x",IF(AND(((BD$4-$E114)/VLOOKUP($D114,Opérations[],8,0))=INT(((BD$4-$E114)/VLOOKUP($D114,Opérations[],8,0))),$D114&lt;&gt;""),"S",""))),"")</f>
        <v/>
      </c>
    </row>
    <row r="115" spans="3:56">
      <c r="C115" s="159" t="str">
        <f>IF(ISBLANK(D115),"",VLOOKUP(D115,Opérations[],2,0))</f>
        <v>Fonctionnement ventouses et venturi</v>
      </c>
      <c r="D115" s="4">
        <f t="shared" si="5"/>
        <v>109</v>
      </c>
      <c r="E115" s="71">
        <f>IF(ISBLANK(D115),"",VLOOKUP(D115,Opérations[],3,0))</f>
        <v>42650</v>
      </c>
      <c r="F115" s="83"/>
      <c r="G115" s="80" t="str">
        <f t="array" aca="1" ref="G115" ca="1">IFERROR(IF(AND(OR(WEEKDAY(F$4,2)&gt;5,F$4=Congés),OR(F115="x",F115="S")),F115,IF(G$4=$E115,"x",IF(AND(((G$4-$E115)/VLOOKUP($D115,Opérations[],8,0))=INT(((G$4-$E115)/VLOOKUP($D115,Opérations[],8,0))),$D115&lt;&gt;""),"S",""))),"")</f>
        <v/>
      </c>
      <c r="H115" s="34" t="str">
        <f t="array" aca="1" ref="H115" ca="1">IFERROR(IF(AND(OR(WEEKDAY(G$4,2)&gt;5,G$4=Congés),OR(G115="x",G115="S")),G115,IF(H$4=$E115,"x",IF(AND(((H$4-$E115)/VLOOKUP($D115,Opérations[],8,0))=INT(((H$4-$E115)/VLOOKUP($D115,Opérations[],8,0))),$D115&lt;&gt;""),"S",""))),"")</f>
        <v/>
      </c>
      <c r="I115" s="34" t="str">
        <f t="array" aca="1" ref="I115" ca="1">IFERROR(IF(AND(OR(WEEKDAY(H$4,2)&gt;5,H$4=Congés),OR(H115="x",H115="S")),H115,IF(I$4=$E115,"x",IF(AND(((I$4-$E115)/VLOOKUP($D115,Opérations[],8,0))=INT(((I$4-$E115)/VLOOKUP($D115,Opérations[],8,0))),$D115&lt;&gt;""),"S",""))),"")</f>
        <v/>
      </c>
      <c r="J115" s="34" t="str">
        <f t="array" aca="1" ref="J115" ca="1">IFERROR(IF(AND(OR(WEEKDAY(I$4,2)&gt;5,I$4=Congés),OR(I115="x",I115="S")),I115,IF(J$4=$E115,"x",IF(AND(((J$4-$E115)/VLOOKUP($D115,Opérations[],8,0))=INT(((J$4-$E115)/VLOOKUP($D115,Opérations[],8,0))),$D115&lt;&gt;""),"S",""))),"")</f>
        <v/>
      </c>
      <c r="K115" s="34" t="str">
        <f t="array" aca="1" ref="K115" ca="1">IFERROR(IF(AND(OR(WEEKDAY(J$4,2)&gt;5,J$4=Congés),OR(J115="x",J115="S")),J115,IF(K$4=$E115,"x",IF(AND(((K$4-$E115)/VLOOKUP($D115,Opérations[],8,0))=INT(((K$4-$E115)/VLOOKUP($D115,Opérations[],8,0))),$D115&lt;&gt;""),"S",""))),"")</f>
        <v/>
      </c>
      <c r="L115" s="34" t="str">
        <f t="array" aca="1" ref="L115" ca="1">IFERROR(IF(AND(OR(WEEKDAY(K$4,2)&gt;5,K$4=Congés),OR(K115="x",K115="S")),K115,IF(L$4=$E115,"x",IF(AND(((L$4-$E115)/VLOOKUP($D115,Opérations[],8,0))=INT(((L$4-$E115)/VLOOKUP($D115,Opérations[],8,0))),$D115&lt;&gt;""),"S",""))),"")</f>
        <v/>
      </c>
      <c r="M115" s="34" t="str">
        <f t="array" aca="1" ref="M115" ca="1">IFERROR(IF(AND(OR(WEEKDAY(L$4,2)&gt;5,L$4=Congés),OR(L115="x",L115="S")),L115,IF(M$4=$E115,"x",IF(AND(((M$4-$E115)/VLOOKUP($D115,Opérations[],8,0))=INT(((M$4-$E115)/VLOOKUP($D115,Opérations[],8,0))),$D115&lt;&gt;""),"S",""))),"")</f>
        <v/>
      </c>
      <c r="N115" s="34" t="str">
        <f t="array" aca="1" ref="N115" ca="1">IFERROR(IF(AND(OR(WEEKDAY(M$4,2)&gt;5,M$4=Congés),OR(M115="x",M115="S")),M115,IF(N$4=$E115,"x",IF(AND(((N$4-$E115)/VLOOKUP($D115,Opérations[],8,0))=INT(((N$4-$E115)/VLOOKUP($D115,Opérations[],8,0))),$D115&lt;&gt;""),"S",""))),"")</f>
        <v/>
      </c>
      <c r="O115" s="34" t="str">
        <f t="array" aca="1" ref="O115" ca="1">IFERROR(IF(AND(OR(WEEKDAY(N$4,2)&gt;5,N$4=Congés),OR(N115="x",N115="S")),N115,IF(O$4=$E115,"x",IF(AND(((O$4-$E115)/VLOOKUP($D115,Opérations[],8,0))=INT(((O$4-$E115)/VLOOKUP($D115,Opérations[],8,0))),$D115&lt;&gt;""),"S",""))),"")</f>
        <v/>
      </c>
      <c r="P115" s="34" t="str">
        <f t="array" aca="1" ref="P115" ca="1">IFERROR(IF(AND(OR(WEEKDAY(O$4,2)&gt;5,O$4=Congés),OR(O115="x",O115="S")),O115,IF(P$4=$E115,"x",IF(AND(((P$4-$E115)/VLOOKUP($D115,Opérations[],8,0))=INT(((P$4-$E115)/VLOOKUP($D115,Opérations[],8,0))),$D115&lt;&gt;""),"S",""))),"")</f>
        <v/>
      </c>
      <c r="Q115" s="34" t="str">
        <f t="array" aca="1" ref="Q115" ca="1">IFERROR(IF(AND(OR(WEEKDAY(P$4,2)&gt;5,P$4=Congés),OR(P115="x",P115="S")),P115,IF(Q$4=$E115,"x",IF(AND(((Q$4-$E115)/VLOOKUP($D115,Opérations[],8,0))=INT(((Q$4-$E115)/VLOOKUP($D115,Opérations[],8,0))),$D115&lt;&gt;""),"S",""))),"")</f>
        <v/>
      </c>
      <c r="R115" s="34" t="str">
        <f t="array" aca="1" ref="R115" ca="1">IFERROR(IF(AND(OR(WEEKDAY(Q$4,2)&gt;5,Q$4=Congés),OR(Q115="x",Q115="S")),Q115,IF(R$4=$E115,"x",IF(AND(((R$4-$E115)/VLOOKUP($D115,Opérations[],8,0))=INT(((R$4-$E115)/VLOOKUP($D115,Opérations[],8,0))),$D115&lt;&gt;""),"S",""))),"")</f>
        <v/>
      </c>
      <c r="S115" s="34" t="str">
        <f t="array" aca="1" ref="S115" ca="1">IFERROR(IF(AND(OR(WEEKDAY(R$4,2)&gt;5,R$4=Congés),OR(R115="x",R115="S")),R115,IF(S$4=$E115,"x",IF(AND(((S$4-$E115)/VLOOKUP($D115,Opérations[],8,0))=INT(((S$4-$E115)/VLOOKUP($D115,Opérations[],8,0))),$D115&lt;&gt;""),"S",""))),"")</f>
        <v/>
      </c>
      <c r="T115" s="34" t="str">
        <f t="array" aca="1" ref="T115" ca="1">IFERROR(IF(AND(OR(WEEKDAY(S$4,2)&gt;5,S$4=Congés),OR(S115="x",S115="S")),S115,IF(T$4=$E115,"x",IF(AND(((T$4-$E115)/VLOOKUP($D115,Opérations[],8,0))=INT(((T$4-$E115)/VLOOKUP($D115,Opérations[],8,0))),$D115&lt;&gt;""),"S",""))),"")</f>
        <v/>
      </c>
      <c r="U115" s="34" t="str">
        <f t="array" aca="1" ref="U115" ca="1">IFERROR(IF(AND(OR(WEEKDAY(T$4,2)&gt;5,T$4=Congés),OR(T115="x",T115="S")),T115,IF(U$4=$E115,"x",IF(AND(((U$4-$E115)/VLOOKUP($D115,Opérations[],8,0))=INT(((U$4-$E115)/VLOOKUP($D115,Opérations[],8,0))),$D115&lt;&gt;""),"S",""))),"")</f>
        <v/>
      </c>
      <c r="V115" s="34" t="str">
        <f t="array" aca="1" ref="V115" ca="1">IFERROR(IF(AND(OR(WEEKDAY(U$4,2)&gt;5,U$4=Congés),OR(U115="x",U115="S")),U115,IF(V$4=$E115,"x",IF(AND(((V$4-$E115)/VLOOKUP($D115,Opérations[],8,0))=INT(((V$4-$E115)/VLOOKUP($D115,Opérations[],8,0))),$D115&lt;&gt;""),"S",""))),"")</f>
        <v/>
      </c>
      <c r="W115" s="34" t="str">
        <f t="array" aca="1" ref="W115" ca="1">IFERROR(IF(AND(OR(WEEKDAY(V$4,2)&gt;5,V$4=Congés),OR(V115="x",V115="S")),V115,IF(W$4=$E115,"x",IF(AND(((W$4-$E115)/VLOOKUP($D115,Opérations[],8,0))=INT(((W$4-$E115)/VLOOKUP($D115,Opérations[],8,0))),$D115&lt;&gt;""),"S",""))),"")</f>
        <v/>
      </c>
      <c r="X115" s="34" t="str">
        <f t="array" aca="1" ref="X115" ca="1">IFERROR(IF(AND(OR(WEEKDAY(W$4,2)&gt;5,W$4=Congés),OR(W115="x",W115="S")),W115,IF(X$4=$E115,"x",IF(AND(((X$4-$E115)/VLOOKUP($D115,Opérations[],8,0))=INT(((X$4-$E115)/VLOOKUP($D115,Opérations[],8,0))),$D115&lt;&gt;""),"S",""))),"")</f>
        <v/>
      </c>
      <c r="Y115" s="34" t="str">
        <f t="array" aca="1" ref="Y115" ca="1">IFERROR(IF(AND(OR(WEEKDAY(X$4,2)&gt;5,X$4=Congés),OR(X115="x",X115="S")),X115,IF(Y$4=$E115,"x",IF(AND(((Y$4-$E115)/VLOOKUP($D115,Opérations[],8,0))=INT(((Y$4-$E115)/VLOOKUP($D115,Opérations[],8,0))),$D115&lt;&gt;""),"S",""))),"")</f>
        <v/>
      </c>
      <c r="Z115" s="34" t="str">
        <f t="array" aca="1" ref="Z115" ca="1">IFERROR(IF(AND(OR(WEEKDAY(Y$4,2)&gt;5,Y$4=Congés),OR(Y115="x",Y115="S")),Y115,IF(Z$4=$E115,"x",IF(AND(((Z$4-$E115)/VLOOKUP($D115,Opérations[],8,0))=INT(((Z$4-$E115)/VLOOKUP($D115,Opérations[],8,0))),$D115&lt;&gt;""),"S",""))),"")</f>
        <v/>
      </c>
      <c r="AA115" s="34" t="str">
        <f t="array" aca="1" ref="AA115" ca="1">IFERROR(IF(AND(OR(WEEKDAY(Z$4,2)&gt;5,Z$4=Congés),OR(Z115="x",Z115="S")),Z115,IF(AA$4=$E115,"x",IF(AND(((AA$4-$E115)/VLOOKUP($D115,Opérations[],8,0))=INT(((AA$4-$E115)/VLOOKUP($D115,Opérations[],8,0))),$D115&lt;&gt;""),"S",""))),"")</f>
        <v/>
      </c>
      <c r="AB115" s="34" t="str">
        <f t="array" aca="1" ref="AB115" ca="1">IFERROR(IF(AND(OR(WEEKDAY(AA$4,2)&gt;5,AA$4=Congés),OR(AA115="x",AA115="S")),AA115,IF(AB$4=$E115,"x",IF(AND(((AB$4-$E115)/VLOOKUP($D115,Opérations[],8,0))=INT(((AB$4-$E115)/VLOOKUP($D115,Opérations[],8,0))),$D115&lt;&gt;""),"S",""))),"")</f>
        <v/>
      </c>
      <c r="AC115" s="34" t="str">
        <f t="array" aca="1" ref="AC115" ca="1">IFERROR(IF(AND(OR(WEEKDAY(AB$4,2)&gt;5,AB$4=Congés),OR(AB115="x",AB115="S")),AB115,IF(AC$4=$E115,"x",IF(AND(((AC$4-$E115)/VLOOKUP($D115,Opérations[],8,0))=INT(((AC$4-$E115)/VLOOKUP($D115,Opérations[],8,0))),$D115&lt;&gt;""),"S",""))),"")</f>
        <v/>
      </c>
      <c r="AD115" s="34" t="str">
        <f t="array" aca="1" ref="AD115" ca="1">IFERROR(IF(AND(OR(WEEKDAY(AC$4,2)&gt;5,AC$4=Congés),OR(AC115="x",AC115="S")),AC115,IF(AD$4=$E115,"x",IF(AND(((AD$4-$E115)/VLOOKUP($D115,Opérations[],8,0))=INT(((AD$4-$E115)/VLOOKUP($D115,Opérations[],8,0))),$D115&lt;&gt;""),"S",""))),"")</f>
        <v/>
      </c>
      <c r="AE115" s="34" t="str">
        <f t="array" aca="1" ref="AE115" ca="1">IFERROR(IF(AND(OR(WEEKDAY(AD$4,2)&gt;5,AD$4=Congés),OR(AD115="x",AD115="S")),AD115,IF(AE$4=$E115,"x",IF(AND(((AE$4-$E115)/VLOOKUP($D115,Opérations[],8,0))=INT(((AE$4-$E115)/VLOOKUP($D115,Opérations[],8,0))),$D115&lt;&gt;""),"S",""))),"")</f>
        <v/>
      </c>
      <c r="AF115" s="34" t="str">
        <f t="array" aca="1" ref="AF115" ca="1">IFERROR(IF(AND(OR(WEEKDAY(AE$4,2)&gt;5,AE$4=Congés),OR(AE115="x",AE115="S")),AE115,IF(AF$4=$E115,"x",IF(AND(((AF$4-$E115)/VLOOKUP($D115,Opérations[],8,0))=INT(((AF$4-$E115)/VLOOKUP($D115,Opérations[],8,0))),$D115&lt;&gt;""),"S",""))),"")</f>
        <v/>
      </c>
      <c r="AG115" s="72" t="str">
        <f t="array" aca="1" ref="AG115" ca="1">IFERROR(IF(AND(OR(WEEKDAY(AF$4,2)&gt;5,AF$4=Congés),OR(AF115="x",AF115="S")),AF115,IF(AG$4=$E115,"x",IF(AND(((AG$4-$E115)/VLOOKUP($D115,Opérations[],8,0))=INT(((AG$4-$E115)/VLOOKUP($D115,Opérations[],8,0))),$D115&lt;&gt;""),"S",""))),"")</f>
        <v/>
      </c>
      <c r="AH115" s="80" t="str">
        <f t="array" aca="1" ref="AH115" ca="1">IFERROR(IF(AND(OR(WEEKDAY(AG$4,2)&gt;5,AG$4=Congés),OR(AG115="x",AG115="S")),AG115,IF(AH$4=$E115,"x",IF(AND(((AH$4-$E115)/VLOOKUP($D115,Opérations[],8,0))=INT(((AH$4-$E115)/VLOOKUP($D115,Opérations[],8,0))),$D115&lt;&gt;""),"S",""))),"")</f>
        <v/>
      </c>
      <c r="AI115" s="34" t="str">
        <f t="array" aca="1" ref="AI115" ca="1">IFERROR(IF(AND(OR(WEEKDAY(AH$4,2)&gt;5,AH$4=Congés),OR(AH115="x",AH115="S")),AH115,IF(AI$4=$E115,"x",IF(AND(((AI$4-$E115)/VLOOKUP($D115,Opérations[],8,0))=INT(((AI$4-$E115)/VLOOKUP($D115,Opérations[],8,0))),$D115&lt;&gt;""),"S",""))),"")</f>
        <v/>
      </c>
      <c r="AJ115" s="34" t="str">
        <f t="array" aca="1" ref="AJ115" ca="1">IFERROR(IF(AND(OR(WEEKDAY(AI$4,2)&gt;5,AI$4=Congés),OR(AI115="x",AI115="S")),AI115,IF(AJ$4=$E115,"x",IF(AND(((AJ$4-$E115)/VLOOKUP($D115,Opérations[],8,0))=INT(((AJ$4-$E115)/VLOOKUP($D115,Opérations[],8,0))),$D115&lt;&gt;""),"S",""))),"")</f>
        <v/>
      </c>
      <c r="AK115" s="34" t="str">
        <f t="array" aca="1" ref="AK115" ca="1">IFERROR(IF(AND(OR(WEEKDAY(AJ$4,2)&gt;5,AJ$4=Congés),OR(AJ115="x",AJ115="S")),AJ115,IF(AK$4=$E115,"x",IF(AND(((AK$4-$E115)/VLOOKUP($D115,Opérations[],8,0))=INT(((AK$4-$E115)/VLOOKUP($D115,Opérations[],8,0))),$D115&lt;&gt;""),"S",""))),"")</f>
        <v/>
      </c>
      <c r="AL115" s="34" t="str">
        <f t="array" aca="1" ref="AL115" ca="1">IFERROR(IF(AND(OR(WEEKDAY(AK$4,2)&gt;5,AK$4=Congés),OR(AK115="x",AK115="S")),AK115,IF(AL$4=$E115,"x",IF(AND(((AL$4-$E115)/VLOOKUP($D115,Opérations[],8,0))=INT(((AL$4-$E115)/VLOOKUP($D115,Opérations[],8,0))),$D115&lt;&gt;""),"S",""))),"")</f>
        <v/>
      </c>
      <c r="AM115" s="34" t="str">
        <f t="array" aca="1" ref="AM115" ca="1">IFERROR(IF(AND(OR(WEEKDAY(AL$4,2)&gt;5,AL$4=Congés),OR(AL115="x",AL115="S")),AL115,IF(AM$4=$E115,"x",IF(AND(((AM$4-$E115)/VLOOKUP($D115,Opérations[],8,0))=INT(((AM$4-$E115)/VLOOKUP($D115,Opérations[],8,0))),$D115&lt;&gt;""),"S",""))),"")</f>
        <v/>
      </c>
      <c r="AN115" s="34" t="str">
        <f t="array" aca="1" ref="AN115" ca="1">IFERROR(IF(AND(OR(WEEKDAY(AM$4,2)&gt;5,AM$4=Congés),OR(AM115="x",AM115="S")),AM115,IF(AN$4=$E115,"x",IF(AND(((AN$4-$E115)/VLOOKUP($D115,Opérations[],8,0))=INT(((AN$4-$E115)/VLOOKUP($D115,Opérations[],8,0))),$D115&lt;&gt;""),"S",""))),"")</f>
        <v/>
      </c>
      <c r="AO115" s="34" t="str">
        <f t="array" aca="1" ref="AO115" ca="1">IFERROR(IF(AND(OR(WEEKDAY(AN$4,2)&gt;5,AN$4=Congés),OR(AN115="x",AN115="S")),AN115,IF(AO$4=$E115,"x",IF(AND(((AO$4-$E115)/VLOOKUP($D115,Opérations[],8,0))=INT(((AO$4-$E115)/VLOOKUP($D115,Opérations[],8,0))),$D115&lt;&gt;""),"S",""))),"")</f>
        <v/>
      </c>
      <c r="AP115" s="34" t="str">
        <f t="array" aca="1" ref="AP115" ca="1">IFERROR(IF(AND(OR(WEEKDAY(AO$4,2)&gt;5,AO$4=Congés),OR(AO115="x",AO115="S")),AO115,IF(AP$4=$E115,"x",IF(AND(((AP$4-$E115)/VLOOKUP($D115,Opérations[],8,0))=INT(((AP$4-$E115)/VLOOKUP($D115,Opérations[],8,0))),$D115&lt;&gt;""),"S",""))),"")</f>
        <v/>
      </c>
      <c r="AQ115" s="34" t="str">
        <f t="array" aca="1" ref="AQ115" ca="1">IFERROR(IF(AND(OR(WEEKDAY(AP$4,2)&gt;5,AP$4=Congés),OR(AP115="x",AP115="S")),AP115,IF(AQ$4=$E115,"x",IF(AND(((AQ$4-$E115)/VLOOKUP($D115,Opérations[],8,0))=INT(((AQ$4-$E115)/VLOOKUP($D115,Opérations[],8,0))),$D115&lt;&gt;""),"S",""))),"")</f>
        <v/>
      </c>
      <c r="AR115" s="34" t="str">
        <f t="array" aca="1" ref="AR115" ca="1">IFERROR(IF(AND(OR(WEEKDAY(AQ$4,2)&gt;5,AQ$4=Congés),OR(AQ115="x",AQ115="S")),AQ115,IF(AR$4=$E115,"x",IF(AND(((AR$4-$E115)/VLOOKUP($D115,Opérations[],8,0))=INT(((AR$4-$E115)/VLOOKUP($D115,Opérations[],8,0))),$D115&lt;&gt;""),"S",""))),"")</f>
        <v/>
      </c>
      <c r="AS115" s="34" t="str">
        <f t="array" aca="1" ref="AS115" ca="1">IFERROR(IF(AND(OR(WEEKDAY(AR$4,2)&gt;5,AR$4=Congés),OR(AR115="x",AR115="S")),AR115,IF(AS$4=$E115,"x",IF(AND(((AS$4-$E115)/VLOOKUP($D115,Opérations[],8,0))=INT(((AS$4-$E115)/VLOOKUP($D115,Opérations[],8,0))),$D115&lt;&gt;""),"S",""))),"")</f>
        <v/>
      </c>
      <c r="AT115" s="34" t="str">
        <f t="array" aca="1" ref="AT115" ca="1">IFERROR(IF(AND(OR(WEEKDAY(AS$4,2)&gt;5,AS$4=Congés),OR(AS115="x",AS115="S")),AS115,IF(AT$4=$E115,"x",IF(AND(((AT$4-$E115)/VLOOKUP($D115,Opérations[],8,0))=INT(((AT$4-$E115)/VLOOKUP($D115,Opérations[],8,0))),$D115&lt;&gt;""),"S",""))),"")</f>
        <v/>
      </c>
      <c r="AU115" s="34" t="str">
        <f t="array" aca="1" ref="AU115" ca="1">IFERROR(IF(AND(OR(WEEKDAY(AT$4,2)&gt;5,AT$4=Congés),OR(AT115="x",AT115="S")),AT115,IF(AU$4=$E115,"x",IF(AND(((AU$4-$E115)/VLOOKUP($D115,Opérations[],8,0))=INT(((AU$4-$E115)/VLOOKUP($D115,Opérations[],8,0))),$D115&lt;&gt;""),"S",""))),"")</f>
        <v/>
      </c>
      <c r="AV115" s="34" t="str">
        <f t="array" aca="1" ref="AV115" ca="1">IFERROR(IF(AND(OR(WEEKDAY(AU$4,2)&gt;5,AU$4=Congés),OR(AU115="x",AU115="S")),AU115,IF(AV$4=$E115,"x",IF(AND(((AV$4-$E115)/VLOOKUP($D115,Opérations[],8,0))=INT(((AV$4-$E115)/VLOOKUP($D115,Opérations[],8,0))),$D115&lt;&gt;""),"S",""))),"")</f>
        <v/>
      </c>
      <c r="AW115" s="34" t="str">
        <f t="array" aca="1" ref="AW115" ca="1">IFERROR(IF(AND(OR(WEEKDAY(AV$4,2)&gt;5,AV$4=Congés),OR(AV115="x",AV115="S")),AV115,IF(AW$4=$E115,"x",IF(AND(((AW$4-$E115)/VLOOKUP($D115,Opérations[],8,0))=INT(((AW$4-$E115)/VLOOKUP($D115,Opérations[],8,0))),$D115&lt;&gt;""),"S",""))),"")</f>
        <v/>
      </c>
      <c r="AX115" s="34" t="str">
        <f t="array" aca="1" ref="AX115" ca="1">IFERROR(IF(AND(OR(WEEKDAY(AW$4,2)&gt;5,AW$4=Congés),OR(AW115="x",AW115="S")),AW115,IF(AX$4=$E115,"x",IF(AND(((AX$4-$E115)/VLOOKUP($D115,Opérations[],8,0))=INT(((AX$4-$E115)/VLOOKUP($D115,Opérations[],8,0))),$D115&lt;&gt;""),"S",""))),"")</f>
        <v/>
      </c>
      <c r="AY115" s="34" t="str">
        <f t="array" aca="1" ref="AY115" ca="1">IFERROR(IF(AND(OR(WEEKDAY(AX$4,2)&gt;5,AX$4=Congés),OR(AX115="x",AX115="S")),AX115,IF(AY$4=$E115,"x",IF(AND(((AY$4-$E115)/VLOOKUP($D115,Opérations[],8,0))=INT(((AY$4-$E115)/VLOOKUP($D115,Opérations[],8,0))),$D115&lt;&gt;""),"S",""))),"")</f>
        <v/>
      </c>
      <c r="AZ115" s="34" t="str">
        <f t="array" aca="1" ref="AZ115" ca="1">IFERROR(IF(AND(OR(WEEKDAY(AY$4,2)&gt;5,AY$4=Congés),OR(AY115="x",AY115="S")),AY115,IF(AZ$4=$E115,"x",IF(AND(((AZ$4-$E115)/VLOOKUP($D115,Opérations[],8,0))=INT(((AZ$4-$E115)/VLOOKUP($D115,Opérations[],8,0))),$D115&lt;&gt;""),"S",""))),"")</f>
        <v/>
      </c>
      <c r="BA115" s="34" t="str">
        <f t="array" aca="1" ref="BA115" ca="1">IFERROR(IF(AND(OR(WEEKDAY(AZ$4,2)&gt;5,AZ$4=Congés),OR(AZ115="x",AZ115="S")),AZ115,IF(BA$4=$E115,"x",IF(AND(((BA$4-$E115)/VLOOKUP($D115,Opérations[],8,0))=INT(((BA$4-$E115)/VLOOKUP($D115,Opérations[],8,0))),$D115&lt;&gt;""),"S",""))),"")</f>
        <v/>
      </c>
      <c r="BB115" s="34" t="str">
        <f t="array" aca="1" ref="BB115" ca="1">IFERROR(IF(AND(OR(WEEKDAY(BA$4,2)&gt;5,BA$4=Congés),OR(BA115="x",BA115="S")),BA115,IF(BB$4=$E115,"x",IF(AND(((BB$4-$E115)/VLOOKUP($D115,Opérations[],8,0))=INT(((BB$4-$E115)/VLOOKUP($D115,Opérations[],8,0))),$D115&lt;&gt;""),"S",""))),"")</f>
        <v/>
      </c>
      <c r="BC115" s="34" t="str">
        <f t="array" aca="1" ref="BC115" ca="1">IFERROR(IF(AND(OR(WEEKDAY(BB$4,2)&gt;5,BB$4=Congés),OR(BB115="x",BB115="S")),BB115,IF(BC$4=$E115,"x",IF(AND(((BC$4-$E115)/VLOOKUP($D115,Opérations[],8,0))=INT(((BC$4-$E115)/VLOOKUP($D115,Opérations[],8,0))),$D115&lt;&gt;""),"S",""))),"")</f>
        <v/>
      </c>
      <c r="BD115" s="72" t="str">
        <f t="array" aca="1" ref="BD115" ca="1">IFERROR(IF(AND(OR(WEEKDAY(BC$4,2)&gt;5,BC$4=Congés),OR(BC115="x",BC115="S")),BC115,IF(BD$4=$E115,"x",IF(AND(((BD$4-$E115)/VLOOKUP($D115,Opérations[],8,0))=INT(((BD$4-$E115)/VLOOKUP($D115,Opérations[],8,0))),$D115&lt;&gt;""),"S",""))),"")</f>
        <v/>
      </c>
    </row>
    <row r="116" spans="3:56">
      <c r="C116" s="163" t="str">
        <f>IF(ISBLANK(D116),"",VLOOKUP(D116,Opérations[],2,0))</f>
        <v>Système de pince</v>
      </c>
      <c r="D116" s="4">
        <f t="shared" si="5"/>
        <v>110</v>
      </c>
      <c r="E116" s="71">
        <f>IF(ISBLANK(D116),"",VLOOKUP(D116,Opérations[],3,0))</f>
        <v>0</v>
      </c>
      <c r="F116" s="83"/>
      <c r="G116" s="80" t="str">
        <f t="array" aca="1" ref="G116" ca="1">IFERROR(IF(AND(OR(WEEKDAY(F$4,2)&gt;5,F$4=Congés),OR(F116="x",F116="S")),F116,IF(G$4=$E116,"x",IF(AND(((G$4-$E116)/VLOOKUP($D116,Opérations[],8,0))=INT(((G$4-$E116)/VLOOKUP($D116,Opérations[],8,0))),$D116&lt;&gt;""),"S",""))),"")</f>
        <v/>
      </c>
      <c r="H116" s="34" t="str">
        <f t="array" aca="1" ref="H116" ca="1">IFERROR(IF(AND(OR(WEEKDAY(G$4,2)&gt;5,G$4=Congés),OR(G116="x",G116="S")),G116,IF(H$4=$E116,"x",IF(AND(((H$4-$E116)/VLOOKUP($D116,Opérations[],8,0))=INT(((H$4-$E116)/VLOOKUP($D116,Opérations[],8,0))),$D116&lt;&gt;""),"S",""))),"")</f>
        <v/>
      </c>
      <c r="I116" s="34" t="str">
        <f t="array" aca="1" ref="I116" ca="1">IFERROR(IF(AND(OR(WEEKDAY(H$4,2)&gt;5,H$4=Congés),OR(H116="x",H116="S")),H116,IF(I$4=$E116,"x",IF(AND(((I$4-$E116)/VLOOKUP($D116,Opérations[],8,0))=INT(((I$4-$E116)/VLOOKUP($D116,Opérations[],8,0))),$D116&lt;&gt;""),"S",""))),"")</f>
        <v/>
      </c>
      <c r="J116" s="34" t="str">
        <f t="array" aca="1" ref="J116" ca="1">IFERROR(IF(AND(OR(WEEKDAY(I$4,2)&gt;5,I$4=Congés),OR(I116="x",I116="S")),I116,IF(J$4=$E116,"x",IF(AND(((J$4-$E116)/VLOOKUP($D116,Opérations[],8,0))=INT(((J$4-$E116)/VLOOKUP($D116,Opérations[],8,0))),$D116&lt;&gt;""),"S",""))),"")</f>
        <v/>
      </c>
      <c r="K116" s="34" t="str">
        <f t="array" aca="1" ref="K116" ca="1">IFERROR(IF(AND(OR(WEEKDAY(J$4,2)&gt;5,J$4=Congés),OR(J116="x",J116="S")),J116,IF(K$4=$E116,"x",IF(AND(((K$4-$E116)/VLOOKUP($D116,Opérations[],8,0))=INT(((K$4-$E116)/VLOOKUP($D116,Opérations[],8,0))),$D116&lt;&gt;""),"S",""))),"")</f>
        <v/>
      </c>
      <c r="L116" s="34" t="str">
        <f t="array" aca="1" ref="L116" ca="1">IFERROR(IF(AND(OR(WEEKDAY(K$4,2)&gt;5,K$4=Congés),OR(K116="x",K116="S")),K116,IF(L$4=$E116,"x",IF(AND(((L$4-$E116)/VLOOKUP($D116,Opérations[],8,0))=INT(((L$4-$E116)/VLOOKUP($D116,Opérations[],8,0))),$D116&lt;&gt;""),"S",""))),"")</f>
        <v/>
      </c>
      <c r="M116" s="34" t="str">
        <f t="array" aca="1" ref="M116" ca="1">IFERROR(IF(AND(OR(WEEKDAY(L$4,2)&gt;5,L$4=Congés),OR(L116="x",L116="S")),L116,IF(M$4=$E116,"x",IF(AND(((M$4-$E116)/VLOOKUP($D116,Opérations[],8,0))=INT(((M$4-$E116)/VLOOKUP($D116,Opérations[],8,0))),$D116&lt;&gt;""),"S",""))),"")</f>
        <v/>
      </c>
      <c r="N116" s="34" t="str">
        <f t="array" aca="1" ref="N116" ca="1">IFERROR(IF(AND(OR(WEEKDAY(M$4,2)&gt;5,M$4=Congés),OR(M116="x",M116="S")),M116,IF(N$4=$E116,"x",IF(AND(((N$4-$E116)/VLOOKUP($D116,Opérations[],8,0))=INT(((N$4-$E116)/VLOOKUP($D116,Opérations[],8,0))),$D116&lt;&gt;""),"S",""))),"")</f>
        <v/>
      </c>
      <c r="O116" s="34" t="str">
        <f t="array" aca="1" ref="O116" ca="1">IFERROR(IF(AND(OR(WEEKDAY(N$4,2)&gt;5,N$4=Congés),OR(N116="x",N116="S")),N116,IF(O$4=$E116,"x",IF(AND(((O$4-$E116)/VLOOKUP($D116,Opérations[],8,0))=INT(((O$4-$E116)/VLOOKUP($D116,Opérations[],8,0))),$D116&lt;&gt;""),"S",""))),"")</f>
        <v/>
      </c>
      <c r="P116" s="34" t="str">
        <f t="array" aca="1" ref="P116" ca="1">IFERROR(IF(AND(OR(WEEKDAY(O$4,2)&gt;5,O$4=Congés),OR(O116="x",O116="S")),O116,IF(P$4=$E116,"x",IF(AND(((P$4-$E116)/VLOOKUP($D116,Opérations[],8,0))=INT(((P$4-$E116)/VLOOKUP($D116,Opérations[],8,0))),$D116&lt;&gt;""),"S",""))),"")</f>
        <v/>
      </c>
      <c r="Q116" s="34" t="str">
        <f t="array" aca="1" ref="Q116" ca="1">IFERROR(IF(AND(OR(WEEKDAY(P$4,2)&gt;5,P$4=Congés),OR(P116="x",P116="S")),P116,IF(Q$4=$E116,"x",IF(AND(((Q$4-$E116)/VLOOKUP($D116,Opérations[],8,0))=INT(((Q$4-$E116)/VLOOKUP($D116,Opérations[],8,0))),$D116&lt;&gt;""),"S",""))),"")</f>
        <v/>
      </c>
      <c r="R116" s="34" t="str">
        <f t="array" aca="1" ref="R116" ca="1">IFERROR(IF(AND(OR(WEEKDAY(Q$4,2)&gt;5,Q$4=Congés),OR(Q116="x",Q116="S")),Q116,IF(R$4=$E116,"x",IF(AND(((R$4-$E116)/VLOOKUP($D116,Opérations[],8,0))=INT(((R$4-$E116)/VLOOKUP($D116,Opérations[],8,0))),$D116&lt;&gt;""),"S",""))),"")</f>
        <v/>
      </c>
      <c r="S116" s="34" t="str">
        <f t="array" aca="1" ref="S116" ca="1">IFERROR(IF(AND(OR(WEEKDAY(R$4,2)&gt;5,R$4=Congés),OR(R116="x",R116="S")),R116,IF(S$4=$E116,"x",IF(AND(((S$4-$E116)/VLOOKUP($D116,Opérations[],8,0))=INT(((S$4-$E116)/VLOOKUP($D116,Opérations[],8,0))),$D116&lt;&gt;""),"S",""))),"")</f>
        <v/>
      </c>
      <c r="T116" s="34" t="str">
        <f t="array" aca="1" ref="T116" ca="1">IFERROR(IF(AND(OR(WEEKDAY(S$4,2)&gt;5,S$4=Congés),OR(S116="x",S116="S")),S116,IF(T$4=$E116,"x",IF(AND(((T$4-$E116)/VLOOKUP($D116,Opérations[],8,0))=INT(((T$4-$E116)/VLOOKUP($D116,Opérations[],8,0))),$D116&lt;&gt;""),"S",""))),"")</f>
        <v/>
      </c>
      <c r="U116" s="34" t="str">
        <f t="array" aca="1" ref="U116" ca="1">IFERROR(IF(AND(OR(WEEKDAY(T$4,2)&gt;5,T$4=Congés),OR(T116="x",T116="S")),T116,IF(U$4=$E116,"x",IF(AND(((U$4-$E116)/VLOOKUP($D116,Opérations[],8,0))=INT(((U$4-$E116)/VLOOKUP($D116,Opérations[],8,0))),$D116&lt;&gt;""),"S",""))),"")</f>
        <v/>
      </c>
      <c r="V116" s="34" t="str">
        <f t="array" aca="1" ref="V116" ca="1">IFERROR(IF(AND(OR(WEEKDAY(U$4,2)&gt;5,U$4=Congés),OR(U116="x",U116="S")),U116,IF(V$4=$E116,"x",IF(AND(((V$4-$E116)/VLOOKUP($D116,Opérations[],8,0))=INT(((V$4-$E116)/VLOOKUP($D116,Opérations[],8,0))),$D116&lt;&gt;""),"S",""))),"")</f>
        <v/>
      </c>
      <c r="W116" s="34" t="str">
        <f t="array" aca="1" ref="W116" ca="1">IFERROR(IF(AND(OR(WEEKDAY(V$4,2)&gt;5,V$4=Congés),OR(V116="x",V116="S")),V116,IF(W$4=$E116,"x",IF(AND(((W$4-$E116)/VLOOKUP($D116,Opérations[],8,0))=INT(((W$4-$E116)/VLOOKUP($D116,Opérations[],8,0))),$D116&lt;&gt;""),"S",""))),"")</f>
        <v/>
      </c>
      <c r="X116" s="34" t="str">
        <f t="array" aca="1" ref="X116" ca="1">IFERROR(IF(AND(OR(WEEKDAY(W$4,2)&gt;5,W$4=Congés),OR(W116="x",W116="S")),W116,IF(X$4=$E116,"x",IF(AND(((X$4-$E116)/VLOOKUP($D116,Opérations[],8,0))=INT(((X$4-$E116)/VLOOKUP($D116,Opérations[],8,0))),$D116&lt;&gt;""),"S",""))),"")</f>
        <v/>
      </c>
      <c r="Y116" s="34" t="str">
        <f t="array" aca="1" ref="Y116" ca="1">IFERROR(IF(AND(OR(WEEKDAY(X$4,2)&gt;5,X$4=Congés),OR(X116="x",X116="S")),X116,IF(Y$4=$E116,"x",IF(AND(((Y$4-$E116)/VLOOKUP($D116,Opérations[],8,0))=INT(((Y$4-$E116)/VLOOKUP($D116,Opérations[],8,0))),$D116&lt;&gt;""),"S",""))),"")</f>
        <v/>
      </c>
      <c r="Z116" s="34" t="str">
        <f t="array" aca="1" ref="Z116" ca="1">IFERROR(IF(AND(OR(WEEKDAY(Y$4,2)&gt;5,Y$4=Congés),OR(Y116="x",Y116="S")),Y116,IF(Z$4=$E116,"x",IF(AND(((Z$4-$E116)/VLOOKUP($D116,Opérations[],8,0))=INT(((Z$4-$E116)/VLOOKUP($D116,Opérations[],8,0))),$D116&lt;&gt;""),"S",""))),"")</f>
        <v/>
      </c>
      <c r="AA116" s="34" t="str">
        <f t="array" aca="1" ref="AA116" ca="1">IFERROR(IF(AND(OR(WEEKDAY(Z$4,2)&gt;5,Z$4=Congés),OR(Z116="x",Z116="S")),Z116,IF(AA$4=$E116,"x",IF(AND(((AA$4-$E116)/VLOOKUP($D116,Opérations[],8,0))=INT(((AA$4-$E116)/VLOOKUP($D116,Opérations[],8,0))),$D116&lt;&gt;""),"S",""))),"")</f>
        <v/>
      </c>
      <c r="AB116" s="34" t="str">
        <f t="array" aca="1" ref="AB116" ca="1">IFERROR(IF(AND(OR(WEEKDAY(AA$4,2)&gt;5,AA$4=Congés),OR(AA116="x",AA116="S")),AA116,IF(AB$4=$E116,"x",IF(AND(((AB$4-$E116)/VLOOKUP($D116,Opérations[],8,0))=INT(((AB$4-$E116)/VLOOKUP($D116,Opérations[],8,0))),$D116&lt;&gt;""),"S",""))),"")</f>
        <v/>
      </c>
      <c r="AC116" s="34" t="str">
        <f t="array" aca="1" ref="AC116" ca="1">IFERROR(IF(AND(OR(WEEKDAY(AB$4,2)&gt;5,AB$4=Congés),OR(AB116="x",AB116="S")),AB116,IF(AC$4=$E116,"x",IF(AND(((AC$4-$E116)/VLOOKUP($D116,Opérations[],8,0))=INT(((AC$4-$E116)/VLOOKUP($D116,Opérations[],8,0))),$D116&lt;&gt;""),"S",""))),"")</f>
        <v/>
      </c>
      <c r="AD116" s="34" t="str">
        <f t="array" aca="1" ref="AD116" ca="1">IFERROR(IF(AND(OR(WEEKDAY(AC$4,2)&gt;5,AC$4=Congés),OR(AC116="x",AC116="S")),AC116,IF(AD$4=$E116,"x",IF(AND(((AD$4-$E116)/VLOOKUP($D116,Opérations[],8,0))=INT(((AD$4-$E116)/VLOOKUP($D116,Opérations[],8,0))),$D116&lt;&gt;""),"S",""))),"")</f>
        <v/>
      </c>
      <c r="AE116" s="34" t="str">
        <f t="array" aca="1" ref="AE116" ca="1">IFERROR(IF(AND(OR(WEEKDAY(AD$4,2)&gt;5,AD$4=Congés),OR(AD116="x",AD116="S")),AD116,IF(AE$4=$E116,"x",IF(AND(((AE$4-$E116)/VLOOKUP($D116,Opérations[],8,0))=INT(((AE$4-$E116)/VLOOKUP($D116,Opérations[],8,0))),$D116&lt;&gt;""),"S",""))),"")</f>
        <v/>
      </c>
      <c r="AF116" s="34" t="str">
        <f t="array" aca="1" ref="AF116" ca="1">IFERROR(IF(AND(OR(WEEKDAY(AE$4,2)&gt;5,AE$4=Congés),OR(AE116="x",AE116="S")),AE116,IF(AF$4=$E116,"x",IF(AND(((AF$4-$E116)/VLOOKUP($D116,Opérations[],8,0))=INT(((AF$4-$E116)/VLOOKUP($D116,Opérations[],8,0))),$D116&lt;&gt;""),"S",""))),"")</f>
        <v/>
      </c>
      <c r="AG116" s="72" t="str">
        <f t="array" aca="1" ref="AG116" ca="1">IFERROR(IF(AND(OR(WEEKDAY(AF$4,2)&gt;5,AF$4=Congés),OR(AF116="x",AF116="S")),AF116,IF(AG$4=$E116,"x",IF(AND(((AG$4-$E116)/VLOOKUP($D116,Opérations[],8,0))=INT(((AG$4-$E116)/VLOOKUP($D116,Opérations[],8,0))),$D116&lt;&gt;""),"S",""))),"")</f>
        <v/>
      </c>
      <c r="AH116" s="80" t="str">
        <f t="array" aca="1" ref="AH116" ca="1">IFERROR(IF(AND(OR(WEEKDAY(AG$4,2)&gt;5,AG$4=Congés),OR(AG116="x",AG116="S")),AG116,IF(AH$4=$E116,"x",IF(AND(((AH$4-$E116)/VLOOKUP($D116,Opérations[],8,0))=INT(((AH$4-$E116)/VLOOKUP($D116,Opérations[],8,0))),$D116&lt;&gt;""),"S",""))),"")</f>
        <v/>
      </c>
      <c r="AI116" s="34" t="str">
        <f t="array" aca="1" ref="AI116" ca="1">IFERROR(IF(AND(OR(WEEKDAY(AH$4,2)&gt;5,AH$4=Congés),OR(AH116="x",AH116="S")),AH116,IF(AI$4=$E116,"x",IF(AND(((AI$4-$E116)/VLOOKUP($D116,Opérations[],8,0))=INT(((AI$4-$E116)/VLOOKUP($D116,Opérations[],8,0))),$D116&lt;&gt;""),"S",""))),"")</f>
        <v/>
      </c>
      <c r="AJ116" s="34" t="str">
        <f t="array" aca="1" ref="AJ116" ca="1">IFERROR(IF(AND(OR(WEEKDAY(AI$4,2)&gt;5,AI$4=Congés),OR(AI116="x",AI116="S")),AI116,IF(AJ$4=$E116,"x",IF(AND(((AJ$4-$E116)/VLOOKUP($D116,Opérations[],8,0))=INT(((AJ$4-$E116)/VLOOKUP($D116,Opérations[],8,0))),$D116&lt;&gt;""),"S",""))),"")</f>
        <v/>
      </c>
      <c r="AK116" s="34" t="str">
        <f t="array" aca="1" ref="AK116" ca="1">IFERROR(IF(AND(OR(WEEKDAY(AJ$4,2)&gt;5,AJ$4=Congés),OR(AJ116="x",AJ116="S")),AJ116,IF(AK$4=$E116,"x",IF(AND(((AK$4-$E116)/VLOOKUP($D116,Opérations[],8,0))=INT(((AK$4-$E116)/VLOOKUP($D116,Opérations[],8,0))),$D116&lt;&gt;""),"S",""))),"")</f>
        <v/>
      </c>
      <c r="AL116" s="34" t="str">
        <f t="array" aca="1" ref="AL116" ca="1">IFERROR(IF(AND(OR(WEEKDAY(AK$4,2)&gt;5,AK$4=Congés),OR(AK116="x",AK116="S")),AK116,IF(AL$4=$E116,"x",IF(AND(((AL$4-$E116)/VLOOKUP($D116,Opérations[],8,0))=INT(((AL$4-$E116)/VLOOKUP($D116,Opérations[],8,0))),$D116&lt;&gt;""),"S",""))),"")</f>
        <v/>
      </c>
      <c r="AM116" s="34" t="str">
        <f t="array" aca="1" ref="AM116" ca="1">IFERROR(IF(AND(OR(WEEKDAY(AL$4,2)&gt;5,AL$4=Congés),OR(AL116="x",AL116="S")),AL116,IF(AM$4=$E116,"x",IF(AND(((AM$4-$E116)/VLOOKUP($D116,Opérations[],8,0))=INT(((AM$4-$E116)/VLOOKUP($D116,Opérations[],8,0))),$D116&lt;&gt;""),"S",""))),"")</f>
        <v/>
      </c>
      <c r="AN116" s="34" t="str">
        <f t="array" aca="1" ref="AN116" ca="1">IFERROR(IF(AND(OR(WEEKDAY(AM$4,2)&gt;5,AM$4=Congés),OR(AM116="x",AM116="S")),AM116,IF(AN$4=$E116,"x",IF(AND(((AN$4-$E116)/VLOOKUP($D116,Opérations[],8,0))=INT(((AN$4-$E116)/VLOOKUP($D116,Opérations[],8,0))),$D116&lt;&gt;""),"S",""))),"")</f>
        <v/>
      </c>
      <c r="AO116" s="34" t="str">
        <f t="array" aca="1" ref="AO116" ca="1">IFERROR(IF(AND(OR(WEEKDAY(AN$4,2)&gt;5,AN$4=Congés),OR(AN116="x",AN116="S")),AN116,IF(AO$4=$E116,"x",IF(AND(((AO$4-$E116)/VLOOKUP($D116,Opérations[],8,0))=INT(((AO$4-$E116)/VLOOKUP($D116,Opérations[],8,0))),$D116&lt;&gt;""),"S",""))),"")</f>
        <v/>
      </c>
      <c r="AP116" s="34" t="str">
        <f t="array" aca="1" ref="AP116" ca="1">IFERROR(IF(AND(OR(WEEKDAY(AO$4,2)&gt;5,AO$4=Congés),OR(AO116="x",AO116="S")),AO116,IF(AP$4=$E116,"x",IF(AND(((AP$4-$E116)/VLOOKUP($D116,Opérations[],8,0))=INT(((AP$4-$E116)/VLOOKUP($D116,Opérations[],8,0))),$D116&lt;&gt;""),"S",""))),"")</f>
        <v/>
      </c>
      <c r="AQ116" s="34" t="str">
        <f t="array" aca="1" ref="AQ116" ca="1">IFERROR(IF(AND(OR(WEEKDAY(AP$4,2)&gt;5,AP$4=Congés),OR(AP116="x",AP116="S")),AP116,IF(AQ$4=$E116,"x",IF(AND(((AQ$4-$E116)/VLOOKUP($D116,Opérations[],8,0))=INT(((AQ$4-$E116)/VLOOKUP($D116,Opérations[],8,0))),$D116&lt;&gt;""),"S",""))),"")</f>
        <v/>
      </c>
      <c r="AR116" s="34" t="str">
        <f t="array" aca="1" ref="AR116" ca="1">IFERROR(IF(AND(OR(WEEKDAY(AQ$4,2)&gt;5,AQ$4=Congés),OR(AQ116="x",AQ116="S")),AQ116,IF(AR$4=$E116,"x",IF(AND(((AR$4-$E116)/VLOOKUP($D116,Opérations[],8,0))=INT(((AR$4-$E116)/VLOOKUP($D116,Opérations[],8,0))),$D116&lt;&gt;""),"S",""))),"")</f>
        <v/>
      </c>
      <c r="AS116" s="34" t="str">
        <f t="array" aca="1" ref="AS116" ca="1">IFERROR(IF(AND(OR(WEEKDAY(AR$4,2)&gt;5,AR$4=Congés),OR(AR116="x",AR116="S")),AR116,IF(AS$4=$E116,"x",IF(AND(((AS$4-$E116)/VLOOKUP($D116,Opérations[],8,0))=INT(((AS$4-$E116)/VLOOKUP($D116,Opérations[],8,0))),$D116&lt;&gt;""),"S",""))),"")</f>
        <v/>
      </c>
      <c r="AT116" s="34" t="str">
        <f t="array" aca="1" ref="AT116" ca="1">IFERROR(IF(AND(OR(WEEKDAY(AS$4,2)&gt;5,AS$4=Congés),OR(AS116="x",AS116="S")),AS116,IF(AT$4=$E116,"x",IF(AND(((AT$4-$E116)/VLOOKUP($D116,Opérations[],8,0))=INT(((AT$4-$E116)/VLOOKUP($D116,Opérations[],8,0))),$D116&lt;&gt;""),"S",""))),"")</f>
        <v/>
      </c>
      <c r="AU116" s="34" t="str">
        <f t="array" aca="1" ref="AU116" ca="1">IFERROR(IF(AND(OR(WEEKDAY(AT$4,2)&gt;5,AT$4=Congés),OR(AT116="x",AT116="S")),AT116,IF(AU$4=$E116,"x",IF(AND(((AU$4-$E116)/VLOOKUP($D116,Opérations[],8,0))=INT(((AU$4-$E116)/VLOOKUP($D116,Opérations[],8,0))),$D116&lt;&gt;""),"S",""))),"")</f>
        <v/>
      </c>
      <c r="AV116" s="34" t="str">
        <f t="array" aca="1" ref="AV116" ca="1">IFERROR(IF(AND(OR(WEEKDAY(AU$4,2)&gt;5,AU$4=Congés),OR(AU116="x",AU116="S")),AU116,IF(AV$4=$E116,"x",IF(AND(((AV$4-$E116)/VLOOKUP($D116,Opérations[],8,0))=INT(((AV$4-$E116)/VLOOKUP($D116,Opérations[],8,0))),$D116&lt;&gt;""),"S",""))),"")</f>
        <v/>
      </c>
      <c r="AW116" s="34" t="str">
        <f t="array" aca="1" ref="AW116" ca="1">IFERROR(IF(AND(OR(WEEKDAY(AV$4,2)&gt;5,AV$4=Congés),OR(AV116="x",AV116="S")),AV116,IF(AW$4=$E116,"x",IF(AND(((AW$4-$E116)/VLOOKUP($D116,Opérations[],8,0))=INT(((AW$4-$E116)/VLOOKUP($D116,Opérations[],8,0))),$D116&lt;&gt;""),"S",""))),"")</f>
        <v/>
      </c>
      <c r="AX116" s="34" t="str">
        <f t="array" aca="1" ref="AX116" ca="1">IFERROR(IF(AND(OR(WEEKDAY(AW$4,2)&gt;5,AW$4=Congés),OR(AW116="x",AW116="S")),AW116,IF(AX$4=$E116,"x",IF(AND(((AX$4-$E116)/VLOOKUP($D116,Opérations[],8,0))=INT(((AX$4-$E116)/VLOOKUP($D116,Opérations[],8,0))),$D116&lt;&gt;""),"S",""))),"")</f>
        <v/>
      </c>
      <c r="AY116" s="34" t="str">
        <f t="array" aca="1" ref="AY116" ca="1">IFERROR(IF(AND(OR(WEEKDAY(AX$4,2)&gt;5,AX$4=Congés),OR(AX116="x",AX116="S")),AX116,IF(AY$4=$E116,"x",IF(AND(((AY$4-$E116)/VLOOKUP($D116,Opérations[],8,0))=INT(((AY$4-$E116)/VLOOKUP($D116,Opérations[],8,0))),$D116&lt;&gt;""),"S",""))),"")</f>
        <v/>
      </c>
      <c r="AZ116" s="34" t="str">
        <f t="array" aca="1" ref="AZ116" ca="1">IFERROR(IF(AND(OR(WEEKDAY(AY$4,2)&gt;5,AY$4=Congés),OR(AY116="x",AY116="S")),AY116,IF(AZ$4=$E116,"x",IF(AND(((AZ$4-$E116)/VLOOKUP($D116,Opérations[],8,0))=INT(((AZ$4-$E116)/VLOOKUP($D116,Opérations[],8,0))),$D116&lt;&gt;""),"S",""))),"")</f>
        <v/>
      </c>
      <c r="BA116" s="34" t="str">
        <f t="array" aca="1" ref="BA116" ca="1">IFERROR(IF(AND(OR(WEEKDAY(AZ$4,2)&gt;5,AZ$4=Congés),OR(AZ116="x",AZ116="S")),AZ116,IF(BA$4=$E116,"x",IF(AND(((BA$4-$E116)/VLOOKUP($D116,Opérations[],8,0))=INT(((BA$4-$E116)/VLOOKUP($D116,Opérations[],8,0))),$D116&lt;&gt;""),"S",""))),"")</f>
        <v/>
      </c>
      <c r="BB116" s="34" t="str">
        <f t="array" aca="1" ref="BB116" ca="1">IFERROR(IF(AND(OR(WEEKDAY(BA$4,2)&gt;5,BA$4=Congés),OR(BA116="x",BA116="S")),BA116,IF(BB$4=$E116,"x",IF(AND(((BB$4-$E116)/VLOOKUP($D116,Opérations[],8,0))=INT(((BB$4-$E116)/VLOOKUP($D116,Opérations[],8,0))),$D116&lt;&gt;""),"S",""))),"")</f>
        <v/>
      </c>
      <c r="BC116" s="34" t="str">
        <f t="array" aca="1" ref="BC116" ca="1">IFERROR(IF(AND(OR(WEEKDAY(BB$4,2)&gt;5,BB$4=Congés),OR(BB116="x",BB116="S")),BB116,IF(BC$4=$E116,"x",IF(AND(((BC$4-$E116)/VLOOKUP($D116,Opérations[],8,0))=INT(((BC$4-$E116)/VLOOKUP($D116,Opérations[],8,0))),$D116&lt;&gt;""),"S",""))),"")</f>
        <v/>
      </c>
      <c r="BD116" s="72" t="str">
        <f t="array" aca="1" ref="BD116" ca="1">IFERROR(IF(AND(OR(WEEKDAY(BC$4,2)&gt;5,BC$4=Congés),OR(BC116="x",BC116="S")),BC116,IF(BD$4=$E116,"x",IF(AND(((BD$4-$E116)/VLOOKUP($D116,Opérations[],8,0))=INT(((BD$4-$E116)/VLOOKUP($D116,Opérations[],8,0))),$D116&lt;&gt;""),"S",""))),"")</f>
        <v/>
      </c>
    </row>
    <row r="117" spans="3:56">
      <c r="C117" s="159" t="str">
        <f>IF(ISBLANK(D117),"",VLOOKUP(D117,Opérations[],2,0))</f>
        <v>Graissage et nettoyage</v>
      </c>
      <c r="D117" s="4">
        <f t="shared" si="5"/>
        <v>111</v>
      </c>
      <c r="E117" s="71">
        <f>IF(ISBLANK(D117),"",VLOOKUP(D117,Opérations[],3,0))</f>
        <v>42650</v>
      </c>
      <c r="F117" s="83"/>
      <c r="G117" s="80" t="str">
        <f t="array" aca="1" ref="G117" ca="1">IFERROR(IF(AND(OR(WEEKDAY(F$4,2)&gt;5,F$4=Congés),OR(F117="x",F117="S")),F117,IF(G$4=$E117,"x",IF(AND(((G$4-$E117)/VLOOKUP($D117,Opérations[],8,0))=INT(((G$4-$E117)/VLOOKUP($D117,Opérations[],8,0))),$D117&lt;&gt;""),"S",""))),"")</f>
        <v/>
      </c>
      <c r="H117" s="34" t="str">
        <f t="array" aca="1" ref="H117" ca="1">IFERROR(IF(AND(OR(WEEKDAY(G$4,2)&gt;5,G$4=Congés),OR(G117="x",G117="S")),G117,IF(H$4=$E117,"x",IF(AND(((H$4-$E117)/VLOOKUP($D117,Opérations[],8,0))=INT(((H$4-$E117)/VLOOKUP($D117,Opérations[],8,0))),$D117&lt;&gt;""),"S",""))),"")</f>
        <v/>
      </c>
      <c r="I117" s="34" t="str">
        <f t="array" aca="1" ref="I117" ca="1">IFERROR(IF(AND(OR(WEEKDAY(H$4,2)&gt;5,H$4=Congés),OR(H117="x",H117="S")),H117,IF(I$4=$E117,"x",IF(AND(((I$4-$E117)/VLOOKUP($D117,Opérations[],8,0))=INT(((I$4-$E117)/VLOOKUP($D117,Opérations[],8,0))),$D117&lt;&gt;""),"S",""))),"")</f>
        <v/>
      </c>
      <c r="J117" s="34" t="str">
        <f t="array" aca="1" ref="J117" ca="1">IFERROR(IF(AND(OR(WEEKDAY(I$4,2)&gt;5,I$4=Congés),OR(I117="x",I117="S")),I117,IF(J$4=$E117,"x",IF(AND(((J$4-$E117)/VLOOKUP($D117,Opérations[],8,0))=INT(((J$4-$E117)/VLOOKUP($D117,Opérations[],8,0))),$D117&lt;&gt;""),"S",""))),"")</f>
        <v/>
      </c>
      <c r="K117" s="34" t="str">
        <f t="array" aca="1" ref="K117" ca="1">IFERROR(IF(AND(OR(WEEKDAY(J$4,2)&gt;5,J$4=Congés),OR(J117="x",J117="S")),J117,IF(K$4=$E117,"x",IF(AND(((K$4-$E117)/VLOOKUP($D117,Opérations[],8,0))=INT(((K$4-$E117)/VLOOKUP($D117,Opérations[],8,0))),$D117&lt;&gt;""),"S",""))),"")</f>
        <v/>
      </c>
      <c r="L117" s="34" t="str">
        <f t="array" aca="1" ref="L117" ca="1">IFERROR(IF(AND(OR(WEEKDAY(K$4,2)&gt;5,K$4=Congés),OR(K117="x",K117="S")),K117,IF(L$4=$E117,"x",IF(AND(((L$4-$E117)/VLOOKUP($D117,Opérations[],8,0))=INT(((L$4-$E117)/VLOOKUP($D117,Opérations[],8,0))),$D117&lt;&gt;""),"S",""))),"")</f>
        <v/>
      </c>
      <c r="M117" s="34" t="str">
        <f t="array" aca="1" ref="M117" ca="1">IFERROR(IF(AND(OR(WEEKDAY(L$4,2)&gt;5,L$4=Congés),OR(L117="x",L117="S")),L117,IF(M$4=$E117,"x",IF(AND(((M$4-$E117)/VLOOKUP($D117,Opérations[],8,0))=INT(((M$4-$E117)/VLOOKUP($D117,Opérations[],8,0))),$D117&lt;&gt;""),"S",""))),"")</f>
        <v/>
      </c>
      <c r="N117" s="34" t="str">
        <f t="array" aca="1" ref="N117" ca="1">IFERROR(IF(AND(OR(WEEKDAY(M$4,2)&gt;5,M$4=Congés),OR(M117="x",M117="S")),M117,IF(N$4=$E117,"x",IF(AND(((N$4-$E117)/VLOOKUP($D117,Opérations[],8,0))=INT(((N$4-$E117)/VLOOKUP($D117,Opérations[],8,0))),$D117&lt;&gt;""),"S",""))),"")</f>
        <v/>
      </c>
      <c r="O117" s="34" t="str">
        <f t="array" aca="1" ref="O117" ca="1">IFERROR(IF(AND(OR(WEEKDAY(N$4,2)&gt;5,N$4=Congés),OR(N117="x",N117="S")),N117,IF(O$4=$E117,"x",IF(AND(((O$4-$E117)/VLOOKUP($D117,Opérations[],8,0))=INT(((O$4-$E117)/VLOOKUP($D117,Opérations[],8,0))),$D117&lt;&gt;""),"S",""))),"")</f>
        <v/>
      </c>
      <c r="P117" s="34" t="str">
        <f t="array" aca="1" ref="P117" ca="1">IFERROR(IF(AND(OR(WEEKDAY(O$4,2)&gt;5,O$4=Congés),OR(O117="x",O117="S")),O117,IF(P$4=$E117,"x",IF(AND(((P$4-$E117)/VLOOKUP($D117,Opérations[],8,0))=INT(((P$4-$E117)/VLOOKUP($D117,Opérations[],8,0))),$D117&lt;&gt;""),"S",""))),"")</f>
        <v/>
      </c>
      <c r="Q117" s="34" t="str">
        <f t="array" aca="1" ref="Q117" ca="1">IFERROR(IF(AND(OR(WEEKDAY(P$4,2)&gt;5,P$4=Congés),OR(P117="x",P117="S")),P117,IF(Q$4=$E117,"x",IF(AND(((Q$4-$E117)/VLOOKUP($D117,Opérations[],8,0))=INT(((Q$4-$E117)/VLOOKUP($D117,Opérations[],8,0))),$D117&lt;&gt;""),"S",""))),"")</f>
        <v/>
      </c>
      <c r="R117" s="34" t="str">
        <f t="array" aca="1" ref="R117" ca="1">IFERROR(IF(AND(OR(WEEKDAY(Q$4,2)&gt;5,Q$4=Congés),OR(Q117="x",Q117="S")),Q117,IF(R$4=$E117,"x",IF(AND(((R$4-$E117)/VLOOKUP($D117,Opérations[],8,0))=INT(((R$4-$E117)/VLOOKUP($D117,Opérations[],8,0))),$D117&lt;&gt;""),"S",""))),"")</f>
        <v/>
      </c>
      <c r="S117" s="34" t="str">
        <f t="array" aca="1" ref="S117" ca="1">IFERROR(IF(AND(OR(WEEKDAY(R$4,2)&gt;5,R$4=Congés),OR(R117="x",R117="S")),R117,IF(S$4=$E117,"x",IF(AND(((S$4-$E117)/VLOOKUP($D117,Opérations[],8,0))=INT(((S$4-$E117)/VLOOKUP($D117,Opérations[],8,0))),$D117&lt;&gt;""),"S",""))),"")</f>
        <v/>
      </c>
      <c r="T117" s="34" t="str">
        <f t="array" aca="1" ref="T117" ca="1">IFERROR(IF(AND(OR(WEEKDAY(S$4,2)&gt;5,S$4=Congés),OR(S117="x",S117="S")),S117,IF(T$4=$E117,"x",IF(AND(((T$4-$E117)/VLOOKUP($D117,Opérations[],8,0))=INT(((T$4-$E117)/VLOOKUP($D117,Opérations[],8,0))),$D117&lt;&gt;""),"S",""))),"")</f>
        <v/>
      </c>
      <c r="U117" s="34" t="str">
        <f t="array" aca="1" ref="U117" ca="1">IFERROR(IF(AND(OR(WEEKDAY(T$4,2)&gt;5,T$4=Congés),OR(T117="x",T117="S")),T117,IF(U$4=$E117,"x",IF(AND(((U$4-$E117)/VLOOKUP($D117,Opérations[],8,0))=INT(((U$4-$E117)/VLOOKUP($D117,Opérations[],8,0))),$D117&lt;&gt;""),"S",""))),"")</f>
        <v/>
      </c>
      <c r="V117" s="34" t="str">
        <f t="array" aca="1" ref="V117" ca="1">IFERROR(IF(AND(OR(WEEKDAY(U$4,2)&gt;5,U$4=Congés),OR(U117="x",U117="S")),U117,IF(V$4=$E117,"x",IF(AND(((V$4-$E117)/VLOOKUP($D117,Opérations[],8,0))=INT(((V$4-$E117)/VLOOKUP($D117,Opérations[],8,0))),$D117&lt;&gt;""),"S",""))),"")</f>
        <v/>
      </c>
      <c r="W117" s="34" t="str">
        <f t="array" aca="1" ref="W117" ca="1">IFERROR(IF(AND(OR(WEEKDAY(V$4,2)&gt;5,V$4=Congés),OR(V117="x",V117="S")),V117,IF(W$4=$E117,"x",IF(AND(((W$4-$E117)/VLOOKUP($D117,Opérations[],8,0))=INT(((W$4-$E117)/VLOOKUP($D117,Opérations[],8,0))),$D117&lt;&gt;""),"S",""))),"")</f>
        <v/>
      </c>
      <c r="X117" s="34" t="str">
        <f t="array" aca="1" ref="X117" ca="1">IFERROR(IF(AND(OR(WEEKDAY(W$4,2)&gt;5,W$4=Congés),OR(W117="x",W117="S")),W117,IF(X$4=$E117,"x",IF(AND(((X$4-$E117)/VLOOKUP($D117,Opérations[],8,0))=INT(((X$4-$E117)/VLOOKUP($D117,Opérations[],8,0))),$D117&lt;&gt;""),"S",""))),"")</f>
        <v/>
      </c>
      <c r="Y117" s="34" t="str">
        <f t="array" aca="1" ref="Y117" ca="1">IFERROR(IF(AND(OR(WEEKDAY(X$4,2)&gt;5,X$4=Congés),OR(X117="x",X117="S")),X117,IF(Y$4=$E117,"x",IF(AND(((Y$4-$E117)/VLOOKUP($D117,Opérations[],8,0))=INT(((Y$4-$E117)/VLOOKUP($D117,Opérations[],8,0))),$D117&lt;&gt;""),"S",""))),"")</f>
        <v/>
      </c>
      <c r="Z117" s="34" t="str">
        <f t="array" aca="1" ref="Z117" ca="1">IFERROR(IF(AND(OR(WEEKDAY(Y$4,2)&gt;5,Y$4=Congés),OR(Y117="x",Y117="S")),Y117,IF(Z$4=$E117,"x",IF(AND(((Z$4-$E117)/VLOOKUP($D117,Opérations[],8,0))=INT(((Z$4-$E117)/VLOOKUP($D117,Opérations[],8,0))),$D117&lt;&gt;""),"S",""))),"")</f>
        <v/>
      </c>
      <c r="AA117" s="34" t="str">
        <f t="array" aca="1" ref="AA117" ca="1">IFERROR(IF(AND(OR(WEEKDAY(Z$4,2)&gt;5,Z$4=Congés),OR(Z117="x",Z117="S")),Z117,IF(AA$4=$E117,"x",IF(AND(((AA$4-$E117)/VLOOKUP($D117,Opérations[],8,0))=INT(((AA$4-$E117)/VLOOKUP($D117,Opérations[],8,0))),$D117&lt;&gt;""),"S",""))),"")</f>
        <v/>
      </c>
      <c r="AB117" s="34" t="str">
        <f t="array" aca="1" ref="AB117" ca="1">IFERROR(IF(AND(OR(WEEKDAY(AA$4,2)&gt;5,AA$4=Congés),OR(AA117="x",AA117="S")),AA117,IF(AB$4=$E117,"x",IF(AND(((AB$4-$E117)/VLOOKUP($D117,Opérations[],8,0))=INT(((AB$4-$E117)/VLOOKUP($D117,Opérations[],8,0))),$D117&lt;&gt;""),"S",""))),"")</f>
        <v/>
      </c>
      <c r="AC117" s="34" t="str">
        <f t="array" aca="1" ref="AC117" ca="1">IFERROR(IF(AND(OR(WEEKDAY(AB$4,2)&gt;5,AB$4=Congés),OR(AB117="x",AB117="S")),AB117,IF(AC$4=$E117,"x",IF(AND(((AC$4-$E117)/VLOOKUP($D117,Opérations[],8,0))=INT(((AC$4-$E117)/VLOOKUP($D117,Opérations[],8,0))),$D117&lt;&gt;""),"S",""))),"")</f>
        <v/>
      </c>
      <c r="AD117" s="34" t="str">
        <f t="array" aca="1" ref="AD117" ca="1">IFERROR(IF(AND(OR(WEEKDAY(AC$4,2)&gt;5,AC$4=Congés),OR(AC117="x",AC117="S")),AC117,IF(AD$4=$E117,"x",IF(AND(((AD$4-$E117)/VLOOKUP($D117,Opérations[],8,0))=INT(((AD$4-$E117)/VLOOKUP($D117,Opérations[],8,0))),$D117&lt;&gt;""),"S",""))),"")</f>
        <v/>
      </c>
      <c r="AE117" s="34" t="str">
        <f t="array" aca="1" ref="AE117" ca="1">IFERROR(IF(AND(OR(WEEKDAY(AD$4,2)&gt;5,AD$4=Congés),OR(AD117="x",AD117="S")),AD117,IF(AE$4=$E117,"x",IF(AND(((AE$4-$E117)/VLOOKUP($D117,Opérations[],8,0))=INT(((AE$4-$E117)/VLOOKUP($D117,Opérations[],8,0))),$D117&lt;&gt;""),"S",""))),"")</f>
        <v/>
      </c>
      <c r="AF117" s="34" t="str">
        <f t="array" aca="1" ref="AF117" ca="1">IFERROR(IF(AND(OR(WEEKDAY(AE$4,2)&gt;5,AE$4=Congés),OR(AE117="x",AE117="S")),AE117,IF(AF$4=$E117,"x",IF(AND(((AF$4-$E117)/VLOOKUP($D117,Opérations[],8,0))=INT(((AF$4-$E117)/VLOOKUP($D117,Opérations[],8,0))),$D117&lt;&gt;""),"S",""))),"")</f>
        <v/>
      </c>
      <c r="AG117" s="72" t="str">
        <f t="array" aca="1" ref="AG117" ca="1">IFERROR(IF(AND(OR(WEEKDAY(AF$4,2)&gt;5,AF$4=Congés),OR(AF117="x",AF117="S")),AF117,IF(AG$4=$E117,"x",IF(AND(((AG$4-$E117)/VLOOKUP($D117,Opérations[],8,0))=INT(((AG$4-$E117)/VLOOKUP($D117,Opérations[],8,0))),$D117&lt;&gt;""),"S",""))),"")</f>
        <v/>
      </c>
      <c r="AH117" s="80" t="str">
        <f t="array" aca="1" ref="AH117" ca="1">IFERROR(IF(AND(OR(WEEKDAY(AG$4,2)&gt;5,AG$4=Congés),OR(AG117="x",AG117="S")),AG117,IF(AH$4=$E117,"x",IF(AND(((AH$4-$E117)/VLOOKUP($D117,Opérations[],8,0))=INT(((AH$4-$E117)/VLOOKUP($D117,Opérations[],8,0))),$D117&lt;&gt;""),"S",""))),"")</f>
        <v/>
      </c>
      <c r="AI117" s="34" t="str">
        <f t="array" aca="1" ref="AI117" ca="1">IFERROR(IF(AND(OR(WEEKDAY(AH$4,2)&gt;5,AH$4=Congés),OR(AH117="x",AH117="S")),AH117,IF(AI$4=$E117,"x",IF(AND(((AI$4-$E117)/VLOOKUP($D117,Opérations[],8,0))=INT(((AI$4-$E117)/VLOOKUP($D117,Opérations[],8,0))),$D117&lt;&gt;""),"S",""))),"")</f>
        <v/>
      </c>
      <c r="AJ117" s="34" t="str">
        <f t="array" aca="1" ref="AJ117" ca="1">IFERROR(IF(AND(OR(WEEKDAY(AI$4,2)&gt;5,AI$4=Congés),OR(AI117="x",AI117="S")),AI117,IF(AJ$4=$E117,"x",IF(AND(((AJ$4-$E117)/VLOOKUP($D117,Opérations[],8,0))=INT(((AJ$4-$E117)/VLOOKUP($D117,Opérations[],8,0))),$D117&lt;&gt;""),"S",""))),"")</f>
        <v/>
      </c>
      <c r="AK117" s="34" t="str">
        <f t="array" aca="1" ref="AK117" ca="1">IFERROR(IF(AND(OR(WEEKDAY(AJ$4,2)&gt;5,AJ$4=Congés),OR(AJ117="x",AJ117="S")),AJ117,IF(AK$4=$E117,"x",IF(AND(((AK$4-$E117)/VLOOKUP($D117,Opérations[],8,0))=INT(((AK$4-$E117)/VLOOKUP($D117,Opérations[],8,0))),$D117&lt;&gt;""),"S",""))),"")</f>
        <v/>
      </c>
      <c r="AL117" s="34" t="str">
        <f t="array" aca="1" ref="AL117" ca="1">IFERROR(IF(AND(OR(WEEKDAY(AK$4,2)&gt;5,AK$4=Congés),OR(AK117="x",AK117="S")),AK117,IF(AL$4=$E117,"x",IF(AND(((AL$4-$E117)/VLOOKUP($D117,Opérations[],8,0))=INT(((AL$4-$E117)/VLOOKUP($D117,Opérations[],8,0))),$D117&lt;&gt;""),"S",""))),"")</f>
        <v/>
      </c>
      <c r="AM117" s="34" t="str">
        <f t="array" aca="1" ref="AM117" ca="1">IFERROR(IF(AND(OR(WEEKDAY(AL$4,2)&gt;5,AL$4=Congés),OR(AL117="x",AL117="S")),AL117,IF(AM$4=$E117,"x",IF(AND(((AM$4-$E117)/VLOOKUP($D117,Opérations[],8,0))=INT(((AM$4-$E117)/VLOOKUP($D117,Opérations[],8,0))),$D117&lt;&gt;""),"S",""))),"")</f>
        <v/>
      </c>
      <c r="AN117" s="34" t="str">
        <f t="array" aca="1" ref="AN117" ca="1">IFERROR(IF(AND(OR(WEEKDAY(AM$4,2)&gt;5,AM$4=Congés),OR(AM117="x",AM117="S")),AM117,IF(AN$4=$E117,"x",IF(AND(((AN$4-$E117)/VLOOKUP($D117,Opérations[],8,0))=INT(((AN$4-$E117)/VLOOKUP($D117,Opérations[],8,0))),$D117&lt;&gt;""),"S",""))),"")</f>
        <v/>
      </c>
      <c r="AO117" s="34" t="str">
        <f t="array" aca="1" ref="AO117" ca="1">IFERROR(IF(AND(OR(WEEKDAY(AN$4,2)&gt;5,AN$4=Congés),OR(AN117="x",AN117="S")),AN117,IF(AO$4=$E117,"x",IF(AND(((AO$4-$E117)/VLOOKUP($D117,Opérations[],8,0))=INT(((AO$4-$E117)/VLOOKUP($D117,Opérations[],8,0))),$D117&lt;&gt;""),"S",""))),"")</f>
        <v/>
      </c>
      <c r="AP117" s="34" t="str">
        <f t="array" aca="1" ref="AP117" ca="1">IFERROR(IF(AND(OR(WEEKDAY(AO$4,2)&gt;5,AO$4=Congés),OR(AO117="x",AO117="S")),AO117,IF(AP$4=$E117,"x",IF(AND(((AP$4-$E117)/VLOOKUP($D117,Opérations[],8,0))=INT(((AP$4-$E117)/VLOOKUP($D117,Opérations[],8,0))),$D117&lt;&gt;""),"S",""))),"")</f>
        <v/>
      </c>
      <c r="AQ117" s="34" t="str">
        <f t="array" aca="1" ref="AQ117" ca="1">IFERROR(IF(AND(OR(WEEKDAY(AP$4,2)&gt;5,AP$4=Congés),OR(AP117="x",AP117="S")),AP117,IF(AQ$4=$E117,"x",IF(AND(((AQ$4-$E117)/VLOOKUP($D117,Opérations[],8,0))=INT(((AQ$4-$E117)/VLOOKUP($D117,Opérations[],8,0))),$D117&lt;&gt;""),"S",""))),"")</f>
        <v/>
      </c>
      <c r="AR117" s="34" t="str">
        <f t="array" aca="1" ref="AR117" ca="1">IFERROR(IF(AND(OR(WEEKDAY(AQ$4,2)&gt;5,AQ$4=Congés),OR(AQ117="x",AQ117="S")),AQ117,IF(AR$4=$E117,"x",IF(AND(((AR$4-$E117)/VLOOKUP($D117,Opérations[],8,0))=INT(((AR$4-$E117)/VLOOKUP($D117,Opérations[],8,0))),$D117&lt;&gt;""),"S",""))),"")</f>
        <v/>
      </c>
      <c r="AS117" s="34" t="str">
        <f t="array" aca="1" ref="AS117" ca="1">IFERROR(IF(AND(OR(WEEKDAY(AR$4,2)&gt;5,AR$4=Congés),OR(AR117="x",AR117="S")),AR117,IF(AS$4=$E117,"x",IF(AND(((AS$4-$E117)/VLOOKUP($D117,Opérations[],8,0))=INT(((AS$4-$E117)/VLOOKUP($D117,Opérations[],8,0))),$D117&lt;&gt;""),"S",""))),"")</f>
        <v/>
      </c>
      <c r="AT117" s="34" t="str">
        <f t="array" aca="1" ref="AT117" ca="1">IFERROR(IF(AND(OR(WEEKDAY(AS$4,2)&gt;5,AS$4=Congés),OR(AS117="x",AS117="S")),AS117,IF(AT$4=$E117,"x",IF(AND(((AT$4-$E117)/VLOOKUP($D117,Opérations[],8,0))=INT(((AT$4-$E117)/VLOOKUP($D117,Opérations[],8,0))),$D117&lt;&gt;""),"S",""))),"")</f>
        <v/>
      </c>
      <c r="AU117" s="34" t="str">
        <f t="array" aca="1" ref="AU117" ca="1">IFERROR(IF(AND(OR(WEEKDAY(AT$4,2)&gt;5,AT$4=Congés),OR(AT117="x",AT117="S")),AT117,IF(AU$4=$E117,"x",IF(AND(((AU$4-$E117)/VLOOKUP($D117,Opérations[],8,0))=INT(((AU$4-$E117)/VLOOKUP($D117,Opérations[],8,0))),$D117&lt;&gt;""),"S",""))),"")</f>
        <v/>
      </c>
      <c r="AV117" s="34" t="str">
        <f t="array" aca="1" ref="AV117" ca="1">IFERROR(IF(AND(OR(WEEKDAY(AU$4,2)&gt;5,AU$4=Congés),OR(AU117="x",AU117="S")),AU117,IF(AV$4=$E117,"x",IF(AND(((AV$4-$E117)/VLOOKUP($D117,Opérations[],8,0))=INT(((AV$4-$E117)/VLOOKUP($D117,Opérations[],8,0))),$D117&lt;&gt;""),"S",""))),"")</f>
        <v/>
      </c>
      <c r="AW117" s="34" t="str">
        <f t="array" aca="1" ref="AW117" ca="1">IFERROR(IF(AND(OR(WEEKDAY(AV$4,2)&gt;5,AV$4=Congés),OR(AV117="x",AV117="S")),AV117,IF(AW$4=$E117,"x",IF(AND(((AW$4-$E117)/VLOOKUP($D117,Opérations[],8,0))=INT(((AW$4-$E117)/VLOOKUP($D117,Opérations[],8,0))),$D117&lt;&gt;""),"S",""))),"")</f>
        <v/>
      </c>
      <c r="AX117" s="34" t="str">
        <f t="array" aca="1" ref="AX117" ca="1">IFERROR(IF(AND(OR(WEEKDAY(AW$4,2)&gt;5,AW$4=Congés),OR(AW117="x",AW117="S")),AW117,IF(AX$4=$E117,"x",IF(AND(((AX$4-$E117)/VLOOKUP($D117,Opérations[],8,0))=INT(((AX$4-$E117)/VLOOKUP($D117,Opérations[],8,0))),$D117&lt;&gt;""),"S",""))),"")</f>
        <v/>
      </c>
      <c r="AY117" s="34" t="str">
        <f t="array" aca="1" ref="AY117" ca="1">IFERROR(IF(AND(OR(WEEKDAY(AX$4,2)&gt;5,AX$4=Congés),OR(AX117="x",AX117="S")),AX117,IF(AY$4=$E117,"x",IF(AND(((AY$4-$E117)/VLOOKUP($D117,Opérations[],8,0))=INT(((AY$4-$E117)/VLOOKUP($D117,Opérations[],8,0))),$D117&lt;&gt;""),"S",""))),"")</f>
        <v/>
      </c>
      <c r="AZ117" s="34" t="str">
        <f t="array" aca="1" ref="AZ117" ca="1">IFERROR(IF(AND(OR(WEEKDAY(AY$4,2)&gt;5,AY$4=Congés),OR(AY117="x",AY117="S")),AY117,IF(AZ$4=$E117,"x",IF(AND(((AZ$4-$E117)/VLOOKUP($D117,Opérations[],8,0))=INT(((AZ$4-$E117)/VLOOKUP($D117,Opérations[],8,0))),$D117&lt;&gt;""),"S",""))),"")</f>
        <v/>
      </c>
      <c r="BA117" s="34" t="str">
        <f t="array" aca="1" ref="BA117" ca="1">IFERROR(IF(AND(OR(WEEKDAY(AZ$4,2)&gt;5,AZ$4=Congés),OR(AZ117="x",AZ117="S")),AZ117,IF(BA$4=$E117,"x",IF(AND(((BA$4-$E117)/VLOOKUP($D117,Opérations[],8,0))=INT(((BA$4-$E117)/VLOOKUP($D117,Opérations[],8,0))),$D117&lt;&gt;""),"S",""))),"")</f>
        <v/>
      </c>
      <c r="BB117" s="34" t="str">
        <f t="array" aca="1" ref="BB117" ca="1">IFERROR(IF(AND(OR(WEEKDAY(BA$4,2)&gt;5,BA$4=Congés),OR(BA117="x",BA117="S")),BA117,IF(BB$4=$E117,"x",IF(AND(((BB$4-$E117)/VLOOKUP($D117,Opérations[],8,0))=INT(((BB$4-$E117)/VLOOKUP($D117,Opérations[],8,0))),$D117&lt;&gt;""),"S",""))),"")</f>
        <v/>
      </c>
      <c r="BC117" s="34" t="str">
        <f t="array" aca="1" ref="BC117" ca="1">IFERROR(IF(AND(OR(WEEKDAY(BB$4,2)&gt;5,BB$4=Congés),OR(BB117="x",BB117="S")),BB117,IF(BC$4=$E117,"x",IF(AND(((BC$4-$E117)/VLOOKUP($D117,Opérations[],8,0))=INT(((BC$4-$E117)/VLOOKUP($D117,Opérations[],8,0))),$D117&lt;&gt;""),"S",""))),"")</f>
        <v/>
      </c>
      <c r="BD117" s="72" t="str">
        <f t="array" aca="1" ref="BD117" ca="1">IFERROR(IF(AND(OR(WEEKDAY(BC$4,2)&gt;5,BC$4=Congés),OR(BC117="x",BC117="S")),BC117,IF(BD$4=$E117,"x",IF(AND(((BD$4-$E117)/VLOOKUP($D117,Opérations[],8,0))=INT(((BD$4-$E117)/VLOOKUP($D117,Opérations[],8,0))),$D117&lt;&gt;""),"S",""))),"")</f>
        <v/>
      </c>
    </row>
    <row r="118" spans="3:56">
      <c r="C118" s="159" t="str">
        <f>IF(ISBLANK(D118),"",VLOOKUP(D118,Opérations[],2,0))</f>
        <v>Serrage des vis de fixation de chaque pince</v>
      </c>
      <c r="D118" s="4">
        <f t="shared" si="5"/>
        <v>112</v>
      </c>
      <c r="E118" s="71">
        <f>IF(ISBLANK(D118),"",VLOOKUP(D118,Opérations[],3,0))</f>
        <v>42650</v>
      </c>
      <c r="F118" s="83"/>
      <c r="G118" s="80" t="str">
        <f t="array" aca="1" ref="G118" ca="1">IFERROR(IF(AND(OR(WEEKDAY(F$4,2)&gt;5,F$4=Congés),OR(F118="x",F118="S")),F118,IF(G$4=$E118,"x",IF(AND(((G$4-$E118)/VLOOKUP($D118,Opérations[],8,0))=INT(((G$4-$E118)/VLOOKUP($D118,Opérations[],8,0))),$D118&lt;&gt;""),"S",""))),"")</f>
        <v/>
      </c>
      <c r="H118" s="34" t="str">
        <f t="array" aca="1" ref="H118" ca="1">IFERROR(IF(AND(OR(WEEKDAY(G$4,2)&gt;5,G$4=Congés),OR(G118="x",G118="S")),G118,IF(H$4=$E118,"x",IF(AND(((H$4-$E118)/VLOOKUP($D118,Opérations[],8,0))=INT(((H$4-$E118)/VLOOKUP($D118,Opérations[],8,0))),$D118&lt;&gt;""),"S",""))),"")</f>
        <v/>
      </c>
      <c r="I118" s="34" t="str">
        <f t="array" aca="1" ref="I118" ca="1">IFERROR(IF(AND(OR(WEEKDAY(H$4,2)&gt;5,H$4=Congés),OR(H118="x",H118="S")),H118,IF(I$4=$E118,"x",IF(AND(((I$4-$E118)/VLOOKUP($D118,Opérations[],8,0))=INT(((I$4-$E118)/VLOOKUP($D118,Opérations[],8,0))),$D118&lt;&gt;""),"S",""))),"")</f>
        <v/>
      </c>
      <c r="J118" s="34" t="str">
        <f t="array" aca="1" ref="J118" ca="1">IFERROR(IF(AND(OR(WEEKDAY(I$4,2)&gt;5,I$4=Congés),OR(I118="x",I118="S")),I118,IF(J$4=$E118,"x",IF(AND(((J$4-$E118)/VLOOKUP($D118,Opérations[],8,0))=INT(((J$4-$E118)/VLOOKUP($D118,Opérations[],8,0))),$D118&lt;&gt;""),"S",""))),"")</f>
        <v/>
      </c>
      <c r="K118" s="34" t="str">
        <f t="array" aca="1" ref="K118" ca="1">IFERROR(IF(AND(OR(WEEKDAY(J$4,2)&gt;5,J$4=Congés),OR(J118="x",J118="S")),J118,IF(K$4=$E118,"x",IF(AND(((K$4-$E118)/VLOOKUP($D118,Opérations[],8,0))=INT(((K$4-$E118)/VLOOKUP($D118,Opérations[],8,0))),$D118&lt;&gt;""),"S",""))),"")</f>
        <v/>
      </c>
      <c r="L118" s="34" t="str">
        <f t="array" aca="1" ref="L118" ca="1">IFERROR(IF(AND(OR(WEEKDAY(K$4,2)&gt;5,K$4=Congés),OR(K118="x",K118="S")),K118,IF(L$4=$E118,"x",IF(AND(((L$4-$E118)/VLOOKUP($D118,Opérations[],8,0))=INT(((L$4-$E118)/VLOOKUP($D118,Opérations[],8,0))),$D118&lt;&gt;""),"S",""))),"")</f>
        <v/>
      </c>
      <c r="M118" s="34" t="str">
        <f t="array" aca="1" ref="M118" ca="1">IFERROR(IF(AND(OR(WEEKDAY(L$4,2)&gt;5,L$4=Congés),OR(L118="x",L118="S")),L118,IF(M$4=$E118,"x",IF(AND(((M$4-$E118)/VLOOKUP($D118,Opérations[],8,0))=INT(((M$4-$E118)/VLOOKUP($D118,Opérations[],8,0))),$D118&lt;&gt;""),"S",""))),"")</f>
        <v/>
      </c>
      <c r="N118" s="34" t="str">
        <f t="array" aca="1" ref="N118" ca="1">IFERROR(IF(AND(OR(WEEKDAY(M$4,2)&gt;5,M$4=Congés),OR(M118="x",M118="S")),M118,IF(N$4=$E118,"x",IF(AND(((N$4-$E118)/VLOOKUP($D118,Opérations[],8,0))=INT(((N$4-$E118)/VLOOKUP($D118,Opérations[],8,0))),$D118&lt;&gt;""),"S",""))),"")</f>
        <v/>
      </c>
      <c r="O118" s="34" t="str">
        <f t="array" aca="1" ref="O118" ca="1">IFERROR(IF(AND(OR(WEEKDAY(N$4,2)&gt;5,N$4=Congés),OR(N118="x",N118="S")),N118,IF(O$4=$E118,"x",IF(AND(((O$4-$E118)/VLOOKUP($D118,Opérations[],8,0))=INT(((O$4-$E118)/VLOOKUP($D118,Opérations[],8,0))),$D118&lt;&gt;""),"S",""))),"")</f>
        <v/>
      </c>
      <c r="P118" s="34" t="str">
        <f t="array" aca="1" ref="P118" ca="1">IFERROR(IF(AND(OR(WEEKDAY(O$4,2)&gt;5,O$4=Congés),OR(O118="x",O118="S")),O118,IF(P$4=$E118,"x",IF(AND(((P$4-$E118)/VLOOKUP($D118,Opérations[],8,0))=INT(((P$4-$E118)/VLOOKUP($D118,Opérations[],8,0))),$D118&lt;&gt;""),"S",""))),"")</f>
        <v/>
      </c>
      <c r="Q118" s="34" t="str">
        <f t="array" aca="1" ref="Q118" ca="1">IFERROR(IF(AND(OR(WEEKDAY(P$4,2)&gt;5,P$4=Congés),OR(P118="x",P118="S")),P118,IF(Q$4=$E118,"x",IF(AND(((Q$4-$E118)/VLOOKUP($D118,Opérations[],8,0))=INT(((Q$4-$E118)/VLOOKUP($D118,Opérations[],8,0))),$D118&lt;&gt;""),"S",""))),"")</f>
        <v/>
      </c>
      <c r="R118" s="34" t="str">
        <f t="array" aca="1" ref="R118" ca="1">IFERROR(IF(AND(OR(WEEKDAY(Q$4,2)&gt;5,Q$4=Congés),OR(Q118="x",Q118="S")),Q118,IF(R$4=$E118,"x",IF(AND(((R$4-$E118)/VLOOKUP($D118,Opérations[],8,0))=INT(((R$4-$E118)/VLOOKUP($D118,Opérations[],8,0))),$D118&lt;&gt;""),"S",""))),"")</f>
        <v/>
      </c>
      <c r="S118" s="34" t="str">
        <f t="array" aca="1" ref="S118" ca="1">IFERROR(IF(AND(OR(WEEKDAY(R$4,2)&gt;5,R$4=Congés),OR(R118="x",R118="S")),R118,IF(S$4=$E118,"x",IF(AND(((S$4-$E118)/VLOOKUP($D118,Opérations[],8,0))=INT(((S$4-$E118)/VLOOKUP($D118,Opérations[],8,0))),$D118&lt;&gt;""),"S",""))),"")</f>
        <v/>
      </c>
      <c r="T118" s="34" t="str">
        <f t="array" aca="1" ref="T118" ca="1">IFERROR(IF(AND(OR(WEEKDAY(S$4,2)&gt;5,S$4=Congés),OR(S118="x",S118="S")),S118,IF(T$4=$E118,"x",IF(AND(((T$4-$E118)/VLOOKUP($D118,Opérations[],8,0))=INT(((T$4-$E118)/VLOOKUP($D118,Opérations[],8,0))),$D118&lt;&gt;""),"S",""))),"")</f>
        <v/>
      </c>
      <c r="U118" s="34" t="str">
        <f t="array" aca="1" ref="U118" ca="1">IFERROR(IF(AND(OR(WEEKDAY(T$4,2)&gt;5,T$4=Congés),OR(T118="x",T118="S")),T118,IF(U$4=$E118,"x",IF(AND(((U$4-$E118)/VLOOKUP($D118,Opérations[],8,0))=INT(((U$4-$E118)/VLOOKUP($D118,Opérations[],8,0))),$D118&lt;&gt;""),"S",""))),"")</f>
        <v/>
      </c>
      <c r="V118" s="34" t="str">
        <f t="array" aca="1" ref="V118" ca="1">IFERROR(IF(AND(OR(WEEKDAY(U$4,2)&gt;5,U$4=Congés),OR(U118="x",U118="S")),U118,IF(V$4=$E118,"x",IF(AND(((V$4-$E118)/VLOOKUP($D118,Opérations[],8,0))=INT(((V$4-$E118)/VLOOKUP($D118,Opérations[],8,0))),$D118&lt;&gt;""),"S",""))),"")</f>
        <v/>
      </c>
      <c r="W118" s="34" t="str">
        <f t="array" aca="1" ref="W118" ca="1">IFERROR(IF(AND(OR(WEEKDAY(V$4,2)&gt;5,V$4=Congés),OR(V118="x",V118="S")),V118,IF(W$4=$E118,"x",IF(AND(((W$4-$E118)/VLOOKUP($D118,Opérations[],8,0))=INT(((W$4-$E118)/VLOOKUP($D118,Opérations[],8,0))),$D118&lt;&gt;""),"S",""))),"")</f>
        <v/>
      </c>
      <c r="X118" s="34" t="str">
        <f t="array" aca="1" ref="X118" ca="1">IFERROR(IF(AND(OR(WEEKDAY(W$4,2)&gt;5,W$4=Congés),OR(W118="x",W118="S")),W118,IF(X$4=$E118,"x",IF(AND(((X$4-$E118)/VLOOKUP($D118,Opérations[],8,0))=INT(((X$4-$E118)/VLOOKUP($D118,Opérations[],8,0))),$D118&lt;&gt;""),"S",""))),"")</f>
        <v>S</v>
      </c>
      <c r="Y118" s="34" t="str">
        <f t="array" aca="1" ref="Y118" ca="1">IFERROR(IF(AND(OR(WEEKDAY(X$4,2)&gt;5,X$4=Congés),OR(X118="x",X118="S")),X118,IF(Y$4=$E118,"x",IF(AND(((Y$4-$E118)/VLOOKUP($D118,Opérations[],8,0))=INT(((Y$4-$E118)/VLOOKUP($D118,Opérations[],8,0))),$D118&lt;&gt;""),"S",""))),"")</f>
        <v>S</v>
      </c>
      <c r="Z118" s="34" t="str">
        <f t="array" aca="1" ref="Z118" ca="1">IFERROR(IF(AND(OR(WEEKDAY(Y$4,2)&gt;5,Y$4=Congés),OR(Y118="x",Y118="S")),Y118,IF(Z$4=$E118,"x",IF(AND(((Z$4-$E118)/VLOOKUP($D118,Opérations[],8,0))=INT(((Z$4-$E118)/VLOOKUP($D118,Opérations[],8,0))),$D118&lt;&gt;""),"S",""))),"")</f>
        <v>S</v>
      </c>
      <c r="AA118" s="34" t="str">
        <f t="array" aca="1" ref="AA118" ca="1">IFERROR(IF(AND(OR(WEEKDAY(Z$4,2)&gt;5,Z$4=Congés),OR(Z118="x",Z118="S")),Z118,IF(AA$4=$E118,"x",IF(AND(((AA$4-$E118)/VLOOKUP($D118,Opérations[],8,0))=INT(((AA$4-$E118)/VLOOKUP($D118,Opérations[],8,0))),$D118&lt;&gt;""),"S",""))),"")</f>
        <v/>
      </c>
      <c r="AB118" s="34" t="str">
        <f t="array" aca="1" ref="AB118" ca="1">IFERROR(IF(AND(OR(WEEKDAY(AA$4,2)&gt;5,AA$4=Congés),OR(AA118="x",AA118="S")),AA118,IF(AB$4=$E118,"x",IF(AND(((AB$4-$E118)/VLOOKUP($D118,Opérations[],8,0))=INT(((AB$4-$E118)/VLOOKUP($D118,Opérations[],8,0))),$D118&lt;&gt;""),"S",""))),"")</f>
        <v/>
      </c>
      <c r="AC118" s="34" t="str">
        <f t="array" aca="1" ref="AC118" ca="1">IFERROR(IF(AND(OR(WEEKDAY(AB$4,2)&gt;5,AB$4=Congés),OR(AB118="x",AB118="S")),AB118,IF(AC$4=$E118,"x",IF(AND(((AC$4-$E118)/VLOOKUP($D118,Opérations[],8,0))=INT(((AC$4-$E118)/VLOOKUP($D118,Opérations[],8,0))),$D118&lt;&gt;""),"S",""))),"")</f>
        <v/>
      </c>
      <c r="AD118" s="34" t="str">
        <f t="array" aca="1" ref="AD118" ca="1">IFERROR(IF(AND(OR(WEEKDAY(AC$4,2)&gt;5,AC$4=Congés),OR(AC118="x",AC118="S")),AC118,IF(AD$4=$E118,"x",IF(AND(((AD$4-$E118)/VLOOKUP($D118,Opérations[],8,0))=INT(((AD$4-$E118)/VLOOKUP($D118,Opérations[],8,0))),$D118&lt;&gt;""),"S",""))),"")</f>
        <v/>
      </c>
      <c r="AE118" s="34" t="str">
        <f t="array" aca="1" ref="AE118" ca="1">IFERROR(IF(AND(OR(WEEKDAY(AD$4,2)&gt;5,AD$4=Congés),OR(AD118="x",AD118="S")),AD118,IF(AE$4=$E118,"x",IF(AND(((AE$4-$E118)/VLOOKUP($D118,Opérations[],8,0))=INT(((AE$4-$E118)/VLOOKUP($D118,Opérations[],8,0))),$D118&lt;&gt;""),"S",""))),"")</f>
        <v/>
      </c>
      <c r="AF118" s="34" t="str">
        <f t="array" aca="1" ref="AF118" ca="1">IFERROR(IF(AND(OR(WEEKDAY(AE$4,2)&gt;5,AE$4=Congés),OR(AE118="x",AE118="S")),AE118,IF(AF$4=$E118,"x",IF(AND(((AF$4-$E118)/VLOOKUP($D118,Opérations[],8,0))=INT(((AF$4-$E118)/VLOOKUP($D118,Opérations[],8,0))),$D118&lt;&gt;""),"S",""))),"")</f>
        <v/>
      </c>
      <c r="AG118" s="72" t="str">
        <f t="array" aca="1" ref="AG118" ca="1">IFERROR(IF(AND(OR(WEEKDAY(AF$4,2)&gt;5,AF$4=Congés),OR(AF118="x",AF118="S")),AF118,IF(AG$4=$E118,"x",IF(AND(((AG$4-$E118)/VLOOKUP($D118,Opérations[],8,0))=INT(((AG$4-$E118)/VLOOKUP($D118,Opérations[],8,0))),$D118&lt;&gt;""),"S",""))),"")</f>
        <v/>
      </c>
      <c r="AH118" s="80" t="str">
        <f t="array" aca="1" ref="AH118" ca="1">IFERROR(IF(AND(OR(WEEKDAY(AG$4,2)&gt;5,AG$4=Congés),OR(AG118="x",AG118="S")),AG118,IF(AH$4=$E118,"x",IF(AND(((AH$4-$E118)/VLOOKUP($D118,Opérations[],8,0))=INT(((AH$4-$E118)/VLOOKUP($D118,Opérations[],8,0))),$D118&lt;&gt;""),"S",""))),"")</f>
        <v/>
      </c>
      <c r="AI118" s="34" t="str">
        <f t="array" aca="1" ref="AI118" ca="1">IFERROR(IF(AND(OR(WEEKDAY(AH$4,2)&gt;5,AH$4=Congés),OR(AH118="x",AH118="S")),AH118,IF(AI$4=$E118,"x",IF(AND(((AI$4-$E118)/VLOOKUP($D118,Opérations[],8,0))=INT(((AI$4-$E118)/VLOOKUP($D118,Opérations[],8,0))),$D118&lt;&gt;""),"S",""))),"")</f>
        <v/>
      </c>
      <c r="AJ118" s="34" t="str">
        <f t="array" aca="1" ref="AJ118" ca="1">IFERROR(IF(AND(OR(WEEKDAY(AI$4,2)&gt;5,AI$4=Congés),OR(AI118="x",AI118="S")),AI118,IF(AJ$4=$E118,"x",IF(AND(((AJ$4-$E118)/VLOOKUP($D118,Opérations[],8,0))=INT(((AJ$4-$E118)/VLOOKUP($D118,Opérations[],8,0))),$D118&lt;&gt;""),"S",""))),"")</f>
        <v/>
      </c>
      <c r="AK118" s="34" t="str">
        <f t="array" aca="1" ref="AK118" ca="1">IFERROR(IF(AND(OR(WEEKDAY(AJ$4,2)&gt;5,AJ$4=Congés),OR(AJ118="x",AJ118="S")),AJ118,IF(AK$4=$E118,"x",IF(AND(((AK$4-$E118)/VLOOKUP($D118,Opérations[],8,0))=INT(((AK$4-$E118)/VLOOKUP($D118,Opérations[],8,0))),$D118&lt;&gt;""),"S",""))),"")</f>
        <v/>
      </c>
      <c r="AL118" s="34" t="str">
        <f t="array" aca="1" ref="AL118" ca="1">IFERROR(IF(AND(OR(WEEKDAY(AK$4,2)&gt;5,AK$4=Congés),OR(AK118="x",AK118="S")),AK118,IF(AL$4=$E118,"x",IF(AND(((AL$4-$E118)/VLOOKUP($D118,Opérations[],8,0))=INT(((AL$4-$E118)/VLOOKUP($D118,Opérations[],8,0))),$D118&lt;&gt;""),"S",""))),"")</f>
        <v/>
      </c>
      <c r="AM118" s="34" t="str">
        <f t="array" aca="1" ref="AM118" ca="1">IFERROR(IF(AND(OR(WEEKDAY(AL$4,2)&gt;5,AL$4=Congés),OR(AL118="x",AL118="S")),AL118,IF(AM$4=$E118,"x",IF(AND(((AM$4-$E118)/VLOOKUP($D118,Opérations[],8,0))=INT(((AM$4-$E118)/VLOOKUP($D118,Opérations[],8,0))),$D118&lt;&gt;""),"S",""))),"")</f>
        <v/>
      </c>
      <c r="AN118" s="34" t="str">
        <f t="array" aca="1" ref="AN118" ca="1">IFERROR(IF(AND(OR(WEEKDAY(AM$4,2)&gt;5,AM$4=Congés),OR(AM118="x",AM118="S")),AM118,IF(AN$4=$E118,"x",IF(AND(((AN$4-$E118)/VLOOKUP($D118,Opérations[],8,0))=INT(((AN$4-$E118)/VLOOKUP($D118,Opérations[],8,0))),$D118&lt;&gt;""),"S",""))),"")</f>
        <v/>
      </c>
      <c r="AO118" s="34" t="str">
        <f t="array" aca="1" ref="AO118" ca="1">IFERROR(IF(AND(OR(WEEKDAY(AN$4,2)&gt;5,AN$4=Congés),OR(AN118="x",AN118="S")),AN118,IF(AO$4=$E118,"x",IF(AND(((AO$4-$E118)/VLOOKUP($D118,Opérations[],8,0))=INT(((AO$4-$E118)/VLOOKUP($D118,Opérations[],8,0))),$D118&lt;&gt;""),"S",""))),"")</f>
        <v/>
      </c>
      <c r="AP118" s="34" t="str">
        <f t="array" aca="1" ref="AP118" ca="1">IFERROR(IF(AND(OR(WEEKDAY(AO$4,2)&gt;5,AO$4=Congés),OR(AO118="x",AO118="S")),AO118,IF(AP$4=$E118,"x",IF(AND(((AP$4-$E118)/VLOOKUP($D118,Opérations[],8,0))=INT(((AP$4-$E118)/VLOOKUP($D118,Opérations[],8,0))),$D118&lt;&gt;""),"S",""))),"")</f>
        <v/>
      </c>
      <c r="AQ118" s="34" t="str">
        <f t="array" aca="1" ref="AQ118" ca="1">IFERROR(IF(AND(OR(WEEKDAY(AP$4,2)&gt;5,AP$4=Congés),OR(AP118="x",AP118="S")),AP118,IF(AQ$4=$E118,"x",IF(AND(((AQ$4-$E118)/VLOOKUP($D118,Opérations[],8,0))=INT(((AQ$4-$E118)/VLOOKUP($D118,Opérations[],8,0))),$D118&lt;&gt;""),"S",""))),"")</f>
        <v/>
      </c>
      <c r="AR118" s="34" t="str">
        <f t="array" aca="1" ref="AR118" ca="1">IFERROR(IF(AND(OR(WEEKDAY(AQ$4,2)&gt;5,AQ$4=Congés),OR(AQ118="x",AQ118="S")),AQ118,IF(AR$4=$E118,"x",IF(AND(((AR$4-$E118)/VLOOKUP($D118,Opérations[],8,0))=INT(((AR$4-$E118)/VLOOKUP($D118,Opérations[],8,0))),$D118&lt;&gt;""),"S",""))),"")</f>
        <v/>
      </c>
      <c r="AS118" s="34" t="str">
        <f t="array" aca="1" ref="AS118" ca="1">IFERROR(IF(AND(OR(WEEKDAY(AR$4,2)&gt;5,AR$4=Congés),OR(AR118="x",AR118="S")),AR118,IF(AS$4=$E118,"x",IF(AND(((AS$4-$E118)/VLOOKUP($D118,Opérations[],8,0))=INT(((AS$4-$E118)/VLOOKUP($D118,Opérations[],8,0))),$D118&lt;&gt;""),"S",""))),"")</f>
        <v/>
      </c>
      <c r="AT118" s="34" t="str">
        <f t="array" aca="1" ref="AT118" ca="1">IFERROR(IF(AND(OR(WEEKDAY(AS$4,2)&gt;5,AS$4=Congés),OR(AS118="x",AS118="S")),AS118,IF(AT$4=$E118,"x",IF(AND(((AT$4-$E118)/VLOOKUP($D118,Opérations[],8,0))=INT(((AT$4-$E118)/VLOOKUP($D118,Opérations[],8,0))),$D118&lt;&gt;""),"S",""))),"")</f>
        <v/>
      </c>
      <c r="AU118" s="34" t="str">
        <f t="array" aca="1" ref="AU118" ca="1">IFERROR(IF(AND(OR(WEEKDAY(AT$4,2)&gt;5,AT$4=Congés),OR(AT118="x",AT118="S")),AT118,IF(AU$4=$E118,"x",IF(AND(((AU$4-$E118)/VLOOKUP($D118,Opérations[],8,0))=INT(((AU$4-$E118)/VLOOKUP($D118,Opérations[],8,0))),$D118&lt;&gt;""),"S",""))),"")</f>
        <v/>
      </c>
      <c r="AV118" s="34" t="str">
        <f t="array" aca="1" ref="AV118" ca="1">IFERROR(IF(AND(OR(WEEKDAY(AU$4,2)&gt;5,AU$4=Congés),OR(AU118="x",AU118="S")),AU118,IF(AV$4=$E118,"x",IF(AND(((AV$4-$E118)/VLOOKUP($D118,Opérations[],8,0))=INT(((AV$4-$E118)/VLOOKUP($D118,Opérations[],8,0))),$D118&lt;&gt;""),"S",""))),"")</f>
        <v/>
      </c>
      <c r="AW118" s="34" t="str">
        <f t="array" aca="1" ref="AW118" ca="1">IFERROR(IF(AND(OR(WEEKDAY(AV$4,2)&gt;5,AV$4=Congés),OR(AV118="x",AV118="S")),AV118,IF(AW$4=$E118,"x",IF(AND(((AW$4-$E118)/VLOOKUP($D118,Opérations[],8,0))=INT(((AW$4-$E118)/VLOOKUP($D118,Opérations[],8,0))),$D118&lt;&gt;""),"S",""))),"")</f>
        <v/>
      </c>
      <c r="AX118" s="34" t="str">
        <f t="array" aca="1" ref="AX118" ca="1">IFERROR(IF(AND(OR(WEEKDAY(AW$4,2)&gt;5,AW$4=Congés),OR(AW118="x",AW118="S")),AW118,IF(AX$4=$E118,"x",IF(AND(((AX$4-$E118)/VLOOKUP($D118,Opérations[],8,0))=INT(((AX$4-$E118)/VLOOKUP($D118,Opérations[],8,0))),$D118&lt;&gt;""),"S",""))),"")</f>
        <v/>
      </c>
      <c r="AY118" s="34" t="str">
        <f t="array" aca="1" ref="AY118" ca="1">IFERROR(IF(AND(OR(WEEKDAY(AX$4,2)&gt;5,AX$4=Congés),OR(AX118="x",AX118="S")),AX118,IF(AY$4=$E118,"x",IF(AND(((AY$4-$E118)/VLOOKUP($D118,Opérations[],8,0))=INT(((AY$4-$E118)/VLOOKUP($D118,Opérations[],8,0))),$D118&lt;&gt;""),"S",""))),"")</f>
        <v/>
      </c>
      <c r="AZ118" s="34" t="str">
        <f t="array" aca="1" ref="AZ118" ca="1">IFERROR(IF(AND(OR(WEEKDAY(AY$4,2)&gt;5,AY$4=Congés),OR(AY118="x",AY118="S")),AY118,IF(AZ$4=$E118,"x",IF(AND(((AZ$4-$E118)/VLOOKUP($D118,Opérations[],8,0))=INT(((AZ$4-$E118)/VLOOKUP($D118,Opérations[],8,0))),$D118&lt;&gt;""),"S",""))),"")</f>
        <v/>
      </c>
      <c r="BA118" s="34" t="str">
        <f t="array" aca="1" ref="BA118" ca="1">IFERROR(IF(AND(OR(WEEKDAY(AZ$4,2)&gt;5,AZ$4=Congés),OR(AZ118="x",AZ118="S")),AZ118,IF(BA$4=$E118,"x",IF(AND(((BA$4-$E118)/VLOOKUP($D118,Opérations[],8,0))=INT(((BA$4-$E118)/VLOOKUP($D118,Opérations[],8,0))),$D118&lt;&gt;""),"S",""))),"")</f>
        <v/>
      </c>
      <c r="BB118" s="34" t="str">
        <f t="array" aca="1" ref="BB118" ca="1">IFERROR(IF(AND(OR(WEEKDAY(BA$4,2)&gt;5,BA$4=Congés),OR(BA118="x",BA118="S")),BA118,IF(BB$4=$E118,"x",IF(AND(((BB$4-$E118)/VLOOKUP($D118,Opérations[],8,0))=INT(((BB$4-$E118)/VLOOKUP($D118,Opérations[],8,0))),$D118&lt;&gt;""),"S",""))),"")</f>
        <v>S</v>
      </c>
      <c r="BC118" s="34" t="str">
        <f t="array" aca="1" ref="BC118" ca="1">IFERROR(IF(AND(OR(WEEKDAY(BB$4,2)&gt;5,BB$4=Congés),OR(BB118="x",BB118="S")),BB118,IF(BC$4=$E118,"x",IF(AND(((BC$4-$E118)/VLOOKUP($D118,Opérations[],8,0))=INT(((BC$4-$E118)/VLOOKUP($D118,Opérations[],8,0))),$D118&lt;&gt;""),"S",""))),"")</f>
        <v/>
      </c>
      <c r="BD118" s="72" t="str">
        <f t="array" aca="1" ref="BD118" ca="1">IFERROR(IF(AND(OR(WEEKDAY(BC$4,2)&gt;5,BC$4=Congés),OR(BC118="x",BC118="S")),BC118,IF(BD$4=$E118,"x",IF(AND(((BD$4-$E118)/VLOOKUP($D118,Opérations[],8,0))=INT(((BD$4-$E118)/VLOOKUP($D118,Opérations[],8,0))),$D118&lt;&gt;""),"S",""))),"")</f>
        <v/>
      </c>
    </row>
    <row r="119" spans="3:56">
      <c r="C119" s="159" t="str">
        <f>IF(ISBLANK(D119),"",VLOOKUP(D119,Opérations[],2,0))</f>
        <v>Capteurs</v>
      </c>
      <c r="D119" s="4">
        <f t="shared" si="5"/>
        <v>113</v>
      </c>
      <c r="E119" s="71">
        <f>IF(ISBLANK(D119),"",VLOOKUP(D119,Opérations[],3,0))</f>
        <v>42650</v>
      </c>
      <c r="F119" s="83"/>
      <c r="G119" s="80" t="str">
        <f t="array" aca="1" ref="G119" ca="1">IFERROR(IF(AND(OR(WEEKDAY(F$4,2)&gt;5,F$4=Congés),OR(F119="x",F119="S")),F119,IF(G$4=$E119,"x",IF(AND(((G$4-$E119)/VLOOKUP($D119,Opérations[],8,0))=INT(((G$4-$E119)/VLOOKUP($D119,Opérations[],8,0))),$D119&lt;&gt;""),"S",""))),"")</f>
        <v/>
      </c>
      <c r="H119" s="34" t="str">
        <f t="array" aca="1" ref="H119" ca="1">IFERROR(IF(AND(OR(WEEKDAY(G$4,2)&gt;5,G$4=Congés),OR(G119="x",G119="S")),G119,IF(H$4=$E119,"x",IF(AND(((H$4-$E119)/VLOOKUP($D119,Opérations[],8,0))=INT(((H$4-$E119)/VLOOKUP($D119,Opérations[],8,0))),$D119&lt;&gt;""),"S",""))),"")</f>
        <v/>
      </c>
      <c r="I119" s="34" t="str">
        <f t="array" aca="1" ref="I119" ca="1">IFERROR(IF(AND(OR(WEEKDAY(H$4,2)&gt;5,H$4=Congés),OR(H119="x",H119="S")),H119,IF(I$4=$E119,"x",IF(AND(((I$4-$E119)/VLOOKUP($D119,Opérations[],8,0))=INT(((I$4-$E119)/VLOOKUP($D119,Opérations[],8,0))),$D119&lt;&gt;""),"S",""))),"")</f>
        <v/>
      </c>
      <c r="J119" s="34" t="str">
        <f t="array" aca="1" ref="J119" ca="1">IFERROR(IF(AND(OR(WEEKDAY(I$4,2)&gt;5,I$4=Congés),OR(I119="x",I119="S")),I119,IF(J$4=$E119,"x",IF(AND(((J$4-$E119)/VLOOKUP($D119,Opérations[],8,0))=INT(((J$4-$E119)/VLOOKUP($D119,Opérations[],8,0))),$D119&lt;&gt;""),"S",""))),"")</f>
        <v/>
      </c>
      <c r="K119" s="34" t="str">
        <f t="array" aca="1" ref="K119" ca="1">IFERROR(IF(AND(OR(WEEKDAY(J$4,2)&gt;5,J$4=Congés),OR(J119="x",J119="S")),J119,IF(K$4=$E119,"x",IF(AND(((K$4-$E119)/VLOOKUP($D119,Opérations[],8,0))=INT(((K$4-$E119)/VLOOKUP($D119,Opérations[],8,0))),$D119&lt;&gt;""),"S",""))),"")</f>
        <v/>
      </c>
      <c r="L119" s="34" t="str">
        <f t="array" aca="1" ref="L119" ca="1">IFERROR(IF(AND(OR(WEEKDAY(K$4,2)&gt;5,K$4=Congés),OR(K119="x",K119="S")),K119,IF(L$4=$E119,"x",IF(AND(((L$4-$E119)/VLOOKUP($D119,Opérations[],8,0))=INT(((L$4-$E119)/VLOOKUP($D119,Opérations[],8,0))),$D119&lt;&gt;""),"S",""))),"")</f>
        <v/>
      </c>
      <c r="M119" s="34" t="str">
        <f t="array" aca="1" ref="M119" ca="1">IFERROR(IF(AND(OR(WEEKDAY(L$4,2)&gt;5,L$4=Congés),OR(L119="x",L119="S")),L119,IF(M$4=$E119,"x",IF(AND(((M$4-$E119)/VLOOKUP($D119,Opérations[],8,0))=INT(((M$4-$E119)/VLOOKUP($D119,Opérations[],8,0))),$D119&lt;&gt;""),"S",""))),"")</f>
        <v/>
      </c>
      <c r="N119" s="34" t="str">
        <f t="array" aca="1" ref="N119" ca="1">IFERROR(IF(AND(OR(WEEKDAY(M$4,2)&gt;5,M$4=Congés),OR(M119="x",M119="S")),M119,IF(N$4=$E119,"x",IF(AND(((N$4-$E119)/VLOOKUP($D119,Opérations[],8,0))=INT(((N$4-$E119)/VLOOKUP($D119,Opérations[],8,0))),$D119&lt;&gt;""),"S",""))),"")</f>
        <v/>
      </c>
      <c r="O119" s="34" t="str">
        <f t="array" aca="1" ref="O119" ca="1">IFERROR(IF(AND(OR(WEEKDAY(N$4,2)&gt;5,N$4=Congés),OR(N119="x",N119="S")),N119,IF(O$4=$E119,"x",IF(AND(((O$4-$E119)/VLOOKUP($D119,Opérations[],8,0))=INT(((O$4-$E119)/VLOOKUP($D119,Opérations[],8,0))),$D119&lt;&gt;""),"S",""))),"")</f>
        <v/>
      </c>
      <c r="P119" s="34" t="str">
        <f t="array" aca="1" ref="P119" ca="1">IFERROR(IF(AND(OR(WEEKDAY(O$4,2)&gt;5,O$4=Congés),OR(O119="x",O119="S")),O119,IF(P$4=$E119,"x",IF(AND(((P$4-$E119)/VLOOKUP($D119,Opérations[],8,0))=INT(((P$4-$E119)/VLOOKUP($D119,Opérations[],8,0))),$D119&lt;&gt;""),"S",""))),"")</f>
        <v/>
      </c>
      <c r="Q119" s="34" t="str">
        <f t="array" aca="1" ref="Q119" ca="1">IFERROR(IF(AND(OR(WEEKDAY(P$4,2)&gt;5,P$4=Congés),OR(P119="x",P119="S")),P119,IF(Q$4=$E119,"x",IF(AND(((Q$4-$E119)/VLOOKUP($D119,Opérations[],8,0))=INT(((Q$4-$E119)/VLOOKUP($D119,Opérations[],8,0))),$D119&lt;&gt;""),"S",""))),"")</f>
        <v/>
      </c>
      <c r="R119" s="34" t="str">
        <f t="array" aca="1" ref="R119" ca="1">IFERROR(IF(AND(OR(WEEKDAY(Q$4,2)&gt;5,Q$4=Congés),OR(Q119="x",Q119="S")),Q119,IF(R$4=$E119,"x",IF(AND(((R$4-$E119)/VLOOKUP($D119,Opérations[],8,0))=INT(((R$4-$E119)/VLOOKUP($D119,Opérations[],8,0))),$D119&lt;&gt;""),"S",""))),"")</f>
        <v/>
      </c>
      <c r="S119" s="34" t="str">
        <f t="array" aca="1" ref="S119" ca="1">IFERROR(IF(AND(OR(WEEKDAY(R$4,2)&gt;5,R$4=Congés),OR(R119="x",R119="S")),R119,IF(S$4=$E119,"x",IF(AND(((S$4-$E119)/VLOOKUP($D119,Opérations[],8,0))=INT(((S$4-$E119)/VLOOKUP($D119,Opérations[],8,0))),$D119&lt;&gt;""),"S",""))),"")</f>
        <v/>
      </c>
      <c r="T119" s="34" t="str">
        <f t="array" aca="1" ref="T119" ca="1">IFERROR(IF(AND(OR(WEEKDAY(S$4,2)&gt;5,S$4=Congés),OR(S119="x",S119="S")),S119,IF(T$4=$E119,"x",IF(AND(((T$4-$E119)/VLOOKUP($D119,Opérations[],8,0))=INT(((T$4-$E119)/VLOOKUP($D119,Opérations[],8,0))),$D119&lt;&gt;""),"S",""))),"")</f>
        <v/>
      </c>
      <c r="U119" s="34" t="str">
        <f t="array" aca="1" ref="U119" ca="1">IFERROR(IF(AND(OR(WEEKDAY(T$4,2)&gt;5,T$4=Congés),OR(T119="x",T119="S")),T119,IF(U$4=$E119,"x",IF(AND(((U$4-$E119)/VLOOKUP($D119,Opérations[],8,0))=INT(((U$4-$E119)/VLOOKUP($D119,Opérations[],8,0))),$D119&lt;&gt;""),"S",""))),"")</f>
        <v/>
      </c>
      <c r="V119" s="34" t="str">
        <f t="array" aca="1" ref="V119" ca="1">IFERROR(IF(AND(OR(WEEKDAY(U$4,2)&gt;5,U$4=Congés),OR(U119="x",U119="S")),U119,IF(V$4=$E119,"x",IF(AND(((V$4-$E119)/VLOOKUP($D119,Opérations[],8,0))=INT(((V$4-$E119)/VLOOKUP($D119,Opérations[],8,0))),$D119&lt;&gt;""),"S",""))),"")</f>
        <v/>
      </c>
      <c r="W119" s="34" t="str">
        <f t="array" aca="1" ref="W119" ca="1">IFERROR(IF(AND(OR(WEEKDAY(V$4,2)&gt;5,V$4=Congés),OR(V119="x",V119="S")),V119,IF(W$4=$E119,"x",IF(AND(((W$4-$E119)/VLOOKUP($D119,Opérations[],8,0))=INT(((W$4-$E119)/VLOOKUP($D119,Opérations[],8,0))),$D119&lt;&gt;""),"S",""))),"")</f>
        <v/>
      </c>
      <c r="X119" s="34" t="str">
        <f t="array" aca="1" ref="X119" ca="1">IFERROR(IF(AND(OR(WEEKDAY(W$4,2)&gt;5,W$4=Congés),OR(W119="x",W119="S")),W119,IF(X$4=$E119,"x",IF(AND(((X$4-$E119)/VLOOKUP($D119,Opérations[],8,0))=INT(((X$4-$E119)/VLOOKUP($D119,Opérations[],8,0))),$D119&lt;&gt;""),"S",""))),"")</f>
        <v/>
      </c>
      <c r="Y119" s="34" t="str">
        <f t="array" aca="1" ref="Y119" ca="1">IFERROR(IF(AND(OR(WEEKDAY(X$4,2)&gt;5,X$4=Congés),OR(X119="x",X119="S")),X119,IF(Y$4=$E119,"x",IF(AND(((Y$4-$E119)/VLOOKUP($D119,Opérations[],8,0))=INT(((Y$4-$E119)/VLOOKUP($D119,Opérations[],8,0))),$D119&lt;&gt;""),"S",""))),"")</f>
        <v/>
      </c>
      <c r="Z119" s="34" t="str">
        <f t="array" aca="1" ref="Z119" ca="1">IFERROR(IF(AND(OR(WEEKDAY(Y$4,2)&gt;5,Y$4=Congés),OR(Y119="x",Y119="S")),Y119,IF(Z$4=$E119,"x",IF(AND(((Z$4-$E119)/VLOOKUP($D119,Opérations[],8,0))=INT(((Z$4-$E119)/VLOOKUP($D119,Opérations[],8,0))),$D119&lt;&gt;""),"S",""))),"")</f>
        <v/>
      </c>
      <c r="AA119" s="34" t="str">
        <f t="array" aca="1" ref="AA119" ca="1">IFERROR(IF(AND(OR(WEEKDAY(Z$4,2)&gt;5,Z$4=Congés),OR(Z119="x",Z119="S")),Z119,IF(AA$4=$E119,"x",IF(AND(((AA$4-$E119)/VLOOKUP($D119,Opérations[],8,0))=INT(((AA$4-$E119)/VLOOKUP($D119,Opérations[],8,0))),$D119&lt;&gt;""),"S",""))),"")</f>
        <v/>
      </c>
      <c r="AB119" s="34" t="str">
        <f t="array" aca="1" ref="AB119" ca="1">IFERROR(IF(AND(OR(WEEKDAY(AA$4,2)&gt;5,AA$4=Congés),OR(AA119="x",AA119="S")),AA119,IF(AB$4=$E119,"x",IF(AND(((AB$4-$E119)/VLOOKUP($D119,Opérations[],8,0))=INT(((AB$4-$E119)/VLOOKUP($D119,Opérations[],8,0))),$D119&lt;&gt;""),"S",""))),"")</f>
        <v/>
      </c>
      <c r="AC119" s="34" t="str">
        <f t="array" aca="1" ref="AC119" ca="1">IFERROR(IF(AND(OR(WEEKDAY(AB$4,2)&gt;5,AB$4=Congés),OR(AB119="x",AB119="S")),AB119,IF(AC$4=$E119,"x",IF(AND(((AC$4-$E119)/VLOOKUP($D119,Opérations[],8,0))=INT(((AC$4-$E119)/VLOOKUP($D119,Opérations[],8,0))),$D119&lt;&gt;""),"S",""))),"")</f>
        <v/>
      </c>
      <c r="AD119" s="34" t="str">
        <f t="array" aca="1" ref="AD119" ca="1">IFERROR(IF(AND(OR(WEEKDAY(AC$4,2)&gt;5,AC$4=Congés),OR(AC119="x",AC119="S")),AC119,IF(AD$4=$E119,"x",IF(AND(((AD$4-$E119)/VLOOKUP($D119,Opérations[],8,0))=INT(((AD$4-$E119)/VLOOKUP($D119,Opérations[],8,0))),$D119&lt;&gt;""),"S",""))),"")</f>
        <v/>
      </c>
      <c r="AE119" s="34" t="str">
        <f t="array" aca="1" ref="AE119" ca="1">IFERROR(IF(AND(OR(WEEKDAY(AD$4,2)&gt;5,AD$4=Congés),OR(AD119="x",AD119="S")),AD119,IF(AE$4=$E119,"x",IF(AND(((AE$4-$E119)/VLOOKUP($D119,Opérations[],8,0))=INT(((AE$4-$E119)/VLOOKUP($D119,Opérations[],8,0))),$D119&lt;&gt;""),"S",""))),"")</f>
        <v/>
      </c>
      <c r="AF119" s="34" t="str">
        <f t="array" aca="1" ref="AF119" ca="1">IFERROR(IF(AND(OR(WEEKDAY(AE$4,2)&gt;5,AE$4=Congés),OR(AE119="x",AE119="S")),AE119,IF(AF$4=$E119,"x",IF(AND(((AF$4-$E119)/VLOOKUP($D119,Opérations[],8,0))=INT(((AF$4-$E119)/VLOOKUP($D119,Opérations[],8,0))),$D119&lt;&gt;""),"S",""))),"")</f>
        <v/>
      </c>
      <c r="AG119" s="72" t="str">
        <f t="array" aca="1" ref="AG119" ca="1">IFERROR(IF(AND(OR(WEEKDAY(AF$4,2)&gt;5,AF$4=Congés),OR(AF119="x",AF119="S")),AF119,IF(AG$4=$E119,"x",IF(AND(((AG$4-$E119)/VLOOKUP($D119,Opérations[],8,0))=INT(((AG$4-$E119)/VLOOKUP($D119,Opérations[],8,0))),$D119&lt;&gt;""),"S",""))),"")</f>
        <v/>
      </c>
      <c r="AH119" s="80" t="str">
        <f t="array" aca="1" ref="AH119" ca="1">IFERROR(IF(AND(OR(WEEKDAY(AG$4,2)&gt;5,AG$4=Congés),OR(AG119="x",AG119="S")),AG119,IF(AH$4=$E119,"x",IF(AND(((AH$4-$E119)/VLOOKUP($D119,Opérations[],8,0))=INT(((AH$4-$E119)/VLOOKUP($D119,Opérations[],8,0))),$D119&lt;&gt;""),"S",""))),"")</f>
        <v/>
      </c>
      <c r="AI119" s="34" t="str">
        <f t="array" aca="1" ref="AI119" ca="1">IFERROR(IF(AND(OR(WEEKDAY(AH$4,2)&gt;5,AH$4=Congés),OR(AH119="x",AH119="S")),AH119,IF(AI$4=$E119,"x",IF(AND(((AI$4-$E119)/VLOOKUP($D119,Opérations[],8,0))=INT(((AI$4-$E119)/VLOOKUP($D119,Opérations[],8,0))),$D119&lt;&gt;""),"S",""))),"")</f>
        <v/>
      </c>
      <c r="AJ119" s="34" t="str">
        <f t="array" aca="1" ref="AJ119" ca="1">IFERROR(IF(AND(OR(WEEKDAY(AI$4,2)&gt;5,AI$4=Congés),OR(AI119="x",AI119="S")),AI119,IF(AJ$4=$E119,"x",IF(AND(((AJ$4-$E119)/VLOOKUP($D119,Opérations[],8,0))=INT(((AJ$4-$E119)/VLOOKUP($D119,Opérations[],8,0))),$D119&lt;&gt;""),"S",""))),"")</f>
        <v/>
      </c>
      <c r="AK119" s="34" t="str">
        <f t="array" aca="1" ref="AK119" ca="1">IFERROR(IF(AND(OR(WEEKDAY(AJ$4,2)&gt;5,AJ$4=Congés),OR(AJ119="x",AJ119="S")),AJ119,IF(AK$4=$E119,"x",IF(AND(((AK$4-$E119)/VLOOKUP($D119,Opérations[],8,0))=INT(((AK$4-$E119)/VLOOKUP($D119,Opérations[],8,0))),$D119&lt;&gt;""),"S",""))),"")</f>
        <v/>
      </c>
      <c r="AL119" s="34" t="str">
        <f t="array" aca="1" ref="AL119" ca="1">IFERROR(IF(AND(OR(WEEKDAY(AK$4,2)&gt;5,AK$4=Congés),OR(AK119="x",AK119="S")),AK119,IF(AL$4=$E119,"x",IF(AND(((AL$4-$E119)/VLOOKUP($D119,Opérations[],8,0))=INT(((AL$4-$E119)/VLOOKUP($D119,Opérations[],8,0))),$D119&lt;&gt;""),"S",""))),"")</f>
        <v/>
      </c>
      <c r="AM119" s="34" t="str">
        <f t="array" aca="1" ref="AM119" ca="1">IFERROR(IF(AND(OR(WEEKDAY(AL$4,2)&gt;5,AL$4=Congés),OR(AL119="x",AL119="S")),AL119,IF(AM$4=$E119,"x",IF(AND(((AM$4-$E119)/VLOOKUP($D119,Opérations[],8,0))=INT(((AM$4-$E119)/VLOOKUP($D119,Opérations[],8,0))),$D119&lt;&gt;""),"S",""))),"")</f>
        <v/>
      </c>
      <c r="AN119" s="34" t="str">
        <f t="array" aca="1" ref="AN119" ca="1">IFERROR(IF(AND(OR(WEEKDAY(AM$4,2)&gt;5,AM$4=Congés),OR(AM119="x",AM119="S")),AM119,IF(AN$4=$E119,"x",IF(AND(((AN$4-$E119)/VLOOKUP($D119,Opérations[],8,0))=INT(((AN$4-$E119)/VLOOKUP($D119,Opérations[],8,0))),$D119&lt;&gt;""),"S",""))),"")</f>
        <v/>
      </c>
      <c r="AO119" s="34" t="str">
        <f t="array" aca="1" ref="AO119" ca="1">IFERROR(IF(AND(OR(WEEKDAY(AN$4,2)&gt;5,AN$4=Congés),OR(AN119="x",AN119="S")),AN119,IF(AO$4=$E119,"x",IF(AND(((AO$4-$E119)/VLOOKUP($D119,Opérations[],8,0))=INT(((AO$4-$E119)/VLOOKUP($D119,Opérations[],8,0))),$D119&lt;&gt;""),"S",""))),"")</f>
        <v/>
      </c>
      <c r="AP119" s="34" t="str">
        <f t="array" aca="1" ref="AP119" ca="1">IFERROR(IF(AND(OR(WEEKDAY(AO$4,2)&gt;5,AO$4=Congés),OR(AO119="x",AO119="S")),AO119,IF(AP$4=$E119,"x",IF(AND(((AP$4-$E119)/VLOOKUP($D119,Opérations[],8,0))=INT(((AP$4-$E119)/VLOOKUP($D119,Opérations[],8,0))),$D119&lt;&gt;""),"S",""))),"")</f>
        <v/>
      </c>
      <c r="AQ119" s="34" t="str">
        <f t="array" aca="1" ref="AQ119" ca="1">IFERROR(IF(AND(OR(WEEKDAY(AP$4,2)&gt;5,AP$4=Congés),OR(AP119="x",AP119="S")),AP119,IF(AQ$4=$E119,"x",IF(AND(((AQ$4-$E119)/VLOOKUP($D119,Opérations[],8,0))=INT(((AQ$4-$E119)/VLOOKUP($D119,Opérations[],8,0))),$D119&lt;&gt;""),"S",""))),"")</f>
        <v/>
      </c>
      <c r="AR119" s="34" t="str">
        <f t="array" aca="1" ref="AR119" ca="1">IFERROR(IF(AND(OR(WEEKDAY(AQ$4,2)&gt;5,AQ$4=Congés),OR(AQ119="x",AQ119="S")),AQ119,IF(AR$4=$E119,"x",IF(AND(((AR$4-$E119)/VLOOKUP($D119,Opérations[],8,0))=INT(((AR$4-$E119)/VLOOKUP($D119,Opérations[],8,0))),$D119&lt;&gt;""),"S",""))),"")</f>
        <v/>
      </c>
      <c r="AS119" s="34" t="str">
        <f t="array" aca="1" ref="AS119" ca="1">IFERROR(IF(AND(OR(WEEKDAY(AR$4,2)&gt;5,AR$4=Congés),OR(AR119="x",AR119="S")),AR119,IF(AS$4=$E119,"x",IF(AND(((AS$4-$E119)/VLOOKUP($D119,Opérations[],8,0))=INT(((AS$4-$E119)/VLOOKUP($D119,Opérations[],8,0))),$D119&lt;&gt;""),"S",""))),"")</f>
        <v/>
      </c>
      <c r="AT119" s="34" t="str">
        <f t="array" aca="1" ref="AT119" ca="1">IFERROR(IF(AND(OR(WEEKDAY(AS$4,2)&gt;5,AS$4=Congés),OR(AS119="x",AS119="S")),AS119,IF(AT$4=$E119,"x",IF(AND(((AT$4-$E119)/VLOOKUP($D119,Opérations[],8,0))=INT(((AT$4-$E119)/VLOOKUP($D119,Opérations[],8,0))),$D119&lt;&gt;""),"S",""))),"")</f>
        <v/>
      </c>
      <c r="AU119" s="34" t="str">
        <f t="array" aca="1" ref="AU119" ca="1">IFERROR(IF(AND(OR(WEEKDAY(AT$4,2)&gt;5,AT$4=Congés),OR(AT119="x",AT119="S")),AT119,IF(AU$4=$E119,"x",IF(AND(((AU$4-$E119)/VLOOKUP($D119,Opérations[],8,0))=INT(((AU$4-$E119)/VLOOKUP($D119,Opérations[],8,0))),$D119&lt;&gt;""),"S",""))),"")</f>
        <v/>
      </c>
      <c r="AV119" s="34" t="str">
        <f t="array" aca="1" ref="AV119" ca="1">IFERROR(IF(AND(OR(WEEKDAY(AU$4,2)&gt;5,AU$4=Congés),OR(AU119="x",AU119="S")),AU119,IF(AV$4=$E119,"x",IF(AND(((AV$4-$E119)/VLOOKUP($D119,Opérations[],8,0))=INT(((AV$4-$E119)/VLOOKUP($D119,Opérations[],8,0))),$D119&lt;&gt;""),"S",""))),"")</f>
        <v/>
      </c>
      <c r="AW119" s="34" t="str">
        <f t="array" aca="1" ref="AW119" ca="1">IFERROR(IF(AND(OR(WEEKDAY(AV$4,2)&gt;5,AV$4=Congés),OR(AV119="x",AV119="S")),AV119,IF(AW$4=$E119,"x",IF(AND(((AW$4-$E119)/VLOOKUP($D119,Opérations[],8,0))=INT(((AW$4-$E119)/VLOOKUP($D119,Opérations[],8,0))),$D119&lt;&gt;""),"S",""))),"")</f>
        <v/>
      </c>
      <c r="AX119" s="34" t="str">
        <f t="array" aca="1" ref="AX119" ca="1">IFERROR(IF(AND(OR(WEEKDAY(AW$4,2)&gt;5,AW$4=Congés),OR(AW119="x",AW119="S")),AW119,IF(AX$4=$E119,"x",IF(AND(((AX$4-$E119)/VLOOKUP($D119,Opérations[],8,0))=INT(((AX$4-$E119)/VLOOKUP($D119,Opérations[],8,0))),$D119&lt;&gt;""),"S",""))),"")</f>
        <v/>
      </c>
      <c r="AY119" s="34" t="str">
        <f t="array" aca="1" ref="AY119" ca="1">IFERROR(IF(AND(OR(WEEKDAY(AX$4,2)&gt;5,AX$4=Congés),OR(AX119="x",AX119="S")),AX119,IF(AY$4=$E119,"x",IF(AND(((AY$4-$E119)/VLOOKUP($D119,Opérations[],8,0))=INT(((AY$4-$E119)/VLOOKUP($D119,Opérations[],8,0))),$D119&lt;&gt;""),"S",""))),"")</f>
        <v/>
      </c>
      <c r="AZ119" s="34" t="str">
        <f t="array" aca="1" ref="AZ119" ca="1">IFERROR(IF(AND(OR(WEEKDAY(AY$4,2)&gt;5,AY$4=Congés),OR(AY119="x",AY119="S")),AY119,IF(AZ$4=$E119,"x",IF(AND(((AZ$4-$E119)/VLOOKUP($D119,Opérations[],8,0))=INT(((AZ$4-$E119)/VLOOKUP($D119,Opérations[],8,0))),$D119&lt;&gt;""),"S",""))),"")</f>
        <v/>
      </c>
      <c r="BA119" s="34" t="str">
        <f t="array" aca="1" ref="BA119" ca="1">IFERROR(IF(AND(OR(WEEKDAY(AZ$4,2)&gt;5,AZ$4=Congés),OR(AZ119="x",AZ119="S")),AZ119,IF(BA$4=$E119,"x",IF(AND(((BA$4-$E119)/VLOOKUP($D119,Opérations[],8,0))=INT(((BA$4-$E119)/VLOOKUP($D119,Opérations[],8,0))),$D119&lt;&gt;""),"S",""))),"")</f>
        <v/>
      </c>
      <c r="BB119" s="34" t="str">
        <f t="array" aca="1" ref="BB119" ca="1">IFERROR(IF(AND(OR(WEEKDAY(BA$4,2)&gt;5,BA$4=Congés),OR(BA119="x",BA119="S")),BA119,IF(BB$4=$E119,"x",IF(AND(((BB$4-$E119)/VLOOKUP($D119,Opérations[],8,0))=INT(((BB$4-$E119)/VLOOKUP($D119,Opérations[],8,0))),$D119&lt;&gt;""),"S",""))),"")</f>
        <v/>
      </c>
      <c r="BC119" s="34" t="str">
        <f t="array" aca="1" ref="BC119" ca="1">IFERROR(IF(AND(OR(WEEKDAY(BB$4,2)&gt;5,BB$4=Congés),OR(BB119="x",BB119="S")),BB119,IF(BC$4=$E119,"x",IF(AND(((BC$4-$E119)/VLOOKUP($D119,Opérations[],8,0))=INT(((BC$4-$E119)/VLOOKUP($D119,Opérations[],8,0))),$D119&lt;&gt;""),"S",""))),"")</f>
        <v/>
      </c>
      <c r="BD119" s="72" t="str">
        <f t="array" aca="1" ref="BD119" ca="1">IFERROR(IF(AND(OR(WEEKDAY(BC$4,2)&gt;5,BC$4=Congés),OR(BC119="x",BC119="S")),BC119,IF(BD$4=$E119,"x",IF(AND(((BD$4-$E119)/VLOOKUP($D119,Opérations[],8,0))=INT(((BD$4-$E119)/VLOOKUP($D119,Opérations[],8,0))),$D119&lt;&gt;""),"S",""))),"")</f>
        <v/>
      </c>
    </row>
    <row r="120" spans="3:56">
      <c r="C120" s="163" t="str">
        <f>IF(ISBLANK(D120),"",VLOOKUP(D120,Opérations[],2,0))</f>
        <v>Vérin de mise en référence</v>
      </c>
      <c r="D120" s="4">
        <f t="shared" si="5"/>
        <v>114</v>
      </c>
      <c r="E120" s="71">
        <f>IF(ISBLANK(D120),"",VLOOKUP(D120,Opérations[],3,0))</f>
        <v>0</v>
      </c>
      <c r="F120" s="83"/>
      <c r="G120" s="80" t="str">
        <f t="array" aca="1" ref="G120" ca="1">IFERROR(IF(AND(OR(WEEKDAY(F$4,2)&gt;5,F$4=Congés),OR(F120="x",F120="S")),F120,IF(G$4=$E120,"x",IF(AND(((G$4-$E120)/VLOOKUP($D120,Opérations[],8,0))=INT(((G$4-$E120)/VLOOKUP($D120,Opérations[],8,0))),$D120&lt;&gt;""),"S",""))),"")</f>
        <v/>
      </c>
      <c r="H120" s="34" t="str">
        <f t="array" aca="1" ref="H120" ca="1">IFERROR(IF(AND(OR(WEEKDAY(G$4,2)&gt;5,G$4=Congés),OR(G120="x",G120="S")),G120,IF(H$4=$E120,"x",IF(AND(((H$4-$E120)/VLOOKUP($D120,Opérations[],8,0))=INT(((H$4-$E120)/VLOOKUP($D120,Opérations[],8,0))),$D120&lt;&gt;""),"S",""))),"")</f>
        <v/>
      </c>
      <c r="I120" s="34" t="str">
        <f t="array" aca="1" ref="I120" ca="1">IFERROR(IF(AND(OR(WEEKDAY(H$4,2)&gt;5,H$4=Congés),OR(H120="x",H120="S")),H120,IF(I$4=$E120,"x",IF(AND(((I$4-$E120)/VLOOKUP($D120,Opérations[],8,0))=INT(((I$4-$E120)/VLOOKUP($D120,Opérations[],8,0))),$D120&lt;&gt;""),"S",""))),"")</f>
        <v/>
      </c>
      <c r="J120" s="34" t="str">
        <f t="array" aca="1" ref="J120" ca="1">IFERROR(IF(AND(OR(WEEKDAY(I$4,2)&gt;5,I$4=Congés),OR(I120="x",I120="S")),I120,IF(J$4=$E120,"x",IF(AND(((J$4-$E120)/VLOOKUP($D120,Opérations[],8,0))=INT(((J$4-$E120)/VLOOKUP($D120,Opérations[],8,0))),$D120&lt;&gt;""),"S",""))),"")</f>
        <v/>
      </c>
      <c r="K120" s="34" t="str">
        <f t="array" aca="1" ref="K120" ca="1">IFERROR(IF(AND(OR(WEEKDAY(J$4,2)&gt;5,J$4=Congés),OR(J120="x",J120="S")),J120,IF(K$4=$E120,"x",IF(AND(((K$4-$E120)/VLOOKUP($D120,Opérations[],8,0))=INT(((K$4-$E120)/VLOOKUP($D120,Opérations[],8,0))),$D120&lt;&gt;""),"S",""))),"")</f>
        <v/>
      </c>
      <c r="L120" s="34" t="str">
        <f t="array" aca="1" ref="L120" ca="1">IFERROR(IF(AND(OR(WEEKDAY(K$4,2)&gt;5,K$4=Congés),OR(K120="x",K120="S")),K120,IF(L$4=$E120,"x",IF(AND(((L$4-$E120)/VLOOKUP($D120,Opérations[],8,0))=INT(((L$4-$E120)/VLOOKUP($D120,Opérations[],8,0))),$D120&lt;&gt;""),"S",""))),"")</f>
        <v/>
      </c>
      <c r="M120" s="34" t="str">
        <f t="array" aca="1" ref="M120" ca="1">IFERROR(IF(AND(OR(WEEKDAY(L$4,2)&gt;5,L$4=Congés),OR(L120="x",L120="S")),L120,IF(M$4=$E120,"x",IF(AND(((M$4-$E120)/VLOOKUP($D120,Opérations[],8,0))=INT(((M$4-$E120)/VLOOKUP($D120,Opérations[],8,0))),$D120&lt;&gt;""),"S",""))),"")</f>
        <v/>
      </c>
      <c r="N120" s="34" t="str">
        <f t="array" aca="1" ref="N120" ca="1">IFERROR(IF(AND(OR(WEEKDAY(M$4,2)&gt;5,M$4=Congés),OR(M120="x",M120="S")),M120,IF(N$4=$E120,"x",IF(AND(((N$4-$E120)/VLOOKUP($D120,Opérations[],8,0))=INT(((N$4-$E120)/VLOOKUP($D120,Opérations[],8,0))),$D120&lt;&gt;""),"S",""))),"")</f>
        <v/>
      </c>
      <c r="O120" s="34" t="str">
        <f t="array" aca="1" ref="O120" ca="1">IFERROR(IF(AND(OR(WEEKDAY(N$4,2)&gt;5,N$4=Congés),OR(N120="x",N120="S")),N120,IF(O$4=$E120,"x",IF(AND(((O$4-$E120)/VLOOKUP($D120,Opérations[],8,0))=INT(((O$4-$E120)/VLOOKUP($D120,Opérations[],8,0))),$D120&lt;&gt;""),"S",""))),"")</f>
        <v/>
      </c>
      <c r="P120" s="34" t="str">
        <f t="array" aca="1" ref="P120" ca="1">IFERROR(IF(AND(OR(WEEKDAY(O$4,2)&gt;5,O$4=Congés),OR(O120="x",O120="S")),O120,IF(P$4=$E120,"x",IF(AND(((P$4-$E120)/VLOOKUP($D120,Opérations[],8,0))=INT(((P$4-$E120)/VLOOKUP($D120,Opérations[],8,0))),$D120&lt;&gt;""),"S",""))),"")</f>
        <v/>
      </c>
      <c r="Q120" s="34" t="str">
        <f t="array" aca="1" ref="Q120" ca="1">IFERROR(IF(AND(OR(WEEKDAY(P$4,2)&gt;5,P$4=Congés),OR(P120="x",P120="S")),P120,IF(Q$4=$E120,"x",IF(AND(((Q$4-$E120)/VLOOKUP($D120,Opérations[],8,0))=INT(((Q$4-$E120)/VLOOKUP($D120,Opérations[],8,0))),$D120&lt;&gt;""),"S",""))),"")</f>
        <v/>
      </c>
      <c r="R120" s="34" t="str">
        <f t="array" aca="1" ref="R120" ca="1">IFERROR(IF(AND(OR(WEEKDAY(Q$4,2)&gt;5,Q$4=Congés),OR(Q120="x",Q120="S")),Q120,IF(R$4=$E120,"x",IF(AND(((R$4-$E120)/VLOOKUP($D120,Opérations[],8,0))=INT(((R$4-$E120)/VLOOKUP($D120,Opérations[],8,0))),$D120&lt;&gt;""),"S",""))),"")</f>
        <v/>
      </c>
      <c r="S120" s="34" t="str">
        <f t="array" aca="1" ref="S120" ca="1">IFERROR(IF(AND(OR(WEEKDAY(R$4,2)&gt;5,R$4=Congés),OR(R120="x",R120="S")),R120,IF(S$4=$E120,"x",IF(AND(((S$4-$E120)/VLOOKUP($D120,Opérations[],8,0))=INT(((S$4-$E120)/VLOOKUP($D120,Opérations[],8,0))),$D120&lt;&gt;""),"S",""))),"")</f>
        <v/>
      </c>
      <c r="T120" s="34" t="str">
        <f t="array" aca="1" ref="T120" ca="1">IFERROR(IF(AND(OR(WEEKDAY(S$4,2)&gt;5,S$4=Congés),OR(S120="x",S120="S")),S120,IF(T$4=$E120,"x",IF(AND(((T$4-$E120)/VLOOKUP($D120,Opérations[],8,0))=INT(((T$4-$E120)/VLOOKUP($D120,Opérations[],8,0))),$D120&lt;&gt;""),"S",""))),"")</f>
        <v/>
      </c>
      <c r="U120" s="34" t="str">
        <f t="array" aca="1" ref="U120" ca="1">IFERROR(IF(AND(OR(WEEKDAY(T$4,2)&gt;5,T$4=Congés),OR(T120="x",T120="S")),T120,IF(U$4=$E120,"x",IF(AND(((U$4-$E120)/VLOOKUP($D120,Opérations[],8,0))=INT(((U$4-$E120)/VLOOKUP($D120,Opérations[],8,0))),$D120&lt;&gt;""),"S",""))),"")</f>
        <v/>
      </c>
      <c r="V120" s="34" t="str">
        <f t="array" aca="1" ref="V120" ca="1">IFERROR(IF(AND(OR(WEEKDAY(U$4,2)&gt;5,U$4=Congés),OR(U120="x",U120="S")),U120,IF(V$4=$E120,"x",IF(AND(((V$4-$E120)/VLOOKUP($D120,Opérations[],8,0))=INT(((V$4-$E120)/VLOOKUP($D120,Opérations[],8,0))),$D120&lt;&gt;""),"S",""))),"")</f>
        <v/>
      </c>
      <c r="W120" s="34" t="str">
        <f t="array" aca="1" ref="W120" ca="1">IFERROR(IF(AND(OR(WEEKDAY(V$4,2)&gt;5,V$4=Congés),OR(V120="x",V120="S")),V120,IF(W$4=$E120,"x",IF(AND(((W$4-$E120)/VLOOKUP($D120,Opérations[],8,0))=INT(((W$4-$E120)/VLOOKUP($D120,Opérations[],8,0))),$D120&lt;&gt;""),"S",""))),"")</f>
        <v/>
      </c>
      <c r="X120" s="34" t="str">
        <f t="array" aca="1" ref="X120" ca="1">IFERROR(IF(AND(OR(WEEKDAY(W$4,2)&gt;5,W$4=Congés),OR(W120="x",W120="S")),W120,IF(X$4=$E120,"x",IF(AND(((X$4-$E120)/VLOOKUP($D120,Opérations[],8,0))=INT(((X$4-$E120)/VLOOKUP($D120,Opérations[],8,0))),$D120&lt;&gt;""),"S",""))),"")</f>
        <v/>
      </c>
      <c r="Y120" s="34" t="str">
        <f t="array" aca="1" ref="Y120" ca="1">IFERROR(IF(AND(OR(WEEKDAY(X$4,2)&gt;5,X$4=Congés),OR(X120="x",X120="S")),X120,IF(Y$4=$E120,"x",IF(AND(((Y$4-$E120)/VLOOKUP($D120,Opérations[],8,0))=INT(((Y$4-$E120)/VLOOKUP($D120,Opérations[],8,0))),$D120&lt;&gt;""),"S",""))),"")</f>
        <v/>
      </c>
      <c r="Z120" s="34" t="str">
        <f t="array" aca="1" ref="Z120" ca="1">IFERROR(IF(AND(OR(WEEKDAY(Y$4,2)&gt;5,Y$4=Congés),OR(Y120="x",Y120="S")),Y120,IF(Z$4=$E120,"x",IF(AND(((Z$4-$E120)/VLOOKUP($D120,Opérations[],8,0))=INT(((Z$4-$E120)/VLOOKUP($D120,Opérations[],8,0))),$D120&lt;&gt;""),"S",""))),"")</f>
        <v/>
      </c>
      <c r="AA120" s="34" t="str">
        <f t="array" aca="1" ref="AA120" ca="1">IFERROR(IF(AND(OR(WEEKDAY(Z$4,2)&gt;5,Z$4=Congés),OR(Z120="x",Z120="S")),Z120,IF(AA$4=$E120,"x",IF(AND(((AA$4-$E120)/VLOOKUP($D120,Opérations[],8,0))=INT(((AA$4-$E120)/VLOOKUP($D120,Opérations[],8,0))),$D120&lt;&gt;""),"S",""))),"")</f>
        <v/>
      </c>
      <c r="AB120" s="34" t="str">
        <f t="array" aca="1" ref="AB120" ca="1">IFERROR(IF(AND(OR(WEEKDAY(AA$4,2)&gt;5,AA$4=Congés),OR(AA120="x",AA120="S")),AA120,IF(AB$4=$E120,"x",IF(AND(((AB$4-$E120)/VLOOKUP($D120,Opérations[],8,0))=INT(((AB$4-$E120)/VLOOKUP($D120,Opérations[],8,0))),$D120&lt;&gt;""),"S",""))),"")</f>
        <v/>
      </c>
      <c r="AC120" s="34" t="str">
        <f t="array" aca="1" ref="AC120" ca="1">IFERROR(IF(AND(OR(WEEKDAY(AB$4,2)&gt;5,AB$4=Congés),OR(AB120="x",AB120="S")),AB120,IF(AC$4=$E120,"x",IF(AND(((AC$4-$E120)/VLOOKUP($D120,Opérations[],8,0))=INT(((AC$4-$E120)/VLOOKUP($D120,Opérations[],8,0))),$D120&lt;&gt;""),"S",""))),"")</f>
        <v/>
      </c>
      <c r="AD120" s="34" t="str">
        <f t="array" aca="1" ref="AD120" ca="1">IFERROR(IF(AND(OR(WEEKDAY(AC$4,2)&gt;5,AC$4=Congés),OR(AC120="x",AC120="S")),AC120,IF(AD$4=$E120,"x",IF(AND(((AD$4-$E120)/VLOOKUP($D120,Opérations[],8,0))=INT(((AD$4-$E120)/VLOOKUP($D120,Opérations[],8,0))),$D120&lt;&gt;""),"S",""))),"")</f>
        <v/>
      </c>
      <c r="AE120" s="34" t="str">
        <f t="array" aca="1" ref="AE120" ca="1">IFERROR(IF(AND(OR(WEEKDAY(AD$4,2)&gt;5,AD$4=Congés),OR(AD120="x",AD120="S")),AD120,IF(AE$4=$E120,"x",IF(AND(((AE$4-$E120)/VLOOKUP($D120,Opérations[],8,0))=INT(((AE$4-$E120)/VLOOKUP($D120,Opérations[],8,0))),$D120&lt;&gt;""),"S",""))),"")</f>
        <v/>
      </c>
      <c r="AF120" s="34" t="str">
        <f t="array" aca="1" ref="AF120" ca="1">IFERROR(IF(AND(OR(WEEKDAY(AE$4,2)&gt;5,AE$4=Congés),OR(AE120="x",AE120="S")),AE120,IF(AF$4=$E120,"x",IF(AND(((AF$4-$E120)/VLOOKUP($D120,Opérations[],8,0))=INT(((AF$4-$E120)/VLOOKUP($D120,Opérations[],8,0))),$D120&lt;&gt;""),"S",""))),"")</f>
        <v/>
      </c>
      <c r="AG120" s="72" t="str">
        <f t="array" aca="1" ref="AG120" ca="1">IFERROR(IF(AND(OR(WEEKDAY(AF$4,2)&gt;5,AF$4=Congés),OR(AF120="x",AF120="S")),AF120,IF(AG$4=$E120,"x",IF(AND(((AG$4-$E120)/VLOOKUP($D120,Opérations[],8,0))=INT(((AG$4-$E120)/VLOOKUP($D120,Opérations[],8,0))),$D120&lt;&gt;""),"S",""))),"")</f>
        <v/>
      </c>
      <c r="AH120" s="80" t="str">
        <f t="array" aca="1" ref="AH120" ca="1">IFERROR(IF(AND(OR(WEEKDAY(AG$4,2)&gt;5,AG$4=Congés),OR(AG120="x",AG120="S")),AG120,IF(AH$4=$E120,"x",IF(AND(((AH$4-$E120)/VLOOKUP($D120,Opérations[],8,0))=INT(((AH$4-$E120)/VLOOKUP($D120,Opérations[],8,0))),$D120&lt;&gt;""),"S",""))),"")</f>
        <v/>
      </c>
      <c r="AI120" s="34" t="str">
        <f t="array" aca="1" ref="AI120" ca="1">IFERROR(IF(AND(OR(WEEKDAY(AH$4,2)&gt;5,AH$4=Congés),OR(AH120="x",AH120="S")),AH120,IF(AI$4=$E120,"x",IF(AND(((AI$4-$E120)/VLOOKUP($D120,Opérations[],8,0))=INT(((AI$4-$E120)/VLOOKUP($D120,Opérations[],8,0))),$D120&lt;&gt;""),"S",""))),"")</f>
        <v/>
      </c>
      <c r="AJ120" s="34" t="str">
        <f t="array" aca="1" ref="AJ120" ca="1">IFERROR(IF(AND(OR(WEEKDAY(AI$4,2)&gt;5,AI$4=Congés),OR(AI120="x",AI120="S")),AI120,IF(AJ$4=$E120,"x",IF(AND(((AJ$4-$E120)/VLOOKUP($D120,Opérations[],8,0))=INT(((AJ$4-$E120)/VLOOKUP($D120,Opérations[],8,0))),$D120&lt;&gt;""),"S",""))),"")</f>
        <v/>
      </c>
      <c r="AK120" s="34" t="str">
        <f t="array" aca="1" ref="AK120" ca="1">IFERROR(IF(AND(OR(WEEKDAY(AJ$4,2)&gt;5,AJ$4=Congés),OR(AJ120="x",AJ120="S")),AJ120,IF(AK$4=$E120,"x",IF(AND(((AK$4-$E120)/VLOOKUP($D120,Opérations[],8,0))=INT(((AK$4-$E120)/VLOOKUP($D120,Opérations[],8,0))),$D120&lt;&gt;""),"S",""))),"")</f>
        <v/>
      </c>
      <c r="AL120" s="34" t="str">
        <f t="array" aca="1" ref="AL120" ca="1">IFERROR(IF(AND(OR(WEEKDAY(AK$4,2)&gt;5,AK$4=Congés),OR(AK120="x",AK120="S")),AK120,IF(AL$4=$E120,"x",IF(AND(((AL$4-$E120)/VLOOKUP($D120,Opérations[],8,0))=INT(((AL$4-$E120)/VLOOKUP($D120,Opérations[],8,0))),$D120&lt;&gt;""),"S",""))),"")</f>
        <v/>
      </c>
      <c r="AM120" s="34" t="str">
        <f t="array" aca="1" ref="AM120" ca="1">IFERROR(IF(AND(OR(WEEKDAY(AL$4,2)&gt;5,AL$4=Congés),OR(AL120="x",AL120="S")),AL120,IF(AM$4=$E120,"x",IF(AND(((AM$4-$E120)/VLOOKUP($D120,Opérations[],8,0))=INT(((AM$4-$E120)/VLOOKUP($D120,Opérations[],8,0))),$D120&lt;&gt;""),"S",""))),"")</f>
        <v/>
      </c>
      <c r="AN120" s="34" t="str">
        <f t="array" aca="1" ref="AN120" ca="1">IFERROR(IF(AND(OR(WEEKDAY(AM$4,2)&gt;5,AM$4=Congés),OR(AM120="x",AM120="S")),AM120,IF(AN$4=$E120,"x",IF(AND(((AN$4-$E120)/VLOOKUP($D120,Opérations[],8,0))=INT(((AN$4-$E120)/VLOOKUP($D120,Opérations[],8,0))),$D120&lt;&gt;""),"S",""))),"")</f>
        <v/>
      </c>
      <c r="AO120" s="34" t="str">
        <f t="array" aca="1" ref="AO120" ca="1">IFERROR(IF(AND(OR(WEEKDAY(AN$4,2)&gt;5,AN$4=Congés),OR(AN120="x",AN120="S")),AN120,IF(AO$4=$E120,"x",IF(AND(((AO$4-$E120)/VLOOKUP($D120,Opérations[],8,0))=INT(((AO$4-$E120)/VLOOKUP($D120,Opérations[],8,0))),$D120&lt;&gt;""),"S",""))),"")</f>
        <v/>
      </c>
      <c r="AP120" s="34" t="str">
        <f t="array" aca="1" ref="AP120" ca="1">IFERROR(IF(AND(OR(WEEKDAY(AO$4,2)&gt;5,AO$4=Congés),OR(AO120="x",AO120="S")),AO120,IF(AP$4=$E120,"x",IF(AND(((AP$4-$E120)/VLOOKUP($D120,Opérations[],8,0))=INT(((AP$4-$E120)/VLOOKUP($D120,Opérations[],8,0))),$D120&lt;&gt;""),"S",""))),"")</f>
        <v/>
      </c>
      <c r="AQ120" s="34" t="str">
        <f t="array" aca="1" ref="AQ120" ca="1">IFERROR(IF(AND(OR(WEEKDAY(AP$4,2)&gt;5,AP$4=Congés),OR(AP120="x",AP120="S")),AP120,IF(AQ$4=$E120,"x",IF(AND(((AQ$4-$E120)/VLOOKUP($D120,Opérations[],8,0))=INT(((AQ$4-$E120)/VLOOKUP($D120,Opérations[],8,0))),$D120&lt;&gt;""),"S",""))),"")</f>
        <v/>
      </c>
      <c r="AR120" s="34" t="str">
        <f t="array" aca="1" ref="AR120" ca="1">IFERROR(IF(AND(OR(WEEKDAY(AQ$4,2)&gt;5,AQ$4=Congés),OR(AQ120="x",AQ120="S")),AQ120,IF(AR$4=$E120,"x",IF(AND(((AR$4-$E120)/VLOOKUP($D120,Opérations[],8,0))=INT(((AR$4-$E120)/VLOOKUP($D120,Opérations[],8,0))),$D120&lt;&gt;""),"S",""))),"")</f>
        <v/>
      </c>
      <c r="AS120" s="34" t="str">
        <f t="array" aca="1" ref="AS120" ca="1">IFERROR(IF(AND(OR(WEEKDAY(AR$4,2)&gt;5,AR$4=Congés),OR(AR120="x",AR120="S")),AR120,IF(AS$4=$E120,"x",IF(AND(((AS$4-$E120)/VLOOKUP($D120,Opérations[],8,0))=INT(((AS$4-$E120)/VLOOKUP($D120,Opérations[],8,0))),$D120&lt;&gt;""),"S",""))),"")</f>
        <v/>
      </c>
      <c r="AT120" s="34" t="str">
        <f t="array" aca="1" ref="AT120" ca="1">IFERROR(IF(AND(OR(WEEKDAY(AS$4,2)&gt;5,AS$4=Congés),OR(AS120="x",AS120="S")),AS120,IF(AT$4=$E120,"x",IF(AND(((AT$4-$E120)/VLOOKUP($D120,Opérations[],8,0))=INT(((AT$4-$E120)/VLOOKUP($D120,Opérations[],8,0))),$D120&lt;&gt;""),"S",""))),"")</f>
        <v/>
      </c>
      <c r="AU120" s="34" t="str">
        <f t="array" aca="1" ref="AU120" ca="1">IFERROR(IF(AND(OR(WEEKDAY(AT$4,2)&gt;5,AT$4=Congés),OR(AT120="x",AT120="S")),AT120,IF(AU$4=$E120,"x",IF(AND(((AU$4-$E120)/VLOOKUP($D120,Opérations[],8,0))=INT(((AU$4-$E120)/VLOOKUP($D120,Opérations[],8,0))),$D120&lt;&gt;""),"S",""))),"")</f>
        <v/>
      </c>
      <c r="AV120" s="34" t="str">
        <f t="array" aca="1" ref="AV120" ca="1">IFERROR(IF(AND(OR(WEEKDAY(AU$4,2)&gt;5,AU$4=Congés),OR(AU120="x",AU120="S")),AU120,IF(AV$4=$E120,"x",IF(AND(((AV$4-$E120)/VLOOKUP($D120,Opérations[],8,0))=INT(((AV$4-$E120)/VLOOKUP($D120,Opérations[],8,0))),$D120&lt;&gt;""),"S",""))),"")</f>
        <v/>
      </c>
      <c r="AW120" s="34" t="str">
        <f t="array" aca="1" ref="AW120" ca="1">IFERROR(IF(AND(OR(WEEKDAY(AV$4,2)&gt;5,AV$4=Congés),OR(AV120="x",AV120="S")),AV120,IF(AW$4=$E120,"x",IF(AND(((AW$4-$E120)/VLOOKUP($D120,Opérations[],8,0))=INT(((AW$4-$E120)/VLOOKUP($D120,Opérations[],8,0))),$D120&lt;&gt;""),"S",""))),"")</f>
        <v/>
      </c>
      <c r="AX120" s="34" t="str">
        <f t="array" aca="1" ref="AX120" ca="1">IFERROR(IF(AND(OR(WEEKDAY(AW$4,2)&gt;5,AW$4=Congés),OR(AW120="x",AW120="S")),AW120,IF(AX$4=$E120,"x",IF(AND(((AX$4-$E120)/VLOOKUP($D120,Opérations[],8,0))=INT(((AX$4-$E120)/VLOOKUP($D120,Opérations[],8,0))),$D120&lt;&gt;""),"S",""))),"")</f>
        <v/>
      </c>
      <c r="AY120" s="34" t="str">
        <f t="array" aca="1" ref="AY120" ca="1">IFERROR(IF(AND(OR(WEEKDAY(AX$4,2)&gt;5,AX$4=Congés),OR(AX120="x",AX120="S")),AX120,IF(AY$4=$E120,"x",IF(AND(((AY$4-$E120)/VLOOKUP($D120,Opérations[],8,0))=INT(((AY$4-$E120)/VLOOKUP($D120,Opérations[],8,0))),$D120&lt;&gt;""),"S",""))),"")</f>
        <v/>
      </c>
      <c r="AZ120" s="34" t="str">
        <f t="array" aca="1" ref="AZ120" ca="1">IFERROR(IF(AND(OR(WEEKDAY(AY$4,2)&gt;5,AY$4=Congés),OR(AY120="x",AY120="S")),AY120,IF(AZ$4=$E120,"x",IF(AND(((AZ$4-$E120)/VLOOKUP($D120,Opérations[],8,0))=INT(((AZ$4-$E120)/VLOOKUP($D120,Opérations[],8,0))),$D120&lt;&gt;""),"S",""))),"")</f>
        <v/>
      </c>
      <c r="BA120" s="34" t="str">
        <f t="array" aca="1" ref="BA120" ca="1">IFERROR(IF(AND(OR(WEEKDAY(AZ$4,2)&gt;5,AZ$4=Congés),OR(AZ120="x",AZ120="S")),AZ120,IF(BA$4=$E120,"x",IF(AND(((BA$4-$E120)/VLOOKUP($D120,Opérations[],8,0))=INT(((BA$4-$E120)/VLOOKUP($D120,Opérations[],8,0))),$D120&lt;&gt;""),"S",""))),"")</f>
        <v/>
      </c>
      <c r="BB120" s="34" t="str">
        <f t="array" aca="1" ref="BB120" ca="1">IFERROR(IF(AND(OR(WEEKDAY(BA$4,2)&gt;5,BA$4=Congés),OR(BA120="x",BA120="S")),BA120,IF(BB$4=$E120,"x",IF(AND(((BB$4-$E120)/VLOOKUP($D120,Opérations[],8,0))=INT(((BB$4-$E120)/VLOOKUP($D120,Opérations[],8,0))),$D120&lt;&gt;""),"S",""))),"")</f>
        <v/>
      </c>
      <c r="BC120" s="34" t="str">
        <f t="array" aca="1" ref="BC120" ca="1">IFERROR(IF(AND(OR(WEEKDAY(BB$4,2)&gt;5,BB$4=Congés),OR(BB120="x",BB120="S")),BB120,IF(BC$4=$E120,"x",IF(AND(((BC$4-$E120)/VLOOKUP($D120,Opérations[],8,0))=INT(((BC$4-$E120)/VLOOKUP($D120,Opérations[],8,0))),$D120&lt;&gt;""),"S",""))),"")</f>
        <v/>
      </c>
      <c r="BD120" s="72" t="str">
        <f t="array" aca="1" ref="BD120" ca="1">IFERROR(IF(AND(OR(WEEKDAY(BC$4,2)&gt;5,BC$4=Congés),OR(BC120="x",BC120="S")),BC120,IF(BD$4=$E120,"x",IF(AND(((BD$4-$E120)/VLOOKUP($D120,Opérations[],8,0))=INT(((BD$4-$E120)/VLOOKUP($D120,Opérations[],8,0))),$D120&lt;&gt;""),"S",""))),"")</f>
        <v/>
      </c>
    </row>
    <row r="121" spans="3:56">
      <c r="C121" s="159" t="str">
        <f>IF(ISBLANK(D121),"",VLOOKUP(D121,Opérations[],2,0))</f>
        <v>Capteurs</v>
      </c>
      <c r="D121" s="4">
        <f t="shared" si="5"/>
        <v>115</v>
      </c>
      <c r="E121" s="71">
        <f>IF(ISBLANK(D121),"",VLOOKUP(D121,Opérations[],3,0))</f>
        <v>42650</v>
      </c>
      <c r="F121" s="83"/>
      <c r="G121" s="80" t="str">
        <f t="array" aca="1" ref="G121" ca="1">IFERROR(IF(AND(OR(WEEKDAY(F$4,2)&gt;5,F$4=Congés),OR(F121="x",F121="S")),F121,IF(G$4=$E121,"x",IF(AND(((G$4-$E121)/VLOOKUP($D121,Opérations[],8,0))=INT(((G$4-$E121)/VLOOKUP($D121,Opérations[],8,0))),$D121&lt;&gt;""),"S",""))),"")</f>
        <v/>
      </c>
      <c r="H121" s="34" t="str">
        <f t="array" aca="1" ref="H121" ca="1">IFERROR(IF(AND(OR(WEEKDAY(G$4,2)&gt;5,G$4=Congés),OR(G121="x",G121="S")),G121,IF(H$4=$E121,"x",IF(AND(((H$4-$E121)/VLOOKUP($D121,Opérations[],8,0))=INT(((H$4-$E121)/VLOOKUP($D121,Opérations[],8,0))),$D121&lt;&gt;""),"S",""))),"")</f>
        <v/>
      </c>
      <c r="I121" s="34" t="str">
        <f t="array" aca="1" ref="I121" ca="1">IFERROR(IF(AND(OR(WEEKDAY(H$4,2)&gt;5,H$4=Congés),OR(H121="x",H121="S")),H121,IF(I$4=$E121,"x",IF(AND(((I$4-$E121)/VLOOKUP($D121,Opérations[],8,0))=INT(((I$4-$E121)/VLOOKUP($D121,Opérations[],8,0))),$D121&lt;&gt;""),"S",""))),"")</f>
        <v/>
      </c>
      <c r="J121" s="34" t="str">
        <f t="array" aca="1" ref="J121" ca="1">IFERROR(IF(AND(OR(WEEKDAY(I$4,2)&gt;5,I$4=Congés),OR(I121="x",I121="S")),I121,IF(J$4=$E121,"x",IF(AND(((J$4-$E121)/VLOOKUP($D121,Opérations[],8,0))=INT(((J$4-$E121)/VLOOKUP($D121,Opérations[],8,0))),$D121&lt;&gt;""),"S",""))),"")</f>
        <v/>
      </c>
      <c r="K121" s="34" t="str">
        <f t="array" aca="1" ref="K121" ca="1">IFERROR(IF(AND(OR(WEEKDAY(J$4,2)&gt;5,J$4=Congés),OR(J121="x",J121="S")),J121,IF(K$4=$E121,"x",IF(AND(((K$4-$E121)/VLOOKUP($D121,Opérations[],8,0))=INT(((K$4-$E121)/VLOOKUP($D121,Opérations[],8,0))),$D121&lt;&gt;""),"S",""))),"")</f>
        <v/>
      </c>
      <c r="L121" s="34" t="str">
        <f t="array" aca="1" ref="L121" ca="1">IFERROR(IF(AND(OR(WEEKDAY(K$4,2)&gt;5,K$4=Congés),OR(K121="x",K121="S")),K121,IF(L$4=$E121,"x",IF(AND(((L$4-$E121)/VLOOKUP($D121,Opérations[],8,0))=INT(((L$4-$E121)/VLOOKUP($D121,Opérations[],8,0))),$D121&lt;&gt;""),"S",""))),"")</f>
        <v/>
      </c>
      <c r="M121" s="34" t="str">
        <f t="array" aca="1" ref="M121" ca="1">IFERROR(IF(AND(OR(WEEKDAY(L$4,2)&gt;5,L$4=Congés),OR(L121="x",L121="S")),L121,IF(M$4=$E121,"x",IF(AND(((M$4-$E121)/VLOOKUP($D121,Opérations[],8,0))=INT(((M$4-$E121)/VLOOKUP($D121,Opérations[],8,0))),$D121&lt;&gt;""),"S",""))),"")</f>
        <v/>
      </c>
      <c r="N121" s="34" t="str">
        <f t="array" aca="1" ref="N121" ca="1">IFERROR(IF(AND(OR(WEEKDAY(M$4,2)&gt;5,M$4=Congés),OR(M121="x",M121="S")),M121,IF(N$4=$E121,"x",IF(AND(((N$4-$E121)/VLOOKUP($D121,Opérations[],8,0))=INT(((N$4-$E121)/VLOOKUP($D121,Opérations[],8,0))),$D121&lt;&gt;""),"S",""))),"")</f>
        <v/>
      </c>
      <c r="O121" s="34" t="str">
        <f t="array" aca="1" ref="O121" ca="1">IFERROR(IF(AND(OR(WEEKDAY(N$4,2)&gt;5,N$4=Congés),OR(N121="x",N121="S")),N121,IF(O$4=$E121,"x",IF(AND(((O$4-$E121)/VLOOKUP($D121,Opérations[],8,0))=INT(((O$4-$E121)/VLOOKUP($D121,Opérations[],8,0))),$D121&lt;&gt;""),"S",""))),"")</f>
        <v/>
      </c>
      <c r="P121" s="34" t="str">
        <f t="array" aca="1" ref="P121" ca="1">IFERROR(IF(AND(OR(WEEKDAY(O$4,2)&gt;5,O$4=Congés),OR(O121="x",O121="S")),O121,IF(P$4=$E121,"x",IF(AND(((P$4-$E121)/VLOOKUP($D121,Opérations[],8,0))=INT(((P$4-$E121)/VLOOKUP($D121,Opérations[],8,0))),$D121&lt;&gt;""),"S",""))),"")</f>
        <v/>
      </c>
      <c r="Q121" s="34" t="str">
        <f t="array" aca="1" ref="Q121" ca="1">IFERROR(IF(AND(OR(WEEKDAY(P$4,2)&gt;5,P$4=Congés),OR(P121="x",P121="S")),P121,IF(Q$4=$E121,"x",IF(AND(((Q$4-$E121)/VLOOKUP($D121,Opérations[],8,0))=INT(((Q$4-$E121)/VLOOKUP($D121,Opérations[],8,0))),$D121&lt;&gt;""),"S",""))),"")</f>
        <v/>
      </c>
      <c r="R121" s="34" t="str">
        <f t="array" aca="1" ref="R121" ca="1">IFERROR(IF(AND(OR(WEEKDAY(Q$4,2)&gt;5,Q$4=Congés),OR(Q121="x",Q121="S")),Q121,IF(R$4=$E121,"x",IF(AND(((R$4-$E121)/VLOOKUP($D121,Opérations[],8,0))=INT(((R$4-$E121)/VLOOKUP($D121,Opérations[],8,0))),$D121&lt;&gt;""),"S",""))),"")</f>
        <v/>
      </c>
      <c r="S121" s="34" t="str">
        <f t="array" aca="1" ref="S121" ca="1">IFERROR(IF(AND(OR(WEEKDAY(R$4,2)&gt;5,R$4=Congés),OR(R121="x",R121="S")),R121,IF(S$4=$E121,"x",IF(AND(((S$4-$E121)/VLOOKUP($D121,Opérations[],8,0))=INT(((S$4-$E121)/VLOOKUP($D121,Opérations[],8,0))),$D121&lt;&gt;""),"S",""))),"")</f>
        <v/>
      </c>
      <c r="T121" s="34" t="str">
        <f t="array" aca="1" ref="T121" ca="1">IFERROR(IF(AND(OR(WEEKDAY(S$4,2)&gt;5,S$4=Congés),OR(S121="x",S121="S")),S121,IF(T$4=$E121,"x",IF(AND(((T$4-$E121)/VLOOKUP($D121,Opérations[],8,0))=INT(((T$4-$E121)/VLOOKUP($D121,Opérations[],8,0))),$D121&lt;&gt;""),"S",""))),"")</f>
        <v/>
      </c>
      <c r="U121" s="34" t="str">
        <f t="array" aca="1" ref="U121" ca="1">IFERROR(IF(AND(OR(WEEKDAY(T$4,2)&gt;5,T$4=Congés),OR(T121="x",T121="S")),T121,IF(U$4=$E121,"x",IF(AND(((U$4-$E121)/VLOOKUP($D121,Opérations[],8,0))=INT(((U$4-$E121)/VLOOKUP($D121,Opérations[],8,0))),$D121&lt;&gt;""),"S",""))),"")</f>
        <v/>
      </c>
      <c r="V121" s="34" t="str">
        <f t="array" aca="1" ref="V121" ca="1">IFERROR(IF(AND(OR(WEEKDAY(U$4,2)&gt;5,U$4=Congés),OR(U121="x",U121="S")),U121,IF(V$4=$E121,"x",IF(AND(((V$4-$E121)/VLOOKUP($D121,Opérations[],8,0))=INT(((V$4-$E121)/VLOOKUP($D121,Opérations[],8,0))),$D121&lt;&gt;""),"S",""))),"")</f>
        <v/>
      </c>
      <c r="W121" s="34" t="str">
        <f t="array" aca="1" ref="W121" ca="1">IFERROR(IF(AND(OR(WEEKDAY(V$4,2)&gt;5,V$4=Congés),OR(V121="x",V121="S")),V121,IF(W$4=$E121,"x",IF(AND(((W$4-$E121)/VLOOKUP($D121,Opérations[],8,0))=INT(((W$4-$E121)/VLOOKUP($D121,Opérations[],8,0))),$D121&lt;&gt;""),"S",""))),"")</f>
        <v/>
      </c>
      <c r="X121" s="34" t="str">
        <f t="array" aca="1" ref="X121" ca="1">IFERROR(IF(AND(OR(WEEKDAY(W$4,2)&gt;5,W$4=Congés),OR(W121="x",W121="S")),W121,IF(X$4=$E121,"x",IF(AND(((X$4-$E121)/VLOOKUP($D121,Opérations[],8,0))=INT(((X$4-$E121)/VLOOKUP($D121,Opérations[],8,0))),$D121&lt;&gt;""),"S",""))),"")</f>
        <v/>
      </c>
      <c r="Y121" s="34" t="str">
        <f t="array" aca="1" ref="Y121" ca="1">IFERROR(IF(AND(OR(WEEKDAY(X$4,2)&gt;5,X$4=Congés),OR(X121="x",X121="S")),X121,IF(Y$4=$E121,"x",IF(AND(((Y$4-$E121)/VLOOKUP($D121,Opérations[],8,0))=INT(((Y$4-$E121)/VLOOKUP($D121,Opérations[],8,0))),$D121&lt;&gt;""),"S",""))),"")</f>
        <v/>
      </c>
      <c r="Z121" s="34" t="str">
        <f t="array" aca="1" ref="Z121" ca="1">IFERROR(IF(AND(OR(WEEKDAY(Y$4,2)&gt;5,Y$4=Congés),OR(Y121="x",Y121="S")),Y121,IF(Z$4=$E121,"x",IF(AND(((Z$4-$E121)/VLOOKUP($D121,Opérations[],8,0))=INT(((Z$4-$E121)/VLOOKUP($D121,Opérations[],8,0))),$D121&lt;&gt;""),"S",""))),"")</f>
        <v/>
      </c>
      <c r="AA121" s="34" t="str">
        <f t="array" aca="1" ref="AA121" ca="1">IFERROR(IF(AND(OR(WEEKDAY(Z$4,2)&gt;5,Z$4=Congés),OR(Z121="x",Z121="S")),Z121,IF(AA$4=$E121,"x",IF(AND(((AA$4-$E121)/VLOOKUP($D121,Opérations[],8,0))=INT(((AA$4-$E121)/VLOOKUP($D121,Opérations[],8,0))),$D121&lt;&gt;""),"S",""))),"")</f>
        <v/>
      </c>
      <c r="AB121" s="34" t="str">
        <f t="array" aca="1" ref="AB121" ca="1">IFERROR(IF(AND(OR(WEEKDAY(AA$4,2)&gt;5,AA$4=Congés),OR(AA121="x",AA121="S")),AA121,IF(AB$4=$E121,"x",IF(AND(((AB$4-$E121)/VLOOKUP($D121,Opérations[],8,0))=INT(((AB$4-$E121)/VLOOKUP($D121,Opérations[],8,0))),$D121&lt;&gt;""),"S",""))),"")</f>
        <v/>
      </c>
      <c r="AC121" s="34" t="str">
        <f t="array" aca="1" ref="AC121" ca="1">IFERROR(IF(AND(OR(WEEKDAY(AB$4,2)&gt;5,AB$4=Congés),OR(AB121="x",AB121="S")),AB121,IF(AC$4=$E121,"x",IF(AND(((AC$4-$E121)/VLOOKUP($D121,Opérations[],8,0))=INT(((AC$4-$E121)/VLOOKUP($D121,Opérations[],8,0))),$D121&lt;&gt;""),"S",""))),"")</f>
        <v/>
      </c>
      <c r="AD121" s="34" t="str">
        <f t="array" aca="1" ref="AD121" ca="1">IFERROR(IF(AND(OR(WEEKDAY(AC$4,2)&gt;5,AC$4=Congés),OR(AC121="x",AC121="S")),AC121,IF(AD$4=$E121,"x",IF(AND(((AD$4-$E121)/VLOOKUP($D121,Opérations[],8,0))=INT(((AD$4-$E121)/VLOOKUP($D121,Opérations[],8,0))),$D121&lt;&gt;""),"S",""))),"")</f>
        <v/>
      </c>
      <c r="AE121" s="34" t="str">
        <f t="array" aca="1" ref="AE121" ca="1">IFERROR(IF(AND(OR(WEEKDAY(AD$4,2)&gt;5,AD$4=Congés),OR(AD121="x",AD121="S")),AD121,IF(AE$4=$E121,"x",IF(AND(((AE$4-$E121)/VLOOKUP($D121,Opérations[],8,0))=INT(((AE$4-$E121)/VLOOKUP($D121,Opérations[],8,0))),$D121&lt;&gt;""),"S",""))),"")</f>
        <v/>
      </c>
      <c r="AF121" s="34" t="str">
        <f t="array" aca="1" ref="AF121" ca="1">IFERROR(IF(AND(OR(WEEKDAY(AE$4,2)&gt;5,AE$4=Congés),OR(AE121="x",AE121="S")),AE121,IF(AF$4=$E121,"x",IF(AND(((AF$4-$E121)/VLOOKUP($D121,Opérations[],8,0))=INT(((AF$4-$E121)/VLOOKUP($D121,Opérations[],8,0))),$D121&lt;&gt;""),"S",""))),"")</f>
        <v/>
      </c>
      <c r="AG121" s="72" t="str">
        <f t="array" aca="1" ref="AG121" ca="1">IFERROR(IF(AND(OR(WEEKDAY(AF$4,2)&gt;5,AF$4=Congés),OR(AF121="x",AF121="S")),AF121,IF(AG$4=$E121,"x",IF(AND(((AG$4-$E121)/VLOOKUP($D121,Opérations[],8,0))=INT(((AG$4-$E121)/VLOOKUP($D121,Opérations[],8,0))),$D121&lt;&gt;""),"S",""))),"")</f>
        <v/>
      </c>
      <c r="AH121" s="80" t="str">
        <f t="array" aca="1" ref="AH121" ca="1">IFERROR(IF(AND(OR(WEEKDAY(AG$4,2)&gt;5,AG$4=Congés),OR(AG121="x",AG121="S")),AG121,IF(AH$4=$E121,"x",IF(AND(((AH$4-$E121)/VLOOKUP($D121,Opérations[],8,0))=INT(((AH$4-$E121)/VLOOKUP($D121,Opérations[],8,0))),$D121&lt;&gt;""),"S",""))),"")</f>
        <v/>
      </c>
      <c r="AI121" s="34" t="str">
        <f t="array" aca="1" ref="AI121" ca="1">IFERROR(IF(AND(OR(WEEKDAY(AH$4,2)&gt;5,AH$4=Congés),OR(AH121="x",AH121="S")),AH121,IF(AI$4=$E121,"x",IF(AND(((AI$4-$E121)/VLOOKUP($D121,Opérations[],8,0))=INT(((AI$4-$E121)/VLOOKUP($D121,Opérations[],8,0))),$D121&lt;&gt;""),"S",""))),"")</f>
        <v/>
      </c>
      <c r="AJ121" s="34" t="str">
        <f t="array" aca="1" ref="AJ121" ca="1">IFERROR(IF(AND(OR(WEEKDAY(AI$4,2)&gt;5,AI$4=Congés),OR(AI121="x",AI121="S")),AI121,IF(AJ$4=$E121,"x",IF(AND(((AJ$4-$E121)/VLOOKUP($D121,Opérations[],8,0))=INT(((AJ$4-$E121)/VLOOKUP($D121,Opérations[],8,0))),$D121&lt;&gt;""),"S",""))),"")</f>
        <v/>
      </c>
      <c r="AK121" s="34" t="str">
        <f t="array" aca="1" ref="AK121" ca="1">IFERROR(IF(AND(OR(WEEKDAY(AJ$4,2)&gt;5,AJ$4=Congés),OR(AJ121="x",AJ121="S")),AJ121,IF(AK$4=$E121,"x",IF(AND(((AK$4-$E121)/VLOOKUP($D121,Opérations[],8,0))=INT(((AK$4-$E121)/VLOOKUP($D121,Opérations[],8,0))),$D121&lt;&gt;""),"S",""))),"")</f>
        <v/>
      </c>
      <c r="AL121" s="34" t="str">
        <f t="array" aca="1" ref="AL121" ca="1">IFERROR(IF(AND(OR(WEEKDAY(AK$4,2)&gt;5,AK$4=Congés),OR(AK121="x",AK121="S")),AK121,IF(AL$4=$E121,"x",IF(AND(((AL$4-$E121)/VLOOKUP($D121,Opérations[],8,0))=INT(((AL$4-$E121)/VLOOKUP($D121,Opérations[],8,0))),$D121&lt;&gt;""),"S",""))),"")</f>
        <v/>
      </c>
      <c r="AM121" s="34" t="str">
        <f t="array" aca="1" ref="AM121" ca="1">IFERROR(IF(AND(OR(WEEKDAY(AL$4,2)&gt;5,AL$4=Congés),OR(AL121="x",AL121="S")),AL121,IF(AM$4=$E121,"x",IF(AND(((AM$4-$E121)/VLOOKUP($D121,Opérations[],8,0))=INT(((AM$4-$E121)/VLOOKUP($D121,Opérations[],8,0))),$D121&lt;&gt;""),"S",""))),"")</f>
        <v/>
      </c>
      <c r="AN121" s="34" t="str">
        <f t="array" aca="1" ref="AN121" ca="1">IFERROR(IF(AND(OR(WEEKDAY(AM$4,2)&gt;5,AM$4=Congés),OR(AM121="x",AM121="S")),AM121,IF(AN$4=$E121,"x",IF(AND(((AN$4-$E121)/VLOOKUP($D121,Opérations[],8,0))=INT(((AN$4-$E121)/VLOOKUP($D121,Opérations[],8,0))),$D121&lt;&gt;""),"S",""))),"")</f>
        <v/>
      </c>
      <c r="AO121" s="34" t="str">
        <f t="array" aca="1" ref="AO121" ca="1">IFERROR(IF(AND(OR(WEEKDAY(AN$4,2)&gt;5,AN$4=Congés),OR(AN121="x",AN121="S")),AN121,IF(AO$4=$E121,"x",IF(AND(((AO$4-$E121)/VLOOKUP($D121,Opérations[],8,0))=INT(((AO$4-$E121)/VLOOKUP($D121,Opérations[],8,0))),$D121&lt;&gt;""),"S",""))),"")</f>
        <v/>
      </c>
      <c r="AP121" s="34" t="str">
        <f t="array" aca="1" ref="AP121" ca="1">IFERROR(IF(AND(OR(WEEKDAY(AO$4,2)&gt;5,AO$4=Congés),OR(AO121="x",AO121="S")),AO121,IF(AP$4=$E121,"x",IF(AND(((AP$4-$E121)/VLOOKUP($D121,Opérations[],8,0))=INT(((AP$4-$E121)/VLOOKUP($D121,Opérations[],8,0))),$D121&lt;&gt;""),"S",""))),"")</f>
        <v/>
      </c>
      <c r="AQ121" s="34" t="str">
        <f t="array" aca="1" ref="AQ121" ca="1">IFERROR(IF(AND(OR(WEEKDAY(AP$4,2)&gt;5,AP$4=Congés),OR(AP121="x",AP121="S")),AP121,IF(AQ$4=$E121,"x",IF(AND(((AQ$4-$E121)/VLOOKUP($D121,Opérations[],8,0))=INT(((AQ$4-$E121)/VLOOKUP($D121,Opérations[],8,0))),$D121&lt;&gt;""),"S",""))),"")</f>
        <v/>
      </c>
      <c r="AR121" s="34" t="str">
        <f t="array" aca="1" ref="AR121" ca="1">IFERROR(IF(AND(OR(WEEKDAY(AQ$4,2)&gt;5,AQ$4=Congés),OR(AQ121="x",AQ121="S")),AQ121,IF(AR$4=$E121,"x",IF(AND(((AR$4-$E121)/VLOOKUP($D121,Opérations[],8,0))=INT(((AR$4-$E121)/VLOOKUP($D121,Opérations[],8,0))),$D121&lt;&gt;""),"S",""))),"")</f>
        <v/>
      </c>
      <c r="AS121" s="34" t="str">
        <f t="array" aca="1" ref="AS121" ca="1">IFERROR(IF(AND(OR(WEEKDAY(AR$4,2)&gt;5,AR$4=Congés),OR(AR121="x",AR121="S")),AR121,IF(AS$4=$E121,"x",IF(AND(((AS$4-$E121)/VLOOKUP($D121,Opérations[],8,0))=INT(((AS$4-$E121)/VLOOKUP($D121,Opérations[],8,0))),$D121&lt;&gt;""),"S",""))),"")</f>
        <v/>
      </c>
      <c r="AT121" s="34" t="str">
        <f t="array" aca="1" ref="AT121" ca="1">IFERROR(IF(AND(OR(WEEKDAY(AS$4,2)&gt;5,AS$4=Congés),OR(AS121="x",AS121="S")),AS121,IF(AT$4=$E121,"x",IF(AND(((AT$4-$E121)/VLOOKUP($D121,Opérations[],8,0))=INT(((AT$4-$E121)/VLOOKUP($D121,Opérations[],8,0))),$D121&lt;&gt;""),"S",""))),"")</f>
        <v/>
      </c>
      <c r="AU121" s="34" t="str">
        <f t="array" aca="1" ref="AU121" ca="1">IFERROR(IF(AND(OR(WEEKDAY(AT$4,2)&gt;5,AT$4=Congés),OR(AT121="x",AT121="S")),AT121,IF(AU$4=$E121,"x",IF(AND(((AU$4-$E121)/VLOOKUP($D121,Opérations[],8,0))=INT(((AU$4-$E121)/VLOOKUP($D121,Opérations[],8,0))),$D121&lt;&gt;""),"S",""))),"")</f>
        <v/>
      </c>
      <c r="AV121" s="34" t="str">
        <f t="array" aca="1" ref="AV121" ca="1">IFERROR(IF(AND(OR(WEEKDAY(AU$4,2)&gt;5,AU$4=Congés),OR(AU121="x",AU121="S")),AU121,IF(AV$4=$E121,"x",IF(AND(((AV$4-$E121)/VLOOKUP($D121,Opérations[],8,0))=INT(((AV$4-$E121)/VLOOKUP($D121,Opérations[],8,0))),$D121&lt;&gt;""),"S",""))),"")</f>
        <v/>
      </c>
      <c r="AW121" s="34" t="str">
        <f t="array" aca="1" ref="AW121" ca="1">IFERROR(IF(AND(OR(WEEKDAY(AV$4,2)&gt;5,AV$4=Congés),OR(AV121="x",AV121="S")),AV121,IF(AW$4=$E121,"x",IF(AND(((AW$4-$E121)/VLOOKUP($D121,Opérations[],8,0))=INT(((AW$4-$E121)/VLOOKUP($D121,Opérations[],8,0))),$D121&lt;&gt;""),"S",""))),"")</f>
        <v/>
      </c>
      <c r="AX121" s="34" t="str">
        <f t="array" aca="1" ref="AX121" ca="1">IFERROR(IF(AND(OR(WEEKDAY(AW$4,2)&gt;5,AW$4=Congés),OR(AW121="x",AW121="S")),AW121,IF(AX$4=$E121,"x",IF(AND(((AX$4-$E121)/VLOOKUP($D121,Opérations[],8,0))=INT(((AX$4-$E121)/VLOOKUP($D121,Opérations[],8,0))),$D121&lt;&gt;""),"S",""))),"")</f>
        <v/>
      </c>
      <c r="AY121" s="34" t="str">
        <f t="array" aca="1" ref="AY121" ca="1">IFERROR(IF(AND(OR(WEEKDAY(AX$4,2)&gt;5,AX$4=Congés),OR(AX121="x",AX121="S")),AX121,IF(AY$4=$E121,"x",IF(AND(((AY$4-$E121)/VLOOKUP($D121,Opérations[],8,0))=INT(((AY$4-$E121)/VLOOKUP($D121,Opérations[],8,0))),$D121&lt;&gt;""),"S",""))),"")</f>
        <v/>
      </c>
      <c r="AZ121" s="34" t="str">
        <f t="array" aca="1" ref="AZ121" ca="1">IFERROR(IF(AND(OR(WEEKDAY(AY$4,2)&gt;5,AY$4=Congés),OR(AY121="x",AY121="S")),AY121,IF(AZ$4=$E121,"x",IF(AND(((AZ$4-$E121)/VLOOKUP($D121,Opérations[],8,0))=INT(((AZ$4-$E121)/VLOOKUP($D121,Opérations[],8,0))),$D121&lt;&gt;""),"S",""))),"")</f>
        <v/>
      </c>
      <c r="BA121" s="34" t="str">
        <f t="array" aca="1" ref="BA121" ca="1">IFERROR(IF(AND(OR(WEEKDAY(AZ$4,2)&gt;5,AZ$4=Congés),OR(AZ121="x",AZ121="S")),AZ121,IF(BA$4=$E121,"x",IF(AND(((BA$4-$E121)/VLOOKUP($D121,Opérations[],8,0))=INT(((BA$4-$E121)/VLOOKUP($D121,Opérations[],8,0))),$D121&lt;&gt;""),"S",""))),"")</f>
        <v/>
      </c>
      <c r="BB121" s="34" t="str">
        <f t="array" aca="1" ref="BB121" ca="1">IFERROR(IF(AND(OR(WEEKDAY(BA$4,2)&gt;5,BA$4=Congés),OR(BA121="x",BA121="S")),BA121,IF(BB$4=$E121,"x",IF(AND(((BB$4-$E121)/VLOOKUP($D121,Opérations[],8,0))=INT(((BB$4-$E121)/VLOOKUP($D121,Opérations[],8,0))),$D121&lt;&gt;""),"S",""))),"")</f>
        <v/>
      </c>
      <c r="BC121" s="34" t="str">
        <f t="array" aca="1" ref="BC121" ca="1">IFERROR(IF(AND(OR(WEEKDAY(BB$4,2)&gt;5,BB$4=Congés),OR(BB121="x",BB121="S")),BB121,IF(BC$4=$E121,"x",IF(AND(((BC$4-$E121)/VLOOKUP($D121,Opérations[],8,0))=INT(((BC$4-$E121)/VLOOKUP($D121,Opérations[],8,0))),$D121&lt;&gt;""),"S",""))),"")</f>
        <v/>
      </c>
      <c r="BD121" s="72" t="str">
        <f t="array" aca="1" ref="BD121" ca="1">IFERROR(IF(AND(OR(WEEKDAY(BC$4,2)&gt;5,BC$4=Congés),OR(BC121="x",BC121="S")),BC121,IF(BD$4=$E121,"x",IF(AND(((BD$4-$E121)/VLOOKUP($D121,Opérations[],8,0))=INT(((BD$4-$E121)/VLOOKUP($D121,Opérations[],8,0))),$D121&lt;&gt;""),"S",""))),"")</f>
        <v/>
      </c>
    </row>
    <row r="122" spans="3:56">
      <c r="C122" s="159" t="str">
        <f>IF(ISBLANK(D122),"",VLOOKUP(D122,Opérations[],2,0))</f>
        <v>Serrage de la tête du vérin</v>
      </c>
      <c r="D122" s="4">
        <f t="shared" si="5"/>
        <v>116</v>
      </c>
      <c r="E122" s="71">
        <f>IF(ISBLANK(D122),"",VLOOKUP(D122,Opérations[],3,0))</f>
        <v>42650</v>
      </c>
      <c r="F122" s="83"/>
      <c r="G122" s="80" t="str">
        <f t="array" aca="1" ref="G122" ca="1">IFERROR(IF(AND(OR(WEEKDAY(F$4,2)&gt;5,F$4=Congés),OR(F122="x",F122="S")),F122,IF(G$4=$E122,"x",IF(AND(((G$4-$E122)/VLOOKUP($D122,Opérations[],8,0))=INT(((G$4-$E122)/VLOOKUP($D122,Opérations[],8,0))),$D122&lt;&gt;""),"S",""))),"")</f>
        <v/>
      </c>
      <c r="H122" s="34" t="str">
        <f t="array" aca="1" ref="H122" ca="1">IFERROR(IF(AND(OR(WEEKDAY(G$4,2)&gt;5,G$4=Congés),OR(G122="x",G122="S")),G122,IF(H$4=$E122,"x",IF(AND(((H$4-$E122)/VLOOKUP($D122,Opérations[],8,0))=INT(((H$4-$E122)/VLOOKUP($D122,Opérations[],8,0))),$D122&lt;&gt;""),"S",""))),"")</f>
        <v/>
      </c>
      <c r="I122" s="34" t="str">
        <f t="array" aca="1" ref="I122" ca="1">IFERROR(IF(AND(OR(WEEKDAY(H$4,2)&gt;5,H$4=Congés),OR(H122="x",H122="S")),H122,IF(I$4=$E122,"x",IF(AND(((I$4-$E122)/VLOOKUP($D122,Opérations[],8,0))=INT(((I$4-$E122)/VLOOKUP($D122,Opérations[],8,0))),$D122&lt;&gt;""),"S",""))),"")</f>
        <v/>
      </c>
      <c r="J122" s="34" t="str">
        <f t="array" aca="1" ref="J122" ca="1">IFERROR(IF(AND(OR(WEEKDAY(I$4,2)&gt;5,I$4=Congés),OR(I122="x",I122="S")),I122,IF(J$4=$E122,"x",IF(AND(((J$4-$E122)/VLOOKUP($D122,Opérations[],8,0))=INT(((J$4-$E122)/VLOOKUP($D122,Opérations[],8,0))),$D122&lt;&gt;""),"S",""))),"")</f>
        <v/>
      </c>
      <c r="K122" s="34" t="str">
        <f t="array" aca="1" ref="K122" ca="1">IFERROR(IF(AND(OR(WEEKDAY(J$4,2)&gt;5,J$4=Congés),OR(J122="x",J122="S")),J122,IF(K$4=$E122,"x",IF(AND(((K$4-$E122)/VLOOKUP($D122,Opérations[],8,0))=INT(((K$4-$E122)/VLOOKUP($D122,Opérations[],8,0))),$D122&lt;&gt;""),"S",""))),"")</f>
        <v/>
      </c>
      <c r="L122" s="34" t="str">
        <f t="array" aca="1" ref="L122" ca="1">IFERROR(IF(AND(OR(WEEKDAY(K$4,2)&gt;5,K$4=Congés),OR(K122="x",K122="S")),K122,IF(L$4=$E122,"x",IF(AND(((L$4-$E122)/VLOOKUP($D122,Opérations[],8,0))=INT(((L$4-$E122)/VLOOKUP($D122,Opérations[],8,0))),$D122&lt;&gt;""),"S",""))),"")</f>
        <v/>
      </c>
      <c r="M122" s="34" t="str">
        <f t="array" aca="1" ref="M122" ca="1">IFERROR(IF(AND(OR(WEEKDAY(L$4,2)&gt;5,L$4=Congés),OR(L122="x",L122="S")),L122,IF(M$4=$E122,"x",IF(AND(((M$4-$E122)/VLOOKUP($D122,Opérations[],8,0))=INT(((M$4-$E122)/VLOOKUP($D122,Opérations[],8,0))),$D122&lt;&gt;""),"S",""))),"")</f>
        <v/>
      </c>
      <c r="N122" s="34" t="str">
        <f t="array" aca="1" ref="N122" ca="1">IFERROR(IF(AND(OR(WEEKDAY(M$4,2)&gt;5,M$4=Congés),OR(M122="x",M122="S")),M122,IF(N$4=$E122,"x",IF(AND(((N$4-$E122)/VLOOKUP($D122,Opérations[],8,0))=INT(((N$4-$E122)/VLOOKUP($D122,Opérations[],8,0))),$D122&lt;&gt;""),"S",""))),"")</f>
        <v/>
      </c>
      <c r="O122" s="34" t="str">
        <f t="array" aca="1" ref="O122" ca="1">IFERROR(IF(AND(OR(WEEKDAY(N$4,2)&gt;5,N$4=Congés),OR(N122="x",N122="S")),N122,IF(O$4=$E122,"x",IF(AND(((O$4-$E122)/VLOOKUP($D122,Opérations[],8,0))=INT(((O$4-$E122)/VLOOKUP($D122,Opérations[],8,0))),$D122&lt;&gt;""),"S",""))),"")</f>
        <v/>
      </c>
      <c r="P122" s="34" t="str">
        <f t="array" aca="1" ref="P122" ca="1">IFERROR(IF(AND(OR(WEEKDAY(O$4,2)&gt;5,O$4=Congés),OR(O122="x",O122="S")),O122,IF(P$4=$E122,"x",IF(AND(((P$4-$E122)/VLOOKUP($D122,Opérations[],8,0))=INT(((P$4-$E122)/VLOOKUP($D122,Opérations[],8,0))),$D122&lt;&gt;""),"S",""))),"")</f>
        <v>S</v>
      </c>
      <c r="Q122" s="34" t="str">
        <f t="array" aca="1" ref="Q122" ca="1">IFERROR(IF(AND(OR(WEEKDAY(P$4,2)&gt;5,P$4=Congés),OR(P122="x",P122="S")),P122,IF(Q$4=$E122,"x",IF(AND(((Q$4-$E122)/VLOOKUP($D122,Opérations[],8,0))=INT(((Q$4-$E122)/VLOOKUP($D122,Opérations[],8,0))),$D122&lt;&gt;""),"S",""))),"")</f>
        <v/>
      </c>
      <c r="R122" s="34" t="str">
        <f t="array" aca="1" ref="R122" ca="1">IFERROR(IF(AND(OR(WEEKDAY(Q$4,2)&gt;5,Q$4=Congés),OR(Q122="x",Q122="S")),Q122,IF(R$4=$E122,"x",IF(AND(((R$4-$E122)/VLOOKUP($D122,Opérations[],8,0))=INT(((R$4-$E122)/VLOOKUP($D122,Opérations[],8,0))),$D122&lt;&gt;""),"S",""))),"")</f>
        <v/>
      </c>
      <c r="S122" s="34" t="str">
        <f t="array" aca="1" ref="S122" ca="1">IFERROR(IF(AND(OR(WEEKDAY(R$4,2)&gt;5,R$4=Congés),OR(R122="x",R122="S")),R122,IF(S$4=$E122,"x",IF(AND(((S$4-$E122)/VLOOKUP($D122,Opérations[],8,0))=INT(((S$4-$E122)/VLOOKUP($D122,Opérations[],8,0))),$D122&lt;&gt;""),"S",""))),"")</f>
        <v/>
      </c>
      <c r="T122" s="34" t="str">
        <f t="array" aca="1" ref="T122" ca="1">IFERROR(IF(AND(OR(WEEKDAY(S$4,2)&gt;5,S$4=Congés),OR(S122="x",S122="S")),S122,IF(T$4=$E122,"x",IF(AND(((T$4-$E122)/VLOOKUP($D122,Opérations[],8,0))=INT(((T$4-$E122)/VLOOKUP($D122,Opérations[],8,0))),$D122&lt;&gt;""),"S",""))),"")</f>
        <v/>
      </c>
      <c r="U122" s="34" t="str">
        <f t="array" aca="1" ref="U122" ca="1">IFERROR(IF(AND(OR(WEEKDAY(T$4,2)&gt;5,T$4=Congés),OR(T122="x",T122="S")),T122,IF(U$4=$E122,"x",IF(AND(((U$4-$E122)/VLOOKUP($D122,Opérations[],8,0))=INT(((U$4-$E122)/VLOOKUP($D122,Opérations[],8,0))),$D122&lt;&gt;""),"S",""))),"")</f>
        <v/>
      </c>
      <c r="V122" s="34" t="str">
        <f t="array" aca="1" ref="V122" ca="1">IFERROR(IF(AND(OR(WEEKDAY(U$4,2)&gt;5,U$4=Congés),OR(U122="x",U122="S")),U122,IF(V$4=$E122,"x",IF(AND(((V$4-$E122)/VLOOKUP($D122,Opérations[],8,0))=INT(((V$4-$E122)/VLOOKUP($D122,Opérations[],8,0))),$D122&lt;&gt;""),"S",""))),"")</f>
        <v/>
      </c>
      <c r="W122" s="34" t="str">
        <f t="array" aca="1" ref="W122" ca="1">IFERROR(IF(AND(OR(WEEKDAY(V$4,2)&gt;5,V$4=Congés),OR(V122="x",V122="S")),V122,IF(W$4=$E122,"x",IF(AND(((W$4-$E122)/VLOOKUP($D122,Opérations[],8,0))=INT(((W$4-$E122)/VLOOKUP($D122,Opérations[],8,0))),$D122&lt;&gt;""),"S",""))),"")</f>
        <v/>
      </c>
      <c r="X122" s="34" t="str">
        <f t="array" aca="1" ref="X122" ca="1">IFERROR(IF(AND(OR(WEEKDAY(W$4,2)&gt;5,W$4=Congés),OR(W122="x",W122="S")),W122,IF(X$4=$E122,"x",IF(AND(((X$4-$E122)/VLOOKUP($D122,Opérations[],8,0))=INT(((X$4-$E122)/VLOOKUP($D122,Opérations[],8,0))),$D122&lt;&gt;""),"S",""))),"")</f>
        <v/>
      </c>
      <c r="Y122" s="34" t="str">
        <f t="array" aca="1" ref="Y122" ca="1">IFERROR(IF(AND(OR(WEEKDAY(X$4,2)&gt;5,X$4=Congés),OR(X122="x",X122="S")),X122,IF(Y$4=$E122,"x",IF(AND(((Y$4-$E122)/VLOOKUP($D122,Opérations[],8,0))=INT(((Y$4-$E122)/VLOOKUP($D122,Opérations[],8,0))),$D122&lt;&gt;""),"S",""))),"")</f>
        <v/>
      </c>
      <c r="Z122" s="34" t="str">
        <f t="array" aca="1" ref="Z122" ca="1">IFERROR(IF(AND(OR(WEEKDAY(Y$4,2)&gt;5,Y$4=Congés),OR(Y122="x",Y122="S")),Y122,IF(Z$4=$E122,"x",IF(AND(((Z$4-$E122)/VLOOKUP($D122,Opérations[],8,0))=INT(((Z$4-$E122)/VLOOKUP($D122,Opérations[],8,0))),$D122&lt;&gt;""),"S",""))),"")</f>
        <v/>
      </c>
      <c r="AA122" s="34" t="str">
        <f t="array" aca="1" ref="AA122" ca="1">IFERROR(IF(AND(OR(WEEKDAY(Z$4,2)&gt;5,Z$4=Congés),OR(Z122="x",Z122="S")),Z122,IF(AA$4=$E122,"x",IF(AND(((AA$4-$E122)/VLOOKUP($D122,Opérations[],8,0))=INT(((AA$4-$E122)/VLOOKUP($D122,Opérations[],8,0))),$D122&lt;&gt;""),"S",""))),"")</f>
        <v/>
      </c>
      <c r="AB122" s="34" t="str">
        <f t="array" aca="1" ref="AB122" ca="1">IFERROR(IF(AND(OR(WEEKDAY(AA$4,2)&gt;5,AA$4=Congés),OR(AA122="x",AA122="S")),AA122,IF(AB$4=$E122,"x",IF(AND(((AB$4-$E122)/VLOOKUP($D122,Opérations[],8,0))=INT(((AB$4-$E122)/VLOOKUP($D122,Opérations[],8,0))),$D122&lt;&gt;""),"S",""))),"")</f>
        <v/>
      </c>
      <c r="AC122" s="34" t="str">
        <f t="array" aca="1" ref="AC122" ca="1">IFERROR(IF(AND(OR(WEEKDAY(AB$4,2)&gt;5,AB$4=Congés),OR(AB122="x",AB122="S")),AB122,IF(AC$4=$E122,"x",IF(AND(((AC$4-$E122)/VLOOKUP($D122,Opérations[],8,0))=INT(((AC$4-$E122)/VLOOKUP($D122,Opérations[],8,0))),$D122&lt;&gt;""),"S",""))),"")</f>
        <v/>
      </c>
      <c r="AD122" s="34" t="str">
        <f t="array" aca="1" ref="AD122" ca="1">IFERROR(IF(AND(OR(WEEKDAY(AC$4,2)&gt;5,AC$4=Congés),OR(AC122="x",AC122="S")),AC122,IF(AD$4=$E122,"x",IF(AND(((AD$4-$E122)/VLOOKUP($D122,Opérations[],8,0))=INT(((AD$4-$E122)/VLOOKUP($D122,Opérations[],8,0))),$D122&lt;&gt;""),"S",""))),"")</f>
        <v>S</v>
      </c>
      <c r="AE122" s="34" t="str">
        <f t="array" aca="1" ref="AE122" ca="1">IFERROR(IF(AND(OR(WEEKDAY(AD$4,2)&gt;5,AD$4=Congés),OR(AD122="x",AD122="S")),AD122,IF(AE$4=$E122,"x",IF(AND(((AE$4-$E122)/VLOOKUP($D122,Opérations[],8,0))=INT(((AE$4-$E122)/VLOOKUP($D122,Opérations[],8,0))),$D122&lt;&gt;""),"S",""))),"")</f>
        <v/>
      </c>
      <c r="AF122" s="34" t="str">
        <f t="array" aca="1" ref="AF122" ca="1">IFERROR(IF(AND(OR(WEEKDAY(AE$4,2)&gt;5,AE$4=Congés),OR(AE122="x",AE122="S")),AE122,IF(AF$4=$E122,"x",IF(AND(((AF$4-$E122)/VLOOKUP($D122,Opérations[],8,0))=INT(((AF$4-$E122)/VLOOKUP($D122,Opérations[],8,0))),$D122&lt;&gt;""),"S",""))),"")</f>
        <v/>
      </c>
      <c r="AG122" s="72" t="str">
        <f t="array" aca="1" ref="AG122" ca="1">IFERROR(IF(AND(OR(WEEKDAY(AF$4,2)&gt;5,AF$4=Congés),OR(AF122="x",AF122="S")),AF122,IF(AG$4=$E122,"x",IF(AND(((AG$4-$E122)/VLOOKUP($D122,Opérations[],8,0))=INT(((AG$4-$E122)/VLOOKUP($D122,Opérations[],8,0))),$D122&lt;&gt;""),"S",""))),"")</f>
        <v/>
      </c>
      <c r="AH122" s="80" t="str">
        <f t="array" aca="1" ref="AH122" ca="1">IFERROR(IF(AND(OR(WEEKDAY(AG$4,2)&gt;5,AG$4=Congés),OR(AG122="x",AG122="S")),AG122,IF(AH$4=$E122,"x",IF(AND(((AH$4-$E122)/VLOOKUP($D122,Opérations[],8,0))=INT(((AH$4-$E122)/VLOOKUP($D122,Opérations[],8,0))),$D122&lt;&gt;""),"S",""))),"")</f>
        <v/>
      </c>
      <c r="AI122" s="34" t="str">
        <f t="array" aca="1" ref="AI122" ca="1">IFERROR(IF(AND(OR(WEEKDAY(AH$4,2)&gt;5,AH$4=Congés),OR(AH122="x",AH122="S")),AH122,IF(AI$4=$E122,"x",IF(AND(((AI$4-$E122)/VLOOKUP($D122,Opérations[],8,0))=INT(((AI$4-$E122)/VLOOKUP($D122,Opérations[],8,0))),$D122&lt;&gt;""),"S",""))),"")</f>
        <v/>
      </c>
      <c r="AJ122" s="34" t="str">
        <f t="array" aca="1" ref="AJ122" ca="1">IFERROR(IF(AND(OR(WEEKDAY(AI$4,2)&gt;5,AI$4=Congés),OR(AI122="x",AI122="S")),AI122,IF(AJ$4=$E122,"x",IF(AND(((AJ$4-$E122)/VLOOKUP($D122,Opérations[],8,0))=INT(((AJ$4-$E122)/VLOOKUP($D122,Opérations[],8,0))),$D122&lt;&gt;""),"S",""))),"")</f>
        <v/>
      </c>
      <c r="AK122" s="34" t="str">
        <f t="array" aca="1" ref="AK122" ca="1">IFERROR(IF(AND(OR(WEEKDAY(AJ$4,2)&gt;5,AJ$4=Congés),OR(AJ122="x",AJ122="S")),AJ122,IF(AK$4=$E122,"x",IF(AND(((AK$4-$E122)/VLOOKUP($D122,Opérations[],8,0))=INT(((AK$4-$E122)/VLOOKUP($D122,Opérations[],8,0))),$D122&lt;&gt;""),"S",""))),"")</f>
        <v/>
      </c>
      <c r="AL122" s="34" t="str">
        <f t="array" aca="1" ref="AL122" ca="1">IFERROR(IF(AND(OR(WEEKDAY(AK$4,2)&gt;5,AK$4=Congés),OR(AK122="x",AK122="S")),AK122,IF(AL$4=$E122,"x",IF(AND(((AL$4-$E122)/VLOOKUP($D122,Opérations[],8,0))=INT(((AL$4-$E122)/VLOOKUP($D122,Opérations[],8,0))),$D122&lt;&gt;""),"S",""))),"")</f>
        <v/>
      </c>
      <c r="AM122" s="34" t="str">
        <f t="array" aca="1" ref="AM122" ca="1">IFERROR(IF(AND(OR(WEEKDAY(AL$4,2)&gt;5,AL$4=Congés),OR(AL122="x",AL122="S")),AL122,IF(AM$4=$E122,"x",IF(AND(((AM$4-$E122)/VLOOKUP($D122,Opérations[],8,0))=INT(((AM$4-$E122)/VLOOKUP($D122,Opérations[],8,0))),$D122&lt;&gt;""),"S",""))),"")</f>
        <v/>
      </c>
      <c r="AN122" s="34" t="str">
        <f t="array" aca="1" ref="AN122" ca="1">IFERROR(IF(AND(OR(WEEKDAY(AM$4,2)&gt;5,AM$4=Congés),OR(AM122="x",AM122="S")),AM122,IF(AN$4=$E122,"x",IF(AND(((AN$4-$E122)/VLOOKUP($D122,Opérations[],8,0))=INT(((AN$4-$E122)/VLOOKUP($D122,Opérations[],8,0))),$D122&lt;&gt;""),"S",""))),"")</f>
        <v/>
      </c>
      <c r="AO122" s="34" t="str">
        <f t="array" aca="1" ref="AO122" ca="1">IFERROR(IF(AND(OR(WEEKDAY(AN$4,2)&gt;5,AN$4=Congés),OR(AN122="x",AN122="S")),AN122,IF(AO$4=$E122,"x",IF(AND(((AO$4-$E122)/VLOOKUP($D122,Opérations[],8,0))=INT(((AO$4-$E122)/VLOOKUP($D122,Opérations[],8,0))),$D122&lt;&gt;""),"S",""))),"")</f>
        <v/>
      </c>
      <c r="AP122" s="34" t="str">
        <f t="array" aca="1" ref="AP122" ca="1">IFERROR(IF(AND(OR(WEEKDAY(AO$4,2)&gt;5,AO$4=Congés),OR(AO122="x",AO122="S")),AO122,IF(AP$4=$E122,"x",IF(AND(((AP$4-$E122)/VLOOKUP($D122,Opérations[],8,0))=INT(((AP$4-$E122)/VLOOKUP($D122,Opérations[],8,0))),$D122&lt;&gt;""),"S",""))),"")</f>
        <v/>
      </c>
      <c r="AQ122" s="34" t="str">
        <f t="array" aca="1" ref="AQ122" ca="1">IFERROR(IF(AND(OR(WEEKDAY(AP$4,2)&gt;5,AP$4=Congés),OR(AP122="x",AP122="S")),AP122,IF(AQ$4=$E122,"x",IF(AND(((AQ$4-$E122)/VLOOKUP($D122,Opérations[],8,0))=INT(((AQ$4-$E122)/VLOOKUP($D122,Opérations[],8,0))),$D122&lt;&gt;""),"S",""))),"")</f>
        <v/>
      </c>
      <c r="AR122" s="34" t="str">
        <f t="array" aca="1" ref="AR122" ca="1">IFERROR(IF(AND(OR(WEEKDAY(AQ$4,2)&gt;5,AQ$4=Congés),OR(AQ122="x",AQ122="S")),AQ122,IF(AR$4=$E122,"x",IF(AND(((AR$4-$E122)/VLOOKUP($D122,Opérations[],8,0))=INT(((AR$4-$E122)/VLOOKUP($D122,Opérations[],8,0))),$D122&lt;&gt;""),"S",""))),"")</f>
        <v>S</v>
      </c>
      <c r="AS122" s="34" t="str">
        <f t="array" aca="1" ref="AS122" ca="1">IFERROR(IF(AND(OR(WEEKDAY(AR$4,2)&gt;5,AR$4=Congés),OR(AR122="x",AR122="S")),AR122,IF(AS$4=$E122,"x",IF(AND(((AS$4-$E122)/VLOOKUP($D122,Opérations[],8,0))=INT(((AS$4-$E122)/VLOOKUP($D122,Opérations[],8,0))),$D122&lt;&gt;""),"S",""))),"")</f>
        <v/>
      </c>
      <c r="AT122" s="34" t="str">
        <f t="array" aca="1" ref="AT122" ca="1">IFERROR(IF(AND(OR(WEEKDAY(AS$4,2)&gt;5,AS$4=Congés),OR(AS122="x",AS122="S")),AS122,IF(AT$4=$E122,"x",IF(AND(((AT$4-$E122)/VLOOKUP($D122,Opérations[],8,0))=INT(((AT$4-$E122)/VLOOKUP($D122,Opérations[],8,0))),$D122&lt;&gt;""),"S",""))),"")</f>
        <v/>
      </c>
      <c r="AU122" s="34" t="str">
        <f t="array" aca="1" ref="AU122" ca="1">IFERROR(IF(AND(OR(WEEKDAY(AT$4,2)&gt;5,AT$4=Congés),OR(AT122="x",AT122="S")),AT122,IF(AU$4=$E122,"x",IF(AND(((AU$4-$E122)/VLOOKUP($D122,Opérations[],8,0))=INT(((AU$4-$E122)/VLOOKUP($D122,Opérations[],8,0))),$D122&lt;&gt;""),"S",""))),"")</f>
        <v/>
      </c>
      <c r="AV122" s="34" t="str">
        <f t="array" aca="1" ref="AV122" ca="1">IFERROR(IF(AND(OR(WEEKDAY(AU$4,2)&gt;5,AU$4=Congés),OR(AU122="x",AU122="S")),AU122,IF(AV$4=$E122,"x",IF(AND(((AV$4-$E122)/VLOOKUP($D122,Opérations[],8,0))=INT(((AV$4-$E122)/VLOOKUP($D122,Opérations[],8,0))),$D122&lt;&gt;""),"S",""))),"")</f>
        <v/>
      </c>
      <c r="AW122" s="34" t="str">
        <f t="array" aca="1" ref="AW122" ca="1">IFERROR(IF(AND(OR(WEEKDAY(AV$4,2)&gt;5,AV$4=Congés),OR(AV122="x",AV122="S")),AV122,IF(AW$4=$E122,"x",IF(AND(((AW$4-$E122)/VLOOKUP($D122,Opérations[],8,0))=INT(((AW$4-$E122)/VLOOKUP($D122,Opérations[],8,0))),$D122&lt;&gt;""),"S",""))),"")</f>
        <v/>
      </c>
      <c r="AX122" s="34" t="str">
        <f t="array" aca="1" ref="AX122" ca="1">IFERROR(IF(AND(OR(WEEKDAY(AW$4,2)&gt;5,AW$4=Congés),OR(AW122="x",AW122="S")),AW122,IF(AX$4=$E122,"x",IF(AND(((AX$4-$E122)/VLOOKUP($D122,Opérations[],8,0))=INT(((AX$4-$E122)/VLOOKUP($D122,Opérations[],8,0))),$D122&lt;&gt;""),"S",""))),"")</f>
        <v/>
      </c>
      <c r="AY122" s="34" t="str">
        <f t="array" aca="1" ref="AY122" ca="1">IFERROR(IF(AND(OR(WEEKDAY(AX$4,2)&gt;5,AX$4=Congés),OR(AX122="x",AX122="S")),AX122,IF(AY$4=$E122,"x",IF(AND(((AY$4-$E122)/VLOOKUP($D122,Opérations[],8,0))=INT(((AY$4-$E122)/VLOOKUP($D122,Opérations[],8,0))),$D122&lt;&gt;""),"S",""))),"")</f>
        <v/>
      </c>
      <c r="AZ122" s="34" t="str">
        <f t="array" aca="1" ref="AZ122" ca="1">IFERROR(IF(AND(OR(WEEKDAY(AY$4,2)&gt;5,AY$4=Congés),OR(AY122="x",AY122="S")),AY122,IF(AZ$4=$E122,"x",IF(AND(((AZ$4-$E122)/VLOOKUP($D122,Opérations[],8,0))=INT(((AZ$4-$E122)/VLOOKUP($D122,Opérations[],8,0))),$D122&lt;&gt;""),"S",""))),"")</f>
        <v/>
      </c>
      <c r="BA122" s="34" t="str">
        <f t="array" aca="1" ref="BA122" ca="1">IFERROR(IF(AND(OR(WEEKDAY(AZ$4,2)&gt;5,AZ$4=Congés),OR(AZ122="x",AZ122="S")),AZ122,IF(BA$4=$E122,"x",IF(AND(((BA$4-$E122)/VLOOKUP($D122,Opérations[],8,0))=INT(((BA$4-$E122)/VLOOKUP($D122,Opérations[],8,0))),$D122&lt;&gt;""),"S",""))),"")</f>
        <v/>
      </c>
      <c r="BB122" s="34" t="str">
        <f t="array" aca="1" ref="BB122" ca="1">IFERROR(IF(AND(OR(WEEKDAY(BA$4,2)&gt;5,BA$4=Congés),OR(BA122="x",BA122="S")),BA122,IF(BB$4=$E122,"x",IF(AND(((BB$4-$E122)/VLOOKUP($D122,Opérations[],8,0))=INT(((BB$4-$E122)/VLOOKUP($D122,Opérations[],8,0))),$D122&lt;&gt;""),"S",""))),"")</f>
        <v/>
      </c>
      <c r="BC122" s="34" t="str">
        <f t="array" aca="1" ref="BC122" ca="1">IFERROR(IF(AND(OR(WEEKDAY(BB$4,2)&gt;5,BB$4=Congés),OR(BB122="x",BB122="S")),BB122,IF(BC$4=$E122,"x",IF(AND(((BC$4-$E122)/VLOOKUP($D122,Opérations[],8,0))=INT(((BC$4-$E122)/VLOOKUP($D122,Opérations[],8,0))),$D122&lt;&gt;""),"S",""))),"")</f>
        <v/>
      </c>
      <c r="BD122" s="72" t="str">
        <f t="array" aca="1" ref="BD122" ca="1">IFERROR(IF(AND(OR(WEEKDAY(BC$4,2)&gt;5,BC$4=Congés),OR(BC122="x",BC122="S")),BC122,IF(BD$4=$E122,"x",IF(AND(((BD$4-$E122)/VLOOKUP($D122,Opérations[],8,0))=INT(((BD$4-$E122)/VLOOKUP($D122,Opérations[],8,0))),$D122&lt;&gt;""),"S",""))),"")</f>
        <v/>
      </c>
    </row>
    <row r="123" spans="3:56">
      <c r="C123" s="159" t="str">
        <f>IF(ISBLANK(D123),"",VLOOKUP(D123,Opérations[],2,0))</f>
        <v>Serrage des colonnes de guidage</v>
      </c>
      <c r="D123" s="4">
        <f t="shared" si="5"/>
        <v>117</v>
      </c>
      <c r="E123" s="71">
        <f>IF(ISBLANK(D123),"",VLOOKUP(D123,Opérations[],3,0))</f>
        <v>42650</v>
      </c>
      <c r="F123" s="83"/>
      <c r="G123" s="80" t="str">
        <f t="array" aca="1" ref="G123" ca="1">IFERROR(IF(AND(OR(WEEKDAY(F$4,2)&gt;5,F$4=Congés),OR(F123="x",F123="S")),F123,IF(G$4=$E123,"x",IF(AND(((G$4-$E123)/VLOOKUP($D123,Opérations[],8,0))=INT(((G$4-$E123)/VLOOKUP($D123,Opérations[],8,0))),$D123&lt;&gt;""),"S",""))),"")</f>
        <v/>
      </c>
      <c r="H123" s="34" t="str">
        <f t="array" aca="1" ref="H123" ca="1">IFERROR(IF(AND(OR(WEEKDAY(G$4,2)&gt;5,G$4=Congés),OR(G123="x",G123="S")),G123,IF(H$4=$E123,"x",IF(AND(((H$4-$E123)/VLOOKUP($D123,Opérations[],8,0))=INT(((H$4-$E123)/VLOOKUP($D123,Opérations[],8,0))),$D123&lt;&gt;""),"S",""))),"")</f>
        <v/>
      </c>
      <c r="I123" s="34" t="str">
        <f t="array" aca="1" ref="I123" ca="1">IFERROR(IF(AND(OR(WEEKDAY(H$4,2)&gt;5,H$4=Congés),OR(H123="x",H123="S")),H123,IF(I$4=$E123,"x",IF(AND(((I$4-$E123)/VLOOKUP($D123,Opérations[],8,0))=INT(((I$4-$E123)/VLOOKUP($D123,Opérations[],8,0))),$D123&lt;&gt;""),"S",""))),"")</f>
        <v/>
      </c>
      <c r="J123" s="34" t="str">
        <f t="array" aca="1" ref="J123" ca="1">IFERROR(IF(AND(OR(WEEKDAY(I$4,2)&gt;5,I$4=Congés),OR(I123="x",I123="S")),I123,IF(J$4=$E123,"x",IF(AND(((J$4-$E123)/VLOOKUP($D123,Opérations[],8,0))=INT(((J$4-$E123)/VLOOKUP($D123,Opérations[],8,0))),$D123&lt;&gt;""),"S",""))),"")</f>
        <v/>
      </c>
      <c r="K123" s="34" t="str">
        <f t="array" aca="1" ref="K123" ca="1">IFERROR(IF(AND(OR(WEEKDAY(J$4,2)&gt;5,J$4=Congés),OR(J123="x",J123="S")),J123,IF(K$4=$E123,"x",IF(AND(((K$4-$E123)/VLOOKUP($D123,Opérations[],8,0))=INT(((K$4-$E123)/VLOOKUP($D123,Opérations[],8,0))),$D123&lt;&gt;""),"S",""))),"")</f>
        <v/>
      </c>
      <c r="L123" s="34" t="str">
        <f t="array" aca="1" ref="L123" ca="1">IFERROR(IF(AND(OR(WEEKDAY(K$4,2)&gt;5,K$4=Congés),OR(K123="x",K123="S")),K123,IF(L$4=$E123,"x",IF(AND(((L$4-$E123)/VLOOKUP($D123,Opérations[],8,0))=INT(((L$4-$E123)/VLOOKUP($D123,Opérations[],8,0))),$D123&lt;&gt;""),"S",""))),"")</f>
        <v/>
      </c>
      <c r="M123" s="34" t="str">
        <f t="array" aca="1" ref="M123" ca="1">IFERROR(IF(AND(OR(WEEKDAY(L$4,2)&gt;5,L$4=Congés),OR(L123="x",L123="S")),L123,IF(M$4=$E123,"x",IF(AND(((M$4-$E123)/VLOOKUP($D123,Opérations[],8,0))=INT(((M$4-$E123)/VLOOKUP($D123,Opérations[],8,0))),$D123&lt;&gt;""),"S",""))),"")</f>
        <v/>
      </c>
      <c r="N123" s="34" t="str">
        <f t="array" aca="1" ref="N123" ca="1">IFERROR(IF(AND(OR(WEEKDAY(M$4,2)&gt;5,M$4=Congés),OR(M123="x",M123="S")),M123,IF(N$4=$E123,"x",IF(AND(((N$4-$E123)/VLOOKUP($D123,Opérations[],8,0))=INT(((N$4-$E123)/VLOOKUP($D123,Opérations[],8,0))),$D123&lt;&gt;""),"S",""))),"")</f>
        <v/>
      </c>
      <c r="O123" s="34" t="str">
        <f t="array" aca="1" ref="O123" ca="1">IFERROR(IF(AND(OR(WEEKDAY(N$4,2)&gt;5,N$4=Congés),OR(N123="x",N123="S")),N123,IF(O$4=$E123,"x",IF(AND(((O$4-$E123)/VLOOKUP($D123,Opérations[],8,0))=INT(((O$4-$E123)/VLOOKUP($D123,Opérations[],8,0))),$D123&lt;&gt;""),"S",""))),"")</f>
        <v/>
      </c>
      <c r="P123" s="34" t="str">
        <f t="array" aca="1" ref="P123" ca="1">IFERROR(IF(AND(OR(WEEKDAY(O$4,2)&gt;5,O$4=Congés),OR(O123="x",O123="S")),O123,IF(P$4=$E123,"x",IF(AND(((P$4-$E123)/VLOOKUP($D123,Opérations[],8,0))=INT(((P$4-$E123)/VLOOKUP($D123,Opérations[],8,0))),$D123&lt;&gt;""),"S",""))),"")</f>
        <v>S</v>
      </c>
      <c r="Q123" s="34" t="str">
        <f t="array" aca="1" ref="Q123" ca="1">IFERROR(IF(AND(OR(WEEKDAY(P$4,2)&gt;5,P$4=Congés),OR(P123="x",P123="S")),P123,IF(Q$4=$E123,"x",IF(AND(((Q$4-$E123)/VLOOKUP($D123,Opérations[],8,0))=INT(((Q$4-$E123)/VLOOKUP($D123,Opérations[],8,0))),$D123&lt;&gt;""),"S",""))),"")</f>
        <v/>
      </c>
      <c r="R123" s="34" t="str">
        <f t="array" aca="1" ref="R123" ca="1">IFERROR(IF(AND(OR(WEEKDAY(Q$4,2)&gt;5,Q$4=Congés),OR(Q123="x",Q123="S")),Q123,IF(R$4=$E123,"x",IF(AND(((R$4-$E123)/VLOOKUP($D123,Opérations[],8,0))=INT(((R$4-$E123)/VLOOKUP($D123,Opérations[],8,0))),$D123&lt;&gt;""),"S",""))),"")</f>
        <v/>
      </c>
      <c r="S123" s="34" t="str">
        <f t="array" aca="1" ref="S123" ca="1">IFERROR(IF(AND(OR(WEEKDAY(R$4,2)&gt;5,R$4=Congés),OR(R123="x",R123="S")),R123,IF(S$4=$E123,"x",IF(AND(((S$4-$E123)/VLOOKUP($D123,Opérations[],8,0))=INT(((S$4-$E123)/VLOOKUP($D123,Opérations[],8,0))),$D123&lt;&gt;""),"S",""))),"")</f>
        <v/>
      </c>
      <c r="T123" s="34" t="str">
        <f t="array" aca="1" ref="T123" ca="1">IFERROR(IF(AND(OR(WEEKDAY(S$4,2)&gt;5,S$4=Congés),OR(S123="x",S123="S")),S123,IF(T$4=$E123,"x",IF(AND(((T$4-$E123)/VLOOKUP($D123,Opérations[],8,0))=INT(((T$4-$E123)/VLOOKUP($D123,Opérations[],8,0))),$D123&lt;&gt;""),"S",""))),"")</f>
        <v/>
      </c>
      <c r="U123" s="34" t="str">
        <f t="array" aca="1" ref="U123" ca="1">IFERROR(IF(AND(OR(WEEKDAY(T$4,2)&gt;5,T$4=Congés),OR(T123="x",T123="S")),T123,IF(U$4=$E123,"x",IF(AND(((U$4-$E123)/VLOOKUP($D123,Opérations[],8,0))=INT(((U$4-$E123)/VLOOKUP($D123,Opérations[],8,0))),$D123&lt;&gt;""),"S",""))),"")</f>
        <v/>
      </c>
      <c r="V123" s="34" t="str">
        <f t="array" aca="1" ref="V123" ca="1">IFERROR(IF(AND(OR(WEEKDAY(U$4,2)&gt;5,U$4=Congés),OR(U123="x",U123="S")),U123,IF(V$4=$E123,"x",IF(AND(((V$4-$E123)/VLOOKUP($D123,Opérations[],8,0))=INT(((V$4-$E123)/VLOOKUP($D123,Opérations[],8,0))),$D123&lt;&gt;""),"S",""))),"")</f>
        <v/>
      </c>
      <c r="W123" s="34" t="str">
        <f t="array" aca="1" ref="W123" ca="1">IFERROR(IF(AND(OR(WEEKDAY(V$4,2)&gt;5,V$4=Congés),OR(V123="x",V123="S")),V123,IF(W$4=$E123,"x",IF(AND(((W$4-$E123)/VLOOKUP($D123,Opérations[],8,0))=INT(((W$4-$E123)/VLOOKUP($D123,Opérations[],8,0))),$D123&lt;&gt;""),"S",""))),"")</f>
        <v/>
      </c>
      <c r="X123" s="34" t="str">
        <f t="array" aca="1" ref="X123" ca="1">IFERROR(IF(AND(OR(WEEKDAY(W$4,2)&gt;5,W$4=Congés),OR(W123="x",W123="S")),W123,IF(X$4=$E123,"x",IF(AND(((X$4-$E123)/VLOOKUP($D123,Opérations[],8,0))=INT(((X$4-$E123)/VLOOKUP($D123,Opérations[],8,0))),$D123&lt;&gt;""),"S",""))),"")</f>
        <v/>
      </c>
      <c r="Y123" s="34" t="str">
        <f t="array" aca="1" ref="Y123" ca="1">IFERROR(IF(AND(OR(WEEKDAY(X$4,2)&gt;5,X$4=Congés),OR(X123="x",X123="S")),X123,IF(Y$4=$E123,"x",IF(AND(((Y$4-$E123)/VLOOKUP($D123,Opérations[],8,0))=INT(((Y$4-$E123)/VLOOKUP($D123,Opérations[],8,0))),$D123&lt;&gt;""),"S",""))),"")</f>
        <v/>
      </c>
      <c r="Z123" s="34" t="str">
        <f t="array" aca="1" ref="Z123" ca="1">IFERROR(IF(AND(OR(WEEKDAY(Y$4,2)&gt;5,Y$4=Congés),OR(Y123="x",Y123="S")),Y123,IF(Z$4=$E123,"x",IF(AND(((Z$4-$E123)/VLOOKUP($D123,Opérations[],8,0))=INT(((Z$4-$E123)/VLOOKUP($D123,Opérations[],8,0))),$D123&lt;&gt;""),"S",""))),"")</f>
        <v/>
      </c>
      <c r="AA123" s="34" t="str">
        <f t="array" aca="1" ref="AA123" ca="1">IFERROR(IF(AND(OR(WEEKDAY(Z$4,2)&gt;5,Z$4=Congés),OR(Z123="x",Z123="S")),Z123,IF(AA$4=$E123,"x",IF(AND(((AA$4-$E123)/VLOOKUP($D123,Opérations[],8,0))=INT(((AA$4-$E123)/VLOOKUP($D123,Opérations[],8,0))),$D123&lt;&gt;""),"S",""))),"")</f>
        <v/>
      </c>
      <c r="AB123" s="34" t="str">
        <f t="array" aca="1" ref="AB123" ca="1">IFERROR(IF(AND(OR(WEEKDAY(AA$4,2)&gt;5,AA$4=Congés),OR(AA123="x",AA123="S")),AA123,IF(AB$4=$E123,"x",IF(AND(((AB$4-$E123)/VLOOKUP($D123,Opérations[],8,0))=INT(((AB$4-$E123)/VLOOKUP($D123,Opérations[],8,0))),$D123&lt;&gt;""),"S",""))),"")</f>
        <v/>
      </c>
      <c r="AC123" s="34" t="str">
        <f t="array" aca="1" ref="AC123" ca="1">IFERROR(IF(AND(OR(WEEKDAY(AB$4,2)&gt;5,AB$4=Congés),OR(AB123="x",AB123="S")),AB123,IF(AC$4=$E123,"x",IF(AND(((AC$4-$E123)/VLOOKUP($D123,Opérations[],8,0))=INT(((AC$4-$E123)/VLOOKUP($D123,Opérations[],8,0))),$D123&lt;&gt;""),"S",""))),"")</f>
        <v/>
      </c>
      <c r="AD123" s="34" t="str">
        <f t="array" aca="1" ref="AD123" ca="1">IFERROR(IF(AND(OR(WEEKDAY(AC$4,2)&gt;5,AC$4=Congés),OR(AC123="x",AC123="S")),AC123,IF(AD$4=$E123,"x",IF(AND(((AD$4-$E123)/VLOOKUP($D123,Opérations[],8,0))=INT(((AD$4-$E123)/VLOOKUP($D123,Opérations[],8,0))),$D123&lt;&gt;""),"S",""))),"")</f>
        <v>S</v>
      </c>
      <c r="AE123" s="34" t="str">
        <f t="array" aca="1" ref="AE123" ca="1">IFERROR(IF(AND(OR(WEEKDAY(AD$4,2)&gt;5,AD$4=Congés),OR(AD123="x",AD123="S")),AD123,IF(AE$4=$E123,"x",IF(AND(((AE$4-$E123)/VLOOKUP($D123,Opérations[],8,0))=INT(((AE$4-$E123)/VLOOKUP($D123,Opérations[],8,0))),$D123&lt;&gt;""),"S",""))),"")</f>
        <v/>
      </c>
      <c r="AF123" s="34" t="str">
        <f t="array" aca="1" ref="AF123" ca="1">IFERROR(IF(AND(OR(WEEKDAY(AE$4,2)&gt;5,AE$4=Congés),OR(AE123="x",AE123="S")),AE123,IF(AF$4=$E123,"x",IF(AND(((AF$4-$E123)/VLOOKUP($D123,Opérations[],8,0))=INT(((AF$4-$E123)/VLOOKUP($D123,Opérations[],8,0))),$D123&lt;&gt;""),"S",""))),"")</f>
        <v/>
      </c>
      <c r="AG123" s="72" t="str">
        <f t="array" aca="1" ref="AG123" ca="1">IFERROR(IF(AND(OR(WEEKDAY(AF$4,2)&gt;5,AF$4=Congés),OR(AF123="x",AF123="S")),AF123,IF(AG$4=$E123,"x",IF(AND(((AG$4-$E123)/VLOOKUP($D123,Opérations[],8,0))=INT(((AG$4-$E123)/VLOOKUP($D123,Opérations[],8,0))),$D123&lt;&gt;""),"S",""))),"")</f>
        <v/>
      </c>
      <c r="AH123" s="80" t="str">
        <f t="array" aca="1" ref="AH123" ca="1">IFERROR(IF(AND(OR(WEEKDAY(AG$4,2)&gt;5,AG$4=Congés),OR(AG123="x",AG123="S")),AG123,IF(AH$4=$E123,"x",IF(AND(((AH$4-$E123)/VLOOKUP($D123,Opérations[],8,0))=INT(((AH$4-$E123)/VLOOKUP($D123,Opérations[],8,0))),$D123&lt;&gt;""),"S",""))),"")</f>
        <v/>
      </c>
      <c r="AI123" s="34" t="str">
        <f t="array" aca="1" ref="AI123" ca="1">IFERROR(IF(AND(OR(WEEKDAY(AH$4,2)&gt;5,AH$4=Congés),OR(AH123="x",AH123="S")),AH123,IF(AI$4=$E123,"x",IF(AND(((AI$4-$E123)/VLOOKUP($D123,Opérations[],8,0))=INT(((AI$4-$E123)/VLOOKUP($D123,Opérations[],8,0))),$D123&lt;&gt;""),"S",""))),"")</f>
        <v/>
      </c>
      <c r="AJ123" s="34" t="str">
        <f t="array" aca="1" ref="AJ123" ca="1">IFERROR(IF(AND(OR(WEEKDAY(AI$4,2)&gt;5,AI$4=Congés),OR(AI123="x",AI123="S")),AI123,IF(AJ$4=$E123,"x",IF(AND(((AJ$4-$E123)/VLOOKUP($D123,Opérations[],8,0))=INT(((AJ$4-$E123)/VLOOKUP($D123,Opérations[],8,0))),$D123&lt;&gt;""),"S",""))),"")</f>
        <v/>
      </c>
      <c r="AK123" s="34" t="str">
        <f t="array" aca="1" ref="AK123" ca="1">IFERROR(IF(AND(OR(WEEKDAY(AJ$4,2)&gt;5,AJ$4=Congés),OR(AJ123="x",AJ123="S")),AJ123,IF(AK$4=$E123,"x",IF(AND(((AK$4-$E123)/VLOOKUP($D123,Opérations[],8,0))=INT(((AK$4-$E123)/VLOOKUP($D123,Opérations[],8,0))),$D123&lt;&gt;""),"S",""))),"")</f>
        <v/>
      </c>
      <c r="AL123" s="34" t="str">
        <f t="array" aca="1" ref="AL123" ca="1">IFERROR(IF(AND(OR(WEEKDAY(AK$4,2)&gt;5,AK$4=Congés),OR(AK123="x",AK123="S")),AK123,IF(AL$4=$E123,"x",IF(AND(((AL$4-$E123)/VLOOKUP($D123,Opérations[],8,0))=INT(((AL$4-$E123)/VLOOKUP($D123,Opérations[],8,0))),$D123&lt;&gt;""),"S",""))),"")</f>
        <v/>
      </c>
      <c r="AM123" s="34" t="str">
        <f t="array" aca="1" ref="AM123" ca="1">IFERROR(IF(AND(OR(WEEKDAY(AL$4,2)&gt;5,AL$4=Congés),OR(AL123="x",AL123="S")),AL123,IF(AM$4=$E123,"x",IF(AND(((AM$4-$E123)/VLOOKUP($D123,Opérations[],8,0))=INT(((AM$4-$E123)/VLOOKUP($D123,Opérations[],8,0))),$D123&lt;&gt;""),"S",""))),"")</f>
        <v/>
      </c>
      <c r="AN123" s="34" t="str">
        <f t="array" aca="1" ref="AN123" ca="1">IFERROR(IF(AND(OR(WEEKDAY(AM$4,2)&gt;5,AM$4=Congés),OR(AM123="x",AM123="S")),AM123,IF(AN$4=$E123,"x",IF(AND(((AN$4-$E123)/VLOOKUP($D123,Opérations[],8,0))=INT(((AN$4-$E123)/VLOOKUP($D123,Opérations[],8,0))),$D123&lt;&gt;""),"S",""))),"")</f>
        <v/>
      </c>
      <c r="AO123" s="34" t="str">
        <f t="array" aca="1" ref="AO123" ca="1">IFERROR(IF(AND(OR(WEEKDAY(AN$4,2)&gt;5,AN$4=Congés),OR(AN123="x",AN123="S")),AN123,IF(AO$4=$E123,"x",IF(AND(((AO$4-$E123)/VLOOKUP($D123,Opérations[],8,0))=INT(((AO$4-$E123)/VLOOKUP($D123,Opérations[],8,0))),$D123&lt;&gt;""),"S",""))),"")</f>
        <v/>
      </c>
      <c r="AP123" s="34" t="str">
        <f t="array" aca="1" ref="AP123" ca="1">IFERROR(IF(AND(OR(WEEKDAY(AO$4,2)&gt;5,AO$4=Congés),OR(AO123="x",AO123="S")),AO123,IF(AP$4=$E123,"x",IF(AND(((AP$4-$E123)/VLOOKUP($D123,Opérations[],8,0))=INT(((AP$4-$E123)/VLOOKUP($D123,Opérations[],8,0))),$D123&lt;&gt;""),"S",""))),"")</f>
        <v/>
      </c>
      <c r="AQ123" s="34" t="str">
        <f t="array" aca="1" ref="AQ123" ca="1">IFERROR(IF(AND(OR(WEEKDAY(AP$4,2)&gt;5,AP$4=Congés),OR(AP123="x",AP123="S")),AP123,IF(AQ$4=$E123,"x",IF(AND(((AQ$4-$E123)/VLOOKUP($D123,Opérations[],8,0))=INT(((AQ$4-$E123)/VLOOKUP($D123,Opérations[],8,0))),$D123&lt;&gt;""),"S",""))),"")</f>
        <v/>
      </c>
      <c r="AR123" s="34" t="str">
        <f t="array" aca="1" ref="AR123" ca="1">IFERROR(IF(AND(OR(WEEKDAY(AQ$4,2)&gt;5,AQ$4=Congés),OR(AQ123="x",AQ123="S")),AQ123,IF(AR$4=$E123,"x",IF(AND(((AR$4-$E123)/VLOOKUP($D123,Opérations[],8,0))=INT(((AR$4-$E123)/VLOOKUP($D123,Opérations[],8,0))),$D123&lt;&gt;""),"S",""))),"")</f>
        <v>S</v>
      </c>
      <c r="AS123" s="34" t="str">
        <f t="array" aca="1" ref="AS123" ca="1">IFERROR(IF(AND(OR(WEEKDAY(AR$4,2)&gt;5,AR$4=Congés),OR(AR123="x",AR123="S")),AR123,IF(AS$4=$E123,"x",IF(AND(((AS$4-$E123)/VLOOKUP($D123,Opérations[],8,0))=INT(((AS$4-$E123)/VLOOKUP($D123,Opérations[],8,0))),$D123&lt;&gt;""),"S",""))),"")</f>
        <v/>
      </c>
      <c r="AT123" s="34" t="str">
        <f t="array" aca="1" ref="AT123" ca="1">IFERROR(IF(AND(OR(WEEKDAY(AS$4,2)&gt;5,AS$4=Congés),OR(AS123="x",AS123="S")),AS123,IF(AT$4=$E123,"x",IF(AND(((AT$4-$E123)/VLOOKUP($D123,Opérations[],8,0))=INT(((AT$4-$E123)/VLOOKUP($D123,Opérations[],8,0))),$D123&lt;&gt;""),"S",""))),"")</f>
        <v/>
      </c>
      <c r="AU123" s="34" t="str">
        <f t="array" aca="1" ref="AU123" ca="1">IFERROR(IF(AND(OR(WEEKDAY(AT$4,2)&gt;5,AT$4=Congés),OR(AT123="x",AT123="S")),AT123,IF(AU$4=$E123,"x",IF(AND(((AU$4-$E123)/VLOOKUP($D123,Opérations[],8,0))=INT(((AU$4-$E123)/VLOOKUP($D123,Opérations[],8,0))),$D123&lt;&gt;""),"S",""))),"")</f>
        <v/>
      </c>
      <c r="AV123" s="34" t="str">
        <f t="array" aca="1" ref="AV123" ca="1">IFERROR(IF(AND(OR(WEEKDAY(AU$4,2)&gt;5,AU$4=Congés),OR(AU123="x",AU123="S")),AU123,IF(AV$4=$E123,"x",IF(AND(((AV$4-$E123)/VLOOKUP($D123,Opérations[],8,0))=INT(((AV$4-$E123)/VLOOKUP($D123,Opérations[],8,0))),$D123&lt;&gt;""),"S",""))),"")</f>
        <v/>
      </c>
      <c r="AW123" s="34" t="str">
        <f t="array" aca="1" ref="AW123" ca="1">IFERROR(IF(AND(OR(WEEKDAY(AV$4,2)&gt;5,AV$4=Congés),OR(AV123="x",AV123="S")),AV123,IF(AW$4=$E123,"x",IF(AND(((AW$4-$E123)/VLOOKUP($D123,Opérations[],8,0))=INT(((AW$4-$E123)/VLOOKUP($D123,Opérations[],8,0))),$D123&lt;&gt;""),"S",""))),"")</f>
        <v/>
      </c>
      <c r="AX123" s="34" t="str">
        <f t="array" aca="1" ref="AX123" ca="1">IFERROR(IF(AND(OR(WEEKDAY(AW$4,2)&gt;5,AW$4=Congés),OR(AW123="x",AW123="S")),AW123,IF(AX$4=$E123,"x",IF(AND(((AX$4-$E123)/VLOOKUP($D123,Opérations[],8,0))=INT(((AX$4-$E123)/VLOOKUP($D123,Opérations[],8,0))),$D123&lt;&gt;""),"S",""))),"")</f>
        <v/>
      </c>
      <c r="AY123" s="34" t="str">
        <f t="array" aca="1" ref="AY123" ca="1">IFERROR(IF(AND(OR(WEEKDAY(AX$4,2)&gt;5,AX$4=Congés),OR(AX123="x",AX123="S")),AX123,IF(AY$4=$E123,"x",IF(AND(((AY$4-$E123)/VLOOKUP($D123,Opérations[],8,0))=INT(((AY$4-$E123)/VLOOKUP($D123,Opérations[],8,0))),$D123&lt;&gt;""),"S",""))),"")</f>
        <v/>
      </c>
      <c r="AZ123" s="34" t="str">
        <f t="array" aca="1" ref="AZ123" ca="1">IFERROR(IF(AND(OR(WEEKDAY(AY$4,2)&gt;5,AY$4=Congés),OR(AY123="x",AY123="S")),AY123,IF(AZ$4=$E123,"x",IF(AND(((AZ$4-$E123)/VLOOKUP($D123,Opérations[],8,0))=INT(((AZ$4-$E123)/VLOOKUP($D123,Opérations[],8,0))),$D123&lt;&gt;""),"S",""))),"")</f>
        <v/>
      </c>
      <c r="BA123" s="34" t="str">
        <f t="array" aca="1" ref="BA123" ca="1">IFERROR(IF(AND(OR(WEEKDAY(AZ$4,2)&gt;5,AZ$4=Congés),OR(AZ123="x",AZ123="S")),AZ123,IF(BA$4=$E123,"x",IF(AND(((BA$4-$E123)/VLOOKUP($D123,Opérations[],8,0))=INT(((BA$4-$E123)/VLOOKUP($D123,Opérations[],8,0))),$D123&lt;&gt;""),"S",""))),"")</f>
        <v/>
      </c>
      <c r="BB123" s="34" t="str">
        <f t="array" aca="1" ref="BB123" ca="1">IFERROR(IF(AND(OR(WEEKDAY(BA$4,2)&gt;5,BA$4=Congés),OR(BA123="x",BA123="S")),BA123,IF(BB$4=$E123,"x",IF(AND(((BB$4-$E123)/VLOOKUP($D123,Opérations[],8,0))=INT(((BB$4-$E123)/VLOOKUP($D123,Opérations[],8,0))),$D123&lt;&gt;""),"S",""))),"")</f>
        <v/>
      </c>
      <c r="BC123" s="34" t="str">
        <f t="array" aca="1" ref="BC123" ca="1">IFERROR(IF(AND(OR(WEEKDAY(BB$4,2)&gt;5,BB$4=Congés),OR(BB123="x",BB123="S")),BB123,IF(BC$4=$E123,"x",IF(AND(((BC$4-$E123)/VLOOKUP($D123,Opérations[],8,0))=INT(((BC$4-$E123)/VLOOKUP($D123,Opérations[],8,0))),$D123&lt;&gt;""),"S",""))),"")</f>
        <v/>
      </c>
      <c r="BD123" s="72" t="str">
        <f t="array" aca="1" ref="BD123" ca="1">IFERROR(IF(AND(OR(WEEKDAY(BC$4,2)&gt;5,BC$4=Congés),OR(BC123="x",BC123="S")),BC123,IF(BD$4=$E123,"x",IF(AND(((BD$4-$E123)/VLOOKUP($D123,Opérations[],8,0))=INT(((BD$4-$E123)/VLOOKUP($D123,Opérations[],8,0))),$D123&lt;&gt;""),"S",""))),"")</f>
        <v/>
      </c>
    </row>
    <row r="124" spans="3:56">
      <c r="C124" s="163" t="str">
        <f>IF(ISBLANK(D124),"",VLOOKUP(D124,Opérations[],2,0))</f>
        <v>Guidage linéaire</v>
      </c>
      <c r="D124" s="4">
        <f t="shared" si="5"/>
        <v>118</v>
      </c>
      <c r="E124" s="71">
        <f>IF(ISBLANK(D124),"",VLOOKUP(D124,Opérations[],3,0))</f>
        <v>0</v>
      </c>
      <c r="F124" s="83"/>
      <c r="G124" s="80" t="str">
        <f t="array" aca="1" ref="G124" ca="1">IFERROR(IF(AND(OR(WEEKDAY(F$4,2)&gt;5,F$4=Congés),OR(F124="x",F124="S")),F124,IF(G$4=$E124,"x",IF(AND(((G$4-$E124)/VLOOKUP($D124,Opérations[],8,0))=INT(((G$4-$E124)/VLOOKUP($D124,Opérations[],8,0))),$D124&lt;&gt;""),"S",""))),"")</f>
        <v/>
      </c>
      <c r="H124" s="34" t="str">
        <f t="array" aca="1" ref="H124" ca="1">IFERROR(IF(AND(OR(WEEKDAY(G$4,2)&gt;5,G$4=Congés),OR(G124="x",G124="S")),G124,IF(H$4=$E124,"x",IF(AND(((H$4-$E124)/VLOOKUP($D124,Opérations[],8,0))=INT(((H$4-$E124)/VLOOKUP($D124,Opérations[],8,0))),$D124&lt;&gt;""),"S",""))),"")</f>
        <v/>
      </c>
      <c r="I124" s="34" t="str">
        <f t="array" aca="1" ref="I124" ca="1">IFERROR(IF(AND(OR(WEEKDAY(H$4,2)&gt;5,H$4=Congés),OR(H124="x",H124="S")),H124,IF(I$4=$E124,"x",IF(AND(((I$4-$E124)/VLOOKUP($D124,Opérations[],8,0))=INT(((I$4-$E124)/VLOOKUP($D124,Opérations[],8,0))),$D124&lt;&gt;""),"S",""))),"")</f>
        <v/>
      </c>
      <c r="J124" s="34" t="str">
        <f t="array" aca="1" ref="J124" ca="1">IFERROR(IF(AND(OR(WEEKDAY(I$4,2)&gt;5,I$4=Congés),OR(I124="x",I124="S")),I124,IF(J$4=$E124,"x",IF(AND(((J$4-$E124)/VLOOKUP($D124,Opérations[],8,0))=INT(((J$4-$E124)/VLOOKUP($D124,Opérations[],8,0))),$D124&lt;&gt;""),"S",""))),"")</f>
        <v/>
      </c>
      <c r="K124" s="34" t="str">
        <f t="array" aca="1" ref="K124" ca="1">IFERROR(IF(AND(OR(WEEKDAY(J$4,2)&gt;5,J$4=Congés),OR(J124="x",J124="S")),J124,IF(K$4=$E124,"x",IF(AND(((K$4-$E124)/VLOOKUP($D124,Opérations[],8,0))=INT(((K$4-$E124)/VLOOKUP($D124,Opérations[],8,0))),$D124&lt;&gt;""),"S",""))),"")</f>
        <v/>
      </c>
      <c r="L124" s="34" t="str">
        <f t="array" aca="1" ref="L124" ca="1">IFERROR(IF(AND(OR(WEEKDAY(K$4,2)&gt;5,K$4=Congés),OR(K124="x",K124="S")),K124,IF(L$4=$E124,"x",IF(AND(((L$4-$E124)/VLOOKUP($D124,Opérations[],8,0))=INT(((L$4-$E124)/VLOOKUP($D124,Opérations[],8,0))),$D124&lt;&gt;""),"S",""))),"")</f>
        <v/>
      </c>
      <c r="M124" s="34" t="str">
        <f t="array" aca="1" ref="M124" ca="1">IFERROR(IF(AND(OR(WEEKDAY(L$4,2)&gt;5,L$4=Congés),OR(L124="x",L124="S")),L124,IF(M$4=$E124,"x",IF(AND(((M$4-$E124)/VLOOKUP($D124,Opérations[],8,0))=INT(((M$4-$E124)/VLOOKUP($D124,Opérations[],8,0))),$D124&lt;&gt;""),"S",""))),"")</f>
        <v/>
      </c>
      <c r="N124" s="34" t="str">
        <f t="array" aca="1" ref="N124" ca="1">IFERROR(IF(AND(OR(WEEKDAY(M$4,2)&gt;5,M$4=Congés),OR(M124="x",M124="S")),M124,IF(N$4=$E124,"x",IF(AND(((N$4-$E124)/VLOOKUP($D124,Opérations[],8,0))=INT(((N$4-$E124)/VLOOKUP($D124,Opérations[],8,0))),$D124&lt;&gt;""),"S",""))),"")</f>
        <v/>
      </c>
      <c r="O124" s="34" t="str">
        <f t="array" aca="1" ref="O124" ca="1">IFERROR(IF(AND(OR(WEEKDAY(N$4,2)&gt;5,N$4=Congés),OR(N124="x",N124="S")),N124,IF(O$4=$E124,"x",IF(AND(((O$4-$E124)/VLOOKUP($D124,Opérations[],8,0))=INT(((O$4-$E124)/VLOOKUP($D124,Opérations[],8,0))),$D124&lt;&gt;""),"S",""))),"")</f>
        <v/>
      </c>
      <c r="P124" s="34" t="str">
        <f t="array" aca="1" ref="P124" ca="1">IFERROR(IF(AND(OR(WEEKDAY(O$4,2)&gt;5,O$4=Congés),OR(O124="x",O124="S")),O124,IF(P$4=$E124,"x",IF(AND(((P$4-$E124)/VLOOKUP($D124,Opérations[],8,0))=INT(((P$4-$E124)/VLOOKUP($D124,Opérations[],8,0))),$D124&lt;&gt;""),"S",""))),"")</f>
        <v/>
      </c>
      <c r="Q124" s="34" t="str">
        <f t="array" aca="1" ref="Q124" ca="1">IFERROR(IF(AND(OR(WEEKDAY(P$4,2)&gt;5,P$4=Congés),OR(P124="x",P124="S")),P124,IF(Q$4=$E124,"x",IF(AND(((Q$4-$E124)/VLOOKUP($D124,Opérations[],8,0))=INT(((Q$4-$E124)/VLOOKUP($D124,Opérations[],8,0))),$D124&lt;&gt;""),"S",""))),"")</f>
        <v/>
      </c>
      <c r="R124" s="34" t="str">
        <f t="array" aca="1" ref="R124" ca="1">IFERROR(IF(AND(OR(WEEKDAY(Q$4,2)&gt;5,Q$4=Congés),OR(Q124="x",Q124="S")),Q124,IF(R$4=$E124,"x",IF(AND(((R$4-$E124)/VLOOKUP($D124,Opérations[],8,0))=INT(((R$4-$E124)/VLOOKUP($D124,Opérations[],8,0))),$D124&lt;&gt;""),"S",""))),"")</f>
        <v/>
      </c>
      <c r="S124" s="34" t="str">
        <f t="array" aca="1" ref="S124" ca="1">IFERROR(IF(AND(OR(WEEKDAY(R$4,2)&gt;5,R$4=Congés),OR(R124="x",R124="S")),R124,IF(S$4=$E124,"x",IF(AND(((S$4-$E124)/VLOOKUP($D124,Opérations[],8,0))=INT(((S$4-$E124)/VLOOKUP($D124,Opérations[],8,0))),$D124&lt;&gt;""),"S",""))),"")</f>
        <v/>
      </c>
      <c r="T124" s="34" t="str">
        <f t="array" aca="1" ref="T124" ca="1">IFERROR(IF(AND(OR(WEEKDAY(S$4,2)&gt;5,S$4=Congés),OR(S124="x",S124="S")),S124,IF(T$4=$E124,"x",IF(AND(((T$4-$E124)/VLOOKUP($D124,Opérations[],8,0))=INT(((T$4-$E124)/VLOOKUP($D124,Opérations[],8,0))),$D124&lt;&gt;""),"S",""))),"")</f>
        <v/>
      </c>
      <c r="U124" s="34" t="str">
        <f t="array" aca="1" ref="U124" ca="1">IFERROR(IF(AND(OR(WEEKDAY(T$4,2)&gt;5,T$4=Congés),OR(T124="x",T124="S")),T124,IF(U$4=$E124,"x",IF(AND(((U$4-$E124)/VLOOKUP($D124,Opérations[],8,0))=INT(((U$4-$E124)/VLOOKUP($D124,Opérations[],8,0))),$D124&lt;&gt;""),"S",""))),"")</f>
        <v/>
      </c>
      <c r="V124" s="34" t="str">
        <f t="array" aca="1" ref="V124" ca="1">IFERROR(IF(AND(OR(WEEKDAY(U$4,2)&gt;5,U$4=Congés),OR(U124="x",U124="S")),U124,IF(V$4=$E124,"x",IF(AND(((V$4-$E124)/VLOOKUP($D124,Opérations[],8,0))=INT(((V$4-$E124)/VLOOKUP($D124,Opérations[],8,0))),$D124&lt;&gt;""),"S",""))),"")</f>
        <v/>
      </c>
      <c r="W124" s="34" t="str">
        <f t="array" aca="1" ref="W124" ca="1">IFERROR(IF(AND(OR(WEEKDAY(V$4,2)&gt;5,V$4=Congés),OR(V124="x",V124="S")),V124,IF(W$4=$E124,"x",IF(AND(((W$4-$E124)/VLOOKUP($D124,Opérations[],8,0))=INT(((W$4-$E124)/VLOOKUP($D124,Opérations[],8,0))),$D124&lt;&gt;""),"S",""))),"")</f>
        <v/>
      </c>
      <c r="X124" s="34" t="str">
        <f t="array" aca="1" ref="X124" ca="1">IFERROR(IF(AND(OR(WEEKDAY(W$4,2)&gt;5,W$4=Congés),OR(W124="x",W124="S")),W124,IF(X$4=$E124,"x",IF(AND(((X$4-$E124)/VLOOKUP($D124,Opérations[],8,0))=INT(((X$4-$E124)/VLOOKUP($D124,Opérations[],8,0))),$D124&lt;&gt;""),"S",""))),"")</f>
        <v/>
      </c>
      <c r="Y124" s="34" t="str">
        <f t="array" aca="1" ref="Y124" ca="1">IFERROR(IF(AND(OR(WEEKDAY(X$4,2)&gt;5,X$4=Congés),OR(X124="x",X124="S")),X124,IF(Y$4=$E124,"x",IF(AND(((Y$4-$E124)/VLOOKUP($D124,Opérations[],8,0))=INT(((Y$4-$E124)/VLOOKUP($D124,Opérations[],8,0))),$D124&lt;&gt;""),"S",""))),"")</f>
        <v/>
      </c>
      <c r="Z124" s="34" t="str">
        <f t="array" aca="1" ref="Z124" ca="1">IFERROR(IF(AND(OR(WEEKDAY(Y$4,2)&gt;5,Y$4=Congés),OR(Y124="x",Y124="S")),Y124,IF(Z$4=$E124,"x",IF(AND(((Z$4-$E124)/VLOOKUP($D124,Opérations[],8,0))=INT(((Z$4-$E124)/VLOOKUP($D124,Opérations[],8,0))),$D124&lt;&gt;""),"S",""))),"")</f>
        <v/>
      </c>
      <c r="AA124" s="34" t="str">
        <f t="array" aca="1" ref="AA124" ca="1">IFERROR(IF(AND(OR(WEEKDAY(Z$4,2)&gt;5,Z$4=Congés),OR(Z124="x",Z124="S")),Z124,IF(AA$4=$E124,"x",IF(AND(((AA$4-$E124)/VLOOKUP($D124,Opérations[],8,0))=INT(((AA$4-$E124)/VLOOKUP($D124,Opérations[],8,0))),$D124&lt;&gt;""),"S",""))),"")</f>
        <v/>
      </c>
      <c r="AB124" s="34" t="str">
        <f t="array" aca="1" ref="AB124" ca="1">IFERROR(IF(AND(OR(WEEKDAY(AA$4,2)&gt;5,AA$4=Congés),OR(AA124="x",AA124="S")),AA124,IF(AB$4=$E124,"x",IF(AND(((AB$4-$E124)/VLOOKUP($D124,Opérations[],8,0))=INT(((AB$4-$E124)/VLOOKUP($D124,Opérations[],8,0))),$D124&lt;&gt;""),"S",""))),"")</f>
        <v/>
      </c>
      <c r="AC124" s="34" t="str">
        <f t="array" aca="1" ref="AC124" ca="1">IFERROR(IF(AND(OR(WEEKDAY(AB$4,2)&gt;5,AB$4=Congés),OR(AB124="x",AB124="S")),AB124,IF(AC$4=$E124,"x",IF(AND(((AC$4-$E124)/VLOOKUP($D124,Opérations[],8,0))=INT(((AC$4-$E124)/VLOOKUP($D124,Opérations[],8,0))),$D124&lt;&gt;""),"S",""))),"")</f>
        <v/>
      </c>
      <c r="AD124" s="34" t="str">
        <f t="array" aca="1" ref="AD124" ca="1">IFERROR(IF(AND(OR(WEEKDAY(AC$4,2)&gt;5,AC$4=Congés),OR(AC124="x",AC124="S")),AC124,IF(AD$4=$E124,"x",IF(AND(((AD$4-$E124)/VLOOKUP($D124,Opérations[],8,0))=INT(((AD$4-$E124)/VLOOKUP($D124,Opérations[],8,0))),$D124&lt;&gt;""),"S",""))),"")</f>
        <v/>
      </c>
      <c r="AE124" s="34" t="str">
        <f t="array" aca="1" ref="AE124" ca="1">IFERROR(IF(AND(OR(WEEKDAY(AD$4,2)&gt;5,AD$4=Congés),OR(AD124="x",AD124="S")),AD124,IF(AE$4=$E124,"x",IF(AND(((AE$4-$E124)/VLOOKUP($D124,Opérations[],8,0))=INT(((AE$4-$E124)/VLOOKUP($D124,Opérations[],8,0))),$D124&lt;&gt;""),"S",""))),"")</f>
        <v/>
      </c>
      <c r="AF124" s="34" t="str">
        <f t="array" aca="1" ref="AF124" ca="1">IFERROR(IF(AND(OR(WEEKDAY(AE$4,2)&gt;5,AE$4=Congés),OR(AE124="x",AE124="S")),AE124,IF(AF$4=$E124,"x",IF(AND(((AF$4-$E124)/VLOOKUP($D124,Opérations[],8,0))=INT(((AF$4-$E124)/VLOOKUP($D124,Opérations[],8,0))),$D124&lt;&gt;""),"S",""))),"")</f>
        <v/>
      </c>
      <c r="AG124" s="72" t="str">
        <f t="array" aca="1" ref="AG124" ca="1">IFERROR(IF(AND(OR(WEEKDAY(AF$4,2)&gt;5,AF$4=Congés),OR(AF124="x",AF124="S")),AF124,IF(AG$4=$E124,"x",IF(AND(((AG$4-$E124)/VLOOKUP($D124,Opérations[],8,0))=INT(((AG$4-$E124)/VLOOKUP($D124,Opérations[],8,0))),$D124&lt;&gt;""),"S",""))),"")</f>
        <v/>
      </c>
      <c r="AH124" s="80" t="str">
        <f t="array" aca="1" ref="AH124" ca="1">IFERROR(IF(AND(OR(WEEKDAY(AG$4,2)&gt;5,AG$4=Congés),OR(AG124="x",AG124="S")),AG124,IF(AH$4=$E124,"x",IF(AND(((AH$4-$E124)/VLOOKUP($D124,Opérations[],8,0))=INT(((AH$4-$E124)/VLOOKUP($D124,Opérations[],8,0))),$D124&lt;&gt;""),"S",""))),"")</f>
        <v/>
      </c>
      <c r="AI124" s="34" t="str">
        <f t="array" aca="1" ref="AI124" ca="1">IFERROR(IF(AND(OR(WEEKDAY(AH$4,2)&gt;5,AH$4=Congés),OR(AH124="x",AH124="S")),AH124,IF(AI$4=$E124,"x",IF(AND(((AI$4-$E124)/VLOOKUP($D124,Opérations[],8,0))=INT(((AI$4-$E124)/VLOOKUP($D124,Opérations[],8,0))),$D124&lt;&gt;""),"S",""))),"")</f>
        <v/>
      </c>
      <c r="AJ124" s="34" t="str">
        <f t="array" aca="1" ref="AJ124" ca="1">IFERROR(IF(AND(OR(WEEKDAY(AI$4,2)&gt;5,AI$4=Congés),OR(AI124="x",AI124="S")),AI124,IF(AJ$4=$E124,"x",IF(AND(((AJ$4-$E124)/VLOOKUP($D124,Opérations[],8,0))=INT(((AJ$4-$E124)/VLOOKUP($D124,Opérations[],8,0))),$D124&lt;&gt;""),"S",""))),"")</f>
        <v/>
      </c>
      <c r="AK124" s="34" t="str">
        <f t="array" aca="1" ref="AK124" ca="1">IFERROR(IF(AND(OR(WEEKDAY(AJ$4,2)&gt;5,AJ$4=Congés),OR(AJ124="x",AJ124="S")),AJ124,IF(AK$4=$E124,"x",IF(AND(((AK$4-$E124)/VLOOKUP($D124,Opérations[],8,0))=INT(((AK$4-$E124)/VLOOKUP($D124,Opérations[],8,0))),$D124&lt;&gt;""),"S",""))),"")</f>
        <v/>
      </c>
      <c r="AL124" s="34" t="str">
        <f t="array" aca="1" ref="AL124" ca="1">IFERROR(IF(AND(OR(WEEKDAY(AK$4,2)&gt;5,AK$4=Congés),OR(AK124="x",AK124="S")),AK124,IF(AL$4=$E124,"x",IF(AND(((AL$4-$E124)/VLOOKUP($D124,Opérations[],8,0))=INT(((AL$4-$E124)/VLOOKUP($D124,Opérations[],8,0))),$D124&lt;&gt;""),"S",""))),"")</f>
        <v/>
      </c>
      <c r="AM124" s="34" t="str">
        <f t="array" aca="1" ref="AM124" ca="1">IFERROR(IF(AND(OR(WEEKDAY(AL$4,2)&gt;5,AL$4=Congés),OR(AL124="x",AL124="S")),AL124,IF(AM$4=$E124,"x",IF(AND(((AM$4-$E124)/VLOOKUP($D124,Opérations[],8,0))=INT(((AM$4-$E124)/VLOOKUP($D124,Opérations[],8,0))),$D124&lt;&gt;""),"S",""))),"")</f>
        <v/>
      </c>
      <c r="AN124" s="34" t="str">
        <f t="array" aca="1" ref="AN124" ca="1">IFERROR(IF(AND(OR(WEEKDAY(AM$4,2)&gt;5,AM$4=Congés),OR(AM124="x",AM124="S")),AM124,IF(AN$4=$E124,"x",IF(AND(((AN$4-$E124)/VLOOKUP($D124,Opérations[],8,0))=INT(((AN$4-$E124)/VLOOKUP($D124,Opérations[],8,0))),$D124&lt;&gt;""),"S",""))),"")</f>
        <v/>
      </c>
      <c r="AO124" s="34" t="str">
        <f t="array" aca="1" ref="AO124" ca="1">IFERROR(IF(AND(OR(WEEKDAY(AN$4,2)&gt;5,AN$4=Congés),OR(AN124="x",AN124="S")),AN124,IF(AO$4=$E124,"x",IF(AND(((AO$4-$E124)/VLOOKUP($D124,Opérations[],8,0))=INT(((AO$4-$E124)/VLOOKUP($D124,Opérations[],8,0))),$D124&lt;&gt;""),"S",""))),"")</f>
        <v/>
      </c>
      <c r="AP124" s="34" t="str">
        <f t="array" aca="1" ref="AP124" ca="1">IFERROR(IF(AND(OR(WEEKDAY(AO$4,2)&gt;5,AO$4=Congés),OR(AO124="x",AO124="S")),AO124,IF(AP$4=$E124,"x",IF(AND(((AP$4-$E124)/VLOOKUP($D124,Opérations[],8,0))=INT(((AP$4-$E124)/VLOOKUP($D124,Opérations[],8,0))),$D124&lt;&gt;""),"S",""))),"")</f>
        <v/>
      </c>
      <c r="AQ124" s="34" t="str">
        <f t="array" aca="1" ref="AQ124" ca="1">IFERROR(IF(AND(OR(WEEKDAY(AP$4,2)&gt;5,AP$4=Congés),OR(AP124="x",AP124="S")),AP124,IF(AQ$4=$E124,"x",IF(AND(((AQ$4-$E124)/VLOOKUP($D124,Opérations[],8,0))=INT(((AQ$4-$E124)/VLOOKUP($D124,Opérations[],8,0))),$D124&lt;&gt;""),"S",""))),"")</f>
        <v/>
      </c>
      <c r="AR124" s="34" t="str">
        <f t="array" aca="1" ref="AR124" ca="1">IFERROR(IF(AND(OR(WEEKDAY(AQ$4,2)&gt;5,AQ$4=Congés),OR(AQ124="x",AQ124="S")),AQ124,IF(AR$4=$E124,"x",IF(AND(((AR$4-$E124)/VLOOKUP($D124,Opérations[],8,0))=INT(((AR$4-$E124)/VLOOKUP($D124,Opérations[],8,0))),$D124&lt;&gt;""),"S",""))),"")</f>
        <v/>
      </c>
      <c r="AS124" s="34" t="str">
        <f t="array" aca="1" ref="AS124" ca="1">IFERROR(IF(AND(OR(WEEKDAY(AR$4,2)&gt;5,AR$4=Congés),OR(AR124="x",AR124="S")),AR124,IF(AS$4=$E124,"x",IF(AND(((AS$4-$E124)/VLOOKUP($D124,Opérations[],8,0))=INT(((AS$4-$E124)/VLOOKUP($D124,Opérations[],8,0))),$D124&lt;&gt;""),"S",""))),"")</f>
        <v/>
      </c>
      <c r="AT124" s="34" t="str">
        <f t="array" aca="1" ref="AT124" ca="1">IFERROR(IF(AND(OR(WEEKDAY(AS$4,2)&gt;5,AS$4=Congés),OR(AS124="x",AS124="S")),AS124,IF(AT$4=$E124,"x",IF(AND(((AT$4-$E124)/VLOOKUP($D124,Opérations[],8,0))=INT(((AT$4-$E124)/VLOOKUP($D124,Opérations[],8,0))),$D124&lt;&gt;""),"S",""))),"")</f>
        <v/>
      </c>
      <c r="AU124" s="34" t="str">
        <f t="array" aca="1" ref="AU124" ca="1">IFERROR(IF(AND(OR(WEEKDAY(AT$4,2)&gt;5,AT$4=Congés),OR(AT124="x",AT124="S")),AT124,IF(AU$4=$E124,"x",IF(AND(((AU$4-$E124)/VLOOKUP($D124,Opérations[],8,0))=INT(((AU$4-$E124)/VLOOKUP($D124,Opérations[],8,0))),$D124&lt;&gt;""),"S",""))),"")</f>
        <v/>
      </c>
      <c r="AV124" s="34" t="str">
        <f t="array" aca="1" ref="AV124" ca="1">IFERROR(IF(AND(OR(WEEKDAY(AU$4,2)&gt;5,AU$4=Congés),OR(AU124="x",AU124="S")),AU124,IF(AV$4=$E124,"x",IF(AND(((AV$4-$E124)/VLOOKUP($D124,Opérations[],8,0))=INT(((AV$4-$E124)/VLOOKUP($D124,Opérations[],8,0))),$D124&lt;&gt;""),"S",""))),"")</f>
        <v/>
      </c>
      <c r="AW124" s="34" t="str">
        <f t="array" aca="1" ref="AW124" ca="1">IFERROR(IF(AND(OR(WEEKDAY(AV$4,2)&gt;5,AV$4=Congés),OR(AV124="x",AV124="S")),AV124,IF(AW$4=$E124,"x",IF(AND(((AW$4-$E124)/VLOOKUP($D124,Opérations[],8,0))=INT(((AW$4-$E124)/VLOOKUP($D124,Opérations[],8,0))),$D124&lt;&gt;""),"S",""))),"")</f>
        <v/>
      </c>
      <c r="AX124" s="34" t="str">
        <f t="array" aca="1" ref="AX124" ca="1">IFERROR(IF(AND(OR(WEEKDAY(AW$4,2)&gt;5,AW$4=Congés),OR(AW124="x",AW124="S")),AW124,IF(AX$4=$E124,"x",IF(AND(((AX$4-$E124)/VLOOKUP($D124,Opérations[],8,0))=INT(((AX$4-$E124)/VLOOKUP($D124,Opérations[],8,0))),$D124&lt;&gt;""),"S",""))),"")</f>
        <v/>
      </c>
      <c r="AY124" s="34" t="str">
        <f t="array" aca="1" ref="AY124" ca="1">IFERROR(IF(AND(OR(WEEKDAY(AX$4,2)&gt;5,AX$4=Congés),OR(AX124="x",AX124="S")),AX124,IF(AY$4=$E124,"x",IF(AND(((AY$4-$E124)/VLOOKUP($D124,Opérations[],8,0))=INT(((AY$4-$E124)/VLOOKUP($D124,Opérations[],8,0))),$D124&lt;&gt;""),"S",""))),"")</f>
        <v/>
      </c>
      <c r="AZ124" s="34" t="str">
        <f t="array" aca="1" ref="AZ124" ca="1">IFERROR(IF(AND(OR(WEEKDAY(AY$4,2)&gt;5,AY$4=Congés),OR(AY124="x",AY124="S")),AY124,IF(AZ$4=$E124,"x",IF(AND(((AZ$4-$E124)/VLOOKUP($D124,Opérations[],8,0))=INT(((AZ$4-$E124)/VLOOKUP($D124,Opérations[],8,0))),$D124&lt;&gt;""),"S",""))),"")</f>
        <v/>
      </c>
      <c r="BA124" s="34" t="str">
        <f t="array" aca="1" ref="BA124" ca="1">IFERROR(IF(AND(OR(WEEKDAY(AZ$4,2)&gt;5,AZ$4=Congés),OR(AZ124="x",AZ124="S")),AZ124,IF(BA$4=$E124,"x",IF(AND(((BA$4-$E124)/VLOOKUP($D124,Opérations[],8,0))=INT(((BA$4-$E124)/VLOOKUP($D124,Opérations[],8,0))),$D124&lt;&gt;""),"S",""))),"")</f>
        <v/>
      </c>
      <c r="BB124" s="34" t="str">
        <f t="array" aca="1" ref="BB124" ca="1">IFERROR(IF(AND(OR(WEEKDAY(BA$4,2)&gt;5,BA$4=Congés),OR(BA124="x",BA124="S")),BA124,IF(BB$4=$E124,"x",IF(AND(((BB$4-$E124)/VLOOKUP($D124,Opérations[],8,0))=INT(((BB$4-$E124)/VLOOKUP($D124,Opérations[],8,0))),$D124&lt;&gt;""),"S",""))),"")</f>
        <v/>
      </c>
      <c r="BC124" s="34" t="str">
        <f t="array" aca="1" ref="BC124" ca="1">IFERROR(IF(AND(OR(WEEKDAY(BB$4,2)&gt;5,BB$4=Congés),OR(BB124="x",BB124="S")),BB124,IF(BC$4=$E124,"x",IF(AND(((BC$4-$E124)/VLOOKUP($D124,Opérations[],8,0))=INT(((BC$4-$E124)/VLOOKUP($D124,Opérations[],8,0))),$D124&lt;&gt;""),"S",""))),"")</f>
        <v/>
      </c>
      <c r="BD124" s="72" t="str">
        <f t="array" aca="1" ref="BD124" ca="1">IFERROR(IF(AND(OR(WEEKDAY(BC$4,2)&gt;5,BC$4=Congés),OR(BC124="x",BC124="S")),BC124,IF(BD$4=$E124,"x",IF(AND(((BD$4-$E124)/VLOOKUP($D124,Opérations[],8,0))=INT(((BD$4-$E124)/VLOOKUP($D124,Opérations[],8,0))),$D124&lt;&gt;""),"S",""))),"")</f>
        <v/>
      </c>
    </row>
    <row r="125" spans="3:56">
      <c r="C125" s="159" t="str">
        <f>IF(ISBLANK(D125),"",VLOOKUP(D125,Opérations[],2,0))</f>
        <v>Graissage et nettoyage</v>
      </c>
      <c r="D125" s="4">
        <f t="shared" si="5"/>
        <v>119</v>
      </c>
      <c r="E125" s="71">
        <f>IF(ISBLANK(D125),"",VLOOKUP(D125,Opérations[],3,0))</f>
        <v>42650</v>
      </c>
      <c r="F125" s="83"/>
      <c r="G125" s="80" t="str">
        <f t="array" aca="1" ref="G125" ca="1">IFERROR(IF(AND(OR(WEEKDAY(F$4,2)&gt;5,F$4=Congés),OR(F125="x",F125="S")),F125,IF(G$4=$E125,"x",IF(AND(((G$4-$E125)/VLOOKUP($D125,Opérations[],8,0))=INT(((G$4-$E125)/VLOOKUP($D125,Opérations[],8,0))),$D125&lt;&gt;""),"S",""))),"")</f>
        <v/>
      </c>
      <c r="H125" s="34" t="str">
        <f t="array" aca="1" ref="H125" ca="1">IFERROR(IF(AND(OR(WEEKDAY(G$4,2)&gt;5,G$4=Congés),OR(G125="x",G125="S")),G125,IF(H$4=$E125,"x",IF(AND(((H$4-$E125)/VLOOKUP($D125,Opérations[],8,0))=INT(((H$4-$E125)/VLOOKUP($D125,Opérations[],8,0))),$D125&lt;&gt;""),"S",""))),"")</f>
        <v/>
      </c>
      <c r="I125" s="34" t="str">
        <f t="array" aca="1" ref="I125" ca="1">IFERROR(IF(AND(OR(WEEKDAY(H$4,2)&gt;5,H$4=Congés),OR(H125="x",H125="S")),H125,IF(I$4=$E125,"x",IF(AND(((I$4-$E125)/VLOOKUP($D125,Opérations[],8,0))=INT(((I$4-$E125)/VLOOKUP($D125,Opérations[],8,0))),$D125&lt;&gt;""),"S",""))),"")</f>
        <v/>
      </c>
      <c r="J125" s="34" t="str">
        <f t="array" aca="1" ref="J125" ca="1">IFERROR(IF(AND(OR(WEEKDAY(I$4,2)&gt;5,I$4=Congés),OR(I125="x",I125="S")),I125,IF(J$4=$E125,"x",IF(AND(((J$4-$E125)/VLOOKUP($D125,Opérations[],8,0))=INT(((J$4-$E125)/VLOOKUP($D125,Opérations[],8,0))),$D125&lt;&gt;""),"S",""))),"")</f>
        <v/>
      </c>
      <c r="K125" s="34" t="str">
        <f t="array" aca="1" ref="K125" ca="1">IFERROR(IF(AND(OR(WEEKDAY(J$4,2)&gt;5,J$4=Congés),OR(J125="x",J125="S")),J125,IF(K$4=$E125,"x",IF(AND(((K$4-$E125)/VLOOKUP($D125,Opérations[],8,0))=INT(((K$4-$E125)/VLOOKUP($D125,Opérations[],8,0))),$D125&lt;&gt;""),"S",""))),"")</f>
        <v/>
      </c>
      <c r="L125" s="34" t="str">
        <f t="array" aca="1" ref="L125" ca="1">IFERROR(IF(AND(OR(WEEKDAY(K$4,2)&gt;5,K$4=Congés),OR(K125="x",K125="S")),K125,IF(L$4=$E125,"x",IF(AND(((L$4-$E125)/VLOOKUP($D125,Opérations[],8,0))=INT(((L$4-$E125)/VLOOKUP($D125,Opérations[],8,0))),$D125&lt;&gt;""),"S",""))),"")</f>
        <v/>
      </c>
      <c r="M125" s="34" t="str">
        <f t="array" aca="1" ref="M125" ca="1">IFERROR(IF(AND(OR(WEEKDAY(L$4,2)&gt;5,L$4=Congés),OR(L125="x",L125="S")),L125,IF(M$4=$E125,"x",IF(AND(((M$4-$E125)/VLOOKUP($D125,Opérations[],8,0))=INT(((M$4-$E125)/VLOOKUP($D125,Opérations[],8,0))),$D125&lt;&gt;""),"S",""))),"")</f>
        <v/>
      </c>
      <c r="N125" s="34" t="str">
        <f t="array" aca="1" ref="N125" ca="1">IFERROR(IF(AND(OR(WEEKDAY(M$4,2)&gt;5,M$4=Congés),OR(M125="x",M125="S")),M125,IF(N$4=$E125,"x",IF(AND(((N$4-$E125)/VLOOKUP($D125,Opérations[],8,0))=INT(((N$4-$E125)/VLOOKUP($D125,Opérations[],8,0))),$D125&lt;&gt;""),"S",""))),"")</f>
        <v/>
      </c>
      <c r="O125" s="34" t="str">
        <f t="array" aca="1" ref="O125" ca="1">IFERROR(IF(AND(OR(WEEKDAY(N$4,2)&gt;5,N$4=Congés),OR(N125="x",N125="S")),N125,IF(O$4=$E125,"x",IF(AND(((O$4-$E125)/VLOOKUP($D125,Opérations[],8,0))=INT(((O$4-$E125)/VLOOKUP($D125,Opérations[],8,0))),$D125&lt;&gt;""),"S",""))),"")</f>
        <v/>
      </c>
      <c r="P125" s="34" t="str">
        <f t="array" aca="1" ref="P125" ca="1">IFERROR(IF(AND(OR(WEEKDAY(O$4,2)&gt;5,O$4=Congés),OR(O125="x",O125="S")),O125,IF(P$4=$E125,"x",IF(AND(((P$4-$E125)/VLOOKUP($D125,Opérations[],8,0))=INT(((P$4-$E125)/VLOOKUP($D125,Opérations[],8,0))),$D125&lt;&gt;""),"S",""))),"")</f>
        <v/>
      </c>
      <c r="Q125" s="34" t="str">
        <f t="array" aca="1" ref="Q125" ca="1">IFERROR(IF(AND(OR(WEEKDAY(P$4,2)&gt;5,P$4=Congés),OR(P125="x",P125="S")),P125,IF(Q$4=$E125,"x",IF(AND(((Q$4-$E125)/VLOOKUP($D125,Opérations[],8,0))=INT(((Q$4-$E125)/VLOOKUP($D125,Opérations[],8,0))),$D125&lt;&gt;""),"S",""))),"")</f>
        <v/>
      </c>
      <c r="R125" s="34" t="str">
        <f t="array" aca="1" ref="R125" ca="1">IFERROR(IF(AND(OR(WEEKDAY(Q$4,2)&gt;5,Q$4=Congés),OR(Q125="x",Q125="S")),Q125,IF(R$4=$E125,"x",IF(AND(((R$4-$E125)/VLOOKUP($D125,Opérations[],8,0))=INT(((R$4-$E125)/VLOOKUP($D125,Opérations[],8,0))),$D125&lt;&gt;""),"S",""))),"")</f>
        <v/>
      </c>
      <c r="S125" s="34" t="str">
        <f t="array" aca="1" ref="S125" ca="1">IFERROR(IF(AND(OR(WEEKDAY(R$4,2)&gt;5,R$4=Congés),OR(R125="x",R125="S")),R125,IF(S$4=$E125,"x",IF(AND(((S$4-$E125)/VLOOKUP($D125,Opérations[],8,0))=INT(((S$4-$E125)/VLOOKUP($D125,Opérations[],8,0))),$D125&lt;&gt;""),"S",""))),"")</f>
        <v/>
      </c>
      <c r="T125" s="34" t="str">
        <f t="array" aca="1" ref="T125" ca="1">IFERROR(IF(AND(OR(WEEKDAY(S$4,2)&gt;5,S$4=Congés),OR(S125="x",S125="S")),S125,IF(T$4=$E125,"x",IF(AND(((T$4-$E125)/VLOOKUP($D125,Opérations[],8,0))=INT(((T$4-$E125)/VLOOKUP($D125,Opérations[],8,0))),$D125&lt;&gt;""),"S",""))),"")</f>
        <v/>
      </c>
      <c r="U125" s="34" t="str">
        <f t="array" aca="1" ref="U125" ca="1">IFERROR(IF(AND(OR(WEEKDAY(T$4,2)&gt;5,T$4=Congés),OR(T125="x",T125="S")),T125,IF(U$4=$E125,"x",IF(AND(((U$4-$E125)/VLOOKUP($D125,Opérations[],8,0))=INT(((U$4-$E125)/VLOOKUP($D125,Opérations[],8,0))),$D125&lt;&gt;""),"S",""))),"")</f>
        <v/>
      </c>
      <c r="V125" s="34" t="str">
        <f t="array" aca="1" ref="V125" ca="1">IFERROR(IF(AND(OR(WEEKDAY(U$4,2)&gt;5,U$4=Congés),OR(U125="x",U125="S")),U125,IF(V$4=$E125,"x",IF(AND(((V$4-$E125)/VLOOKUP($D125,Opérations[],8,0))=INT(((V$4-$E125)/VLOOKUP($D125,Opérations[],8,0))),$D125&lt;&gt;""),"S",""))),"")</f>
        <v/>
      </c>
      <c r="W125" s="34" t="str">
        <f t="array" aca="1" ref="W125" ca="1">IFERROR(IF(AND(OR(WEEKDAY(V$4,2)&gt;5,V$4=Congés),OR(V125="x",V125="S")),V125,IF(W$4=$E125,"x",IF(AND(((W$4-$E125)/VLOOKUP($D125,Opérations[],8,0))=INT(((W$4-$E125)/VLOOKUP($D125,Opérations[],8,0))),$D125&lt;&gt;""),"S",""))),"")</f>
        <v/>
      </c>
      <c r="X125" s="34" t="str">
        <f t="array" aca="1" ref="X125" ca="1">IFERROR(IF(AND(OR(WEEKDAY(W$4,2)&gt;5,W$4=Congés),OR(W125="x",W125="S")),W125,IF(X$4=$E125,"x",IF(AND(((X$4-$E125)/VLOOKUP($D125,Opérations[],8,0))=INT(((X$4-$E125)/VLOOKUP($D125,Opérations[],8,0))),$D125&lt;&gt;""),"S",""))),"")</f>
        <v/>
      </c>
      <c r="Y125" s="34" t="str">
        <f t="array" aca="1" ref="Y125" ca="1">IFERROR(IF(AND(OR(WEEKDAY(X$4,2)&gt;5,X$4=Congés),OR(X125="x",X125="S")),X125,IF(Y$4=$E125,"x",IF(AND(((Y$4-$E125)/VLOOKUP($D125,Opérations[],8,0))=INT(((Y$4-$E125)/VLOOKUP($D125,Opérations[],8,0))),$D125&lt;&gt;""),"S",""))),"")</f>
        <v/>
      </c>
      <c r="Z125" s="34" t="str">
        <f t="array" aca="1" ref="Z125" ca="1">IFERROR(IF(AND(OR(WEEKDAY(Y$4,2)&gt;5,Y$4=Congés),OR(Y125="x",Y125="S")),Y125,IF(Z$4=$E125,"x",IF(AND(((Z$4-$E125)/VLOOKUP($D125,Opérations[],8,0))=INT(((Z$4-$E125)/VLOOKUP($D125,Opérations[],8,0))),$D125&lt;&gt;""),"S",""))),"")</f>
        <v/>
      </c>
      <c r="AA125" s="34" t="str">
        <f t="array" aca="1" ref="AA125" ca="1">IFERROR(IF(AND(OR(WEEKDAY(Z$4,2)&gt;5,Z$4=Congés),OR(Z125="x",Z125="S")),Z125,IF(AA$4=$E125,"x",IF(AND(((AA$4-$E125)/VLOOKUP($D125,Opérations[],8,0))=INT(((AA$4-$E125)/VLOOKUP($D125,Opérations[],8,0))),$D125&lt;&gt;""),"S",""))),"")</f>
        <v/>
      </c>
      <c r="AB125" s="34" t="str">
        <f t="array" aca="1" ref="AB125" ca="1">IFERROR(IF(AND(OR(WEEKDAY(AA$4,2)&gt;5,AA$4=Congés),OR(AA125="x",AA125="S")),AA125,IF(AB$4=$E125,"x",IF(AND(((AB$4-$E125)/VLOOKUP($D125,Opérations[],8,0))=INT(((AB$4-$E125)/VLOOKUP($D125,Opérations[],8,0))),$D125&lt;&gt;""),"S",""))),"")</f>
        <v/>
      </c>
      <c r="AC125" s="34" t="str">
        <f t="array" aca="1" ref="AC125" ca="1">IFERROR(IF(AND(OR(WEEKDAY(AB$4,2)&gt;5,AB$4=Congés),OR(AB125="x",AB125="S")),AB125,IF(AC$4=$E125,"x",IF(AND(((AC$4-$E125)/VLOOKUP($D125,Opérations[],8,0))=INT(((AC$4-$E125)/VLOOKUP($D125,Opérations[],8,0))),$D125&lt;&gt;""),"S",""))),"")</f>
        <v/>
      </c>
      <c r="AD125" s="34" t="str">
        <f t="array" aca="1" ref="AD125" ca="1">IFERROR(IF(AND(OR(WEEKDAY(AC$4,2)&gt;5,AC$4=Congés),OR(AC125="x",AC125="S")),AC125,IF(AD$4=$E125,"x",IF(AND(((AD$4-$E125)/VLOOKUP($D125,Opérations[],8,0))=INT(((AD$4-$E125)/VLOOKUP($D125,Opérations[],8,0))),$D125&lt;&gt;""),"S",""))),"")</f>
        <v/>
      </c>
      <c r="AE125" s="34" t="str">
        <f t="array" aca="1" ref="AE125" ca="1">IFERROR(IF(AND(OR(WEEKDAY(AD$4,2)&gt;5,AD$4=Congés),OR(AD125="x",AD125="S")),AD125,IF(AE$4=$E125,"x",IF(AND(((AE$4-$E125)/VLOOKUP($D125,Opérations[],8,0))=INT(((AE$4-$E125)/VLOOKUP($D125,Opérations[],8,0))),$D125&lt;&gt;""),"S",""))),"")</f>
        <v/>
      </c>
      <c r="AF125" s="34" t="str">
        <f t="array" aca="1" ref="AF125" ca="1">IFERROR(IF(AND(OR(WEEKDAY(AE$4,2)&gt;5,AE$4=Congés),OR(AE125="x",AE125="S")),AE125,IF(AF$4=$E125,"x",IF(AND(((AF$4-$E125)/VLOOKUP($D125,Opérations[],8,0))=INT(((AF$4-$E125)/VLOOKUP($D125,Opérations[],8,0))),$D125&lt;&gt;""),"S",""))),"")</f>
        <v/>
      </c>
      <c r="AG125" s="72" t="str">
        <f t="array" aca="1" ref="AG125" ca="1">IFERROR(IF(AND(OR(WEEKDAY(AF$4,2)&gt;5,AF$4=Congés),OR(AF125="x",AF125="S")),AF125,IF(AG$4=$E125,"x",IF(AND(((AG$4-$E125)/VLOOKUP($D125,Opérations[],8,0))=INT(((AG$4-$E125)/VLOOKUP($D125,Opérations[],8,0))),$D125&lt;&gt;""),"S",""))),"")</f>
        <v/>
      </c>
      <c r="AH125" s="80" t="str">
        <f t="array" aca="1" ref="AH125" ca="1">IFERROR(IF(AND(OR(WEEKDAY(AG$4,2)&gt;5,AG$4=Congés),OR(AG125="x",AG125="S")),AG125,IF(AH$4=$E125,"x",IF(AND(((AH$4-$E125)/VLOOKUP($D125,Opérations[],8,0))=INT(((AH$4-$E125)/VLOOKUP($D125,Opérations[],8,0))),$D125&lt;&gt;""),"S",""))),"")</f>
        <v/>
      </c>
      <c r="AI125" s="34" t="str">
        <f t="array" aca="1" ref="AI125" ca="1">IFERROR(IF(AND(OR(WEEKDAY(AH$4,2)&gt;5,AH$4=Congés),OR(AH125="x",AH125="S")),AH125,IF(AI$4=$E125,"x",IF(AND(((AI$4-$E125)/VLOOKUP($D125,Opérations[],8,0))=INT(((AI$4-$E125)/VLOOKUP($D125,Opérations[],8,0))),$D125&lt;&gt;""),"S",""))),"")</f>
        <v/>
      </c>
      <c r="AJ125" s="34" t="str">
        <f t="array" aca="1" ref="AJ125" ca="1">IFERROR(IF(AND(OR(WEEKDAY(AI$4,2)&gt;5,AI$4=Congés),OR(AI125="x",AI125="S")),AI125,IF(AJ$4=$E125,"x",IF(AND(((AJ$4-$E125)/VLOOKUP($D125,Opérations[],8,0))=INT(((AJ$4-$E125)/VLOOKUP($D125,Opérations[],8,0))),$D125&lt;&gt;""),"S",""))),"")</f>
        <v/>
      </c>
      <c r="AK125" s="34" t="str">
        <f t="array" aca="1" ref="AK125" ca="1">IFERROR(IF(AND(OR(WEEKDAY(AJ$4,2)&gt;5,AJ$4=Congés),OR(AJ125="x",AJ125="S")),AJ125,IF(AK$4=$E125,"x",IF(AND(((AK$4-$E125)/VLOOKUP($D125,Opérations[],8,0))=INT(((AK$4-$E125)/VLOOKUP($D125,Opérations[],8,0))),$D125&lt;&gt;""),"S",""))),"")</f>
        <v/>
      </c>
      <c r="AL125" s="34" t="str">
        <f t="array" aca="1" ref="AL125" ca="1">IFERROR(IF(AND(OR(WEEKDAY(AK$4,2)&gt;5,AK$4=Congés),OR(AK125="x",AK125="S")),AK125,IF(AL$4=$E125,"x",IF(AND(((AL$4-$E125)/VLOOKUP($D125,Opérations[],8,0))=INT(((AL$4-$E125)/VLOOKUP($D125,Opérations[],8,0))),$D125&lt;&gt;""),"S",""))),"")</f>
        <v/>
      </c>
      <c r="AM125" s="34" t="str">
        <f t="array" aca="1" ref="AM125" ca="1">IFERROR(IF(AND(OR(WEEKDAY(AL$4,2)&gt;5,AL$4=Congés),OR(AL125="x",AL125="S")),AL125,IF(AM$4=$E125,"x",IF(AND(((AM$4-$E125)/VLOOKUP($D125,Opérations[],8,0))=INT(((AM$4-$E125)/VLOOKUP($D125,Opérations[],8,0))),$D125&lt;&gt;""),"S",""))),"")</f>
        <v/>
      </c>
      <c r="AN125" s="34" t="str">
        <f t="array" aca="1" ref="AN125" ca="1">IFERROR(IF(AND(OR(WEEKDAY(AM$4,2)&gt;5,AM$4=Congés),OR(AM125="x",AM125="S")),AM125,IF(AN$4=$E125,"x",IF(AND(((AN$4-$E125)/VLOOKUP($D125,Opérations[],8,0))=INT(((AN$4-$E125)/VLOOKUP($D125,Opérations[],8,0))),$D125&lt;&gt;""),"S",""))),"")</f>
        <v/>
      </c>
      <c r="AO125" s="34" t="str">
        <f t="array" aca="1" ref="AO125" ca="1">IFERROR(IF(AND(OR(WEEKDAY(AN$4,2)&gt;5,AN$4=Congés),OR(AN125="x",AN125="S")),AN125,IF(AO$4=$E125,"x",IF(AND(((AO$4-$E125)/VLOOKUP($D125,Opérations[],8,0))=INT(((AO$4-$E125)/VLOOKUP($D125,Opérations[],8,0))),$D125&lt;&gt;""),"S",""))),"")</f>
        <v/>
      </c>
      <c r="AP125" s="34" t="str">
        <f t="array" aca="1" ref="AP125" ca="1">IFERROR(IF(AND(OR(WEEKDAY(AO$4,2)&gt;5,AO$4=Congés),OR(AO125="x",AO125="S")),AO125,IF(AP$4=$E125,"x",IF(AND(((AP$4-$E125)/VLOOKUP($D125,Opérations[],8,0))=INT(((AP$4-$E125)/VLOOKUP($D125,Opérations[],8,0))),$D125&lt;&gt;""),"S",""))),"")</f>
        <v/>
      </c>
      <c r="AQ125" s="34" t="str">
        <f t="array" aca="1" ref="AQ125" ca="1">IFERROR(IF(AND(OR(WEEKDAY(AP$4,2)&gt;5,AP$4=Congés),OR(AP125="x",AP125="S")),AP125,IF(AQ$4=$E125,"x",IF(AND(((AQ$4-$E125)/VLOOKUP($D125,Opérations[],8,0))=INT(((AQ$4-$E125)/VLOOKUP($D125,Opérations[],8,0))),$D125&lt;&gt;""),"S",""))),"")</f>
        <v/>
      </c>
      <c r="AR125" s="34" t="str">
        <f t="array" aca="1" ref="AR125" ca="1">IFERROR(IF(AND(OR(WEEKDAY(AQ$4,2)&gt;5,AQ$4=Congés),OR(AQ125="x",AQ125="S")),AQ125,IF(AR$4=$E125,"x",IF(AND(((AR$4-$E125)/VLOOKUP($D125,Opérations[],8,0))=INT(((AR$4-$E125)/VLOOKUP($D125,Opérations[],8,0))),$D125&lt;&gt;""),"S",""))),"")</f>
        <v/>
      </c>
      <c r="AS125" s="34" t="str">
        <f t="array" aca="1" ref="AS125" ca="1">IFERROR(IF(AND(OR(WEEKDAY(AR$4,2)&gt;5,AR$4=Congés),OR(AR125="x",AR125="S")),AR125,IF(AS$4=$E125,"x",IF(AND(((AS$4-$E125)/VLOOKUP($D125,Opérations[],8,0))=INT(((AS$4-$E125)/VLOOKUP($D125,Opérations[],8,0))),$D125&lt;&gt;""),"S",""))),"")</f>
        <v/>
      </c>
      <c r="AT125" s="34" t="str">
        <f t="array" aca="1" ref="AT125" ca="1">IFERROR(IF(AND(OR(WEEKDAY(AS$4,2)&gt;5,AS$4=Congés),OR(AS125="x",AS125="S")),AS125,IF(AT$4=$E125,"x",IF(AND(((AT$4-$E125)/VLOOKUP($D125,Opérations[],8,0))=INT(((AT$4-$E125)/VLOOKUP($D125,Opérations[],8,0))),$D125&lt;&gt;""),"S",""))),"")</f>
        <v/>
      </c>
      <c r="AU125" s="34" t="str">
        <f t="array" aca="1" ref="AU125" ca="1">IFERROR(IF(AND(OR(WEEKDAY(AT$4,2)&gt;5,AT$4=Congés),OR(AT125="x",AT125="S")),AT125,IF(AU$4=$E125,"x",IF(AND(((AU$4-$E125)/VLOOKUP($D125,Opérations[],8,0))=INT(((AU$4-$E125)/VLOOKUP($D125,Opérations[],8,0))),$D125&lt;&gt;""),"S",""))),"")</f>
        <v/>
      </c>
      <c r="AV125" s="34" t="str">
        <f t="array" aca="1" ref="AV125" ca="1">IFERROR(IF(AND(OR(WEEKDAY(AU$4,2)&gt;5,AU$4=Congés),OR(AU125="x",AU125="S")),AU125,IF(AV$4=$E125,"x",IF(AND(((AV$4-$E125)/VLOOKUP($D125,Opérations[],8,0))=INT(((AV$4-$E125)/VLOOKUP($D125,Opérations[],8,0))),$D125&lt;&gt;""),"S",""))),"")</f>
        <v/>
      </c>
      <c r="AW125" s="34" t="str">
        <f t="array" aca="1" ref="AW125" ca="1">IFERROR(IF(AND(OR(WEEKDAY(AV$4,2)&gt;5,AV$4=Congés),OR(AV125="x",AV125="S")),AV125,IF(AW$4=$E125,"x",IF(AND(((AW$4-$E125)/VLOOKUP($D125,Opérations[],8,0))=INT(((AW$4-$E125)/VLOOKUP($D125,Opérations[],8,0))),$D125&lt;&gt;""),"S",""))),"")</f>
        <v/>
      </c>
      <c r="AX125" s="34" t="str">
        <f t="array" aca="1" ref="AX125" ca="1">IFERROR(IF(AND(OR(WEEKDAY(AW$4,2)&gt;5,AW$4=Congés),OR(AW125="x",AW125="S")),AW125,IF(AX$4=$E125,"x",IF(AND(((AX$4-$E125)/VLOOKUP($D125,Opérations[],8,0))=INT(((AX$4-$E125)/VLOOKUP($D125,Opérations[],8,0))),$D125&lt;&gt;""),"S",""))),"")</f>
        <v/>
      </c>
      <c r="AY125" s="34" t="str">
        <f t="array" aca="1" ref="AY125" ca="1">IFERROR(IF(AND(OR(WEEKDAY(AX$4,2)&gt;5,AX$4=Congés),OR(AX125="x",AX125="S")),AX125,IF(AY$4=$E125,"x",IF(AND(((AY$4-$E125)/VLOOKUP($D125,Opérations[],8,0))=INT(((AY$4-$E125)/VLOOKUP($D125,Opérations[],8,0))),$D125&lt;&gt;""),"S",""))),"")</f>
        <v/>
      </c>
      <c r="AZ125" s="34" t="str">
        <f t="array" aca="1" ref="AZ125" ca="1">IFERROR(IF(AND(OR(WEEKDAY(AY$4,2)&gt;5,AY$4=Congés),OR(AY125="x",AY125="S")),AY125,IF(AZ$4=$E125,"x",IF(AND(((AZ$4-$E125)/VLOOKUP($D125,Opérations[],8,0))=INT(((AZ$4-$E125)/VLOOKUP($D125,Opérations[],8,0))),$D125&lt;&gt;""),"S",""))),"")</f>
        <v/>
      </c>
      <c r="BA125" s="34" t="str">
        <f t="array" aca="1" ref="BA125" ca="1">IFERROR(IF(AND(OR(WEEKDAY(AZ$4,2)&gt;5,AZ$4=Congés),OR(AZ125="x",AZ125="S")),AZ125,IF(BA$4=$E125,"x",IF(AND(((BA$4-$E125)/VLOOKUP($D125,Opérations[],8,0))=INT(((BA$4-$E125)/VLOOKUP($D125,Opérations[],8,0))),$D125&lt;&gt;""),"S",""))),"")</f>
        <v/>
      </c>
      <c r="BB125" s="34" t="str">
        <f t="array" aca="1" ref="BB125" ca="1">IFERROR(IF(AND(OR(WEEKDAY(BA$4,2)&gt;5,BA$4=Congés),OR(BA125="x",BA125="S")),BA125,IF(BB$4=$E125,"x",IF(AND(((BB$4-$E125)/VLOOKUP($D125,Opérations[],8,0))=INT(((BB$4-$E125)/VLOOKUP($D125,Opérations[],8,0))),$D125&lt;&gt;""),"S",""))),"")</f>
        <v/>
      </c>
      <c r="BC125" s="34" t="str">
        <f t="array" aca="1" ref="BC125" ca="1">IFERROR(IF(AND(OR(WEEKDAY(BB$4,2)&gt;5,BB$4=Congés),OR(BB125="x",BB125="S")),BB125,IF(BC$4=$E125,"x",IF(AND(((BC$4-$E125)/VLOOKUP($D125,Opérations[],8,0))=INT(((BC$4-$E125)/VLOOKUP($D125,Opérations[],8,0))),$D125&lt;&gt;""),"S",""))),"")</f>
        <v/>
      </c>
      <c r="BD125" s="72" t="str">
        <f t="array" aca="1" ref="BD125" ca="1">IFERROR(IF(AND(OR(WEEKDAY(BC$4,2)&gt;5,BC$4=Congés),OR(BC125="x",BC125="S")),BC125,IF(BD$4=$E125,"x",IF(AND(((BD$4-$E125)/VLOOKUP($D125,Opérations[],8,0))=INT(((BD$4-$E125)/VLOOKUP($D125,Opérations[],8,0))),$D125&lt;&gt;""),"S",""))),"")</f>
        <v/>
      </c>
    </row>
    <row r="126" spans="3:56">
      <c r="C126" s="163" t="str">
        <f>IF(ISBLANK(D126),"",VLOOKUP(D126,Opérations[],2,0))</f>
        <v>Vérins de butée plateau bouchons X4</v>
      </c>
      <c r="D126" s="4">
        <f t="shared" si="5"/>
        <v>120</v>
      </c>
      <c r="E126" s="71">
        <f>IF(ISBLANK(D126),"",VLOOKUP(D126,Opérations[],3,0))</f>
        <v>0</v>
      </c>
      <c r="F126" s="83"/>
      <c r="G126" s="80" t="str">
        <f t="array" aca="1" ref="G126" ca="1">IFERROR(IF(AND(OR(WEEKDAY(F$4,2)&gt;5,F$4=Congés),OR(F126="x",F126="S")),F126,IF(G$4=$E126,"x",IF(AND(((G$4-$E126)/VLOOKUP($D126,Opérations[],8,0))=INT(((G$4-$E126)/VLOOKUP($D126,Opérations[],8,0))),$D126&lt;&gt;""),"S",""))),"")</f>
        <v/>
      </c>
      <c r="H126" s="34" t="str">
        <f t="array" aca="1" ref="H126" ca="1">IFERROR(IF(AND(OR(WEEKDAY(G$4,2)&gt;5,G$4=Congés),OR(G126="x",G126="S")),G126,IF(H$4=$E126,"x",IF(AND(((H$4-$E126)/VLOOKUP($D126,Opérations[],8,0))=INT(((H$4-$E126)/VLOOKUP($D126,Opérations[],8,0))),$D126&lt;&gt;""),"S",""))),"")</f>
        <v/>
      </c>
      <c r="I126" s="34" t="str">
        <f t="array" aca="1" ref="I126" ca="1">IFERROR(IF(AND(OR(WEEKDAY(H$4,2)&gt;5,H$4=Congés),OR(H126="x",H126="S")),H126,IF(I$4=$E126,"x",IF(AND(((I$4-$E126)/VLOOKUP($D126,Opérations[],8,0))=INT(((I$4-$E126)/VLOOKUP($D126,Opérations[],8,0))),$D126&lt;&gt;""),"S",""))),"")</f>
        <v/>
      </c>
      <c r="J126" s="34" t="str">
        <f t="array" aca="1" ref="J126" ca="1">IFERROR(IF(AND(OR(WEEKDAY(I$4,2)&gt;5,I$4=Congés),OR(I126="x",I126="S")),I126,IF(J$4=$E126,"x",IF(AND(((J$4-$E126)/VLOOKUP($D126,Opérations[],8,0))=INT(((J$4-$E126)/VLOOKUP($D126,Opérations[],8,0))),$D126&lt;&gt;""),"S",""))),"")</f>
        <v/>
      </c>
      <c r="K126" s="34" t="str">
        <f t="array" aca="1" ref="K126" ca="1">IFERROR(IF(AND(OR(WEEKDAY(J$4,2)&gt;5,J$4=Congés),OR(J126="x",J126="S")),J126,IF(K$4=$E126,"x",IF(AND(((K$4-$E126)/VLOOKUP($D126,Opérations[],8,0))=INT(((K$4-$E126)/VLOOKUP($D126,Opérations[],8,0))),$D126&lt;&gt;""),"S",""))),"")</f>
        <v/>
      </c>
      <c r="L126" s="34" t="str">
        <f t="array" aca="1" ref="L126" ca="1">IFERROR(IF(AND(OR(WEEKDAY(K$4,2)&gt;5,K$4=Congés),OR(K126="x",K126="S")),K126,IF(L$4=$E126,"x",IF(AND(((L$4-$E126)/VLOOKUP($D126,Opérations[],8,0))=INT(((L$4-$E126)/VLOOKUP($D126,Opérations[],8,0))),$D126&lt;&gt;""),"S",""))),"")</f>
        <v/>
      </c>
      <c r="M126" s="34" t="str">
        <f t="array" aca="1" ref="M126" ca="1">IFERROR(IF(AND(OR(WEEKDAY(L$4,2)&gt;5,L$4=Congés),OR(L126="x",L126="S")),L126,IF(M$4=$E126,"x",IF(AND(((M$4-$E126)/VLOOKUP($D126,Opérations[],8,0))=INT(((M$4-$E126)/VLOOKUP($D126,Opérations[],8,0))),$D126&lt;&gt;""),"S",""))),"")</f>
        <v/>
      </c>
      <c r="N126" s="34" t="str">
        <f t="array" aca="1" ref="N126" ca="1">IFERROR(IF(AND(OR(WEEKDAY(M$4,2)&gt;5,M$4=Congés),OR(M126="x",M126="S")),M126,IF(N$4=$E126,"x",IF(AND(((N$4-$E126)/VLOOKUP($D126,Opérations[],8,0))=INT(((N$4-$E126)/VLOOKUP($D126,Opérations[],8,0))),$D126&lt;&gt;""),"S",""))),"")</f>
        <v/>
      </c>
      <c r="O126" s="34" t="str">
        <f t="array" aca="1" ref="O126" ca="1">IFERROR(IF(AND(OR(WEEKDAY(N$4,2)&gt;5,N$4=Congés),OR(N126="x",N126="S")),N126,IF(O$4=$E126,"x",IF(AND(((O$4-$E126)/VLOOKUP($D126,Opérations[],8,0))=INT(((O$4-$E126)/VLOOKUP($D126,Opérations[],8,0))),$D126&lt;&gt;""),"S",""))),"")</f>
        <v/>
      </c>
      <c r="P126" s="34" t="str">
        <f t="array" aca="1" ref="P126" ca="1">IFERROR(IF(AND(OR(WEEKDAY(O$4,2)&gt;5,O$4=Congés),OR(O126="x",O126="S")),O126,IF(P$4=$E126,"x",IF(AND(((P$4-$E126)/VLOOKUP($D126,Opérations[],8,0))=INT(((P$4-$E126)/VLOOKUP($D126,Opérations[],8,0))),$D126&lt;&gt;""),"S",""))),"")</f>
        <v/>
      </c>
      <c r="Q126" s="34" t="str">
        <f t="array" aca="1" ref="Q126" ca="1">IFERROR(IF(AND(OR(WEEKDAY(P$4,2)&gt;5,P$4=Congés),OR(P126="x",P126="S")),P126,IF(Q$4=$E126,"x",IF(AND(((Q$4-$E126)/VLOOKUP($D126,Opérations[],8,0))=INT(((Q$4-$E126)/VLOOKUP($D126,Opérations[],8,0))),$D126&lt;&gt;""),"S",""))),"")</f>
        <v/>
      </c>
      <c r="R126" s="34" t="str">
        <f t="array" aca="1" ref="R126" ca="1">IFERROR(IF(AND(OR(WEEKDAY(Q$4,2)&gt;5,Q$4=Congés),OR(Q126="x",Q126="S")),Q126,IF(R$4=$E126,"x",IF(AND(((R$4-$E126)/VLOOKUP($D126,Opérations[],8,0))=INT(((R$4-$E126)/VLOOKUP($D126,Opérations[],8,0))),$D126&lt;&gt;""),"S",""))),"")</f>
        <v/>
      </c>
      <c r="S126" s="34" t="str">
        <f t="array" aca="1" ref="S126" ca="1">IFERROR(IF(AND(OR(WEEKDAY(R$4,2)&gt;5,R$4=Congés),OR(R126="x",R126="S")),R126,IF(S$4=$E126,"x",IF(AND(((S$4-$E126)/VLOOKUP($D126,Opérations[],8,0))=INT(((S$4-$E126)/VLOOKUP($D126,Opérations[],8,0))),$D126&lt;&gt;""),"S",""))),"")</f>
        <v/>
      </c>
      <c r="T126" s="34" t="str">
        <f t="array" aca="1" ref="T126" ca="1">IFERROR(IF(AND(OR(WEEKDAY(S$4,2)&gt;5,S$4=Congés),OR(S126="x",S126="S")),S126,IF(T$4=$E126,"x",IF(AND(((T$4-$E126)/VLOOKUP($D126,Opérations[],8,0))=INT(((T$4-$E126)/VLOOKUP($D126,Opérations[],8,0))),$D126&lt;&gt;""),"S",""))),"")</f>
        <v/>
      </c>
      <c r="U126" s="34" t="str">
        <f t="array" aca="1" ref="U126" ca="1">IFERROR(IF(AND(OR(WEEKDAY(T$4,2)&gt;5,T$4=Congés),OR(T126="x",T126="S")),T126,IF(U$4=$E126,"x",IF(AND(((U$4-$E126)/VLOOKUP($D126,Opérations[],8,0))=INT(((U$4-$E126)/VLOOKUP($D126,Opérations[],8,0))),$D126&lt;&gt;""),"S",""))),"")</f>
        <v/>
      </c>
      <c r="V126" s="34" t="str">
        <f t="array" aca="1" ref="V126" ca="1">IFERROR(IF(AND(OR(WEEKDAY(U$4,2)&gt;5,U$4=Congés),OR(U126="x",U126="S")),U126,IF(V$4=$E126,"x",IF(AND(((V$4-$E126)/VLOOKUP($D126,Opérations[],8,0))=INT(((V$4-$E126)/VLOOKUP($D126,Opérations[],8,0))),$D126&lt;&gt;""),"S",""))),"")</f>
        <v/>
      </c>
      <c r="W126" s="34" t="str">
        <f t="array" aca="1" ref="W126" ca="1">IFERROR(IF(AND(OR(WEEKDAY(V$4,2)&gt;5,V$4=Congés),OR(V126="x",V126="S")),V126,IF(W$4=$E126,"x",IF(AND(((W$4-$E126)/VLOOKUP($D126,Opérations[],8,0))=INT(((W$4-$E126)/VLOOKUP($D126,Opérations[],8,0))),$D126&lt;&gt;""),"S",""))),"")</f>
        <v/>
      </c>
      <c r="X126" s="34" t="str">
        <f t="array" aca="1" ref="X126" ca="1">IFERROR(IF(AND(OR(WEEKDAY(W$4,2)&gt;5,W$4=Congés),OR(W126="x",W126="S")),W126,IF(X$4=$E126,"x",IF(AND(((X$4-$E126)/VLOOKUP($D126,Opérations[],8,0))=INT(((X$4-$E126)/VLOOKUP($D126,Opérations[],8,0))),$D126&lt;&gt;""),"S",""))),"")</f>
        <v/>
      </c>
      <c r="Y126" s="34" t="str">
        <f t="array" aca="1" ref="Y126" ca="1">IFERROR(IF(AND(OR(WEEKDAY(X$4,2)&gt;5,X$4=Congés),OR(X126="x",X126="S")),X126,IF(Y$4=$E126,"x",IF(AND(((Y$4-$E126)/VLOOKUP($D126,Opérations[],8,0))=INT(((Y$4-$E126)/VLOOKUP($D126,Opérations[],8,0))),$D126&lt;&gt;""),"S",""))),"")</f>
        <v/>
      </c>
      <c r="Z126" s="34" t="str">
        <f t="array" aca="1" ref="Z126" ca="1">IFERROR(IF(AND(OR(WEEKDAY(Y$4,2)&gt;5,Y$4=Congés),OR(Y126="x",Y126="S")),Y126,IF(Z$4=$E126,"x",IF(AND(((Z$4-$E126)/VLOOKUP($D126,Opérations[],8,0))=INT(((Z$4-$E126)/VLOOKUP($D126,Opérations[],8,0))),$D126&lt;&gt;""),"S",""))),"")</f>
        <v/>
      </c>
      <c r="AA126" s="34" t="str">
        <f t="array" aca="1" ref="AA126" ca="1">IFERROR(IF(AND(OR(WEEKDAY(Z$4,2)&gt;5,Z$4=Congés),OR(Z126="x",Z126="S")),Z126,IF(AA$4=$E126,"x",IF(AND(((AA$4-$E126)/VLOOKUP($D126,Opérations[],8,0))=INT(((AA$4-$E126)/VLOOKUP($D126,Opérations[],8,0))),$D126&lt;&gt;""),"S",""))),"")</f>
        <v/>
      </c>
      <c r="AB126" s="34" t="str">
        <f t="array" aca="1" ref="AB126" ca="1">IFERROR(IF(AND(OR(WEEKDAY(AA$4,2)&gt;5,AA$4=Congés),OR(AA126="x",AA126="S")),AA126,IF(AB$4=$E126,"x",IF(AND(((AB$4-$E126)/VLOOKUP($D126,Opérations[],8,0))=INT(((AB$4-$E126)/VLOOKUP($D126,Opérations[],8,0))),$D126&lt;&gt;""),"S",""))),"")</f>
        <v/>
      </c>
      <c r="AC126" s="34" t="str">
        <f t="array" aca="1" ref="AC126" ca="1">IFERROR(IF(AND(OR(WEEKDAY(AB$4,2)&gt;5,AB$4=Congés),OR(AB126="x",AB126="S")),AB126,IF(AC$4=$E126,"x",IF(AND(((AC$4-$E126)/VLOOKUP($D126,Opérations[],8,0))=INT(((AC$4-$E126)/VLOOKUP($D126,Opérations[],8,0))),$D126&lt;&gt;""),"S",""))),"")</f>
        <v/>
      </c>
      <c r="AD126" s="34" t="str">
        <f t="array" aca="1" ref="AD126" ca="1">IFERROR(IF(AND(OR(WEEKDAY(AC$4,2)&gt;5,AC$4=Congés),OR(AC126="x",AC126="S")),AC126,IF(AD$4=$E126,"x",IF(AND(((AD$4-$E126)/VLOOKUP($D126,Opérations[],8,0))=INT(((AD$4-$E126)/VLOOKUP($D126,Opérations[],8,0))),$D126&lt;&gt;""),"S",""))),"")</f>
        <v/>
      </c>
      <c r="AE126" s="34" t="str">
        <f t="array" aca="1" ref="AE126" ca="1">IFERROR(IF(AND(OR(WEEKDAY(AD$4,2)&gt;5,AD$4=Congés),OR(AD126="x",AD126="S")),AD126,IF(AE$4=$E126,"x",IF(AND(((AE$4-$E126)/VLOOKUP($D126,Opérations[],8,0))=INT(((AE$4-$E126)/VLOOKUP($D126,Opérations[],8,0))),$D126&lt;&gt;""),"S",""))),"")</f>
        <v/>
      </c>
      <c r="AF126" s="34" t="str">
        <f t="array" aca="1" ref="AF126" ca="1">IFERROR(IF(AND(OR(WEEKDAY(AE$4,2)&gt;5,AE$4=Congés),OR(AE126="x",AE126="S")),AE126,IF(AF$4=$E126,"x",IF(AND(((AF$4-$E126)/VLOOKUP($D126,Opérations[],8,0))=INT(((AF$4-$E126)/VLOOKUP($D126,Opérations[],8,0))),$D126&lt;&gt;""),"S",""))),"")</f>
        <v/>
      </c>
      <c r="AG126" s="72" t="str">
        <f t="array" aca="1" ref="AG126" ca="1">IFERROR(IF(AND(OR(WEEKDAY(AF$4,2)&gt;5,AF$4=Congés),OR(AF126="x",AF126="S")),AF126,IF(AG$4=$E126,"x",IF(AND(((AG$4-$E126)/VLOOKUP($D126,Opérations[],8,0))=INT(((AG$4-$E126)/VLOOKUP($D126,Opérations[],8,0))),$D126&lt;&gt;""),"S",""))),"")</f>
        <v/>
      </c>
      <c r="AH126" s="80" t="str">
        <f t="array" aca="1" ref="AH126" ca="1">IFERROR(IF(AND(OR(WEEKDAY(AG$4,2)&gt;5,AG$4=Congés),OR(AG126="x",AG126="S")),AG126,IF(AH$4=$E126,"x",IF(AND(((AH$4-$E126)/VLOOKUP($D126,Opérations[],8,0))=INT(((AH$4-$E126)/VLOOKUP($D126,Opérations[],8,0))),$D126&lt;&gt;""),"S",""))),"")</f>
        <v/>
      </c>
      <c r="AI126" s="34" t="str">
        <f t="array" aca="1" ref="AI126" ca="1">IFERROR(IF(AND(OR(WEEKDAY(AH$4,2)&gt;5,AH$4=Congés),OR(AH126="x",AH126="S")),AH126,IF(AI$4=$E126,"x",IF(AND(((AI$4-$E126)/VLOOKUP($D126,Opérations[],8,0))=INT(((AI$4-$E126)/VLOOKUP($D126,Opérations[],8,0))),$D126&lt;&gt;""),"S",""))),"")</f>
        <v/>
      </c>
      <c r="AJ126" s="34" t="str">
        <f t="array" aca="1" ref="AJ126" ca="1">IFERROR(IF(AND(OR(WEEKDAY(AI$4,2)&gt;5,AI$4=Congés),OR(AI126="x",AI126="S")),AI126,IF(AJ$4=$E126,"x",IF(AND(((AJ$4-$E126)/VLOOKUP($D126,Opérations[],8,0))=INT(((AJ$4-$E126)/VLOOKUP($D126,Opérations[],8,0))),$D126&lt;&gt;""),"S",""))),"")</f>
        <v/>
      </c>
      <c r="AK126" s="34" t="str">
        <f t="array" aca="1" ref="AK126" ca="1">IFERROR(IF(AND(OR(WEEKDAY(AJ$4,2)&gt;5,AJ$4=Congés),OR(AJ126="x",AJ126="S")),AJ126,IF(AK$4=$E126,"x",IF(AND(((AK$4-$E126)/VLOOKUP($D126,Opérations[],8,0))=INT(((AK$4-$E126)/VLOOKUP($D126,Opérations[],8,0))),$D126&lt;&gt;""),"S",""))),"")</f>
        <v/>
      </c>
      <c r="AL126" s="34" t="str">
        <f t="array" aca="1" ref="AL126" ca="1">IFERROR(IF(AND(OR(WEEKDAY(AK$4,2)&gt;5,AK$4=Congés),OR(AK126="x",AK126="S")),AK126,IF(AL$4=$E126,"x",IF(AND(((AL$4-$E126)/VLOOKUP($D126,Opérations[],8,0))=INT(((AL$4-$E126)/VLOOKUP($D126,Opérations[],8,0))),$D126&lt;&gt;""),"S",""))),"")</f>
        <v/>
      </c>
      <c r="AM126" s="34" t="str">
        <f t="array" aca="1" ref="AM126" ca="1">IFERROR(IF(AND(OR(WEEKDAY(AL$4,2)&gt;5,AL$4=Congés),OR(AL126="x",AL126="S")),AL126,IF(AM$4=$E126,"x",IF(AND(((AM$4-$E126)/VLOOKUP($D126,Opérations[],8,0))=INT(((AM$4-$E126)/VLOOKUP($D126,Opérations[],8,0))),$D126&lt;&gt;""),"S",""))),"")</f>
        <v/>
      </c>
      <c r="AN126" s="34" t="str">
        <f t="array" aca="1" ref="AN126" ca="1">IFERROR(IF(AND(OR(WEEKDAY(AM$4,2)&gt;5,AM$4=Congés),OR(AM126="x",AM126="S")),AM126,IF(AN$4=$E126,"x",IF(AND(((AN$4-$E126)/VLOOKUP($D126,Opérations[],8,0))=INT(((AN$4-$E126)/VLOOKUP($D126,Opérations[],8,0))),$D126&lt;&gt;""),"S",""))),"")</f>
        <v/>
      </c>
      <c r="AO126" s="34" t="str">
        <f t="array" aca="1" ref="AO126" ca="1">IFERROR(IF(AND(OR(WEEKDAY(AN$4,2)&gt;5,AN$4=Congés),OR(AN126="x",AN126="S")),AN126,IF(AO$4=$E126,"x",IF(AND(((AO$4-$E126)/VLOOKUP($D126,Opérations[],8,0))=INT(((AO$4-$E126)/VLOOKUP($D126,Opérations[],8,0))),$D126&lt;&gt;""),"S",""))),"")</f>
        <v/>
      </c>
      <c r="AP126" s="34" t="str">
        <f t="array" aca="1" ref="AP126" ca="1">IFERROR(IF(AND(OR(WEEKDAY(AO$4,2)&gt;5,AO$4=Congés),OR(AO126="x",AO126="S")),AO126,IF(AP$4=$E126,"x",IF(AND(((AP$4-$E126)/VLOOKUP($D126,Opérations[],8,0))=INT(((AP$4-$E126)/VLOOKUP($D126,Opérations[],8,0))),$D126&lt;&gt;""),"S",""))),"")</f>
        <v/>
      </c>
      <c r="AQ126" s="34" t="str">
        <f t="array" aca="1" ref="AQ126" ca="1">IFERROR(IF(AND(OR(WEEKDAY(AP$4,2)&gt;5,AP$4=Congés),OR(AP126="x",AP126="S")),AP126,IF(AQ$4=$E126,"x",IF(AND(((AQ$4-$E126)/VLOOKUP($D126,Opérations[],8,0))=INT(((AQ$4-$E126)/VLOOKUP($D126,Opérations[],8,0))),$D126&lt;&gt;""),"S",""))),"")</f>
        <v/>
      </c>
      <c r="AR126" s="34" t="str">
        <f t="array" aca="1" ref="AR126" ca="1">IFERROR(IF(AND(OR(WEEKDAY(AQ$4,2)&gt;5,AQ$4=Congés),OR(AQ126="x",AQ126="S")),AQ126,IF(AR$4=$E126,"x",IF(AND(((AR$4-$E126)/VLOOKUP($D126,Opérations[],8,0))=INT(((AR$4-$E126)/VLOOKUP($D126,Opérations[],8,0))),$D126&lt;&gt;""),"S",""))),"")</f>
        <v/>
      </c>
      <c r="AS126" s="34" t="str">
        <f t="array" aca="1" ref="AS126" ca="1">IFERROR(IF(AND(OR(WEEKDAY(AR$4,2)&gt;5,AR$4=Congés),OR(AR126="x",AR126="S")),AR126,IF(AS$4=$E126,"x",IF(AND(((AS$4-$E126)/VLOOKUP($D126,Opérations[],8,0))=INT(((AS$4-$E126)/VLOOKUP($D126,Opérations[],8,0))),$D126&lt;&gt;""),"S",""))),"")</f>
        <v/>
      </c>
      <c r="AT126" s="34" t="str">
        <f t="array" aca="1" ref="AT126" ca="1">IFERROR(IF(AND(OR(WEEKDAY(AS$4,2)&gt;5,AS$4=Congés),OR(AS126="x",AS126="S")),AS126,IF(AT$4=$E126,"x",IF(AND(((AT$4-$E126)/VLOOKUP($D126,Opérations[],8,0))=INT(((AT$4-$E126)/VLOOKUP($D126,Opérations[],8,0))),$D126&lt;&gt;""),"S",""))),"")</f>
        <v/>
      </c>
      <c r="AU126" s="34" t="str">
        <f t="array" aca="1" ref="AU126" ca="1">IFERROR(IF(AND(OR(WEEKDAY(AT$4,2)&gt;5,AT$4=Congés),OR(AT126="x",AT126="S")),AT126,IF(AU$4=$E126,"x",IF(AND(((AU$4-$E126)/VLOOKUP($D126,Opérations[],8,0))=INT(((AU$4-$E126)/VLOOKUP($D126,Opérations[],8,0))),$D126&lt;&gt;""),"S",""))),"")</f>
        <v/>
      </c>
      <c r="AV126" s="34" t="str">
        <f t="array" aca="1" ref="AV126" ca="1">IFERROR(IF(AND(OR(WEEKDAY(AU$4,2)&gt;5,AU$4=Congés),OR(AU126="x",AU126="S")),AU126,IF(AV$4=$E126,"x",IF(AND(((AV$4-$E126)/VLOOKUP($D126,Opérations[],8,0))=INT(((AV$4-$E126)/VLOOKUP($D126,Opérations[],8,0))),$D126&lt;&gt;""),"S",""))),"")</f>
        <v/>
      </c>
      <c r="AW126" s="34" t="str">
        <f t="array" aca="1" ref="AW126" ca="1">IFERROR(IF(AND(OR(WEEKDAY(AV$4,2)&gt;5,AV$4=Congés),OR(AV126="x",AV126="S")),AV126,IF(AW$4=$E126,"x",IF(AND(((AW$4-$E126)/VLOOKUP($D126,Opérations[],8,0))=INT(((AW$4-$E126)/VLOOKUP($D126,Opérations[],8,0))),$D126&lt;&gt;""),"S",""))),"")</f>
        <v/>
      </c>
      <c r="AX126" s="34" t="str">
        <f t="array" aca="1" ref="AX126" ca="1">IFERROR(IF(AND(OR(WEEKDAY(AW$4,2)&gt;5,AW$4=Congés),OR(AW126="x",AW126="S")),AW126,IF(AX$4=$E126,"x",IF(AND(((AX$4-$E126)/VLOOKUP($D126,Opérations[],8,0))=INT(((AX$4-$E126)/VLOOKUP($D126,Opérations[],8,0))),$D126&lt;&gt;""),"S",""))),"")</f>
        <v/>
      </c>
      <c r="AY126" s="34" t="str">
        <f t="array" aca="1" ref="AY126" ca="1">IFERROR(IF(AND(OR(WEEKDAY(AX$4,2)&gt;5,AX$4=Congés),OR(AX126="x",AX126="S")),AX126,IF(AY$4=$E126,"x",IF(AND(((AY$4-$E126)/VLOOKUP($D126,Opérations[],8,0))=INT(((AY$4-$E126)/VLOOKUP($D126,Opérations[],8,0))),$D126&lt;&gt;""),"S",""))),"")</f>
        <v/>
      </c>
      <c r="AZ126" s="34" t="str">
        <f t="array" aca="1" ref="AZ126" ca="1">IFERROR(IF(AND(OR(WEEKDAY(AY$4,2)&gt;5,AY$4=Congés),OR(AY126="x",AY126="S")),AY126,IF(AZ$4=$E126,"x",IF(AND(((AZ$4-$E126)/VLOOKUP($D126,Opérations[],8,0))=INT(((AZ$4-$E126)/VLOOKUP($D126,Opérations[],8,0))),$D126&lt;&gt;""),"S",""))),"")</f>
        <v/>
      </c>
      <c r="BA126" s="34" t="str">
        <f t="array" aca="1" ref="BA126" ca="1">IFERROR(IF(AND(OR(WEEKDAY(AZ$4,2)&gt;5,AZ$4=Congés),OR(AZ126="x",AZ126="S")),AZ126,IF(BA$4=$E126,"x",IF(AND(((BA$4-$E126)/VLOOKUP($D126,Opérations[],8,0))=INT(((BA$4-$E126)/VLOOKUP($D126,Opérations[],8,0))),$D126&lt;&gt;""),"S",""))),"")</f>
        <v/>
      </c>
      <c r="BB126" s="34" t="str">
        <f t="array" aca="1" ref="BB126" ca="1">IFERROR(IF(AND(OR(WEEKDAY(BA$4,2)&gt;5,BA$4=Congés),OR(BA126="x",BA126="S")),BA126,IF(BB$4=$E126,"x",IF(AND(((BB$4-$E126)/VLOOKUP($D126,Opérations[],8,0))=INT(((BB$4-$E126)/VLOOKUP($D126,Opérations[],8,0))),$D126&lt;&gt;""),"S",""))),"")</f>
        <v/>
      </c>
      <c r="BC126" s="34" t="str">
        <f t="array" aca="1" ref="BC126" ca="1">IFERROR(IF(AND(OR(WEEKDAY(BB$4,2)&gt;5,BB$4=Congés),OR(BB126="x",BB126="S")),BB126,IF(BC$4=$E126,"x",IF(AND(((BC$4-$E126)/VLOOKUP($D126,Opérations[],8,0))=INT(((BC$4-$E126)/VLOOKUP($D126,Opérations[],8,0))),$D126&lt;&gt;""),"S",""))),"")</f>
        <v/>
      </c>
      <c r="BD126" s="72" t="str">
        <f t="array" aca="1" ref="BD126" ca="1">IFERROR(IF(AND(OR(WEEKDAY(BC$4,2)&gt;5,BC$4=Congés),OR(BC126="x",BC126="S")),BC126,IF(BD$4=$E126,"x",IF(AND(((BD$4-$E126)/VLOOKUP($D126,Opérations[],8,0))=INT(((BD$4-$E126)/VLOOKUP($D126,Opérations[],8,0))),$D126&lt;&gt;""),"S",""))),"")</f>
        <v/>
      </c>
    </row>
    <row r="127" spans="3:56">
      <c r="C127" s="159" t="str">
        <f>IF(ISBLANK(D127),"",VLOOKUP(D127,Opérations[],2,0))</f>
        <v>Capteurs</v>
      </c>
      <c r="D127" s="4">
        <f t="shared" si="5"/>
        <v>121</v>
      </c>
      <c r="E127" s="71">
        <f>IF(ISBLANK(D127),"",VLOOKUP(D127,Opérations[],3,0))</f>
        <v>42650</v>
      </c>
      <c r="F127" s="83"/>
      <c r="G127" s="80" t="str">
        <f t="array" aca="1" ref="G127" ca="1">IFERROR(IF(AND(OR(WEEKDAY(F$4,2)&gt;5,F$4=Congés),OR(F127="x",F127="S")),F127,IF(G$4=$E127,"x",IF(AND(((G$4-$E127)/VLOOKUP($D127,Opérations[],8,0))=INT(((G$4-$E127)/VLOOKUP($D127,Opérations[],8,0))),$D127&lt;&gt;""),"S",""))),"")</f>
        <v/>
      </c>
      <c r="H127" s="34" t="str">
        <f t="array" aca="1" ref="H127" ca="1">IFERROR(IF(AND(OR(WEEKDAY(G$4,2)&gt;5,G$4=Congés),OR(G127="x",G127="S")),G127,IF(H$4=$E127,"x",IF(AND(((H$4-$E127)/VLOOKUP($D127,Opérations[],8,0))=INT(((H$4-$E127)/VLOOKUP($D127,Opérations[],8,0))),$D127&lt;&gt;""),"S",""))),"")</f>
        <v/>
      </c>
      <c r="I127" s="34" t="str">
        <f t="array" aca="1" ref="I127" ca="1">IFERROR(IF(AND(OR(WEEKDAY(H$4,2)&gt;5,H$4=Congés),OR(H127="x",H127="S")),H127,IF(I$4=$E127,"x",IF(AND(((I$4-$E127)/VLOOKUP($D127,Opérations[],8,0))=INT(((I$4-$E127)/VLOOKUP($D127,Opérations[],8,0))),$D127&lt;&gt;""),"S",""))),"")</f>
        <v/>
      </c>
      <c r="J127" s="34" t="str">
        <f t="array" aca="1" ref="J127" ca="1">IFERROR(IF(AND(OR(WEEKDAY(I$4,2)&gt;5,I$4=Congés),OR(I127="x",I127="S")),I127,IF(J$4=$E127,"x",IF(AND(((J$4-$E127)/VLOOKUP($D127,Opérations[],8,0))=INT(((J$4-$E127)/VLOOKUP($D127,Opérations[],8,0))),$D127&lt;&gt;""),"S",""))),"")</f>
        <v/>
      </c>
      <c r="K127" s="34" t="str">
        <f t="array" aca="1" ref="K127" ca="1">IFERROR(IF(AND(OR(WEEKDAY(J$4,2)&gt;5,J$4=Congés),OR(J127="x",J127="S")),J127,IF(K$4=$E127,"x",IF(AND(((K$4-$E127)/VLOOKUP($D127,Opérations[],8,0))=INT(((K$4-$E127)/VLOOKUP($D127,Opérations[],8,0))),$D127&lt;&gt;""),"S",""))),"")</f>
        <v/>
      </c>
      <c r="L127" s="34" t="str">
        <f t="array" aca="1" ref="L127" ca="1">IFERROR(IF(AND(OR(WEEKDAY(K$4,2)&gt;5,K$4=Congés),OR(K127="x",K127="S")),K127,IF(L$4=$E127,"x",IF(AND(((L$4-$E127)/VLOOKUP($D127,Opérations[],8,0))=INT(((L$4-$E127)/VLOOKUP($D127,Opérations[],8,0))),$D127&lt;&gt;""),"S",""))),"")</f>
        <v/>
      </c>
      <c r="M127" s="34" t="str">
        <f t="array" aca="1" ref="M127" ca="1">IFERROR(IF(AND(OR(WEEKDAY(L$4,2)&gt;5,L$4=Congés),OR(L127="x",L127="S")),L127,IF(M$4=$E127,"x",IF(AND(((M$4-$E127)/VLOOKUP($D127,Opérations[],8,0))=INT(((M$4-$E127)/VLOOKUP($D127,Opérations[],8,0))),$D127&lt;&gt;""),"S",""))),"")</f>
        <v/>
      </c>
      <c r="N127" s="34" t="str">
        <f t="array" aca="1" ref="N127" ca="1">IFERROR(IF(AND(OR(WEEKDAY(M$4,2)&gt;5,M$4=Congés),OR(M127="x",M127="S")),M127,IF(N$4=$E127,"x",IF(AND(((N$4-$E127)/VLOOKUP($D127,Opérations[],8,0))=INT(((N$4-$E127)/VLOOKUP($D127,Opérations[],8,0))),$D127&lt;&gt;""),"S",""))),"")</f>
        <v/>
      </c>
      <c r="O127" s="34" t="str">
        <f t="array" aca="1" ref="O127" ca="1">IFERROR(IF(AND(OR(WEEKDAY(N$4,2)&gt;5,N$4=Congés),OR(N127="x",N127="S")),N127,IF(O$4=$E127,"x",IF(AND(((O$4-$E127)/VLOOKUP($D127,Opérations[],8,0))=INT(((O$4-$E127)/VLOOKUP($D127,Opérations[],8,0))),$D127&lt;&gt;""),"S",""))),"")</f>
        <v/>
      </c>
      <c r="P127" s="34" t="str">
        <f t="array" aca="1" ref="P127" ca="1">IFERROR(IF(AND(OR(WEEKDAY(O$4,2)&gt;5,O$4=Congés),OR(O127="x",O127="S")),O127,IF(P$4=$E127,"x",IF(AND(((P$4-$E127)/VLOOKUP($D127,Opérations[],8,0))=INT(((P$4-$E127)/VLOOKUP($D127,Opérations[],8,0))),$D127&lt;&gt;""),"S",""))),"")</f>
        <v/>
      </c>
      <c r="Q127" s="34" t="str">
        <f t="array" aca="1" ref="Q127" ca="1">IFERROR(IF(AND(OR(WEEKDAY(P$4,2)&gt;5,P$4=Congés),OR(P127="x",P127="S")),P127,IF(Q$4=$E127,"x",IF(AND(((Q$4-$E127)/VLOOKUP($D127,Opérations[],8,0))=INT(((Q$4-$E127)/VLOOKUP($D127,Opérations[],8,0))),$D127&lt;&gt;""),"S",""))),"")</f>
        <v/>
      </c>
      <c r="R127" s="34" t="str">
        <f t="array" aca="1" ref="R127" ca="1">IFERROR(IF(AND(OR(WEEKDAY(Q$4,2)&gt;5,Q$4=Congés),OR(Q127="x",Q127="S")),Q127,IF(R$4=$E127,"x",IF(AND(((R$4-$E127)/VLOOKUP($D127,Opérations[],8,0))=INT(((R$4-$E127)/VLOOKUP($D127,Opérations[],8,0))),$D127&lt;&gt;""),"S",""))),"")</f>
        <v/>
      </c>
      <c r="S127" s="34" t="str">
        <f t="array" aca="1" ref="S127" ca="1">IFERROR(IF(AND(OR(WEEKDAY(R$4,2)&gt;5,R$4=Congés),OR(R127="x",R127="S")),R127,IF(S$4=$E127,"x",IF(AND(((S$4-$E127)/VLOOKUP($D127,Opérations[],8,0))=INT(((S$4-$E127)/VLOOKUP($D127,Opérations[],8,0))),$D127&lt;&gt;""),"S",""))),"")</f>
        <v/>
      </c>
      <c r="T127" s="34" t="str">
        <f t="array" aca="1" ref="T127" ca="1">IFERROR(IF(AND(OR(WEEKDAY(S$4,2)&gt;5,S$4=Congés),OR(S127="x",S127="S")),S127,IF(T$4=$E127,"x",IF(AND(((T$4-$E127)/VLOOKUP($D127,Opérations[],8,0))=INT(((T$4-$E127)/VLOOKUP($D127,Opérations[],8,0))),$D127&lt;&gt;""),"S",""))),"")</f>
        <v/>
      </c>
      <c r="U127" s="34" t="str">
        <f t="array" aca="1" ref="U127" ca="1">IFERROR(IF(AND(OR(WEEKDAY(T$4,2)&gt;5,T$4=Congés),OR(T127="x",T127="S")),T127,IF(U$4=$E127,"x",IF(AND(((U$4-$E127)/VLOOKUP($D127,Opérations[],8,0))=INT(((U$4-$E127)/VLOOKUP($D127,Opérations[],8,0))),$D127&lt;&gt;""),"S",""))),"")</f>
        <v/>
      </c>
      <c r="V127" s="34" t="str">
        <f t="array" aca="1" ref="V127" ca="1">IFERROR(IF(AND(OR(WEEKDAY(U$4,2)&gt;5,U$4=Congés),OR(U127="x",U127="S")),U127,IF(V$4=$E127,"x",IF(AND(((V$4-$E127)/VLOOKUP($D127,Opérations[],8,0))=INT(((V$4-$E127)/VLOOKUP($D127,Opérations[],8,0))),$D127&lt;&gt;""),"S",""))),"")</f>
        <v/>
      </c>
      <c r="W127" s="34" t="str">
        <f t="array" aca="1" ref="W127" ca="1">IFERROR(IF(AND(OR(WEEKDAY(V$4,2)&gt;5,V$4=Congés),OR(V127="x",V127="S")),V127,IF(W$4=$E127,"x",IF(AND(((W$4-$E127)/VLOOKUP($D127,Opérations[],8,0))=INT(((W$4-$E127)/VLOOKUP($D127,Opérations[],8,0))),$D127&lt;&gt;""),"S",""))),"")</f>
        <v/>
      </c>
      <c r="X127" s="34" t="str">
        <f t="array" aca="1" ref="X127" ca="1">IFERROR(IF(AND(OR(WEEKDAY(W$4,2)&gt;5,W$4=Congés),OR(W127="x",W127="S")),W127,IF(X$4=$E127,"x",IF(AND(((X$4-$E127)/VLOOKUP($D127,Opérations[],8,0))=INT(((X$4-$E127)/VLOOKUP($D127,Opérations[],8,0))),$D127&lt;&gt;""),"S",""))),"")</f>
        <v/>
      </c>
      <c r="Y127" s="34" t="str">
        <f t="array" aca="1" ref="Y127" ca="1">IFERROR(IF(AND(OR(WEEKDAY(X$4,2)&gt;5,X$4=Congés),OR(X127="x",X127="S")),X127,IF(Y$4=$E127,"x",IF(AND(((Y$4-$E127)/VLOOKUP($D127,Opérations[],8,0))=INT(((Y$4-$E127)/VLOOKUP($D127,Opérations[],8,0))),$D127&lt;&gt;""),"S",""))),"")</f>
        <v/>
      </c>
      <c r="Z127" s="34" t="str">
        <f t="array" aca="1" ref="Z127" ca="1">IFERROR(IF(AND(OR(WEEKDAY(Y$4,2)&gt;5,Y$4=Congés),OR(Y127="x",Y127="S")),Y127,IF(Z$4=$E127,"x",IF(AND(((Z$4-$E127)/VLOOKUP($D127,Opérations[],8,0))=INT(((Z$4-$E127)/VLOOKUP($D127,Opérations[],8,0))),$D127&lt;&gt;""),"S",""))),"")</f>
        <v/>
      </c>
      <c r="AA127" s="34" t="str">
        <f t="array" aca="1" ref="AA127" ca="1">IFERROR(IF(AND(OR(WEEKDAY(Z$4,2)&gt;5,Z$4=Congés),OR(Z127="x",Z127="S")),Z127,IF(AA$4=$E127,"x",IF(AND(((AA$4-$E127)/VLOOKUP($D127,Opérations[],8,0))=INT(((AA$4-$E127)/VLOOKUP($D127,Opérations[],8,0))),$D127&lt;&gt;""),"S",""))),"")</f>
        <v/>
      </c>
      <c r="AB127" s="34" t="str">
        <f t="array" aca="1" ref="AB127" ca="1">IFERROR(IF(AND(OR(WEEKDAY(AA$4,2)&gt;5,AA$4=Congés),OR(AA127="x",AA127="S")),AA127,IF(AB$4=$E127,"x",IF(AND(((AB$4-$E127)/VLOOKUP($D127,Opérations[],8,0))=INT(((AB$4-$E127)/VLOOKUP($D127,Opérations[],8,0))),$D127&lt;&gt;""),"S",""))),"")</f>
        <v/>
      </c>
      <c r="AC127" s="34" t="str">
        <f t="array" aca="1" ref="AC127" ca="1">IFERROR(IF(AND(OR(WEEKDAY(AB$4,2)&gt;5,AB$4=Congés),OR(AB127="x",AB127="S")),AB127,IF(AC$4=$E127,"x",IF(AND(((AC$4-$E127)/VLOOKUP($D127,Opérations[],8,0))=INT(((AC$4-$E127)/VLOOKUP($D127,Opérations[],8,0))),$D127&lt;&gt;""),"S",""))),"")</f>
        <v/>
      </c>
      <c r="AD127" s="34" t="str">
        <f t="array" aca="1" ref="AD127" ca="1">IFERROR(IF(AND(OR(WEEKDAY(AC$4,2)&gt;5,AC$4=Congés),OR(AC127="x",AC127="S")),AC127,IF(AD$4=$E127,"x",IF(AND(((AD$4-$E127)/VLOOKUP($D127,Opérations[],8,0))=INT(((AD$4-$E127)/VLOOKUP($D127,Opérations[],8,0))),$D127&lt;&gt;""),"S",""))),"")</f>
        <v/>
      </c>
      <c r="AE127" s="34" t="str">
        <f t="array" aca="1" ref="AE127" ca="1">IFERROR(IF(AND(OR(WEEKDAY(AD$4,2)&gt;5,AD$4=Congés),OR(AD127="x",AD127="S")),AD127,IF(AE$4=$E127,"x",IF(AND(((AE$4-$E127)/VLOOKUP($D127,Opérations[],8,0))=INT(((AE$4-$E127)/VLOOKUP($D127,Opérations[],8,0))),$D127&lt;&gt;""),"S",""))),"")</f>
        <v/>
      </c>
      <c r="AF127" s="34" t="str">
        <f t="array" aca="1" ref="AF127" ca="1">IFERROR(IF(AND(OR(WEEKDAY(AE$4,2)&gt;5,AE$4=Congés),OR(AE127="x",AE127="S")),AE127,IF(AF$4=$E127,"x",IF(AND(((AF$4-$E127)/VLOOKUP($D127,Opérations[],8,0))=INT(((AF$4-$E127)/VLOOKUP($D127,Opérations[],8,0))),$D127&lt;&gt;""),"S",""))),"")</f>
        <v/>
      </c>
      <c r="AG127" s="72" t="str">
        <f t="array" aca="1" ref="AG127" ca="1">IFERROR(IF(AND(OR(WEEKDAY(AF$4,2)&gt;5,AF$4=Congés),OR(AF127="x",AF127="S")),AF127,IF(AG$4=$E127,"x",IF(AND(((AG$4-$E127)/VLOOKUP($D127,Opérations[],8,0))=INT(((AG$4-$E127)/VLOOKUP($D127,Opérations[],8,0))),$D127&lt;&gt;""),"S",""))),"")</f>
        <v/>
      </c>
      <c r="AH127" s="80" t="str">
        <f t="array" aca="1" ref="AH127" ca="1">IFERROR(IF(AND(OR(WEEKDAY(AG$4,2)&gt;5,AG$4=Congés),OR(AG127="x",AG127="S")),AG127,IF(AH$4=$E127,"x",IF(AND(((AH$4-$E127)/VLOOKUP($D127,Opérations[],8,0))=INT(((AH$4-$E127)/VLOOKUP($D127,Opérations[],8,0))),$D127&lt;&gt;""),"S",""))),"")</f>
        <v/>
      </c>
      <c r="AI127" s="34" t="str">
        <f t="array" aca="1" ref="AI127" ca="1">IFERROR(IF(AND(OR(WEEKDAY(AH$4,2)&gt;5,AH$4=Congés),OR(AH127="x",AH127="S")),AH127,IF(AI$4=$E127,"x",IF(AND(((AI$4-$E127)/VLOOKUP($D127,Opérations[],8,0))=INT(((AI$4-$E127)/VLOOKUP($D127,Opérations[],8,0))),$D127&lt;&gt;""),"S",""))),"")</f>
        <v/>
      </c>
      <c r="AJ127" s="34" t="str">
        <f t="array" aca="1" ref="AJ127" ca="1">IFERROR(IF(AND(OR(WEEKDAY(AI$4,2)&gt;5,AI$4=Congés),OR(AI127="x",AI127="S")),AI127,IF(AJ$4=$E127,"x",IF(AND(((AJ$4-$E127)/VLOOKUP($D127,Opérations[],8,0))=INT(((AJ$4-$E127)/VLOOKUP($D127,Opérations[],8,0))),$D127&lt;&gt;""),"S",""))),"")</f>
        <v/>
      </c>
      <c r="AK127" s="34" t="str">
        <f t="array" aca="1" ref="AK127" ca="1">IFERROR(IF(AND(OR(WEEKDAY(AJ$4,2)&gt;5,AJ$4=Congés),OR(AJ127="x",AJ127="S")),AJ127,IF(AK$4=$E127,"x",IF(AND(((AK$4-$E127)/VLOOKUP($D127,Opérations[],8,0))=INT(((AK$4-$E127)/VLOOKUP($D127,Opérations[],8,0))),$D127&lt;&gt;""),"S",""))),"")</f>
        <v/>
      </c>
      <c r="AL127" s="34" t="str">
        <f t="array" aca="1" ref="AL127" ca="1">IFERROR(IF(AND(OR(WEEKDAY(AK$4,2)&gt;5,AK$4=Congés),OR(AK127="x",AK127="S")),AK127,IF(AL$4=$E127,"x",IF(AND(((AL$4-$E127)/VLOOKUP($D127,Opérations[],8,0))=INT(((AL$4-$E127)/VLOOKUP($D127,Opérations[],8,0))),$D127&lt;&gt;""),"S",""))),"")</f>
        <v/>
      </c>
      <c r="AM127" s="34" t="str">
        <f t="array" aca="1" ref="AM127" ca="1">IFERROR(IF(AND(OR(WEEKDAY(AL$4,2)&gt;5,AL$4=Congés),OR(AL127="x",AL127="S")),AL127,IF(AM$4=$E127,"x",IF(AND(((AM$4-$E127)/VLOOKUP($D127,Opérations[],8,0))=INT(((AM$4-$E127)/VLOOKUP($D127,Opérations[],8,0))),$D127&lt;&gt;""),"S",""))),"")</f>
        <v/>
      </c>
      <c r="AN127" s="34" t="str">
        <f t="array" aca="1" ref="AN127" ca="1">IFERROR(IF(AND(OR(WEEKDAY(AM$4,2)&gt;5,AM$4=Congés),OR(AM127="x",AM127="S")),AM127,IF(AN$4=$E127,"x",IF(AND(((AN$4-$E127)/VLOOKUP($D127,Opérations[],8,0))=INT(((AN$4-$E127)/VLOOKUP($D127,Opérations[],8,0))),$D127&lt;&gt;""),"S",""))),"")</f>
        <v/>
      </c>
      <c r="AO127" s="34" t="str">
        <f t="array" aca="1" ref="AO127" ca="1">IFERROR(IF(AND(OR(WEEKDAY(AN$4,2)&gt;5,AN$4=Congés),OR(AN127="x",AN127="S")),AN127,IF(AO$4=$E127,"x",IF(AND(((AO$4-$E127)/VLOOKUP($D127,Opérations[],8,0))=INT(((AO$4-$E127)/VLOOKUP($D127,Opérations[],8,0))),$D127&lt;&gt;""),"S",""))),"")</f>
        <v/>
      </c>
      <c r="AP127" s="34" t="str">
        <f t="array" aca="1" ref="AP127" ca="1">IFERROR(IF(AND(OR(WEEKDAY(AO$4,2)&gt;5,AO$4=Congés),OR(AO127="x",AO127="S")),AO127,IF(AP$4=$E127,"x",IF(AND(((AP$4-$E127)/VLOOKUP($D127,Opérations[],8,0))=INT(((AP$4-$E127)/VLOOKUP($D127,Opérations[],8,0))),$D127&lt;&gt;""),"S",""))),"")</f>
        <v/>
      </c>
      <c r="AQ127" s="34" t="str">
        <f t="array" aca="1" ref="AQ127" ca="1">IFERROR(IF(AND(OR(WEEKDAY(AP$4,2)&gt;5,AP$4=Congés),OR(AP127="x",AP127="S")),AP127,IF(AQ$4=$E127,"x",IF(AND(((AQ$4-$E127)/VLOOKUP($D127,Opérations[],8,0))=INT(((AQ$4-$E127)/VLOOKUP($D127,Opérations[],8,0))),$D127&lt;&gt;""),"S",""))),"")</f>
        <v/>
      </c>
      <c r="AR127" s="34" t="str">
        <f t="array" aca="1" ref="AR127" ca="1">IFERROR(IF(AND(OR(WEEKDAY(AQ$4,2)&gt;5,AQ$4=Congés),OR(AQ127="x",AQ127="S")),AQ127,IF(AR$4=$E127,"x",IF(AND(((AR$4-$E127)/VLOOKUP($D127,Opérations[],8,0))=INT(((AR$4-$E127)/VLOOKUP($D127,Opérations[],8,0))),$D127&lt;&gt;""),"S",""))),"")</f>
        <v/>
      </c>
      <c r="AS127" s="34" t="str">
        <f t="array" aca="1" ref="AS127" ca="1">IFERROR(IF(AND(OR(WEEKDAY(AR$4,2)&gt;5,AR$4=Congés),OR(AR127="x",AR127="S")),AR127,IF(AS$4=$E127,"x",IF(AND(((AS$4-$E127)/VLOOKUP($D127,Opérations[],8,0))=INT(((AS$4-$E127)/VLOOKUP($D127,Opérations[],8,0))),$D127&lt;&gt;""),"S",""))),"")</f>
        <v/>
      </c>
      <c r="AT127" s="34" t="str">
        <f t="array" aca="1" ref="AT127" ca="1">IFERROR(IF(AND(OR(WEEKDAY(AS$4,2)&gt;5,AS$4=Congés),OR(AS127="x",AS127="S")),AS127,IF(AT$4=$E127,"x",IF(AND(((AT$4-$E127)/VLOOKUP($D127,Opérations[],8,0))=INT(((AT$4-$E127)/VLOOKUP($D127,Opérations[],8,0))),$D127&lt;&gt;""),"S",""))),"")</f>
        <v/>
      </c>
      <c r="AU127" s="34" t="str">
        <f t="array" aca="1" ref="AU127" ca="1">IFERROR(IF(AND(OR(WEEKDAY(AT$4,2)&gt;5,AT$4=Congés),OR(AT127="x",AT127="S")),AT127,IF(AU$4=$E127,"x",IF(AND(((AU$4-$E127)/VLOOKUP($D127,Opérations[],8,0))=INT(((AU$4-$E127)/VLOOKUP($D127,Opérations[],8,0))),$D127&lt;&gt;""),"S",""))),"")</f>
        <v/>
      </c>
      <c r="AV127" s="34" t="str">
        <f t="array" aca="1" ref="AV127" ca="1">IFERROR(IF(AND(OR(WEEKDAY(AU$4,2)&gt;5,AU$4=Congés),OR(AU127="x",AU127="S")),AU127,IF(AV$4=$E127,"x",IF(AND(((AV$4-$E127)/VLOOKUP($D127,Opérations[],8,0))=INT(((AV$4-$E127)/VLOOKUP($D127,Opérations[],8,0))),$D127&lt;&gt;""),"S",""))),"")</f>
        <v/>
      </c>
      <c r="AW127" s="34" t="str">
        <f t="array" aca="1" ref="AW127" ca="1">IFERROR(IF(AND(OR(WEEKDAY(AV$4,2)&gt;5,AV$4=Congés),OR(AV127="x",AV127="S")),AV127,IF(AW$4=$E127,"x",IF(AND(((AW$4-$E127)/VLOOKUP($D127,Opérations[],8,0))=INT(((AW$4-$E127)/VLOOKUP($D127,Opérations[],8,0))),$D127&lt;&gt;""),"S",""))),"")</f>
        <v/>
      </c>
      <c r="AX127" s="34" t="str">
        <f t="array" aca="1" ref="AX127" ca="1">IFERROR(IF(AND(OR(WEEKDAY(AW$4,2)&gt;5,AW$4=Congés),OR(AW127="x",AW127="S")),AW127,IF(AX$4=$E127,"x",IF(AND(((AX$4-$E127)/VLOOKUP($D127,Opérations[],8,0))=INT(((AX$4-$E127)/VLOOKUP($D127,Opérations[],8,0))),$D127&lt;&gt;""),"S",""))),"")</f>
        <v/>
      </c>
      <c r="AY127" s="34" t="str">
        <f t="array" aca="1" ref="AY127" ca="1">IFERROR(IF(AND(OR(WEEKDAY(AX$4,2)&gt;5,AX$4=Congés),OR(AX127="x",AX127="S")),AX127,IF(AY$4=$E127,"x",IF(AND(((AY$4-$E127)/VLOOKUP($D127,Opérations[],8,0))=INT(((AY$4-$E127)/VLOOKUP($D127,Opérations[],8,0))),$D127&lt;&gt;""),"S",""))),"")</f>
        <v/>
      </c>
      <c r="AZ127" s="34" t="str">
        <f t="array" aca="1" ref="AZ127" ca="1">IFERROR(IF(AND(OR(WEEKDAY(AY$4,2)&gt;5,AY$4=Congés),OR(AY127="x",AY127="S")),AY127,IF(AZ$4=$E127,"x",IF(AND(((AZ$4-$E127)/VLOOKUP($D127,Opérations[],8,0))=INT(((AZ$4-$E127)/VLOOKUP($D127,Opérations[],8,0))),$D127&lt;&gt;""),"S",""))),"")</f>
        <v/>
      </c>
      <c r="BA127" s="34" t="str">
        <f t="array" aca="1" ref="BA127" ca="1">IFERROR(IF(AND(OR(WEEKDAY(AZ$4,2)&gt;5,AZ$4=Congés),OR(AZ127="x",AZ127="S")),AZ127,IF(BA$4=$E127,"x",IF(AND(((BA$4-$E127)/VLOOKUP($D127,Opérations[],8,0))=INT(((BA$4-$E127)/VLOOKUP($D127,Opérations[],8,0))),$D127&lt;&gt;""),"S",""))),"")</f>
        <v/>
      </c>
      <c r="BB127" s="34" t="str">
        <f t="array" aca="1" ref="BB127" ca="1">IFERROR(IF(AND(OR(WEEKDAY(BA$4,2)&gt;5,BA$4=Congés),OR(BA127="x",BA127="S")),BA127,IF(BB$4=$E127,"x",IF(AND(((BB$4-$E127)/VLOOKUP($D127,Opérations[],8,0))=INT(((BB$4-$E127)/VLOOKUP($D127,Opérations[],8,0))),$D127&lt;&gt;""),"S",""))),"")</f>
        <v/>
      </c>
      <c r="BC127" s="34" t="str">
        <f t="array" aca="1" ref="BC127" ca="1">IFERROR(IF(AND(OR(WEEKDAY(BB$4,2)&gt;5,BB$4=Congés),OR(BB127="x",BB127="S")),BB127,IF(BC$4=$E127,"x",IF(AND(((BC$4-$E127)/VLOOKUP($D127,Opérations[],8,0))=INT(((BC$4-$E127)/VLOOKUP($D127,Opérations[],8,0))),$D127&lt;&gt;""),"S",""))),"")</f>
        <v/>
      </c>
      <c r="BD127" s="72" t="str">
        <f t="array" aca="1" ref="BD127" ca="1">IFERROR(IF(AND(OR(WEEKDAY(BC$4,2)&gt;5,BC$4=Congés),OR(BC127="x",BC127="S")),BC127,IF(BD$4=$E127,"x",IF(AND(((BD$4-$E127)/VLOOKUP($D127,Opérations[],8,0))=INT(((BD$4-$E127)/VLOOKUP($D127,Opérations[],8,0))),$D127&lt;&gt;""),"S",""))),"")</f>
        <v/>
      </c>
    </row>
    <row r="128" spans="3:56">
      <c r="C128" s="159" t="str">
        <f>IF(ISBLANK(D128),"",VLOOKUP(D128,Opérations[],2,0))</f>
        <v>Serrage de la tête du vérin</v>
      </c>
      <c r="D128" s="4">
        <f t="shared" si="5"/>
        <v>122</v>
      </c>
      <c r="E128" s="71">
        <f>IF(ISBLANK(D128),"",VLOOKUP(D128,Opérations[],3,0))</f>
        <v>42650</v>
      </c>
      <c r="F128" s="83"/>
      <c r="G128" s="80" t="str">
        <f t="array" aca="1" ref="G128" ca="1">IFERROR(IF(AND(OR(WEEKDAY(F$4,2)&gt;5,F$4=Congés),OR(F128="x",F128="S")),F128,IF(G$4=$E128,"x",IF(AND(((G$4-$E128)/VLOOKUP($D128,Opérations[],8,0))=INT(((G$4-$E128)/VLOOKUP($D128,Opérations[],8,0))),$D128&lt;&gt;""),"S",""))),"")</f>
        <v/>
      </c>
      <c r="H128" s="34" t="str">
        <f t="array" aca="1" ref="H128" ca="1">IFERROR(IF(AND(OR(WEEKDAY(G$4,2)&gt;5,G$4=Congés),OR(G128="x",G128="S")),G128,IF(H$4=$E128,"x",IF(AND(((H$4-$E128)/VLOOKUP($D128,Opérations[],8,0))=INT(((H$4-$E128)/VLOOKUP($D128,Opérations[],8,0))),$D128&lt;&gt;""),"S",""))),"")</f>
        <v/>
      </c>
      <c r="I128" s="34" t="str">
        <f t="array" aca="1" ref="I128" ca="1">IFERROR(IF(AND(OR(WEEKDAY(H$4,2)&gt;5,H$4=Congés),OR(H128="x",H128="S")),H128,IF(I$4=$E128,"x",IF(AND(((I$4-$E128)/VLOOKUP($D128,Opérations[],8,0))=INT(((I$4-$E128)/VLOOKUP($D128,Opérations[],8,0))),$D128&lt;&gt;""),"S",""))),"")</f>
        <v/>
      </c>
      <c r="J128" s="34" t="str">
        <f t="array" aca="1" ref="J128" ca="1">IFERROR(IF(AND(OR(WEEKDAY(I$4,2)&gt;5,I$4=Congés),OR(I128="x",I128="S")),I128,IF(J$4=$E128,"x",IF(AND(((J$4-$E128)/VLOOKUP($D128,Opérations[],8,0))=INT(((J$4-$E128)/VLOOKUP($D128,Opérations[],8,0))),$D128&lt;&gt;""),"S",""))),"")</f>
        <v/>
      </c>
      <c r="K128" s="34" t="str">
        <f t="array" aca="1" ref="K128" ca="1">IFERROR(IF(AND(OR(WEEKDAY(J$4,2)&gt;5,J$4=Congés),OR(J128="x",J128="S")),J128,IF(K$4=$E128,"x",IF(AND(((K$4-$E128)/VLOOKUP($D128,Opérations[],8,0))=INT(((K$4-$E128)/VLOOKUP($D128,Opérations[],8,0))),$D128&lt;&gt;""),"S",""))),"")</f>
        <v/>
      </c>
      <c r="L128" s="34" t="str">
        <f t="array" aca="1" ref="L128" ca="1">IFERROR(IF(AND(OR(WEEKDAY(K$4,2)&gt;5,K$4=Congés),OR(K128="x",K128="S")),K128,IF(L$4=$E128,"x",IF(AND(((L$4-$E128)/VLOOKUP($D128,Opérations[],8,0))=INT(((L$4-$E128)/VLOOKUP($D128,Opérations[],8,0))),$D128&lt;&gt;""),"S",""))),"")</f>
        <v/>
      </c>
      <c r="M128" s="34" t="str">
        <f t="array" aca="1" ref="M128" ca="1">IFERROR(IF(AND(OR(WEEKDAY(L$4,2)&gt;5,L$4=Congés),OR(L128="x",L128="S")),L128,IF(M$4=$E128,"x",IF(AND(((M$4-$E128)/VLOOKUP($D128,Opérations[],8,0))=INT(((M$4-$E128)/VLOOKUP($D128,Opérations[],8,0))),$D128&lt;&gt;""),"S",""))),"")</f>
        <v/>
      </c>
      <c r="N128" s="34" t="str">
        <f t="array" aca="1" ref="N128" ca="1">IFERROR(IF(AND(OR(WEEKDAY(M$4,2)&gt;5,M$4=Congés),OR(M128="x",M128="S")),M128,IF(N$4=$E128,"x",IF(AND(((N$4-$E128)/VLOOKUP($D128,Opérations[],8,0))=INT(((N$4-$E128)/VLOOKUP($D128,Opérations[],8,0))),$D128&lt;&gt;""),"S",""))),"")</f>
        <v/>
      </c>
      <c r="O128" s="34" t="str">
        <f t="array" aca="1" ref="O128" ca="1">IFERROR(IF(AND(OR(WEEKDAY(N$4,2)&gt;5,N$4=Congés),OR(N128="x",N128="S")),N128,IF(O$4=$E128,"x",IF(AND(((O$4-$E128)/VLOOKUP($D128,Opérations[],8,0))=INT(((O$4-$E128)/VLOOKUP($D128,Opérations[],8,0))),$D128&lt;&gt;""),"S",""))),"")</f>
        <v/>
      </c>
      <c r="P128" s="34" t="str">
        <f t="array" aca="1" ref="P128" ca="1">IFERROR(IF(AND(OR(WEEKDAY(O$4,2)&gt;5,O$4=Congés),OR(O128="x",O128="S")),O128,IF(P$4=$E128,"x",IF(AND(((P$4-$E128)/VLOOKUP($D128,Opérations[],8,0))=INT(((P$4-$E128)/VLOOKUP($D128,Opérations[],8,0))),$D128&lt;&gt;""),"S",""))),"")</f>
        <v>S</v>
      </c>
      <c r="Q128" s="34" t="str">
        <f t="array" aca="1" ref="Q128" ca="1">IFERROR(IF(AND(OR(WEEKDAY(P$4,2)&gt;5,P$4=Congés),OR(P128="x",P128="S")),P128,IF(Q$4=$E128,"x",IF(AND(((Q$4-$E128)/VLOOKUP($D128,Opérations[],8,0))=INT(((Q$4-$E128)/VLOOKUP($D128,Opérations[],8,0))),$D128&lt;&gt;""),"S",""))),"")</f>
        <v/>
      </c>
      <c r="R128" s="34" t="str">
        <f t="array" aca="1" ref="R128" ca="1">IFERROR(IF(AND(OR(WEEKDAY(Q$4,2)&gt;5,Q$4=Congés),OR(Q128="x",Q128="S")),Q128,IF(R$4=$E128,"x",IF(AND(((R$4-$E128)/VLOOKUP($D128,Opérations[],8,0))=INT(((R$4-$E128)/VLOOKUP($D128,Opérations[],8,0))),$D128&lt;&gt;""),"S",""))),"")</f>
        <v/>
      </c>
      <c r="S128" s="34" t="str">
        <f t="array" aca="1" ref="S128" ca="1">IFERROR(IF(AND(OR(WEEKDAY(R$4,2)&gt;5,R$4=Congés),OR(R128="x",R128="S")),R128,IF(S$4=$E128,"x",IF(AND(((S$4-$E128)/VLOOKUP($D128,Opérations[],8,0))=INT(((S$4-$E128)/VLOOKUP($D128,Opérations[],8,0))),$D128&lt;&gt;""),"S",""))),"")</f>
        <v/>
      </c>
      <c r="T128" s="34" t="str">
        <f t="array" aca="1" ref="T128" ca="1">IFERROR(IF(AND(OR(WEEKDAY(S$4,2)&gt;5,S$4=Congés),OR(S128="x",S128="S")),S128,IF(T$4=$E128,"x",IF(AND(((T$4-$E128)/VLOOKUP($D128,Opérations[],8,0))=INT(((T$4-$E128)/VLOOKUP($D128,Opérations[],8,0))),$D128&lt;&gt;""),"S",""))),"")</f>
        <v/>
      </c>
      <c r="U128" s="34" t="str">
        <f t="array" aca="1" ref="U128" ca="1">IFERROR(IF(AND(OR(WEEKDAY(T$4,2)&gt;5,T$4=Congés),OR(T128="x",T128="S")),T128,IF(U$4=$E128,"x",IF(AND(((U$4-$E128)/VLOOKUP($D128,Opérations[],8,0))=INT(((U$4-$E128)/VLOOKUP($D128,Opérations[],8,0))),$D128&lt;&gt;""),"S",""))),"")</f>
        <v/>
      </c>
      <c r="V128" s="34" t="str">
        <f t="array" aca="1" ref="V128" ca="1">IFERROR(IF(AND(OR(WEEKDAY(U$4,2)&gt;5,U$4=Congés),OR(U128="x",U128="S")),U128,IF(V$4=$E128,"x",IF(AND(((V$4-$E128)/VLOOKUP($D128,Opérations[],8,0))=INT(((V$4-$E128)/VLOOKUP($D128,Opérations[],8,0))),$D128&lt;&gt;""),"S",""))),"")</f>
        <v/>
      </c>
      <c r="W128" s="34" t="str">
        <f t="array" aca="1" ref="W128" ca="1">IFERROR(IF(AND(OR(WEEKDAY(V$4,2)&gt;5,V$4=Congés),OR(V128="x",V128="S")),V128,IF(W$4=$E128,"x",IF(AND(((W$4-$E128)/VLOOKUP($D128,Opérations[],8,0))=INT(((W$4-$E128)/VLOOKUP($D128,Opérations[],8,0))),$D128&lt;&gt;""),"S",""))),"")</f>
        <v/>
      </c>
      <c r="X128" s="34" t="str">
        <f t="array" aca="1" ref="X128" ca="1">IFERROR(IF(AND(OR(WEEKDAY(W$4,2)&gt;5,W$4=Congés),OR(W128="x",W128="S")),W128,IF(X$4=$E128,"x",IF(AND(((X$4-$E128)/VLOOKUP($D128,Opérations[],8,0))=INT(((X$4-$E128)/VLOOKUP($D128,Opérations[],8,0))),$D128&lt;&gt;""),"S",""))),"")</f>
        <v/>
      </c>
      <c r="Y128" s="34" t="str">
        <f t="array" aca="1" ref="Y128" ca="1">IFERROR(IF(AND(OR(WEEKDAY(X$4,2)&gt;5,X$4=Congés),OR(X128="x",X128="S")),X128,IF(Y$4=$E128,"x",IF(AND(((Y$4-$E128)/VLOOKUP($D128,Opérations[],8,0))=INT(((Y$4-$E128)/VLOOKUP($D128,Opérations[],8,0))),$D128&lt;&gt;""),"S",""))),"")</f>
        <v/>
      </c>
      <c r="Z128" s="34" t="str">
        <f t="array" aca="1" ref="Z128" ca="1">IFERROR(IF(AND(OR(WEEKDAY(Y$4,2)&gt;5,Y$4=Congés),OR(Y128="x",Y128="S")),Y128,IF(Z$4=$E128,"x",IF(AND(((Z$4-$E128)/VLOOKUP($D128,Opérations[],8,0))=INT(((Z$4-$E128)/VLOOKUP($D128,Opérations[],8,0))),$D128&lt;&gt;""),"S",""))),"")</f>
        <v/>
      </c>
      <c r="AA128" s="34" t="str">
        <f t="array" aca="1" ref="AA128" ca="1">IFERROR(IF(AND(OR(WEEKDAY(Z$4,2)&gt;5,Z$4=Congés),OR(Z128="x",Z128="S")),Z128,IF(AA$4=$E128,"x",IF(AND(((AA$4-$E128)/VLOOKUP($D128,Opérations[],8,0))=INT(((AA$4-$E128)/VLOOKUP($D128,Opérations[],8,0))),$D128&lt;&gt;""),"S",""))),"")</f>
        <v/>
      </c>
      <c r="AB128" s="34" t="str">
        <f t="array" aca="1" ref="AB128" ca="1">IFERROR(IF(AND(OR(WEEKDAY(AA$4,2)&gt;5,AA$4=Congés),OR(AA128="x",AA128="S")),AA128,IF(AB$4=$E128,"x",IF(AND(((AB$4-$E128)/VLOOKUP($D128,Opérations[],8,0))=INT(((AB$4-$E128)/VLOOKUP($D128,Opérations[],8,0))),$D128&lt;&gt;""),"S",""))),"")</f>
        <v/>
      </c>
      <c r="AC128" s="34" t="str">
        <f t="array" aca="1" ref="AC128" ca="1">IFERROR(IF(AND(OR(WEEKDAY(AB$4,2)&gt;5,AB$4=Congés),OR(AB128="x",AB128="S")),AB128,IF(AC$4=$E128,"x",IF(AND(((AC$4-$E128)/VLOOKUP($D128,Opérations[],8,0))=INT(((AC$4-$E128)/VLOOKUP($D128,Opérations[],8,0))),$D128&lt;&gt;""),"S",""))),"")</f>
        <v/>
      </c>
      <c r="AD128" s="34" t="str">
        <f t="array" aca="1" ref="AD128" ca="1">IFERROR(IF(AND(OR(WEEKDAY(AC$4,2)&gt;5,AC$4=Congés),OR(AC128="x",AC128="S")),AC128,IF(AD$4=$E128,"x",IF(AND(((AD$4-$E128)/VLOOKUP($D128,Opérations[],8,0))=INT(((AD$4-$E128)/VLOOKUP($D128,Opérations[],8,0))),$D128&lt;&gt;""),"S",""))),"")</f>
        <v>S</v>
      </c>
      <c r="AE128" s="34" t="str">
        <f t="array" aca="1" ref="AE128" ca="1">IFERROR(IF(AND(OR(WEEKDAY(AD$4,2)&gt;5,AD$4=Congés),OR(AD128="x",AD128="S")),AD128,IF(AE$4=$E128,"x",IF(AND(((AE$4-$E128)/VLOOKUP($D128,Opérations[],8,0))=INT(((AE$4-$E128)/VLOOKUP($D128,Opérations[],8,0))),$D128&lt;&gt;""),"S",""))),"")</f>
        <v/>
      </c>
      <c r="AF128" s="34" t="str">
        <f t="array" aca="1" ref="AF128" ca="1">IFERROR(IF(AND(OR(WEEKDAY(AE$4,2)&gt;5,AE$4=Congés),OR(AE128="x",AE128="S")),AE128,IF(AF$4=$E128,"x",IF(AND(((AF$4-$E128)/VLOOKUP($D128,Opérations[],8,0))=INT(((AF$4-$E128)/VLOOKUP($D128,Opérations[],8,0))),$D128&lt;&gt;""),"S",""))),"")</f>
        <v/>
      </c>
      <c r="AG128" s="72" t="str">
        <f t="array" aca="1" ref="AG128" ca="1">IFERROR(IF(AND(OR(WEEKDAY(AF$4,2)&gt;5,AF$4=Congés),OR(AF128="x",AF128="S")),AF128,IF(AG$4=$E128,"x",IF(AND(((AG$4-$E128)/VLOOKUP($D128,Opérations[],8,0))=INT(((AG$4-$E128)/VLOOKUP($D128,Opérations[],8,0))),$D128&lt;&gt;""),"S",""))),"")</f>
        <v/>
      </c>
      <c r="AH128" s="80" t="str">
        <f t="array" aca="1" ref="AH128" ca="1">IFERROR(IF(AND(OR(WEEKDAY(AG$4,2)&gt;5,AG$4=Congés),OR(AG128="x",AG128="S")),AG128,IF(AH$4=$E128,"x",IF(AND(((AH$4-$E128)/VLOOKUP($D128,Opérations[],8,0))=INT(((AH$4-$E128)/VLOOKUP($D128,Opérations[],8,0))),$D128&lt;&gt;""),"S",""))),"")</f>
        <v/>
      </c>
      <c r="AI128" s="34" t="str">
        <f t="array" aca="1" ref="AI128" ca="1">IFERROR(IF(AND(OR(WEEKDAY(AH$4,2)&gt;5,AH$4=Congés),OR(AH128="x",AH128="S")),AH128,IF(AI$4=$E128,"x",IF(AND(((AI$4-$E128)/VLOOKUP($D128,Opérations[],8,0))=INT(((AI$4-$E128)/VLOOKUP($D128,Opérations[],8,0))),$D128&lt;&gt;""),"S",""))),"")</f>
        <v/>
      </c>
      <c r="AJ128" s="34" t="str">
        <f t="array" aca="1" ref="AJ128" ca="1">IFERROR(IF(AND(OR(WEEKDAY(AI$4,2)&gt;5,AI$4=Congés),OR(AI128="x",AI128="S")),AI128,IF(AJ$4=$E128,"x",IF(AND(((AJ$4-$E128)/VLOOKUP($D128,Opérations[],8,0))=INT(((AJ$4-$E128)/VLOOKUP($D128,Opérations[],8,0))),$D128&lt;&gt;""),"S",""))),"")</f>
        <v/>
      </c>
      <c r="AK128" s="34" t="str">
        <f t="array" aca="1" ref="AK128" ca="1">IFERROR(IF(AND(OR(WEEKDAY(AJ$4,2)&gt;5,AJ$4=Congés),OR(AJ128="x",AJ128="S")),AJ128,IF(AK$4=$E128,"x",IF(AND(((AK$4-$E128)/VLOOKUP($D128,Opérations[],8,0))=INT(((AK$4-$E128)/VLOOKUP($D128,Opérations[],8,0))),$D128&lt;&gt;""),"S",""))),"")</f>
        <v/>
      </c>
      <c r="AL128" s="34" t="str">
        <f t="array" aca="1" ref="AL128" ca="1">IFERROR(IF(AND(OR(WEEKDAY(AK$4,2)&gt;5,AK$4=Congés),OR(AK128="x",AK128="S")),AK128,IF(AL$4=$E128,"x",IF(AND(((AL$4-$E128)/VLOOKUP($D128,Opérations[],8,0))=INT(((AL$4-$E128)/VLOOKUP($D128,Opérations[],8,0))),$D128&lt;&gt;""),"S",""))),"")</f>
        <v/>
      </c>
      <c r="AM128" s="34" t="str">
        <f t="array" aca="1" ref="AM128" ca="1">IFERROR(IF(AND(OR(WEEKDAY(AL$4,2)&gt;5,AL$4=Congés),OR(AL128="x",AL128="S")),AL128,IF(AM$4=$E128,"x",IF(AND(((AM$4-$E128)/VLOOKUP($D128,Opérations[],8,0))=INT(((AM$4-$E128)/VLOOKUP($D128,Opérations[],8,0))),$D128&lt;&gt;""),"S",""))),"")</f>
        <v/>
      </c>
      <c r="AN128" s="34" t="str">
        <f t="array" aca="1" ref="AN128" ca="1">IFERROR(IF(AND(OR(WEEKDAY(AM$4,2)&gt;5,AM$4=Congés),OR(AM128="x",AM128="S")),AM128,IF(AN$4=$E128,"x",IF(AND(((AN$4-$E128)/VLOOKUP($D128,Opérations[],8,0))=INT(((AN$4-$E128)/VLOOKUP($D128,Opérations[],8,0))),$D128&lt;&gt;""),"S",""))),"")</f>
        <v/>
      </c>
      <c r="AO128" s="34" t="str">
        <f t="array" aca="1" ref="AO128" ca="1">IFERROR(IF(AND(OR(WEEKDAY(AN$4,2)&gt;5,AN$4=Congés),OR(AN128="x",AN128="S")),AN128,IF(AO$4=$E128,"x",IF(AND(((AO$4-$E128)/VLOOKUP($D128,Opérations[],8,0))=INT(((AO$4-$E128)/VLOOKUP($D128,Opérations[],8,0))),$D128&lt;&gt;""),"S",""))),"")</f>
        <v/>
      </c>
      <c r="AP128" s="34" t="str">
        <f t="array" aca="1" ref="AP128" ca="1">IFERROR(IF(AND(OR(WEEKDAY(AO$4,2)&gt;5,AO$4=Congés),OR(AO128="x",AO128="S")),AO128,IF(AP$4=$E128,"x",IF(AND(((AP$4-$E128)/VLOOKUP($D128,Opérations[],8,0))=INT(((AP$4-$E128)/VLOOKUP($D128,Opérations[],8,0))),$D128&lt;&gt;""),"S",""))),"")</f>
        <v/>
      </c>
      <c r="AQ128" s="34" t="str">
        <f t="array" aca="1" ref="AQ128" ca="1">IFERROR(IF(AND(OR(WEEKDAY(AP$4,2)&gt;5,AP$4=Congés),OR(AP128="x",AP128="S")),AP128,IF(AQ$4=$E128,"x",IF(AND(((AQ$4-$E128)/VLOOKUP($D128,Opérations[],8,0))=INT(((AQ$4-$E128)/VLOOKUP($D128,Opérations[],8,0))),$D128&lt;&gt;""),"S",""))),"")</f>
        <v/>
      </c>
      <c r="AR128" s="34" t="str">
        <f t="array" aca="1" ref="AR128" ca="1">IFERROR(IF(AND(OR(WEEKDAY(AQ$4,2)&gt;5,AQ$4=Congés),OR(AQ128="x",AQ128="S")),AQ128,IF(AR$4=$E128,"x",IF(AND(((AR$4-$E128)/VLOOKUP($D128,Opérations[],8,0))=INT(((AR$4-$E128)/VLOOKUP($D128,Opérations[],8,0))),$D128&lt;&gt;""),"S",""))),"")</f>
        <v>S</v>
      </c>
      <c r="AS128" s="34" t="str">
        <f t="array" aca="1" ref="AS128" ca="1">IFERROR(IF(AND(OR(WEEKDAY(AR$4,2)&gt;5,AR$4=Congés),OR(AR128="x",AR128="S")),AR128,IF(AS$4=$E128,"x",IF(AND(((AS$4-$E128)/VLOOKUP($D128,Opérations[],8,0))=INT(((AS$4-$E128)/VLOOKUP($D128,Opérations[],8,0))),$D128&lt;&gt;""),"S",""))),"")</f>
        <v/>
      </c>
      <c r="AT128" s="34" t="str">
        <f t="array" aca="1" ref="AT128" ca="1">IFERROR(IF(AND(OR(WEEKDAY(AS$4,2)&gt;5,AS$4=Congés),OR(AS128="x",AS128="S")),AS128,IF(AT$4=$E128,"x",IF(AND(((AT$4-$E128)/VLOOKUP($D128,Opérations[],8,0))=INT(((AT$4-$E128)/VLOOKUP($D128,Opérations[],8,0))),$D128&lt;&gt;""),"S",""))),"")</f>
        <v/>
      </c>
      <c r="AU128" s="34" t="str">
        <f t="array" aca="1" ref="AU128" ca="1">IFERROR(IF(AND(OR(WEEKDAY(AT$4,2)&gt;5,AT$4=Congés),OR(AT128="x",AT128="S")),AT128,IF(AU$4=$E128,"x",IF(AND(((AU$4-$E128)/VLOOKUP($D128,Opérations[],8,0))=INT(((AU$4-$E128)/VLOOKUP($D128,Opérations[],8,0))),$D128&lt;&gt;""),"S",""))),"")</f>
        <v/>
      </c>
      <c r="AV128" s="34" t="str">
        <f t="array" aca="1" ref="AV128" ca="1">IFERROR(IF(AND(OR(WEEKDAY(AU$4,2)&gt;5,AU$4=Congés),OR(AU128="x",AU128="S")),AU128,IF(AV$4=$E128,"x",IF(AND(((AV$4-$E128)/VLOOKUP($D128,Opérations[],8,0))=INT(((AV$4-$E128)/VLOOKUP($D128,Opérations[],8,0))),$D128&lt;&gt;""),"S",""))),"")</f>
        <v/>
      </c>
      <c r="AW128" s="34" t="str">
        <f t="array" aca="1" ref="AW128" ca="1">IFERROR(IF(AND(OR(WEEKDAY(AV$4,2)&gt;5,AV$4=Congés),OR(AV128="x",AV128="S")),AV128,IF(AW$4=$E128,"x",IF(AND(((AW$4-$E128)/VLOOKUP($D128,Opérations[],8,0))=INT(((AW$4-$E128)/VLOOKUP($D128,Opérations[],8,0))),$D128&lt;&gt;""),"S",""))),"")</f>
        <v/>
      </c>
      <c r="AX128" s="34" t="str">
        <f t="array" aca="1" ref="AX128" ca="1">IFERROR(IF(AND(OR(WEEKDAY(AW$4,2)&gt;5,AW$4=Congés),OR(AW128="x",AW128="S")),AW128,IF(AX$4=$E128,"x",IF(AND(((AX$4-$E128)/VLOOKUP($D128,Opérations[],8,0))=INT(((AX$4-$E128)/VLOOKUP($D128,Opérations[],8,0))),$D128&lt;&gt;""),"S",""))),"")</f>
        <v/>
      </c>
      <c r="AY128" s="34" t="str">
        <f t="array" aca="1" ref="AY128" ca="1">IFERROR(IF(AND(OR(WEEKDAY(AX$4,2)&gt;5,AX$4=Congés),OR(AX128="x",AX128="S")),AX128,IF(AY$4=$E128,"x",IF(AND(((AY$4-$E128)/VLOOKUP($D128,Opérations[],8,0))=INT(((AY$4-$E128)/VLOOKUP($D128,Opérations[],8,0))),$D128&lt;&gt;""),"S",""))),"")</f>
        <v/>
      </c>
      <c r="AZ128" s="34" t="str">
        <f t="array" aca="1" ref="AZ128" ca="1">IFERROR(IF(AND(OR(WEEKDAY(AY$4,2)&gt;5,AY$4=Congés),OR(AY128="x",AY128="S")),AY128,IF(AZ$4=$E128,"x",IF(AND(((AZ$4-$E128)/VLOOKUP($D128,Opérations[],8,0))=INT(((AZ$4-$E128)/VLOOKUP($D128,Opérations[],8,0))),$D128&lt;&gt;""),"S",""))),"")</f>
        <v/>
      </c>
      <c r="BA128" s="34" t="str">
        <f t="array" aca="1" ref="BA128" ca="1">IFERROR(IF(AND(OR(WEEKDAY(AZ$4,2)&gt;5,AZ$4=Congés),OR(AZ128="x",AZ128="S")),AZ128,IF(BA$4=$E128,"x",IF(AND(((BA$4-$E128)/VLOOKUP($D128,Opérations[],8,0))=INT(((BA$4-$E128)/VLOOKUP($D128,Opérations[],8,0))),$D128&lt;&gt;""),"S",""))),"")</f>
        <v/>
      </c>
      <c r="BB128" s="34" t="str">
        <f t="array" aca="1" ref="BB128" ca="1">IFERROR(IF(AND(OR(WEEKDAY(BA$4,2)&gt;5,BA$4=Congés),OR(BA128="x",BA128="S")),BA128,IF(BB$4=$E128,"x",IF(AND(((BB$4-$E128)/VLOOKUP($D128,Opérations[],8,0))=INT(((BB$4-$E128)/VLOOKUP($D128,Opérations[],8,0))),$D128&lt;&gt;""),"S",""))),"")</f>
        <v/>
      </c>
      <c r="BC128" s="34" t="str">
        <f t="array" aca="1" ref="BC128" ca="1">IFERROR(IF(AND(OR(WEEKDAY(BB$4,2)&gt;5,BB$4=Congés),OR(BB128="x",BB128="S")),BB128,IF(BC$4=$E128,"x",IF(AND(((BC$4-$E128)/VLOOKUP($D128,Opérations[],8,0))=INT(((BC$4-$E128)/VLOOKUP($D128,Opérations[],8,0))),$D128&lt;&gt;""),"S",""))),"")</f>
        <v/>
      </c>
      <c r="BD128" s="72" t="str">
        <f t="array" aca="1" ref="BD128" ca="1">IFERROR(IF(AND(OR(WEEKDAY(BC$4,2)&gt;5,BC$4=Congés),OR(BC128="x",BC128="S")),BC128,IF(BD$4=$E128,"x",IF(AND(((BD$4-$E128)/VLOOKUP($D128,Opérations[],8,0))=INT(((BD$4-$E128)/VLOOKUP($D128,Opérations[],8,0))),$D128&lt;&gt;""),"S",""))),"")</f>
        <v/>
      </c>
    </row>
    <row r="129" spans="3:56">
      <c r="C129" s="159">
        <f>IF(ISBLANK(D129),"",VLOOKUP(D129,Opérations[],2,0))</f>
        <v>0</v>
      </c>
      <c r="D129" s="4">
        <f t="shared" si="5"/>
        <v>123</v>
      </c>
      <c r="E129" s="71">
        <f>IF(ISBLANK(D129),"",VLOOKUP(D129,Opérations[],3,0))</f>
        <v>0</v>
      </c>
      <c r="F129" s="83"/>
      <c r="G129" s="80" t="str">
        <f t="array" aca="1" ref="G129" ca="1">IFERROR(IF(AND(OR(WEEKDAY(F$4,2)&gt;5,F$4=Congés),OR(F129="x",F129="S")),F129,IF(G$4=$E129,"x",IF(AND(((G$4-$E129)/VLOOKUP($D129,Opérations[],8,0))=INT(((G$4-$E129)/VLOOKUP($D129,Opérations[],8,0))),$D129&lt;&gt;""),"S",""))),"")</f>
        <v/>
      </c>
      <c r="H129" s="34" t="str">
        <f t="array" aca="1" ref="H129" ca="1">IFERROR(IF(AND(OR(WEEKDAY(G$4,2)&gt;5,G$4=Congés),OR(G129="x",G129="S")),G129,IF(H$4=$E129,"x",IF(AND(((H$4-$E129)/VLOOKUP($D129,Opérations[],8,0))=INT(((H$4-$E129)/VLOOKUP($D129,Opérations[],8,0))),$D129&lt;&gt;""),"S",""))),"")</f>
        <v/>
      </c>
      <c r="I129" s="34" t="str">
        <f t="array" aca="1" ref="I129" ca="1">IFERROR(IF(AND(OR(WEEKDAY(H$4,2)&gt;5,H$4=Congés),OR(H129="x",H129="S")),H129,IF(I$4=$E129,"x",IF(AND(((I$4-$E129)/VLOOKUP($D129,Opérations[],8,0))=INT(((I$4-$E129)/VLOOKUP($D129,Opérations[],8,0))),$D129&lt;&gt;""),"S",""))),"")</f>
        <v/>
      </c>
      <c r="J129" s="34" t="str">
        <f t="array" aca="1" ref="J129" ca="1">IFERROR(IF(AND(OR(WEEKDAY(I$4,2)&gt;5,I$4=Congés),OR(I129="x",I129="S")),I129,IF(J$4=$E129,"x",IF(AND(((J$4-$E129)/VLOOKUP($D129,Opérations[],8,0))=INT(((J$4-$E129)/VLOOKUP($D129,Opérations[],8,0))),$D129&lt;&gt;""),"S",""))),"")</f>
        <v/>
      </c>
      <c r="K129" s="34" t="str">
        <f t="array" aca="1" ref="K129" ca="1">IFERROR(IF(AND(OR(WEEKDAY(J$4,2)&gt;5,J$4=Congés),OR(J129="x",J129="S")),J129,IF(K$4=$E129,"x",IF(AND(((K$4-$E129)/VLOOKUP($D129,Opérations[],8,0))=INT(((K$4-$E129)/VLOOKUP($D129,Opérations[],8,0))),$D129&lt;&gt;""),"S",""))),"")</f>
        <v/>
      </c>
      <c r="L129" s="34" t="str">
        <f t="array" aca="1" ref="L129" ca="1">IFERROR(IF(AND(OR(WEEKDAY(K$4,2)&gt;5,K$4=Congés),OR(K129="x",K129="S")),K129,IF(L$4=$E129,"x",IF(AND(((L$4-$E129)/VLOOKUP($D129,Opérations[],8,0))=INT(((L$4-$E129)/VLOOKUP($D129,Opérations[],8,0))),$D129&lt;&gt;""),"S",""))),"")</f>
        <v/>
      </c>
      <c r="M129" s="34" t="str">
        <f t="array" aca="1" ref="M129" ca="1">IFERROR(IF(AND(OR(WEEKDAY(L$4,2)&gt;5,L$4=Congés),OR(L129="x",L129="S")),L129,IF(M$4=$E129,"x",IF(AND(((M$4-$E129)/VLOOKUP($D129,Opérations[],8,0))=INT(((M$4-$E129)/VLOOKUP($D129,Opérations[],8,0))),$D129&lt;&gt;""),"S",""))),"")</f>
        <v/>
      </c>
      <c r="N129" s="34" t="str">
        <f t="array" aca="1" ref="N129" ca="1">IFERROR(IF(AND(OR(WEEKDAY(M$4,2)&gt;5,M$4=Congés),OR(M129="x",M129="S")),M129,IF(N$4=$E129,"x",IF(AND(((N$4-$E129)/VLOOKUP($D129,Opérations[],8,0))=INT(((N$4-$E129)/VLOOKUP($D129,Opérations[],8,0))),$D129&lt;&gt;""),"S",""))),"")</f>
        <v/>
      </c>
      <c r="O129" s="34" t="str">
        <f t="array" aca="1" ref="O129" ca="1">IFERROR(IF(AND(OR(WEEKDAY(N$4,2)&gt;5,N$4=Congés),OR(N129="x",N129="S")),N129,IF(O$4=$E129,"x",IF(AND(((O$4-$E129)/VLOOKUP($D129,Opérations[],8,0))=INT(((O$4-$E129)/VLOOKUP($D129,Opérations[],8,0))),$D129&lt;&gt;""),"S",""))),"")</f>
        <v/>
      </c>
      <c r="P129" s="34" t="str">
        <f t="array" aca="1" ref="P129" ca="1">IFERROR(IF(AND(OR(WEEKDAY(O$4,2)&gt;5,O$4=Congés),OR(O129="x",O129="S")),O129,IF(P$4=$E129,"x",IF(AND(((P$4-$E129)/VLOOKUP($D129,Opérations[],8,0))=INT(((P$4-$E129)/VLOOKUP($D129,Opérations[],8,0))),$D129&lt;&gt;""),"S",""))),"")</f>
        <v/>
      </c>
      <c r="Q129" s="34" t="str">
        <f t="array" aca="1" ref="Q129" ca="1">IFERROR(IF(AND(OR(WEEKDAY(P$4,2)&gt;5,P$4=Congés),OR(P129="x",P129="S")),P129,IF(Q$4=$E129,"x",IF(AND(((Q$4-$E129)/VLOOKUP($D129,Opérations[],8,0))=INT(((Q$4-$E129)/VLOOKUP($D129,Opérations[],8,0))),$D129&lt;&gt;""),"S",""))),"")</f>
        <v/>
      </c>
      <c r="R129" s="34" t="str">
        <f t="array" aca="1" ref="R129" ca="1">IFERROR(IF(AND(OR(WEEKDAY(Q$4,2)&gt;5,Q$4=Congés),OR(Q129="x",Q129="S")),Q129,IF(R$4=$E129,"x",IF(AND(((R$4-$E129)/VLOOKUP($D129,Opérations[],8,0))=INT(((R$4-$E129)/VLOOKUP($D129,Opérations[],8,0))),$D129&lt;&gt;""),"S",""))),"")</f>
        <v/>
      </c>
      <c r="S129" s="34" t="str">
        <f t="array" aca="1" ref="S129" ca="1">IFERROR(IF(AND(OR(WEEKDAY(R$4,2)&gt;5,R$4=Congés),OR(R129="x",R129="S")),R129,IF(S$4=$E129,"x",IF(AND(((S$4-$E129)/VLOOKUP($D129,Opérations[],8,0))=INT(((S$4-$E129)/VLOOKUP($D129,Opérations[],8,0))),$D129&lt;&gt;""),"S",""))),"")</f>
        <v/>
      </c>
      <c r="T129" s="34" t="str">
        <f t="array" aca="1" ref="T129" ca="1">IFERROR(IF(AND(OR(WEEKDAY(S$4,2)&gt;5,S$4=Congés),OR(S129="x",S129="S")),S129,IF(T$4=$E129,"x",IF(AND(((T$4-$E129)/VLOOKUP($D129,Opérations[],8,0))=INT(((T$4-$E129)/VLOOKUP($D129,Opérations[],8,0))),$D129&lt;&gt;""),"S",""))),"")</f>
        <v/>
      </c>
      <c r="U129" s="34" t="str">
        <f t="array" aca="1" ref="U129" ca="1">IFERROR(IF(AND(OR(WEEKDAY(T$4,2)&gt;5,T$4=Congés),OR(T129="x",T129="S")),T129,IF(U$4=$E129,"x",IF(AND(((U$4-$E129)/VLOOKUP($D129,Opérations[],8,0))=INT(((U$4-$E129)/VLOOKUP($D129,Opérations[],8,0))),$D129&lt;&gt;""),"S",""))),"")</f>
        <v/>
      </c>
      <c r="V129" s="34" t="str">
        <f t="array" aca="1" ref="V129" ca="1">IFERROR(IF(AND(OR(WEEKDAY(U$4,2)&gt;5,U$4=Congés),OR(U129="x",U129="S")),U129,IF(V$4=$E129,"x",IF(AND(((V$4-$E129)/VLOOKUP($D129,Opérations[],8,0))=INT(((V$4-$E129)/VLOOKUP($D129,Opérations[],8,0))),$D129&lt;&gt;""),"S",""))),"")</f>
        <v/>
      </c>
      <c r="W129" s="34" t="str">
        <f t="array" aca="1" ref="W129" ca="1">IFERROR(IF(AND(OR(WEEKDAY(V$4,2)&gt;5,V$4=Congés),OR(V129="x",V129="S")),V129,IF(W$4=$E129,"x",IF(AND(((W$4-$E129)/VLOOKUP($D129,Opérations[],8,0))=INT(((W$4-$E129)/VLOOKUP($D129,Opérations[],8,0))),$D129&lt;&gt;""),"S",""))),"")</f>
        <v/>
      </c>
      <c r="X129" s="34" t="str">
        <f t="array" aca="1" ref="X129" ca="1">IFERROR(IF(AND(OR(WEEKDAY(W$4,2)&gt;5,W$4=Congés),OR(W129="x",W129="S")),W129,IF(X$4=$E129,"x",IF(AND(((X$4-$E129)/VLOOKUP($D129,Opérations[],8,0))=INT(((X$4-$E129)/VLOOKUP($D129,Opérations[],8,0))),$D129&lt;&gt;""),"S",""))),"")</f>
        <v/>
      </c>
      <c r="Y129" s="34" t="str">
        <f t="array" aca="1" ref="Y129" ca="1">IFERROR(IF(AND(OR(WEEKDAY(X$4,2)&gt;5,X$4=Congés),OR(X129="x",X129="S")),X129,IF(Y$4=$E129,"x",IF(AND(((Y$4-$E129)/VLOOKUP($D129,Opérations[],8,0))=INT(((Y$4-$E129)/VLOOKUP($D129,Opérations[],8,0))),$D129&lt;&gt;""),"S",""))),"")</f>
        <v/>
      </c>
      <c r="Z129" s="34" t="str">
        <f t="array" aca="1" ref="Z129" ca="1">IFERROR(IF(AND(OR(WEEKDAY(Y$4,2)&gt;5,Y$4=Congés),OR(Y129="x",Y129="S")),Y129,IF(Z$4=$E129,"x",IF(AND(((Z$4-$E129)/VLOOKUP($D129,Opérations[],8,0))=INT(((Z$4-$E129)/VLOOKUP($D129,Opérations[],8,0))),$D129&lt;&gt;""),"S",""))),"")</f>
        <v/>
      </c>
      <c r="AA129" s="34" t="str">
        <f t="array" aca="1" ref="AA129" ca="1">IFERROR(IF(AND(OR(WEEKDAY(Z$4,2)&gt;5,Z$4=Congés),OR(Z129="x",Z129="S")),Z129,IF(AA$4=$E129,"x",IF(AND(((AA$4-$E129)/VLOOKUP($D129,Opérations[],8,0))=INT(((AA$4-$E129)/VLOOKUP($D129,Opérations[],8,0))),$D129&lt;&gt;""),"S",""))),"")</f>
        <v/>
      </c>
      <c r="AB129" s="34" t="str">
        <f t="array" aca="1" ref="AB129" ca="1">IFERROR(IF(AND(OR(WEEKDAY(AA$4,2)&gt;5,AA$4=Congés),OR(AA129="x",AA129="S")),AA129,IF(AB$4=$E129,"x",IF(AND(((AB$4-$E129)/VLOOKUP($D129,Opérations[],8,0))=INT(((AB$4-$E129)/VLOOKUP($D129,Opérations[],8,0))),$D129&lt;&gt;""),"S",""))),"")</f>
        <v/>
      </c>
      <c r="AC129" s="34" t="str">
        <f t="array" aca="1" ref="AC129" ca="1">IFERROR(IF(AND(OR(WEEKDAY(AB$4,2)&gt;5,AB$4=Congés),OR(AB129="x",AB129="S")),AB129,IF(AC$4=$E129,"x",IF(AND(((AC$4-$E129)/VLOOKUP($D129,Opérations[],8,0))=INT(((AC$4-$E129)/VLOOKUP($D129,Opérations[],8,0))),$D129&lt;&gt;""),"S",""))),"")</f>
        <v/>
      </c>
      <c r="AD129" s="34" t="str">
        <f t="array" aca="1" ref="AD129" ca="1">IFERROR(IF(AND(OR(WEEKDAY(AC$4,2)&gt;5,AC$4=Congés),OR(AC129="x",AC129="S")),AC129,IF(AD$4=$E129,"x",IF(AND(((AD$4-$E129)/VLOOKUP($D129,Opérations[],8,0))=INT(((AD$4-$E129)/VLOOKUP($D129,Opérations[],8,0))),$D129&lt;&gt;""),"S",""))),"")</f>
        <v/>
      </c>
      <c r="AE129" s="34" t="str">
        <f t="array" aca="1" ref="AE129" ca="1">IFERROR(IF(AND(OR(WEEKDAY(AD$4,2)&gt;5,AD$4=Congés),OR(AD129="x",AD129="S")),AD129,IF(AE$4=$E129,"x",IF(AND(((AE$4-$E129)/VLOOKUP($D129,Opérations[],8,0))=INT(((AE$4-$E129)/VLOOKUP($D129,Opérations[],8,0))),$D129&lt;&gt;""),"S",""))),"")</f>
        <v/>
      </c>
      <c r="AF129" s="34" t="str">
        <f t="array" aca="1" ref="AF129" ca="1">IFERROR(IF(AND(OR(WEEKDAY(AE$4,2)&gt;5,AE$4=Congés),OR(AE129="x",AE129="S")),AE129,IF(AF$4=$E129,"x",IF(AND(((AF$4-$E129)/VLOOKUP($D129,Opérations[],8,0))=INT(((AF$4-$E129)/VLOOKUP($D129,Opérations[],8,0))),$D129&lt;&gt;""),"S",""))),"")</f>
        <v/>
      </c>
      <c r="AG129" s="72" t="str">
        <f t="array" aca="1" ref="AG129" ca="1">IFERROR(IF(AND(OR(WEEKDAY(AF$4,2)&gt;5,AF$4=Congés),OR(AF129="x",AF129="S")),AF129,IF(AG$4=$E129,"x",IF(AND(((AG$4-$E129)/VLOOKUP($D129,Opérations[],8,0))=INT(((AG$4-$E129)/VLOOKUP($D129,Opérations[],8,0))),$D129&lt;&gt;""),"S",""))),"")</f>
        <v/>
      </c>
      <c r="AH129" s="80" t="str">
        <f t="array" aca="1" ref="AH129" ca="1">IFERROR(IF(AND(OR(WEEKDAY(AG$4,2)&gt;5,AG$4=Congés),OR(AG129="x",AG129="S")),AG129,IF(AH$4=$E129,"x",IF(AND(((AH$4-$E129)/VLOOKUP($D129,Opérations[],8,0))=INT(((AH$4-$E129)/VLOOKUP($D129,Opérations[],8,0))),$D129&lt;&gt;""),"S",""))),"")</f>
        <v/>
      </c>
      <c r="AI129" s="34" t="str">
        <f t="array" aca="1" ref="AI129" ca="1">IFERROR(IF(AND(OR(WEEKDAY(AH$4,2)&gt;5,AH$4=Congés),OR(AH129="x",AH129="S")),AH129,IF(AI$4=$E129,"x",IF(AND(((AI$4-$E129)/VLOOKUP($D129,Opérations[],8,0))=INT(((AI$4-$E129)/VLOOKUP($D129,Opérations[],8,0))),$D129&lt;&gt;""),"S",""))),"")</f>
        <v/>
      </c>
      <c r="AJ129" s="34" t="str">
        <f t="array" aca="1" ref="AJ129" ca="1">IFERROR(IF(AND(OR(WEEKDAY(AI$4,2)&gt;5,AI$4=Congés),OR(AI129="x",AI129="S")),AI129,IF(AJ$4=$E129,"x",IF(AND(((AJ$4-$E129)/VLOOKUP($D129,Opérations[],8,0))=INT(((AJ$4-$E129)/VLOOKUP($D129,Opérations[],8,0))),$D129&lt;&gt;""),"S",""))),"")</f>
        <v/>
      </c>
      <c r="AK129" s="34" t="str">
        <f t="array" aca="1" ref="AK129" ca="1">IFERROR(IF(AND(OR(WEEKDAY(AJ$4,2)&gt;5,AJ$4=Congés),OR(AJ129="x",AJ129="S")),AJ129,IF(AK$4=$E129,"x",IF(AND(((AK$4-$E129)/VLOOKUP($D129,Opérations[],8,0))=INT(((AK$4-$E129)/VLOOKUP($D129,Opérations[],8,0))),$D129&lt;&gt;""),"S",""))),"")</f>
        <v/>
      </c>
      <c r="AL129" s="34" t="str">
        <f t="array" aca="1" ref="AL129" ca="1">IFERROR(IF(AND(OR(WEEKDAY(AK$4,2)&gt;5,AK$4=Congés),OR(AK129="x",AK129="S")),AK129,IF(AL$4=$E129,"x",IF(AND(((AL$4-$E129)/VLOOKUP($D129,Opérations[],8,0))=INT(((AL$4-$E129)/VLOOKUP($D129,Opérations[],8,0))),$D129&lt;&gt;""),"S",""))),"")</f>
        <v/>
      </c>
      <c r="AM129" s="34" t="str">
        <f t="array" aca="1" ref="AM129" ca="1">IFERROR(IF(AND(OR(WEEKDAY(AL$4,2)&gt;5,AL$4=Congés),OR(AL129="x",AL129="S")),AL129,IF(AM$4=$E129,"x",IF(AND(((AM$4-$E129)/VLOOKUP($D129,Opérations[],8,0))=INT(((AM$4-$E129)/VLOOKUP($D129,Opérations[],8,0))),$D129&lt;&gt;""),"S",""))),"")</f>
        <v/>
      </c>
      <c r="AN129" s="34" t="str">
        <f t="array" aca="1" ref="AN129" ca="1">IFERROR(IF(AND(OR(WEEKDAY(AM$4,2)&gt;5,AM$4=Congés),OR(AM129="x",AM129="S")),AM129,IF(AN$4=$E129,"x",IF(AND(((AN$4-$E129)/VLOOKUP($D129,Opérations[],8,0))=INT(((AN$4-$E129)/VLOOKUP($D129,Opérations[],8,0))),$D129&lt;&gt;""),"S",""))),"")</f>
        <v/>
      </c>
      <c r="AO129" s="34" t="str">
        <f t="array" aca="1" ref="AO129" ca="1">IFERROR(IF(AND(OR(WEEKDAY(AN$4,2)&gt;5,AN$4=Congés),OR(AN129="x",AN129="S")),AN129,IF(AO$4=$E129,"x",IF(AND(((AO$4-$E129)/VLOOKUP($D129,Opérations[],8,0))=INT(((AO$4-$E129)/VLOOKUP($D129,Opérations[],8,0))),$D129&lt;&gt;""),"S",""))),"")</f>
        <v/>
      </c>
      <c r="AP129" s="34" t="str">
        <f t="array" aca="1" ref="AP129" ca="1">IFERROR(IF(AND(OR(WEEKDAY(AO$4,2)&gt;5,AO$4=Congés),OR(AO129="x",AO129="S")),AO129,IF(AP$4=$E129,"x",IF(AND(((AP$4-$E129)/VLOOKUP($D129,Opérations[],8,0))=INT(((AP$4-$E129)/VLOOKUP($D129,Opérations[],8,0))),$D129&lt;&gt;""),"S",""))),"")</f>
        <v/>
      </c>
      <c r="AQ129" s="34" t="str">
        <f t="array" aca="1" ref="AQ129" ca="1">IFERROR(IF(AND(OR(WEEKDAY(AP$4,2)&gt;5,AP$4=Congés),OR(AP129="x",AP129="S")),AP129,IF(AQ$4=$E129,"x",IF(AND(((AQ$4-$E129)/VLOOKUP($D129,Opérations[],8,0))=INT(((AQ$4-$E129)/VLOOKUP($D129,Opérations[],8,0))),$D129&lt;&gt;""),"S",""))),"")</f>
        <v/>
      </c>
      <c r="AR129" s="34" t="str">
        <f t="array" aca="1" ref="AR129" ca="1">IFERROR(IF(AND(OR(WEEKDAY(AQ$4,2)&gt;5,AQ$4=Congés),OR(AQ129="x",AQ129="S")),AQ129,IF(AR$4=$E129,"x",IF(AND(((AR$4-$E129)/VLOOKUP($D129,Opérations[],8,0))=INT(((AR$4-$E129)/VLOOKUP($D129,Opérations[],8,0))),$D129&lt;&gt;""),"S",""))),"")</f>
        <v/>
      </c>
      <c r="AS129" s="34" t="str">
        <f t="array" aca="1" ref="AS129" ca="1">IFERROR(IF(AND(OR(WEEKDAY(AR$4,2)&gt;5,AR$4=Congés),OR(AR129="x",AR129="S")),AR129,IF(AS$4=$E129,"x",IF(AND(((AS$4-$E129)/VLOOKUP($D129,Opérations[],8,0))=INT(((AS$4-$E129)/VLOOKUP($D129,Opérations[],8,0))),$D129&lt;&gt;""),"S",""))),"")</f>
        <v/>
      </c>
      <c r="AT129" s="34" t="str">
        <f t="array" aca="1" ref="AT129" ca="1">IFERROR(IF(AND(OR(WEEKDAY(AS$4,2)&gt;5,AS$4=Congés),OR(AS129="x",AS129="S")),AS129,IF(AT$4=$E129,"x",IF(AND(((AT$4-$E129)/VLOOKUP($D129,Opérations[],8,0))=INT(((AT$4-$E129)/VLOOKUP($D129,Opérations[],8,0))),$D129&lt;&gt;""),"S",""))),"")</f>
        <v/>
      </c>
      <c r="AU129" s="34" t="str">
        <f t="array" aca="1" ref="AU129" ca="1">IFERROR(IF(AND(OR(WEEKDAY(AT$4,2)&gt;5,AT$4=Congés),OR(AT129="x",AT129="S")),AT129,IF(AU$4=$E129,"x",IF(AND(((AU$4-$E129)/VLOOKUP($D129,Opérations[],8,0))=INT(((AU$4-$E129)/VLOOKUP($D129,Opérations[],8,0))),$D129&lt;&gt;""),"S",""))),"")</f>
        <v/>
      </c>
      <c r="AV129" s="34" t="str">
        <f t="array" aca="1" ref="AV129" ca="1">IFERROR(IF(AND(OR(WEEKDAY(AU$4,2)&gt;5,AU$4=Congés),OR(AU129="x",AU129="S")),AU129,IF(AV$4=$E129,"x",IF(AND(((AV$4-$E129)/VLOOKUP($D129,Opérations[],8,0))=INT(((AV$4-$E129)/VLOOKUP($D129,Opérations[],8,0))),$D129&lt;&gt;""),"S",""))),"")</f>
        <v/>
      </c>
      <c r="AW129" s="34" t="str">
        <f t="array" aca="1" ref="AW129" ca="1">IFERROR(IF(AND(OR(WEEKDAY(AV$4,2)&gt;5,AV$4=Congés),OR(AV129="x",AV129="S")),AV129,IF(AW$4=$E129,"x",IF(AND(((AW$4-$E129)/VLOOKUP($D129,Opérations[],8,0))=INT(((AW$4-$E129)/VLOOKUP($D129,Opérations[],8,0))),$D129&lt;&gt;""),"S",""))),"")</f>
        <v/>
      </c>
      <c r="AX129" s="34" t="str">
        <f t="array" aca="1" ref="AX129" ca="1">IFERROR(IF(AND(OR(WEEKDAY(AW$4,2)&gt;5,AW$4=Congés),OR(AW129="x",AW129="S")),AW129,IF(AX$4=$E129,"x",IF(AND(((AX$4-$E129)/VLOOKUP($D129,Opérations[],8,0))=INT(((AX$4-$E129)/VLOOKUP($D129,Opérations[],8,0))),$D129&lt;&gt;""),"S",""))),"")</f>
        <v/>
      </c>
      <c r="AY129" s="34" t="str">
        <f t="array" aca="1" ref="AY129" ca="1">IFERROR(IF(AND(OR(WEEKDAY(AX$4,2)&gt;5,AX$4=Congés),OR(AX129="x",AX129="S")),AX129,IF(AY$4=$E129,"x",IF(AND(((AY$4-$E129)/VLOOKUP($D129,Opérations[],8,0))=INT(((AY$4-$E129)/VLOOKUP($D129,Opérations[],8,0))),$D129&lt;&gt;""),"S",""))),"")</f>
        <v/>
      </c>
      <c r="AZ129" s="34" t="str">
        <f t="array" aca="1" ref="AZ129" ca="1">IFERROR(IF(AND(OR(WEEKDAY(AY$4,2)&gt;5,AY$4=Congés),OR(AY129="x",AY129="S")),AY129,IF(AZ$4=$E129,"x",IF(AND(((AZ$4-$E129)/VLOOKUP($D129,Opérations[],8,0))=INT(((AZ$4-$E129)/VLOOKUP($D129,Opérations[],8,0))),$D129&lt;&gt;""),"S",""))),"")</f>
        <v/>
      </c>
      <c r="BA129" s="34" t="str">
        <f t="array" aca="1" ref="BA129" ca="1">IFERROR(IF(AND(OR(WEEKDAY(AZ$4,2)&gt;5,AZ$4=Congés),OR(AZ129="x",AZ129="S")),AZ129,IF(BA$4=$E129,"x",IF(AND(((BA$4-$E129)/VLOOKUP($D129,Opérations[],8,0))=INT(((BA$4-$E129)/VLOOKUP($D129,Opérations[],8,0))),$D129&lt;&gt;""),"S",""))),"")</f>
        <v/>
      </c>
      <c r="BB129" s="34" t="str">
        <f t="array" aca="1" ref="BB129" ca="1">IFERROR(IF(AND(OR(WEEKDAY(BA$4,2)&gt;5,BA$4=Congés),OR(BA129="x",BA129="S")),BA129,IF(BB$4=$E129,"x",IF(AND(((BB$4-$E129)/VLOOKUP($D129,Opérations[],8,0))=INT(((BB$4-$E129)/VLOOKUP($D129,Opérations[],8,0))),$D129&lt;&gt;""),"S",""))),"")</f>
        <v/>
      </c>
      <c r="BC129" s="34" t="str">
        <f t="array" aca="1" ref="BC129" ca="1">IFERROR(IF(AND(OR(WEEKDAY(BB$4,2)&gt;5,BB$4=Congés),OR(BB129="x",BB129="S")),BB129,IF(BC$4=$E129,"x",IF(AND(((BC$4-$E129)/VLOOKUP($D129,Opérations[],8,0))=INT(((BC$4-$E129)/VLOOKUP($D129,Opérations[],8,0))),$D129&lt;&gt;""),"S",""))),"")</f>
        <v/>
      </c>
      <c r="BD129" s="72" t="str">
        <f t="array" aca="1" ref="BD129" ca="1">IFERROR(IF(AND(OR(WEEKDAY(BC$4,2)&gt;5,BC$4=Congés),OR(BC129="x",BC129="S")),BC129,IF(BD$4=$E129,"x",IF(AND(((BD$4-$E129)/VLOOKUP($D129,Opérations[],8,0))=INT(((BD$4-$E129)/VLOOKUP($D129,Opérations[],8,0))),$D129&lt;&gt;""),"S",""))),"")</f>
        <v/>
      </c>
    </row>
    <row r="130" spans="3:56">
      <c r="C130" s="160" t="str">
        <f>IF(ISBLANK(D130),"",VLOOKUP(D130,Opérations[],2,0))</f>
        <v xml:space="preserve"> MANIPULATEUR 1</v>
      </c>
      <c r="D130" s="4">
        <f t="shared" si="5"/>
        <v>124</v>
      </c>
      <c r="E130" s="71">
        <f>IF(ISBLANK(D130),"",VLOOKUP(D130,Opérations[],3,0))</f>
        <v>0</v>
      </c>
      <c r="F130" s="83"/>
      <c r="G130" s="80" t="str">
        <f t="array" aca="1" ref="G130" ca="1">IFERROR(IF(AND(OR(WEEKDAY(F$4,2)&gt;5,F$4=Congés),OR(F130="x",F130="S")),F130,IF(G$4=$E130,"x",IF(AND(((G$4-$E130)/VLOOKUP($D130,Opérations[],8,0))=INT(((G$4-$E130)/VLOOKUP($D130,Opérations[],8,0))),$D130&lt;&gt;""),"S",""))),"")</f>
        <v/>
      </c>
      <c r="H130" s="34" t="str">
        <f t="array" aca="1" ref="H130" ca="1">IFERROR(IF(AND(OR(WEEKDAY(G$4,2)&gt;5,G$4=Congés),OR(G130="x",G130="S")),G130,IF(H$4=$E130,"x",IF(AND(((H$4-$E130)/VLOOKUP($D130,Opérations[],8,0))=INT(((H$4-$E130)/VLOOKUP($D130,Opérations[],8,0))),$D130&lt;&gt;""),"S",""))),"")</f>
        <v/>
      </c>
      <c r="I130" s="34" t="str">
        <f t="array" aca="1" ref="I130" ca="1">IFERROR(IF(AND(OR(WEEKDAY(H$4,2)&gt;5,H$4=Congés),OR(H130="x",H130="S")),H130,IF(I$4=$E130,"x",IF(AND(((I$4-$E130)/VLOOKUP($D130,Opérations[],8,0))=INT(((I$4-$E130)/VLOOKUP($D130,Opérations[],8,0))),$D130&lt;&gt;""),"S",""))),"")</f>
        <v/>
      </c>
      <c r="J130" s="34" t="str">
        <f t="array" aca="1" ref="J130" ca="1">IFERROR(IF(AND(OR(WEEKDAY(I$4,2)&gt;5,I$4=Congés),OR(I130="x",I130="S")),I130,IF(J$4=$E130,"x",IF(AND(((J$4-$E130)/VLOOKUP($D130,Opérations[],8,0))=INT(((J$4-$E130)/VLOOKUP($D130,Opérations[],8,0))),$D130&lt;&gt;""),"S",""))),"")</f>
        <v/>
      </c>
      <c r="K130" s="34" t="str">
        <f t="array" aca="1" ref="K130" ca="1">IFERROR(IF(AND(OR(WEEKDAY(J$4,2)&gt;5,J$4=Congés),OR(J130="x",J130="S")),J130,IF(K$4=$E130,"x",IF(AND(((K$4-$E130)/VLOOKUP($D130,Opérations[],8,0))=INT(((K$4-$E130)/VLOOKUP($D130,Opérations[],8,0))),$D130&lt;&gt;""),"S",""))),"")</f>
        <v/>
      </c>
      <c r="L130" s="34" t="str">
        <f t="array" aca="1" ref="L130" ca="1">IFERROR(IF(AND(OR(WEEKDAY(K$4,2)&gt;5,K$4=Congés),OR(K130="x",K130="S")),K130,IF(L$4=$E130,"x",IF(AND(((L$4-$E130)/VLOOKUP($D130,Opérations[],8,0))=INT(((L$4-$E130)/VLOOKUP($D130,Opérations[],8,0))),$D130&lt;&gt;""),"S",""))),"")</f>
        <v/>
      </c>
      <c r="M130" s="34" t="str">
        <f t="array" aca="1" ref="M130" ca="1">IFERROR(IF(AND(OR(WEEKDAY(L$4,2)&gt;5,L$4=Congés),OR(L130="x",L130="S")),L130,IF(M$4=$E130,"x",IF(AND(((M$4-$E130)/VLOOKUP($D130,Opérations[],8,0))=INT(((M$4-$E130)/VLOOKUP($D130,Opérations[],8,0))),$D130&lt;&gt;""),"S",""))),"")</f>
        <v/>
      </c>
      <c r="N130" s="34" t="str">
        <f t="array" aca="1" ref="N130" ca="1">IFERROR(IF(AND(OR(WEEKDAY(M$4,2)&gt;5,M$4=Congés),OR(M130="x",M130="S")),M130,IF(N$4=$E130,"x",IF(AND(((N$4-$E130)/VLOOKUP($D130,Opérations[],8,0))=INT(((N$4-$E130)/VLOOKUP($D130,Opérations[],8,0))),$D130&lt;&gt;""),"S",""))),"")</f>
        <v/>
      </c>
      <c r="O130" s="34" t="str">
        <f t="array" aca="1" ref="O130" ca="1">IFERROR(IF(AND(OR(WEEKDAY(N$4,2)&gt;5,N$4=Congés),OR(N130="x",N130="S")),N130,IF(O$4=$E130,"x",IF(AND(((O$4-$E130)/VLOOKUP($D130,Opérations[],8,0))=INT(((O$4-$E130)/VLOOKUP($D130,Opérations[],8,0))),$D130&lt;&gt;""),"S",""))),"")</f>
        <v/>
      </c>
      <c r="P130" s="34" t="str">
        <f t="array" aca="1" ref="P130" ca="1">IFERROR(IF(AND(OR(WEEKDAY(O$4,2)&gt;5,O$4=Congés),OR(O130="x",O130="S")),O130,IF(P$4=$E130,"x",IF(AND(((P$4-$E130)/VLOOKUP($D130,Opérations[],8,0))=INT(((P$4-$E130)/VLOOKUP($D130,Opérations[],8,0))),$D130&lt;&gt;""),"S",""))),"")</f>
        <v/>
      </c>
      <c r="Q130" s="34" t="str">
        <f t="array" aca="1" ref="Q130" ca="1">IFERROR(IF(AND(OR(WEEKDAY(P$4,2)&gt;5,P$4=Congés),OR(P130="x",P130="S")),P130,IF(Q$4=$E130,"x",IF(AND(((Q$4-$E130)/VLOOKUP($D130,Opérations[],8,0))=INT(((Q$4-$E130)/VLOOKUP($D130,Opérations[],8,0))),$D130&lt;&gt;""),"S",""))),"")</f>
        <v/>
      </c>
      <c r="R130" s="34" t="str">
        <f t="array" aca="1" ref="R130" ca="1">IFERROR(IF(AND(OR(WEEKDAY(Q$4,2)&gt;5,Q$4=Congés),OR(Q130="x",Q130="S")),Q130,IF(R$4=$E130,"x",IF(AND(((R$4-$E130)/VLOOKUP($D130,Opérations[],8,0))=INT(((R$4-$E130)/VLOOKUP($D130,Opérations[],8,0))),$D130&lt;&gt;""),"S",""))),"")</f>
        <v/>
      </c>
      <c r="S130" s="34" t="str">
        <f t="array" aca="1" ref="S130" ca="1">IFERROR(IF(AND(OR(WEEKDAY(R$4,2)&gt;5,R$4=Congés),OR(R130="x",R130="S")),R130,IF(S$4=$E130,"x",IF(AND(((S$4-$E130)/VLOOKUP($D130,Opérations[],8,0))=INT(((S$4-$E130)/VLOOKUP($D130,Opérations[],8,0))),$D130&lt;&gt;""),"S",""))),"")</f>
        <v/>
      </c>
      <c r="T130" s="34" t="str">
        <f t="array" aca="1" ref="T130" ca="1">IFERROR(IF(AND(OR(WEEKDAY(S$4,2)&gt;5,S$4=Congés),OR(S130="x",S130="S")),S130,IF(T$4=$E130,"x",IF(AND(((T$4-$E130)/VLOOKUP($D130,Opérations[],8,0))=INT(((T$4-$E130)/VLOOKUP($D130,Opérations[],8,0))),$D130&lt;&gt;""),"S",""))),"")</f>
        <v/>
      </c>
      <c r="U130" s="34" t="str">
        <f t="array" aca="1" ref="U130" ca="1">IFERROR(IF(AND(OR(WEEKDAY(T$4,2)&gt;5,T$4=Congés),OR(T130="x",T130="S")),T130,IF(U$4=$E130,"x",IF(AND(((U$4-$E130)/VLOOKUP($D130,Opérations[],8,0))=INT(((U$4-$E130)/VLOOKUP($D130,Opérations[],8,0))),$D130&lt;&gt;""),"S",""))),"")</f>
        <v/>
      </c>
      <c r="V130" s="34" t="str">
        <f t="array" aca="1" ref="V130" ca="1">IFERROR(IF(AND(OR(WEEKDAY(U$4,2)&gt;5,U$4=Congés),OR(U130="x",U130="S")),U130,IF(V$4=$E130,"x",IF(AND(((V$4-$E130)/VLOOKUP($D130,Opérations[],8,0))=INT(((V$4-$E130)/VLOOKUP($D130,Opérations[],8,0))),$D130&lt;&gt;""),"S",""))),"")</f>
        <v/>
      </c>
      <c r="W130" s="34" t="str">
        <f t="array" aca="1" ref="W130" ca="1">IFERROR(IF(AND(OR(WEEKDAY(V$4,2)&gt;5,V$4=Congés),OR(V130="x",V130="S")),V130,IF(W$4=$E130,"x",IF(AND(((W$4-$E130)/VLOOKUP($D130,Opérations[],8,0))=INT(((W$4-$E130)/VLOOKUP($D130,Opérations[],8,0))),$D130&lt;&gt;""),"S",""))),"")</f>
        <v/>
      </c>
      <c r="X130" s="34" t="str">
        <f t="array" aca="1" ref="X130" ca="1">IFERROR(IF(AND(OR(WEEKDAY(W$4,2)&gt;5,W$4=Congés),OR(W130="x",W130="S")),W130,IF(X$4=$E130,"x",IF(AND(((X$4-$E130)/VLOOKUP($D130,Opérations[],8,0))=INT(((X$4-$E130)/VLOOKUP($D130,Opérations[],8,0))),$D130&lt;&gt;""),"S",""))),"")</f>
        <v/>
      </c>
      <c r="Y130" s="34" t="str">
        <f t="array" aca="1" ref="Y130" ca="1">IFERROR(IF(AND(OR(WEEKDAY(X$4,2)&gt;5,X$4=Congés),OR(X130="x",X130="S")),X130,IF(Y$4=$E130,"x",IF(AND(((Y$4-$E130)/VLOOKUP($D130,Opérations[],8,0))=INT(((Y$4-$E130)/VLOOKUP($D130,Opérations[],8,0))),$D130&lt;&gt;""),"S",""))),"")</f>
        <v/>
      </c>
      <c r="Z130" s="34" t="str">
        <f t="array" aca="1" ref="Z130" ca="1">IFERROR(IF(AND(OR(WEEKDAY(Y$4,2)&gt;5,Y$4=Congés),OR(Y130="x",Y130="S")),Y130,IF(Z$4=$E130,"x",IF(AND(((Z$4-$E130)/VLOOKUP($D130,Opérations[],8,0))=INT(((Z$4-$E130)/VLOOKUP($D130,Opérations[],8,0))),$D130&lt;&gt;""),"S",""))),"")</f>
        <v/>
      </c>
      <c r="AA130" s="34" t="str">
        <f t="array" aca="1" ref="AA130" ca="1">IFERROR(IF(AND(OR(WEEKDAY(Z$4,2)&gt;5,Z$4=Congés),OR(Z130="x",Z130="S")),Z130,IF(AA$4=$E130,"x",IF(AND(((AA$4-$E130)/VLOOKUP($D130,Opérations[],8,0))=INT(((AA$4-$E130)/VLOOKUP($D130,Opérations[],8,0))),$D130&lt;&gt;""),"S",""))),"")</f>
        <v/>
      </c>
      <c r="AB130" s="34" t="str">
        <f t="array" aca="1" ref="AB130" ca="1">IFERROR(IF(AND(OR(WEEKDAY(AA$4,2)&gt;5,AA$4=Congés),OR(AA130="x",AA130="S")),AA130,IF(AB$4=$E130,"x",IF(AND(((AB$4-$E130)/VLOOKUP($D130,Opérations[],8,0))=INT(((AB$4-$E130)/VLOOKUP($D130,Opérations[],8,0))),$D130&lt;&gt;""),"S",""))),"")</f>
        <v/>
      </c>
      <c r="AC130" s="34" t="str">
        <f t="array" aca="1" ref="AC130" ca="1">IFERROR(IF(AND(OR(WEEKDAY(AB$4,2)&gt;5,AB$4=Congés),OR(AB130="x",AB130="S")),AB130,IF(AC$4=$E130,"x",IF(AND(((AC$4-$E130)/VLOOKUP($D130,Opérations[],8,0))=INT(((AC$4-$E130)/VLOOKUP($D130,Opérations[],8,0))),$D130&lt;&gt;""),"S",""))),"")</f>
        <v/>
      </c>
      <c r="AD130" s="34" t="str">
        <f t="array" aca="1" ref="AD130" ca="1">IFERROR(IF(AND(OR(WEEKDAY(AC$4,2)&gt;5,AC$4=Congés),OR(AC130="x",AC130="S")),AC130,IF(AD$4=$E130,"x",IF(AND(((AD$4-$E130)/VLOOKUP($D130,Opérations[],8,0))=INT(((AD$4-$E130)/VLOOKUP($D130,Opérations[],8,0))),$D130&lt;&gt;""),"S",""))),"")</f>
        <v/>
      </c>
      <c r="AE130" s="34" t="str">
        <f t="array" aca="1" ref="AE130" ca="1">IFERROR(IF(AND(OR(WEEKDAY(AD$4,2)&gt;5,AD$4=Congés),OR(AD130="x",AD130="S")),AD130,IF(AE$4=$E130,"x",IF(AND(((AE$4-$E130)/VLOOKUP($D130,Opérations[],8,0))=INT(((AE$4-$E130)/VLOOKUP($D130,Opérations[],8,0))),$D130&lt;&gt;""),"S",""))),"")</f>
        <v/>
      </c>
      <c r="AF130" s="34" t="str">
        <f t="array" aca="1" ref="AF130" ca="1">IFERROR(IF(AND(OR(WEEKDAY(AE$4,2)&gt;5,AE$4=Congés),OR(AE130="x",AE130="S")),AE130,IF(AF$4=$E130,"x",IF(AND(((AF$4-$E130)/VLOOKUP($D130,Opérations[],8,0))=INT(((AF$4-$E130)/VLOOKUP($D130,Opérations[],8,0))),$D130&lt;&gt;""),"S",""))),"")</f>
        <v/>
      </c>
      <c r="AG130" s="72" t="str">
        <f t="array" aca="1" ref="AG130" ca="1">IFERROR(IF(AND(OR(WEEKDAY(AF$4,2)&gt;5,AF$4=Congés),OR(AF130="x",AF130="S")),AF130,IF(AG$4=$E130,"x",IF(AND(((AG$4-$E130)/VLOOKUP($D130,Opérations[],8,0))=INT(((AG$4-$E130)/VLOOKUP($D130,Opérations[],8,0))),$D130&lt;&gt;""),"S",""))),"")</f>
        <v/>
      </c>
      <c r="AH130" s="80" t="str">
        <f t="array" aca="1" ref="AH130" ca="1">IFERROR(IF(AND(OR(WEEKDAY(AG$4,2)&gt;5,AG$4=Congés),OR(AG130="x",AG130="S")),AG130,IF(AH$4=$E130,"x",IF(AND(((AH$4-$E130)/VLOOKUP($D130,Opérations[],8,0))=INT(((AH$4-$E130)/VLOOKUP($D130,Opérations[],8,0))),$D130&lt;&gt;""),"S",""))),"")</f>
        <v/>
      </c>
      <c r="AI130" s="34" t="str">
        <f t="array" aca="1" ref="AI130" ca="1">IFERROR(IF(AND(OR(WEEKDAY(AH$4,2)&gt;5,AH$4=Congés),OR(AH130="x",AH130="S")),AH130,IF(AI$4=$E130,"x",IF(AND(((AI$4-$E130)/VLOOKUP($D130,Opérations[],8,0))=INT(((AI$4-$E130)/VLOOKUP($D130,Opérations[],8,0))),$D130&lt;&gt;""),"S",""))),"")</f>
        <v/>
      </c>
      <c r="AJ130" s="34" t="str">
        <f t="array" aca="1" ref="AJ130" ca="1">IFERROR(IF(AND(OR(WEEKDAY(AI$4,2)&gt;5,AI$4=Congés),OR(AI130="x",AI130="S")),AI130,IF(AJ$4=$E130,"x",IF(AND(((AJ$4-$E130)/VLOOKUP($D130,Opérations[],8,0))=INT(((AJ$4-$E130)/VLOOKUP($D130,Opérations[],8,0))),$D130&lt;&gt;""),"S",""))),"")</f>
        <v/>
      </c>
      <c r="AK130" s="34" t="str">
        <f t="array" aca="1" ref="AK130" ca="1">IFERROR(IF(AND(OR(WEEKDAY(AJ$4,2)&gt;5,AJ$4=Congés),OR(AJ130="x",AJ130="S")),AJ130,IF(AK$4=$E130,"x",IF(AND(((AK$4-$E130)/VLOOKUP($D130,Opérations[],8,0))=INT(((AK$4-$E130)/VLOOKUP($D130,Opérations[],8,0))),$D130&lt;&gt;""),"S",""))),"")</f>
        <v/>
      </c>
      <c r="AL130" s="34" t="str">
        <f t="array" aca="1" ref="AL130" ca="1">IFERROR(IF(AND(OR(WEEKDAY(AK$4,2)&gt;5,AK$4=Congés),OR(AK130="x",AK130="S")),AK130,IF(AL$4=$E130,"x",IF(AND(((AL$4-$E130)/VLOOKUP($D130,Opérations[],8,0))=INT(((AL$4-$E130)/VLOOKUP($D130,Opérations[],8,0))),$D130&lt;&gt;""),"S",""))),"")</f>
        <v/>
      </c>
      <c r="AM130" s="34" t="str">
        <f t="array" aca="1" ref="AM130" ca="1">IFERROR(IF(AND(OR(WEEKDAY(AL$4,2)&gt;5,AL$4=Congés),OR(AL130="x",AL130="S")),AL130,IF(AM$4=$E130,"x",IF(AND(((AM$4-$E130)/VLOOKUP($D130,Opérations[],8,0))=INT(((AM$4-$E130)/VLOOKUP($D130,Opérations[],8,0))),$D130&lt;&gt;""),"S",""))),"")</f>
        <v/>
      </c>
      <c r="AN130" s="34" t="str">
        <f t="array" aca="1" ref="AN130" ca="1">IFERROR(IF(AND(OR(WEEKDAY(AM$4,2)&gt;5,AM$4=Congés),OR(AM130="x",AM130="S")),AM130,IF(AN$4=$E130,"x",IF(AND(((AN$4-$E130)/VLOOKUP($D130,Opérations[],8,0))=INT(((AN$4-$E130)/VLOOKUP($D130,Opérations[],8,0))),$D130&lt;&gt;""),"S",""))),"")</f>
        <v/>
      </c>
      <c r="AO130" s="34" t="str">
        <f t="array" aca="1" ref="AO130" ca="1">IFERROR(IF(AND(OR(WEEKDAY(AN$4,2)&gt;5,AN$4=Congés),OR(AN130="x",AN130="S")),AN130,IF(AO$4=$E130,"x",IF(AND(((AO$4-$E130)/VLOOKUP($D130,Opérations[],8,0))=INT(((AO$4-$E130)/VLOOKUP($D130,Opérations[],8,0))),$D130&lt;&gt;""),"S",""))),"")</f>
        <v/>
      </c>
      <c r="AP130" s="34" t="str">
        <f t="array" aca="1" ref="AP130" ca="1">IFERROR(IF(AND(OR(WEEKDAY(AO$4,2)&gt;5,AO$4=Congés),OR(AO130="x",AO130="S")),AO130,IF(AP$4=$E130,"x",IF(AND(((AP$4-$E130)/VLOOKUP($D130,Opérations[],8,0))=INT(((AP$4-$E130)/VLOOKUP($D130,Opérations[],8,0))),$D130&lt;&gt;""),"S",""))),"")</f>
        <v/>
      </c>
      <c r="AQ130" s="34" t="str">
        <f t="array" aca="1" ref="AQ130" ca="1">IFERROR(IF(AND(OR(WEEKDAY(AP$4,2)&gt;5,AP$4=Congés),OR(AP130="x",AP130="S")),AP130,IF(AQ$4=$E130,"x",IF(AND(((AQ$4-$E130)/VLOOKUP($D130,Opérations[],8,0))=INT(((AQ$4-$E130)/VLOOKUP($D130,Opérations[],8,0))),$D130&lt;&gt;""),"S",""))),"")</f>
        <v/>
      </c>
      <c r="AR130" s="34" t="str">
        <f t="array" aca="1" ref="AR130" ca="1">IFERROR(IF(AND(OR(WEEKDAY(AQ$4,2)&gt;5,AQ$4=Congés),OR(AQ130="x",AQ130="S")),AQ130,IF(AR$4=$E130,"x",IF(AND(((AR$4-$E130)/VLOOKUP($D130,Opérations[],8,0))=INT(((AR$4-$E130)/VLOOKUP($D130,Opérations[],8,0))),$D130&lt;&gt;""),"S",""))),"")</f>
        <v/>
      </c>
      <c r="AS130" s="34" t="str">
        <f t="array" aca="1" ref="AS130" ca="1">IFERROR(IF(AND(OR(WEEKDAY(AR$4,2)&gt;5,AR$4=Congés),OR(AR130="x",AR130="S")),AR130,IF(AS$4=$E130,"x",IF(AND(((AS$4-$E130)/VLOOKUP($D130,Opérations[],8,0))=INT(((AS$4-$E130)/VLOOKUP($D130,Opérations[],8,0))),$D130&lt;&gt;""),"S",""))),"")</f>
        <v/>
      </c>
      <c r="AT130" s="34" t="str">
        <f t="array" aca="1" ref="AT130" ca="1">IFERROR(IF(AND(OR(WEEKDAY(AS$4,2)&gt;5,AS$4=Congés),OR(AS130="x",AS130="S")),AS130,IF(AT$4=$E130,"x",IF(AND(((AT$4-$E130)/VLOOKUP($D130,Opérations[],8,0))=INT(((AT$4-$E130)/VLOOKUP($D130,Opérations[],8,0))),$D130&lt;&gt;""),"S",""))),"")</f>
        <v/>
      </c>
      <c r="AU130" s="34" t="str">
        <f t="array" aca="1" ref="AU130" ca="1">IFERROR(IF(AND(OR(WEEKDAY(AT$4,2)&gt;5,AT$4=Congés),OR(AT130="x",AT130="S")),AT130,IF(AU$4=$E130,"x",IF(AND(((AU$4-$E130)/VLOOKUP($D130,Opérations[],8,0))=INT(((AU$4-$E130)/VLOOKUP($D130,Opérations[],8,0))),$D130&lt;&gt;""),"S",""))),"")</f>
        <v/>
      </c>
      <c r="AV130" s="34" t="str">
        <f t="array" aca="1" ref="AV130" ca="1">IFERROR(IF(AND(OR(WEEKDAY(AU$4,2)&gt;5,AU$4=Congés),OR(AU130="x",AU130="S")),AU130,IF(AV$4=$E130,"x",IF(AND(((AV$4-$E130)/VLOOKUP($D130,Opérations[],8,0))=INT(((AV$4-$E130)/VLOOKUP($D130,Opérations[],8,0))),$D130&lt;&gt;""),"S",""))),"")</f>
        <v/>
      </c>
      <c r="AW130" s="34" t="str">
        <f t="array" aca="1" ref="AW130" ca="1">IFERROR(IF(AND(OR(WEEKDAY(AV$4,2)&gt;5,AV$4=Congés),OR(AV130="x",AV130="S")),AV130,IF(AW$4=$E130,"x",IF(AND(((AW$4-$E130)/VLOOKUP($D130,Opérations[],8,0))=INT(((AW$4-$E130)/VLOOKUP($D130,Opérations[],8,0))),$D130&lt;&gt;""),"S",""))),"")</f>
        <v/>
      </c>
      <c r="AX130" s="34" t="str">
        <f t="array" aca="1" ref="AX130" ca="1">IFERROR(IF(AND(OR(WEEKDAY(AW$4,2)&gt;5,AW$4=Congés),OR(AW130="x",AW130="S")),AW130,IF(AX$4=$E130,"x",IF(AND(((AX$4-$E130)/VLOOKUP($D130,Opérations[],8,0))=INT(((AX$4-$E130)/VLOOKUP($D130,Opérations[],8,0))),$D130&lt;&gt;""),"S",""))),"")</f>
        <v/>
      </c>
      <c r="AY130" s="34" t="str">
        <f t="array" aca="1" ref="AY130" ca="1">IFERROR(IF(AND(OR(WEEKDAY(AX$4,2)&gt;5,AX$4=Congés),OR(AX130="x",AX130="S")),AX130,IF(AY$4=$E130,"x",IF(AND(((AY$4-$E130)/VLOOKUP($D130,Opérations[],8,0))=INT(((AY$4-$E130)/VLOOKUP($D130,Opérations[],8,0))),$D130&lt;&gt;""),"S",""))),"")</f>
        <v/>
      </c>
      <c r="AZ130" s="34" t="str">
        <f t="array" aca="1" ref="AZ130" ca="1">IFERROR(IF(AND(OR(WEEKDAY(AY$4,2)&gt;5,AY$4=Congés),OR(AY130="x",AY130="S")),AY130,IF(AZ$4=$E130,"x",IF(AND(((AZ$4-$E130)/VLOOKUP($D130,Opérations[],8,0))=INT(((AZ$4-$E130)/VLOOKUP($D130,Opérations[],8,0))),$D130&lt;&gt;""),"S",""))),"")</f>
        <v/>
      </c>
      <c r="BA130" s="34" t="str">
        <f t="array" aca="1" ref="BA130" ca="1">IFERROR(IF(AND(OR(WEEKDAY(AZ$4,2)&gt;5,AZ$4=Congés),OR(AZ130="x",AZ130="S")),AZ130,IF(BA$4=$E130,"x",IF(AND(((BA$4-$E130)/VLOOKUP($D130,Opérations[],8,0))=INT(((BA$4-$E130)/VLOOKUP($D130,Opérations[],8,0))),$D130&lt;&gt;""),"S",""))),"")</f>
        <v/>
      </c>
      <c r="BB130" s="34" t="str">
        <f t="array" aca="1" ref="BB130" ca="1">IFERROR(IF(AND(OR(WEEKDAY(BA$4,2)&gt;5,BA$4=Congés),OR(BA130="x",BA130="S")),BA130,IF(BB$4=$E130,"x",IF(AND(((BB$4-$E130)/VLOOKUP($D130,Opérations[],8,0))=INT(((BB$4-$E130)/VLOOKUP($D130,Opérations[],8,0))),$D130&lt;&gt;""),"S",""))),"")</f>
        <v/>
      </c>
      <c r="BC130" s="34" t="str">
        <f t="array" aca="1" ref="BC130" ca="1">IFERROR(IF(AND(OR(WEEKDAY(BB$4,2)&gt;5,BB$4=Congés),OR(BB130="x",BB130="S")),BB130,IF(BC$4=$E130,"x",IF(AND(((BC$4-$E130)/VLOOKUP($D130,Opérations[],8,0))=INT(((BC$4-$E130)/VLOOKUP($D130,Opérations[],8,0))),$D130&lt;&gt;""),"S",""))),"")</f>
        <v/>
      </c>
      <c r="BD130" s="72" t="str">
        <f t="array" aca="1" ref="BD130" ca="1">IFERROR(IF(AND(OR(WEEKDAY(BC$4,2)&gt;5,BC$4=Congés),OR(BC130="x",BC130="S")),BC130,IF(BD$4=$E130,"x",IF(AND(((BD$4-$E130)/VLOOKUP($D130,Opérations[],8,0))=INT(((BD$4-$E130)/VLOOKUP($D130,Opérations[],8,0))),$D130&lt;&gt;""),"S",""))),"")</f>
        <v/>
      </c>
    </row>
    <row r="131" spans="3:56">
      <c r="C131" s="159" t="str">
        <f>IF(ISBLANK(D131),"",VLOOKUP(D131,Opérations[],2,0))</f>
        <v>Graissage crémaillères</v>
      </c>
      <c r="D131" s="4">
        <f t="shared" si="5"/>
        <v>125</v>
      </c>
      <c r="E131" s="71">
        <f>IF(ISBLANK(D131),"",VLOOKUP(D131,Opérations[],3,0))</f>
        <v>42601</v>
      </c>
      <c r="F131" s="83"/>
      <c r="G131" s="80" t="str">
        <f t="array" aca="1" ref="G131" ca="1">IFERROR(IF(AND(OR(WEEKDAY(F$4,2)&gt;5,F$4=Congés),OR(F131="x",F131="S")),F131,IF(G$4=$E131,"x",IF(AND(((G$4-$E131)/VLOOKUP($D131,Opérations[],8,0))=INT(((G$4-$E131)/VLOOKUP($D131,Opérations[],8,0))),$D131&lt;&gt;""),"S",""))),"")</f>
        <v/>
      </c>
      <c r="H131" s="34" t="str">
        <f t="array" aca="1" ref="H131" ca="1">IFERROR(IF(AND(OR(WEEKDAY(G$4,2)&gt;5,G$4=Congés),OR(G131="x",G131="S")),G131,IF(H$4=$E131,"x",IF(AND(((H$4-$E131)/VLOOKUP($D131,Opérations[],8,0))=INT(((H$4-$E131)/VLOOKUP($D131,Opérations[],8,0))),$D131&lt;&gt;""),"S",""))),"")</f>
        <v/>
      </c>
      <c r="I131" s="34" t="str">
        <f t="array" aca="1" ref="I131" ca="1">IFERROR(IF(AND(OR(WEEKDAY(H$4,2)&gt;5,H$4=Congés),OR(H131="x",H131="S")),H131,IF(I$4=$E131,"x",IF(AND(((I$4-$E131)/VLOOKUP($D131,Opérations[],8,0))=INT(((I$4-$E131)/VLOOKUP($D131,Opérations[],8,0))),$D131&lt;&gt;""),"S",""))),"")</f>
        <v/>
      </c>
      <c r="J131" s="34" t="str">
        <f t="array" aca="1" ref="J131" ca="1">IFERROR(IF(AND(OR(WEEKDAY(I$4,2)&gt;5,I$4=Congés),OR(I131="x",I131="S")),I131,IF(J$4=$E131,"x",IF(AND(((J$4-$E131)/VLOOKUP($D131,Opérations[],8,0))=INT(((J$4-$E131)/VLOOKUP($D131,Opérations[],8,0))),$D131&lt;&gt;""),"S",""))),"")</f>
        <v/>
      </c>
      <c r="K131" s="34" t="str">
        <f t="array" aca="1" ref="K131" ca="1">IFERROR(IF(AND(OR(WEEKDAY(J$4,2)&gt;5,J$4=Congés),OR(J131="x",J131="S")),J131,IF(K$4=$E131,"x",IF(AND(((K$4-$E131)/VLOOKUP($D131,Opérations[],8,0))=INT(((K$4-$E131)/VLOOKUP($D131,Opérations[],8,0))),$D131&lt;&gt;""),"S",""))),"")</f>
        <v/>
      </c>
      <c r="L131" s="34" t="str">
        <f t="array" aca="1" ref="L131" ca="1">IFERROR(IF(AND(OR(WEEKDAY(K$4,2)&gt;5,K$4=Congés),OR(K131="x",K131="S")),K131,IF(L$4=$E131,"x",IF(AND(((L$4-$E131)/VLOOKUP($D131,Opérations[],8,0))=INT(((L$4-$E131)/VLOOKUP($D131,Opérations[],8,0))),$D131&lt;&gt;""),"S",""))),"")</f>
        <v/>
      </c>
      <c r="M131" s="34" t="str">
        <f t="array" aca="1" ref="M131" ca="1">IFERROR(IF(AND(OR(WEEKDAY(L$4,2)&gt;5,L$4=Congés),OR(L131="x",L131="S")),L131,IF(M$4=$E131,"x",IF(AND(((M$4-$E131)/VLOOKUP($D131,Opérations[],8,0))=INT(((M$4-$E131)/VLOOKUP($D131,Opérations[],8,0))),$D131&lt;&gt;""),"S",""))),"")</f>
        <v/>
      </c>
      <c r="N131" s="34" t="str">
        <f t="array" aca="1" ref="N131" ca="1">IFERROR(IF(AND(OR(WEEKDAY(M$4,2)&gt;5,M$4=Congés),OR(M131="x",M131="S")),M131,IF(N$4=$E131,"x",IF(AND(((N$4-$E131)/VLOOKUP($D131,Opérations[],8,0))=INT(((N$4-$E131)/VLOOKUP($D131,Opérations[],8,0))),$D131&lt;&gt;""),"S",""))),"")</f>
        <v/>
      </c>
      <c r="O131" s="34" t="str">
        <f t="array" aca="1" ref="O131" ca="1">IFERROR(IF(AND(OR(WEEKDAY(N$4,2)&gt;5,N$4=Congés),OR(N131="x",N131="S")),N131,IF(O$4=$E131,"x",IF(AND(((O$4-$E131)/VLOOKUP($D131,Opérations[],8,0))=INT(((O$4-$E131)/VLOOKUP($D131,Opérations[],8,0))),$D131&lt;&gt;""),"S",""))),"")</f>
        <v/>
      </c>
      <c r="P131" s="34" t="str">
        <f t="array" aca="1" ref="P131" ca="1">IFERROR(IF(AND(OR(WEEKDAY(O$4,2)&gt;5,O$4=Congés),OR(O131="x",O131="S")),O131,IF(P$4=$E131,"x",IF(AND(((P$4-$E131)/VLOOKUP($D131,Opérations[],8,0))=INT(((P$4-$E131)/VLOOKUP($D131,Opérations[],8,0))),$D131&lt;&gt;""),"S",""))),"")</f>
        <v/>
      </c>
      <c r="Q131" s="34" t="str">
        <f t="array" aca="1" ref="Q131" ca="1">IFERROR(IF(AND(OR(WEEKDAY(P$4,2)&gt;5,P$4=Congés),OR(P131="x",P131="S")),P131,IF(Q$4=$E131,"x",IF(AND(((Q$4-$E131)/VLOOKUP($D131,Opérations[],8,0))=INT(((Q$4-$E131)/VLOOKUP($D131,Opérations[],8,0))),$D131&lt;&gt;""),"S",""))),"")</f>
        <v/>
      </c>
      <c r="R131" s="34" t="str">
        <f t="array" aca="1" ref="R131" ca="1">IFERROR(IF(AND(OR(WEEKDAY(Q$4,2)&gt;5,Q$4=Congés),OR(Q131="x",Q131="S")),Q131,IF(R$4=$E131,"x",IF(AND(((R$4-$E131)/VLOOKUP($D131,Opérations[],8,0))=INT(((R$4-$E131)/VLOOKUP($D131,Opérations[],8,0))),$D131&lt;&gt;""),"S",""))),"")</f>
        <v/>
      </c>
      <c r="S131" s="34" t="str">
        <f t="array" aca="1" ref="S131" ca="1">IFERROR(IF(AND(OR(WEEKDAY(R$4,2)&gt;5,R$4=Congés),OR(R131="x",R131="S")),R131,IF(S$4=$E131,"x",IF(AND(((S$4-$E131)/VLOOKUP($D131,Opérations[],8,0))=INT(((S$4-$E131)/VLOOKUP($D131,Opérations[],8,0))),$D131&lt;&gt;""),"S",""))),"")</f>
        <v/>
      </c>
      <c r="T131" s="34" t="str">
        <f t="array" aca="1" ref="T131" ca="1">IFERROR(IF(AND(OR(WEEKDAY(S$4,2)&gt;5,S$4=Congés),OR(S131="x",S131="S")),S131,IF(T$4=$E131,"x",IF(AND(((T$4-$E131)/VLOOKUP($D131,Opérations[],8,0))=INT(((T$4-$E131)/VLOOKUP($D131,Opérations[],8,0))),$D131&lt;&gt;""),"S",""))),"")</f>
        <v/>
      </c>
      <c r="U131" s="34" t="str">
        <f t="array" aca="1" ref="U131" ca="1">IFERROR(IF(AND(OR(WEEKDAY(T$4,2)&gt;5,T$4=Congés),OR(T131="x",T131="S")),T131,IF(U$4=$E131,"x",IF(AND(((U$4-$E131)/VLOOKUP($D131,Opérations[],8,0))=INT(((U$4-$E131)/VLOOKUP($D131,Opérations[],8,0))),$D131&lt;&gt;""),"S",""))),"")</f>
        <v/>
      </c>
      <c r="V131" s="34" t="str">
        <f t="array" aca="1" ref="V131" ca="1">IFERROR(IF(AND(OR(WEEKDAY(U$4,2)&gt;5,U$4=Congés),OR(U131="x",U131="S")),U131,IF(V$4=$E131,"x",IF(AND(((V$4-$E131)/VLOOKUP($D131,Opérations[],8,0))=INT(((V$4-$E131)/VLOOKUP($D131,Opérations[],8,0))),$D131&lt;&gt;""),"S",""))),"")</f>
        <v/>
      </c>
      <c r="W131" s="34" t="str">
        <f t="array" aca="1" ref="W131" ca="1">IFERROR(IF(AND(OR(WEEKDAY(V$4,2)&gt;5,V$4=Congés),OR(V131="x",V131="S")),V131,IF(W$4=$E131,"x",IF(AND(((W$4-$E131)/VLOOKUP($D131,Opérations[],8,0))=INT(((W$4-$E131)/VLOOKUP($D131,Opérations[],8,0))),$D131&lt;&gt;""),"S",""))),"")</f>
        <v/>
      </c>
      <c r="X131" s="34" t="str">
        <f t="array" aca="1" ref="X131" ca="1">IFERROR(IF(AND(OR(WEEKDAY(W$4,2)&gt;5,W$4=Congés),OR(W131="x",W131="S")),W131,IF(X$4=$E131,"x",IF(AND(((X$4-$E131)/VLOOKUP($D131,Opérations[],8,0))=INT(((X$4-$E131)/VLOOKUP($D131,Opérations[],8,0))),$D131&lt;&gt;""),"S",""))),"")</f>
        <v/>
      </c>
      <c r="Y131" s="34" t="str">
        <f t="array" aca="1" ref="Y131" ca="1">IFERROR(IF(AND(OR(WEEKDAY(X$4,2)&gt;5,X$4=Congés),OR(X131="x",X131="S")),X131,IF(Y$4=$E131,"x",IF(AND(((Y$4-$E131)/VLOOKUP($D131,Opérations[],8,0))=INT(((Y$4-$E131)/VLOOKUP($D131,Opérations[],8,0))),$D131&lt;&gt;""),"S",""))),"")</f>
        <v/>
      </c>
      <c r="Z131" s="34" t="str">
        <f t="array" aca="1" ref="Z131" ca="1">IFERROR(IF(AND(OR(WEEKDAY(Y$4,2)&gt;5,Y$4=Congés),OR(Y131="x",Y131="S")),Y131,IF(Z$4=$E131,"x",IF(AND(((Z$4-$E131)/VLOOKUP($D131,Opérations[],8,0))=INT(((Z$4-$E131)/VLOOKUP($D131,Opérations[],8,0))),$D131&lt;&gt;""),"S",""))),"")</f>
        <v/>
      </c>
      <c r="AA131" s="34" t="str">
        <f t="array" aca="1" ref="AA131" ca="1">IFERROR(IF(AND(OR(WEEKDAY(Z$4,2)&gt;5,Z$4=Congés),OR(Z131="x",Z131="S")),Z131,IF(AA$4=$E131,"x",IF(AND(((AA$4-$E131)/VLOOKUP($D131,Opérations[],8,0))=INT(((AA$4-$E131)/VLOOKUP($D131,Opérations[],8,0))),$D131&lt;&gt;""),"S",""))),"")</f>
        <v/>
      </c>
      <c r="AB131" s="34" t="str">
        <f t="array" aca="1" ref="AB131" ca="1">IFERROR(IF(AND(OR(WEEKDAY(AA$4,2)&gt;5,AA$4=Congés),OR(AA131="x",AA131="S")),AA131,IF(AB$4=$E131,"x",IF(AND(((AB$4-$E131)/VLOOKUP($D131,Opérations[],8,0))=INT(((AB$4-$E131)/VLOOKUP($D131,Opérations[],8,0))),$D131&lt;&gt;""),"S",""))),"")</f>
        <v/>
      </c>
      <c r="AC131" s="34" t="str">
        <f t="array" aca="1" ref="AC131" ca="1">IFERROR(IF(AND(OR(WEEKDAY(AB$4,2)&gt;5,AB$4=Congés),OR(AB131="x",AB131="S")),AB131,IF(AC$4=$E131,"x",IF(AND(((AC$4-$E131)/VLOOKUP($D131,Opérations[],8,0))=INT(((AC$4-$E131)/VLOOKUP($D131,Opérations[],8,0))),$D131&lt;&gt;""),"S",""))),"")</f>
        <v/>
      </c>
      <c r="AD131" s="34" t="str">
        <f t="array" aca="1" ref="AD131" ca="1">IFERROR(IF(AND(OR(WEEKDAY(AC$4,2)&gt;5,AC$4=Congés),OR(AC131="x",AC131="S")),AC131,IF(AD$4=$E131,"x",IF(AND(((AD$4-$E131)/VLOOKUP($D131,Opérations[],8,0))=INT(((AD$4-$E131)/VLOOKUP($D131,Opérations[],8,0))),$D131&lt;&gt;""),"S",""))),"")</f>
        <v/>
      </c>
      <c r="AE131" s="34" t="str">
        <f t="array" aca="1" ref="AE131" ca="1">IFERROR(IF(AND(OR(WEEKDAY(AD$4,2)&gt;5,AD$4=Congés),OR(AD131="x",AD131="S")),AD131,IF(AE$4=$E131,"x",IF(AND(((AE$4-$E131)/VLOOKUP($D131,Opérations[],8,0))=INT(((AE$4-$E131)/VLOOKUP($D131,Opérations[],8,0))),$D131&lt;&gt;""),"S",""))),"")</f>
        <v/>
      </c>
      <c r="AF131" s="34" t="str">
        <f t="array" aca="1" ref="AF131" ca="1">IFERROR(IF(AND(OR(WEEKDAY(AE$4,2)&gt;5,AE$4=Congés),OR(AE131="x",AE131="S")),AE131,IF(AF$4=$E131,"x",IF(AND(((AF$4-$E131)/VLOOKUP($D131,Opérations[],8,0))=INT(((AF$4-$E131)/VLOOKUP($D131,Opérations[],8,0))),$D131&lt;&gt;""),"S",""))),"")</f>
        <v/>
      </c>
      <c r="AG131" s="72" t="str">
        <f t="array" aca="1" ref="AG131" ca="1">IFERROR(IF(AND(OR(WEEKDAY(AF$4,2)&gt;5,AF$4=Congés),OR(AF131="x",AF131="S")),AF131,IF(AG$4=$E131,"x",IF(AND(((AG$4-$E131)/VLOOKUP($D131,Opérations[],8,0))=INT(((AG$4-$E131)/VLOOKUP($D131,Opérations[],8,0))),$D131&lt;&gt;""),"S",""))),"")</f>
        <v/>
      </c>
      <c r="AH131" s="80" t="str">
        <f t="array" aca="1" ref="AH131" ca="1">IFERROR(IF(AND(OR(WEEKDAY(AG$4,2)&gt;5,AG$4=Congés),OR(AG131="x",AG131="S")),AG131,IF(AH$4=$E131,"x",IF(AND(((AH$4-$E131)/VLOOKUP($D131,Opérations[],8,0))=INT(((AH$4-$E131)/VLOOKUP($D131,Opérations[],8,0))),$D131&lt;&gt;""),"S",""))),"")</f>
        <v/>
      </c>
      <c r="AI131" s="34" t="str">
        <f t="array" aca="1" ref="AI131" ca="1">IFERROR(IF(AND(OR(WEEKDAY(AH$4,2)&gt;5,AH$4=Congés),OR(AH131="x",AH131="S")),AH131,IF(AI$4=$E131,"x",IF(AND(((AI$4-$E131)/VLOOKUP($D131,Opérations[],8,0))=INT(((AI$4-$E131)/VLOOKUP($D131,Opérations[],8,0))),$D131&lt;&gt;""),"S",""))),"")</f>
        <v/>
      </c>
      <c r="AJ131" s="34" t="str">
        <f t="array" aca="1" ref="AJ131" ca="1">IFERROR(IF(AND(OR(WEEKDAY(AI$4,2)&gt;5,AI$4=Congés),OR(AI131="x",AI131="S")),AI131,IF(AJ$4=$E131,"x",IF(AND(((AJ$4-$E131)/VLOOKUP($D131,Opérations[],8,0))=INT(((AJ$4-$E131)/VLOOKUP($D131,Opérations[],8,0))),$D131&lt;&gt;""),"S",""))),"")</f>
        <v/>
      </c>
      <c r="AK131" s="34" t="str">
        <f t="array" aca="1" ref="AK131" ca="1">IFERROR(IF(AND(OR(WEEKDAY(AJ$4,2)&gt;5,AJ$4=Congés),OR(AJ131="x",AJ131="S")),AJ131,IF(AK$4=$E131,"x",IF(AND(((AK$4-$E131)/VLOOKUP($D131,Opérations[],8,0))=INT(((AK$4-$E131)/VLOOKUP($D131,Opérations[],8,0))),$D131&lt;&gt;""),"S",""))),"")</f>
        <v/>
      </c>
      <c r="AL131" s="34" t="str">
        <f t="array" aca="1" ref="AL131" ca="1">IFERROR(IF(AND(OR(WEEKDAY(AK$4,2)&gt;5,AK$4=Congés),OR(AK131="x",AK131="S")),AK131,IF(AL$4=$E131,"x",IF(AND(((AL$4-$E131)/VLOOKUP($D131,Opérations[],8,0))=INT(((AL$4-$E131)/VLOOKUP($D131,Opérations[],8,0))),$D131&lt;&gt;""),"S",""))),"")</f>
        <v>S</v>
      </c>
      <c r="AM131" s="34" t="str">
        <f t="array" aca="1" ref="AM131" ca="1">IFERROR(IF(AND(OR(WEEKDAY(AL$4,2)&gt;5,AL$4=Congés),OR(AL131="x",AL131="S")),AL131,IF(AM$4=$E131,"x",IF(AND(((AM$4-$E131)/VLOOKUP($D131,Opérations[],8,0))=INT(((AM$4-$E131)/VLOOKUP($D131,Opérations[],8,0))),$D131&lt;&gt;""),"S",""))),"")</f>
        <v>S</v>
      </c>
      <c r="AN131" s="34" t="str">
        <f t="array" aca="1" ref="AN131" ca="1">IFERROR(IF(AND(OR(WEEKDAY(AM$4,2)&gt;5,AM$4=Congés),OR(AM131="x",AM131="S")),AM131,IF(AN$4=$E131,"x",IF(AND(((AN$4-$E131)/VLOOKUP($D131,Opérations[],8,0))=INT(((AN$4-$E131)/VLOOKUP($D131,Opérations[],8,0))),$D131&lt;&gt;""),"S",""))),"")</f>
        <v>S</v>
      </c>
      <c r="AO131" s="34" t="str">
        <f t="array" aca="1" ref="AO131" ca="1">IFERROR(IF(AND(OR(WEEKDAY(AN$4,2)&gt;5,AN$4=Congés),OR(AN131="x",AN131="S")),AN131,IF(AO$4=$E131,"x",IF(AND(((AO$4-$E131)/VLOOKUP($D131,Opérations[],8,0))=INT(((AO$4-$E131)/VLOOKUP($D131,Opérations[],8,0))),$D131&lt;&gt;""),"S",""))),"")</f>
        <v/>
      </c>
      <c r="AP131" s="34" t="str">
        <f t="array" aca="1" ref="AP131" ca="1">IFERROR(IF(AND(OR(WEEKDAY(AO$4,2)&gt;5,AO$4=Congés),OR(AO131="x",AO131="S")),AO131,IF(AP$4=$E131,"x",IF(AND(((AP$4-$E131)/VLOOKUP($D131,Opérations[],8,0))=INT(((AP$4-$E131)/VLOOKUP($D131,Opérations[],8,0))),$D131&lt;&gt;""),"S",""))),"")</f>
        <v/>
      </c>
      <c r="AQ131" s="34" t="str">
        <f t="array" aca="1" ref="AQ131" ca="1">IFERROR(IF(AND(OR(WEEKDAY(AP$4,2)&gt;5,AP$4=Congés),OR(AP131="x",AP131="S")),AP131,IF(AQ$4=$E131,"x",IF(AND(((AQ$4-$E131)/VLOOKUP($D131,Opérations[],8,0))=INT(((AQ$4-$E131)/VLOOKUP($D131,Opérations[],8,0))),$D131&lt;&gt;""),"S",""))),"")</f>
        <v/>
      </c>
      <c r="AR131" s="34" t="str">
        <f t="array" aca="1" ref="AR131" ca="1">IFERROR(IF(AND(OR(WEEKDAY(AQ$4,2)&gt;5,AQ$4=Congés),OR(AQ131="x",AQ131="S")),AQ131,IF(AR$4=$E131,"x",IF(AND(((AR$4-$E131)/VLOOKUP($D131,Opérations[],8,0))=INT(((AR$4-$E131)/VLOOKUP($D131,Opérations[],8,0))),$D131&lt;&gt;""),"S",""))),"")</f>
        <v/>
      </c>
      <c r="AS131" s="34" t="str">
        <f t="array" aca="1" ref="AS131" ca="1">IFERROR(IF(AND(OR(WEEKDAY(AR$4,2)&gt;5,AR$4=Congés),OR(AR131="x",AR131="S")),AR131,IF(AS$4=$E131,"x",IF(AND(((AS$4-$E131)/VLOOKUP($D131,Opérations[],8,0))=INT(((AS$4-$E131)/VLOOKUP($D131,Opérations[],8,0))),$D131&lt;&gt;""),"S",""))),"")</f>
        <v/>
      </c>
      <c r="AT131" s="34" t="str">
        <f t="array" aca="1" ref="AT131" ca="1">IFERROR(IF(AND(OR(WEEKDAY(AS$4,2)&gt;5,AS$4=Congés),OR(AS131="x",AS131="S")),AS131,IF(AT$4=$E131,"x",IF(AND(((AT$4-$E131)/VLOOKUP($D131,Opérations[],8,0))=INT(((AT$4-$E131)/VLOOKUP($D131,Opérations[],8,0))),$D131&lt;&gt;""),"S",""))),"")</f>
        <v/>
      </c>
      <c r="AU131" s="34" t="str">
        <f t="array" aca="1" ref="AU131" ca="1">IFERROR(IF(AND(OR(WEEKDAY(AT$4,2)&gt;5,AT$4=Congés),OR(AT131="x",AT131="S")),AT131,IF(AU$4=$E131,"x",IF(AND(((AU$4-$E131)/VLOOKUP($D131,Opérations[],8,0))=INT(((AU$4-$E131)/VLOOKUP($D131,Opérations[],8,0))),$D131&lt;&gt;""),"S",""))),"")</f>
        <v/>
      </c>
      <c r="AV131" s="34" t="str">
        <f t="array" aca="1" ref="AV131" ca="1">IFERROR(IF(AND(OR(WEEKDAY(AU$4,2)&gt;5,AU$4=Congés),OR(AU131="x",AU131="S")),AU131,IF(AV$4=$E131,"x",IF(AND(((AV$4-$E131)/VLOOKUP($D131,Opérations[],8,0))=INT(((AV$4-$E131)/VLOOKUP($D131,Opérations[],8,0))),$D131&lt;&gt;""),"S",""))),"")</f>
        <v/>
      </c>
      <c r="AW131" s="34" t="str">
        <f t="array" aca="1" ref="AW131" ca="1">IFERROR(IF(AND(OR(WEEKDAY(AV$4,2)&gt;5,AV$4=Congés),OR(AV131="x",AV131="S")),AV131,IF(AW$4=$E131,"x",IF(AND(((AW$4-$E131)/VLOOKUP($D131,Opérations[],8,0))=INT(((AW$4-$E131)/VLOOKUP($D131,Opérations[],8,0))),$D131&lt;&gt;""),"S",""))),"")</f>
        <v/>
      </c>
      <c r="AX131" s="34" t="str">
        <f t="array" aca="1" ref="AX131" ca="1">IFERROR(IF(AND(OR(WEEKDAY(AW$4,2)&gt;5,AW$4=Congés),OR(AW131="x",AW131="S")),AW131,IF(AX$4=$E131,"x",IF(AND(((AX$4-$E131)/VLOOKUP($D131,Opérations[],8,0))=INT(((AX$4-$E131)/VLOOKUP($D131,Opérations[],8,0))),$D131&lt;&gt;""),"S",""))),"")</f>
        <v/>
      </c>
      <c r="AY131" s="34" t="str">
        <f t="array" aca="1" ref="AY131" ca="1">IFERROR(IF(AND(OR(WEEKDAY(AX$4,2)&gt;5,AX$4=Congés),OR(AX131="x",AX131="S")),AX131,IF(AY$4=$E131,"x",IF(AND(((AY$4-$E131)/VLOOKUP($D131,Opérations[],8,0))=INT(((AY$4-$E131)/VLOOKUP($D131,Opérations[],8,0))),$D131&lt;&gt;""),"S",""))),"")</f>
        <v/>
      </c>
      <c r="AZ131" s="34" t="str">
        <f t="array" aca="1" ref="AZ131" ca="1">IFERROR(IF(AND(OR(WEEKDAY(AY$4,2)&gt;5,AY$4=Congés),OR(AY131="x",AY131="S")),AY131,IF(AZ$4=$E131,"x",IF(AND(((AZ$4-$E131)/VLOOKUP($D131,Opérations[],8,0))=INT(((AZ$4-$E131)/VLOOKUP($D131,Opérations[],8,0))),$D131&lt;&gt;""),"S",""))),"")</f>
        <v/>
      </c>
      <c r="BA131" s="34" t="str">
        <f t="array" aca="1" ref="BA131" ca="1">IFERROR(IF(AND(OR(WEEKDAY(AZ$4,2)&gt;5,AZ$4=Congés),OR(AZ131="x",AZ131="S")),AZ131,IF(BA$4=$E131,"x",IF(AND(((BA$4-$E131)/VLOOKUP($D131,Opérations[],8,0))=INT(((BA$4-$E131)/VLOOKUP($D131,Opérations[],8,0))),$D131&lt;&gt;""),"S",""))),"")</f>
        <v/>
      </c>
      <c r="BB131" s="34" t="str">
        <f t="array" aca="1" ref="BB131" ca="1">IFERROR(IF(AND(OR(WEEKDAY(BA$4,2)&gt;5,BA$4=Congés),OR(BA131="x",BA131="S")),BA131,IF(BB$4=$E131,"x",IF(AND(((BB$4-$E131)/VLOOKUP($D131,Opérations[],8,0))=INT(((BB$4-$E131)/VLOOKUP($D131,Opérations[],8,0))),$D131&lt;&gt;""),"S",""))),"")</f>
        <v/>
      </c>
      <c r="BC131" s="34" t="str">
        <f t="array" aca="1" ref="BC131" ca="1">IFERROR(IF(AND(OR(WEEKDAY(BB$4,2)&gt;5,BB$4=Congés),OR(BB131="x",BB131="S")),BB131,IF(BC$4=$E131,"x",IF(AND(((BC$4-$E131)/VLOOKUP($D131,Opérations[],8,0))=INT(((BC$4-$E131)/VLOOKUP($D131,Opérations[],8,0))),$D131&lt;&gt;""),"S",""))),"")</f>
        <v/>
      </c>
      <c r="BD131" s="72" t="str">
        <f t="array" aca="1" ref="BD131" ca="1">IFERROR(IF(AND(OR(WEEKDAY(BC$4,2)&gt;5,BC$4=Congés),OR(BC131="x",BC131="S")),BC131,IF(BD$4=$E131,"x",IF(AND(((BD$4-$E131)/VLOOKUP($D131,Opérations[],8,0))=INT(((BD$4-$E131)/VLOOKUP($D131,Opérations[],8,0))),$D131&lt;&gt;""),"S",""))),"")</f>
        <v/>
      </c>
    </row>
    <row r="132" spans="3:56">
      <c r="C132" s="159" t="str">
        <f>IF(ISBLANK(D132),"",VLOOKUP(D132,Opérations[],2,0))</f>
        <v>Fonctionnement ventouses et venturi</v>
      </c>
      <c r="D132" s="4">
        <f t="shared" si="5"/>
        <v>126</v>
      </c>
      <c r="E132" s="71">
        <f>IF(ISBLANK(D132),"",VLOOKUP(D132,Opérations[],3,0))</f>
        <v>42657</v>
      </c>
      <c r="F132" s="83"/>
      <c r="G132" s="80" t="str">
        <f t="array" aca="1" ref="G132" ca="1">IFERROR(IF(AND(OR(WEEKDAY(F$4,2)&gt;5,F$4=Congés),OR(F132="x",F132="S")),F132,IF(G$4=$E132,"x",IF(AND(((G$4-$E132)/VLOOKUP($D132,Opérations[],8,0))=INT(((G$4-$E132)/VLOOKUP($D132,Opérations[],8,0))),$D132&lt;&gt;""),"S",""))),"")</f>
        <v/>
      </c>
      <c r="H132" s="34" t="str">
        <f t="array" aca="1" ref="H132" ca="1">IFERROR(IF(AND(OR(WEEKDAY(G$4,2)&gt;5,G$4=Congés),OR(G132="x",G132="S")),G132,IF(H$4=$E132,"x",IF(AND(((H$4-$E132)/VLOOKUP($D132,Opérations[],8,0))=INT(((H$4-$E132)/VLOOKUP($D132,Opérations[],8,0))),$D132&lt;&gt;""),"S",""))),"")</f>
        <v/>
      </c>
      <c r="I132" s="34" t="str">
        <f t="array" aca="1" ref="I132" ca="1">IFERROR(IF(AND(OR(WEEKDAY(H$4,2)&gt;5,H$4=Congés),OR(H132="x",H132="S")),H132,IF(I$4=$E132,"x",IF(AND(((I$4-$E132)/VLOOKUP($D132,Opérations[],8,0))=INT(((I$4-$E132)/VLOOKUP($D132,Opérations[],8,0))),$D132&lt;&gt;""),"S",""))),"")</f>
        <v/>
      </c>
      <c r="J132" s="34" t="str">
        <f t="array" aca="1" ref="J132" ca="1">IFERROR(IF(AND(OR(WEEKDAY(I$4,2)&gt;5,I$4=Congés),OR(I132="x",I132="S")),I132,IF(J$4=$E132,"x",IF(AND(((J$4-$E132)/VLOOKUP($D132,Opérations[],8,0))=INT(((J$4-$E132)/VLOOKUP($D132,Opérations[],8,0))),$D132&lt;&gt;""),"S",""))),"")</f>
        <v/>
      </c>
      <c r="K132" s="34" t="str">
        <f t="array" aca="1" ref="K132" ca="1">IFERROR(IF(AND(OR(WEEKDAY(J$4,2)&gt;5,J$4=Congés),OR(J132="x",J132="S")),J132,IF(K$4=$E132,"x",IF(AND(((K$4-$E132)/VLOOKUP($D132,Opérations[],8,0))=INT(((K$4-$E132)/VLOOKUP($D132,Opérations[],8,0))),$D132&lt;&gt;""),"S",""))),"")</f>
        <v/>
      </c>
      <c r="L132" s="34" t="str">
        <f t="array" aca="1" ref="L132" ca="1">IFERROR(IF(AND(OR(WEEKDAY(K$4,2)&gt;5,K$4=Congés),OR(K132="x",K132="S")),K132,IF(L$4=$E132,"x",IF(AND(((L$4-$E132)/VLOOKUP($D132,Opérations[],8,0))=INT(((L$4-$E132)/VLOOKUP($D132,Opérations[],8,0))),$D132&lt;&gt;""),"S",""))),"")</f>
        <v/>
      </c>
      <c r="M132" s="34" t="str">
        <f t="array" aca="1" ref="M132" ca="1">IFERROR(IF(AND(OR(WEEKDAY(L$4,2)&gt;5,L$4=Congés),OR(L132="x",L132="S")),L132,IF(M$4=$E132,"x",IF(AND(((M$4-$E132)/VLOOKUP($D132,Opérations[],8,0))=INT(((M$4-$E132)/VLOOKUP($D132,Opérations[],8,0))),$D132&lt;&gt;""),"S",""))),"")</f>
        <v/>
      </c>
      <c r="N132" s="34" t="str">
        <f t="array" aca="1" ref="N132" ca="1">IFERROR(IF(AND(OR(WEEKDAY(M$4,2)&gt;5,M$4=Congés),OR(M132="x",M132="S")),M132,IF(N$4=$E132,"x",IF(AND(((N$4-$E132)/VLOOKUP($D132,Opérations[],8,0))=INT(((N$4-$E132)/VLOOKUP($D132,Opérations[],8,0))),$D132&lt;&gt;""),"S",""))),"")</f>
        <v/>
      </c>
      <c r="O132" s="34" t="str">
        <f t="array" aca="1" ref="O132" ca="1">IFERROR(IF(AND(OR(WEEKDAY(N$4,2)&gt;5,N$4=Congés),OR(N132="x",N132="S")),N132,IF(O$4=$E132,"x",IF(AND(((O$4-$E132)/VLOOKUP($D132,Opérations[],8,0))=INT(((O$4-$E132)/VLOOKUP($D132,Opérations[],8,0))),$D132&lt;&gt;""),"S",""))),"")</f>
        <v/>
      </c>
      <c r="P132" s="34" t="str">
        <f t="array" aca="1" ref="P132" ca="1">IFERROR(IF(AND(OR(WEEKDAY(O$4,2)&gt;5,O$4=Congés),OR(O132="x",O132="S")),O132,IF(P$4=$E132,"x",IF(AND(((P$4-$E132)/VLOOKUP($D132,Opérations[],8,0))=INT(((P$4-$E132)/VLOOKUP($D132,Opérations[],8,0))),$D132&lt;&gt;""),"S",""))),"")</f>
        <v/>
      </c>
      <c r="Q132" s="34" t="str">
        <f t="array" aca="1" ref="Q132" ca="1">IFERROR(IF(AND(OR(WEEKDAY(P$4,2)&gt;5,P$4=Congés),OR(P132="x",P132="S")),P132,IF(Q$4=$E132,"x",IF(AND(((Q$4-$E132)/VLOOKUP($D132,Opérations[],8,0))=INT(((Q$4-$E132)/VLOOKUP($D132,Opérations[],8,0))),$D132&lt;&gt;""),"S",""))),"")</f>
        <v/>
      </c>
      <c r="R132" s="34" t="str">
        <f t="array" aca="1" ref="R132" ca="1">IFERROR(IF(AND(OR(WEEKDAY(Q$4,2)&gt;5,Q$4=Congés),OR(Q132="x",Q132="S")),Q132,IF(R$4=$E132,"x",IF(AND(((R$4-$E132)/VLOOKUP($D132,Opérations[],8,0))=INT(((R$4-$E132)/VLOOKUP($D132,Opérations[],8,0))),$D132&lt;&gt;""),"S",""))),"")</f>
        <v/>
      </c>
      <c r="S132" s="34" t="str">
        <f t="array" aca="1" ref="S132" ca="1">IFERROR(IF(AND(OR(WEEKDAY(R$4,2)&gt;5,R$4=Congés),OR(R132="x",R132="S")),R132,IF(S$4=$E132,"x",IF(AND(((S$4-$E132)/VLOOKUP($D132,Opérations[],8,0))=INT(((S$4-$E132)/VLOOKUP($D132,Opérations[],8,0))),$D132&lt;&gt;""),"S",""))),"")</f>
        <v/>
      </c>
      <c r="T132" s="34" t="str">
        <f t="array" aca="1" ref="T132" ca="1">IFERROR(IF(AND(OR(WEEKDAY(S$4,2)&gt;5,S$4=Congés),OR(S132="x",S132="S")),S132,IF(T$4=$E132,"x",IF(AND(((T$4-$E132)/VLOOKUP($D132,Opérations[],8,0))=INT(((T$4-$E132)/VLOOKUP($D132,Opérations[],8,0))),$D132&lt;&gt;""),"S",""))),"")</f>
        <v/>
      </c>
      <c r="U132" s="34" t="str">
        <f t="array" aca="1" ref="U132" ca="1">IFERROR(IF(AND(OR(WEEKDAY(T$4,2)&gt;5,T$4=Congés),OR(T132="x",T132="S")),T132,IF(U$4=$E132,"x",IF(AND(((U$4-$E132)/VLOOKUP($D132,Opérations[],8,0))=INT(((U$4-$E132)/VLOOKUP($D132,Opérations[],8,0))),$D132&lt;&gt;""),"S",""))),"")</f>
        <v/>
      </c>
      <c r="V132" s="34" t="str">
        <f t="array" aca="1" ref="V132" ca="1">IFERROR(IF(AND(OR(WEEKDAY(U$4,2)&gt;5,U$4=Congés),OR(U132="x",U132="S")),U132,IF(V$4=$E132,"x",IF(AND(((V$4-$E132)/VLOOKUP($D132,Opérations[],8,0))=INT(((V$4-$E132)/VLOOKUP($D132,Opérations[],8,0))),$D132&lt;&gt;""),"S",""))),"")</f>
        <v/>
      </c>
      <c r="W132" s="34" t="str">
        <f t="array" aca="1" ref="W132" ca="1">IFERROR(IF(AND(OR(WEEKDAY(V$4,2)&gt;5,V$4=Congés),OR(V132="x",V132="S")),V132,IF(W$4=$E132,"x",IF(AND(((W$4-$E132)/VLOOKUP($D132,Opérations[],8,0))=INT(((W$4-$E132)/VLOOKUP($D132,Opérations[],8,0))),$D132&lt;&gt;""),"S",""))),"")</f>
        <v/>
      </c>
      <c r="X132" s="34" t="str">
        <f t="array" aca="1" ref="X132" ca="1">IFERROR(IF(AND(OR(WEEKDAY(W$4,2)&gt;5,W$4=Congés),OR(W132="x",W132="S")),W132,IF(X$4=$E132,"x",IF(AND(((X$4-$E132)/VLOOKUP($D132,Opérations[],8,0))=INT(((X$4-$E132)/VLOOKUP($D132,Opérations[],8,0))),$D132&lt;&gt;""),"S",""))),"")</f>
        <v/>
      </c>
      <c r="Y132" s="34" t="str">
        <f t="array" aca="1" ref="Y132" ca="1">IFERROR(IF(AND(OR(WEEKDAY(X$4,2)&gt;5,X$4=Congés),OR(X132="x",X132="S")),X132,IF(Y$4=$E132,"x",IF(AND(((Y$4-$E132)/VLOOKUP($D132,Opérations[],8,0))=INT(((Y$4-$E132)/VLOOKUP($D132,Opérations[],8,0))),$D132&lt;&gt;""),"S",""))),"")</f>
        <v/>
      </c>
      <c r="Z132" s="34" t="str">
        <f t="array" aca="1" ref="Z132" ca="1">IFERROR(IF(AND(OR(WEEKDAY(Y$4,2)&gt;5,Y$4=Congés),OR(Y132="x",Y132="S")),Y132,IF(Z$4=$E132,"x",IF(AND(((Z$4-$E132)/VLOOKUP($D132,Opérations[],8,0))=INT(((Z$4-$E132)/VLOOKUP($D132,Opérations[],8,0))),$D132&lt;&gt;""),"S",""))),"")</f>
        <v/>
      </c>
      <c r="AA132" s="34" t="str">
        <f t="array" aca="1" ref="AA132" ca="1">IFERROR(IF(AND(OR(WEEKDAY(Z$4,2)&gt;5,Z$4=Congés),OR(Z132="x",Z132="S")),Z132,IF(AA$4=$E132,"x",IF(AND(((AA$4-$E132)/VLOOKUP($D132,Opérations[],8,0))=INT(((AA$4-$E132)/VLOOKUP($D132,Opérations[],8,0))),$D132&lt;&gt;""),"S",""))),"")</f>
        <v/>
      </c>
      <c r="AB132" s="34" t="str">
        <f t="array" aca="1" ref="AB132" ca="1">IFERROR(IF(AND(OR(WEEKDAY(AA$4,2)&gt;5,AA$4=Congés),OR(AA132="x",AA132="S")),AA132,IF(AB$4=$E132,"x",IF(AND(((AB$4-$E132)/VLOOKUP($D132,Opérations[],8,0))=INT(((AB$4-$E132)/VLOOKUP($D132,Opérations[],8,0))),$D132&lt;&gt;""),"S",""))),"")</f>
        <v/>
      </c>
      <c r="AC132" s="34" t="str">
        <f t="array" aca="1" ref="AC132" ca="1">IFERROR(IF(AND(OR(WEEKDAY(AB$4,2)&gt;5,AB$4=Congés),OR(AB132="x",AB132="S")),AB132,IF(AC$4=$E132,"x",IF(AND(((AC$4-$E132)/VLOOKUP($D132,Opérations[],8,0))=INT(((AC$4-$E132)/VLOOKUP($D132,Opérations[],8,0))),$D132&lt;&gt;""),"S",""))),"")</f>
        <v/>
      </c>
      <c r="AD132" s="34" t="str">
        <f t="array" aca="1" ref="AD132" ca="1">IFERROR(IF(AND(OR(WEEKDAY(AC$4,2)&gt;5,AC$4=Congés),OR(AC132="x",AC132="S")),AC132,IF(AD$4=$E132,"x",IF(AND(((AD$4-$E132)/VLOOKUP($D132,Opérations[],8,0))=INT(((AD$4-$E132)/VLOOKUP($D132,Opérations[],8,0))),$D132&lt;&gt;""),"S",""))),"")</f>
        <v/>
      </c>
      <c r="AE132" s="34" t="str">
        <f t="array" aca="1" ref="AE132" ca="1">IFERROR(IF(AND(OR(WEEKDAY(AD$4,2)&gt;5,AD$4=Congés),OR(AD132="x",AD132="S")),AD132,IF(AE$4=$E132,"x",IF(AND(((AE$4-$E132)/VLOOKUP($D132,Opérations[],8,0))=INT(((AE$4-$E132)/VLOOKUP($D132,Opérations[],8,0))),$D132&lt;&gt;""),"S",""))),"")</f>
        <v>S</v>
      </c>
      <c r="AF132" s="34" t="str">
        <f t="array" aca="1" ref="AF132" ca="1">IFERROR(IF(AND(OR(WEEKDAY(AE$4,2)&gt;5,AE$4=Congés),OR(AE132="x",AE132="S")),AE132,IF(AF$4=$E132,"x",IF(AND(((AF$4-$E132)/VLOOKUP($D132,Opérations[],8,0))=INT(((AF$4-$E132)/VLOOKUP($D132,Opérations[],8,0))),$D132&lt;&gt;""),"S",""))),"")</f>
        <v>S</v>
      </c>
      <c r="AG132" s="72" t="str">
        <f t="array" aca="1" ref="AG132" ca="1">IFERROR(IF(AND(OR(WEEKDAY(AF$4,2)&gt;5,AF$4=Congés),OR(AF132="x",AF132="S")),AF132,IF(AG$4=$E132,"x",IF(AND(((AG$4-$E132)/VLOOKUP($D132,Opérations[],8,0))=INT(((AG$4-$E132)/VLOOKUP($D132,Opérations[],8,0))),$D132&lt;&gt;""),"S",""))),"")</f>
        <v>S</v>
      </c>
      <c r="AH132" s="80" t="str">
        <f t="array" aca="1" ref="AH132" ca="1">IFERROR(IF(AND(OR(WEEKDAY(AG$4,2)&gt;5,AG$4=Congés),OR(AG132="x",AG132="S")),AG132,IF(AH$4=$E132,"x",IF(AND(((AH$4-$E132)/VLOOKUP($D132,Opérations[],8,0))=INT(((AH$4-$E132)/VLOOKUP($D132,Opérations[],8,0))),$D132&lt;&gt;""),"S",""))),"")</f>
        <v/>
      </c>
      <c r="AI132" s="34" t="str">
        <f t="array" aca="1" ref="AI132" ca="1">IFERROR(IF(AND(OR(WEEKDAY(AH$4,2)&gt;5,AH$4=Congés),OR(AH132="x",AH132="S")),AH132,IF(AI$4=$E132,"x",IF(AND(((AI$4-$E132)/VLOOKUP($D132,Opérations[],8,0))=INT(((AI$4-$E132)/VLOOKUP($D132,Opérations[],8,0))),$D132&lt;&gt;""),"S",""))),"")</f>
        <v/>
      </c>
      <c r="AJ132" s="34" t="str">
        <f t="array" aca="1" ref="AJ132" ca="1">IFERROR(IF(AND(OR(WEEKDAY(AI$4,2)&gt;5,AI$4=Congés),OR(AI132="x",AI132="S")),AI132,IF(AJ$4=$E132,"x",IF(AND(((AJ$4-$E132)/VLOOKUP($D132,Opérations[],8,0))=INT(((AJ$4-$E132)/VLOOKUP($D132,Opérations[],8,0))),$D132&lt;&gt;""),"S",""))),"")</f>
        <v/>
      </c>
      <c r="AK132" s="34" t="str">
        <f t="array" aca="1" ref="AK132" ca="1">IFERROR(IF(AND(OR(WEEKDAY(AJ$4,2)&gt;5,AJ$4=Congés),OR(AJ132="x",AJ132="S")),AJ132,IF(AK$4=$E132,"x",IF(AND(((AK$4-$E132)/VLOOKUP($D132,Opérations[],8,0))=INT(((AK$4-$E132)/VLOOKUP($D132,Opérations[],8,0))),$D132&lt;&gt;""),"S",""))),"")</f>
        <v/>
      </c>
      <c r="AL132" s="34" t="str">
        <f t="array" aca="1" ref="AL132" ca="1">IFERROR(IF(AND(OR(WEEKDAY(AK$4,2)&gt;5,AK$4=Congés),OR(AK132="x",AK132="S")),AK132,IF(AL$4=$E132,"x",IF(AND(((AL$4-$E132)/VLOOKUP($D132,Opérations[],8,0))=INT(((AL$4-$E132)/VLOOKUP($D132,Opérations[],8,0))),$D132&lt;&gt;""),"S",""))),"")</f>
        <v/>
      </c>
      <c r="AM132" s="34" t="str">
        <f t="array" aca="1" ref="AM132" ca="1">IFERROR(IF(AND(OR(WEEKDAY(AL$4,2)&gt;5,AL$4=Congés),OR(AL132="x",AL132="S")),AL132,IF(AM$4=$E132,"x",IF(AND(((AM$4-$E132)/VLOOKUP($D132,Opérations[],8,0))=INT(((AM$4-$E132)/VLOOKUP($D132,Opérations[],8,0))),$D132&lt;&gt;""),"S",""))),"")</f>
        <v/>
      </c>
      <c r="AN132" s="34" t="str">
        <f t="array" aca="1" ref="AN132" ca="1">IFERROR(IF(AND(OR(WEEKDAY(AM$4,2)&gt;5,AM$4=Congés),OR(AM132="x",AM132="S")),AM132,IF(AN$4=$E132,"x",IF(AND(((AN$4-$E132)/VLOOKUP($D132,Opérations[],8,0))=INT(((AN$4-$E132)/VLOOKUP($D132,Opérations[],8,0))),$D132&lt;&gt;""),"S",""))),"")</f>
        <v/>
      </c>
      <c r="AO132" s="34" t="str">
        <f t="array" aca="1" ref="AO132" ca="1">IFERROR(IF(AND(OR(WEEKDAY(AN$4,2)&gt;5,AN$4=Congés),OR(AN132="x",AN132="S")),AN132,IF(AO$4=$E132,"x",IF(AND(((AO$4-$E132)/VLOOKUP($D132,Opérations[],8,0))=INT(((AO$4-$E132)/VLOOKUP($D132,Opérations[],8,0))),$D132&lt;&gt;""),"S",""))),"")</f>
        <v/>
      </c>
      <c r="AP132" s="34" t="str">
        <f t="array" aca="1" ref="AP132" ca="1">IFERROR(IF(AND(OR(WEEKDAY(AO$4,2)&gt;5,AO$4=Congés),OR(AO132="x",AO132="S")),AO132,IF(AP$4=$E132,"x",IF(AND(((AP$4-$E132)/VLOOKUP($D132,Opérations[],8,0))=INT(((AP$4-$E132)/VLOOKUP($D132,Opérations[],8,0))),$D132&lt;&gt;""),"S",""))),"")</f>
        <v/>
      </c>
      <c r="AQ132" s="34" t="str">
        <f t="array" aca="1" ref="AQ132" ca="1">IFERROR(IF(AND(OR(WEEKDAY(AP$4,2)&gt;5,AP$4=Congés),OR(AP132="x",AP132="S")),AP132,IF(AQ$4=$E132,"x",IF(AND(((AQ$4-$E132)/VLOOKUP($D132,Opérations[],8,0))=INT(((AQ$4-$E132)/VLOOKUP($D132,Opérations[],8,0))),$D132&lt;&gt;""),"S",""))),"")</f>
        <v/>
      </c>
      <c r="AR132" s="34" t="str">
        <f t="array" aca="1" ref="AR132" ca="1">IFERROR(IF(AND(OR(WEEKDAY(AQ$4,2)&gt;5,AQ$4=Congés),OR(AQ132="x",AQ132="S")),AQ132,IF(AR$4=$E132,"x",IF(AND(((AR$4-$E132)/VLOOKUP($D132,Opérations[],8,0))=INT(((AR$4-$E132)/VLOOKUP($D132,Opérations[],8,0))),$D132&lt;&gt;""),"S",""))),"")</f>
        <v/>
      </c>
      <c r="AS132" s="34" t="str">
        <f t="array" aca="1" ref="AS132" ca="1">IFERROR(IF(AND(OR(WEEKDAY(AR$4,2)&gt;5,AR$4=Congés),OR(AR132="x",AR132="S")),AR132,IF(AS$4=$E132,"x",IF(AND(((AS$4-$E132)/VLOOKUP($D132,Opérations[],8,0))=INT(((AS$4-$E132)/VLOOKUP($D132,Opérations[],8,0))),$D132&lt;&gt;""),"S",""))),"")</f>
        <v/>
      </c>
      <c r="AT132" s="34" t="str">
        <f t="array" aca="1" ref="AT132" ca="1">IFERROR(IF(AND(OR(WEEKDAY(AS$4,2)&gt;5,AS$4=Congés),OR(AS132="x",AS132="S")),AS132,IF(AT$4=$E132,"x",IF(AND(((AT$4-$E132)/VLOOKUP($D132,Opérations[],8,0))=INT(((AT$4-$E132)/VLOOKUP($D132,Opérations[],8,0))),$D132&lt;&gt;""),"S",""))),"")</f>
        <v/>
      </c>
      <c r="AU132" s="34" t="str">
        <f t="array" aca="1" ref="AU132" ca="1">IFERROR(IF(AND(OR(WEEKDAY(AT$4,2)&gt;5,AT$4=Congés),OR(AT132="x",AT132="S")),AT132,IF(AU$4=$E132,"x",IF(AND(((AU$4-$E132)/VLOOKUP($D132,Opérations[],8,0))=INT(((AU$4-$E132)/VLOOKUP($D132,Opérations[],8,0))),$D132&lt;&gt;""),"S",""))),"")</f>
        <v/>
      </c>
      <c r="AV132" s="34" t="str">
        <f t="array" aca="1" ref="AV132" ca="1">IFERROR(IF(AND(OR(WEEKDAY(AU$4,2)&gt;5,AU$4=Congés),OR(AU132="x",AU132="S")),AU132,IF(AV$4=$E132,"x",IF(AND(((AV$4-$E132)/VLOOKUP($D132,Opérations[],8,0))=INT(((AV$4-$E132)/VLOOKUP($D132,Opérations[],8,0))),$D132&lt;&gt;""),"S",""))),"")</f>
        <v/>
      </c>
      <c r="AW132" s="34" t="str">
        <f t="array" aca="1" ref="AW132" ca="1">IFERROR(IF(AND(OR(WEEKDAY(AV$4,2)&gt;5,AV$4=Congés),OR(AV132="x",AV132="S")),AV132,IF(AW$4=$E132,"x",IF(AND(((AW$4-$E132)/VLOOKUP($D132,Opérations[],8,0))=INT(((AW$4-$E132)/VLOOKUP($D132,Opérations[],8,0))),$D132&lt;&gt;""),"S",""))),"")</f>
        <v/>
      </c>
      <c r="AX132" s="34" t="str">
        <f t="array" aca="1" ref="AX132" ca="1">IFERROR(IF(AND(OR(WEEKDAY(AW$4,2)&gt;5,AW$4=Congés),OR(AW132="x",AW132="S")),AW132,IF(AX$4=$E132,"x",IF(AND(((AX$4-$E132)/VLOOKUP($D132,Opérations[],8,0))=INT(((AX$4-$E132)/VLOOKUP($D132,Opérations[],8,0))),$D132&lt;&gt;""),"S",""))),"")</f>
        <v/>
      </c>
      <c r="AY132" s="34" t="str">
        <f t="array" aca="1" ref="AY132" ca="1">IFERROR(IF(AND(OR(WEEKDAY(AX$4,2)&gt;5,AX$4=Congés),OR(AX132="x",AX132="S")),AX132,IF(AY$4=$E132,"x",IF(AND(((AY$4-$E132)/VLOOKUP($D132,Opérations[],8,0))=INT(((AY$4-$E132)/VLOOKUP($D132,Opérations[],8,0))),$D132&lt;&gt;""),"S",""))),"")</f>
        <v/>
      </c>
      <c r="AZ132" s="34" t="str">
        <f t="array" aca="1" ref="AZ132" ca="1">IFERROR(IF(AND(OR(WEEKDAY(AY$4,2)&gt;5,AY$4=Congés),OR(AY132="x",AY132="S")),AY132,IF(AZ$4=$E132,"x",IF(AND(((AZ$4-$E132)/VLOOKUP($D132,Opérations[],8,0))=INT(((AZ$4-$E132)/VLOOKUP($D132,Opérations[],8,0))),$D132&lt;&gt;""),"S",""))),"")</f>
        <v/>
      </c>
      <c r="BA132" s="34" t="str">
        <f t="array" aca="1" ref="BA132" ca="1">IFERROR(IF(AND(OR(WEEKDAY(AZ$4,2)&gt;5,AZ$4=Congés),OR(AZ132="x",AZ132="S")),AZ132,IF(BA$4=$E132,"x",IF(AND(((BA$4-$E132)/VLOOKUP($D132,Opérations[],8,0))=INT(((BA$4-$E132)/VLOOKUP($D132,Opérations[],8,0))),$D132&lt;&gt;""),"S",""))),"")</f>
        <v/>
      </c>
      <c r="BB132" s="34" t="str">
        <f t="array" aca="1" ref="BB132" ca="1">IFERROR(IF(AND(OR(WEEKDAY(BA$4,2)&gt;5,BA$4=Congés),OR(BA132="x",BA132="S")),BA132,IF(BB$4=$E132,"x",IF(AND(((BB$4-$E132)/VLOOKUP($D132,Opérations[],8,0))=INT(((BB$4-$E132)/VLOOKUP($D132,Opérations[],8,0))),$D132&lt;&gt;""),"S",""))),"")</f>
        <v/>
      </c>
      <c r="BC132" s="34" t="str">
        <f t="array" aca="1" ref="BC132" ca="1">IFERROR(IF(AND(OR(WEEKDAY(BB$4,2)&gt;5,BB$4=Congés),OR(BB132="x",BB132="S")),BB132,IF(BC$4=$E132,"x",IF(AND(((BC$4-$E132)/VLOOKUP($D132,Opérations[],8,0))=INT(((BC$4-$E132)/VLOOKUP($D132,Opérations[],8,0))),$D132&lt;&gt;""),"S",""))),"")</f>
        <v/>
      </c>
      <c r="BD132" s="72" t="str">
        <f t="array" aca="1" ref="BD132" ca="1">IFERROR(IF(AND(OR(WEEKDAY(BC$4,2)&gt;5,BC$4=Congés),OR(BC132="x",BC132="S")),BC132,IF(BD$4=$E132,"x",IF(AND(((BD$4-$E132)/VLOOKUP($D132,Opérations[],8,0))=INT(((BD$4-$E132)/VLOOKUP($D132,Opérations[],8,0))),$D132&lt;&gt;""),"S",""))),"")</f>
        <v/>
      </c>
    </row>
    <row r="133" spans="3:56">
      <c r="C133" s="159">
        <f>IF(ISBLANK(D133),"",VLOOKUP(D133,Opérations[],2,0))</f>
        <v>0</v>
      </c>
      <c r="D133" s="4">
        <f t="shared" si="5"/>
        <v>127</v>
      </c>
      <c r="E133" s="71">
        <f>IF(ISBLANK(D133),"",VLOOKUP(D133,Opérations[],3,0))</f>
        <v>0</v>
      </c>
      <c r="F133" s="83"/>
      <c r="G133" s="80" t="str">
        <f t="array" aca="1" ref="G133" ca="1">IFERROR(IF(AND(OR(WEEKDAY(F$4,2)&gt;5,F$4=Congés),OR(F133="x",F133="S")),F133,IF(G$4=$E133,"x",IF(AND(((G$4-$E133)/VLOOKUP($D133,Opérations[],8,0))=INT(((G$4-$E133)/VLOOKUP($D133,Opérations[],8,0))),$D133&lt;&gt;""),"S",""))),"")</f>
        <v/>
      </c>
      <c r="H133" s="34" t="str">
        <f t="array" aca="1" ref="H133" ca="1">IFERROR(IF(AND(OR(WEEKDAY(G$4,2)&gt;5,G$4=Congés),OR(G133="x",G133="S")),G133,IF(H$4=$E133,"x",IF(AND(((H$4-$E133)/VLOOKUP($D133,Opérations[],8,0))=INT(((H$4-$E133)/VLOOKUP($D133,Opérations[],8,0))),$D133&lt;&gt;""),"S",""))),"")</f>
        <v/>
      </c>
      <c r="I133" s="34" t="str">
        <f t="array" aca="1" ref="I133" ca="1">IFERROR(IF(AND(OR(WEEKDAY(H$4,2)&gt;5,H$4=Congés),OR(H133="x",H133="S")),H133,IF(I$4=$E133,"x",IF(AND(((I$4-$E133)/VLOOKUP($D133,Opérations[],8,0))=INT(((I$4-$E133)/VLOOKUP($D133,Opérations[],8,0))),$D133&lt;&gt;""),"S",""))),"")</f>
        <v/>
      </c>
      <c r="J133" s="34" t="str">
        <f t="array" aca="1" ref="J133" ca="1">IFERROR(IF(AND(OR(WEEKDAY(I$4,2)&gt;5,I$4=Congés),OR(I133="x",I133="S")),I133,IF(J$4=$E133,"x",IF(AND(((J$4-$E133)/VLOOKUP($D133,Opérations[],8,0))=INT(((J$4-$E133)/VLOOKUP($D133,Opérations[],8,0))),$D133&lt;&gt;""),"S",""))),"")</f>
        <v/>
      </c>
      <c r="K133" s="34" t="str">
        <f t="array" aca="1" ref="K133" ca="1">IFERROR(IF(AND(OR(WEEKDAY(J$4,2)&gt;5,J$4=Congés),OR(J133="x",J133="S")),J133,IF(K$4=$E133,"x",IF(AND(((K$4-$E133)/VLOOKUP($D133,Opérations[],8,0))=INT(((K$4-$E133)/VLOOKUP($D133,Opérations[],8,0))),$D133&lt;&gt;""),"S",""))),"")</f>
        <v/>
      </c>
      <c r="L133" s="34" t="str">
        <f t="array" aca="1" ref="L133" ca="1">IFERROR(IF(AND(OR(WEEKDAY(K$4,2)&gt;5,K$4=Congés),OR(K133="x",K133="S")),K133,IF(L$4=$E133,"x",IF(AND(((L$4-$E133)/VLOOKUP($D133,Opérations[],8,0))=INT(((L$4-$E133)/VLOOKUP($D133,Opérations[],8,0))),$D133&lt;&gt;""),"S",""))),"")</f>
        <v/>
      </c>
      <c r="M133" s="34" t="str">
        <f t="array" aca="1" ref="M133" ca="1">IFERROR(IF(AND(OR(WEEKDAY(L$4,2)&gt;5,L$4=Congés),OR(L133="x",L133="S")),L133,IF(M$4=$E133,"x",IF(AND(((M$4-$E133)/VLOOKUP($D133,Opérations[],8,0))=INT(((M$4-$E133)/VLOOKUP($D133,Opérations[],8,0))),$D133&lt;&gt;""),"S",""))),"")</f>
        <v/>
      </c>
      <c r="N133" s="34" t="str">
        <f t="array" aca="1" ref="N133" ca="1">IFERROR(IF(AND(OR(WEEKDAY(M$4,2)&gt;5,M$4=Congés),OR(M133="x",M133="S")),M133,IF(N$4=$E133,"x",IF(AND(((N$4-$E133)/VLOOKUP($D133,Opérations[],8,0))=INT(((N$4-$E133)/VLOOKUP($D133,Opérations[],8,0))),$D133&lt;&gt;""),"S",""))),"")</f>
        <v/>
      </c>
      <c r="O133" s="34" t="str">
        <f t="array" aca="1" ref="O133" ca="1">IFERROR(IF(AND(OR(WEEKDAY(N$4,2)&gt;5,N$4=Congés),OR(N133="x",N133="S")),N133,IF(O$4=$E133,"x",IF(AND(((O$4-$E133)/VLOOKUP($D133,Opérations[],8,0))=INT(((O$4-$E133)/VLOOKUP($D133,Opérations[],8,0))),$D133&lt;&gt;""),"S",""))),"")</f>
        <v/>
      </c>
      <c r="P133" s="34" t="str">
        <f t="array" aca="1" ref="P133" ca="1">IFERROR(IF(AND(OR(WEEKDAY(O$4,2)&gt;5,O$4=Congés),OR(O133="x",O133="S")),O133,IF(P$4=$E133,"x",IF(AND(((P$4-$E133)/VLOOKUP($D133,Opérations[],8,0))=INT(((P$4-$E133)/VLOOKUP($D133,Opérations[],8,0))),$D133&lt;&gt;""),"S",""))),"")</f>
        <v/>
      </c>
      <c r="Q133" s="34" t="str">
        <f t="array" aca="1" ref="Q133" ca="1">IFERROR(IF(AND(OR(WEEKDAY(P$4,2)&gt;5,P$4=Congés),OR(P133="x",P133="S")),P133,IF(Q$4=$E133,"x",IF(AND(((Q$4-$E133)/VLOOKUP($D133,Opérations[],8,0))=INT(((Q$4-$E133)/VLOOKUP($D133,Opérations[],8,0))),$D133&lt;&gt;""),"S",""))),"")</f>
        <v/>
      </c>
      <c r="R133" s="34" t="str">
        <f t="array" aca="1" ref="R133" ca="1">IFERROR(IF(AND(OR(WEEKDAY(Q$4,2)&gt;5,Q$4=Congés),OR(Q133="x",Q133="S")),Q133,IF(R$4=$E133,"x",IF(AND(((R$4-$E133)/VLOOKUP($D133,Opérations[],8,0))=INT(((R$4-$E133)/VLOOKUP($D133,Opérations[],8,0))),$D133&lt;&gt;""),"S",""))),"")</f>
        <v/>
      </c>
      <c r="S133" s="34" t="str">
        <f t="array" aca="1" ref="S133" ca="1">IFERROR(IF(AND(OR(WEEKDAY(R$4,2)&gt;5,R$4=Congés),OR(R133="x",R133="S")),R133,IF(S$4=$E133,"x",IF(AND(((S$4-$E133)/VLOOKUP($D133,Opérations[],8,0))=INT(((S$4-$E133)/VLOOKUP($D133,Opérations[],8,0))),$D133&lt;&gt;""),"S",""))),"")</f>
        <v/>
      </c>
      <c r="T133" s="34" t="str">
        <f t="array" aca="1" ref="T133" ca="1">IFERROR(IF(AND(OR(WEEKDAY(S$4,2)&gt;5,S$4=Congés),OR(S133="x",S133="S")),S133,IF(T$4=$E133,"x",IF(AND(((T$4-$E133)/VLOOKUP($D133,Opérations[],8,0))=INT(((T$4-$E133)/VLOOKUP($D133,Opérations[],8,0))),$D133&lt;&gt;""),"S",""))),"")</f>
        <v/>
      </c>
      <c r="U133" s="34" t="str">
        <f t="array" aca="1" ref="U133" ca="1">IFERROR(IF(AND(OR(WEEKDAY(T$4,2)&gt;5,T$4=Congés),OR(T133="x",T133="S")),T133,IF(U$4=$E133,"x",IF(AND(((U$4-$E133)/VLOOKUP($D133,Opérations[],8,0))=INT(((U$4-$E133)/VLOOKUP($D133,Opérations[],8,0))),$D133&lt;&gt;""),"S",""))),"")</f>
        <v/>
      </c>
      <c r="V133" s="34" t="str">
        <f t="array" aca="1" ref="V133" ca="1">IFERROR(IF(AND(OR(WEEKDAY(U$4,2)&gt;5,U$4=Congés),OR(U133="x",U133="S")),U133,IF(V$4=$E133,"x",IF(AND(((V$4-$E133)/VLOOKUP($D133,Opérations[],8,0))=INT(((V$4-$E133)/VLOOKUP($D133,Opérations[],8,0))),$D133&lt;&gt;""),"S",""))),"")</f>
        <v/>
      </c>
      <c r="W133" s="34" t="str">
        <f t="array" aca="1" ref="W133" ca="1">IFERROR(IF(AND(OR(WEEKDAY(V$4,2)&gt;5,V$4=Congés),OR(V133="x",V133="S")),V133,IF(W$4=$E133,"x",IF(AND(((W$4-$E133)/VLOOKUP($D133,Opérations[],8,0))=INT(((W$4-$E133)/VLOOKUP($D133,Opérations[],8,0))),$D133&lt;&gt;""),"S",""))),"")</f>
        <v/>
      </c>
      <c r="X133" s="34" t="str">
        <f t="array" aca="1" ref="X133" ca="1">IFERROR(IF(AND(OR(WEEKDAY(W$4,2)&gt;5,W$4=Congés),OR(W133="x",W133="S")),W133,IF(X$4=$E133,"x",IF(AND(((X$4-$E133)/VLOOKUP($D133,Opérations[],8,0))=INT(((X$4-$E133)/VLOOKUP($D133,Opérations[],8,0))),$D133&lt;&gt;""),"S",""))),"")</f>
        <v/>
      </c>
      <c r="Y133" s="34" t="str">
        <f t="array" aca="1" ref="Y133" ca="1">IFERROR(IF(AND(OR(WEEKDAY(X$4,2)&gt;5,X$4=Congés),OR(X133="x",X133="S")),X133,IF(Y$4=$E133,"x",IF(AND(((Y$4-$E133)/VLOOKUP($D133,Opérations[],8,0))=INT(((Y$4-$E133)/VLOOKUP($D133,Opérations[],8,0))),$D133&lt;&gt;""),"S",""))),"")</f>
        <v/>
      </c>
      <c r="Z133" s="34" t="str">
        <f t="array" aca="1" ref="Z133" ca="1">IFERROR(IF(AND(OR(WEEKDAY(Y$4,2)&gt;5,Y$4=Congés),OR(Y133="x",Y133="S")),Y133,IF(Z$4=$E133,"x",IF(AND(((Z$4-$E133)/VLOOKUP($D133,Opérations[],8,0))=INT(((Z$4-$E133)/VLOOKUP($D133,Opérations[],8,0))),$D133&lt;&gt;""),"S",""))),"")</f>
        <v/>
      </c>
      <c r="AA133" s="34" t="str">
        <f t="array" aca="1" ref="AA133" ca="1">IFERROR(IF(AND(OR(WEEKDAY(Z$4,2)&gt;5,Z$4=Congés),OR(Z133="x",Z133="S")),Z133,IF(AA$4=$E133,"x",IF(AND(((AA$4-$E133)/VLOOKUP($D133,Opérations[],8,0))=INT(((AA$4-$E133)/VLOOKUP($D133,Opérations[],8,0))),$D133&lt;&gt;""),"S",""))),"")</f>
        <v/>
      </c>
      <c r="AB133" s="34" t="str">
        <f t="array" aca="1" ref="AB133" ca="1">IFERROR(IF(AND(OR(WEEKDAY(AA$4,2)&gt;5,AA$4=Congés),OR(AA133="x",AA133="S")),AA133,IF(AB$4=$E133,"x",IF(AND(((AB$4-$E133)/VLOOKUP($D133,Opérations[],8,0))=INT(((AB$4-$E133)/VLOOKUP($D133,Opérations[],8,0))),$D133&lt;&gt;""),"S",""))),"")</f>
        <v/>
      </c>
      <c r="AC133" s="34" t="str">
        <f t="array" aca="1" ref="AC133" ca="1">IFERROR(IF(AND(OR(WEEKDAY(AB$4,2)&gt;5,AB$4=Congés),OR(AB133="x",AB133="S")),AB133,IF(AC$4=$E133,"x",IF(AND(((AC$4-$E133)/VLOOKUP($D133,Opérations[],8,0))=INT(((AC$4-$E133)/VLOOKUP($D133,Opérations[],8,0))),$D133&lt;&gt;""),"S",""))),"")</f>
        <v/>
      </c>
      <c r="AD133" s="34" t="str">
        <f t="array" aca="1" ref="AD133" ca="1">IFERROR(IF(AND(OR(WEEKDAY(AC$4,2)&gt;5,AC$4=Congés),OR(AC133="x",AC133="S")),AC133,IF(AD$4=$E133,"x",IF(AND(((AD$4-$E133)/VLOOKUP($D133,Opérations[],8,0))=INT(((AD$4-$E133)/VLOOKUP($D133,Opérations[],8,0))),$D133&lt;&gt;""),"S",""))),"")</f>
        <v/>
      </c>
      <c r="AE133" s="34" t="str">
        <f t="array" aca="1" ref="AE133" ca="1">IFERROR(IF(AND(OR(WEEKDAY(AD$4,2)&gt;5,AD$4=Congés),OR(AD133="x",AD133="S")),AD133,IF(AE$4=$E133,"x",IF(AND(((AE$4-$E133)/VLOOKUP($D133,Opérations[],8,0))=INT(((AE$4-$E133)/VLOOKUP($D133,Opérations[],8,0))),$D133&lt;&gt;""),"S",""))),"")</f>
        <v/>
      </c>
      <c r="AF133" s="34" t="str">
        <f t="array" aca="1" ref="AF133" ca="1">IFERROR(IF(AND(OR(WEEKDAY(AE$4,2)&gt;5,AE$4=Congés),OR(AE133="x",AE133="S")),AE133,IF(AF$4=$E133,"x",IF(AND(((AF$4-$E133)/VLOOKUP($D133,Opérations[],8,0))=INT(((AF$4-$E133)/VLOOKUP($D133,Opérations[],8,0))),$D133&lt;&gt;""),"S",""))),"")</f>
        <v/>
      </c>
      <c r="AG133" s="72" t="str">
        <f t="array" aca="1" ref="AG133" ca="1">IFERROR(IF(AND(OR(WEEKDAY(AF$4,2)&gt;5,AF$4=Congés),OR(AF133="x",AF133="S")),AF133,IF(AG$4=$E133,"x",IF(AND(((AG$4-$E133)/VLOOKUP($D133,Opérations[],8,0))=INT(((AG$4-$E133)/VLOOKUP($D133,Opérations[],8,0))),$D133&lt;&gt;""),"S",""))),"")</f>
        <v/>
      </c>
      <c r="AH133" s="80" t="str">
        <f t="array" aca="1" ref="AH133" ca="1">IFERROR(IF(AND(OR(WEEKDAY(AG$4,2)&gt;5,AG$4=Congés),OR(AG133="x",AG133="S")),AG133,IF(AH$4=$E133,"x",IF(AND(((AH$4-$E133)/VLOOKUP($D133,Opérations[],8,0))=INT(((AH$4-$E133)/VLOOKUP($D133,Opérations[],8,0))),$D133&lt;&gt;""),"S",""))),"")</f>
        <v/>
      </c>
      <c r="AI133" s="34" t="str">
        <f t="array" aca="1" ref="AI133" ca="1">IFERROR(IF(AND(OR(WEEKDAY(AH$4,2)&gt;5,AH$4=Congés),OR(AH133="x",AH133="S")),AH133,IF(AI$4=$E133,"x",IF(AND(((AI$4-$E133)/VLOOKUP($D133,Opérations[],8,0))=INT(((AI$4-$E133)/VLOOKUP($D133,Opérations[],8,0))),$D133&lt;&gt;""),"S",""))),"")</f>
        <v/>
      </c>
      <c r="AJ133" s="34" t="str">
        <f t="array" aca="1" ref="AJ133" ca="1">IFERROR(IF(AND(OR(WEEKDAY(AI$4,2)&gt;5,AI$4=Congés),OR(AI133="x",AI133="S")),AI133,IF(AJ$4=$E133,"x",IF(AND(((AJ$4-$E133)/VLOOKUP($D133,Opérations[],8,0))=INT(((AJ$4-$E133)/VLOOKUP($D133,Opérations[],8,0))),$D133&lt;&gt;""),"S",""))),"")</f>
        <v/>
      </c>
      <c r="AK133" s="34" t="str">
        <f t="array" aca="1" ref="AK133" ca="1">IFERROR(IF(AND(OR(WEEKDAY(AJ$4,2)&gt;5,AJ$4=Congés),OR(AJ133="x",AJ133="S")),AJ133,IF(AK$4=$E133,"x",IF(AND(((AK$4-$E133)/VLOOKUP($D133,Opérations[],8,0))=INT(((AK$4-$E133)/VLOOKUP($D133,Opérations[],8,0))),$D133&lt;&gt;""),"S",""))),"")</f>
        <v/>
      </c>
      <c r="AL133" s="34" t="str">
        <f t="array" aca="1" ref="AL133" ca="1">IFERROR(IF(AND(OR(WEEKDAY(AK$4,2)&gt;5,AK$4=Congés),OR(AK133="x",AK133="S")),AK133,IF(AL$4=$E133,"x",IF(AND(((AL$4-$E133)/VLOOKUP($D133,Opérations[],8,0))=INT(((AL$4-$E133)/VLOOKUP($D133,Opérations[],8,0))),$D133&lt;&gt;""),"S",""))),"")</f>
        <v/>
      </c>
      <c r="AM133" s="34" t="str">
        <f t="array" aca="1" ref="AM133" ca="1">IFERROR(IF(AND(OR(WEEKDAY(AL$4,2)&gt;5,AL$4=Congés),OR(AL133="x",AL133="S")),AL133,IF(AM$4=$E133,"x",IF(AND(((AM$4-$E133)/VLOOKUP($D133,Opérations[],8,0))=INT(((AM$4-$E133)/VLOOKUP($D133,Opérations[],8,0))),$D133&lt;&gt;""),"S",""))),"")</f>
        <v/>
      </c>
      <c r="AN133" s="34" t="str">
        <f t="array" aca="1" ref="AN133" ca="1">IFERROR(IF(AND(OR(WEEKDAY(AM$4,2)&gt;5,AM$4=Congés),OR(AM133="x",AM133="S")),AM133,IF(AN$4=$E133,"x",IF(AND(((AN$4-$E133)/VLOOKUP($D133,Opérations[],8,0))=INT(((AN$4-$E133)/VLOOKUP($D133,Opérations[],8,0))),$D133&lt;&gt;""),"S",""))),"")</f>
        <v/>
      </c>
      <c r="AO133" s="34" t="str">
        <f t="array" aca="1" ref="AO133" ca="1">IFERROR(IF(AND(OR(WEEKDAY(AN$4,2)&gt;5,AN$4=Congés),OR(AN133="x",AN133="S")),AN133,IF(AO$4=$E133,"x",IF(AND(((AO$4-$E133)/VLOOKUP($D133,Opérations[],8,0))=INT(((AO$4-$E133)/VLOOKUP($D133,Opérations[],8,0))),$D133&lt;&gt;""),"S",""))),"")</f>
        <v/>
      </c>
      <c r="AP133" s="34" t="str">
        <f t="array" aca="1" ref="AP133" ca="1">IFERROR(IF(AND(OR(WEEKDAY(AO$4,2)&gt;5,AO$4=Congés),OR(AO133="x",AO133="S")),AO133,IF(AP$4=$E133,"x",IF(AND(((AP$4-$E133)/VLOOKUP($D133,Opérations[],8,0))=INT(((AP$4-$E133)/VLOOKUP($D133,Opérations[],8,0))),$D133&lt;&gt;""),"S",""))),"")</f>
        <v/>
      </c>
      <c r="AQ133" s="34" t="str">
        <f t="array" aca="1" ref="AQ133" ca="1">IFERROR(IF(AND(OR(WEEKDAY(AP$4,2)&gt;5,AP$4=Congés),OR(AP133="x",AP133="S")),AP133,IF(AQ$4=$E133,"x",IF(AND(((AQ$4-$E133)/VLOOKUP($D133,Opérations[],8,0))=INT(((AQ$4-$E133)/VLOOKUP($D133,Opérations[],8,0))),$D133&lt;&gt;""),"S",""))),"")</f>
        <v/>
      </c>
      <c r="AR133" s="34" t="str">
        <f t="array" aca="1" ref="AR133" ca="1">IFERROR(IF(AND(OR(WEEKDAY(AQ$4,2)&gt;5,AQ$4=Congés),OR(AQ133="x",AQ133="S")),AQ133,IF(AR$4=$E133,"x",IF(AND(((AR$4-$E133)/VLOOKUP($D133,Opérations[],8,0))=INT(((AR$4-$E133)/VLOOKUP($D133,Opérations[],8,0))),$D133&lt;&gt;""),"S",""))),"")</f>
        <v/>
      </c>
      <c r="AS133" s="34" t="str">
        <f t="array" aca="1" ref="AS133" ca="1">IFERROR(IF(AND(OR(WEEKDAY(AR$4,2)&gt;5,AR$4=Congés),OR(AR133="x",AR133="S")),AR133,IF(AS$4=$E133,"x",IF(AND(((AS$4-$E133)/VLOOKUP($D133,Opérations[],8,0))=INT(((AS$4-$E133)/VLOOKUP($D133,Opérations[],8,0))),$D133&lt;&gt;""),"S",""))),"")</f>
        <v/>
      </c>
      <c r="AT133" s="34" t="str">
        <f t="array" aca="1" ref="AT133" ca="1">IFERROR(IF(AND(OR(WEEKDAY(AS$4,2)&gt;5,AS$4=Congés),OR(AS133="x",AS133="S")),AS133,IF(AT$4=$E133,"x",IF(AND(((AT$4-$E133)/VLOOKUP($D133,Opérations[],8,0))=INT(((AT$4-$E133)/VLOOKUP($D133,Opérations[],8,0))),$D133&lt;&gt;""),"S",""))),"")</f>
        <v/>
      </c>
      <c r="AU133" s="34" t="str">
        <f t="array" aca="1" ref="AU133" ca="1">IFERROR(IF(AND(OR(WEEKDAY(AT$4,2)&gt;5,AT$4=Congés),OR(AT133="x",AT133="S")),AT133,IF(AU$4=$E133,"x",IF(AND(((AU$4-$E133)/VLOOKUP($D133,Opérations[],8,0))=INT(((AU$4-$E133)/VLOOKUP($D133,Opérations[],8,0))),$D133&lt;&gt;""),"S",""))),"")</f>
        <v/>
      </c>
      <c r="AV133" s="34" t="str">
        <f t="array" aca="1" ref="AV133" ca="1">IFERROR(IF(AND(OR(WEEKDAY(AU$4,2)&gt;5,AU$4=Congés),OR(AU133="x",AU133="S")),AU133,IF(AV$4=$E133,"x",IF(AND(((AV$4-$E133)/VLOOKUP($D133,Opérations[],8,0))=INT(((AV$4-$E133)/VLOOKUP($D133,Opérations[],8,0))),$D133&lt;&gt;""),"S",""))),"")</f>
        <v/>
      </c>
      <c r="AW133" s="34" t="str">
        <f t="array" aca="1" ref="AW133" ca="1">IFERROR(IF(AND(OR(WEEKDAY(AV$4,2)&gt;5,AV$4=Congés),OR(AV133="x",AV133="S")),AV133,IF(AW$4=$E133,"x",IF(AND(((AW$4-$E133)/VLOOKUP($D133,Opérations[],8,0))=INT(((AW$4-$E133)/VLOOKUP($D133,Opérations[],8,0))),$D133&lt;&gt;""),"S",""))),"")</f>
        <v/>
      </c>
      <c r="AX133" s="34" t="str">
        <f t="array" aca="1" ref="AX133" ca="1">IFERROR(IF(AND(OR(WEEKDAY(AW$4,2)&gt;5,AW$4=Congés),OR(AW133="x",AW133="S")),AW133,IF(AX$4=$E133,"x",IF(AND(((AX$4-$E133)/VLOOKUP($D133,Opérations[],8,0))=INT(((AX$4-$E133)/VLOOKUP($D133,Opérations[],8,0))),$D133&lt;&gt;""),"S",""))),"")</f>
        <v/>
      </c>
      <c r="AY133" s="34" t="str">
        <f t="array" aca="1" ref="AY133" ca="1">IFERROR(IF(AND(OR(WEEKDAY(AX$4,2)&gt;5,AX$4=Congés),OR(AX133="x",AX133="S")),AX133,IF(AY$4=$E133,"x",IF(AND(((AY$4-$E133)/VLOOKUP($D133,Opérations[],8,0))=INT(((AY$4-$E133)/VLOOKUP($D133,Opérations[],8,0))),$D133&lt;&gt;""),"S",""))),"")</f>
        <v/>
      </c>
      <c r="AZ133" s="34" t="str">
        <f t="array" aca="1" ref="AZ133" ca="1">IFERROR(IF(AND(OR(WEEKDAY(AY$4,2)&gt;5,AY$4=Congés),OR(AY133="x",AY133="S")),AY133,IF(AZ$4=$E133,"x",IF(AND(((AZ$4-$E133)/VLOOKUP($D133,Opérations[],8,0))=INT(((AZ$4-$E133)/VLOOKUP($D133,Opérations[],8,0))),$D133&lt;&gt;""),"S",""))),"")</f>
        <v/>
      </c>
      <c r="BA133" s="34" t="str">
        <f t="array" aca="1" ref="BA133" ca="1">IFERROR(IF(AND(OR(WEEKDAY(AZ$4,2)&gt;5,AZ$4=Congés),OR(AZ133="x",AZ133="S")),AZ133,IF(BA$4=$E133,"x",IF(AND(((BA$4-$E133)/VLOOKUP($D133,Opérations[],8,0))=INT(((BA$4-$E133)/VLOOKUP($D133,Opérations[],8,0))),$D133&lt;&gt;""),"S",""))),"")</f>
        <v/>
      </c>
      <c r="BB133" s="34" t="str">
        <f t="array" aca="1" ref="BB133" ca="1">IFERROR(IF(AND(OR(WEEKDAY(BA$4,2)&gt;5,BA$4=Congés),OR(BA133="x",BA133="S")),BA133,IF(BB$4=$E133,"x",IF(AND(((BB$4-$E133)/VLOOKUP($D133,Opérations[],8,0))=INT(((BB$4-$E133)/VLOOKUP($D133,Opérations[],8,0))),$D133&lt;&gt;""),"S",""))),"")</f>
        <v/>
      </c>
      <c r="BC133" s="34" t="str">
        <f t="array" aca="1" ref="BC133" ca="1">IFERROR(IF(AND(OR(WEEKDAY(BB$4,2)&gt;5,BB$4=Congés),OR(BB133="x",BB133="S")),BB133,IF(BC$4=$E133,"x",IF(AND(((BC$4-$E133)/VLOOKUP($D133,Opérations[],8,0))=INT(((BC$4-$E133)/VLOOKUP($D133,Opérations[],8,0))),$D133&lt;&gt;""),"S",""))),"")</f>
        <v/>
      </c>
      <c r="BD133" s="72" t="str">
        <f t="array" aca="1" ref="BD133" ca="1">IFERROR(IF(AND(OR(WEEKDAY(BC$4,2)&gt;5,BC$4=Congés),OR(BC133="x",BC133="S")),BC133,IF(BD$4=$E133,"x",IF(AND(((BD$4-$E133)/VLOOKUP($D133,Opérations[],8,0))=INT(((BD$4-$E133)/VLOOKUP($D133,Opérations[],8,0))),$D133&lt;&gt;""),"S",""))),"")</f>
        <v/>
      </c>
    </row>
    <row r="134" spans="3:56">
      <c r="C134" s="160" t="str">
        <f>IF(ISBLANK(D134),"",VLOOKUP(D134,Opérations[],2,0))</f>
        <v xml:space="preserve"> MANIPULATEUR 2</v>
      </c>
      <c r="D134" s="4">
        <f t="shared" si="5"/>
        <v>128</v>
      </c>
      <c r="E134" s="71">
        <f>IF(ISBLANK(D134),"",VLOOKUP(D134,Opérations[],3,0))</f>
        <v>0</v>
      </c>
      <c r="F134" s="83"/>
      <c r="G134" s="80" t="str">
        <f t="array" aca="1" ref="G134" ca="1">IFERROR(IF(AND(OR(WEEKDAY(F$4,2)&gt;5,F$4=Congés),OR(F134="x",F134="S")),F134,IF(G$4=$E134,"x",IF(AND(((G$4-$E134)/VLOOKUP($D134,Opérations[],8,0))=INT(((G$4-$E134)/VLOOKUP($D134,Opérations[],8,0))),$D134&lt;&gt;""),"S",""))),"")</f>
        <v/>
      </c>
      <c r="H134" s="34" t="str">
        <f t="array" aca="1" ref="H134" ca="1">IFERROR(IF(AND(OR(WEEKDAY(G$4,2)&gt;5,G$4=Congés),OR(G134="x",G134="S")),G134,IF(H$4=$E134,"x",IF(AND(((H$4-$E134)/VLOOKUP($D134,Opérations[],8,0))=INT(((H$4-$E134)/VLOOKUP($D134,Opérations[],8,0))),$D134&lt;&gt;""),"S",""))),"")</f>
        <v/>
      </c>
      <c r="I134" s="34" t="str">
        <f t="array" aca="1" ref="I134" ca="1">IFERROR(IF(AND(OR(WEEKDAY(H$4,2)&gt;5,H$4=Congés),OR(H134="x",H134="S")),H134,IF(I$4=$E134,"x",IF(AND(((I$4-$E134)/VLOOKUP($D134,Opérations[],8,0))=INT(((I$4-$E134)/VLOOKUP($D134,Opérations[],8,0))),$D134&lt;&gt;""),"S",""))),"")</f>
        <v/>
      </c>
      <c r="J134" s="34" t="str">
        <f t="array" aca="1" ref="J134" ca="1">IFERROR(IF(AND(OR(WEEKDAY(I$4,2)&gt;5,I$4=Congés),OR(I134="x",I134="S")),I134,IF(J$4=$E134,"x",IF(AND(((J$4-$E134)/VLOOKUP($D134,Opérations[],8,0))=INT(((J$4-$E134)/VLOOKUP($D134,Opérations[],8,0))),$D134&lt;&gt;""),"S",""))),"")</f>
        <v/>
      </c>
      <c r="K134" s="34" t="str">
        <f t="array" aca="1" ref="K134" ca="1">IFERROR(IF(AND(OR(WEEKDAY(J$4,2)&gt;5,J$4=Congés),OR(J134="x",J134="S")),J134,IF(K$4=$E134,"x",IF(AND(((K$4-$E134)/VLOOKUP($D134,Opérations[],8,0))=INT(((K$4-$E134)/VLOOKUP($D134,Opérations[],8,0))),$D134&lt;&gt;""),"S",""))),"")</f>
        <v/>
      </c>
      <c r="L134" s="34" t="str">
        <f t="array" aca="1" ref="L134" ca="1">IFERROR(IF(AND(OR(WEEKDAY(K$4,2)&gt;5,K$4=Congés),OR(K134="x",K134="S")),K134,IF(L$4=$E134,"x",IF(AND(((L$4-$E134)/VLOOKUP($D134,Opérations[],8,0))=INT(((L$4-$E134)/VLOOKUP($D134,Opérations[],8,0))),$D134&lt;&gt;""),"S",""))),"")</f>
        <v/>
      </c>
      <c r="M134" s="34" t="str">
        <f t="array" aca="1" ref="M134" ca="1">IFERROR(IF(AND(OR(WEEKDAY(L$4,2)&gt;5,L$4=Congés),OR(L134="x",L134="S")),L134,IF(M$4=$E134,"x",IF(AND(((M$4-$E134)/VLOOKUP($D134,Opérations[],8,0))=INT(((M$4-$E134)/VLOOKUP($D134,Opérations[],8,0))),$D134&lt;&gt;""),"S",""))),"")</f>
        <v/>
      </c>
      <c r="N134" s="34" t="str">
        <f t="array" aca="1" ref="N134" ca="1">IFERROR(IF(AND(OR(WEEKDAY(M$4,2)&gt;5,M$4=Congés),OR(M134="x",M134="S")),M134,IF(N$4=$E134,"x",IF(AND(((N$4-$E134)/VLOOKUP($D134,Opérations[],8,0))=INT(((N$4-$E134)/VLOOKUP($D134,Opérations[],8,0))),$D134&lt;&gt;""),"S",""))),"")</f>
        <v/>
      </c>
      <c r="O134" s="34" t="str">
        <f t="array" aca="1" ref="O134" ca="1">IFERROR(IF(AND(OR(WEEKDAY(N$4,2)&gt;5,N$4=Congés),OR(N134="x",N134="S")),N134,IF(O$4=$E134,"x",IF(AND(((O$4-$E134)/VLOOKUP($D134,Opérations[],8,0))=INT(((O$4-$E134)/VLOOKUP($D134,Opérations[],8,0))),$D134&lt;&gt;""),"S",""))),"")</f>
        <v/>
      </c>
      <c r="P134" s="34" t="str">
        <f t="array" aca="1" ref="P134" ca="1">IFERROR(IF(AND(OR(WEEKDAY(O$4,2)&gt;5,O$4=Congés),OR(O134="x",O134="S")),O134,IF(P$4=$E134,"x",IF(AND(((P$4-$E134)/VLOOKUP($D134,Opérations[],8,0))=INT(((P$4-$E134)/VLOOKUP($D134,Opérations[],8,0))),$D134&lt;&gt;""),"S",""))),"")</f>
        <v/>
      </c>
      <c r="Q134" s="34" t="str">
        <f t="array" aca="1" ref="Q134" ca="1">IFERROR(IF(AND(OR(WEEKDAY(P$4,2)&gt;5,P$4=Congés),OR(P134="x",P134="S")),P134,IF(Q$4=$E134,"x",IF(AND(((Q$4-$E134)/VLOOKUP($D134,Opérations[],8,0))=INT(((Q$4-$E134)/VLOOKUP($D134,Opérations[],8,0))),$D134&lt;&gt;""),"S",""))),"")</f>
        <v/>
      </c>
      <c r="R134" s="34" t="str">
        <f t="array" aca="1" ref="R134" ca="1">IFERROR(IF(AND(OR(WEEKDAY(Q$4,2)&gt;5,Q$4=Congés),OR(Q134="x",Q134="S")),Q134,IF(R$4=$E134,"x",IF(AND(((R$4-$E134)/VLOOKUP($D134,Opérations[],8,0))=INT(((R$4-$E134)/VLOOKUP($D134,Opérations[],8,0))),$D134&lt;&gt;""),"S",""))),"")</f>
        <v/>
      </c>
      <c r="S134" s="34" t="str">
        <f t="array" aca="1" ref="S134" ca="1">IFERROR(IF(AND(OR(WEEKDAY(R$4,2)&gt;5,R$4=Congés),OR(R134="x",R134="S")),R134,IF(S$4=$E134,"x",IF(AND(((S$4-$E134)/VLOOKUP($D134,Opérations[],8,0))=INT(((S$4-$E134)/VLOOKUP($D134,Opérations[],8,0))),$D134&lt;&gt;""),"S",""))),"")</f>
        <v/>
      </c>
      <c r="T134" s="34" t="str">
        <f t="array" aca="1" ref="T134" ca="1">IFERROR(IF(AND(OR(WEEKDAY(S$4,2)&gt;5,S$4=Congés),OR(S134="x",S134="S")),S134,IF(T$4=$E134,"x",IF(AND(((T$4-$E134)/VLOOKUP($D134,Opérations[],8,0))=INT(((T$4-$E134)/VLOOKUP($D134,Opérations[],8,0))),$D134&lt;&gt;""),"S",""))),"")</f>
        <v/>
      </c>
      <c r="U134" s="34" t="str">
        <f t="array" aca="1" ref="U134" ca="1">IFERROR(IF(AND(OR(WEEKDAY(T$4,2)&gt;5,T$4=Congés),OR(T134="x",T134="S")),T134,IF(U$4=$E134,"x",IF(AND(((U$4-$E134)/VLOOKUP($D134,Opérations[],8,0))=INT(((U$4-$E134)/VLOOKUP($D134,Opérations[],8,0))),$D134&lt;&gt;""),"S",""))),"")</f>
        <v/>
      </c>
      <c r="V134" s="34" t="str">
        <f t="array" aca="1" ref="V134" ca="1">IFERROR(IF(AND(OR(WEEKDAY(U$4,2)&gt;5,U$4=Congés),OR(U134="x",U134="S")),U134,IF(V$4=$E134,"x",IF(AND(((V$4-$E134)/VLOOKUP($D134,Opérations[],8,0))=INT(((V$4-$E134)/VLOOKUP($D134,Opérations[],8,0))),$D134&lt;&gt;""),"S",""))),"")</f>
        <v/>
      </c>
      <c r="W134" s="34" t="str">
        <f t="array" aca="1" ref="W134" ca="1">IFERROR(IF(AND(OR(WEEKDAY(V$4,2)&gt;5,V$4=Congés),OR(V134="x",V134="S")),V134,IF(W$4=$E134,"x",IF(AND(((W$4-$E134)/VLOOKUP($D134,Opérations[],8,0))=INT(((W$4-$E134)/VLOOKUP($D134,Opérations[],8,0))),$D134&lt;&gt;""),"S",""))),"")</f>
        <v/>
      </c>
      <c r="X134" s="34" t="str">
        <f t="array" aca="1" ref="X134" ca="1">IFERROR(IF(AND(OR(WEEKDAY(W$4,2)&gt;5,W$4=Congés),OR(W134="x",W134="S")),W134,IF(X$4=$E134,"x",IF(AND(((X$4-$E134)/VLOOKUP($D134,Opérations[],8,0))=INT(((X$4-$E134)/VLOOKUP($D134,Opérations[],8,0))),$D134&lt;&gt;""),"S",""))),"")</f>
        <v/>
      </c>
      <c r="Y134" s="34" t="str">
        <f t="array" aca="1" ref="Y134" ca="1">IFERROR(IF(AND(OR(WEEKDAY(X$4,2)&gt;5,X$4=Congés),OR(X134="x",X134="S")),X134,IF(Y$4=$E134,"x",IF(AND(((Y$4-$E134)/VLOOKUP($D134,Opérations[],8,0))=INT(((Y$4-$E134)/VLOOKUP($D134,Opérations[],8,0))),$D134&lt;&gt;""),"S",""))),"")</f>
        <v/>
      </c>
      <c r="Z134" s="34" t="str">
        <f t="array" aca="1" ref="Z134" ca="1">IFERROR(IF(AND(OR(WEEKDAY(Y$4,2)&gt;5,Y$4=Congés),OR(Y134="x",Y134="S")),Y134,IF(Z$4=$E134,"x",IF(AND(((Z$4-$E134)/VLOOKUP($D134,Opérations[],8,0))=INT(((Z$4-$E134)/VLOOKUP($D134,Opérations[],8,0))),$D134&lt;&gt;""),"S",""))),"")</f>
        <v/>
      </c>
      <c r="AA134" s="34" t="str">
        <f t="array" aca="1" ref="AA134" ca="1">IFERROR(IF(AND(OR(WEEKDAY(Z$4,2)&gt;5,Z$4=Congés),OR(Z134="x",Z134="S")),Z134,IF(AA$4=$E134,"x",IF(AND(((AA$4-$E134)/VLOOKUP($D134,Opérations[],8,0))=INT(((AA$4-$E134)/VLOOKUP($D134,Opérations[],8,0))),$D134&lt;&gt;""),"S",""))),"")</f>
        <v/>
      </c>
      <c r="AB134" s="34" t="str">
        <f t="array" aca="1" ref="AB134" ca="1">IFERROR(IF(AND(OR(WEEKDAY(AA$4,2)&gt;5,AA$4=Congés),OR(AA134="x",AA134="S")),AA134,IF(AB$4=$E134,"x",IF(AND(((AB$4-$E134)/VLOOKUP($D134,Opérations[],8,0))=INT(((AB$4-$E134)/VLOOKUP($D134,Opérations[],8,0))),$D134&lt;&gt;""),"S",""))),"")</f>
        <v/>
      </c>
      <c r="AC134" s="34" t="str">
        <f t="array" aca="1" ref="AC134" ca="1">IFERROR(IF(AND(OR(WEEKDAY(AB$4,2)&gt;5,AB$4=Congés),OR(AB134="x",AB134="S")),AB134,IF(AC$4=$E134,"x",IF(AND(((AC$4-$E134)/VLOOKUP($D134,Opérations[],8,0))=INT(((AC$4-$E134)/VLOOKUP($D134,Opérations[],8,0))),$D134&lt;&gt;""),"S",""))),"")</f>
        <v/>
      </c>
      <c r="AD134" s="34" t="str">
        <f t="array" aca="1" ref="AD134" ca="1">IFERROR(IF(AND(OR(WEEKDAY(AC$4,2)&gt;5,AC$4=Congés),OR(AC134="x",AC134="S")),AC134,IF(AD$4=$E134,"x",IF(AND(((AD$4-$E134)/VLOOKUP($D134,Opérations[],8,0))=INT(((AD$4-$E134)/VLOOKUP($D134,Opérations[],8,0))),$D134&lt;&gt;""),"S",""))),"")</f>
        <v/>
      </c>
      <c r="AE134" s="34" t="str">
        <f t="array" aca="1" ref="AE134" ca="1">IFERROR(IF(AND(OR(WEEKDAY(AD$4,2)&gt;5,AD$4=Congés),OR(AD134="x",AD134="S")),AD134,IF(AE$4=$E134,"x",IF(AND(((AE$4-$E134)/VLOOKUP($D134,Opérations[],8,0))=INT(((AE$4-$E134)/VLOOKUP($D134,Opérations[],8,0))),$D134&lt;&gt;""),"S",""))),"")</f>
        <v/>
      </c>
      <c r="AF134" s="34" t="str">
        <f t="array" aca="1" ref="AF134" ca="1">IFERROR(IF(AND(OR(WEEKDAY(AE$4,2)&gt;5,AE$4=Congés),OR(AE134="x",AE134="S")),AE134,IF(AF$4=$E134,"x",IF(AND(((AF$4-$E134)/VLOOKUP($D134,Opérations[],8,0))=INT(((AF$4-$E134)/VLOOKUP($D134,Opérations[],8,0))),$D134&lt;&gt;""),"S",""))),"")</f>
        <v/>
      </c>
      <c r="AG134" s="72" t="str">
        <f t="array" aca="1" ref="AG134" ca="1">IFERROR(IF(AND(OR(WEEKDAY(AF$4,2)&gt;5,AF$4=Congés),OR(AF134="x",AF134="S")),AF134,IF(AG$4=$E134,"x",IF(AND(((AG$4-$E134)/VLOOKUP($D134,Opérations[],8,0))=INT(((AG$4-$E134)/VLOOKUP($D134,Opérations[],8,0))),$D134&lt;&gt;""),"S",""))),"")</f>
        <v/>
      </c>
      <c r="AH134" s="80" t="str">
        <f t="array" aca="1" ref="AH134" ca="1">IFERROR(IF(AND(OR(WEEKDAY(AG$4,2)&gt;5,AG$4=Congés),OR(AG134="x",AG134="S")),AG134,IF(AH$4=$E134,"x",IF(AND(((AH$4-$E134)/VLOOKUP($D134,Opérations[],8,0))=INT(((AH$4-$E134)/VLOOKUP($D134,Opérations[],8,0))),$D134&lt;&gt;""),"S",""))),"")</f>
        <v/>
      </c>
      <c r="AI134" s="34" t="str">
        <f t="array" aca="1" ref="AI134" ca="1">IFERROR(IF(AND(OR(WEEKDAY(AH$4,2)&gt;5,AH$4=Congés),OR(AH134="x",AH134="S")),AH134,IF(AI$4=$E134,"x",IF(AND(((AI$4-$E134)/VLOOKUP($D134,Opérations[],8,0))=INT(((AI$4-$E134)/VLOOKUP($D134,Opérations[],8,0))),$D134&lt;&gt;""),"S",""))),"")</f>
        <v/>
      </c>
      <c r="AJ134" s="34" t="str">
        <f t="array" aca="1" ref="AJ134" ca="1">IFERROR(IF(AND(OR(WEEKDAY(AI$4,2)&gt;5,AI$4=Congés),OR(AI134="x",AI134="S")),AI134,IF(AJ$4=$E134,"x",IF(AND(((AJ$4-$E134)/VLOOKUP($D134,Opérations[],8,0))=INT(((AJ$4-$E134)/VLOOKUP($D134,Opérations[],8,0))),$D134&lt;&gt;""),"S",""))),"")</f>
        <v/>
      </c>
      <c r="AK134" s="34" t="str">
        <f t="array" aca="1" ref="AK134" ca="1">IFERROR(IF(AND(OR(WEEKDAY(AJ$4,2)&gt;5,AJ$4=Congés),OR(AJ134="x",AJ134="S")),AJ134,IF(AK$4=$E134,"x",IF(AND(((AK$4-$E134)/VLOOKUP($D134,Opérations[],8,0))=INT(((AK$4-$E134)/VLOOKUP($D134,Opérations[],8,0))),$D134&lt;&gt;""),"S",""))),"")</f>
        <v/>
      </c>
      <c r="AL134" s="34" t="str">
        <f t="array" aca="1" ref="AL134" ca="1">IFERROR(IF(AND(OR(WEEKDAY(AK$4,2)&gt;5,AK$4=Congés),OR(AK134="x",AK134="S")),AK134,IF(AL$4=$E134,"x",IF(AND(((AL$4-$E134)/VLOOKUP($D134,Opérations[],8,0))=INT(((AL$4-$E134)/VLOOKUP($D134,Opérations[],8,0))),$D134&lt;&gt;""),"S",""))),"")</f>
        <v/>
      </c>
      <c r="AM134" s="34" t="str">
        <f t="array" aca="1" ref="AM134" ca="1">IFERROR(IF(AND(OR(WEEKDAY(AL$4,2)&gt;5,AL$4=Congés),OR(AL134="x",AL134="S")),AL134,IF(AM$4=$E134,"x",IF(AND(((AM$4-$E134)/VLOOKUP($D134,Opérations[],8,0))=INT(((AM$4-$E134)/VLOOKUP($D134,Opérations[],8,0))),$D134&lt;&gt;""),"S",""))),"")</f>
        <v/>
      </c>
      <c r="AN134" s="34" t="str">
        <f t="array" aca="1" ref="AN134" ca="1">IFERROR(IF(AND(OR(WEEKDAY(AM$4,2)&gt;5,AM$4=Congés),OR(AM134="x",AM134="S")),AM134,IF(AN$4=$E134,"x",IF(AND(((AN$4-$E134)/VLOOKUP($D134,Opérations[],8,0))=INT(((AN$4-$E134)/VLOOKUP($D134,Opérations[],8,0))),$D134&lt;&gt;""),"S",""))),"")</f>
        <v/>
      </c>
      <c r="AO134" s="34" t="str">
        <f t="array" aca="1" ref="AO134" ca="1">IFERROR(IF(AND(OR(WEEKDAY(AN$4,2)&gt;5,AN$4=Congés),OR(AN134="x",AN134="S")),AN134,IF(AO$4=$E134,"x",IF(AND(((AO$4-$E134)/VLOOKUP($D134,Opérations[],8,0))=INT(((AO$4-$E134)/VLOOKUP($D134,Opérations[],8,0))),$D134&lt;&gt;""),"S",""))),"")</f>
        <v/>
      </c>
      <c r="AP134" s="34" t="str">
        <f t="array" aca="1" ref="AP134" ca="1">IFERROR(IF(AND(OR(WEEKDAY(AO$4,2)&gt;5,AO$4=Congés),OR(AO134="x",AO134="S")),AO134,IF(AP$4=$E134,"x",IF(AND(((AP$4-$E134)/VLOOKUP($D134,Opérations[],8,0))=INT(((AP$4-$E134)/VLOOKUP($D134,Opérations[],8,0))),$D134&lt;&gt;""),"S",""))),"")</f>
        <v/>
      </c>
      <c r="AQ134" s="34" t="str">
        <f t="array" aca="1" ref="AQ134" ca="1">IFERROR(IF(AND(OR(WEEKDAY(AP$4,2)&gt;5,AP$4=Congés),OR(AP134="x",AP134="S")),AP134,IF(AQ$4=$E134,"x",IF(AND(((AQ$4-$E134)/VLOOKUP($D134,Opérations[],8,0))=INT(((AQ$4-$E134)/VLOOKUP($D134,Opérations[],8,0))),$D134&lt;&gt;""),"S",""))),"")</f>
        <v/>
      </c>
      <c r="AR134" s="34" t="str">
        <f t="array" aca="1" ref="AR134" ca="1">IFERROR(IF(AND(OR(WEEKDAY(AQ$4,2)&gt;5,AQ$4=Congés),OR(AQ134="x",AQ134="S")),AQ134,IF(AR$4=$E134,"x",IF(AND(((AR$4-$E134)/VLOOKUP($D134,Opérations[],8,0))=INT(((AR$4-$E134)/VLOOKUP($D134,Opérations[],8,0))),$D134&lt;&gt;""),"S",""))),"")</f>
        <v/>
      </c>
      <c r="AS134" s="34" t="str">
        <f t="array" aca="1" ref="AS134" ca="1">IFERROR(IF(AND(OR(WEEKDAY(AR$4,2)&gt;5,AR$4=Congés),OR(AR134="x",AR134="S")),AR134,IF(AS$4=$E134,"x",IF(AND(((AS$4-$E134)/VLOOKUP($D134,Opérations[],8,0))=INT(((AS$4-$E134)/VLOOKUP($D134,Opérations[],8,0))),$D134&lt;&gt;""),"S",""))),"")</f>
        <v/>
      </c>
      <c r="AT134" s="34" t="str">
        <f t="array" aca="1" ref="AT134" ca="1">IFERROR(IF(AND(OR(WEEKDAY(AS$4,2)&gt;5,AS$4=Congés),OR(AS134="x",AS134="S")),AS134,IF(AT$4=$E134,"x",IF(AND(((AT$4-$E134)/VLOOKUP($D134,Opérations[],8,0))=INT(((AT$4-$E134)/VLOOKUP($D134,Opérations[],8,0))),$D134&lt;&gt;""),"S",""))),"")</f>
        <v/>
      </c>
      <c r="AU134" s="34" t="str">
        <f t="array" aca="1" ref="AU134" ca="1">IFERROR(IF(AND(OR(WEEKDAY(AT$4,2)&gt;5,AT$4=Congés),OR(AT134="x",AT134="S")),AT134,IF(AU$4=$E134,"x",IF(AND(((AU$4-$E134)/VLOOKUP($D134,Opérations[],8,0))=INT(((AU$4-$E134)/VLOOKUP($D134,Opérations[],8,0))),$D134&lt;&gt;""),"S",""))),"")</f>
        <v/>
      </c>
      <c r="AV134" s="34" t="str">
        <f t="array" aca="1" ref="AV134" ca="1">IFERROR(IF(AND(OR(WEEKDAY(AU$4,2)&gt;5,AU$4=Congés),OR(AU134="x",AU134="S")),AU134,IF(AV$4=$E134,"x",IF(AND(((AV$4-$E134)/VLOOKUP($D134,Opérations[],8,0))=INT(((AV$4-$E134)/VLOOKUP($D134,Opérations[],8,0))),$D134&lt;&gt;""),"S",""))),"")</f>
        <v/>
      </c>
      <c r="AW134" s="34" t="str">
        <f t="array" aca="1" ref="AW134" ca="1">IFERROR(IF(AND(OR(WEEKDAY(AV$4,2)&gt;5,AV$4=Congés),OR(AV134="x",AV134="S")),AV134,IF(AW$4=$E134,"x",IF(AND(((AW$4-$E134)/VLOOKUP($D134,Opérations[],8,0))=INT(((AW$4-$E134)/VLOOKUP($D134,Opérations[],8,0))),$D134&lt;&gt;""),"S",""))),"")</f>
        <v/>
      </c>
      <c r="AX134" s="34" t="str">
        <f t="array" aca="1" ref="AX134" ca="1">IFERROR(IF(AND(OR(WEEKDAY(AW$4,2)&gt;5,AW$4=Congés),OR(AW134="x",AW134="S")),AW134,IF(AX$4=$E134,"x",IF(AND(((AX$4-$E134)/VLOOKUP($D134,Opérations[],8,0))=INT(((AX$4-$E134)/VLOOKUP($D134,Opérations[],8,0))),$D134&lt;&gt;""),"S",""))),"")</f>
        <v/>
      </c>
      <c r="AY134" s="34" t="str">
        <f t="array" aca="1" ref="AY134" ca="1">IFERROR(IF(AND(OR(WEEKDAY(AX$4,2)&gt;5,AX$4=Congés),OR(AX134="x",AX134="S")),AX134,IF(AY$4=$E134,"x",IF(AND(((AY$4-$E134)/VLOOKUP($D134,Opérations[],8,0))=INT(((AY$4-$E134)/VLOOKUP($D134,Opérations[],8,0))),$D134&lt;&gt;""),"S",""))),"")</f>
        <v/>
      </c>
      <c r="AZ134" s="34" t="str">
        <f t="array" aca="1" ref="AZ134" ca="1">IFERROR(IF(AND(OR(WEEKDAY(AY$4,2)&gt;5,AY$4=Congés),OR(AY134="x",AY134="S")),AY134,IF(AZ$4=$E134,"x",IF(AND(((AZ$4-$E134)/VLOOKUP($D134,Opérations[],8,0))=INT(((AZ$4-$E134)/VLOOKUP($D134,Opérations[],8,0))),$D134&lt;&gt;""),"S",""))),"")</f>
        <v/>
      </c>
      <c r="BA134" s="34" t="str">
        <f t="array" aca="1" ref="BA134" ca="1">IFERROR(IF(AND(OR(WEEKDAY(AZ$4,2)&gt;5,AZ$4=Congés),OR(AZ134="x",AZ134="S")),AZ134,IF(BA$4=$E134,"x",IF(AND(((BA$4-$E134)/VLOOKUP($D134,Opérations[],8,0))=INT(((BA$4-$E134)/VLOOKUP($D134,Opérations[],8,0))),$D134&lt;&gt;""),"S",""))),"")</f>
        <v/>
      </c>
      <c r="BB134" s="34" t="str">
        <f t="array" aca="1" ref="BB134" ca="1">IFERROR(IF(AND(OR(WEEKDAY(BA$4,2)&gt;5,BA$4=Congés),OR(BA134="x",BA134="S")),BA134,IF(BB$4=$E134,"x",IF(AND(((BB$4-$E134)/VLOOKUP($D134,Opérations[],8,0))=INT(((BB$4-$E134)/VLOOKUP($D134,Opérations[],8,0))),$D134&lt;&gt;""),"S",""))),"")</f>
        <v/>
      </c>
      <c r="BC134" s="34" t="str">
        <f t="array" aca="1" ref="BC134" ca="1">IFERROR(IF(AND(OR(WEEKDAY(BB$4,2)&gt;5,BB$4=Congés),OR(BB134="x",BB134="S")),BB134,IF(BC$4=$E134,"x",IF(AND(((BC$4-$E134)/VLOOKUP($D134,Opérations[],8,0))=INT(((BC$4-$E134)/VLOOKUP($D134,Opérations[],8,0))),$D134&lt;&gt;""),"S",""))),"")</f>
        <v/>
      </c>
      <c r="BD134" s="72" t="str">
        <f t="array" aca="1" ref="BD134" ca="1">IFERROR(IF(AND(OR(WEEKDAY(BC$4,2)&gt;5,BC$4=Congés),OR(BC134="x",BC134="S")),BC134,IF(BD$4=$E134,"x",IF(AND(((BD$4-$E134)/VLOOKUP($D134,Opérations[],8,0))=INT(((BD$4-$E134)/VLOOKUP($D134,Opérations[],8,0))),$D134&lt;&gt;""),"S",""))),"")</f>
        <v/>
      </c>
    </row>
    <row r="135" spans="3:56">
      <c r="C135" s="159" t="str">
        <f>IF(ISBLANK(D135),"",VLOOKUP(D135,Opérations[],2,0))</f>
        <v>Graissage crémaillères</v>
      </c>
      <c r="D135" s="4">
        <f t="shared" si="5"/>
        <v>129</v>
      </c>
      <c r="E135" s="71">
        <f>IF(ISBLANK(D135),"",VLOOKUP(D135,Opérations[],3,0))</f>
        <v>42601</v>
      </c>
      <c r="F135" s="83"/>
      <c r="G135" s="80" t="str">
        <f t="array" aca="1" ref="G135" ca="1">IFERROR(IF(AND(OR(WEEKDAY(F$4,2)&gt;5,F$4=Congés),OR(F135="x",F135="S")),F135,IF(G$4=$E135,"x",IF(AND(((G$4-$E135)/VLOOKUP($D135,Opérations[],8,0))=INT(((G$4-$E135)/VLOOKUP($D135,Opérations[],8,0))),$D135&lt;&gt;""),"S",""))),"")</f>
        <v/>
      </c>
      <c r="H135" s="34" t="str">
        <f t="array" aca="1" ref="H135" ca="1">IFERROR(IF(AND(OR(WEEKDAY(G$4,2)&gt;5,G$4=Congés),OR(G135="x",G135="S")),G135,IF(H$4=$E135,"x",IF(AND(((H$4-$E135)/VLOOKUP($D135,Opérations[],8,0))=INT(((H$4-$E135)/VLOOKUP($D135,Opérations[],8,0))),$D135&lt;&gt;""),"S",""))),"")</f>
        <v/>
      </c>
      <c r="I135" s="34" t="str">
        <f t="array" aca="1" ref="I135" ca="1">IFERROR(IF(AND(OR(WEEKDAY(H$4,2)&gt;5,H$4=Congés),OR(H135="x",H135="S")),H135,IF(I$4=$E135,"x",IF(AND(((I$4-$E135)/VLOOKUP($D135,Opérations[],8,0))=INT(((I$4-$E135)/VLOOKUP($D135,Opérations[],8,0))),$D135&lt;&gt;""),"S",""))),"")</f>
        <v/>
      </c>
      <c r="J135" s="34" t="str">
        <f t="array" aca="1" ref="J135" ca="1">IFERROR(IF(AND(OR(WEEKDAY(I$4,2)&gt;5,I$4=Congés),OR(I135="x",I135="S")),I135,IF(J$4=$E135,"x",IF(AND(((J$4-$E135)/VLOOKUP($D135,Opérations[],8,0))=INT(((J$4-$E135)/VLOOKUP($D135,Opérations[],8,0))),$D135&lt;&gt;""),"S",""))),"")</f>
        <v/>
      </c>
      <c r="K135" s="34" t="str">
        <f t="array" aca="1" ref="K135" ca="1">IFERROR(IF(AND(OR(WEEKDAY(J$4,2)&gt;5,J$4=Congés),OR(J135="x",J135="S")),J135,IF(K$4=$E135,"x",IF(AND(((K$4-$E135)/VLOOKUP($D135,Opérations[],8,0))=INT(((K$4-$E135)/VLOOKUP($D135,Opérations[],8,0))),$D135&lt;&gt;""),"S",""))),"")</f>
        <v/>
      </c>
      <c r="L135" s="34" t="str">
        <f t="array" aca="1" ref="L135" ca="1">IFERROR(IF(AND(OR(WEEKDAY(K$4,2)&gt;5,K$4=Congés),OR(K135="x",K135="S")),K135,IF(L$4=$E135,"x",IF(AND(((L$4-$E135)/VLOOKUP($D135,Opérations[],8,0))=INT(((L$4-$E135)/VLOOKUP($D135,Opérations[],8,0))),$D135&lt;&gt;""),"S",""))),"")</f>
        <v/>
      </c>
      <c r="M135" s="34" t="str">
        <f t="array" aca="1" ref="M135" ca="1">IFERROR(IF(AND(OR(WEEKDAY(L$4,2)&gt;5,L$4=Congés),OR(L135="x",L135="S")),L135,IF(M$4=$E135,"x",IF(AND(((M$4-$E135)/VLOOKUP($D135,Opérations[],8,0))=INT(((M$4-$E135)/VLOOKUP($D135,Opérations[],8,0))),$D135&lt;&gt;""),"S",""))),"")</f>
        <v/>
      </c>
      <c r="N135" s="34" t="str">
        <f t="array" aca="1" ref="N135" ca="1">IFERROR(IF(AND(OR(WEEKDAY(M$4,2)&gt;5,M$4=Congés),OR(M135="x",M135="S")),M135,IF(N$4=$E135,"x",IF(AND(((N$4-$E135)/VLOOKUP($D135,Opérations[],8,0))=INT(((N$4-$E135)/VLOOKUP($D135,Opérations[],8,0))),$D135&lt;&gt;""),"S",""))),"")</f>
        <v/>
      </c>
      <c r="O135" s="34" t="str">
        <f t="array" aca="1" ref="O135" ca="1">IFERROR(IF(AND(OR(WEEKDAY(N$4,2)&gt;5,N$4=Congés),OR(N135="x",N135="S")),N135,IF(O$4=$E135,"x",IF(AND(((O$4-$E135)/VLOOKUP($D135,Opérations[],8,0))=INT(((O$4-$E135)/VLOOKUP($D135,Opérations[],8,0))),$D135&lt;&gt;""),"S",""))),"")</f>
        <v/>
      </c>
      <c r="P135" s="34" t="str">
        <f t="array" aca="1" ref="P135" ca="1">IFERROR(IF(AND(OR(WEEKDAY(O$4,2)&gt;5,O$4=Congés),OR(O135="x",O135="S")),O135,IF(P$4=$E135,"x",IF(AND(((P$4-$E135)/VLOOKUP($D135,Opérations[],8,0))=INT(((P$4-$E135)/VLOOKUP($D135,Opérations[],8,0))),$D135&lt;&gt;""),"S",""))),"")</f>
        <v/>
      </c>
      <c r="Q135" s="34" t="str">
        <f t="array" aca="1" ref="Q135" ca="1">IFERROR(IF(AND(OR(WEEKDAY(P$4,2)&gt;5,P$4=Congés),OR(P135="x",P135="S")),P135,IF(Q$4=$E135,"x",IF(AND(((Q$4-$E135)/VLOOKUP($D135,Opérations[],8,0))=INT(((Q$4-$E135)/VLOOKUP($D135,Opérations[],8,0))),$D135&lt;&gt;""),"S",""))),"")</f>
        <v/>
      </c>
      <c r="R135" s="34" t="str">
        <f t="array" aca="1" ref="R135" ca="1">IFERROR(IF(AND(OR(WEEKDAY(Q$4,2)&gt;5,Q$4=Congés),OR(Q135="x",Q135="S")),Q135,IF(R$4=$E135,"x",IF(AND(((R$4-$E135)/VLOOKUP($D135,Opérations[],8,0))=INT(((R$4-$E135)/VLOOKUP($D135,Opérations[],8,0))),$D135&lt;&gt;""),"S",""))),"")</f>
        <v/>
      </c>
      <c r="S135" s="34" t="str">
        <f t="array" aca="1" ref="S135" ca="1">IFERROR(IF(AND(OR(WEEKDAY(R$4,2)&gt;5,R$4=Congés),OR(R135="x",R135="S")),R135,IF(S$4=$E135,"x",IF(AND(((S$4-$E135)/VLOOKUP($D135,Opérations[],8,0))=INT(((S$4-$E135)/VLOOKUP($D135,Opérations[],8,0))),$D135&lt;&gt;""),"S",""))),"")</f>
        <v/>
      </c>
      <c r="T135" s="34" t="str">
        <f t="array" aca="1" ref="T135" ca="1">IFERROR(IF(AND(OR(WEEKDAY(S$4,2)&gt;5,S$4=Congés),OR(S135="x",S135="S")),S135,IF(T$4=$E135,"x",IF(AND(((T$4-$E135)/VLOOKUP($D135,Opérations[],8,0))=INT(((T$4-$E135)/VLOOKUP($D135,Opérations[],8,0))),$D135&lt;&gt;""),"S",""))),"")</f>
        <v/>
      </c>
      <c r="U135" s="34" t="str">
        <f t="array" aca="1" ref="U135" ca="1">IFERROR(IF(AND(OR(WEEKDAY(T$4,2)&gt;5,T$4=Congés),OR(T135="x",T135="S")),T135,IF(U$4=$E135,"x",IF(AND(((U$4-$E135)/VLOOKUP($D135,Opérations[],8,0))=INT(((U$4-$E135)/VLOOKUP($D135,Opérations[],8,0))),$D135&lt;&gt;""),"S",""))),"")</f>
        <v/>
      </c>
      <c r="V135" s="34" t="str">
        <f t="array" aca="1" ref="V135" ca="1">IFERROR(IF(AND(OR(WEEKDAY(U$4,2)&gt;5,U$4=Congés),OR(U135="x",U135="S")),U135,IF(V$4=$E135,"x",IF(AND(((V$4-$E135)/VLOOKUP($D135,Opérations[],8,0))=INT(((V$4-$E135)/VLOOKUP($D135,Opérations[],8,0))),$D135&lt;&gt;""),"S",""))),"")</f>
        <v/>
      </c>
      <c r="W135" s="34" t="str">
        <f t="array" aca="1" ref="W135" ca="1">IFERROR(IF(AND(OR(WEEKDAY(V$4,2)&gt;5,V$4=Congés),OR(V135="x",V135="S")),V135,IF(W$4=$E135,"x",IF(AND(((W$4-$E135)/VLOOKUP($D135,Opérations[],8,0))=INT(((W$4-$E135)/VLOOKUP($D135,Opérations[],8,0))),$D135&lt;&gt;""),"S",""))),"")</f>
        <v/>
      </c>
      <c r="X135" s="34" t="str">
        <f t="array" aca="1" ref="X135" ca="1">IFERROR(IF(AND(OR(WEEKDAY(W$4,2)&gt;5,W$4=Congés),OR(W135="x",W135="S")),W135,IF(X$4=$E135,"x",IF(AND(((X$4-$E135)/VLOOKUP($D135,Opérations[],8,0))=INT(((X$4-$E135)/VLOOKUP($D135,Opérations[],8,0))),$D135&lt;&gt;""),"S",""))),"")</f>
        <v/>
      </c>
      <c r="Y135" s="34" t="str">
        <f t="array" aca="1" ref="Y135" ca="1">IFERROR(IF(AND(OR(WEEKDAY(X$4,2)&gt;5,X$4=Congés),OR(X135="x",X135="S")),X135,IF(Y$4=$E135,"x",IF(AND(((Y$4-$E135)/VLOOKUP($D135,Opérations[],8,0))=INT(((Y$4-$E135)/VLOOKUP($D135,Opérations[],8,0))),$D135&lt;&gt;""),"S",""))),"")</f>
        <v/>
      </c>
      <c r="Z135" s="34" t="str">
        <f t="array" aca="1" ref="Z135" ca="1">IFERROR(IF(AND(OR(WEEKDAY(Y$4,2)&gt;5,Y$4=Congés),OR(Y135="x",Y135="S")),Y135,IF(Z$4=$E135,"x",IF(AND(((Z$4-$E135)/VLOOKUP($D135,Opérations[],8,0))=INT(((Z$4-$E135)/VLOOKUP($D135,Opérations[],8,0))),$D135&lt;&gt;""),"S",""))),"")</f>
        <v/>
      </c>
      <c r="AA135" s="34" t="str">
        <f t="array" aca="1" ref="AA135" ca="1">IFERROR(IF(AND(OR(WEEKDAY(Z$4,2)&gt;5,Z$4=Congés),OR(Z135="x",Z135="S")),Z135,IF(AA$4=$E135,"x",IF(AND(((AA$4-$E135)/VLOOKUP($D135,Opérations[],8,0))=INT(((AA$4-$E135)/VLOOKUP($D135,Opérations[],8,0))),$D135&lt;&gt;""),"S",""))),"")</f>
        <v/>
      </c>
      <c r="AB135" s="34" t="str">
        <f t="array" aca="1" ref="AB135" ca="1">IFERROR(IF(AND(OR(WEEKDAY(AA$4,2)&gt;5,AA$4=Congés),OR(AA135="x",AA135="S")),AA135,IF(AB$4=$E135,"x",IF(AND(((AB$4-$E135)/VLOOKUP($D135,Opérations[],8,0))=INT(((AB$4-$E135)/VLOOKUP($D135,Opérations[],8,0))),$D135&lt;&gt;""),"S",""))),"")</f>
        <v/>
      </c>
      <c r="AC135" s="34" t="str">
        <f t="array" aca="1" ref="AC135" ca="1">IFERROR(IF(AND(OR(WEEKDAY(AB$4,2)&gt;5,AB$4=Congés),OR(AB135="x",AB135="S")),AB135,IF(AC$4=$E135,"x",IF(AND(((AC$4-$E135)/VLOOKUP($D135,Opérations[],8,0))=INT(((AC$4-$E135)/VLOOKUP($D135,Opérations[],8,0))),$D135&lt;&gt;""),"S",""))),"")</f>
        <v/>
      </c>
      <c r="AD135" s="34" t="str">
        <f t="array" aca="1" ref="AD135" ca="1">IFERROR(IF(AND(OR(WEEKDAY(AC$4,2)&gt;5,AC$4=Congés),OR(AC135="x",AC135="S")),AC135,IF(AD$4=$E135,"x",IF(AND(((AD$4-$E135)/VLOOKUP($D135,Opérations[],8,0))=INT(((AD$4-$E135)/VLOOKUP($D135,Opérations[],8,0))),$D135&lt;&gt;""),"S",""))),"")</f>
        <v/>
      </c>
      <c r="AE135" s="34" t="str">
        <f t="array" aca="1" ref="AE135" ca="1">IFERROR(IF(AND(OR(WEEKDAY(AD$4,2)&gt;5,AD$4=Congés),OR(AD135="x",AD135="S")),AD135,IF(AE$4=$E135,"x",IF(AND(((AE$4-$E135)/VLOOKUP($D135,Opérations[],8,0))=INT(((AE$4-$E135)/VLOOKUP($D135,Opérations[],8,0))),$D135&lt;&gt;""),"S",""))),"")</f>
        <v/>
      </c>
      <c r="AF135" s="34" t="str">
        <f t="array" aca="1" ref="AF135" ca="1">IFERROR(IF(AND(OR(WEEKDAY(AE$4,2)&gt;5,AE$4=Congés),OR(AE135="x",AE135="S")),AE135,IF(AF$4=$E135,"x",IF(AND(((AF$4-$E135)/VLOOKUP($D135,Opérations[],8,0))=INT(((AF$4-$E135)/VLOOKUP($D135,Opérations[],8,0))),$D135&lt;&gt;""),"S",""))),"")</f>
        <v/>
      </c>
      <c r="AG135" s="72" t="str">
        <f t="array" aca="1" ref="AG135" ca="1">IFERROR(IF(AND(OR(WEEKDAY(AF$4,2)&gt;5,AF$4=Congés),OR(AF135="x",AF135="S")),AF135,IF(AG$4=$E135,"x",IF(AND(((AG$4-$E135)/VLOOKUP($D135,Opérations[],8,0))=INT(((AG$4-$E135)/VLOOKUP($D135,Opérations[],8,0))),$D135&lt;&gt;""),"S",""))),"")</f>
        <v/>
      </c>
      <c r="AH135" s="80" t="str">
        <f t="array" aca="1" ref="AH135" ca="1">IFERROR(IF(AND(OR(WEEKDAY(AG$4,2)&gt;5,AG$4=Congés),OR(AG135="x",AG135="S")),AG135,IF(AH$4=$E135,"x",IF(AND(((AH$4-$E135)/VLOOKUP($D135,Opérations[],8,0))=INT(((AH$4-$E135)/VLOOKUP($D135,Opérations[],8,0))),$D135&lt;&gt;""),"S",""))),"")</f>
        <v/>
      </c>
      <c r="AI135" s="34" t="str">
        <f t="array" aca="1" ref="AI135" ca="1">IFERROR(IF(AND(OR(WEEKDAY(AH$4,2)&gt;5,AH$4=Congés),OR(AH135="x",AH135="S")),AH135,IF(AI$4=$E135,"x",IF(AND(((AI$4-$E135)/VLOOKUP($D135,Opérations[],8,0))=INT(((AI$4-$E135)/VLOOKUP($D135,Opérations[],8,0))),$D135&lt;&gt;""),"S",""))),"")</f>
        <v/>
      </c>
      <c r="AJ135" s="34" t="str">
        <f t="array" aca="1" ref="AJ135" ca="1">IFERROR(IF(AND(OR(WEEKDAY(AI$4,2)&gt;5,AI$4=Congés),OR(AI135="x",AI135="S")),AI135,IF(AJ$4=$E135,"x",IF(AND(((AJ$4-$E135)/VLOOKUP($D135,Opérations[],8,0))=INT(((AJ$4-$E135)/VLOOKUP($D135,Opérations[],8,0))),$D135&lt;&gt;""),"S",""))),"")</f>
        <v/>
      </c>
      <c r="AK135" s="34" t="str">
        <f t="array" aca="1" ref="AK135" ca="1">IFERROR(IF(AND(OR(WEEKDAY(AJ$4,2)&gt;5,AJ$4=Congés),OR(AJ135="x",AJ135="S")),AJ135,IF(AK$4=$E135,"x",IF(AND(((AK$4-$E135)/VLOOKUP($D135,Opérations[],8,0))=INT(((AK$4-$E135)/VLOOKUP($D135,Opérations[],8,0))),$D135&lt;&gt;""),"S",""))),"")</f>
        <v/>
      </c>
      <c r="AL135" s="34" t="str">
        <f t="array" aca="1" ref="AL135" ca="1">IFERROR(IF(AND(OR(WEEKDAY(AK$4,2)&gt;5,AK$4=Congés),OR(AK135="x",AK135="S")),AK135,IF(AL$4=$E135,"x",IF(AND(((AL$4-$E135)/VLOOKUP($D135,Opérations[],8,0))=INT(((AL$4-$E135)/VLOOKUP($D135,Opérations[],8,0))),$D135&lt;&gt;""),"S",""))),"")</f>
        <v>S</v>
      </c>
      <c r="AM135" s="34" t="str">
        <f t="array" aca="1" ref="AM135" ca="1">IFERROR(IF(AND(OR(WEEKDAY(AL$4,2)&gt;5,AL$4=Congés),OR(AL135="x",AL135="S")),AL135,IF(AM$4=$E135,"x",IF(AND(((AM$4-$E135)/VLOOKUP($D135,Opérations[],8,0))=INT(((AM$4-$E135)/VLOOKUP($D135,Opérations[],8,0))),$D135&lt;&gt;""),"S",""))),"")</f>
        <v>S</v>
      </c>
      <c r="AN135" s="34" t="str">
        <f t="array" aca="1" ref="AN135" ca="1">IFERROR(IF(AND(OR(WEEKDAY(AM$4,2)&gt;5,AM$4=Congés),OR(AM135="x",AM135="S")),AM135,IF(AN$4=$E135,"x",IF(AND(((AN$4-$E135)/VLOOKUP($D135,Opérations[],8,0))=INT(((AN$4-$E135)/VLOOKUP($D135,Opérations[],8,0))),$D135&lt;&gt;""),"S",""))),"")</f>
        <v>S</v>
      </c>
      <c r="AO135" s="34" t="str">
        <f t="array" aca="1" ref="AO135" ca="1">IFERROR(IF(AND(OR(WEEKDAY(AN$4,2)&gt;5,AN$4=Congés),OR(AN135="x",AN135="S")),AN135,IF(AO$4=$E135,"x",IF(AND(((AO$4-$E135)/VLOOKUP($D135,Opérations[],8,0))=INT(((AO$4-$E135)/VLOOKUP($D135,Opérations[],8,0))),$D135&lt;&gt;""),"S",""))),"")</f>
        <v/>
      </c>
      <c r="AP135" s="34" t="str">
        <f t="array" aca="1" ref="AP135" ca="1">IFERROR(IF(AND(OR(WEEKDAY(AO$4,2)&gt;5,AO$4=Congés),OR(AO135="x",AO135="S")),AO135,IF(AP$4=$E135,"x",IF(AND(((AP$4-$E135)/VLOOKUP($D135,Opérations[],8,0))=INT(((AP$4-$E135)/VLOOKUP($D135,Opérations[],8,0))),$D135&lt;&gt;""),"S",""))),"")</f>
        <v/>
      </c>
      <c r="AQ135" s="34" t="str">
        <f t="array" aca="1" ref="AQ135" ca="1">IFERROR(IF(AND(OR(WEEKDAY(AP$4,2)&gt;5,AP$4=Congés),OR(AP135="x",AP135="S")),AP135,IF(AQ$4=$E135,"x",IF(AND(((AQ$4-$E135)/VLOOKUP($D135,Opérations[],8,0))=INT(((AQ$4-$E135)/VLOOKUP($D135,Opérations[],8,0))),$D135&lt;&gt;""),"S",""))),"")</f>
        <v/>
      </c>
      <c r="AR135" s="34" t="str">
        <f t="array" aca="1" ref="AR135" ca="1">IFERROR(IF(AND(OR(WEEKDAY(AQ$4,2)&gt;5,AQ$4=Congés),OR(AQ135="x",AQ135="S")),AQ135,IF(AR$4=$E135,"x",IF(AND(((AR$4-$E135)/VLOOKUP($D135,Opérations[],8,0))=INT(((AR$4-$E135)/VLOOKUP($D135,Opérations[],8,0))),$D135&lt;&gt;""),"S",""))),"")</f>
        <v/>
      </c>
      <c r="AS135" s="34" t="str">
        <f t="array" aca="1" ref="AS135" ca="1">IFERROR(IF(AND(OR(WEEKDAY(AR$4,2)&gt;5,AR$4=Congés),OR(AR135="x",AR135="S")),AR135,IF(AS$4=$E135,"x",IF(AND(((AS$4-$E135)/VLOOKUP($D135,Opérations[],8,0))=INT(((AS$4-$E135)/VLOOKUP($D135,Opérations[],8,0))),$D135&lt;&gt;""),"S",""))),"")</f>
        <v/>
      </c>
      <c r="AT135" s="34" t="str">
        <f t="array" aca="1" ref="AT135" ca="1">IFERROR(IF(AND(OR(WEEKDAY(AS$4,2)&gt;5,AS$4=Congés),OR(AS135="x",AS135="S")),AS135,IF(AT$4=$E135,"x",IF(AND(((AT$4-$E135)/VLOOKUP($D135,Opérations[],8,0))=INT(((AT$4-$E135)/VLOOKUP($D135,Opérations[],8,0))),$D135&lt;&gt;""),"S",""))),"")</f>
        <v/>
      </c>
      <c r="AU135" s="34" t="str">
        <f t="array" aca="1" ref="AU135" ca="1">IFERROR(IF(AND(OR(WEEKDAY(AT$4,2)&gt;5,AT$4=Congés),OR(AT135="x",AT135="S")),AT135,IF(AU$4=$E135,"x",IF(AND(((AU$4-$E135)/VLOOKUP($D135,Opérations[],8,0))=INT(((AU$4-$E135)/VLOOKUP($D135,Opérations[],8,0))),$D135&lt;&gt;""),"S",""))),"")</f>
        <v/>
      </c>
      <c r="AV135" s="34" t="str">
        <f t="array" aca="1" ref="AV135" ca="1">IFERROR(IF(AND(OR(WEEKDAY(AU$4,2)&gt;5,AU$4=Congés),OR(AU135="x",AU135="S")),AU135,IF(AV$4=$E135,"x",IF(AND(((AV$4-$E135)/VLOOKUP($D135,Opérations[],8,0))=INT(((AV$4-$E135)/VLOOKUP($D135,Opérations[],8,0))),$D135&lt;&gt;""),"S",""))),"")</f>
        <v/>
      </c>
      <c r="AW135" s="34" t="str">
        <f t="array" aca="1" ref="AW135" ca="1">IFERROR(IF(AND(OR(WEEKDAY(AV$4,2)&gt;5,AV$4=Congés),OR(AV135="x",AV135="S")),AV135,IF(AW$4=$E135,"x",IF(AND(((AW$4-$E135)/VLOOKUP($D135,Opérations[],8,0))=INT(((AW$4-$E135)/VLOOKUP($D135,Opérations[],8,0))),$D135&lt;&gt;""),"S",""))),"")</f>
        <v/>
      </c>
      <c r="AX135" s="34" t="str">
        <f t="array" aca="1" ref="AX135" ca="1">IFERROR(IF(AND(OR(WEEKDAY(AW$4,2)&gt;5,AW$4=Congés),OR(AW135="x",AW135="S")),AW135,IF(AX$4=$E135,"x",IF(AND(((AX$4-$E135)/VLOOKUP($D135,Opérations[],8,0))=INT(((AX$4-$E135)/VLOOKUP($D135,Opérations[],8,0))),$D135&lt;&gt;""),"S",""))),"")</f>
        <v/>
      </c>
      <c r="AY135" s="34" t="str">
        <f t="array" aca="1" ref="AY135" ca="1">IFERROR(IF(AND(OR(WEEKDAY(AX$4,2)&gt;5,AX$4=Congés),OR(AX135="x",AX135="S")),AX135,IF(AY$4=$E135,"x",IF(AND(((AY$4-$E135)/VLOOKUP($D135,Opérations[],8,0))=INT(((AY$4-$E135)/VLOOKUP($D135,Opérations[],8,0))),$D135&lt;&gt;""),"S",""))),"")</f>
        <v/>
      </c>
      <c r="AZ135" s="34" t="str">
        <f t="array" aca="1" ref="AZ135" ca="1">IFERROR(IF(AND(OR(WEEKDAY(AY$4,2)&gt;5,AY$4=Congés),OR(AY135="x",AY135="S")),AY135,IF(AZ$4=$E135,"x",IF(AND(((AZ$4-$E135)/VLOOKUP($D135,Opérations[],8,0))=INT(((AZ$4-$E135)/VLOOKUP($D135,Opérations[],8,0))),$D135&lt;&gt;""),"S",""))),"")</f>
        <v/>
      </c>
      <c r="BA135" s="34" t="str">
        <f t="array" aca="1" ref="BA135" ca="1">IFERROR(IF(AND(OR(WEEKDAY(AZ$4,2)&gt;5,AZ$4=Congés),OR(AZ135="x",AZ135="S")),AZ135,IF(BA$4=$E135,"x",IF(AND(((BA$4-$E135)/VLOOKUP($D135,Opérations[],8,0))=INT(((BA$4-$E135)/VLOOKUP($D135,Opérations[],8,0))),$D135&lt;&gt;""),"S",""))),"")</f>
        <v/>
      </c>
      <c r="BB135" s="34" t="str">
        <f t="array" aca="1" ref="BB135" ca="1">IFERROR(IF(AND(OR(WEEKDAY(BA$4,2)&gt;5,BA$4=Congés),OR(BA135="x",BA135="S")),BA135,IF(BB$4=$E135,"x",IF(AND(((BB$4-$E135)/VLOOKUP($D135,Opérations[],8,0))=INT(((BB$4-$E135)/VLOOKUP($D135,Opérations[],8,0))),$D135&lt;&gt;""),"S",""))),"")</f>
        <v/>
      </c>
      <c r="BC135" s="34" t="str">
        <f t="array" aca="1" ref="BC135" ca="1">IFERROR(IF(AND(OR(WEEKDAY(BB$4,2)&gt;5,BB$4=Congés),OR(BB135="x",BB135="S")),BB135,IF(BC$4=$E135,"x",IF(AND(((BC$4-$E135)/VLOOKUP($D135,Opérations[],8,0))=INT(((BC$4-$E135)/VLOOKUP($D135,Opérations[],8,0))),$D135&lt;&gt;""),"S",""))),"")</f>
        <v/>
      </c>
      <c r="BD135" s="72" t="str">
        <f t="array" aca="1" ref="BD135" ca="1">IFERROR(IF(AND(OR(WEEKDAY(BC$4,2)&gt;5,BC$4=Congés),OR(BC135="x",BC135="S")),BC135,IF(BD$4=$E135,"x",IF(AND(((BD$4-$E135)/VLOOKUP($D135,Opérations[],8,0))=INT(((BD$4-$E135)/VLOOKUP($D135,Opérations[],8,0))),$D135&lt;&gt;""),"S",""))),"")</f>
        <v/>
      </c>
    </row>
    <row r="136" spans="3:56">
      <c r="C136" s="159" t="str">
        <f>IF(ISBLANK(D136),"",VLOOKUP(D136,Opérations[],2,0))</f>
        <v>Fonctionnement ventouses et venturi</v>
      </c>
      <c r="D136" s="4">
        <f t="shared" si="5"/>
        <v>130</v>
      </c>
      <c r="E136" s="71">
        <f>IF(ISBLANK(D136),"",VLOOKUP(D136,Opérations[],3,0))</f>
        <v>42657</v>
      </c>
      <c r="F136" s="83"/>
      <c r="G136" s="80" t="str">
        <f t="array" aca="1" ref="G136" ca="1">IFERROR(IF(AND(OR(WEEKDAY(F$4,2)&gt;5,F$4=Congés),OR(F136="x",F136="S")),F136,IF(G$4=$E136,"x",IF(AND(((G$4-$E136)/VLOOKUP($D136,Opérations[],8,0))=INT(((G$4-$E136)/VLOOKUP($D136,Opérations[],8,0))),$D136&lt;&gt;""),"S",""))),"")</f>
        <v/>
      </c>
      <c r="H136" s="34" t="str">
        <f t="array" aca="1" ref="H136" ca="1">IFERROR(IF(AND(OR(WEEKDAY(G$4,2)&gt;5,G$4=Congés),OR(G136="x",G136="S")),G136,IF(H$4=$E136,"x",IF(AND(((H$4-$E136)/VLOOKUP($D136,Opérations[],8,0))=INT(((H$4-$E136)/VLOOKUP($D136,Opérations[],8,0))),$D136&lt;&gt;""),"S",""))),"")</f>
        <v/>
      </c>
      <c r="I136" s="34" t="str">
        <f t="array" aca="1" ref="I136" ca="1">IFERROR(IF(AND(OR(WEEKDAY(H$4,2)&gt;5,H$4=Congés),OR(H136="x",H136="S")),H136,IF(I$4=$E136,"x",IF(AND(((I$4-$E136)/VLOOKUP($D136,Opérations[],8,0))=INT(((I$4-$E136)/VLOOKUP($D136,Opérations[],8,0))),$D136&lt;&gt;""),"S",""))),"")</f>
        <v/>
      </c>
      <c r="J136" s="34" t="str">
        <f t="array" aca="1" ref="J136" ca="1">IFERROR(IF(AND(OR(WEEKDAY(I$4,2)&gt;5,I$4=Congés),OR(I136="x",I136="S")),I136,IF(J$4=$E136,"x",IF(AND(((J$4-$E136)/VLOOKUP($D136,Opérations[],8,0))=INT(((J$4-$E136)/VLOOKUP($D136,Opérations[],8,0))),$D136&lt;&gt;""),"S",""))),"")</f>
        <v/>
      </c>
      <c r="K136" s="34" t="str">
        <f t="array" aca="1" ref="K136" ca="1">IFERROR(IF(AND(OR(WEEKDAY(J$4,2)&gt;5,J$4=Congés),OR(J136="x",J136="S")),J136,IF(K$4=$E136,"x",IF(AND(((K$4-$E136)/VLOOKUP($D136,Opérations[],8,0))=INT(((K$4-$E136)/VLOOKUP($D136,Opérations[],8,0))),$D136&lt;&gt;""),"S",""))),"")</f>
        <v/>
      </c>
      <c r="L136" s="34" t="str">
        <f t="array" aca="1" ref="L136" ca="1">IFERROR(IF(AND(OR(WEEKDAY(K$4,2)&gt;5,K$4=Congés),OR(K136="x",K136="S")),K136,IF(L$4=$E136,"x",IF(AND(((L$4-$E136)/VLOOKUP($D136,Opérations[],8,0))=INT(((L$4-$E136)/VLOOKUP($D136,Opérations[],8,0))),$D136&lt;&gt;""),"S",""))),"")</f>
        <v/>
      </c>
      <c r="M136" s="34" t="str">
        <f t="array" aca="1" ref="M136" ca="1">IFERROR(IF(AND(OR(WEEKDAY(L$4,2)&gt;5,L$4=Congés),OR(L136="x",L136="S")),L136,IF(M$4=$E136,"x",IF(AND(((M$4-$E136)/VLOOKUP($D136,Opérations[],8,0))=INT(((M$4-$E136)/VLOOKUP($D136,Opérations[],8,0))),$D136&lt;&gt;""),"S",""))),"")</f>
        <v/>
      </c>
      <c r="N136" s="34" t="str">
        <f t="array" aca="1" ref="N136" ca="1">IFERROR(IF(AND(OR(WEEKDAY(M$4,2)&gt;5,M$4=Congés),OR(M136="x",M136="S")),M136,IF(N$4=$E136,"x",IF(AND(((N$4-$E136)/VLOOKUP($D136,Opérations[],8,0))=INT(((N$4-$E136)/VLOOKUP($D136,Opérations[],8,0))),$D136&lt;&gt;""),"S",""))),"")</f>
        <v/>
      </c>
      <c r="O136" s="34" t="str">
        <f t="array" aca="1" ref="O136" ca="1">IFERROR(IF(AND(OR(WEEKDAY(N$4,2)&gt;5,N$4=Congés),OR(N136="x",N136="S")),N136,IF(O$4=$E136,"x",IF(AND(((O$4-$E136)/VLOOKUP($D136,Opérations[],8,0))=INT(((O$4-$E136)/VLOOKUP($D136,Opérations[],8,0))),$D136&lt;&gt;""),"S",""))),"")</f>
        <v/>
      </c>
      <c r="P136" s="34" t="str">
        <f t="array" aca="1" ref="P136" ca="1">IFERROR(IF(AND(OR(WEEKDAY(O$4,2)&gt;5,O$4=Congés),OR(O136="x",O136="S")),O136,IF(P$4=$E136,"x",IF(AND(((P$4-$E136)/VLOOKUP($D136,Opérations[],8,0))=INT(((P$4-$E136)/VLOOKUP($D136,Opérations[],8,0))),$D136&lt;&gt;""),"S",""))),"")</f>
        <v/>
      </c>
      <c r="Q136" s="34" t="str">
        <f t="array" aca="1" ref="Q136" ca="1">IFERROR(IF(AND(OR(WEEKDAY(P$4,2)&gt;5,P$4=Congés),OR(P136="x",P136="S")),P136,IF(Q$4=$E136,"x",IF(AND(((Q$4-$E136)/VLOOKUP($D136,Opérations[],8,0))=INT(((Q$4-$E136)/VLOOKUP($D136,Opérations[],8,0))),$D136&lt;&gt;""),"S",""))),"")</f>
        <v/>
      </c>
      <c r="R136" s="34" t="str">
        <f t="array" aca="1" ref="R136" ca="1">IFERROR(IF(AND(OR(WEEKDAY(Q$4,2)&gt;5,Q$4=Congés),OR(Q136="x",Q136="S")),Q136,IF(R$4=$E136,"x",IF(AND(((R$4-$E136)/VLOOKUP($D136,Opérations[],8,0))=INT(((R$4-$E136)/VLOOKUP($D136,Opérations[],8,0))),$D136&lt;&gt;""),"S",""))),"")</f>
        <v/>
      </c>
      <c r="S136" s="34" t="str">
        <f t="array" aca="1" ref="S136" ca="1">IFERROR(IF(AND(OR(WEEKDAY(R$4,2)&gt;5,R$4=Congés),OR(R136="x",R136="S")),R136,IF(S$4=$E136,"x",IF(AND(((S$4-$E136)/VLOOKUP($D136,Opérations[],8,0))=INT(((S$4-$E136)/VLOOKUP($D136,Opérations[],8,0))),$D136&lt;&gt;""),"S",""))),"")</f>
        <v/>
      </c>
      <c r="T136" s="34" t="str">
        <f t="array" aca="1" ref="T136" ca="1">IFERROR(IF(AND(OR(WEEKDAY(S$4,2)&gt;5,S$4=Congés),OR(S136="x",S136="S")),S136,IF(T$4=$E136,"x",IF(AND(((T$4-$E136)/VLOOKUP($D136,Opérations[],8,0))=INT(((T$4-$E136)/VLOOKUP($D136,Opérations[],8,0))),$D136&lt;&gt;""),"S",""))),"")</f>
        <v/>
      </c>
      <c r="U136" s="34" t="str">
        <f t="array" aca="1" ref="U136" ca="1">IFERROR(IF(AND(OR(WEEKDAY(T$4,2)&gt;5,T$4=Congés),OR(T136="x",T136="S")),T136,IF(U$4=$E136,"x",IF(AND(((U$4-$E136)/VLOOKUP($D136,Opérations[],8,0))=INT(((U$4-$E136)/VLOOKUP($D136,Opérations[],8,0))),$D136&lt;&gt;""),"S",""))),"")</f>
        <v/>
      </c>
      <c r="V136" s="34" t="str">
        <f t="array" aca="1" ref="V136" ca="1">IFERROR(IF(AND(OR(WEEKDAY(U$4,2)&gt;5,U$4=Congés),OR(U136="x",U136="S")),U136,IF(V$4=$E136,"x",IF(AND(((V$4-$E136)/VLOOKUP($D136,Opérations[],8,0))=INT(((V$4-$E136)/VLOOKUP($D136,Opérations[],8,0))),$D136&lt;&gt;""),"S",""))),"")</f>
        <v/>
      </c>
      <c r="W136" s="34" t="str">
        <f t="array" aca="1" ref="W136" ca="1">IFERROR(IF(AND(OR(WEEKDAY(V$4,2)&gt;5,V$4=Congés),OR(V136="x",V136="S")),V136,IF(W$4=$E136,"x",IF(AND(((W$4-$E136)/VLOOKUP($D136,Opérations[],8,0))=INT(((W$4-$E136)/VLOOKUP($D136,Opérations[],8,0))),$D136&lt;&gt;""),"S",""))),"")</f>
        <v/>
      </c>
      <c r="X136" s="34" t="str">
        <f t="array" aca="1" ref="X136" ca="1">IFERROR(IF(AND(OR(WEEKDAY(W$4,2)&gt;5,W$4=Congés),OR(W136="x",W136="S")),W136,IF(X$4=$E136,"x",IF(AND(((X$4-$E136)/VLOOKUP($D136,Opérations[],8,0))=INT(((X$4-$E136)/VLOOKUP($D136,Opérations[],8,0))),$D136&lt;&gt;""),"S",""))),"")</f>
        <v/>
      </c>
      <c r="Y136" s="34" t="str">
        <f t="array" aca="1" ref="Y136" ca="1">IFERROR(IF(AND(OR(WEEKDAY(X$4,2)&gt;5,X$4=Congés),OR(X136="x",X136="S")),X136,IF(Y$4=$E136,"x",IF(AND(((Y$4-$E136)/VLOOKUP($D136,Opérations[],8,0))=INT(((Y$4-$E136)/VLOOKUP($D136,Opérations[],8,0))),$D136&lt;&gt;""),"S",""))),"")</f>
        <v/>
      </c>
      <c r="Z136" s="34" t="str">
        <f t="array" aca="1" ref="Z136" ca="1">IFERROR(IF(AND(OR(WEEKDAY(Y$4,2)&gt;5,Y$4=Congés),OR(Y136="x",Y136="S")),Y136,IF(Z$4=$E136,"x",IF(AND(((Z$4-$E136)/VLOOKUP($D136,Opérations[],8,0))=INT(((Z$4-$E136)/VLOOKUP($D136,Opérations[],8,0))),$D136&lt;&gt;""),"S",""))),"")</f>
        <v/>
      </c>
      <c r="AA136" s="34" t="str">
        <f t="array" aca="1" ref="AA136" ca="1">IFERROR(IF(AND(OR(WEEKDAY(Z$4,2)&gt;5,Z$4=Congés),OR(Z136="x",Z136="S")),Z136,IF(AA$4=$E136,"x",IF(AND(((AA$4-$E136)/VLOOKUP($D136,Opérations[],8,0))=INT(((AA$4-$E136)/VLOOKUP($D136,Opérations[],8,0))),$D136&lt;&gt;""),"S",""))),"")</f>
        <v/>
      </c>
      <c r="AB136" s="34" t="str">
        <f t="array" aca="1" ref="AB136" ca="1">IFERROR(IF(AND(OR(WEEKDAY(AA$4,2)&gt;5,AA$4=Congés),OR(AA136="x",AA136="S")),AA136,IF(AB$4=$E136,"x",IF(AND(((AB$4-$E136)/VLOOKUP($D136,Opérations[],8,0))=INT(((AB$4-$E136)/VLOOKUP($D136,Opérations[],8,0))),$D136&lt;&gt;""),"S",""))),"")</f>
        <v/>
      </c>
      <c r="AC136" s="34" t="str">
        <f t="array" aca="1" ref="AC136" ca="1">IFERROR(IF(AND(OR(WEEKDAY(AB$4,2)&gt;5,AB$4=Congés),OR(AB136="x",AB136="S")),AB136,IF(AC$4=$E136,"x",IF(AND(((AC$4-$E136)/VLOOKUP($D136,Opérations[],8,0))=INT(((AC$4-$E136)/VLOOKUP($D136,Opérations[],8,0))),$D136&lt;&gt;""),"S",""))),"")</f>
        <v/>
      </c>
      <c r="AD136" s="34" t="str">
        <f t="array" aca="1" ref="AD136" ca="1">IFERROR(IF(AND(OR(WEEKDAY(AC$4,2)&gt;5,AC$4=Congés),OR(AC136="x",AC136="S")),AC136,IF(AD$4=$E136,"x",IF(AND(((AD$4-$E136)/VLOOKUP($D136,Opérations[],8,0))=INT(((AD$4-$E136)/VLOOKUP($D136,Opérations[],8,0))),$D136&lt;&gt;""),"S",""))),"")</f>
        <v/>
      </c>
      <c r="AE136" s="34" t="str">
        <f t="array" aca="1" ref="AE136" ca="1">IFERROR(IF(AND(OR(WEEKDAY(AD$4,2)&gt;5,AD$4=Congés),OR(AD136="x",AD136="S")),AD136,IF(AE$4=$E136,"x",IF(AND(((AE$4-$E136)/VLOOKUP($D136,Opérations[],8,0))=INT(((AE$4-$E136)/VLOOKUP($D136,Opérations[],8,0))),$D136&lt;&gt;""),"S",""))),"")</f>
        <v>S</v>
      </c>
      <c r="AF136" s="34" t="str">
        <f t="array" aca="1" ref="AF136" ca="1">IFERROR(IF(AND(OR(WEEKDAY(AE$4,2)&gt;5,AE$4=Congés),OR(AE136="x",AE136="S")),AE136,IF(AF$4=$E136,"x",IF(AND(((AF$4-$E136)/VLOOKUP($D136,Opérations[],8,0))=INT(((AF$4-$E136)/VLOOKUP($D136,Opérations[],8,0))),$D136&lt;&gt;""),"S",""))),"")</f>
        <v>S</v>
      </c>
      <c r="AG136" s="72" t="str">
        <f t="array" aca="1" ref="AG136" ca="1">IFERROR(IF(AND(OR(WEEKDAY(AF$4,2)&gt;5,AF$4=Congés),OR(AF136="x",AF136="S")),AF136,IF(AG$4=$E136,"x",IF(AND(((AG$4-$E136)/VLOOKUP($D136,Opérations[],8,0))=INT(((AG$4-$E136)/VLOOKUP($D136,Opérations[],8,0))),$D136&lt;&gt;""),"S",""))),"")</f>
        <v>S</v>
      </c>
      <c r="AH136" s="80" t="str">
        <f t="array" aca="1" ref="AH136" ca="1">IFERROR(IF(AND(OR(WEEKDAY(AG$4,2)&gt;5,AG$4=Congés),OR(AG136="x",AG136="S")),AG136,IF(AH$4=$E136,"x",IF(AND(((AH$4-$E136)/VLOOKUP($D136,Opérations[],8,0))=INT(((AH$4-$E136)/VLOOKUP($D136,Opérations[],8,0))),$D136&lt;&gt;""),"S",""))),"")</f>
        <v/>
      </c>
      <c r="AI136" s="34" t="str">
        <f t="array" aca="1" ref="AI136" ca="1">IFERROR(IF(AND(OR(WEEKDAY(AH$4,2)&gt;5,AH$4=Congés),OR(AH136="x",AH136="S")),AH136,IF(AI$4=$E136,"x",IF(AND(((AI$4-$E136)/VLOOKUP($D136,Opérations[],8,0))=INT(((AI$4-$E136)/VLOOKUP($D136,Opérations[],8,0))),$D136&lt;&gt;""),"S",""))),"")</f>
        <v/>
      </c>
      <c r="AJ136" s="34" t="str">
        <f t="array" aca="1" ref="AJ136" ca="1">IFERROR(IF(AND(OR(WEEKDAY(AI$4,2)&gt;5,AI$4=Congés),OR(AI136="x",AI136="S")),AI136,IF(AJ$4=$E136,"x",IF(AND(((AJ$4-$E136)/VLOOKUP($D136,Opérations[],8,0))=INT(((AJ$4-$E136)/VLOOKUP($D136,Opérations[],8,0))),$D136&lt;&gt;""),"S",""))),"")</f>
        <v/>
      </c>
      <c r="AK136" s="34" t="str">
        <f t="array" aca="1" ref="AK136" ca="1">IFERROR(IF(AND(OR(WEEKDAY(AJ$4,2)&gt;5,AJ$4=Congés),OR(AJ136="x",AJ136="S")),AJ136,IF(AK$4=$E136,"x",IF(AND(((AK$4-$E136)/VLOOKUP($D136,Opérations[],8,0))=INT(((AK$4-$E136)/VLOOKUP($D136,Opérations[],8,0))),$D136&lt;&gt;""),"S",""))),"")</f>
        <v/>
      </c>
      <c r="AL136" s="34" t="str">
        <f t="array" aca="1" ref="AL136" ca="1">IFERROR(IF(AND(OR(WEEKDAY(AK$4,2)&gt;5,AK$4=Congés),OR(AK136="x",AK136="S")),AK136,IF(AL$4=$E136,"x",IF(AND(((AL$4-$E136)/VLOOKUP($D136,Opérations[],8,0))=INT(((AL$4-$E136)/VLOOKUP($D136,Opérations[],8,0))),$D136&lt;&gt;""),"S",""))),"")</f>
        <v/>
      </c>
      <c r="AM136" s="34" t="str">
        <f t="array" aca="1" ref="AM136" ca="1">IFERROR(IF(AND(OR(WEEKDAY(AL$4,2)&gt;5,AL$4=Congés),OR(AL136="x",AL136="S")),AL136,IF(AM$4=$E136,"x",IF(AND(((AM$4-$E136)/VLOOKUP($D136,Opérations[],8,0))=INT(((AM$4-$E136)/VLOOKUP($D136,Opérations[],8,0))),$D136&lt;&gt;""),"S",""))),"")</f>
        <v/>
      </c>
      <c r="AN136" s="34" t="str">
        <f t="array" aca="1" ref="AN136" ca="1">IFERROR(IF(AND(OR(WEEKDAY(AM$4,2)&gt;5,AM$4=Congés),OR(AM136="x",AM136="S")),AM136,IF(AN$4=$E136,"x",IF(AND(((AN$4-$E136)/VLOOKUP($D136,Opérations[],8,0))=INT(((AN$4-$E136)/VLOOKUP($D136,Opérations[],8,0))),$D136&lt;&gt;""),"S",""))),"")</f>
        <v/>
      </c>
      <c r="AO136" s="34" t="str">
        <f t="array" aca="1" ref="AO136" ca="1">IFERROR(IF(AND(OR(WEEKDAY(AN$4,2)&gt;5,AN$4=Congés),OR(AN136="x",AN136="S")),AN136,IF(AO$4=$E136,"x",IF(AND(((AO$4-$E136)/VLOOKUP($D136,Opérations[],8,0))=INT(((AO$4-$E136)/VLOOKUP($D136,Opérations[],8,0))),$D136&lt;&gt;""),"S",""))),"")</f>
        <v/>
      </c>
      <c r="AP136" s="34" t="str">
        <f t="array" aca="1" ref="AP136" ca="1">IFERROR(IF(AND(OR(WEEKDAY(AO$4,2)&gt;5,AO$4=Congés),OR(AO136="x",AO136="S")),AO136,IF(AP$4=$E136,"x",IF(AND(((AP$4-$E136)/VLOOKUP($D136,Opérations[],8,0))=INT(((AP$4-$E136)/VLOOKUP($D136,Opérations[],8,0))),$D136&lt;&gt;""),"S",""))),"")</f>
        <v/>
      </c>
      <c r="AQ136" s="34" t="str">
        <f t="array" aca="1" ref="AQ136" ca="1">IFERROR(IF(AND(OR(WEEKDAY(AP$4,2)&gt;5,AP$4=Congés),OR(AP136="x",AP136="S")),AP136,IF(AQ$4=$E136,"x",IF(AND(((AQ$4-$E136)/VLOOKUP($D136,Opérations[],8,0))=INT(((AQ$4-$E136)/VLOOKUP($D136,Opérations[],8,0))),$D136&lt;&gt;""),"S",""))),"")</f>
        <v/>
      </c>
      <c r="AR136" s="34" t="str">
        <f t="array" aca="1" ref="AR136" ca="1">IFERROR(IF(AND(OR(WEEKDAY(AQ$4,2)&gt;5,AQ$4=Congés),OR(AQ136="x",AQ136="S")),AQ136,IF(AR$4=$E136,"x",IF(AND(((AR$4-$E136)/VLOOKUP($D136,Opérations[],8,0))=INT(((AR$4-$E136)/VLOOKUP($D136,Opérations[],8,0))),$D136&lt;&gt;""),"S",""))),"")</f>
        <v/>
      </c>
      <c r="AS136" s="34" t="str">
        <f t="array" aca="1" ref="AS136" ca="1">IFERROR(IF(AND(OR(WEEKDAY(AR$4,2)&gt;5,AR$4=Congés),OR(AR136="x",AR136="S")),AR136,IF(AS$4=$E136,"x",IF(AND(((AS$4-$E136)/VLOOKUP($D136,Opérations[],8,0))=INT(((AS$4-$E136)/VLOOKUP($D136,Opérations[],8,0))),$D136&lt;&gt;""),"S",""))),"")</f>
        <v/>
      </c>
      <c r="AT136" s="34" t="str">
        <f t="array" aca="1" ref="AT136" ca="1">IFERROR(IF(AND(OR(WEEKDAY(AS$4,2)&gt;5,AS$4=Congés),OR(AS136="x",AS136="S")),AS136,IF(AT$4=$E136,"x",IF(AND(((AT$4-$E136)/VLOOKUP($D136,Opérations[],8,0))=INT(((AT$4-$E136)/VLOOKUP($D136,Opérations[],8,0))),$D136&lt;&gt;""),"S",""))),"")</f>
        <v/>
      </c>
      <c r="AU136" s="34" t="str">
        <f t="array" aca="1" ref="AU136" ca="1">IFERROR(IF(AND(OR(WEEKDAY(AT$4,2)&gt;5,AT$4=Congés),OR(AT136="x",AT136="S")),AT136,IF(AU$4=$E136,"x",IF(AND(((AU$4-$E136)/VLOOKUP($D136,Opérations[],8,0))=INT(((AU$4-$E136)/VLOOKUP($D136,Opérations[],8,0))),$D136&lt;&gt;""),"S",""))),"")</f>
        <v/>
      </c>
      <c r="AV136" s="34" t="str">
        <f t="array" aca="1" ref="AV136" ca="1">IFERROR(IF(AND(OR(WEEKDAY(AU$4,2)&gt;5,AU$4=Congés),OR(AU136="x",AU136="S")),AU136,IF(AV$4=$E136,"x",IF(AND(((AV$4-$E136)/VLOOKUP($D136,Opérations[],8,0))=INT(((AV$4-$E136)/VLOOKUP($D136,Opérations[],8,0))),$D136&lt;&gt;""),"S",""))),"")</f>
        <v/>
      </c>
      <c r="AW136" s="34" t="str">
        <f t="array" aca="1" ref="AW136" ca="1">IFERROR(IF(AND(OR(WEEKDAY(AV$4,2)&gt;5,AV$4=Congés),OR(AV136="x",AV136="S")),AV136,IF(AW$4=$E136,"x",IF(AND(((AW$4-$E136)/VLOOKUP($D136,Opérations[],8,0))=INT(((AW$4-$E136)/VLOOKUP($D136,Opérations[],8,0))),$D136&lt;&gt;""),"S",""))),"")</f>
        <v/>
      </c>
      <c r="AX136" s="34" t="str">
        <f t="array" aca="1" ref="AX136" ca="1">IFERROR(IF(AND(OR(WEEKDAY(AW$4,2)&gt;5,AW$4=Congés),OR(AW136="x",AW136="S")),AW136,IF(AX$4=$E136,"x",IF(AND(((AX$4-$E136)/VLOOKUP($D136,Opérations[],8,0))=INT(((AX$4-$E136)/VLOOKUP($D136,Opérations[],8,0))),$D136&lt;&gt;""),"S",""))),"")</f>
        <v/>
      </c>
      <c r="AY136" s="34" t="str">
        <f t="array" aca="1" ref="AY136" ca="1">IFERROR(IF(AND(OR(WEEKDAY(AX$4,2)&gt;5,AX$4=Congés),OR(AX136="x",AX136="S")),AX136,IF(AY$4=$E136,"x",IF(AND(((AY$4-$E136)/VLOOKUP($D136,Opérations[],8,0))=INT(((AY$4-$E136)/VLOOKUP($D136,Opérations[],8,0))),$D136&lt;&gt;""),"S",""))),"")</f>
        <v/>
      </c>
      <c r="AZ136" s="34" t="str">
        <f t="array" aca="1" ref="AZ136" ca="1">IFERROR(IF(AND(OR(WEEKDAY(AY$4,2)&gt;5,AY$4=Congés),OR(AY136="x",AY136="S")),AY136,IF(AZ$4=$E136,"x",IF(AND(((AZ$4-$E136)/VLOOKUP($D136,Opérations[],8,0))=INT(((AZ$4-$E136)/VLOOKUP($D136,Opérations[],8,0))),$D136&lt;&gt;""),"S",""))),"")</f>
        <v/>
      </c>
      <c r="BA136" s="34" t="str">
        <f t="array" aca="1" ref="BA136" ca="1">IFERROR(IF(AND(OR(WEEKDAY(AZ$4,2)&gt;5,AZ$4=Congés),OR(AZ136="x",AZ136="S")),AZ136,IF(BA$4=$E136,"x",IF(AND(((BA$4-$E136)/VLOOKUP($D136,Opérations[],8,0))=INT(((BA$4-$E136)/VLOOKUP($D136,Opérations[],8,0))),$D136&lt;&gt;""),"S",""))),"")</f>
        <v/>
      </c>
      <c r="BB136" s="34" t="str">
        <f t="array" aca="1" ref="BB136" ca="1">IFERROR(IF(AND(OR(WEEKDAY(BA$4,2)&gt;5,BA$4=Congés),OR(BA136="x",BA136="S")),BA136,IF(BB$4=$E136,"x",IF(AND(((BB$4-$E136)/VLOOKUP($D136,Opérations[],8,0))=INT(((BB$4-$E136)/VLOOKUP($D136,Opérations[],8,0))),$D136&lt;&gt;""),"S",""))),"")</f>
        <v/>
      </c>
      <c r="BC136" s="34" t="str">
        <f t="array" aca="1" ref="BC136" ca="1">IFERROR(IF(AND(OR(WEEKDAY(BB$4,2)&gt;5,BB$4=Congés),OR(BB136="x",BB136="S")),BB136,IF(BC$4=$E136,"x",IF(AND(((BC$4-$E136)/VLOOKUP($D136,Opérations[],8,0))=INT(((BC$4-$E136)/VLOOKUP($D136,Opérations[],8,0))),$D136&lt;&gt;""),"S",""))),"")</f>
        <v/>
      </c>
      <c r="BD136" s="72" t="str">
        <f t="array" aca="1" ref="BD136" ca="1">IFERROR(IF(AND(OR(WEEKDAY(BC$4,2)&gt;5,BC$4=Congés),OR(BC136="x",BC136="S")),BC136,IF(BD$4=$E136,"x",IF(AND(((BD$4-$E136)/VLOOKUP($D136,Opérations[],8,0))=INT(((BD$4-$E136)/VLOOKUP($D136,Opérations[],8,0))),$D136&lt;&gt;""),"S",""))),"")</f>
        <v/>
      </c>
    </row>
    <row r="137" spans="3:56">
      <c r="C137" s="159">
        <f>IF(ISBLANK(D137),"",VLOOKUP(D137,Opérations[],2,0))</f>
        <v>0</v>
      </c>
      <c r="D137" s="4">
        <f t="shared" ref="D137:D166" si="6">D136+1</f>
        <v>131</v>
      </c>
      <c r="E137" s="71">
        <f>IF(ISBLANK(D137),"",VLOOKUP(D137,Opérations[],3,0))</f>
        <v>0</v>
      </c>
      <c r="F137" s="83"/>
      <c r="G137" s="80" t="str">
        <f t="array" aca="1" ref="G137" ca="1">IFERROR(IF(AND(OR(WEEKDAY(F$4,2)&gt;5,F$4=Congés),OR(F137="x",F137="S")),F137,IF(G$4=$E137,"x",IF(AND(((G$4-$E137)/VLOOKUP($D137,Opérations[],8,0))=INT(((G$4-$E137)/VLOOKUP($D137,Opérations[],8,0))),$D137&lt;&gt;""),"S",""))),"")</f>
        <v/>
      </c>
      <c r="H137" s="34" t="str">
        <f t="array" aca="1" ref="H137" ca="1">IFERROR(IF(AND(OR(WEEKDAY(G$4,2)&gt;5,G$4=Congés),OR(G137="x",G137="S")),G137,IF(H$4=$E137,"x",IF(AND(((H$4-$E137)/VLOOKUP($D137,Opérations[],8,0))=INT(((H$4-$E137)/VLOOKUP($D137,Opérations[],8,0))),$D137&lt;&gt;""),"S",""))),"")</f>
        <v/>
      </c>
      <c r="I137" s="34" t="str">
        <f t="array" aca="1" ref="I137" ca="1">IFERROR(IF(AND(OR(WEEKDAY(H$4,2)&gt;5,H$4=Congés),OR(H137="x",H137="S")),H137,IF(I$4=$E137,"x",IF(AND(((I$4-$E137)/VLOOKUP($D137,Opérations[],8,0))=INT(((I$4-$E137)/VLOOKUP($D137,Opérations[],8,0))),$D137&lt;&gt;""),"S",""))),"")</f>
        <v/>
      </c>
      <c r="J137" s="34" t="str">
        <f t="array" aca="1" ref="J137" ca="1">IFERROR(IF(AND(OR(WEEKDAY(I$4,2)&gt;5,I$4=Congés),OR(I137="x",I137="S")),I137,IF(J$4=$E137,"x",IF(AND(((J$4-$E137)/VLOOKUP($D137,Opérations[],8,0))=INT(((J$4-$E137)/VLOOKUP($D137,Opérations[],8,0))),$D137&lt;&gt;""),"S",""))),"")</f>
        <v/>
      </c>
      <c r="K137" s="34" t="str">
        <f t="array" aca="1" ref="K137" ca="1">IFERROR(IF(AND(OR(WEEKDAY(J$4,2)&gt;5,J$4=Congés),OR(J137="x",J137="S")),J137,IF(K$4=$E137,"x",IF(AND(((K$4-$E137)/VLOOKUP($D137,Opérations[],8,0))=INT(((K$4-$E137)/VLOOKUP($D137,Opérations[],8,0))),$D137&lt;&gt;""),"S",""))),"")</f>
        <v/>
      </c>
      <c r="L137" s="34" t="str">
        <f t="array" aca="1" ref="L137" ca="1">IFERROR(IF(AND(OR(WEEKDAY(K$4,2)&gt;5,K$4=Congés),OR(K137="x",K137="S")),K137,IF(L$4=$E137,"x",IF(AND(((L$4-$E137)/VLOOKUP($D137,Opérations[],8,0))=INT(((L$4-$E137)/VLOOKUP($D137,Opérations[],8,0))),$D137&lt;&gt;""),"S",""))),"")</f>
        <v/>
      </c>
      <c r="M137" s="34" t="str">
        <f t="array" aca="1" ref="M137" ca="1">IFERROR(IF(AND(OR(WEEKDAY(L$4,2)&gt;5,L$4=Congés),OR(L137="x",L137="S")),L137,IF(M$4=$E137,"x",IF(AND(((M$4-$E137)/VLOOKUP($D137,Opérations[],8,0))=INT(((M$4-$E137)/VLOOKUP($D137,Opérations[],8,0))),$D137&lt;&gt;""),"S",""))),"")</f>
        <v/>
      </c>
      <c r="N137" s="34" t="str">
        <f t="array" aca="1" ref="N137" ca="1">IFERROR(IF(AND(OR(WEEKDAY(M$4,2)&gt;5,M$4=Congés),OR(M137="x",M137="S")),M137,IF(N$4=$E137,"x",IF(AND(((N$4-$E137)/VLOOKUP($D137,Opérations[],8,0))=INT(((N$4-$E137)/VLOOKUP($D137,Opérations[],8,0))),$D137&lt;&gt;""),"S",""))),"")</f>
        <v/>
      </c>
      <c r="O137" s="34" t="str">
        <f t="array" aca="1" ref="O137" ca="1">IFERROR(IF(AND(OR(WEEKDAY(N$4,2)&gt;5,N$4=Congés),OR(N137="x",N137="S")),N137,IF(O$4=$E137,"x",IF(AND(((O$4-$E137)/VLOOKUP($D137,Opérations[],8,0))=INT(((O$4-$E137)/VLOOKUP($D137,Opérations[],8,0))),$D137&lt;&gt;""),"S",""))),"")</f>
        <v/>
      </c>
      <c r="P137" s="34" t="str">
        <f t="array" aca="1" ref="P137" ca="1">IFERROR(IF(AND(OR(WEEKDAY(O$4,2)&gt;5,O$4=Congés),OR(O137="x",O137="S")),O137,IF(P$4=$E137,"x",IF(AND(((P$4-$E137)/VLOOKUP($D137,Opérations[],8,0))=INT(((P$4-$E137)/VLOOKUP($D137,Opérations[],8,0))),$D137&lt;&gt;""),"S",""))),"")</f>
        <v/>
      </c>
      <c r="Q137" s="34" t="str">
        <f t="array" aca="1" ref="Q137" ca="1">IFERROR(IF(AND(OR(WEEKDAY(P$4,2)&gt;5,P$4=Congés),OR(P137="x",P137="S")),P137,IF(Q$4=$E137,"x",IF(AND(((Q$4-$E137)/VLOOKUP($D137,Opérations[],8,0))=INT(((Q$4-$E137)/VLOOKUP($D137,Opérations[],8,0))),$D137&lt;&gt;""),"S",""))),"")</f>
        <v/>
      </c>
      <c r="R137" s="34" t="str">
        <f t="array" aca="1" ref="R137" ca="1">IFERROR(IF(AND(OR(WEEKDAY(Q$4,2)&gt;5,Q$4=Congés),OR(Q137="x",Q137="S")),Q137,IF(R$4=$E137,"x",IF(AND(((R$4-$E137)/VLOOKUP($D137,Opérations[],8,0))=INT(((R$4-$E137)/VLOOKUP($D137,Opérations[],8,0))),$D137&lt;&gt;""),"S",""))),"")</f>
        <v/>
      </c>
      <c r="S137" s="34" t="str">
        <f t="array" aca="1" ref="S137" ca="1">IFERROR(IF(AND(OR(WEEKDAY(R$4,2)&gt;5,R$4=Congés),OR(R137="x",R137="S")),R137,IF(S$4=$E137,"x",IF(AND(((S$4-$E137)/VLOOKUP($D137,Opérations[],8,0))=INT(((S$4-$E137)/VLOOKUP($D137,Opérations[],8,0))),$D137&lt;&gt;""),"S",""))),"")</f>
        <v/>
      </c>
      <c r="T137" s="34" t="str">
        <f t="array" aca="1" ref="T137" ca="1">IFERROR(IF(AND(OR(WEEKDAY(S$4,2)&gt;5,S$4=Congés),OR(S137="x",S137="S")),S137,IF(T$4=$E137,"x",IF(AND(((T$4-$E137)/VLOOKUP($D137,Opérations[],8,0))=INT(((T$4-$E137)/VLOOKUP($D137,Opérations[],8,0))),$D137&lt;&gt;""),"S",""))),"")</f>
        <v/>
      </c>
      <c r="U137" s="34" t="str">
        <f t="array" aca="1" ref="U137" ca="1">IFERROR(IF(AND(OR(WEEKDAY(T$4,2)&gt;5,T$4=Congés),OR(T137="x",T137="S")),T137,IF(U$4=$E137,"x",IF(AND(((U$4-$E137)/VLOOKUP($D137,Opérations[],8,0))=INT(((U$4-$E137)/VLOOKUP($D137,Opérations[],8,0))),$D137&lt;&gt;""),"S",""))),"")</f>
        <v/>
      </c>
      <c r="V137" s="34" t="str">
        <f t="array" aca="1" ref="V137" ca="1">IFERROR(IF(AND(OR(WEEKDAY(U$4,2)&gt;5,U$4=Congés),OR(U137="x",U137="S")),U137,IF(V$4=$E137,"x",IF(AND(((V$4-$E137)/VLOOKUP($D137,Opérations[],8,0))=INT(((V$4-$E137)/VLOOKUP($D137,Opérations[],8,0))),$D137&lt;&gt;""),"S",""))),"")</f>
        <v/>
      </c>
      <c r="W137" s="34" t="str">
        <f t="array" aca="1" ref="W137" ca="1">IFERROR(IF(AND(OR(WEEKDAY(V$4,2)&gt;5,V$4=Congés),OR(V137="x",V137="S")),V137,IF(W$4=$E137,"x",IF(AND(((W$4-$E137)/VLOOKUP($D137,Opérations[],8,0))=INT(((W$4-$E137)/VLOOKUP($D137,Opérations[],8,0))),$D137&lt;&gt;""),"S",""))),"")</f>
        <v/>
      </c>
      <c r="X137" s="34" t="str">
        <f t="array" aca="1" ref="X137" ca="1">IFERROR(IF(AND(OR(WEEKDAY(W$4,2)&gt;5,W$4=Congés),OR(W137="x",W137="S")),W137,IF(X$4=$E137,"x",IF(AND(((X$4-$E137)/VLOOKUP($D137,Opérations[],8,0))=INT(((X$4-$E137)/VLOOKUP($D137,Opérations[],8,0))),$D137&lt;&gt;""),"S",""))),"")</f>
        <v/>
      </c>
      <c r="Y137" s="34" t="str">
        <f t="array" aca="1" ref="Y137" ca="1">IFERROR(IF(AND(OR(WEEKDAY(X$4,2)&gt;5,X$4=Congés),OR(X137="x",X137="S")),X137,IF(Y$4=$E137,"x",IF(AND(((Y$4-$E137)/VLOOKUP($D137,Opérations[],8,0))=INT(((Y$4-$E137)/VLOOKUP($D137,Opérations[],8,0))),$D137&lt;&gt;""),"S",""))),"")</f>
        <v/>
      </c>
      <c r="Z137" s="34" t="str">
        <f t="array" aca="1" ref="Z137" ca="1">IFERROR(IF(AND(OR(WEEKDAY(Y$4,2)&gt;5,Y$4=Congés),OR(Y137="x",Y137="S")),Y137,IF(Z$4=$E137,"x",IF(AND(((Z$4-$E137)/VLOOKUP($D137,Opérations[],8,0))=INT(((Z$4-$E137)/VLOOKUP($D137,Opérations[],8,0))),$D137&lt;&gt;""),"S",""))),"")</f>
        <v/>
      </c>
      <c r="AA137" s="34" t="str">
        <f t="array" aca="1" ref="AA137" ca="1">IFERROR(IF(AND(OR(WEEKDAY(Z$4,2)&gt;5,Z$4=Congés),OR(Z137="x",Z137="S")),Z137,IF(AA$4=$E137,"x",IF(AND(((AA$4-$E137)/VLOOKUP($D137,Opérations[],8,0))=INT(((AA$4-$E137)/VLOOKUP($D137,Opérations[],8,0))),$D137&lt;&gt;""),"S",""))),"")</f>
        <v/>
      </c>
      <c r="AB137" s="34" t="str">
        <f t="array" aca="1" ref="AB137" ca="1">IFERROR(IF(AND(OR(WEEKDAY(AA$4,2)&gt;5,AA$4=Congés),OR(AA137="x",AA137="S")),AA137,IF(AB$4=$E137,"x",IF(AND(((AB$4-$E137)/VLOOKUP($D137,Opérations[],8,0))=INT(((AB$4-$E137)/VLOOKUP($D137,Opérations[],8,0))),$D137&lt;&gt;""),"S",""))),"")</f>
        <v/>
      </c>
      <c r="AC137" s="34" t="str">
        <f t="array" aca="1" ref="AC137" ca="1">IFERROR(IF(AND(OR(WEEKDAY(AB$4,2)&gt;5,AB$4=Congés),OR(AB137="x",AB137="S")),AB137,IF(AC$4=$E137,"x",IF(AND(((AC$4-$E137)/VLOOKUP($D137,Opérations[],8,0))=INT(((AC$4-$E137)/VLOOKUP($D137,Opérations[],8,0))),$D137&lt;&gt;""),"S",""))),"")</f>
        <v/>
      </c>
      <c r="AD137" s="34" t="str">
        <f t="array" aca="1" ref="AD137" ca="1">IFERROR(IF(AND(OR(WEEKDAY(AC$4,2)&gt;5,AC$4=Congés),OR(AC137="x",AC137="S")),AC137,IF(AD$4=$E137,"x",IF(AND(((AD$4-$E137)/VLOOKUP($D137,Opérations[],8,0))=INT(((AD$4-$E137)/VLOOKUP($D137,Opérations[],8,0))),$D137&lt;&gt;""),"S",""))),"")</f>
        <v/>
      </c>
      <c r="AE137" s="34" t="str">
        <f t="array" aca="1" ref="AE137" ca="1">IFERROR(IF(AND(OR(WEEKDAY(AD$4,2)&gt;5,AD$4=Congés),OR(AD137="x",AD137="S")),AD137,IF(AE$4=$E137,"x",IF(AND(((AE$4-$E137)/VLOOKUP($D137,Opérations[],8,0))=INT(((AE$4-$E137)/VLOOKUP($D137,Opérations[],8,0))),$D137&lt;&gt;""),"S",""))),"")</f>
        <v/>
      </c>
      <c r="AF137" s="34" t="str">
        <f t="array" aca="1" ref="AF137" ca="1">IFERROR(IF(AND(OR(WEEKDAY(AE$4,2)&gt;5,AE$4=Congés),OR(AE137="x",AE137="S")),AE137,IF(AF$4=$E137,"x",IF(AND(((AF$4-$E137)/VLOOKUP($D137,Opérations[],8,0))=INT(((AF$4-$E137)/VLOOKUP($D137,Opérations[],8,0))),$D137&lt;&gt;""),"S",""))),"")</f>
        <v/>
      </c>
      <c r="AG137" s="72" t="str">
        <f t="array" aca="1" ref="AG137" ca="1">IFERROR(IF(AND(OR(WEEKDAY(AF$4,2)&gt;5,AF$4=Congés),OR(AF137="x",AF137="S")),AF137,IF(AG$4=$E137,"x",IF(AND(((AG$4-$E137)/VLOOKUP($D137,Opérations[],8,0))=INT(((AG$4-$E137)/VLOOKUP($D137,Opérations[],8,0))),$D137&lt;&gt;""),"S",""))),"")</f>
        <v/>
      </c>
      <c r="AH137" s="80" t="str">
        <f t="array" aca="1" ref="AH137" ca="1">IFERROR(IF(AND(OR(WEEKDAY(AG$4,2)&gt;5,AG$4=Congés),OR(AG137="x",AG137="S")),AG137,IF(AH$4=$E137,"x",IF(AND(((AH$4-$E137)/VLOOKUP($D137,Opérations[],8,0))=INT(((AH$4-$E137)/VLOOKUP($D137,Opérations[],8,0))),$D137&lt;&gt;""),"S",""))),"")</f>
        <v/>
      </c>
      <c r="AI137" s="34" t="str">
        <f t="array" aca="1" ref="AI137" ca="1">IFERROR(IF(AND(OR(WEEKDAY(AH$4,2)&gt;5,AH$4=Congés),OR(AH137="x",AH137="S")),AH137,IF(AI$4=$E137,"x",IF(AND(((AI$4-$E137)/VLOOKUP($D137,Opérations[],8,0))=INT(((AI$4-$E137)/VLOOKUP($D137,Opérations[],8,0))),$D137&lt;&gt;""),"S",""))),"")</f>
        <v/>
      </c>
      <c r="AJ137" s="34" t="str">
        <f t="array" aca="1" ref="AJ137" ca="1">IFERROR(IF(AND(OR(WEEKDAY(AI$4,2)&gt;5,AI$4=Congés),OR(AI137="x",AI137="S")),AI137,IF(AJ$4=$E137,"x",IF(AND(((AJ$4-$E137)/VLOOKUP($D137,Opérations[],8,0))=INT(((AJ$4-$E137)/VLOOKUP($D137,Opérations[],8,0))),$D137&lt;&gt;""),"S",""))),"")</f>
        <v/>
      </c>
      <c r="AK137" s="34" t="str">
        <f t="array" aca="1" ref="AK137" ca="1">IFERROR(IF(AND(OR(WEEKDAY(AJ$4,2)&gt;5,AJ$4=Congés),OR(AJ137="x",AJ137="S")),AJ137,IF(AK$4=$E137,"x",IF(AND(((AK$4-$E137)/VLOOKUP($D137,Opérations[],8,0))=INT(((AK$4-$E137)/VLOOKUP($D137,Opérations[],8,0))),$D137&lt;&gt;""),"S",""))),"")</f>
        <v/>
      </c>
      <c r="AL137" s="34" t="str">
        <f t="array" aca="1" ref="AL137" ca="1">IFERROR(IF(AND(OR(WEEKDAY(AK$4,2)&gt;5,AK$4=Congés),OR(AK137="x",AK137="S")),AK137,IF(AL$4=$E137,"x",IF(AND(((AL$4-$E137)/VLOOKUP($D137,Opérations[],8,0))=INT(((AL$4-$E137)/VLOOKUP($D137,Opérations[],8,0))),$D137&lt;&gt;""),"S",""))),"")</f>
        <v/>
      </c>
      <c r="AM137" s="34" t="str">
        <f t="array" aca="1" ref="AM137" ca="1">IFERROR(IF(AND(OR(WEEKDAY(AL$4,2)&gt;5,AL$4=Congés),OR(AL137="x",AL137="S")),AL137,IF(AM$4=$E137,"x",IF(AND(((AM$4-$E137)/VLOOKUP($D137,Opérations[],8,0))=INT(((AM$4-$E137)/VLOOKUP($D137,Opérations[],8,0))),$D137&lt;&gt;""),"S",""))),"")</f>
        <v/>
      </c>
      <c r="AN137" s="34" t="str">
        <f t="array" aca="1" ref="AN137" ca="1">IFERROR(IF(AND(OR(WEEKDAY(AM$4,2)&gt;5,AM$4=Congés),OR(AM137="x",AM137="S")),AM137,IF(AN$4=$E137,"x",IF(AND(((AN$4-$E137)/VLOOKUP($D137,Opérations[],8,0))=INT(((AN$4-$E137)/VLOOKUP($D137,Opérations[],8,0))),$D137&lt;&gt;""),"S",""))),"")</f>
        <v/>
      </c>
      <c r="AO137" s="34" t="str">
        <f t="array" aca="1" ref="AO137" ca="1">IFERROR(IF(AND(OR(WEEKDAY(AN$4,2)&gt;5,AN$4=Congés),OR(AN137="x",AN137="S")),AN137,IF(AO$4=$E137,"x",IF(AND(((AO$4-$E137)/VLOOKUP($D137,Opérations[],8,0))=INT(((AO$4-$E137)/VLOOKUP($D137,Opérations[],8,0))),$D137&lt;&gt;""),"S",""))),"")</f>
        <v/>
      </c>
      <c r="AP137" s="34" t="str">
        <f t="array" aca="1" ref="AP137" ca="1">IFERROR(IF(AND(OR(WEEKDAY(AO$4,2)&gt;5,AO$4=Congés),OR(AO137="x",AO137="S")),AO137,IF(AP$4=$E137,"x",IF(AND(((AP$4-$E137)/VLOOKUP($D137,Opérations[],8,0))=INT(((AP$4-$E137)/VLOOKUP($D137,Opérations[],8,0))),$D137&lt;&gt;""),"S",""))),"")</f>
        <v/>
      </c>
      <c r="AQ137" s="34" t="str">
        <f t="array" aca="1" ref="AQ137" ca="1">IFERROR(IF(AND(OR(WEEKDAY(AP$4,2)&gt;5,AP$4=Congés),OR(AP137="x",AP137="S")),AP137,IF(AQ$4=$E137,"x",IF(AND(((AQ$4-$E137)/VLOOKUP($D137,Opérations[],8,0))=INT(((AQ$4-$E137)/VLOOKUP($D137,Opérations[],8,0))),$D137&lt;&gt;""),"S",""))),"")</f>
        <v/>
      </c>
      <c r="AR137" s="34" t="str">
        <f t="array" aca="1" ref="AR137" ca="1">IFERROR(IF(AND(OR(WEEKDAY(AQ$4,2)&gt;5,AQ$4=Congés),OR(AQ137="x",AQ137="S")),AQ137,IF(AR$4=$E137,"x",IF(AND(((AR$4-$E137)/VLOOKUP($D137,Opérations[],8,0))=INT(((AR$4-$E137)/VLOOKUP($D137,Opérations[],8,0))),$D137&lt;&gt;""),"S",""))),"")</f>
        <v/>
      </c>
      <c r="AS137" s="34" t="str">
        <f t="array" aca="1" ref="AS137" ca="1">IFERROR(IF(AND(OR(WEEKDAY(AR$4,2)&gt;5,AR$4=Congés),OR(AR137="x",AR137="S")),AR137,IF(AS$4=$E137,"x",IF(AND(((AS$4-$E137)/VLOOKUP($D137,Opérations[],8,0))=INT(((AS$4-$E137)/VLOOKUP($D137,Opérations[],8,0))),$D137&lt;&gt;""),"S",""))),"")</f>
        <v/>
      </c>
      <c r="AT137" s="34" t="str">
        <f t="array" aca="1" ref="AT137" ca="1">IFERROR(IF(AND(OR(WEEKDAY(AS$4,2)&gt;5,AS$4=Congés),OR(AS137="x",AS137="S")),AS137,IF(AT$4=$E137,"x",IF(AND(((AT$4-$E137)/VLOOKUP($D137,Opérations[],8,0))=INT(((AT$4-$E137)/VLOOKUP($D137,Opérations[],8,0))),$D137&lt;&gt;""),"S",""))),"")</f>
        <v/>
      </c>
      <c r="AU137" s="34" t="str">
        <f t="array" aca="1" ref="AU137" ca="1">IFERROR(IF(AND(OR(WEEKDAY(AT$4,2)&gt;5,AT$4=Congés),OR(AT137="x",AT137="S")),AT137,IF(AU$4=$E137,"x",IF(AND(((AU$4-$E137)/VLOOKUP($D137,Opérations[],8,0))=INT(((AU$4-$E137)/VLOOKUP($D137,Opérations[],8,0))),$D137&lt;&gt;""),"S",""))),"")</f>
        <v/>
      </c>
      <c r="AV137" s="34" t="str">
        <f t="array" aca="1" ref="AV137" ca="1">IFERROR(IF(AND(OR(WEEKDAY(AU$4,2)&gt;5,AU$4=Congés),OR(AU137="x",AU137="S")),AU137,IF(AV$4=$E137,"x",IF(AND(((AV$4-$E137)/VLOOKUP($D137,Opérations[],8,0))=INT(((AV$4-$E137)/VLOOKUP($D137,Opérations[],8,0))),$D137&lt;&gt;""),"S",""))),"")</f>
        <v/>
      </c>
      <c r="AW137" s="34" t="str">
        <f t="array" aca="1" ref="AW137" ca="1">IFERROR(IF(AND(OR(WEEKDAY(AV$4,2)&gt;5,AV$4=Congés),OR(AV137="x",AV137="S")),AV137,IF(AW$4=$E137,"x",IF(AND(((AW$4-$E137)/VLOOKUP($D137,Opérations[],8,0))=INT(((AW$4-$E137)/VLOOKUP($D137,Opérations[],8,0))),$D137&lt;&gt;""),"S",""))),"")</f>
        <v/>
      </c>
      <c r="AX137" s="34" t="str">
        <f t="array" aca="1" ref="AX137" ca="1">IFERROR(IF(AND(OR(WEEKDAY(AW$4,2)&gt;5,AW$4=Congés),OR(AW137="x",AW137="S")),AW137,IF(AX$4=$E137,"x",IF(AND(((AX$4-$E137)/VLOOKUP($D137,Opérations[],8,0))=INT(((AX$4-$E137)/VLOOKUP($D137,Opérations[],8,0))),$D137&lt;&gt;""),"S",""))),"")</f>
        <v/>
      </c>
      <c r="AY137" s="34" t="str">
        <f t="array" aca="1" ref="AY137" ca="1">IFERROR(IF(AND(OR(WEEKDAY(AX$4,2)&gt;5,AX$4=Congés),OR(AX137="x",AX137="S")),AX137,IF(AY$4=$E137,"x",IF(AND(((AY$4-$E137)/VLOOKUP($D137,Opérations[],8,0))=INT(((AY$4-$E137)/VLOOKUP($D137,Opérations[],8,0))),$D137&lt;&gt;""),"S",""))),"")</f>
        <v/>
      </c>
      <c r="AZ137" s="34" t="str">
        <f t="array" aca="1" ref="AZ137" ca="1">IFERROR(IF(AND(OR(WEEKDAY(AY$4,2)&gt;5,AY$4=Congés),OR(AY137="x",AY137="S")),AY137,IF(AZ$4=$E137,"x",IF(AND(((AZ$4-$E137)/VLOOKUP($D137,Opérations[],8,0))=INT(((AZ$4-$E137)/VLOOKUP($D137,Opérations[],8,0))),$D137&lt;&gt;""),"S",""))),"")</f>
        <v/>
      </c>
      <c r="BA137" s="34" t="str">
        <f t="array" aca="1" ref="BA137" ca="1">IFERROR(IF(AND(OR(WEEKDAY(AZ$4,2)&gt;5,AZ$4=Congés),OR(AZ137="x",AZ137="S")),AZ137,IF(BA$4=$E137,"x",IF(AND(((BA$4-$E137)/VLOOKUP($D137,Opérations[],8,0))=INT(((BA$4-$E137)/VLOOKUP($D137,Opérations[],8,0))),$D137&lt;&gt;""),"S",""))),"")</f>
        <v/>
      </c>
      <c r="BB137" s="34" t="str">
        <f t="array" aca="1" ref="BB137" ca="1">IFERROR(IF(AND(OR(WEEKDAY(BA$4,2)&gt;5,BA$4=Congés),OR(BA137="x",BA137="S")),BA137,IF(BB$4=$E137,"x",IF(AND(((BB$4-$E137)/VLOOKUP($D137,Opérations[],8,0))=INT(((BB$4-$E137)/VLOOKUP($D137,Opérations[],8,0))),$D137&lt;&gt;""),"S",""))),"")</f>
        <v/>
      </c>
      <c r="BC137" s="34" t="str">
        <f t="array" aca="1" ref="BC137" ca="1">IFERROR(IF(AND(OR(WEEKDAY(BB$4,2)&gt;5,BB$4=Congés),OR(BB137="x",BB137="S")),BB137,IF(BC$4=$E137,"x",IF(AND(((BC$4-$E137)/VLOOKUP($D137,Opérations[],8,0))=INT(((BC$4-$E137)/VLOOKUP($D137,Opérations[],8,0))),$D137&lt;&gt;""),"S",""))),"")</f>
        <v/>
      </c>
      <c r="BD137" s="72" t="str">
        <f t="array" aca="1" ref="BD137" ca="1">IFERROR(IF(AND(OR(WEEKDAY(BC$4,2)&gt;5,BC$4=Congés),OR(BC137="x",BC137="S")),BC137,IF(BD$4=$E137,"x",IF(AND(((BD$4-$E137)/VLOOKUP($D137,Opérations[],8,0))=INT(((BD$4-$E137)/VLOOKUP($D137,Opérations[],8,0))),$D137&lt;&gt;""),"S",""))),"")</f>
        <v/>
      </c>
    </row>
    <row r="138" spans="3:56">
      <c r="C138" s="160" t="str">
        <f>IF(ISBLANK(D138),"",VLOOKUP(D138,Opérations[],2,0))</f>
        <v xml:space="preserve"> CONVOYEUR CHUTES DE LAMES</v>
      </c>
      <c r="D138" s="4">
        <f t="shared" si="6"/>
        <v>132</v>
      </c>
      <c r="E138" s="71">
        <f>IF(ISBLANK(D138),"",VLOOKUP(D138,Opérations[],3,0))</f>
        <v>0</v>
      </c>
      <c r="F138" s="83"/>
      <c r="G138" s="80" t="str">
        <f t="array" aca="1" ref="G138" ca="1">IFERROR(IF(AND(OR(WEEKDAY(F$4,2)&gt;5,F$4=Congés),OR(F138="x",F138="S")),F138,IF(G$4=$E138,"x",IF(AND(((G$4-$E138)/VLOOKUP($D138,Opérations[],8,0))=INT(((G$4-$E138)/VLOOKUP($D138,Opérations[],8,0))),$D138&lt;&gt;""),"S",""))),"")</f>
        <v/>
      </c>
      <c r="H138" s="34" t="str">
        <f t="array" aca="1" ref="H138" ca="1">IFERROR(IF(AND(OR(WEEKDAY(G$4,2)&gt;5,G$4=Congés),OR(G138="x",G138="S")),G138,IF(H$4=$E138,"x",IF(AND(((H$4-$E138)/VLOOKUP($D138,Opérations[],8,0))=INT(((H$4-$E138)/VLOOKUP($D138,Opérations[],8,0))),$D138&lt;&gt;""),"S",""))),"")</f>
        <v/>
      </c>
      <c r="I138" s="34" t="str">
        <f t="array" aca="1" ref="I138" ca="1">IFERROR(IF(AND(OR(WEEKDAY(H$4,2)&gt;5,H$4=Congés),OR(H138="x",H138="S")),H138,IF(I$4=$E138,"x",IF(AND(((I$4-$E138)/VLOOKUP($D138,Opérations[],8,0))=INT(((I$4-$E138)/VLOOKUP($D138,Opérations[],8,0))),$D138&lt;&gt;""),"S",""))),"")</f>
        <v/>
      </c>
      <c r="J138" s="34" t="str">
        <f t="array" aca="1" ref="J138" ca="1">IFERROR(IF(AND(OR(WEEKDAY(I$4,2)&gt;5,I$4=Congés),OR(I138="x",I138="S")),I138,IF(J$4=$E138,"x",IF(AND(((J$4-$E138)/VLOOKUP($D138,Opérations[],8,0))=INT(((J$4-$E138)/VLOOKUP($D138,Opérations[],8,0))),$D138&lt;&gt;""),"S",""))),"")</f>
        <v/>
      </c>
      <c r="K138" s="34" t="str">
        <f t="array" aca="1" ref="K138" ca="1">IFERROR(IF(AND(OR(WEEKDAY(J$4,2)&gt;5,J$4=Congés),OR(J138="x",J138="S")),J138,IF(K$4=$E138,"x",IF(AND(((K$4-$E138)/VLOOKUP($D138,Opérations[],8,0))=INT(((K$4-$E138)/VLOOKUP($D138,Opérations[],8,0))),$D138&lt;&gt;""),"S",""))),"")</f>
        <v/>
      </c>
      <c r="L138" s="34" t="str">
        <f t="array" aca="1" ref="L138" ca="1">IFERROR(IF(AND(OR(WEEKDAY(K$4,2)&gt;5,K$4=Congés),OR(K138="x",K138="S")),K138,IF(L$4=$E138,"x",IF(AND(((L$4-$E138)/VLOOKUP($D138,Opérations[],8,0))=INT(((L$4-$E138)/VLOOKUP($D138,Opérations[],8,0))),$D138&lt;&gt;""),"S",""))),"")</f>
        <v/>
      </c>
      <c r="M138" s="34" t="str">
        <f t="array" aca="1" ref="M138" ca="1">IFERROR(IF(AND(OR(WEEKDAY(L$4,2)&gt;5,L$4=Congés),OR(L138="x",L138="S")),L138,IF(M$4=$E138,"x",IF(AND(((M$4-$E138)/VLOOKUP($D138,Opérations[],8,0))=INT(((M$4-$E138)/VLOOKUP($D138,Opérations[],8,0))),$D138&lt;&gt;""),"S",""))),"")</f>
        <v/>
      </c>
      <c r="N138" s="34" t="str">
        <f t="array" aca="1" ref="N138" ca="1">IFERROR(IF(AND(OR(WEEKDAY(M$4,2)&gt;5,M$4=Congés),OR(M138="x",M138="S")),M138,IF(N$4=$E138,"x",IF(AND(((N$4-$E138)/VLOOKUP($D138,Opérations[],8,0))=INT(((N$4-$E138)/VLOOKUP($D138,Opérations[],8,0))),$D138&lt;&gt;""),"S",""))),"")</f>
        <v/>
      </c>
      <c r="O138" s="34" t="str">
        <f t="array" aca="1" ref="O138" ca="1">IFERROR(IF(AND(OR(WEEKDAY(N$4,2)&gt;5,N$4=Congés),OR(N138="x",N138="S")),N138,IF(O$4=$E138,"x",IF(AND(((O$4-$E138)/VLOOKUP($D138,Opérations[],8,0))=INT(((O$4-$E138)/VLOOKUP($D138,Opérations[],8,0))),$D138&lt;&gt;""),"S",""))),"")</f>
        <v/>
      </c>
      <c r="P138" s="34" t="str">
        <f t="array" aca="1" ref="P138" ca="1">IFERROR(IF(AND(OR(WEEKDAY(O$4,2)&gt;5,O$4=Congés),OR(O138="x",O138="S")),O138,IF(P$4=$E138,"x",IF(AND(((P$4-$E138)/VLOOKUP($D138,Opérations[],8,0))=INT(((P$4-$E138)/VLOOKUP($D138,Opérations[],8,0))),$D138&lt;&gt;""),"S",""))),"")</f>
        <v/>
      </c>
      <c r="Q138" s="34" t="str">
        <f t="array" aca="1" ref="Q138" ca="1">IFERROR(IF(AND(OR(WEEKDAY(P$4,2)&gt;5,P$4=Congés),OR(P138="x",P138="S")),P138,IF(Q$4=$E138,"x",IF(AND(((Q$4-$E138)/VLOOKUP($D138,Opérations[],8,0))=INT(((Q$4-$E138)/VLOOKUP($D138,Opérations[],8,0))),$D138&lt;&gt;""),"S",""))),"")</f>
        <v/>
      </c>
      <c r="R138" s="34" t="str">
        <f t="array" aca="1" ref="R138" ca="1">IFERROR(IF(AND(OR(WEEKDAY(Q$4,2)&gt;5,Q$4=Congés),OR(Q138="x",Q138="S")),Q138,IF(R$4=$E138,"x",IF(AND(((R$4-$E138)/VLOOKUP($D138,Opérations[],8,0))=INT(((R$4-$E138)/VLOOKUP($D138,Opérations[],8,0))),$D138&lt;&gt;""),"S",""))),"")</f>
        <v/>
      </c>
      <c r="S138" s="34" t="str">
        <f t="array" aca="1" ref="S138" ca="1">IFERROR(IF(AND(OR(WEEKDAY(R$4,2)&gt;5,R$4=Congés),OR(R138="x",R138="S")),R138,IF(S$4=$E138,"x",IF(AND(((S$4-$E138)/VLOOKUP($D138,Opérations[],8,0))=INT(((S$4-$E138)/VLOOKUP($D138,Opérations[],8,0))),$D138&lt;&gt;""),"S",""))),"")</f>
        <v/>
      </c>
      <c r="T138" s="34" t="str">
        <f t="array" aca="1" ref="T138" ca="1">IFERROR(IF(AND(OR(WEEKDAY(S$4,2)&gt;5,S$4=Congés),OR(S138="x",S138="S")),S138,IF(T$4=$E138,"x",IF(AND(((T$4-$E138)/VLOOKUP($D138,Opérations[],8,0))=INT(((T$4-$E138)/VLOOKUP($D138,Opérations[],8,0))),$D138&lt;&gt;""),"S",""))),"")</f>
        <v/>
      </c>
      <c r="U138" s="34" t="str">
        <f t="array" aca="1" ref="U138" ca="1">IFERROR(IF(AND(OR(WEEKDAY(T$4,2)&gt;5,T$4=Congés),OR(T138="x",T138="S")),T138,IF(U$4=$E138,"x",IF(AND(((U$4-$E138)/VLOOKUP($D138,Opérations[],8,0))=INT(((U$4-$E138)/VLOOKUP($D138,Opérations[],8,0))),$D138&lt;&gt;""),"S",""))),"")</f>
        <v/>
      </c>
      <c r="V138" s="34" t="str">
        <f t="array" aca="1" ref="V138" ca="1">IFERROR(IF(AND(OR(WEEKDAY(U$4,2)&gt;5,U$4=Congés),OR(U138="x",U138="S")),U138,IF(V$4=$E138,"x",IF(AND(((V$4-$E138)/VLOOKUP($D138,Opérations[],8,0))=INT(((V$4-$E138)/VLOOKUP($D138,Opérations[],8,0))),$D138&lt;&gt;""),"S",""))),"")</f>
        <v/>
      </c>
      <c r="W138" s="34" t="str">
        <f t="array" aca="1" ref="W138" ca="1">IFERROR(IF(AND(OR(WEEKDAY(V$4,2)&gt;5,V$4=Congés),OR(V138="x",V138="S")),V138,IF(W$4=$E138,"x",IF(AND(((W$4-$E138)/VLOOKUP($D138,Opérations[],8,0))=INT(((W$4-$E138)/VLOOKUP($D138,Opérations[],8,0))),$D138&lt;&gt;""),"S",""))),"")</f>
        <v/>
      </c>
      <c r="X138" s="34" t="str">
        <f t="array" aca="1" ref="X138" ca="1">IFERROR(IF(AND(OR(WEEKDAY(W$4,2)&gt;5,W$4=Congés),OR(W138="x",W138="S")),W138,IF(X$4=$E138,"x",IF(AND(((X$4-$E138)/VLOOKUP($D138,Opérations[],8,0))=INT(((X$4-$E138)/VLOOKUP($D138,Opérations[],8,0))),$D138&lt;&gt;""),"S",""))),"")</f>
        <v/>
      </c>
      <c r="Y138" s="34" t="str">
        <f t="array" aca="1" ref="Y138" ca="1">IFERROR(IF(AND(OR(WEEKDAY(X$4,2)&gt;5,X$4=Congés),OR(X138="x",X138="S")),X138,IF(Y$4=$E138,"x",IF(AND(((Y$4-$E138)/VLOOKUP($D138,Opérations[],8,0))=INT(((Y$4-$E138)/VLOOKUP($D138,Opérations[],8,0))),$D138&lt;&gt;""),"S",""))),"")</f>
        <v/>
      </c>
      <c r="Z138" s="34" t="str">
        <f t="array" aca="1" ref="Z138" ca="1">IFERROR(IF(AND(OR(WEEKDAY(Y$4,2)&gt;5,Y$4=Congés),OR(Y138="x",Y138="S")),Y138,IF(Z$4=$E138,"x",IF(AND(((Z$4-$E138)/VLOOKUP($D138,Opérations[],8,0))=INT(((Z$4-$E138)/VLOOKUP($D138,Opérations[],8,0))),$D138&lt;&gt;""),"S",""))),"")</f>
        <v/>
      </c>
      <c r="AA138" s="34" t="str">
        <f t="array" aca="1" ref="AA138" ca="1">IFERROR(IF(AND(OR(WEEKDAY(Z$4,2)&gt;5,Z$4=Congés),OR(Z138="x",Z138="S")),Z138,IF(AA$4=$E138,"x",IF(AND(((AA$4-$E138)/VLOOKUP($D138,Opérations[],8,0))=INT(((AA$4-$E138)/VLOOKUP($D138,Opérations[],8,0))),$D138&lt;&gt;""),"S",""))),"")</f>
        <v/>
      </c>
      <c r="AB138" s="34" t="str">
        <f t="array" aca="1" ref="AB138" ca="1">IFERROR(IF(AND(OR(WEEKDAY(AA$4,2)&gt;5,AA$4=Congés),OR(AA138="x",AA138="S")),AA138,IF(AB$4=$E138,"x",IF(AND(((AB$4-$E138)/VLOOKUP($D138,Opérations[],8,0))=INT(((AB$4-$E138)/VLOOKUP($D138,Opérations[],8,0))),$D138&lt;&gt;""),"S",""))),"")</f>
        <v/>
      </c>
      <c r="AC138" s="34" t="str">
        <f t="array" aca="1" ref="AC138" ca="1">IFERROR(IF(AND(OR(WEEKDAY(AB$4,2)&gt;5,AB$4=Congés),OR(AB138="x",AB138="S")),AB138,IF(AC$4=$E138,"x",IF(AND(((AC$4-$E138)/VLOOKUP($D138,Opérations[],8,0))=INT(((AC$4-$E138)/VLOOKUP($D138,Opérations[],8,0))),$D138&lt;&gt;""),"S",""))),"")</f>
        <v/>
      </c>
      <c r="AD138" s="34" t="str">
        <f t="array" aca="1" ref="AD138" ca="1">IFERROR(IF(AND(OR(WEEKDAY(AC$4,2)&gt;5,AC$4=Congés),OR(AC138="x",AC138="S")),AC138,IF(AD$4=$E138,"x",IF(AND(((AD$4-$E138)/VLOOKUP($D138,Opérations[],8,0))=INT(((AD$4-$E138)/VLOOKUP($D138,Opérations[],8,0))),$D138&lt;&gt;""),"S",""))),"")</f>
        <v/>
      </c>
      <c r="AE138" s="34" t="str">
        <f t="array" aca="1" ref="AE138" ca="1">IFERROR(IF(AND(OR(WEEKDAY(AD$4,2)&gt;5,AD$4=Congés),OR(AD138="x",AD138="S")),AD138,IF(AE$4=$E138,"x",IF(AND(((AE$4-$E138)/VLOOKUP($D138,Opérations[],8,0))=INT(((AE$4-$E138)/VLOOKUP($D138,Opérations[],8,0))),$D138&lt;&gt;""),"S",""))),"")</f>
        <v/>
      </c>
      <c r="AF138" s="34" t="str">
        <f t="array" aca="1" ref="AF138" ca="1">IFERROR(IF(AND(OR(WEEKDAY(AE$4,2)&gt;5,AE$4=Congés),OR(AE138="x",AE138="S")),AE138,IF(AF$4=$E138,"x",IF(AND(((AF$4-$E138)/VLOOKUP($D138,Opérations[],8,0))=INT(((AF$4-$E138)/VLOOKUP($D138,Opérations[],8,0))),$D138&lt;&gt;""),"S",""))),"")</f>
        <v/>
      </c>
      <c r="AG138" s="72" t="str">
        <f t="array" aca="1" ref="AG138" ca="1">IFERROR(IF(AND(OR(WEEKDAY(AF$4,2)&gt;5,AF$4=Congés),OR(AF138="x",AF138="S")),AF138,IF(AG$4=$E138,"x",IF(AND(((AG$4-$E138)/VLOOKUP($D138,Opérations[],8,0))=INT(((AG$4-$E138)/VLOOKUP($D138,Opérations[],8,0))),$D138&lt;&gt;""),"S",""))),"")</f>
        <v/>
      </c>
      <c r="AH138" s="80" t="str">
        <f t="array" aca="1" ref="AH138" ca="1">IFERROR(IF(AND(OR(WEEKDAY(AG$4,2)&gt;5,AG$4=Congés),OR(AG138="x",AG138="S")),AG138,IF(AH$4=$E138,"x",IF(AND(((AH$4-$E138)/VLOOKUP($D138,Opérations[],8,0))=INT(((AH$4-$E138)/VLOOKUP($D138,Opérations[],8,0))),$D138&lt;&gt;""),"S",""))),"")</f>
        <v/>
      </c>
      <c r="AI138" s="34" t="str">
        <f t="array" aca="1" ref="AI138" ca="1">IFERROR(IF(AND(OR(WEEKDAY(AH$4,2)&gt;5,AH$4=Congés),OR(AH138="x",AH138="S")),AH138,IF(AI$4=$E138,"x",IF(AND(((AI$4-$E138)/VLOOKUP($D138,Opérations[],8,0))=INT(((AI$4-$E138)/VLOOKUP($D138,Opérations[],8,0))),$D138&lt;&gt;""),"S",""))),"")</f>
        <v/>
      </c>
      <c r="AJ138" s="34" t="str">
        <f t="array" aca="1" ref="AJ138" ca="1">IFERROR(IF(AND(OR(WEEKDAY(AI$4,2)&gt;5,AI$4=Congés),OR(AI138="x",AI138="S")),AI138,IF(AJ$4=$E138,"x",IF(AND(((AJ$4-$E138)/VLOOKUP($D138,Opérations[],8,0))=INT(((AJ$4-$E138)/VLOOKUP($D138,Opérations[],8,0))),$D138&lt;&gt;""),"S",""))),"")</f>
        <v/>
      </c>
      <c r="AK138" s="34" t="str">
        <f t="array" aca="1" ref="AK138" ca="1">IFERROR(IF(AND(OR(WEEKDAY(AJ$4,2)&gt;5,AJ$4=Congés),OR(AJ138="x",AJ138="S")),AJ138,IF(AK$4=$E138,"x",IF(AND(((AK$4-$E138)/VLOOKUP($D138,Opérations[],8,0))=INT(((AK$4-$E138)/VLOOKUP($D138,Opérations[],8,0))),$D138&lt;&gt;""),"S",""))),"")</f>
        <v/>
      </c>
      <c r="AL138" s="34" t="str">
        <f t="array" aca="1" ref="AL138" ca="1">IFERROR(IF(AND(OR(WEEKDAY(AK$4,2)&gt;5,AK$4=Congés),OR(AK138="x",AK138="S")),AK138,IF(AL$4=$E138,"x",IF(AND(((AL$4-$E138)/VLOOKUP($D138,Opérations[],8,0))=INT(((AL$4-$E138)/VLOOKUP($D138,Opérations[],8,0))),$D138&lt;&gt;""),"S",""))),"")</f>
        <v/>
      </c>
      <c r="AM138" s="34" t="str">
        <f t="array" aca="1" ref="AM138" ca="1">IFERROR(IF(AND(OR(WEEKDAY(AL$4,2)&gt;5,AL$4=Congés),OR(AL138="x",AL138="S")),AL138,IF(AM$4=$E138,"x",IF(AND(((AM$4-$E138)/VLOOKUP($D138,Opérations[],8,0))=INT(((AM$4-$E138)/VLOOKUP($D138,Opérations[],8,0))),$D138&lt;&gt;""),"S",""))),"")</f>
        <v/>
      </c>
      <c r="AN138" s="34" t="str">
        <f t="array" aca="1" ref="AN138" ca="1">IFERROR(IF(AND(OR(WEEKDAY(AM$4,2)&gt;5,AM$4=Congés),OR(AM138="x",AM138="S")),AM138,IF(AN$4=$E138,"x",IF(AND(((AN$4-$E138)/VLOOKUP($D138,Opérations[],8,0))=INT(((AN$4-$E138)/VLOOKUP($D138,Opérations[],8,0))),$D138&lt;&gt;""),"S",""))),"")</f>
        <v/>
      </c>
      <c r="AO138" s="34" t="str">
        <f t="array" aca="1" ref="AO138" ca="1">IFERROR(IF(AND(OR(WEEKDAY(AN$4,2)&gt;5,AN$4=Congés),OR(AN138="x",AN138="S")),AN138,IF(AO$4=$E138,"x",IF(AND(((AO$4-$E138)/VLOOKUP($D138,Opérations[],8,0))=INT(((AO$4-$E138)/VLOOKUP($D138,Opérations[],8,0))),$D138&lt;&gt;""),"S",""))),"")</f>
        <v/>
      </c>
      <c r="AP138" s="34" t="str">
        <f t="array" aca="1" ref="AP138" ca="1">IFERROR(IF(AND(OR(WEEKDAY(AO$4,2)&gt;5,AO$4=Congés),OR(AO138="x",AO138="S")),AO138,IF(AP$4=$E138,"x",IF(AND(((AP$4-$E138)/VLOOKUP($D138,Opérations[],8,0))=INT(((AP$4-$E138)/VLOOKUP($D138,Opérations[],8,0))),$D138&lt;&gt;""),"S",""))),"")</f>
        <v/>
      </c>
      <c r="AQ138" s="34" t="str">
        <f t="array" aca="1" ref="AQ138" ca="1">IFERROR(IF(AND(OR(WEEKDAY(AP$4,2)&gt;5,AP$4=Congés),OR(AP138="x",AP138="S")),AP138,IF(AQ$4=$E138,"x",IF(AND(((AQ$4-$E138)/VLOOKUP($D138,Opérations[],8,0))=INT(((AQ$4-$E138)/VLOOKUP($D138,Opérations[],8,0))),$D138&lt;&gt;""),"S",""))),"")</f>
        <v/>
      </c>
      <c r="AR138" s="34" t="str">
        <f t="array" aca="1" ref="AR138" ca="1">IFERROR(IF(AND(OR(WEEKDAY(AQ$4,2)&gt;5,AQ$4=Congés),OR(AQ138="x",AQ138="S")),AQ138,IF(AR$4=$E138,"x",IF(AND(((AR$4-$E138)/VLOOKUP($D138,Opérations[],8,0))=INT(((AR$4-$E138)/VLOOKUP($D138,Opérations[],8,0))),$D138&lt;&gt;""),"S",""))),"")</f>
        <v/>
      </c>
      <c r="AS138" s="34" t="str">
        <f t="array" aca="1" ref="AS138" ca="1">IFERROR(IF(AND(OR(WEEKDAY(AR$4,2)&gt;5,AR$4=Congés),OR(AR138="x",AR138="S")),AR138,IF(AS$4=$E138,"x",IF(AND(((AS$4-$E138)/VLOOKUP($D138,Opérations[],8,0))=INT(((AS$4-$E138)/VLOOKUP($D138,Opérations[],8,0))),$D138&lt;&gt;""),"S",""))),"")</f>
        <v/>
      </c>
      <c r="AT138" s="34" t="str">
        <f t="array" aca="1" ref="AT138" ca="1">IFERROR(IF(AND(OR(WEEKDAY(AS$4,2)&gt;5,AS$4=Congés),OR(AS138="x",AS138="S")),AS138,IF(AT$4=$E138,"x",IF(AND(((AT$4-$E138)/VLOOKUP($D138,Opérations[],8,0))=INT(((AT$4-$E138)/VLOOKUP($D138,Opérations[],8,0))),$D138&lt;&gt;""),"S",""))),"")</f>
        <v/>
      </c>
      <c r="AU138" s="34" t="str">
        <f t="array" aca="1" ref="AU138" ca="1">IFERROR(IF(AND(OR(WEEKDAY(AT$4,2)&gt;5,AT$4=Congés),OR(AT138="x",AT138="S")),AT138,IF(AU$4=$E138,"x",IF(AND(((AU$4-$E138)/VLOOKUP($D138,Opérations[],8,0))=INT(((AU$4-$E138)/VLOOKUP($D138,Opérations[],8,0))),$D138&lt;&gt;""),"S",""))),"")</f>
        <v/>
      </c>
      <c r="AV138" s="34" t="str">
        <f t="array" aca="1" ref="AV138" ca="1">IFERROR(IF(AND(OR(WEEKDAY(AU$4,2)&gt;5,AU$4=Congés),OR(AU138="x",AU138="S")),AU138,IF(AV$4=$E138,"x",IF(AND(((AV$4-$E138)/VLOOKUP($D138,Opérations[],8,0))=INT(((AV$4-$E138)/VLOOKUP($D138,Opérations[],8,0))),$D138&lt;&gt;""),"S",""))),"")</f>
        <v/>
      </c>
      <c r="AW138" s="34" t="str">
        <f t="array" aca="1" ref="AW138" ca="1">IFERROR(IF(AND(OR(WEEKDAY(AV$4,2)&gt;5,AV$4=Congés),OR(AV138="x",AV138="S")),AV138,IF(AW$4=$E138,"x",IF(AND(((AW$4-$E138)/VLOOKUP($D138,Opérations[],8,0))=INT(((AW$4-$E138)/VLOOKUP($D138,Opérations[],8,0))),$D138&lt;&gt;""),"S",""))),"")</f>
        <v/>
      </c>
      <c r="AX138" s="34" t="str">
        <f t="array" aca="1" ref="AX138" ca="1">IFERROR(IF(AND(OR(WEEKDAY(AW$4,2)&gt;5,AW$4=Congés),OR(AW138="x",AW138="S")),AW138,IF(AX$4=$E138,"x",IF(AND(((AX$4-$E138)/VLOOKUP($D138,Opérations[],8,0))=INT(((AX$4-$E138)/VLOOKUP($D138,Opérations[],8,0))),$D138&lt;&gt;""),"S",""))),"")</f>
        <v/>
      </c>
      <c r="AY138" s="34" t="str">
        <f t="array" aca="1" ref="AY138" ca="1">IFERROR(IF(AND(OR(WEEKDAY(AX$4,2)&gt;5,AX$4=Congés),OR(AX138="x",AX138="S")),AX138,IF(AY$4=$E138,"x",IF(AND(((AY$4-$E138)/VLOOKUP($D138,Opérations[],8,0))=INT(((AY$4-$E138)/VLOOKUP($D138,Opérations[],8,0))),$D138&lt;&gt;""),"S",""))),"")</f>
        <v/>
      </c>
      <c r="AZ138" s="34" t="str">
        <f t="array" aca="1" ref="AZ138" ca="1">IFERROR(IF(AND(OR(WEEKDAY(AY$4,2)&gt;5,AY$4=Congés),OR(AY138="x",AY138="S")),AY138,IF(AZ$4=$E138,"x",IF(AND(((AZ$4-$E138)/VLOOKUP($D138,Opérations[],8,0))=INT(((AZ$4-$E138)/VLOOKUP($D138,Opérations[],8,0))),$D138&lt;&gt;""),"S",""))),"")</f>
        <v/>
      </c>
      <c r="BA138" s="34" t="str">
        <f t="array" aca="1" ref="BA138" ca="1">IFERROR(IF(AND(OR(WEEKDAY(AZ$4,2)&gt;5,AZ$4=Congés),OR(AZ138="x",AZ138="S")),AZ138,IF(BA$4=$E138,"x",IF(AND(((BA$4-$E138)/VLOOKUP($D138,Opérations[],8,0))=INT(((BA$4-$E138)/VLOOKUP($D138,Opérations[],8,0))),$D138&lt;&gt;""),"S",""))),"")</f>
        <v/>
      </c>
      <c r="BB138" s="34" t="str">
        <f t="array" aca="1" ref="BB138" ca="1">IFERROR(IF(AND(OR(WEEKDAY(BA$4,2)&gt;5,BA$4=Congés),OR(BA138="x",BA138="S")),BA138,IF(BB$4=$E138,"x",IF(AND(((BB$4-$E138)/VLOOKUP($D138,Opérations[],8,0))=INT(((BB$4-$E138)/VLOOKUP($D138,Opérations[],8,0))),$D138&lt;&gt;""),"S",""))),"")</f>
        <v/>
      </c>
      <c r="BC138" s="34" t="str">
        <f t="array" aca="1" ref="BC138" ca="1">IFERROR(IF(AND(OR(WEEKDAY(BB$4,2)&gt;5,BB$4=Congés),OR(BB138="x",BB138="S")),BB138,IF(BC$4=$E138,"x",IF(AND(((BC$4-$E138)/VLOOKUP($D138,Opérations[],8,0))=INT(((BC$4-$E138)/VLOOKUP($D138,Opérations[],8,0))),$D138&lt;&gt;""),"S",""))),"")</f>
        <v/>
      </c>
      <c r="BD138" s="72" t="str">
        <f t="array" aca="1" ref="BD138" ca="1">IFERROR(IF(AND(OR(WEEKDAY(BC$4,2)&gt;5,BC$4=Congés),OR(BC138="x",BC138="S")),BC138,IF(BD$4=$E138,"x",IF(AND(((BD$4-$E138)/VLOOKUP($D138,Opérations[],8,0))=INT(((BD$4-$E138)/VLOOKUP($D138,Opérations[],8,0))),$D138&lt;&gt;""),"S",""))),"")</f>
        <v/>
      </c>
    </row>
    <row r="139" spans="3:56">
      <c r="C139" s="159" t="str">
        <f>IF(ISBLANK(D139),"",VLOOKUP(D139,Opérations[],2,0))</f>
        <v>Etat des tasseaux</v>
      </c>
      <c r="D139" s="4">
        <f t="shared" si="6"/>
        <v>133</v>
      </c>
      <c r="E139" s="71">
        <f>IF(ISBLANK(D139),"",VLOOKUP(D139,Opérations[],3,0))</f>
        <v>42657</v>
      </c>
      <c r="F139" s="83"/>
      <c r="G139" s="80" t="str">
        <f t="array" aca="1" ref="G139" ca="1">IFERROR(IF(AND(OR(WEEKDAY(F$4,2)&gt;5,F$4=Congés),OR(F139="x",F139="S")),F139,IF(G$4=$E139,"x",IF(AND(((G$4-$E139)/VLOOKUP($D139,Opérations[],8,0))=INT(((G$4-$E139)/VLOOKUP($D139,Opérations[],8,0))),$D139&lt;&gt;""),"S",""))),"")</f>
        <v/>
      </c>
      <c r="H139" s="34" t="str">
        <f t="array" aca="1" ref="H139" ca="1">IFERROR(IF(AND(OR(WEEKDAY(G$4,2)&gt;5,G$4=Congés),OR(G139="x",G139="S")),G139,IF(H$4=$E139,"x",IF(AND(((H$4-$E139)/VLOOKUP($D139,Opérations[],8,0))=INT(((H$4-$E139)/VLOOKUP($D139,Opérations[],8,0))),$D139&lt;&gt;""),"S",""))),"")</f>
        <v/>
      </c>
      <c r="I139" s="34" t="str">
        <f t="array" aca="1" ref="I139" ca="1">IFERROR(IF(AND(OR(WEEKDAY(H$4,2)&gt;5,H$4=Congés),OR(H139="x",H139="S")),H139,IF(I$4=$E139,"x",IF(AND(((I$4-$E139)/VLOOKUP($D139,Opérations[],8,0))=INT(((I$4-$E139)/VLOOKUP($D139,Opérations[],8,0))),$D139&lt;&gt;""),"S",""))),"")</f>
        <v>S</v>
      </c>
      <c r="J139" s="34" t="str">
        <f t="array" aca="1" ref="J139" ca="1">IFERROR(IF(AND(OR(WEEKDAY(I$4,2)&gt;5,I$4=Congés),OR(I139="x",I139="S")),I139,IF(J$4=$E139,"x",IF(AND(((J$4-$E139)/VLOOKUP($D139,Opérations[],8,0))=INT(((J$4-$E139)/VLOOKUP($D139,Opérations[],8,0))),$D139&lt;&gt;""),"S",""))),"")</f>
        <v/>
      </c>
      <c r="K139" s="34" t="str">
        <f t="array" aca="1" ref="K139" ca="1">IFERROR(IF(AND(OR(WEEKDAY(J$4,2)&gt;5,J$4=Congés),OR(J139="x",J139="S")),J139,IF(K$4=$E139,"x",IF(AND(((K$4-$E139)/VLOOKUP($D139,Opérations[],8,0))=INT(((K$4-$E139)/VLOOKUP($D139,Opérations[],8,0))),$D139&lt;&gt;""),"S",""))),"")</f>
        <v/>
      </c>
      <c r="L139" s="34" t="str">
        <f t="array" aca="1" ref="L139" ca="1">IFERROR(IF(AND(OR(WEEKDAY(K$4,2)&gt;5,K$4=Congés),OR(K139="x",K139="S")),K139,IF(L$4=$E139,"x",IF(AND(((L$4-$E139)/VLOOKUP($D139,Opérations[],8,0))=INT(((L$4-$E139)/VLOOKUP($D139,Opérations[],8,0))),$D139&lt;&gt;""),"S",""))),"")</f>
        <v/>
      </c>
      <c r="M139" s="34" t="str">
        <f t="array" aca="1" ref="M139" ca="1">IFERROR(IF(AND(OR(WEEKDAY(L$4,2)&gt;5,L$4=Congés),OR(L139="x",L139="S")),L139,IF(M$4=$E139,"x",IF(AND(((M$4-$E139)/VLOOKUP($D139,Opérations[],8,0))=INT(((M$4-$E139)/VLOOKUP($D139,Opérations[],8,0))),$D139&lt;&gt;""),"S",""))),"")</f>
        <v/>
      </c>
      <c r="N139" s="34" t="str">
        <f t="array" aca="1" ref="N139" ca="1">IFERROR(IF(AND(OR(WEEKDAY(M$4,2)&gt;5,M$4=Congés),OR(M139="x",M139="S")),M139,IF(N$4=$E139,"x",IF(AND(((N$4-$E139)/VLOOKUP($D139,Opérations[],8,0))=INT(((N$4-$E139)/VLOOKUP($D139,Opérations[],8,0))),$D139&lt;&gt;""),"S",""))),"")</f>
        <v/>
      </c>
      <c r="O139" s="34" t="str">
        <f t="array" aca="1" ref="O139" ca="1">IFERROR(IF(AND(OR(WEEKDAY(N$4,2)&gt;5,N$4=Congés),OR(N139="x",N139="S")),N139,IF(O$4=$E139,"x",IF(AND(((O$4-$E139)/VLOOKUP($D139,Opérations[],8,0))=INT(((O$4-$E139)/VLOOKUP($D139,Opérations[],8,0))),$D139&lt;&gt;""),"S",""))),"")</f>
        <v/>
      </c>
      <c r="P139" s="34" t="str">
        <f t="array" aca="1" ref="P139" ca="1">IFERROR(IF(AND(OR(WEEKDAY(O$4,2)&gt;5,O$4=Congés),OR(O139="x",O139="S")),O139,IF(P$4=$E139,"x",IF(AND(((P$4-$E139)/VLOOKUP($D139,Opérations[],8,0))=INT(((P$4-$E139)/VLOOKUP($D139,Opérations[],8,0))),$D139&lt;&gt;""),"S",""))),"")</f>
        <v/>
      </c>
      <c r="Q139" s="34" t="str">
        <f t="array" aca="1" ref="Q139" ca="1">IFERROR(IF(AND(OR(WEEKDAY(P$4,2)&gt;5,P$4=Congés),OR(P139="x",P139="S")),P139,IF(Q$4=$E139,"x",IF(AND(((Q$4-$E139)/VLOOKUP($D139,Opérations[],8,0))=INT(((Q$4-$E139)/VLOOKUP($D139,Opérations[],8,0))),$D139&lt;&gt;""),"S",""))),"")</f>
        <v/>
      </c>
      <c r="R139" s="34" t="str">
        <f t="array" aca="1" ref="R139" ca="1">IFERROR(IF(AND(OR(WEEKDAY(Q$4,2)&gt;5,Q$4=Congés),OR(Q139="x",Q139="S")),Q139,IF(R$4=$E139,"x",IF(AND(((R$4-$E139)/VLOOKUP($D139,Opérations[],8,0))=INT(((R$4-$E139)/VLOOKUP($D139,Opérations[],8,0))),$D139&lt;&gt;""),"S",""))),"")</f>
        <v/>
      </c>
      <c r="S139" s="34" t="str">
        <f t="array" aca="1" ref="S139" ca="1">IFERROR(IF(AND(OR(WEEKDAY(R$4,2)&gt;5,R$4=Congés),OR(R139="x",R139="S")),R139,IF(S$4=$E139,"x",IF(AND(((S$4-$E139)/VLOOKUP($D139,Opérations[],8,0))=INT(((S$4-$E139)/VLOOKUP($D139,Opérations[],8,0))),$D139&lt;&gt;""),"S",""))),"")</f>
        <v/>
      </c>
      <c r="T139" s="34" t="str">
        <f t="array" aca="1" ref="T139" ca="1">IFERROR(IF(AND(OR(WEEKDAY(S$4,2)&gt;5,S$4=Congés),OR(S139="x",S139="S")),S139,IF(T$4=$E139,"x",IF(AND(((T$4-$E139)/VLOOKUP($D139,Opérations[],8,0))=INT(((T$4-$E139)/VLOOKUP($D139,Opérations[],8,0))),$D139&lt;&gt;""),"S",""))),"")</f>
        <v/>
      </c>
      <c r="U139" s="34" t="str">
        <f t="array" aca="1" ref="U139" ca="1">IFERROR(IF(AND(OR(WEEKDAY(T$4,2)&gt;5,T$4=Congés),OR(T139="x",T139="S")),T139,IF(U$4=$E139,"x",IF(AND(((U$4-$E139)/VLOOKUP($D139,Opérations[],8,0))=INT(((U$4-$E139)/VLOOKUP($D139,Opérations[],8,0))),$D139&lt;&gt;""),"S",""))),"")</f>
        <v/>
      </c>
      <c r="V139" s="34" t="str">
        <f t="array" aca="1" ref="V139" ca="1">IFERROR(IF(AND(OR(WEEKDAY(U$4,2)&gt;5,U$4=Congés),OR(U139="x",U139="S")),U139,IF(V$4=$E139,"x",IF(AND(((V$4-$E139)/VLOOKUP($D139,Opérations[],8,0))=INT(((V$4-$E139)/VLOOKUP($D139,Opérations[],8,0))),$D139&lt;&gt;""),"S",""))),"")</f>
        <v/>
      </c>
      <c r="W139" s="34" t="str">
        <f t="array" aca="1" ref="W139" ca="1">IFERROR(IF(AND(OR(WEEKDAY(V$4,2)&gt;5,V$4=Congés),OR(V139="x",V139="S")),V139,IF(W$4=$E139,"x",IF(AND(((W$4-$E139)/VLOOKUP($D139,Opérations[],8,0))=INT(((W$4-$E139)/VLOOKUP($D139,Opérations[],8,0))),$D139&lt;&gt;""),"S",""))),"")</f>
        <v>S</v>
      </c>
      <c r="X139" s="34" t="str">
        <f t="array" aca="1" ref="X139" ca="1">IFERROR(IF(AND(OR(WEEKDAY(W$4,2)&gt;5,W$4=Congés),OR(W139="x",W139="S")),W139,IF(X$4=$E139,"x",IF(AND(((X$4-$E139)/VLOOKUP($D139,Opérations[],8,0))=INT(((X$4-$E139)/VLOOKUP($D139,Opérations[],8,0))),$D139&lt;&gt;""),"S",""))),"")</f>
        <v/>
      </c>
      <c r="Y139" s="34" t="str">
        <f t="array" aca="1" ref="Y139" ca="1">IFERROR(IF(AND(OR(WEEKDAY(X$4,2)&gt;5,X$4=Congés),OR(X139="x",X139="S")),X139,IF(Y$4=$E139,"x",IF(AND(((Y$4-$E139)/VLOOKUP($D139,Opérations[],8,0))=INT(((Y$4-$E139)/VLOOKUP($D139,Opérations[],8,0))),$D139&lt;&gt;""),"S",""))),"")</f>
        <v/>
      </c>
      <c r="Z139" s="34" t="str">
        <f t="array" aca="1" ref="Z139" ca="1">IFERROR(IF(AND(OR(WEEKDAY(Y$4,2)&gt;5,Y$4=Congés),OR(Y139="x",Y139="S")),Y139,IF(Z$4=$E139,"x",IF(AND(((Z$4-$E139)/VLOOKUP($D139,Opérations[],8,0))=INT(((Z$4-$E139)/VLOOKUP($D139,Opérations[],8,0))),$D139&lt;&gt;""),"S",""))),"")</f>
        <v/>
      </c>
      <c r="AA139" s="34" t="str">
        <f t="array" aca="1" ref="AA139" ca="1">IFERROR(IF(AND(OR(WEEKDAY(Z$4,2)&gt;5,Z$4=Congés),OR(Z139="x",Z139="S")),Z139,IF(AA$4=$E139,"x",IF(AND(((AA$4-$E139)/VLOOKUP($D139,Opérations[],8,0))=INT(((AA$4-$E139)/VLOOKUP($D139,Opérations[],8,0))),$D139&lt;&gt;""),"S",""))),"")</f>
        <v/>
      </c>
      <c r="AB139" s="34" t="str">
        <f t="array" aca="1" ref="AB139" ca="1">IFERROR(IF(AND(OR(WEEKDAY(AA$4,2)&gt;5,AA$4=Congés),OR(AA139="x",AA139="S")),AA139,IF(AB$4=$E139,"x",IF(AND(((AB$4-$E139)/VLOOKUP($D139,Opérations[],8,0))=INT(((AB$4-$E139)/VLOOKUP($D139,Opérations[],8,0))),$D139&lt;&gt;""),"S",""))),"")</f>
        <v/>
      </c>
      <c r="AC139" s="34" t="str">
        <f t="array" aca="1" ref="AC139" ca="1">IFERROR(IF(AND(OR(WEEKDAY(AB$4,2)&gt;5,AB$4=Congés),OR(AB139="x",AB139="S")),AB139,IF(AC$4=$E139,"x",IF(AND(((AC$4-$E139)/VLOOKUP($D139,Opérations[],8,0))=INT(((AC$4-$E139)/VLOOKUP($D139,Opérations[],8,0))),$D139&lt;&gt;""),"S",""))),"")</f>
        <v/>
      </c>
      <c r="AD139" s="34" t="str">
        <f t="array" aca="1" ref="AD139" ca="1">IFERROR(IF(AND(OR(WEEKDAY(AC$4,2)&gt;5,AC$4=Congés),OR(AC139="x",AC139="S")),AC139,IF(AD$4=$E139,"x",IF(AND(((AD$4-$E139)/VLOOKUP($D139,Opérations[],8,0))=INT(((AD$4-$E139)/VLOOKUP($D139,Opérations[],8,0))),$D139&lt;&gt;""),"S",""))),"")</f>
        <v/>
      </c>
      <c r="AE139" s="34" t="str">
        <f t="array" aca="1" ref="AE139" ca="1">IFERROR(IF(AND(OR(WEEKDAY(AD$4,2)&gt;5,AD$4=Congés),OR(AD139="x",AD139="S")),AD139,IF(AE$4=$E139,"x",IF(AND(((AE$4-$E139)/VLOOKUP($D139,Opérations[],8,0))=INT(((AE$4-$E139)/VLOOKUP($D139,Opérations[],8,0))),$D139&lt;&gt;""),"S",""))),"")</f>
        <v/>
      </c>
      <c r="AF139" s="34" t="str">
        <f t="array" aca="1" ref="AF139" ca="1">IFERROR(IF(AND(OR(WEEKDAY(AE$4,2)&gt;5,AE$4=Congés),OR(AE139="x",AE139="S")),AE139,IF(AF$4=$E139,"x",IF(AND(((AF$4-$E139)/VLOOKUP($D139,Opérations[],8,0))=INT(((AF$4-$E139)/VLOOKUP($D139,Opérations[],8,0))),$D139&lt;&gt;""),"S",""))),"")</f>
        <v/>
      </c>
      <c r="AG139" s="72" t="str">
        <f t="array" aca="1" ref="AG139" ca="1">IFERROR(IF(AND(OR(WEEKDAY(AF$4,2)&gt;5,AF$4=Congés),OR(AF139="x",AF139="S")),AF139,IF(AG$4=$E139,"x",IF(AND(((AG$4-$E139)/VLOOKUP($D139,Opérations[],8,0))=INT(((AG$4-$E139)/VLOOKUP($D139,Opérations[],8,0))),$D139&lt;&gt;""),"S",""))),"")</f>
        <v/>
      </c>
      <c r="AH139" s="80" t="str">
        <f t="array" aca="1" ref="AH139" ca="1">IFERROR(IF(AND(OR(WEEKDAY(AG$4,2)&gt;5,AG$4=Congés),OR(AG139="x",AG139="S")),AG139,IF(AH$4=$E139,"x",IF(AND(((AH$4-$E139)/VLOOKUP($D139,Opérations[],8,0))=INT(((AH$4-$E139)/VLOOKUP($D139,Opérations[],8,0))),$D139&lt;&gt;""),"S",""))),"")</f>
        <v/>
      </c>
      <c r="AI139" s="34" t="str">
        <f t="array" aca="1" ref="AI139" ca="1">IFERROR(IF(AND(OR(WEEKDAY(AH$4,2)&gt;5,AH$4=Congés),OR(AH139="x",AH139="S")),AH139,IF(AI$4=$E139,"x",IF(AND(((AI$4-$E139)/VLOOKUP($D139,Opérations[],8,0))=INT(((AI$4-$E139)/VLOOKUP($D139,Opérations[],8,0))),$D139&lt;&gt;""),"S",""))),"")</f>
        <v/>
      </c>
      <c r="AJ139" s="34" t="str">
        <f t="array" aca="1" ref="AJ139" ca="1">IFERROR(IF(AND(OR(WEEKDAY(AI$4,2)&gt;5,AI$4=Congés),OR(AI139="x",AI139="S")),AI139,IF(AJ$4=$E139,"x",IF(AND(((AJ$4-$E139)/VLOOKUP($D139,Opérations[],8,0))=INT(((AJ$4-$E139)/VLOOKUP($D139,Opérations[],8,0))),$D139&lt;&gt;""),"S",""))),"")</f>
        <v/>
      </c>
      <c r="AK139" s="34" t="str">
        <f t="array" aca="1" ref="AK139" ca="1">IFERROR(IF(AND(OR(WEEKDAY(AJ$4,2)&gt;5,AJ$4=Congés),OR(AJ139="x",AJ139="S")),AJ139,IF(AK$4=$E139,"x",IF(AND(((AK$4-$E139)/VLOOKUP($D139,Opérations[],8,0))=INT(((AK$4-$E139)/VLOOKUP($D139,Opérations[],8,0))),$D139&lt;&gt;""),"S",""))),"")</f>
        <v>S</v>
      </c>
      <c r="AL139" s="34" t="str">
        <f t="array" aca="1" ref="AL139" ca="1">IFERROR(IF(AND(OR(WEEKDAY(AK$4,2)&gt;5,AK$4=Congés),OR(AK139="x",AK139="S")),AK139,IF(AL$4=$E139,"x",IF(AND(((AL$4-$E139)/VLOOKUP($D139,Opérations[],8,0))=INT(((AL$4-$E139)/VLOOKUP($D139,Opérations[],8,0))),$D139&lt;&gt;""),"S",""))),"")</f>
        <v/>
      </c>
      <c r="AM139" s="34" t="str">
        <f t="array" aca="1" ref="AM139" ca="1">IFERROR(IF(AND(OR(WEEKDAY(AL$4,2)&gt;5,AL$4=Congés),OR(AL139="x",AL139="S")),AL139,IF(AM$4=$E139,"x",IF(AND(((AM$4-$E139)/VLOOKUP($D139,Opérations[],8,0))=INT(((AM$4-$E139)/VLOOKUP($D139,Opérations[],8,0))),$D139&lt;&gt;""),"S",""))),"")</f>
        <v/>
      </c>
      <c r="AN139" s="34" t="str">
        <f t="array" aca="1" ref="AN139" ca="1">IFERROR(IF(AND(OR(WEEKDAY(AM$4,2)&gt;5,AM$4=Congés),OR(AM139="x",AM139="S")),AM139,IF(AN$4=$E139,"x",IF(AND(((AN$4-$E139)/VLOOKUP($D139,Opérations[],8,0))=INT(((AN$4-$E139)/VLOOKUP($D139,Opérations[],8,0))),$D139&lt;&gt;""),"S",""))),"")</f>
        <v/>
      </c>
      <c r="AO139" s="34" t="str">
        <f t="array" aca="1" ref="AO139" ca="1">IFERROR(IF(AND(OR(WEEKDAY(AN$4,2)&gt;5,AN$4=Congés),OR(AN139="x",AN139="S")),AN139,IF(AO$4=$E139,"x",IF(AND(((AO$4-$E139)/VLOOKUP($D139,Opérations[],8,0))=INT(((AO$4-$E139)/VLOOKUP($D139,Opérations[],8,0))),$D139&lt;&gt;""),"S",""))),"")</f>
        <v/>
      </c>
      <c r="AP139" s="34" t="str">
        <f t="array" aca="1" ref="AP139" ca="1">IFERROR(IF(AND(OR(WEEKDAY(AO$4,2)&gt;5,AO$4=Congés),OR(AO139="x",AO139="S")),AO139,IF(AP$4=$E139,"x",IF(AND(((AP$4-$E139)/VLOOKUP($D139,Opérations[],8,0))=INT(((AP$4-$E139)/VLOOKUP($D139,Opérations[],8,0))),$D139&lt;&gt;""),"S",""))),"")</f>
        <v/>
      </c>
      <c r="AQ139" s="34" t="str">
        <f t="array" aca="1" ref="AQ139" ca="1">IFERROR(IF(AND(OR(WEEKDAY(AP$4,2)&gt;5,AP$4=Congés),OR(AP139="x",AP139="S")),AP139,IF(AQ$4=$E139,"x",IF(AND(((AQ$4-$E139)/VLOOKUP($D139,Opérations[],8,0))=INT(((AQ$4-$E139)/VLOOKUP($D139,Opérations[],8,0))),$D139&lt;&gt;""),"S",""))),"")</f>
        <v/>
      </c>
      <c r="AR139" s="34" t="str">
        <f t="array" aca="1" ref="AR139" ca="1">IFERROR(IF(AND(OR(WEEKDAY(AQ$4,2)&gt;5,AQ$4=Congés),OR(AQ139="x",AQ139="S")),AQ139,IF(AR$4=$E139,"x",IF(AND(((AR$4-$E139)/VLOOKUP($D139,Opérations[],8,0))=INT(((AR$4-$E139)/VLOOKUP($D139,Opérations[],8,0))),$D139&lt;&gt;""),"S",""))),"")</f>
        <v/>
      </c>
      <c r="AS139" s="34" t="str">
        <f t="array" aca="1" ref="AS139" ca="1">IFERROR(IF(AND(OR(WEEKDAY(AR$4,2)&gt;5,AR$4=Congés),OR(AR139="x",AR139="S")),AR139,IF(AS$4=$E139,"x",IF(AND(((AS$4-$E139)/VLOOKUP($D139,Opérations[],8,0))=INT(((AS$4-$E139)/VLOOKUP($D139,Opérations[],8,0))),$D139&lt;&gt;""),"S",""))),"")</f>
        <v/>
      </c>
      <c r="AT139" s="34" t="str">
        <f t="array" aca="1" ref="AT139" ca="1">IFERROR(IF(AND(OR(WEEKDAY(AS$4,2)&gt;5,AS$4=Congés),OR(AS139="x",AS139="S")),AS139,IF(AT$4=$E139,"x",IF(AND(((AT$4-$E139)/VLOOKUP($D139,Opérations[],8,0))=INT(((AT$4-$E139)/VLOOKUP($D139,Opérations[],8,0))),$D139&lt;&gt;""),"S",""))),"")</f>
        <v/>
      </c>
      <c r="AU139" s="34" t="str">
        <f t="array" aca="1" ref="AU139" ca="1">IFERROR(IF(AND(OR(WEEKDAY(AT$4,2)&gt;5,AT$4=Congés),OR(AT139="x",AT139="S")),AT139,IF(AU$4=$E139,"x",IF(AND(((AU$4-$E139)/VLOOKUP($D139,Opérations[],8,0))=INT(((AU$4-$E139)/VLOOKUP($D139,Opérations[],8,0))),$D139&lt;&gt;""),"S",""))),"")</f>
        <v/>
      </c>
      <c r="AV139" s="34" t="str">
        <f t="array" aca="1" ref="AV139" ca="1">IFERROR(IF(AND(OR(WEEKDAY(AU$4,2)&gt;5,AU$4=Congés),OR(AU139="x",AU139="S")),AU139,IF(AV$4=$E139,"x",IF(AND(((AV$4-$E139)/VLOOKUP($D139,Opérations[],8,0))=INT(((AV$4-$E139)/VLOOKUP($D139,Opérations[],8,0))),$D139&lt;&gt;""),"S",""))),"")</f>
        <v/>
      </c>
      <c r="AW139" s="34" t="str">
        <f t="array" aca="1" ref="AW139" ca="1">IFERROR(IF(AND(OR(WEEKDAY(AV$4,2)&gt;5,AV$4=Congés),OR(AV139="x",AV139="S")),AV139,IF(AW$4=$E139,"x",IF(AND(((AW$4-$E139)/VLOOKUP($D139,Opérations[],8,0))=INT(((AW$4-$E139)/VLOOKUP($D139,Opérations[],8,0))),$D139&lt;&gt;""),"S",""))),"")</f>
        <v/>
      </c>
      <c r="AX139" s="34" t="str">
        <f t="array" aca="1" ref="AX139" ca="1">IFERROR(IF(AND(OR(WEEKDAY(AW$4,2)&gt;5,AW$4=Congés),OR(AW139="x",AW139="S")),AW139,IF(AX$4=$E139,"x",IF(AND(((AX$4-$E139)/VLOOKUP($D139,Opérations[],8,0))=INT(((AX$4-$E139)/VLOOKUP($D139,Opérations[],8,0))),$D139&lt;&gt;""),"S",""))),"")</f>
        <v/>
      </c>
      <c r="AY139" s="34" t="str">
        <f t="array" aca="1" ref="AY139" ca="1">IFERROR(IF(AND(OR(WEEKDAY(AX$4,2)&gt;5,AX$4=Congés),OR(AX139="x",AX139="S")),AX139,IF(AY$4=$E139,"x",IF(AND(((AY$4-$E139)/VLOOKUP($D139,Opérations[],8,0))=INT(((AY$4-$E139)/VLOOKUP($D139,Opérations[],8,0))),$D139&lt;&gt;""),"S",""))),"")</f>
        <v>S</v>
      </c>
      <c r="AZ139" s="34" t="str">
        <f t="array" aca="1" ref="AZ139" ca="1">IFERROR(IF(AND(OR(WEEKDAY(AY$4,2)&gt;5,AY$4=Congés),OR(AY139="x",AY139="S")),AY139,IF(AZ$4=$E139,"x",IF(AND(((AZ$4-$E139)/VLOOKUP($D139,Opérations[],8,0))=INT(((AZ$4-$E139)/VLOOKUP($D139,Opérations[],8,0))),$D139&lt;&gt;""),"S",""))),"")</f>
        <v/>
      </c>
      <c r="BA139" s="34" t="str">
        <f t="array" aca="1" ref="BA139" ca="1">IFERROR(IF(AND(OR(WEEKDAY(AZ$4,2)&gt;5,AZ$4=Congés),OR(AZ139="x",AZ139="S")),AZ139,IF(BA$4=$E139,"x",IF(AND(((BA$4-$E139)/VLOOKUP($D139,Opérations[],8,0))=INT(((BA$4-$E139)/VLOOKUP($D139,Opérations[],8,0))),$D139&lt;&gt;""),"S",""))),"")</f>
        <v/>
      </c>
      <c r="BB139" s="34" t="str">
        <f t="array" aca="1" ref="BB139" ca="1">IFERROR(IF(AND(OR(WEEKDAY(BA$4,2)&gt;5,BA$4=Congés),OR(BA139="x",BA139="S")),BA139,IF(BB$4=$E139,"x",IF(AND(((BB$4-$E139)/VLOOKUP($D139,Opérations[],8,0))=INT(((BB$4-$E139)/VLOOKUP($D139,Opérations[],8,0))),$D139&lt;&gt;""),"S",""))),"")</f>
        <v/>
      </c>
      <c r="BC139" s="34" t="str">
        <f t="array" aca="1" ref="BC139" ca="1">IFERROR(IF(AND(OR(WEEKDAY(BB$4,2)&gt;5,BB$4=Congés),OR(BB139="x",BB139="S")),BB139,IF(BC$4=$E139,"x",IF(AND(((BC$4-$E139)/VLOOKUP($D139,Opérations[],8,0))=INT(((BC$4-$E139)/VLOOKUP($D139,Opérations[],8,0))),$D139&lt;&gt;""),"S",""))),"")</f>
        <v/>
      </c>
      <c r="BD139" s="72" t="str">
        <f t="array" aca="1" ref="BD139" ca="1">IFERROR(IF(AND(OR(WEEKDAY(BC$4,2)&gt;5,BC$4=Congés),OR(BC139="x",BC139="S")),BC139,IF(BD$4=$E139,"x",IF(AND(((BD$4-$E139)/VLOOKUP($D139,Opérations[],8,0))=INT(((BD$4-$E139)/VLOOKUP($D139,Opérations[],8,0))),$D139&lt;&gt;""),"S",""))),"")</f>
        <v/>
      </c>
    </row>
    <row r="140" spans="3:56">
      <c r="C140" s="159" t="str">
        <f>IF(ISBLANK(D140),"",VLOOKUP(D140,Opérations[],2,0))</f>
        <v>Etat des équèrres fixées sur tasseaux</v>
      </c>
      <c r="D140" s="4">
        <f t="shared" si="6"/>
        <v>134</v>
      </c>
      <c r="E140" s="71">
        <f>IF(ISBLANK(D140),"",VLOOKUP(D140,Opérations[],3,0))</f>
        <v>42657</v>
      </c>
      <c r="F140" s="83"/>
      <c r="G140" s="80" t="str">
        <f t="array" aca="1" ref="G140" ca="1">IFERROR(IF(AND(OR(WEEKDAY(F$4,2)&gt;5,F$4=Congés),OR(F140="x",F140="S")),F140,IF(G$4=$E140,"x",IF(AND(((G$4-$E140)/VLOOKUP($D140,Opérations[],8,0))=INT(((G$4-$E140)/VLOOKUP($D140,Opérations[],8,0))),$D140&lt;&gt;""),"S",""))),"")</f>
        <v/>
      </c>
      <c r="H140" s="34" t="str">
        <f t="array" aca="1" ref="H140" ca="1">IFERROR(IF(AND(OR(WEEKDAY(G$4,2)&gt;5,G$4=Congés),OR(G140="x",G140="S")),G140,IF(H$4=$E140,"x",IF(AND(((H$4-$E140)/VLOOKUP($D140,Opérations[],8,0))=INT(((H$4-$E140)/VLOOKUP($D140,Opérations[],8,0))),$D140&lt;&gt;""),"S",""))),"")</f>
        <v/>
      </c>
      <c r="I140" s="34" t="str">
        <f t="array" aca="1" ref="I140" ca="1">IFERROR(IF(AND(OR(WEEKDAY(H$4,2)&gt;5,H$4=Congés),OR(H140="x",H140="S")),H140,IF(I$4=$E140,"x",IF(AND(((I$4-$E140)/VLOOKUP($D140,Opérations[],8,0))=INT(((I$4-$E140)/VLOOKUP($D140,Opérations[],8,0))),$D140&lt;&gt;""),"S",""))),"")</f>
        <v>S</v>
      </c>
      <c r="J140" s="34" t="str">
        <f t="array" aca="1" ref="J140" ca="1">IFERROR(IF(AND(OR(WEEKDAY(I$4,2)&gt;5,I$4=Congés),OR(I140="x",I140="S")),I140,IF(J$4=$E140,"x",IF(AND(((J$4-$E140)/VLOOKUP($D140,Opérations[],8,0))=INT(((J$4-$E140)/VLOOKUP($D140,Opérations[],8,0))),$D140&lt;&gt;""),"S",""))),"")</f>
        <v/>
      </c>
      <c r="K140" s="34" t="str">
        <f t="array" aca="1" ref="K140" ca="1">IFERROR(IF(AND(OR(WEEKDAY(J$4,2)&gt;5,J$4=Congés),OR(J140="x",J140="S")),J140,IF(K$4=$E140,"x",IF(AND(((K$4-$E140)/VLOOKUP($D140,Opérations[],8,0))=INT(((K$4-$E140)/VLOOKUP($D140,Opérations[],8,0))),$D140&lt;&gt;""),"S",""))),"")</f>
        <v/>
      </c>
      <c r="L140" s="34" t="str">
        <f t="array" aca="1" ref="L140" ca="1">IFERROR(IF(AND(OR(WEEKDAY(K$4,2)&gt;5,K$4=Congés),OR(K140="x",K140="S")),K140,IF(L$4=$E140,"x",IF(AND(((L$4-$E140)/VLOOKUP($D140,Opérations[],8,0))=INT(((L$4-$E140)/VLOOKUP($D140,Opérations[],8,0))),$D140&lt;&gt;""),"S",""))),"")</f>
        <v/>
      </c>
      <c r="M140" s="34" t="str">
        <f t="array" aca="1" ref="M140" ca="1">IFERROR(IF(AND(OR(WEEKDAY(L$4,2)&gt;5,L$4=Congés),OR(L140="x",L140="S")),L140,IF(M$4=$E140,"x",IF(AND(((M$4-$E140)/VLOOKUP($D140,Opérations[],8,0))=INT(((M$4-$E140)/VLOOKUP($D140,Opérations[],8,0))),$D140&lt;&gt;""),"S",""))),"")</f>
        <v/>
      </c>
      <c r="N140" s="34" t="str">
        <f t="array" aca="1" ref="N140" ca="1">IFERROR(IF(AND(OR(WEEKDAY(M$4,2)&gt;5,M$4=Congés),OR(M140="x",M140="S")),M140,IF(N$4=$E140,"x",IF(AND(((N$4-$E140)/VLOOKUP($D140,Opérations[],8,0))=INT(((N$4-$E140)/VLOOKUP($D140,Opérations[],8,0))),$D140&lt;&gt;""),"S",""))),"")</f>
        <v/>
      </c>
      <c r="O140" s="34" t="str">
        <f t="array" aca="1" ref="O140" ca="1">IFERROR(IF(AND(OR(WEEKDAY(N$4,2)&gt;5,N$4=Congés),OR(N140="x",N140="S")),N140,IF(O$4=$E140,"x",IF(AND(((O$4-$E140)/VLOOKUP($D140,Opérations[],8,0))=INT(((O$4-$E140)/VLOOKUP($D140,Opérations[],8,0))),$D140&lt;&gt;""),"S",""))),"")</f>
        <v/>
      </c>
      <c r="P140" s="34" t="str">
        <f t="array" aca="1" ref="P140" ca="1">IFERROR(IF(AND(OR(WEEKDAY(O$4,2)&gt;5,O$4=Congés),OR(O140="x",O140="S")),O140,IF(P$4=$E140,"x",IF(AND(((P$4-$E140)/VLOOKUP($D140,Opérations[],8,0))=INT(((P$4-$E140)/VLOOKUP($D140,Opérations[],8,0))),$D140&lt;&gt;""),"S",""))),"")</f>
        <v/>
      </c>
      <c r="Q140" s="34" t="str">
        <f t="array" aca="1" ref="Q140" ca="1">IFERROR(IF(AND(OR(WEEKDAY(P$4,2)&gt;5,P$4=Congés),OR(P140="x",P140="S")),P140,IF(Q$4=$E140,"x",IF(AND(((Q$4-$E140)/VLOOKUP($D140,Opérations[],8,0))=INT(((Q$4-$E140)/VLOOKUP($D140,Opérations[],8,0))),$D140&lt;&gt;""),"S",""))),"")</f>
        <v/>
      </c>
      <c r="R140" s="34" t="str">
        <f t="array" aca="1" ref="R140" ca="1">IFERROR(IF(AND(OR(WEEKDAY(Q$4,2)&gt;5,Q$4=Congés),OR(Q140="x",Q140="S")),Q140,IF(R$4=$E140,"x",IF(AND(((R$4-$E140)/VLOOKUP($D140,Opérations[],8,0))=INT(((R$4-$E140)/VLOOKUP($D140,Opérations[],8,0))),$D140&lt;&gt;""),"S",""))),"")</f>
        <v/>
      </c>
      <c r="S140" s="34" t="str">
        <f t="array" aca="1" ref="S140" ca="1">IFERROR(IF(AND(OR(WEEKDAY(R$4,2)&gt;5,R$4=Congés),OR(R140="x",R140="S")),R140,IF(S$4=$E140,"x",IF(AND(((S$4-$E140)/VLOOKUP($D140,Opérations[],8,0))=INT(((S$4-$E140)/VLOOKUP($D140,Opérations[],8,0))),$D140&lt;&gt;""),"S",""))),"")</f>
        <v/>
      </c>
      <c r="T140" s="34" t="str">
        <f t="array" aca="1" ref="T140" ca="1">IFERROR(IF(AND(OR(WEEKDAY(S$4,2)&gt;5,S$4=Congés),OR(S140="x",S140="S")),S140,IF(T$4=$E140,"x",IF(AND(((T$4-$E140)/VLOOKUP($D140,Opérations[],8,0))=INT(((T$4-$E140)/VLOOKUP($D140,Opérations[],8,0))),$D140&lt;&gt;""),"S",""))),"")</f>
        <v/>
      </c>
      <c r="U140" s="34" t="str">
        <f t="array" aca="1" ref="U140" ca="1">IFERROR(IF(AND(OR(WEEKDAY(T$4,2)&gt;5,T$4=Congés),OR(T140="x",T140="S")),T140,IF(U$4=$E140,"x",IF(AND(((U$4-$E140)/VLOOKUP($D140,Opérations[],8,0))=INT(((U$4-$E140)/VLOOKUP($D140,Opérations[],8,0))),$D140&lt;&gt;""),"S",""))),"")</f>
        <v/>
      </c>
      <c r="V140" s="34" t="str">
        <f t="array" aca="1" ref="V140" ca="1">IFERROR(IF(AND(OR(WEEKDAY(U$4,2)&gt;5,U$4=Congés),OR(U140="x",U140="S")),U140,IF(V$4=$E140,"x",IF(AND(((V$4-$E140)/VLOOKUP($D140,Opérations[],8,0))=INT(((V$4-$E140)/VLOOKUP($D140,Opérations[],8,0))),$D140&lt;&gt;""),"S",""))),"")</f>
        <v/>
      </c>
      <c r="W140" s="34" t="str">
        <f t="array" aca="1" ref="W140" ca="1">IFERROR(IF(AND(OR(WEEKDAY(V$4,2)&gt;5,V$4=Congés),OR(V140="x",V140="S")),V140,IF(W$4=$E140,"x",IF(AND(((W$4-$E140)/VLOOKUP($D140,Opérations[],8,0))=INT(((W$4-$E140)/VLOOKUP($D140,Opérations[],8,0))),$D140&lt;&gt;""),"S",""))),"")</f>
        <v>S</v>
      </c>
      <c r="X140" s="34" t="str">
        <f t="array" aca="1" ref="X140" ca="1">IFERROR(IF(AND(OR(WEEKDAY(W$4,2)&gt;5,W$4=Congés),OR(W140="x",W140="S")),W140,IF(X$4=$E140,"x",IF(AND(((X$4-$E140)/VLOOKUP($D140,Opérations[],8,0))=INT(((X$4-$E140)/VLOOKUP($D140,Opérations[],8,0))),$D140&lt;&gt;""),"S",""))),"")</f>
        <v/>
      </c>
      <c r="Y140" s="34" t="str">
        <f t="array" aca="1" ref="Y140" ca="1">IFERROR(IF(AND(OR(WEEKDAY(X$4,2)&gt;5,X$4=Congés),OR(X140="x",X140="S")),X140,IF(Y$4=$E140,"x",IF(AND(((Y$4-$E140)/VLOOKUP($D140,Opérations[],8,0))=INT(((Y$4-$E140)/VLOOKUP($D140,Opérations[],8,0))),$D140&lt;&gt;""),"S",""))),"")</f>
        <v/>
      </c>
      <c r="Z140" s="34" t="str">
        <f t="array" aca="1" ref="Z140" ca="1">IFERROR(IF(AND(OR(WEEKDAY(Y$4,2)&gt;5,Y$4=Congés),OR(Y140="x",Y140="S")),Y140,IF(Z$4=$E140,"x",IF(AND(((Z$4-$E140)/VLOOKUP($D140,Opérations[],8,0))=INT(((Z$4-$E140)/VLOOKUP($D140,Opérations[],8,0))),$D140&lt;&gt;""),"S",""))),"")</f>
        <v/>
      </c>
      <c r="AA140" s="34" t="str">
        <f t="array" aca="1" ref="AA140" ca="1">IFERROR(IF(AND(OR(WEEKDAY(Z$4,2)&gt;5,Z$4=Congés),OR(Z140="x",Z140="S")),Z140,IF(AA$4=$E140,"x",IF(AND(((AA$4-$E140)/VLOOKUP($D140,Opérations[],8,0))=INT(((AA$4-$E140)/VLOOKUP($D140,Opérations[],8,0))),$D140&lt;&gt;""),"S",""))),"")</f>
        <v/>
      </c>
      <c r="AB140" s="34" t="str">
        <f t="array" aca="1" ref="AB140" ca="1">IFERROR(IF(AND(OR(WEEKDAY(AA$4,2)&gt;5,AA$4=Congés),OR(AA140="x",AA140="S")),AA140,IF(AB$4=$E140,"x",IF(AND(((AB$4-$E140)/VLOOKUP($D140,Opérations[],8,0))=INT(((AB$4-$E140)/VLOOKUP($D140,Opérations[],8,0))),$D140&lt;&gt;""),"S",""))),"")</f>
        <v/>
      </c>
      <c r="AC140" s="34" t="str">
        <f t="array" aca="1" ref="AC140" ca="1">IFERROR(IF(AND(OR(WEEKDAY(AB$4,2)&gt;5,AB$4=Congés),OR(AB140="x",AB140="S")),AB140,IF(AC$4=$E140,"x",IF(AND(((AC$4-$E140)/VLOOKUP($D140,Opérations[],8,0))=INT(((AC$4-$E140)/VLOOKUP($D140,Opérations[],8,0))),$D140&lt;&gt;""),"S",""))),"")</f>
        <v/>
      </c>
      <c r="AD140" s="34" t="str">
        <f t="array" aca="1" ref="AD140" ca="1">IFERROR(IF(AND(OR(WEEKDAY(AC$4,2)&gt;5,AC$4=Congés),OR(AC140="x",AC140="S")),AC140,IF(AD$4=$E140,"x",IF(AND(((AD$4-$E140)/VLOOKUP($D140,Opérations[],8,0))=INT(((AD$4-$E140)/VLOOKUP($D140,Opérations[],8,0))),$D140&lt;&gt;""),"S",""))),"")</f>
        <v/>
      </c>
      <c r="AE140" s="34" t="str">
        <f t="array" aca="1" ref="AE140" ca="1">IFERROR(IF(AND(OR(WEEKDAY(AD$4,2)&gt;5,AD$4=Congés),OR(AD140="x",AD140="S")),AD140,IF(AE$4=$E140,"x",IF(AND(((AE$4-$E140)/VLOOKUP($D140,Opérations[],8,0))=INT(((AE$4-$E140)/VLOOKUP($D140,Opérations[],8,0))),$D140&lt;&gt;""),"S",""))),"")</f>
        <v/>
      </c>
      <c r="AF140" s="34" t="str">
        <f t="array" aca="1" ref="AF140" ca="1">IFERROR(IF(AND(OR(WEEKDAY(AE$4,2)&gt;5,AE$4=Congés),OR(AE140="x",AE140="S")),AE140,IF(AF$4=$E140,"x",IF(AND(((AF$4-$E140)/VLOOKUP($D140,Opérations[],8,0))=INT(((AF$4-$E140)/VLOOKUP($D140,Opérations[],8,0))),$D140&lt;&gt;""),"S",""))),"")</f>
        <v/>
      </c>
      <c r="AG140" s="72" t="str">
        <f t="array" aca="1" ref="AG140" ca="1">IFERROR(IF(AND(OR(WEEKDAY(AF$4,2)&gt;5,AF$4=Congés),OR(AF140="x",AF140="S")),AF140,IF(AG$4=$E140,"x",IF(AND(((AG$4-$E140)/VLOOKUP($D140,Opérations[],8,0))=INT(((AG$4-$E140)/VLOOKUP($D140,Opérations[],8,0))),$D140&lt;&gt;""),"S",""))),"")</f>
        <v/>
      </c>
      <c r="AH140" s="80" t="str">
        <f t="array" aca="1" ref="AH140" ca="1">IFERROR(IF(AND(OR(WEEKDAY(AG$4,2)&gt;5,AG$4=Congés),OR(AG140="x",AG140="S")),AG140,IF(AH$4=$E140,"x",IF(AND(((AH$4-$E140)/VLOOKUP($D140,Opérations[],8,0))=INT(((AH$4-$E140)/VLOOKUP($D140,Opérations[],8,0))),$D140&lt;&gt;""),"S",""))),"")</f>
        <v/>
      </c>
      <c r="AI140" s="34" t="str">
        <f t="array" aca="1" ref="AI140" ca="1">IFERROR(IF(AND(OR(WEEKDAY(AH$4,2)&gt;5,AH$4=Congés),OR(AH140="x",AH140="S")),AH140,IF(AI$4=$E140,"x",IF(AND(((AI$4-$E140)/VLOOKUP($D140,Opérations[],8,0))=INT(((AI$4-$E140)/VLOOKUP($D140,Opérations[],8,0))),$D140&lt;&gt;""),"S",""))),"")</f>
        <v/>
      </c>
      <c r="AJ140" s="34" t="str">
        <f t="array" aca="1" ref="AJ140" ca="1">IFERROR(IF(AND(OR(WEEKDAY(AI$4,2)&gt;5,AI$4=Congés),OR(AI140="x",AI140="S")),AI140,IF(AJ$4=$E140,"x",IF(AND(((AJ$4-$E140)/VLOOKUP($D140,Opérations[],8,0))=INT(((AJ$4-$E140)/VLOOKUP($D140,Opérations[],8,0))),$D140&lt;&gt;""),"S",""))),"")</f>
        <v/>
      </c>
      <c r="AK140" s="34" t="str">
        <f t="array" aca="1" ref="AK140" ca="1">IFERROR(IF(AND(OR(WEEKDAY(AJ$4,2)&gt;5,AJ$4=Congés),OR(AJ140="x",AJ140="S")),AJ140,IF(AK$4=$E140,"x",IF(AND(((AK$4-$E140)/VLOOKUP($D140,Opérations[],8,0))=INT(((AK$4-$E140)/VLOOKUP($D140,Opérations[],8,0))),$D140&lt;&gt;""),"S",""))),"")</f>
        <v>S</v>
      </c>
      <c r="AL140" s="34" t="str">
        <f t="array" aca="1" ref="AL140" ca="1">IFERROR(IF(AND(OR(WEEKDAY(AK$4,2)&gt;5,AK$4=Congés),OR(AK140="x",AK140="S")),AK140,IF(AL$4=$E140,"x",IF(AND(((AL$4-$E140)/VLOOKUP($D140,Opérations[],8,0))=INT(((AL$4-$E140)/VLOOKUP($D140,Opérations[],8,0))),$D140&lt;&gt;""),"S",""))),"")</f>
        <v/>
      </c>
      <c r="AM140" s="34" t="str">
        <f t="array" aca="1" ref="AM140" ca="1">IFERROR(IF(AND(OR(WEEKDAY(AL$4,2)&gt;5,AL$4=Congés),OR(AL140="x",AL140="S")),AL140,IF(AM$4=$E140,"x",IF(AND(((AM$4-$E140)/VLOOKUP($D140,Opérations[],8,0))=INT(((AM$4-$E140)/VLOOKUP($D140,Opérations[],8,0))),$D140&lt;&gt;""),"S",""))),"")</f>
        <v/>
      </c>
      <c r="AN140" s="34" t="str">
        <f t="array" aca="1" ref="AN140" ca="1">IFERROR(IF(AND(OR(WEEKDAY(AM$4,2)&gt;5,AM$4=Congés),OR(AM140="x",AM140="S")),AM140,IF(AN$4=$E140,"x",IF(AND(((AN$4-$E140)/VLOOKUP($D140,Opérations[],8,0))=INT(((AN$4-$E140)/VLOOKUP($D140,Opérations[],8,0))),$D140&lt;&gt;""),"S",""))),"")</f>
        <v/>
      </c>
      <c r="AO140" s="34" t="str">
        <f t="array" aca="1" ref="AO140" ca="1">IFERROR(IF(AND(OR(WEEKDAY(AN$4,2)&gt;5,AN$4=Congés),OR(AN140="x",AN140="S")),AN140,IF(AO$4=$E140,"x",IF(AND(((AO$4-$E140)/VLOOKUP($D140,Opérations[],8,0))=INT(((AO$4-$E140)/VLOOKUP($D140,Opérations[],8,0))),$D140&lt;&gt;""),"S",""))),"")</f>
        <v/>
      </c>
      <c r="AP140" s="34" t="str">
        <f t="array" aca="1" ref="AP140" ca="1">IFERROR(IF(AND(OR(WEEKDAY(AO$4,2)&gt;5,AO$4=Congés),OR(AO140="x",AO140="S")),AO140,IF(AP$4=$E140,"x",IF(AND(((AP$4-$E140)/VLOOKUP($D140,Opérations[],8,0))=INT(((AP$4-$E140)/VLOOKUP($D140,Opérations[],8,0))),$D140&lt;&gt;""),"S",""))),"")</f>
        <v/>
      </c>
      <c r="AQ140" s="34" t="str">
        <f t="array" aca="1" ref="AQ140" ca="1">IFERROR(IF(AND(OR(WEEKDAY(AP$4,2)&gt;5,AP$4=Congés),OR(AP140="x",AP140="S")),AP140,IF(AQ$4=$E140,"x",IF(AND(((AQ$4-$E140)/VLOOKUP($D140,Opérations[],8,0))=INT(((AQ$4-$E140)/VLOOKUP($D140,Opérations[],8,0))),$D140&lt;&gt;""),"S",""))),"")</f>
        <v/>
      </c>
      <c r="AR140" s="34" t="str">
        <f t="array" aca="1" ref="AR140" ca="1">IFERROR(IF(AND(OR(WEEKDAY(AQ$4,2)&gt;5,AQ$4=Congés),OR(AQ140="x",AQ140="S")),AQ140,IF(AR$4=$E140,"x",IF(AND(((AR$4-$E140)/VLOOKUP($D140,Opérations[],8,0))=INT(((AR$4-$E140)/VLOOKUP($D140,Opérations[],8,0))),$D140&lt;&gt;""),"S",""))),"")</f>
        <v/>
      </c>
      <c r="AS140" s="34" t="str">
        <f t="array" aca="1" ref="AS140" ca="1">IFERROR(IF(AND(OR(WEEKDAY(AR$4,2)&gt;5,AR$4=Congés),OR(AR140="x",AR140="S")),AR140,IF(AS$4=$E140,"x",IF(AND(((AS$4-$E140)/VLOOKUP($D140,Opérations[],8,0))=INT(((AS$4-$E140)/VLOOKUP($D140,Opérations[],8,0))),$D140&lt;&gt;""),"S",""))),"")</f>
        <v/>
      </c>
      <c r="AT140" s="34" t="str">
        <f t="array" aca="1" ref="AT140" ca="1">IFERROR(IF(AND(OR(WEEKDAY(AS$4,2)&gt;5,AS$4=Congés),OR(AS140="x",AS140="S")),AS140,IF(AT$4=$E140,"x",IF(AND(((AT$4-$E140)/VLOOKUP($D140,Opérations[],8,0))=INT(((AT$4-$E140)/VLOOKUP($D140,Opérations[],8,0))),$D140&lt;&gt;""),"S",""))),"")</f>
        <v/>
      </c>
      <c r="AU140" s="34" t="str">
        <f t="array" aca="1" ref="AU140" ca="1">IFERROR(IF(AND(OR(WEEKDAY(AT$4,2)&gt;5,AT$4=Congés),OR(AT140="x",AT140="S")),AT140,IF(AU$4=$E140,"x",IF(AND(((AU$4-$E140)/VLOOKUP($D140,Opérations[],8,0))=INT(((AU$4-$E140)/VLOOKUP($D140,Opérations[],8,0))),$D140&lt;&gt;""),"S",""))),"")</f>
        <v/>
      </c>
      <c r="AV140" s="34" t="str">
        <f t="array" aca="1" ref="AV140" ca="1">IFERROR(IF(AND(OR(WEEKDAY(AU$4,2)&gt;5,AU$4=Congés),OR(AU140="x",AU140="S")),AU140,IF(AV$4=$E140,"x",IF(AND(((AV$4-$E140)/VLOOKUP($D140,Opérations[],8,0))=INT(((AV$4-$E140)/VLOOKUP($D140,Opérations[],8,0))),$D140&lt;&gt;""),"S",""))),"")</f>
        <v/>
      </c>
      <c r="AW140" s="34" t="str">
        <f t="array" aca="1" ref="AW140" ca="1">IFERROR(IF(AND(OR(WEEKDAY(AV$4,2)&gt;5,AV$4=Congés),OR(AV140="x",AV140="S")),AV140,IF(AW$4=$E140,"x",IF(AND(((AW$4-$E140)/VLOOKUP($D140,Opérations[],8,0))=INT(((AW$4-$E140)/VLOOKUP($D140,Opérations[],8,0))),$D140&lt;&gt;""),"S",""))),"")</f>
        <v/>
      </c>
      <c r="AX140" s="34" t="str">
        <f t="array" aca="1" ref="AX140" ca="1">IFERROR(IF(AND(OR(WEEKDAY(AW$4,2)&gt;5,AW$4=Congés),OR(AW140="x",AW140="S")),AW140,IF(AX$4=$E140,"x",IF(AND(((AX$4-$E140)/VLOOKUP($D140,Opérations[],8,0))=INT(((AX$4-$E140)/VLOOKUP($D140,Opérations[],8,0))),$D140&lt;&gt;""),"S",""))),"")</f>
        <v/>
      </c>
      <c r="AY140" s="34" t="str">
        <f t="array" aca="1" ref="AY140" ca="1">IFERROR(IF(AND(OR(WEEKDAY(AX$4,2)&gt;5,AX$4=Congés),OR(AX140="x",AX140="S")),AX140,IF(AY$4=$E140,"x",IF(AND(((AY$4-$E140)/VLOOKUP($D140,Opérations[],8,0))=INT(((AY$4-$E140)/VLOOKUP($D140,Opérations[],8,0))),$D140&lt;&gt;""),"S",""))),"")</f>
        <v>S</v>
      </c>
      <c r="AZ140" s="34" t="str">
        <f t="array" aca="1" ref="AZ140" ca="1">IFERROR(IF(AND(OR(WEEKDAY(AY$4,2)&gt;5,AY$4=Congés),OR(AY140="x",AY140="S")),AY140,IF(AZ$4=$E140,"x",IF(AND(((AZ$4-$E140)/VLOOKUP($D140,Opérations[],8,0))=INT(((AZ$4-$E140)/VLOOKUP($D140,Opérations[],8,0))),$D140&lt;&gt;""),"S",""))),"")</f>
        <v/>
      </c>
      <c r="BA140" s="34" t="str">
        <f t="array" aca="1" ref="BA140" ca="1">IFERROR(IF(AND(OR(WEEKDAY(AZ$4,2)&gt;5,AZ$4=Congés),OR(AZ140="x",AZ140="S")),AZ140,IF(BA$4=$E140,"x",IF(AND(((BA$4-$E140)/VLOOKUP($D140,Opérations[],8,0))=INT(((BA$4-$E140)/VLOOKUP($D140,Opérations[],8,0))),$D140&lt;&gt;""),"S",""))),"")</f>
        <v/>
      </c>
      <c r="BB140" s="34" t="str">
        <f t="array" aca="1" ref="BB140" ca="1">IFERROR(IF(AND(OR(WEEKDAY(BA$4,2)&gt;5,BA$4=Congés),OR(BA140="x",BA140="S")),BA140,IF(BB$4=$E140,"x",IF(AND(((BB$4-$E140)/VLOOKUP($D140,Opérations[],8,0))=INT(((BB$4-$E140)/VLOOKUP($D140,Opérations[],8,0))),$D140&lt;&gt;""),"S",""))),"")</f>
        <v/>
      </c>
      <c r="BC140" s="34" t="str">
        <f t="array" aca="1" ref="BC140" ca="1">IFERROR(IF(AND(OR(WEEKDAY(BB$4,2)&gt;5,BB$4=Congés),OR(BB140="x",BB140="S")),BB140,IF(BC$4=$E140,"x",IF(AND(((BC$4-$E140)/VLOOKUP($D140,Opérations[],8,0))=INT(((BC$4-$E140)/VLOOKUP($D140,Opérations[],8,0))),$D140&lt;&gt;""),"S",""))),"")</f>
        <v/>
      </c>
      <c r="BD140" s="72" t="str">
        <f t="array" aca="1" ref="BD140" ca="1">IFERROR(IF(AND(OR(WEEKDAY(BC$4,2)&gt;5,BC$4=Congés),OR(BC140="x",BC140="S")),BC140,IF(BD$4=$E140,"x",IF(AND(((BD$4-$E140)/VLOOKUP($D140,Opérations[],8,0))=INT(((BD$4-$E140)/VLOOKUP($D140,Opérations[],8,0))),$D140&lt;&gt;""),"S",""))),"")</f>
        <v/>
      </c>
    </row>
    <row r="141" spans="3:56">
      <c r="C141" s="159" t="str">
        <f>IF(ISBLANK(D141),"",VLOOKUP(D141,Opérations[],2,0))</f>
        <v>Graissage des paliers</v>
      </c>
      <c r="D141" s="4">
        <f t="shared" si="6"/>
        <v>135</v>
      </c>
      <c r="E141" s="71">
        <f>IF(ISBLANK(D141),"",VLOOKUP(D141,Opérations[],3,0))</f>
        <v>42657</v>
      </c>
      <c r="F141" s="83"/>
      <c r="G141" s="80" t="str">
        <f t="array" aca="1" ref="G141" ca="1">IFERROR(IF(AND(OR(WEEKDAY(F$4,2)&gt;5,F$4=Congés),OR(F141="x",F141="S")),F141,IF(G$4=$E141,"x",IF(AND(((G$4-$E141)/VLOOKUP($D141,Opérations[],8,0))=INT(((G$4-$E141)/VLOOKUP($D141,Opérations[],8,0))),$D141&lt;&gt;""),"S",""))),"")</f>
        <v/>
      </c>
      <c r="H141" s="34" t="str">
        <f t="array" aca="1" ref="H141" ca="1">IFERROR(IF(AND(OR(WEEKDAY(G$4,2)&gt;5,G$4=Congés),OR(G141="x",G141="S")),G141,IF(H$4=$E141,"x",IF(AND(((H$4-$E141)/VLOOKUP($D141,Opérations[],8,0))=INT(((H$4-$E141)/VLOOKUP($D141,Opérations[],8,0))),$D141&lt;&gt;""),"S",""))),"")</f>
        <v/>
      </c>
      <c r="I141" s="34" t="str">
        <f t="array" aca="1" ref="I141" ca="1">IFERROR(IF(AND(OR(WEEKDAY(H$4,2)&gt;5,H$4=Congés),OR(H141="x",H141="S")),H141,IF(I$4=$E141,"x",IF(AND(((I$4-$E141)/VLOOKUP($D141,Opérations[],8,0))=INT(((I$4-$E141)/VLOOKUP($D141,Opérations[],8,0))),$D141&lt;&gt;""),"S",""))),"")</f>
        <v/>
      </c>
      <c r="J141" s="34" t="str">
        <f t="array" aca="1" ref="J141" ca="1">IFERROR(IF(AND(OR(WEEKDAY(I$4,2)&gt;5,I$4=Congés),OR(I141="x",I141="S")),I141,IF(J$4=$E141,"x",IF(AND(((J$4-$E141)/VLOOKUP($D141,Opérations[],8,0))=INT(((J$4-$E141)/VLOOKUP($D141,Opérations[],8,0))),$D141&lt;&gt;""),"S",""))),"")</f>
        <v/>
      </c>
      <c r="K141" s="34" t="str">
        <f t="array" aca="1" ref="K141" ca="1">IFERROR(IF(AND(OR(WEEKDAY(J$4,2)&gt;5,J$4=Congés),OR(J141="x",J141="S")),J141,IF(K$4=$E141,"x",IF(AND(((K$4-$E141)/VLOOKUP($D141,Opérations[],8,0))=INT(((K$4-$E141)/VLOOKUP($D141,Opérations[],8,0))),$D141&lt;&gt;""),"S",""))),"")</f>
        <v/>
      </c>
      <c r="L141" s="34" t="str">
        <f t="array" aca="1" ref="L141" ca="1">IFERROR(IF(AND(OR(WEEKDAY(K$4,2)&gt;5,K$4=Congés),OR(K141="x",K141="S")),K141,IF(L$4=$E141,"x",IF(AND(((L$4-$E141)/VLOOKUP($D141,Opérations[],8,0))=INT(((L$4-$E141)/VLOOKUP($D141,Opérations[],8,0))),$D141&lt;&gt;""),"S",""))),"")</f>
        <v/>
      </c>
      <c r="M141" s="34" t="str">
        <f t="array" aca="1" ref="M141" ca="1">IFERROR(IF(AND(OR(WEEKDAY(L$4,2)&gt;5,L$4=Congés),OR(L141="x",L141="S")),L141,IF(M$4=$E141,"x",IF(AND(((M$4-$E141)/VLOOKUP($D141,Opérations[],8,0))=INT(((M$4-$E141)/VLOOKUP($D141,Opérations[],8,0))),$D141&lt;&gt;""),"S",""))),"")</f>
        <v/>
      </c>
      <c r="N141" s="34" t="str">
        <f t="array" aca="1" ref="N141" ca="1">IFERROR(IF(AND(OR(WEEKDAY(M$4,2)&gt;5,M$4=Congés),OR(M141="x",M141="S")),M141,IF(N$4=$E141,"x",IF(AND(((N$4-$E141)/VLOOKUP($D141,Opérations[],8,0))=INT(((N$4-$E141)/VLOOKUP($D141,Opérations[],8,0))),$D141&lt;&gt;""),"S",""))),"")</f>
        <v/>
      </c>
      <c r="O141" s="34" t="str">
        <f t="array" aca="1" ref="O141" ca="1">IFERROR(IF(AND(OR(WEEKDAY(N$4,2)&gt;5,N$4=Congés),OR(N141="x",N141="S")),N141,IF(O$4=$E141,"x",IF(AND(((O$4-$E141)/VLOOKUP($D141,Opérations[],8,0))=INT(((O$4-$E141)/VLOOKUP($D141,Opérations[],8,0))),$D141&lt;&gt;""),"S",""))),"")</f>
        <v/>
      </c>
      <c r="P141" s="34" t="str">
        <f t="array" aca="1" ref="P141" ca="1">IFERROR(IF(AND(OR(WEEKDAY(O$4,2)&gt;5,O$4=Congés),OR(O141="x",O141="S")),O141,IF(P$4=$E141,"x",IF(AND(((P$4-$E141)/VLOOKUP($D141,Opérations[],8,0))=INT(((P$4-$E141)/VLOOKUP($D141,Opérations[],8,0))),$D141&lt;&gt;""),"S",""))),"")</f>
        <v/>
      </c>
      <c r="Q141" s="34" t="str">
        <f t="array" aca="1" ref="Q141" ca="1">IFERROR(IF(AND(OR(WEEKDAY(P$4,2)&gt;5,P$4=Congés),OR(P141="x",P141="S")),P141,IF(Q$4=$E141,"x",IF(AND(((Q$4-$E141)/VLOOKUP($D141,Opérations[],8,0))=INT(((Q$4-$E141)/VLOOKUP($D141,Opérations[],8,0))),$D141&lt;&gt;""),"S",""))),"")</f>
        <v/>
      </c>
      <c r="R141" s="34" t="str">
        <f t="array" aca="1" ref="R141" ca="1">IFERROR(IF(AND(OR(WEEKDAY(Q$4,2)&gt;5,Q$4=Congés),OR(Q141="x",Q141="S")),Q141,IF(R$4=$E141,"x",IF(AND(((R$4-$E141)/VLOOKUP($D141,Opérations[],8,0))=INT(((R$4-$E141)/VLOOKUP($D141,Opérations[],8,0))),$D141&lt;&gt;""),"S",""))),"")</f>
        <v/>
      </c>
      <c r="S141" s="34" t="str">
        <f t="array" aca="1" ref="S141" ca="1">IFERROR(IF(AND(OR(WEEKDAY(R$4,2)&gt;5,R$4=Congés),OR(R141="x",R141="S")),R141,IF(S$4=$E141,"x",IF(AND(((S$4-$E141)/VLOOKUP($D141,Opérations[],8,0))=INT(((S$4-$E141)/VLOOKUP($D141,Opérations[],8,0))),$D141&lt;&gt;""),"S",""))),"")</f>
        <v/>
      </c>
      <c r="T141" s="34" t="str">
        <f t="array" aca="1" ref="T141" ca="1">IFERROR(IF(AND(OR(WEEKDAY(S$4,2)&gt;5,S$4=Congés),OR(S141="x",S141="S")),S141,IF(T$4=$E141,"x",IF(AND(((T$4-$E141)/VLOOKUP($D141,Opérations[],8,0))=INT(((T$4-$E141)/VLOOKUP($D141,Opérations[],8,0))),$D141&lt;&gt;""),"S",""))),"")</f>
        <v/>
      </c>
      <c r="U141" s="34" t="str">
        <f t="array" aca="1" ref="U141" ca="1">IFERROR(IF(AND(OR(WEEKDAY(T$4,2)&gt;5,T$4=Congés),OR(T141="x",T141="S")),T141,IF(U$4=$E141,"x",IF(AND(((U$4-$E141)/VLOOKUP($D141,Opérations[],8,0))=INT(((U$4-$E141)/VLOOKUP($D141,Opérations[],8,0))),$D141&lt;&gt;""),"S",""))),"")</f>
        <v/>
      </c>
      <c r="V141" s="34" t="str">
        <f t="array" aca="1" ref="V141" ca="1">IFERROR(IF(AND(OR(WEEKDAY(U$4,2)&gt;5,U$4=Congés),OR(U141="x",U141="S")),U141,IF(V$4=$E141,"x",IF(AND(((V$4-$E141)/VLOOKUP($D141,Opérations[],8,0))=INT(((V$4-$E141)/VLOOKUP($D141,Opérations[],8,0))),$D141&lt;&gt;""),"S",""))),"")</f>
        <v/>
      </c>
      <c r="W141" s="34" t="str">
        <f t="array" aca="1" ref="W141" ca="1">IFERROR(IF(AND(OR(WEEKDAY(V$4,2)&gt;5,V$4=Congés),OR(V141="x",V141="S")),V141,IF(W$4=$E141,"x",IF(AND(((W$4-$E141)/VLOOKUP($D141,Opérations[],8,0))=INT(((W$4-$E141)/VLOOKUP($D141,Opérations[],8,0))),$D141&lt;&gt;""),"S",""))),"")</f>
        <v/>
      </c>
      <c r="X141" s="34" t="str">
        <f t="array" aca="1" ref="X141" ca="1">IFERROR(IF(AND(OR(WEEKDAY(W$4,2)&gt;5,W$4=Congés),OR(W141="x",W141="S")),W141,IF(X$4=$E141,"x",IF(AND(((X$4-$E141)/VLOOKUP($D141,Opérations[],8,0))=INT(((X$4-$E141)/VLOOKUP($D141,Opérations[],8,0))),$D141&lt;&gt;""),"S",""))),"")</f>
        <v/>
      </c>
      <c r="Y141" s="34" t="str">
        <f t="array" aca="1" ref="Y141" ca="1">IFERROR(IF(AND(OR(WEEKDAY(X$4,2)&gt;5,X$4=Congés),OR(X141="x",X141="S")),X141,IF(Y$4=$E141,"x",IF(AND(((Y$4-$E141)/VLOOKUP($D141,Opérations[],8,0))=INT(((Y$4-$E141)/VLOOKUP($D141,Opérations[],8,0))),$D141&lt;&gt;""),"S",""))),"")</f>
        <v/>
      </c>
      <c r="Z141" s="34" t="str">
        <f t="array" aca="1" ref="Z141" ca="1">IFERROR(IF(AND(OR(WEEKDAY(Y$4,2)&gt;5,Y$4=Congés),OR(Y141="x",Y141="S")),Y141,IF(Z$4=$E141,"x",IF(AND(((Z$4-$E141)/VLOOKUP($D141,Opérations[],8,0))=INT(((Z$4-$E141)/VLOOKUP($D141,Opérations[],8,0))),$D141&lt;&gt;""),"S",""))),"")</f>
        <v/>
      </c>
      <c r="AA141" s="34" t="str">
        <f t="array" aca="1" ref="AA141" ca="1">IFERROR(IF(AND(OR(WEEKDAY(Z$4,2)&gt;5,Z$4=Congés),OR(Z141="x",Z141="S")),Z141,IF(AA$4=$E141,"x",IF(AND(((AA$4-$E141)/VLOOKUP($D141,Opérations[],8,0))=INT(((AA$4-$E141)/VLOOKUP($D141,Opérations[],8,0))),$D141&lt;&gt;""),"S",""))),"")</f>
        <v/>
      </c>
      <c r="AB141" s="34" t="str">
        <f t="array" aca="1" ref="AB141" ca="1">IFERROR(IF(AND(OR(WEEKDAY(AA$4,2)&gt;5,AA$4=Congés),OR(AA141="x",AA141="S")),AA141,IF(AB$4=$E141,"x",IF(AND(((AB$4-$E141)/VLOOKUP($D141,Opérations[],8,0))=INT(((AB$4-$E141)/VLOOKUP($D141,Opérations[],8,0))),$D141&lt;&gt;""),"S",""))),"")</f>
        <v/>
      </c>
      <c r="AC141" s="34" t="str">
        <f t="array" aca="1" ref="AC141" ca="1">IFERROR(IF(AND(OR(WEEKDAY(AB$4,2)&gt;5,AB$4=Congés),OR(AB141="x",AB141="S")),AB141,IF(AC$4=$E141,"x",IF(AND(((AC$4-$E141)/VLOOKUP($D141,Opérations[],8,0))=INT(((AC$4-$E141)/VLOOKUP($D141,Opérations[],8,0))),$D141&lt;&gt;""),"S",""))),"")</f>
        <v/>
      </c>
      <c r="AD141" s="34" t="str">
        <f t="array" aca="1" ref="AD141" ca="1">IFERROR(IF(AND(OR(WEEKDAY(AC$4,2)&gt;5,AC$4=Congés),OR(AC141="x",AC141="S")),AC141,IF(AD$4=$E141,"x",IF(AND(((AD$4-$E141)/VLOOKUP($D141,Opérations[],8,0))=INT(((AD$4-$E141)/VLOOKUP($D141,Opérations[],8,0))),$D141&lt;&gt;""),"S",""))),"")</f>
        <v/>
      </c>
      <c r="AE141" s="34" t="str">
        <f t="array" aca="1" ref="AE141" ca="1">IFERROR(IF(AND(OR(WEEKDAY(AD$4,2)&gt;5,AD$4=Congés),OR(AD141="x",AD141="S")),AD141,IF(AE$4=$E141,"x",IF(AND(((AE$4-$E141)/VLOOKUP($D141,Opérations[],8,0))=INT(((AE$4-$E141)/VLOOKUP($D141,Opérations[],8,0))),$D141&lt;&gt;""),"S",""))),"")</f>
        <v/>
      </c>
      <c r="AF141" s="34" t="str">
        <f t="array" aca="1" ref="AF141" ca="1">IFERROR(IF(AND(OR(WEEKDAY(AE$4,2)&gt;5,AE$4=Congés),OR(AE141="x",AE141="S")),AE141,IF(AF$4=$E141,"x",IF(AND(((AF$4-$E141)/VLOOKUP($D141,Opérations[],8,0))=INT(((AF$4-$E141)/VLOOKUP($D141,Opérations[],8,0))),$D141&lt;&gt;""),"S",""))),"")</f>
        <v/>
      </c>
      <c r="AG141" s="72" t="str">
        <f t="array" aca="1" ref="AG141" ca="1">IFERROR(IF(AND(OR(WEEKDAY(AF$4,2)&gt;5,AF$4=Congés),OR(AF141="x",AF141="S")),AF141,IF(AG$4=$E141,"x",IF(AND(((AG$4-$E141)/VLOOKUP($D141,Opérations[],8,0))=INT(((AG$4-$E141)/VLOOKUP($D141,Opérations[],8,0))),$D141&lt;&gt;""),"S",""))),"")</f>
        <v/>
      </c>
      <c r="AH141" s="80" t="str">
        <f t="array" aca="1" ref="AH141" ca="1">IFERROR(IF(AND(OR(WEEKDAY(AG$4,2)&gt;5,AG$4=Congés),OR(AG141="x",AG141="S")),AG141,IF(AH$4=$E141,"x",IF(AND(((AH$4-$E141)/VLOOKUP($D141,Opérations[],8,0))=INT(((AH$4-$E141)/VLOOKUP($D141,Opérations[],8,0))),$D141&lt;&gt;""),"S",""))),"")</f>
        <v/>
      </c>
      <c r="AI141" s="34" t="str">
        <f t="array" aca="1" ref="AI141" ca="1">IFERROR(IF(AND(OR(WEEKDAY(AH$4,2)&gt;5,AH$4=Congés),OR(AH141="x",AH141="S")),AH141,IF(AI$4=$E141,"x",IF(AND(((AI$4-$E141)/VLOOKUP($D141,Opérations[],8,0))=INT(((AI$4-$E141)/VLOOKUP($D141,Opérations[],8,0))),$D141&lt;&gt;""),"S",""))),"")</f>
        <v/>
      </c>
      <c r="AJ141" s="34" t="str">
        <f t="array" aca="1" ref="AJ141" ca="1">IFERROR(IF(AND(OR(WEEKDAY(AI$4,2)&gt;5,AI$4=Congés),OR(AI141="x",AI141="S")),AI141,IF(AJ$4=$E141,"x",IF(AND(((AJ$4-$E141)/VLOOKUP($D141,Opérations[],8,0))=INT(((AJ$4-$E141)/VLOOKUP($D141,Opérations[],8,0))),$D141&lt;&gt;""),"S",""))),"")</f>
        <v/>
      </c>
      <c r="AK141" s="34" t="str">
        <f t="array" aca="1" ref="AK141" ca="1">IFERROR(IF(AND(OR(WEEKDAY(AJ$4,2)&gt;5,AJ$4=Congés),OR(AJ141="x",AJ141="S")),AJ141,IF(AK$4=$E141,"x",IF(AND(((AK$4-$E141)/VLOOKUP($D141,Opérations[],8,0))=INT(((AK$4-$E141)/VLOOKUP($D141,Opérations[],8,0))),$D141&lt;&gt;""),"S",""))),"")</f>
        <v/>
      </c>
      <c r="AL141" s="34" t="str">
        <f t="array" aca="1" ref="AL141" ca="1">IFERROR(IF(AND(OR(WEEKDAY(AK$4,2)&gt;5,AK$4=Congés),OR(AK141="x",AK141="S")),AK141,IF(AL$4=$E141,"x",IF(AND(((AL$4-$E141)/VLOOKUP($D141,Opérations[],8,0))=INT(((AL$4-$E141)/VLOOKUP($D141,Opérations[],8,0))),$D141&lt;&gt;""),"S",""))),"")</f>
        <v/>
      </c>
      <c r="AM141" s="34" t="str">
        <f t="array" aca="1" ref="AM141" ca="1">IFERROR(IF(AND(OR(WEEKDAY(AL$4,2)&gt;5,AL$4=Congés),OR(AL141="x",AL141="S")),AL141,IF(AM$4=$E141,"x",IF(AND(((AM$4-$E141)/VLOOKUP($D141,Opérations[],8,0))=INT(((AM$4-$E141)/VLOOKUP($D141,Opérations[],8,0))),$D141&lt;&gt;""),"S",""))),"")</f>
        <v/>
      </c>
      <c r="AN141" s="34" t="str">
        <f t="array" aca="1" ref="AN141" ca="1">IFERROR(IF(AND(OR(WEEKDAY(AM$4,2)&gt;5,AM$4=Congés),OR(AM141="x",AM141="S")),AM141,IF(AN$4=$E141,"x",IF(AND(((AN$4-$E141)/VLOOKUP($D141,Opérations[],8,0))=INT(((AN$4-$E141)/VLOOKUP($D141,Opérations[],8,0))),$D141&lt;&gt;""),"S",""))),"")</f>
        <v/>
      </c>
      <c r="AO141" s="34" t="str">
        <f t="array" aca="1" ref="AO141" ca="1">IFERROR(IF(AND(OR(WEEKDAY(AN$4,2)&gt;5,AN$4=Congés),OR(AN141="x",AN141="S")),AN141,IF(AO$4=$E141,"x",IF(AND(((AO$4-$E141)/VLOOKUP($D141,Opérations[],8,0))=INT(((AO$4-$E141)/VLOOKUP($D141,Opérations[],8,0))),$D141&lt;&gt;""),"S",""))),"")</f>
        <v/>
      </c>
      <c r="AP141" s="34" t="str">
        <f t="array" aca="1" ref="AP141" ca="1">IFERROR(IF(AND(OR(WEEKDAY(AO$4,2)&gt;5,AO$4=Congés),OR(AO141="x",AO141="S")),AO141,IF(AP$4=$E141,"x",IF(AND(((AP$4-$E141)/VLOOKUP($D141,Opérations[],8,0))=INT(((AP$4-$E141)/VLOOKUP($D141,Opérations[],8,0))),$D141&lt;&gt;""),"S",""))),"")</f>
        <v/>
      </c>
      <c r="AQ141" s="34" t="str">
        <f t="array" aca="1" ref="AQ141" ca="1">IFERROR(IF(AND(OR(WEEKDAY(AP$4,2)&gt;5,AP$4=Congés),OR(AP141="x",AP141="S")),AP141,IF(AQ$4=$E141,"x",IF(AND(((AQ$4-$E141)/VLOOKUP($D141,Opérations[],8,0))=INT(((AQ$4-$E141)/VLOOKUP($D141,Opérations[],8,0))),$D141&lt;&gt;""),"S",""))),"")</f>
        <v/>
      </c>
      <c r="AR141" s="34" t="str">
        <f t="array" aca="1" ref="AR141" ca="1">IFERROR(IF(AND(OR(WEEKDAY(AQ$4,2)&gt;5,AQ$4=Congés),OR(AQ141="x",AQ141="S")),AQ141,IF(AR$4=$E141,"x",IF(AND(((AR$4-$E141)/VLOOKUP($D141,Opérations[],8,0))=INT(((AR$4-$E141)/VLOOKUP($D141,Opérations[],8,0))),$D141&lt;&gt;""),"S",""))),"")</f>
        <v/>
      </c>
      <c r="AS141" s="34" t="str">
        <f t="array" aca="1" ref="AS141" ca="1">IFERROR(IF(AND(OR(WEEKDAY(AR$4,2)&gt;5,AR$4=Congés),OR(AR141="x",AR141="S")),AR141,IF(AS$4=$E141,"x",IF(AND(((AS$4-$E141)/VLOOKUP($D141,Opérations[],8,0))=INT(((AS$4-$E141)/VLOOKUP($D141,Opérations[],8,0))),$D141&lt;&gt;""),"S",""))),"")</f>
        <v/>
      </c>
      <c r="AT141" s="34" t="str">
        <f t="array" aca="1" ref="AT141" ca="1">IFERROR(IF(AND(OR(WEEKDAY(AS$4,2)&gt;5,AS$4=Congés),OR(AS141="x",AS141="S")),AS141,IF(AT$4=$E141,"x",IF(AND(((AT$4-$E141)/VLOOKUP($D141,Opérations[],8,0))=INT(((AT$4-$E141)/VLOOKUP($D141,Opérations[],8,0))),$D141&lt;&gt;""),"S",""))),"")</f>
        <v/>
      </c>
      <c r="AU141" s="34" t="str">
        <f t="array" aca="1" ref="AU141" ca="1">IFERROR(IF(AND(OR(WEEKDAY(AT$4,2)&gt;5,AT$4=Congés),OR(AT141="x",AT141="S")),AT141,IF(AU$4=$E141,"x",IF(AND(((AU$4-$E141)/VLOOKUP($D141,Opérations[],8,0))=INT(((AU$4-$E141)/VLOOKUP($D141,Opérations[],8,0))),$D141&lt;&gt;""),"S",""))),"")</f>
        <v/>
      </c>
      <c r="AV141" s="34" t="str">
        <f t="array" aca="1" ref="AV141" ca="1">IFERROR(IF(AND(OR(WEEKDAY(AU$4,2)&gt;5,AU$4=Congés),OR(AU141="x",AU141="S")),AU141,IF(AV$4=$E141,"x",IF(AND(((AV$4-$E141)/VLOOKUP($D141,Opérations[],8,0))=INT(((AV$4-$E141)/VLOOKUP($D141,Opérations[],8,0))),$D141&lt;&gt;""),"S",""))),"")</f>
        <v/>
      </c>
      <c r="AW141" s="34" t="str">
        <f t="array" aca="1" ref="AW141" ca="1">IFERROR(IF(AND(OR(WEEKDAY(AV$4,2)&gt;5,AV$4=Congés),OR(AV141="x",AV141="S")),AV141,IF(AW$4=$E141,"x",IF(AND(((AW$4-$E141)/VLOOKUP($D141,Opérations[],8,0))=INT(((AW$4-$E141)/VLOOKUP($D141,Opérations[],8,0))),$D141&lt;&gt;""),"S",""))),"")</f>
        <v/>
      </c>
      <c r="AX141" s="34" t="str">
        <f t="array" aca="1" ref="AX141" ca="1">IFERROR(IF(AND(OR(WEEKDAY(AW$4,2)&gt;5,AW$4=Congés),OR(AW141="x",AW141="S")),AW141,IF(AX$4=$E141,"x",IF(AND(((AX$4-$E141)/VLOOKUP($D141,Opérations[],8,0))=INT(((AX$4-$E141)/VLOOKUP($D141,Opérations[],8,0))),$D141&lt;&gt;""),"S",""))),"")</f>
        <v/>
      </c>
      <c r="AY141" s="34" t="str">
        <f t="array" aca="1" ref="AY141" ca="1">IFERROR(IF(AND(OR(WEEKDAY(AX$4,2)&gt;5,AX$4=Congés),OR(AX141="x",AX141="S")),AX141,IF(AY$4=$E141,"x",IF(AND(((AY$4-$E141)/VLOOKUP($D141,Opérations[],8,0))=INT(((AY$4-$E141)/VLOOKUP($D141,Opérations[],8,0))),$D141&lt;&gt;""),"S",""))),"")</f>
        <v/>
      </c>
      <c r="AZ141" s="34" t="str">
        <f t="array" aca="1" ref="AZ141" ca="1">IFERROR(IF(AND(OR(WEEKDAY(AY$4,2)&gt;5,AY$4=Congés),OR(AY141="x",AY141="S")),AY141,IF(AZ$4=$E141,"x",IF(AND(((AZ$4-$E141)/VLOOKUP($D141,Opérations[],8,0))=INT(((AZ$4-$E141)/VLOOKUP($D141,Opérations[],8,0))),$D141&lt;&gt;""),"S",""))),"")</f>
        <v/>
      </c>
      <c r="BA141" s="34" t="str">
        <f t="array" aca="1" ref="BA141" ca="1">IFERROR(IF(AND(OR(WEEKDAY(AZ$4,2)&gt;5,AZ$4=Congés),OR(AZ141="x",AZ141="S")),AZ141,IF(BA$4=$E141,"x",IF(AND(((BA$4-$E141)/VLOOKUP($D141,Opérations[],8,0))=INT(((BA$4-$E141)/VLOOKUP($D141,Opérations[],8,0))),$D141&lt;&gt;""),"S",""))),"")</f>
        <v/>
      </c>
      <c r="BB141" s="34" t="str">
        <f t="array" aca="1" ref="BB141" ca="1">IFERROR(IF(AND(OR(WEEKDAY(BA$4,2)&gt;5,BA$4=Congés),OR(BA141="x",BA141="S")),BA141,IF(BB$4=$E141,"x",IF(AND(((BB$4-$E141)/VLOOKUP($D141,Opérations[],8,0))=INT(((BB$4-$E141)/VLOOKUP($D141,Opérations[],8,0))),$D141&lt;&gt;""),"S",""))),"")</f>
        <v/>
      </c>
      <c r="BC141" s="34" t="str">
        <f t="array" aca="1" ref="BC141" ca="1">IFERROR(IF(AND(OR(WEEKDAY(BB$4,2)&gt;5,BB$4=Congés),OR(BB141="x",BB141="S")),BB141,IF(BC$4=$E141,"x",IF(AND(((BC$4-$E141)/VLOOKUP($D141,Opérations[],8,0))=INT(((BC$4-$E141)/VLOOKUP($D141,Opérations[],8,0))),$D141&lt;&gt;""),"S",""))),"")</f>
        <v/>
      </c>
      <c r="BD141" s="72" t="str">
        <f t="array" aca="1" ref="BD141" ca="1">IFERROR(IF(AND(OR(WEEKDAY(BC$4,2)&gt;5,BC$4=Congés),OR(BC141="x",BC141="S")),BC141,IF(BD$4=$E141,"x",IF(AND(((BD$4-$E141)/VLOOKUP($D141,Opérations[],8,0))=INT(((BD$4-$E141)/VLOOKUP($D141,Opérations[],8,0))),$D141&lt;&gt;""),"S",""))),"")</f>
        <v/>
      </c>
    </row>
    <row r="142" spans="3:56">
      <c r="C142" s="159" t="str">
        <f>IF(ISBLANK(D142),"",VLOOKUP(D142,Opérations[],2,0))</f>
        <v xml:space="preserve">Tension tapis </v>
      </c>
      <c r="D142" s="4">
        <f t="shared" si="6"/>
        <v>136</v>
      </c>
      <c r="E142" s="71">
        <f>IF(ISBLANK(D142),"",VLOOKUP(D142,Opérations[],3,0))</f>
        <v>42657</v>
      </c>
      <c r="F142" s="83"/>
      <c r="G142" s="80" t="str">
        <f t="array" aca="1" ref="G142" ca="1">IFERROR(IF(AND(OR(WEEKDAY(F$4,2)&gt;5,F$4=Congés),OR(F142="x",F142="S")),F142,IF(G$4=$E142,"x",IF(AND(((G$4-$E142)/VLOOKUP($D142,Opérations[],8,0))=INT(((G$4-$E142)/VLOOKUP($D142,Opérations[],8,0))),$D142&lt;&gt;""),"S",""))),"")</f>
        <v/>
      </c>
      <c r="H142" s="34" t="str">
        <f t="array" aca="1" ref="H142" ca="1">IFERROR(IF(AND(OR(WEEKDAY(G$4,2)&gt;5,G$4=Congés),OR(G142="x",G142="S")),G142,IF(H$4=$E142,"x",IF(AND(((H$4-$E142)/VLOOKUP($D142,Opérations[],8,0))=INT(((H$4-$E142)/VLOOKUP($D142,Opérations[],8,0))),$D142&lt;&gt;""),"S",""))),"")</f>
        <v/>
      </c>
      <c r="I142" s="34" t="str">
        <f t="array" aca="1" ref="I142" ca="1">IFERROR(IF(AND(OR(WEEKDAY(H$4,2)&gt;5,H$4=Congés),OR(H142="x",H142="S")),H142,IF(I$4=$E142,"x",IF(AND(((I$4-$E142)/VLOOKUP($D142,Opérations[],8,0))=INT(((I$4-$E142)/VLOOKUP($D142,Opérations[],8,0))),$D142&lt;&gt;""),"S",""))),"")</f>
        <v/>
      </c>
      <c r="J142" s="34" t="str">
        <f t="array" aca="1" ref="J142" ca="1">IFERROR(IF(AND(OR(WEEKDAY(I$4,2)&gt;5,I$4=Congés),OR(I142="x",I142="S")),I142,IF(J$4=$E142,"x",IF(AND(((J$4-$E142)/VLOOKUP($D142,Opérations[],8,0))=INT(((J$4-$E142)/VLOOKUP($D142,Opérations[],8,0))),$D142&lt;&gt;""),"S",""))),"")</f>
        <v/>
      </c>
      <c r="K142" s="34" t="str">
        <f t="array" aca="1" ref="K142" ca="1">IFERROR(IF(AND(OR(WEEKDAY(J$4,2)&gt;5,J$4=Congés),OR(J142="x",J142="S")),J142,IF(K$4=$E142,"x",IF(AND(((K$4-$E142)/VLOOKUP($D142,Opérations[],8,0))=INT(((K$4-$E142)/VLOOKUP($D142,Opérations[],8,0))),$D142&lt;&gt;""),"S",""))),"")</f>
        <v/>
      </c>
      <c r="L142" s="34" t="str">
        <f t="array" aca="1" ref="L142" ca="1">IFERROR(IF(AND(OR(WEEKDAY(K$4,2)&gt;5,K$4=Congés),OR(K142="x",K142="S")),K142,IF(L$4=$E142,"x",IF(AND(((L$4-$E142)/VLOOKUP($D142,Opérations[],8,0))=INT(((L$4-$E142)/VLOOKUP($D142,Opérations[],8,0))),$D142&lt;&gt;""),"S",""))),"")</f>
        <v/>
      </c>
      <c r="M142" s="34" t="str">
        <f t="array" aca="1" ref="M142" ca="1">IFERROR(IF(AND(OR(WEEKDAY(L$4,2)&gt;5,L$4=Congés),OR(L142="x",L142="S")),L142,IF(M$4=$E142,"x",IF(AND(((M$4-$E142)/VLOOKUP($D142,Opérations[],8,0))=INT(((M$4-$E142)/VLOOKUP($D142,Opérations[],8,0))),$D142&lt;&gt;""),"S",""))),"")</f>
        <v/>
      </c>
      <c r="N142" s="34" t="str">
        <f t="array" aca="1" ref="N142" ca="1">IFERROR(IF(AND(OR(WEEKDAY(M$4,2)&gt;5,M$4=Congés),OR(M142="x",M142="S")),M142,IF(N$4=$E142,"x",IF(AND(((N$4-$E142)/VLOOKUP($D142,Opérations[],8,0))=INT(((N$4-$E142)/VLOOKUP($D142,Opérations[],8,0))),$D142&lt;&gt;""),"S",""))),"")</f>
        <v/>
      </c>
      <c r="O142" s="34" t="str">
        <f t="array" aca="1" ref="O142" ca="1">IFERROR(IF(AND(OR(WEEKDAY(N$4,2)&gt;5,N$4=Congés),OR(N142="x",N142="S")),N142,IF(O$4=$E142,"x",IF(AND(((O$4-$E142)/VLOOKUP($D142,Opérations[],8,0))=INT(((O$4-$E142)/VLOOKUP($D142,Opérations[],8,0))),$D142&lt;&gt;""),"S",""))),"")</f>
        <v/>
      </c>
      <c r="P142" s="34" t="str">
        <f t="array" aca="1" ref="P142" ca="1">IFERROR(IF(AND(OR(WEEKDAY(O$4,2)&gt;5,O$4=Congés),OR(O142="x",O142="S")),O142,IF(P$4=$E142,"x",IF(AND(((P$4-$E142)/VLOOKUP($D142,Opérations[],8,0))=INT(((P$4-$E142)/VLOOKUP($D142,Opérations[],8,0))),$D142&lt;&gt;""),"S",""))),"")</f>
        <v/>
      </c>
      <c r="Q142" s="34" t="str">
        <f t="array" aca="1" ref="Q142" ca="1">IFERROR(IF(AND(OR(WEEKDAY(P$4,2)&gt;5,P$4=Congés),OR(P142="x",P142="S")),P142,IF(Q$4=$E142,"x",IF(AND(((Q$4-$E142)/VLOOKUP($D142,Opérations[],8,0))=INT(((Q$4-$E142)/VLOOKUP($D142,Opérations[],8,0))),$D142&lt;&gt;""),"S",""))),"")</f>
        <v/>
      </c>
      <c r="R142" s="34" t="str">
        <f t="array" aca="1" ref="R142" ca="1">IFERROR(IF(AND(OR(WEEKDAY(Q$4,2)&gt;5,Q$4=Congés),OR(Q142="x",Q142="S")),Q142,IF(R$4=$E142,"x",IF(AND(((R$4-$E142)/VLOOKUP($D142,Opérations[],8,0))=INT(((R$4-$E142)/VLOOKUP($D142,Opérations[],8,0))),$D142&lt;&gt;""),"S",""))),"")</f>
        <v/>
      </c>
      <c r="S142" s="34" t="str">
        <f t="array" aca="1" ref="S142" ca="1">IFERROR(IF(AND(OR(WEEKDAY(R$4,2)&gt;5,R$4=Congés),OR(R142="x",R142="S")),R142,IF(S$4=$E142,"x",IF(AND(((S$4-$E142)/VLOOKUP($D142,Opérations[],8,0))=INT(((S$4-$E142)/VLOOKUP($D142,Opérations[],8,0))),$D142&lt;&gt;""),"S",""))),"")</f>
        <v/>
      </c>
      <c r="T142" s="34" t="str">
        <f t="array" aca="1" ref="T142" ca="1">IFERROR(IF(AND(OR(WEEKDAY(S$4,2)&gt;5,S$4=Congés),OR(S142="x",S142="S")),S142,IF(T$4=$E142,"x",IF(AND(((T$4-$E142)/VLOOKUP($D142,Opérations[],8,0))=INT(((T$4-$E142)/VLOOKUP($D142,Opérations[],8,0))),$D142&lt;&gt;""),"S",""))),"")</f>
        <v/>
      </c>
      <c r="U142" s="34" t="str">
        <f t="array" aca="1" ref="U142" ca="1">IFERROR(IF(AND(OR(WEEKDAY(T$4,2)&gt;5,T$4=Congés),OR(T142="x",T142="S")),T142,IF(U$4=$E142,"x",IF(AND(((U$4-$E142)/VLOOKUP($D142,Opérations[],8,0))=INT(((U$4-$E142)/VLOOKUP($D142,Opérations[],8,0))),$D142&lt;&gt;""),"S",""))),"")</f>
        <v/>
      </c>
      <c r="V142" s="34" t="str">
        <f t="array" aca="1" ref="V142" ca="1">IFERROR(IF(AND(OR(WEEKDAY(U$4,2)&gt;5,U$4=Congés),OR(U142="x",U142="S")),U142,IF(V$4=$E142,"x",IF(AND(((V$4-$E142)/VLOOKUP($D142,Opérations[],8,0))=INT(((V$4-$E142)/VLOOKUP($D142,Opérations[],8,0))),$D142&lt;&gt;""),"S",""))),"")</f>
        <v/>
      </c>
      <c r="W142" s="34" t="str">
        <f t="array" aca="1" ref="W142" ca="1">IFERROR(IF(AND(OR(WEEKDAY(V$4,2)&gt;5,V$4=Congés),OR(V142="x",V142="S")),V142,IF(W$4=$E142,"x",IF(AND(((W$4-$E142)/VLOOKUP($D142,Opérations[],8,0))=INT(((W$4-$E142)/VLOOKUP($D142,Opérations[],8,0))),$D142&lt;&gt;""),"S",""))),"")</f>
        <v/>
      </c>
      <c r="X142" s="34" t="str">
        <f t="array" aca="1" ref="X142" ca="1">IFERROR(IF(AND(OR(WEEKDAY(W$4,2)&gt;5,W$4=Congés),OR(W142="x",W142="S")),W142,IF(X$4=$E142,"x",IF(AND(((X$4-$E142)/VLOOKUP($D142,Opérations[],8,0))=INT(((X$4-$E142)/VLOOKUP($D142,Opérations[],8,0))),$D142&lt;&gt;""),"S",""))),"")</f>
        <v/>
      </c>
      <c r="Y142" s="34" t="str">
        <f t="array" aca="1" ref="Y142" ca="1">IFERROR(IF(AND(OR(WEEKDAY(X$4,2)&gt;5,X$4=Congés),OR(X142="x",X142="S")),X142,IF(Y$4=$E142,"x",IF(AND(((Y$4-$E142)/VLOOKUP($D142,Opérations[],8,0))=INT(((Y$4-$E142)/VLOOKUP($D142,Opérations[],8,0))),$D142&lt;&gt;""),"S",""))),"")</f>
        <v/>
      </c>
      <c r="Z142" s="34" t="str">
        <f t="array" aca="1" ref="Z142" ca="1">IFERROR(IF(AND(OR(WEEKDAY(Y$4,2)&gt;5,Y$4=Congés),OR(Y142="x",Y142="S")),Y142,IF(Z$4=$E142,"x",IF(AND(((Z$4-$E142)/VLOOKUP($D142,Opérations[],8,0))=INT(((Z$4-$E142)/VLOOKUP($D142,Opérations[],8,0))),$D142&lt;&gt;""),"S",""))),"")</f>
        <v/>
      </c>
      <c r="AA142" s="34" t="str">
        <f t="array" aca="1" ref="AA142" ca="1">IFERROR(IF(AND(OR(WEEKDAY(Z$4,2)&gt;5,Z$4=Congés),OR(Z142="x",Z142="S")),Z142,IF(AA$4=$E142,"x",IF(AND(((AA$4-$E142)/VLOOKUP($D142,Opérations[],8,0))=INT(((AA$4-$E142)/VLOOKUP($D142,Opérations[],8,0))),$D142&lt;&gt;""),"S",""))),"")</f>
        <v/>
      </c>
      <c r="AB142" s="34" t="str">
        <f t="array" aca="1" ref="AB142" ca="1">IFERROR(IF(AND(OR(WEEKDAY(AA$4,2)&gt;5,AA$4=Congés),OR(AA142="x",AA142="S")),AA142,IF(AB$4=$E142,"x",IF(AND(((AB$4-$E142)/VLOOKUP($D142,Opérations[],8,0))=INT(((AB$4-$E142)/VLOOKUP($D142,Opérations[],8,0))),$D142&lt;&gt;""),"S",""))),"")</f>
        <v/>
      </c>
      <c r="AC142" s="34" t="str">
        <f t="array" aca="1" ref="AC142" ca="1">IFERROR(IF(AND(OR(WEEKDAY(AB$4,2)&gt;5,AB$4=Congés),OR(AB142="x",AB142="S")),AB142,IF(AC$4=$E142,"x",IF(AND(((AC$4-$E142)/VLOOKUP($D142,Opérations[],8,0))=INT(((AC$4-$E142)/VLOOKUP($D142,Opérations[],8,0))),$D142&lt;&gt;""),"S",""))),"")</f>
        <v/>
      </c>
      <c r="AD142" s="34" t="str">
        <f t="array" aca="1" ref="AD142" ca="1">IFERROR(IF(AND(OR(WEEKDAY(AC$4,2)&gt;5,AC$4=Congés),OR(AC142="x",AC142="S")),AC142,IF(AD$4=$E142,"x",IF(AND(((AD$4-$E142)/VLOOKUP($D142,Opérations[],8,0))=INT(((AD$4-$E142)/VLOOKUP($D142,Opérations[],8,0))),$D142&lt;&gt;""),"S",""))),"")</f>
        <v/>
      </c>
      <c r="AE142" s="34" t="str">
        <f t="array" aca="1" ref="AE142" ca="1">IFERROR(IF(AND(OR(WEEKDAY(AD$4,2)&gt;5,AD$4=Congés),OR(AD142="x",AD142="S")),AD142,IF(AE$4=$E142,"x",IF(AND(((AE$4-$E142)/VLOOKUP($D142,Opérations[],8,0))=INT(((AE$4-$E142)/VLOOKUP($D142,Opérations[],8,0))),$D142&lt;&gt;""),"S",""))),"")</f>
        <v/>
      </c>
      <c r="AF142" s="34" t="str">
        <f t="array" aca="1" ref="AF142" ca="1">IFERROR(IF(AND(OR(WEEKDAY(AE$4,2)&gt;5,AE$4=Congés),OR(AE142="x",AE142="S")),AE142,IF(AF$4=$E142,"x",IF(AND(((AF$4-$E142)/VLOOKUP($D142,Opérations[],8,0))=INT(((AF$4-$E142)/VLOOKUP($D142,Opérations[],8,0))),$D142&lt;&gt;""),"S",""))),"")</f>
        <v/>
      </c>
      <c r="AG142" s="72" t="str">
        <f t="array" aca="1" ref="AG142" ca="1">IFERROR(IF(AND(OR(WEEKDAY(AF$4,2)&gt;5,AF$4=Congés),OR(AF142="x",AF142="S")),AF142,IF(AG$4=$E142,"x",IF(AND(((AG$4-$E142)/VLOOKUP($D142,Opérations[],8,0))=INT(((AG$4-$E142)/VLOOKUP($D142,Opérations[],8,0))),$D142&lt;&gt;""),"S",""))),"")</f>
        <v/>
      </c>
      <c r="AH142" s="80" t="str">
        <f t="array" aca="1" ref="AH142" ca="1">IFERROR(IF(AND(OR(WEEKDAY(AG$4,2)&gt;5,AG$4=Congés),OR(AG142="x",AG142="S")),AG142,IF(AH$4=$E142,"x",IF(AND(((AH$4-$E142)/VLOOKUP($D142,Opérations[],8,0))=INT(((AH$4-$E142)/VLOOKUP($D142,Opérations[],8,0))),$D142&lt;&gt;""),"S",""))),"")</f>
        <v/>
      </c>
      <c r="AI142" s="34" t="str">
        <f t="array" aca="1" ref="AI142" ca="1">IFERROR(IF(AND(OR(WEEKDAY(AH$4,2)&gt;5,AH$4=Congés),OR(AH142="x",AH142="S")),AH142,IF(AI$4=$E142,"x",IF(AND(((AI$4-$E142)/VLOOKUP($D142,Opérations[],8,0))=INT(((AI$4-$E142)/VLOOKUP($D142,Opérations[],8,0))),$D142&lt;&gt;""),"S",""))),"")</f>
        <v/>
      </c>
      <c r="AJ142" s="34" t="str">
        <f t="array" aca="1" ref="AJ142" ca="1">IFERROR(IF(AND(OR(WEEKDAY(AI$4,2)&gt;5,AI$4=Congés),OR(AI142="x",AI142="S")),AI142,IF(AJ$4=$E142,"x",IF(AND(((AJ$4-$E142)/VLOOKUP($D142,Opérations[],8,0))=INT(((AJ$4-$E142)/VLOOKUP($D142,Opérations[],8,0))),$D142&lt;&gt;""),"S",""))),"")</f>
        <v/>
      </c>
      <c r="AK142" s="34" t="str">
        <f t="array" aca="1" ref="AK142" ca="1">IFERROR(IF(AND(OR(WEEKDAY(AJ$4,2)&gt;5,AJ$4=Congés),OR(AJ142="x",AJ142="S")),AJ142,IF(AK$4=$E142,"x",IF(AND(((AK$4-$E142)/VLOOKUP($D142,Opérations[],8,0))=INT(((AK$4-$E142)/VLOOKUP($D142,Opérations[],8,0))),$D142&lt;&gt;""),"S",""))),"")</f>
        <v/>
      </c>
      <c r="AL142" s="34" t="str">
        <f t="array" aca="1" ref="AL142" ca="1">IFERROR(IF(AND(OR(WEEKDAY(AK$4,2)&gt;5,AK$4=Congés),OR(AK142="x",AK142="S")),AK142,IF(AL$4=$E142,"x",IF(AND(((AL$4-$E142)/VLOOKUP($D142,Opérations[],8,0))=INT(((AL$4-$E142)/VLOOKUP($D142,Opérations[],8,0))),$D142&lt;&gt;""),"S",""))),"")</f>
        <v/>
      </c>
      <c r="AM142" s="34" t="str">
        <f t="array" aca="1" ref="AM142" ca="1">IFERROR(IF(AND(OR(WEEKDAY(AL$4,2)&gt;5,AL$4=Congés),OR(AL142="x",AL142="S")),AL142,IF(AM$4=$E142,"x",IF(AND(((AM$4-$E142)/VLOOKUP($D142,Opérations[],8,0))=INT(((AM$4-$E142)/VLOOKUP($D142,Opérations[],8,0))),$D142&lt;&gt;""),"S",""))),"")</f>
        <v/>
      </c>
      <c r="AN142" s="34" t="str">
        <f t="array" aca="1" ref="AN142" ca="1">IFERROR(IF(AND(OR(WEEKDAY(AM$4,2)&gt;5,AM$4=Congés),OR(AM142="x",AM142="S")),AM142,IF(AN$4=$E142,"x",IF(AND(((AN$4-$E142)/VLOOKUP($D142,Opérations[],8,0))=INT(((AN$4-$E142)/VLOOKUP($D142,Opérations[],8,0))),$D142&lt;&gt;""),"S",""))),"")</f>
        <v/>
      </c>
      <c r="AO142" s="34" t="str">
        <f t="array" aca="1" ref="AO142" ca="1">IFERROR(IF(AND(OR(WEEKDAY(AN$4,2)&gt;5,AN$4=Congés),OR(AN142="x",AN142="S")),AN142,IF(AO$4=$E142,"x",IF(AND(((AO$4-$E142)/VLOOKUP($D142,Opérations[],8,0))=INT(((AO$4-$E142)/VLOOKUP($D142,Opérations[],8,0))),$D142&lt;&gt;""),"S",""))),"")</f>
        <v/>
      </c>
      <c r="AP142" s="34" t="str">
        <f t="array" aca="1" ref="AP142" ca="1">IFERROR(IF(AND(OR(WEEKDAY(AO$4,2)&gt;5,AO$4=Congés),OR(AO142="x",AO142="S")),AO142,IF(AP$4=$E142,"x",IF(AND(((AP$4-$E142)/VLOOKUP($D142,Opérations[],8,0))=INT(((AP$4-$E142)/VLOOKUP($D142,Opérations[],8,0))),$D142&lt;&gt;""),"S",""))),"")</f>
        <v/>
      </c>
      <c r="AQ142" s="34" t="str">
        <f t="array" aca="1" ref="AQ142" ca="1">IFERROR(IF(AND(OR(WEEKDAY(AP$4,2)&gt;5,AP$4=Congés),OR(AP142="x",AP142="S")),AP142,IF(AQ$4=$E142,"x",IF(AND(((AQ$4-$E142)/VLOOKUP($D142,Opérations[],8,0))=INT(((AQ$4-$E142)/VLOOKUP($D142,Opérations[],8,0))),$D142&lt;&gt;""),"S",""))),"")</f>
        <v/>
      </c>
      <c r="AR142" s="34" t="str">
        <f t="array" aca="1" ref="AR142" ca="1">IFERROR(IF(AND(OR(WEEKDAY(AQ$4,2)&gt;5,AQ$4=Congés),OR(AQ142="x",AQ142="S")),AQ142,IF(AR$4=$E142,"x",IF(AND(((AR$4-$E142)/VLOOKUP($D142,Opérations[],8,0))=INT(((AR$4-$E142)/VLOOKUP($D142,Opérations[],8,0))),$D142&lt;&gt;""),"S",""))),"")</f>
        <v/>
      </c>
      <c r="AS142" s="34" t="str">
        <f t="array" aca="1" ref="AS142" ca="1">IFERROR(IF(AND(OR(WEEKDAY(AR$4,2)&gt;5,AR$4=Congés),OR(AR142="x",AR142="S")),AR142,IF(AS$4=$E142,"x",IF(AND(((AS$4-$E142)/VLOOKUP($D142,Opérations[],8,0))=INT(((AS$4-$E142)/VLOOKUP($D142,Opérations[],8,0))),$D142&lt;&gt;""),"S",""))),"")</f>
        <v/>
      </c>
      <c r="AT142" s="34" t="str">
        <f t="array" aca="1" ref="AT142" ca="1">IFERROR(IF(AND(OR(WEEKDAY(AS$4,2)&gt;5,AS$4=Congés),OR(AS142="x",AS142="S")),AS142,IF(AT$4=$E142,"x",IF(AND(((AT$4-$E142)/VLOOKUP($D142,Opérations[],8,0))=INT(((AT$4-$E142)/VLOOKUP($D142,Opérations[],8,0))),$D142&lt;&gt;""),"S",""))),"")</f>
        <v/>
      </c>
      <c r="AU142" s="34" t="str">
        <f t="array" aca="1" ref="AU142" ca="1">IFERROR(IF(AND(OR(WEEKDAY(AT$4,2)&gt;5,AT$4=Congés),OR(AT142="x",AT142="S")),AT142,IF(AU$4=$E142,"x",IF(AND(((AU$4-$E142)/VLOOKUP($D142,Opérations[],8,0))=INT(((AU$4-$E142)/VLOOKUP($D142,Opérations[],8,0))),$D142&lt;&gt;""),"S",""))),"")</f>
        <v/>
      </c>
      <c r="AV142" s="34" t="str">
        <f t="array" aca="1" ref="AV142" ca="1">IFERROR(IF(AND(OR(WEEKDAY(AU$4,2)&gt;5,AU$4=Congés),OR(AU142="x",AU142="S")),AU142,IF(AV$4=$E142,"x",IF(AND(((AV$4-$E142)/VLOOKUP($D142,Opérations[],8,0))=INT(((AV$4-$E142)/VLOOKUP($D142,Opérations[],8,0))),$D142&lt;&gt;""),"S",""))),"")</f>
        <v/>
      </c>
      <c r="AW142" s="34" t="str">
        <f t="array" aca="1" ref="AW142" ca="1">IFERROR(IF(AND(OR(WEEKDAY(AV$4,2)&gt;5,AV$4=Congés),OR(AV142="x",AV142="S")),AV142,IF(AW$4=$E142,"x",IF(AND(((AW$4-$E142)/VLOOKUP($D142,Opérations[],8,0))=INT(((AW$4-$E142)/VLOOKUP($D142,Opérations[],8,0))),$D142&lt;&gt;""),"S",""))),"")</f>
        <v/>
      </c>
      <c r="AX142" s="34" t="str">
        <f t="array" aca="1" ref="AX142" ca="1">IFERROR(IF(AND(OR(WEEKDAY(AW$4,2)&gt;5,AW$4=Congés),OR(AW142="x",AW142="S")),AW142,IF(AX$4=$E142,"x",IF(AND(((AX$4-$E142)/VLOOKUP($D142,Opérations[],8,0))=INT(((AX$4-$E142)/VLOOKUP($D142,Opérations[],8,0))),$D142&lt;&gt;""),"S",""))),"")</f>
        <v/>
      </c>
      <c r="AY142" s="34" t="str">
        <f t="array" aca="1" ref="AY142" ca="1">IFERROR(IF(AND(OR(WEEKDAY(AX$4,2)&gt;5,AX$4=Congés),OR(AX142="x",AX142="S")),AX142,IF(AY$4=$E142,"x",IF(AND(((AY$4-$E142)/VLOOKUP($D142,Opérations[],8,0))=INT(((AY$4-$E142)/VLOOKUP($D142,Opérations[],8,0))),$D142&lt;&gt;""),"S",""))),"")</f>
        <v/>
      </c>
      <c r="AZ142" s="34" t="str">
        <f t="array" aca="1" ref="AZ142" ca="1">IFERROR(IF(AND(OR(WEEKDAY(AY$4,2)&gt;5,AY$4=Congés),OR(AY142="x",AY142="S")),AY142,IF(AZ$4=$E142,"x",IF(AND(((AZ$4-$E142)/VLOOKUP($D142,Opérations[],8,0))=INT(((AZ$4-$E142)/VLOOKUP($D142,Opérations[],8,0))),$D142&lt;&gt;""),"S",""))),"")</f>
        <v/>
      </c>
      <c r="BA142" s="34" t="str">
        <f t="array" aca="1" ref="BA142" ca="1">IFERROR(IF(AND(OR(WEEKDAY(AZ$4,2)&gt;5,AZ$4=Congés),OR(AZ142="x",AZ142="S")),AZ142,IF(BA$4=$E142,"x",IF(AND(((BA$4-$E142)/VLOOKUP($D142,Opérations[],8,0))=INT(((BA$4-$E142)/VLOOKUP($D142,Opérations[],8,0))),$D142&lt;&gt;""),"S",""))),"")</f>
        <v/>
      </c>
      <c r="BB142" s="34" t="str">
        <f t="array" aca="1" ref="BB142" ca="1">IFERROR(IF(AND(OR(WEEKDAY(BA$4,2)&gt;5,BA$4=Congés),OR(BA142="x",BA142="S")),BA142,IF(BB$4=$E142,"x",IF(AND(((BB$4-$E142)/VLOOKUP($D142,Opérations[],8,0))=INT(((BB$4-$E142)/VLOOKUP($D142,Opérations[],8,0))),$D142&lt;&gt;""),"S",""))),"")</f>
        <v/>
      </c>
      <c r="BC142" s="34" t="str">
        <f t="array" aca="1" ref="BC142" ca="1">IFERROR(IF(AND(OR(WEEKDAY(BB$4,2)&gt;5,BB$4=Congés),OR(BB142="x",BB142="S")),BB142,IF(BC$4=$E142,"x",IF(AND(((BC$4-$E142)/VLOOKUP($D142,Opérations[],8,0))=INT(((BC$4-$E142)/VLOOKUP($D142,Opérations[],8,0))),$D142&lt;&gt;""),"S",""))),"")</f>
        <v/>
      </c>
      <c r="BD142" s="72" t="str">
        <f t="array" aca="1" ref="BD142" ca="1">IFERROR(IF(AND(OR(WEEKDAY(BC$4,2)&gt;5,BC$4=Congés),OR(BC142="x",BC142="S")),BC142,IF(BD$4=$E142,"x",IF(AND(((BD$4-$E142)/VLOOKUP($D142,Opérations[],8,0))=INT(((BD$4-$E142)/VLOOKUP($D142,Opérations[],8,0))),$D142&lt;&gt;""),"S",""))),"")</f>
        <v/>
      </c>
    </row>
    <row r="143" spans="3:56">
      <c r="C143" s="159">
        <f>IF(ISBLANK(D143),"",VLOOKUP(D143,Opérations[],2,0))</f>
        <v>0</v>
      </c>
      <c r="D143" s="4">
        <f t="shared" si="6"/>
        <v>137</v>
      </c>
      <c r="E143" s="71">
        <f>IF(ISBLANK(D143),"",VLOOKUP(D143,Opérations[],3,0))</f>
        <v>0</v>
      </c>
      <c r="F143" s="83"/>
      <c r="G143" s="80" t="str">
        <f t="array" aca="1" ref="G143" ca="1">IFERROR(IF(AND(OR(WEEKDAY(F$4,2)&gt;5,F$4=Congés),OR(F143="x",F143="S")),F143,IF(G$4=$E143,"x",IF(AND(((G$4-$E143)/VLOOKUP($D143,Opérations[],8,0))=INT(((G$4-$E143)/VLOOKUP($D143,Opérations[],8,0))),$D143&lt;&gt;""),"S",""))),"")</f>
        <v/>
      </c>
      <c r="H143" s="34" t="str">
        <f t="array" aca="1" ref="H143" ca="1">IFERROR(IF(AND(OR(WEEKDAY(G$4,2)&gt;5,G$4=Congés),OR(G143="x",G143="S")),G143,IF(H$4=$E143,"x",IF(AND(((H$4-$E143)/VLOOKUP($D143,Opérations[],8,0))=INT(((H$4-$E143)/VLOOKUP($D143,Opérations[],8,0))),$D143&lt;&gt;""),"S",""))),"")</f>
        <v/>
      </c>
      <c r="I143" s="34" t="str">
        <f t="array" aca="1" ref="I143" ca="1">IFERROR(IF(AND(OR(WEEKDAY(H$4,2)&gt;5,H$4=Congés),OR(H143="x",H143="S")),H143,IF(I$4=$E143,"x",IF(AND(((I$4-$E143)/VLOOKUP($D143,Opérations[],8,0))=INT(((I$4-$E143)/VLOOKUP($D143,Opérations[],8,0))),$D143&lt;&gt;""),"S",""))),"")</f>
        <v/>
      </c>
      <c r="J143" s="34" t="str">
        <f t="array" aca="1" ref="J143" ca="1">IFERROR(IF(AND(OR(WEEKDAY(I$4,2)&gt;5,I$4=Congés),OR(I143="x",I143="S")),I143,IF(J$4=$E143,"x",IF(AND(((J$4-$E143)/VLOOKUP($D143,Opérations[],8,0))=INT(((J$4-$E143)/VLOOKUP($D143,Opérations[],8,0))),$D143&lt;&gt;""),"S",""))),"")</f>
        <v/>
      </c>
      <c r="K143" s="34" t="str">
        <f t="array" aca="1" ref="K143" ca="1">IFERROR(IF(AND(OR(WEEKDAY(J$4,2)&gt;5,J$4=Congés),OR(J143="x",J143="S")),J143,IF(K$4=$E143,"x",IF(AND(((K$4-$E143)/VLOOKUP($D143,Opérations[],8,0))=INT(((K$4-$E143)/VLOOKUP($D143,Opérations[],8,0))),$D143&lt;&gt;""),"S",""))),"")</f>
        <v/>
      </c>
      <c r="L143" s="34" t="str">
        <f t="array" aca="1" ref="L143" ca="1">IFERROR(IF(AND(OR(WEEKDAY(K$4,2)&gt;5,K$4=Congés),OR(K143="x",K143="S")),K143,IF(L$4=$E143,"x",IF(AND(((L$4-$E143)/VLOOKUP($D143,Opérations[],8,0))=INT(((L$4-$E143)/VLOOKUP($D143,Opérations[],8,0))),$D143&lt;&gt;""),"S",""))),"")</f>
        <v/>
      </c>
      <c r="M143" s="34" t="str">
        <f t="array" aca="1" ref="M143" ca="1">IFERROR(IF(AND(OR(WEEKDAY(L$4,2)&gt;5,L$4=Congés),OR(L143="x",L143="S")),L143,IF(M$4=$E143,"x",IF(AND(((M$4-$E143)/VLOOKUP($D143,Opérations[],8,0))=INT(((M$4-$E143)/VLOOKUP($D143,Opérations[],8,0))),$D143&lt;&gt;""),"S",""))),"")</f>
        <v/>
      </c>
      <c r="N143" s="34" t="str">
        <f t="array" aca="1" ref="N143" ca="1">IFERROR(IF(AND(OR(WEEKDAY(M$4,2)&gt;5,M$4=Congés),OR(M143="x",M143="S")),M143,IF(N$4=$E143,"x",IF(AND(((N$4-$E143)/VLOOKUP($D143,Opérations[],8,0))=INT(((N$4-$E143)/VLOOKUP($D143,Opérations[],8,0))),$D143&lt;&gt;""),"S",""))),"")</f>
        <v/>
      </c>
      <c r="O143" s="34" t="str">
        <f t="array" aca="1" ref="O143" ca="1">IFERROR(IF(AND(OR(WEEKDAY(N$4,2)&gt;5,N$4=Congés),OR(N143="x",N143="S")),N143,IF(O$4=$E143,"x",IF(AND(((O$4-$E143)/VLOOKUP($D143,Opérations[],8,0))=INT(((O$4-$E143)/VLOOKUP($D143,Opérations[],8,0))),$D143&lt;&gt;""),"S",""))),"")</f>
        <v/>
      </c>
      <c r="P143" s="34" t="str">
        <f t="array" aca="1" ref="P143" ca="1">IFERROR(IF(AND(OR(WEEKDAY(O$4,2)&gt;5,O$4=Congés),OR(O143="x",O143="S")),O143,IF(P$4=$E143,"x",IF(AND(((P$4-$E143)/VLOOKUP($D143,Opérations[],8,0))=INT(((P$4-$E143)/VLOOKUP($D143,Opérations[],8,0))),$D143&lt;&gt;""),"S",""))),"")</f>
        <v/>
      </c>
      <c r="Q143" s="34" t="str">
        <f t="array" aca="1" ref="Q143" ca="1">IFERROR(IF(AND(OR(WEEKDAY(P$4,2)&gt;5,P$4=Congés),OR(P143="x",P143="S")),P143,IF(Q$4=$E143,"x",IF(AND(((Q$4-$E143)/VLOOKUP($D143,Opérations[],8,0))=INT(((Q$4-$E143)/VLOOKUP($D143,Opérations[],8,0))),$D143&lt;&gt;""),"S",""))),"")</f>
        <v/>
      </c>
      <c r="R143" s="34" t="str">
        <f t="array" aca="1" ref="R143" ca="1">IFERROR(IF(AND(OR(WEEKDAY(Q$4,2)&gt;5,Q$4=Congés),OR(Q143="x",Q143="S")),Q143,IF(R$4=$E143,"x",IF(AND(((R$4-$E143)/VLOOKUP($D143,Opérations[],8,0))=INT(((R$4-$E143)/VLOOKUP($D143,Opérations[],8,0))),$D143&lt;&gt;""),"S",""))),"")</f>
        <v/>
      </c>
      <c r="S143" s="34" t="str">
        <f t="array" aca="1" ref="S143" ca="1">IFERROR(IF(AND(OR(WEEKDAY(R$4,2)&gt;5,R$4=Congés),OR(R143="x",R143="S")),R143,IF(S$4=$E143,"x",IF(AND(((S$4-$E143)/VLOOKUP($D143,Opérations[],8,0))=INT(((S$4-$E143)/VLOOKUP($D143,Opérations[],8,0))),$D143&lt;&gt;""),"S",""))),"")</f>
        <v/>
      </c>
      <c r="T143" s="34" t="str">
        <f t="array" aca="1" ref="T143" ca="1">IFERROR(IF(AND(OR(WEEKDAY(S$4,2)&gt;5,S$4=Congés),OR(S143="x",S143="S")),S143,IF(T$4=$E143,"x",IF(AND(((T$4-$E143)/VLOOKUP($D143,Opérations[],8,0))=INT(((T$4-$E143)/VLOOKUP($D143,Opérations[],8,0))),$D143&lt;&gt;""),"S",""))),"")</f>
        <v/>
      </c>
      <c r="U143" s="34" t="str">
        <f t="array" aca="1" ref="U143" ca="1">IFERROR(IF(AND(OR(WEEKDAY(T$4,2)&gt;5,T$4=Congés),OR(T143="x",T143="S")),T143,IF(U$4=$E143,"x",IF(AND(((U$4-$E143)/VLOOKUP($D143,Opérations[],8,0))=INT(((U$4-$E143)/VLOOKUP($D143,Opérations[],8,0))),$D143&lt;&gt;""),"S",""))),"")</f>
        <v/>
      </c>
      <c r="V143" s="34" t="str">
        <f t="array" aca="1" ref="V143" ca="1">IFERROR(IF(AND(OR(WEEKDAY(U$4,2)&gt;5,U$4=Congés),OR(U143="x",U143="S")),U143,IF(V$4=$E143,"x",IF(AND(((V$4-$E143)/VLOOKUP($D143,Opérations[],8,0))=INT(((V$4-$E143)/VLOOKUP($D143,Opérations[],8,0))),$D143&lt;&gt;""),"S",""))),"")</f>
        <v/>
      </c>
      <c r="W143" s="34" t="str">
        <f t="array" aca="1" ref="W143" ca="1">IFERROR(IF(AND(OR(WEEKDAY(V$4,2)&gt;5,V$4=Congés),OR(V143="x",V143="S")),V143,IF(W$4=$E143,"x",IF(AND(((W$4-$E143)/VLOOKUP($D143,Opérations[],8,0))=INT(((W$4-$E143)/VLOOKUP($D143,Opérations[],8,0))),$D143&lt;&gt;""),"S",""))),"")</f>
        <v/>
      </c>
      <c r="X143" s="34" t="str">
        <f t="array" aca="1" ref="X143" ca="1">IFERROR(IF(AND(OR(WEEKDAY(W$4,2)&gt;5,W$4=Congés),OR(W143="x",W143="S")),W143,IF(X$4=$E143,"x",IF(AND(((X$4-$E143)/VLOOKUP($D143,Opérations[],8,0))=INT(((X$4-$E143)/VLOOKUP($D143,Opérations[],8,0))),$D143&lt;&gt;""),"S",""))),"")</f>
        <v/>
      </c>
      <c r="Y143" s="34" t="str">
        <f t="array" aca="1" ref="Y143" ca="1">IFERROR(IF(AND(OR(WEEKDAY(X$4,2)&gt;5,X$4=Congés),OR(X143="x",X143="S")),X143,IF(Y$4=$E143,"x",IF(AND(((Y$4-$E143)/VLOOKUP($D143,Opérations[],8,0))=INT(((Y$4-$E143)/VLOOKUP($D143,Opérations[],8,0))),$D143&lt;&gt;""),"S",""))),"")</f>
        <v/>
      </c>
      <c r="Z143" s="34" t="str">
        <f t="array" aca="1" ref="Z143" ca="1">IFERROR(IF(AND(OR(WEEKDAY(Y$4,2)&gt;5,Y$4=Congés),OR(Y143="x",Y143="S")),Y143,IF(Z$4=$E143,"x",IF(AND(((Z$4-$E143)/VLOOKUP($D143,Opérations[],8,0))=INT(((Z$4-$E143)/VLOOKUP($D143,Opérations[],8,0))),$D143&lt;&gt;""),"S",""))),"")</f>
        <v/>
      </c>
      <c r="AA143" s="34" t="str">
        <f t="array" aca="1" ref="AA143" ca="1">IFERROR(IF(AND(OR(WEEKDAY(Z$4,2)&gt;5,Z$4=Congés),OR(Z143="x",Z143="S")),Z143,IF(AA$4=$E143,"x",IF(AND(((AA$4-$E143)/VLOOKUP($D143,Opérations[],8,0))=INT(((AA$4-$E143)/VLOOKUP($D143,Opérations[],8,0))),$D143&lt;&gt;""),"S",""))),"")</f>
        <v/>
      </c>
      <c r="AB143" s="34" t="str">
        <f t="array" aca="1" ref="AB143" ca="1">IFERROR(IF(AND(OR(WEEKDAY(AA$4,2)&gt;5,AA$4=Congés),OR(AA143="x",AA143="S")),AA143,IF(AB$4=$E143,"x",IF(AND(((AB$4-$E143)/VLOOKUP($D143,Opérations[],8,0))=INT(((AB$4-$E143)/VLOOKUP($D143,Opérations[],8,0))),$D143&lt;&gt;""),"S",""))),"")</f>
        <v/>
      </c>
      <c r="AC143" s="34" t="str">
        <f t="array" aca="1" ref="AC143" ca="1">IFERROR(IF(AND(OR(WEEKDAY(AB$4,2)&gt;5,AB$4=Congés),OR(AB143="x",AB143="S")),AB143,IF(AC$4=$E143,"x",IF(AND(((AC$4-$E143)/VLOOKUP($D143,Opérations[],8,0))=INT(((AC$4-$E143)/VLOOKUP($D143,Opérations[],8,0))),$D143&lt;&gt;""),"S",""))),"")</f>
        <v/>
      </c>
      <c r="AD143" s="34" t="str">
        <f t="array" aca="1" ref="AD143" ca="1">IFERROR(IF(AND(OR(WEEKDAY(AC$4,2)&gt;5,AC$4=Congés),OR(AC143="x",AC143="S")),AC143,IF(AD$4=$E143,"x",IF(AND(((AD$4-$E143)/VLOOKUP($D143,Opérations[],8,0))=INT(((AD$4-$E143)/VLOOKUP($D143,Opérations[],8,0))),$D143&lt;&gt;""),"S",""))),"")</f>
        <v/>
      </c>
      <c r="AE143" s="34" t="str">
        <f t="array" aca="1" ref="AE143" ca="1">IFERROR(IF(AND(OR(WEEKDAY(AD$4,2)&gt;5,AD$4=Congés),OR(AD143="x",AD143="S")),AD143,IF(AE$4=$E143,"x",IF(AND(((AE$4-$E143)/VLOOKUP($D143,Opérations[],8,0))=INT(((AE$4-$E143)/VLOOKUP($D143,Opérations[],8,0))),$D143&lt;&gt;""),"S",""))),"")</f>
        <v/>
      </c>
      <c r="AF143" s="34" t="str">
        <f t="array" aca="1" ref="AF143" ca="1">IFERROR(IF(AND(OR(WEEKDAY(AE$4,2)&gt;5,AE$4=Congés),OR(AE143="x",AE143="S")),AE143,IF(AF$4=$E143,"x",IF(AND(((AF$4-$E143)/VLOOKUP($D143,Opérations[],8,0))=INT(((AF$4-$E143)/VLOOKUP($D143,Opérations[],8,0))),$D143&lt;&gt;""),"S",""))),"")</f>
        <v/>
      </c>
      <c r="AG143" s="72" t="str">
        <f t="array" aca="1" ref="AG143" ca="1">IFERROR(IF(AND(OR(WEEKDAY(AF$4,2)&gt;5,AF$4=Congés),OR(AF143="x",AF143="S")),AF143,IF(AG$4=$E143,"x",IF(AND(((AG$4-$E143)/VLOOKUP($D143,Opérations[],8,0))=INT(((AG$4-$E143)/VLOOKUP($D143,Opérations[],8,0))),$D143&lt;&gt;""),"S",""))),"")</f>
        <v/>
      </c>
      <c r="AH143" s="80" t="str">
        <f t="array" aca="1" ref="AH143" ca="1">IFERROR(IF(AND(OR(WEEKDAY(AG$4,2)&gt;5,AG$4=Congés),OR(AG143="x",AG143="S")),AG143,IF(AH$4=$E143,"x",IF(AND(((AH$4-$E143)/VLOOKUP($D143,Opérations[],8,0))=INT(((AH$4-$E143)/VLOOKUP($D143,Opérations[],8,0))),$D143&lt;&gt;""),"S",""))),"")</f>
        <v/>
      </c>
      <c r="AI143" s="34" t="str">
        <f t="array" aca="1" ref="AI143" ca="1">IFERROR(IF(AND(OR(WEEKDAY(AH$4,2)&gt;5,AH$4=Congés),OR(AH143="x",AH143="S")),AH143,IF(AI$4=$E143,"x",IF(AND(((AI$4-$E143)/VLOOKUP($D143,Opérations[],8,0))=INT(((AI$4-$E143)/VLOOKUP($D143,Opérations[],8,0))),$D143&lt;&gt;""),"S",""))),"")</f>
        <v/>
      </c>
      <c r="AJ143" s="34" t="str">
        <f t="array" aca="1" ref="AJ143" ca="1">IFERROR(IF(AND(OR(WEEKDAY(AI$4,2)&gt;5,AI$4=Congés),OR(AI143="x",AI143="S")),AI143,IF(AJ$4=$E143,"x",IF(AND(((AJ$4-$E143)/VLOOKUP($D143,Opérations[],8,0))=INT(((AJ$4-$E143)/VLOOKUP($D143,Opérations[],8,0))),$D143&lt;&gt;""),"S",""))),"")</f>
        <v/>
      </c>
      <c r="AK143" s="34" t="str">
        <f t="array" aca="1" ref="AK143" ca="1">IFERROR(IF(AND(OR(WEEKDAY(AJ$4,2)&gt;5,AJ$4=Congés),OR(AJ143="x",AJ143="S")),AJ143,IF(AK$4=$E143,"x",IF(AND(((AK$4-$E143)/VLOOKUP($D143,Opérations[],8,0))=INT(((AK$4-$E143)/VLOOKUP($D143,Opérations[],8,0))),$D143&lt;&gt;""),"S",""))),"")</f>
        <v/>
      </c>
      <c r="AL143" s="34" t="str">
        <f t="array" aca="1" ref="AL143" ca="1">IFERROR(IF(AND(OR(WEEKDAY(AK$4,2)&gt;5,AK$4=Congés),OR(AK143="x",AK143="S")),AK143,IF(AL$4=$E143,"x",IF(AND(((AL$4-$E143)/VLOOKUP($D143,Opérations[],8,0))=INT(((AL$4-$E143)/VLOOKUP($D143,Opérations[],8,0))),$D143&lt;&gt;""),"S",""))),"")</f>
        <v/>
      </c>
      <c r="AM143" s="34" t="str">
        <f t="array" aca="1" ref="AM143" ca="1">IFERROR(IF(AND(OR(WEEKDAY(AL$4,2)&gt;5,AL$4=Congés),OR(AL143="x",AL143="S")),AL143,IF(AM$4=$E143,"x",IF(AND(((AM$4-$E143)/VLOOKUP($D143,Opérations[],8,0))=INT(((AM$4-$E143)/VLOOKUP($D143,Opérations[],8,0))),$D143&lt;&gt;""),"S",""))),"")</f>
        <v/>
      </c>
      <c r="AN143" s="34" t="str">
        <f t="array" aca="1" ref="AN143" ca="1">IFERROR(IF(AND(OR(WEEKDAY(AM$4,2)&gt;5,AM$4=Congés),OR(AM143="x",AM143="S")),AM143,IF(AN$4=$E143,"x",IF(AND(((AN$4-$E143)/VLOOKUP($D143,Opérations[],8,0))=INT(((AN$4-$E143)/VLOOKUP($D143,Opérations[],8,0))),$D143&lt;&gt;""),"S",""))),"")</f>
        <v/>
      </c>
      <c r="AO143" s="34" t="str">
        <f t="array" aca="1" ref="AO143" ca="1">IFERROR(IF(AND(OR(WEEKDAY(AN$4,2)&gt;5,AN$4=Congés),OR(AN143="x",AN143="S")),AN143,IF(AO$4=$E143,"x",IF(AND(((AO$4-$E143)/VLOOKUP($D143,Opérations[],8,0))=INT(((AO$4-$E143)/VLOOKUP($D143,Opérations[],8,0))),$D143&lt;&gt;""),"S",""))),"")</f>
        <v/>
      </c>
      <c r="AP143" s="34" t="str">
        <f t="array" aca="1" ref="AP143" ca="1">IFERROR(IF(AND(OR(WEEKDAY(AO$4,2)&gt;5,AO$4=Congés),OR(AO143="x",AO143="S")),AO143,IF(AP$4=$E143,"x",IF(AND(((AP$4-$E143)/VLOOKUP($D143,Opérations[],8,0))=INT(((AP$4-$E143)/VLOOKUP($D143,Opérations[],8,0))),$D143&lt;&gt;""),"S",""))),"")</f>
        <v/>
      </c>
      <c r="AQ143" s="34" t="str">
        <f t="array" aca="1" ref="AQ143" ca="1">IFERROR(IF(AND(OR(WEEKDAY(AP$4,2)&gt;5,AP$4=Congés),OR(AP143="x",AP143="S")),AP143,IF(AQ$4=$E143,"x",IF(AND(((AQ$4-$E143)/VLOOKUP($D143,Opérations[],8,0))=INT(((AQ$4-$E143)/VLOOKUP($D143,Opérations[],8,0))),$D143&lt;&gt;""),"S",""))),"")</f>
        <v/>
      </c>
      <c r="AR143" s="34" t="str">
        <f t="array" aca="1" ref="AR143" ca="1">IFERROR(IF(AND(OR(WEEKDAY(AQ$4,2)&gt;5,AQ$4=Congés),OR(AQ143="x",AQ143="S")),AQ143,IF(AR$4=$E143,"x",IF(AND(((AR$4-$E143)/VLOOKUP($D143,Opérations[],8,0))=INT(((AR$4-$E143)/VLOOKUP($D143,Opérations[],8,0))),$D143&lt;&gt;""),"S",""))),"")</f>
        <v/>
      </c>
      <c r="AS143" s="34" t="str">
        <f t="array" aca="1" ref="AS143" ca="1">IFERROR(IF(AND(OR(WEEKDAY(AR$4,2)&gt;5,AR$4=Congés),OR(AR143="x",AR143="S")),AR143,IF(AS$4=$E143,"x",IF(AND(((AS$4-$E143)/VLOOKUP($D143,Opérations[],8,0))=INT(((AS$4-$E143)/VLOOKUP($D143,Opérations[],8,0))),$D143&lt;&gt;""),"S",""))),"")</f>
        <v/>
      </c>
      <c r="AT143" s="34" t="str">
        <f t="array" aca="1" ref="AT143" ca="1">IFERROR(IF(AND(OR(WEEKDAY(AS$4,2)&gt;5,AS$4=Congés),OR(AS143="x",AS143="S")),AS143,IF(AT$4=$E143,"x",IF(AND(((AT$4-$E143)/VLOOKUP($D143,Opérations[],8,0))=INT(((AT$4-$E143)/VLOOKUP($D143,Opérations[],8,0))),$D143&lt;&gt;""),"S",""))),"")</f>
        <v/>
      </c>
      <c r="AU143" s="34" t="str">
        <f t="array" aca="1" ref="AU143" ca="1">IFERROR(IF(AND(OR(WEEKDAY(AT$4,2)&gt;5,AT$4=Congés),OR(AT143="x",AT143="S")),AT143,IF(AU$4=$E143,"x",IF(AND(((AU$4-$E143)/VLOOKUP($D143,Opérations[],8,0))=INT(((AU$4-$E143)/VLOOKUP($D143,Opérations[],8,0))),$D143&lt;&gt;""),"S",""))),"")</f>
        <v/>
      </c>
      <c r="AV143" s="34" t="str">
        <f t="array" aca="1" ref="AV143" ca="1">IFERROR(IF(AND(OR(WEEKDAY(AU$4,2)&gt;5,AU$4=Congés),OR(AU143="x",AU143="S")),AU143,IF(AV$4=$E143,"x",IF(AND(((AV$4-$E143)/VLOOKUP($D143,Opérations[],8,0))=INT(((AV$4-$E143)/VLOOKUP($D143,Opérations[],8,0))),$D143&lt;&gt;""),"S",""))),"")</f>
        <v/>
      </c>
      <c r="AW143" s="34" t="str">
        <f t="array" aca="1" ref="AW143" ca="1">IFERROR(IF(AND(OR(WEEKDAY(AV$4,2)&gt;5,AV$4=Congés),OR(AV143="x",AV143="S")),AV143,IF(AW$4=$E143,"x",IF(AND(((AW$4-$E143)/VLOOKUP($D143,Opérations[],8,0))=INT(((AW$4-$E143)/VLOOKUP($D143,Opérations[],8,0))),$D143&lt;&gt;""),"S",""))),"")</f>
        <v/>
      </c>
      <c r="AX143" s="34" t="str">
        <f t="array" aca="1" ref="AX143" ca="1">IFERROR(IF(AND(OR(WEEKDAY(AW$4,2)&gt;5,AW$4=Congés),OR(AW143="x",AW143="S")),AW143,IF(AX$4=$E143,"x",IF(AND(((AX$4-$E143)/VLOOKUP($D143,Opérations[],8,0))=INT(((AX$4-$E143)/VLOOKUP($D143,Opérations[],8,0))),$D143&lt;&gt;""),"S",""))),"")</f>
        <v/>
      </c>
      <c r="AY143" s="34" t="str">
        <f t="array" aca="1" ref="AY143" ca="1">IFERROR(IF(AND(OR(WEEKDAY(AX$4,2)&gt;5,AX$4=Congés),OR(AX143="x",AX143="S")),AX143,IF(AY$4=$E143,"x",IF(AND(((AY$4-$E143)/VLOOKUP($D143,Opérations[],8,0))=INT(((AY$4-$E143)/VLOOKUP($D143,Opérations[],8,0))),$D143&lt;&gt;""),"S",""))),"")</f>
        <v/>
      </c>
      <c r="AZ143" s="34" t="str">
        <f t="array" aca="1" ref="AZ143" ca="1">IFERROR(IF(AND(OR(WEEKDAY(AY$4,2)&gt;5,AY$4=Congés),OR(AY143="x",AY143="S")),AY143,IF(AZ$4=$E143,"x",IF(AND(((AZ$4-$E143)/VLOOKUP($D143,Opérations[],8,0))=INT(((AZ$4-$E143)/VLOOKUP($D143,Opérations[],8,0))),$D143&lt;&gt;""),"S",""))),"")</f>
        <v/>
      </c>
      <c r="BA143" s="34" t="str">
        <f t="array" aca="1" ref="BA143" ca="1">IFERROR(IF(AND(OR(WEEKDAY(AZ$4,2)&gt;5,AZ$4=Congés),OR(AZ143="x",AZ143="S")),AZ143,IF(BA$4=$E143,"x",IF(AND(((BA$4-$E143)/VLOOKUP($D143,Opérations[],8,0))=INT(((BA$4-$E143)/VLOOKUP($D143,Opérations[],8,0))),$D143&lt;&gt;""),"S",""))),"")</f>
        <v/>
      </c>
      <c r="BB143" s="34" t="str">
        <f t="array" aca="1" ref="BB143" ca="1">IFERROR(IF(AND(OR(WEEKDAY(BA$4,2)&gt;5,BA$4=Congés),OR(BA143="x",BA143="S")),BA143,IF(BB$4=$E143,"x",IF(AND(((BB$4-$E143)/VLOOKUP($D143,Opérations[],8,0))=INT(((BB$4-$E143)/VLOOKUP($D143,Opérations[],8,0))),$D143&lt;&gt;""),"S",""))),"")</f>
        <v/>
      </c>
      <c r="BC143" s="34" t="str">
        <f t="array" aca="1" ref="BC143" ca="1">IFERROR(IF(AND(OR(WEEKDAY(BB$4,2)&gt;5,BB$4=Congés),OR(BB143="x",BB143="S")),BB143,IF(BC$4=$E143,"x",IF(AND(((BC$4-$E143)/VLOOKUP($D143,Opérations[],8,0))=INT(((BC$4-$E143)/VLOOKUP($D143,Opérations[],8,0))),$D143&lt;&gt;""),"S",""))),"")</f>
        <v/>
      </c>
      <c r="BD143" s="72" t="str">
        <f t="array" aca="1" ref="BD143" ca="1">IFERROR(IF(AND(OR(WEEKDAY(BC$4,2)&gt;5,BC$4=Congés),OR(BC143="x",BC143="S")),BC143,IF(BD$4=$E143,"x",IF(AND(((BD$4-$E143)/VLOOKUP($D143,Opérations[],8,0))=INT(((BD$4-$E143)/VLOOKUP($D143,Opérations[],8,0))),$D143&lt;&gt;""),"S",""))),"")</f>
        <v/>
      </c>
    </row>
    <row r="144" spans="3:56">
      <c r="C144" s="160" t="str">
        <f>IF(ISBLANK(D144),"",VLOOKUP(D144,Opérations[],2,0))</f>
        <v>ASPIRATEUR</v>
      </c>
      <c r="D144" s="4">
        <f t="shared" si="6"/>
        <v>138</v>
      </c>
      <c r="E144" s="71">
        <f>IF(ISBLANK(D144),"",VLOOKUP(D144,Opérations[],3,0))</f>
        <v>0</v>
      </c>
      <c r="F144" s="83"/>
      <c r="G144" s="80" t="str">
        <f t="array" aca="1" ref="G144" ca="1">IFERROR(IF(AND(OR(WEEKDAY(F$4,2)&gt;5,F$4=Congés),OR(F144="x",F144="S")),F144,IF(G$4=$E144,"x",IF(AND(((G$4-$E144)/VLOOKUP($D144,Opérations[],8,0))=INT(((G$4-$E144)/VLOOKUP($D144,Opérations[],8,0))),$D144&lt;&gt;""),"S",""))),"")</f>
        <v/>
      </c>
      <c r="H144" s="34" t="str">
        <f t="array" aca="1" ref="H144" ca="1">IFERROR(IF(AND(OR(WEEKDAY(G$4,2)&gt;5,G$4=Congés),OR(G144="x",G144="S")),G144,IF(H$4=$E144,"x",IF(AND(((H$4-$E144)/VLOOKUP($D144,Opérations[],8,0))=INT(((H$4-$E144)/VLOOKUP($D144,Opérations[],8,0))),$D144&lt;&gt;""),"S",""))),"")</f>
        <v/>
      </c>
      <c r="I144" s="34" t="str">
        <f t="array" aca="1" ref="I144" ca="1">IFERROR(IF(AND(OR(WEEKDAY(H$4,2)&gt;5,H$4=Congés),OR(H144="x",H144="S")),H144,IF(I$4=$E144,"x",IF(AND(((I$4-$E144)/VLOOKUP($D144,Opérations[],8,0))=INT(((I$4-$E144)/VLOOKUP($D144,Opérations[],8,0))),$D144&lt;&gt;""),"S",""))),"")</f>
        <v/>
      </c>
      <c r="J144" s="34" t="str">
        <f t="array" aca="1" ref="J144" ca="1">IFERROR(IF(AND(OR(WEEKDAY(I$4,2)&gt;5,I$4=Congés),OR(I144="x",I144="S")),I144,IF(J$4=$E144,"x",IF(AND(((J$4-$E144)/VLOOKUP($D144,Opérations[],8,0))=INT(((J$4-$E144)/VLOOKUP($D144,Opérations[],8,0))),$D144&lt;&gt;""),"S",""))),"")</f>
        <v/>
      </c>
      <c r="K144" s="34" t="str">
        <f t="array" aca="1" ref="K144" ca="1">IFERROR(IF(AND(OR(WEEKDAY(J$4,2)&gt;5,J$4=Congés),OR(J144="x",J144="S")),J144,IF(K$4=$E144,"x",IF(AND(((K$4-$E144)/VLOOKUP($D144,Opérations[],8,0))=INT(((K$4-$E144)/VLOOKUP($D144,Opérations[],8,0))),$D144&lt;&gt;""),"S",""))),"")</f>
        <v/>
      </c>
      <c r="L144" s="34" t="str">
        <f t="array" aca="1" ref="L144" ca="1">IFERROR(IF(AND(OR(WEEKDAY(K$4,2)&gt;5,K$4=Congés),OR(K144="x",K144="S")),K144,IF(L$4=$E144,"x",IF(AND(((L$4-$E144)/VLOOKUP($D144,Opérations[],8,0))=INT(((L$4-$E144)/VLOOKUP($D144,Opérations[],8,0))),$D144&lt;&gt;""),"S",""))),"")</f>
        <v/>
      </c>
      <c r="M144" s="34" t="str">
        <f t="array" aca="1" ref="M144" ca="1">IFERROR(IF(AND(OR(WEEKDAY(L$4,2)&gt;5,L$4=Congés),OR(L144="x",L144="S")),L144,IF(M$4=$E144,"x",IF(AND(((M$4-$E144)/VLOOKUP($D144,Opérations[],8,0))=INT(((M$4-$E144)/VLOOKUP($D144,Opérations[],8,0))),$D144&lt;&gt;""),"S",""))),"")</f>
        <v/>
      </c>
      <c r="N144" s="34" t="str">
        <f t="array" aca="1" ref="N144" ca="1">IFERROR(IF(AND(OR(WEEKDAY(M$4,2)&gt;5,M$4=Congés),OR(M144="x",M144="S")),M144,IF(N$4=$E144,"x",IF(AND(((N$4-$E144)/VLOOKUP($D144,Opérations[],8,0))=INT(((N$4-$E144)/VLOOKUP($D144,Opérations[],8,0))),$D144&lt;&gt;""),"S",""))),"")</f>
        <v/>
      </c>
      <c r="O144" s="34" t="str">
        <f t="array" aca="1" ref="O144" ca="1">IFERROR(IF(AND(OR(WEEKDAY(N$4,2)&gt;5,N$4=Congés),OR(N144="x",N144="S")),N144,IF(O$4=$E144,"x",IF(AND(((O$4-$E144)/VLOOKUP($D144,Opérations[],8,0))=INT(((O$4-$E144)/VLOOKUP($D144,Opérations[],8,0))),$D144&lt;&gt;""),"S",""))),"")</f>
        <v/>
      </c>
      <c r="P144" s="34" t="str">
        <f t="array" aca="1" ref="P144" ca="1">IFERROR(IF(AND(OR(WEEKDAY(O$4,2)&gt;5,O$4=Congés),OR(O144="x",O144="S")),O144,IF(P$4=$E144,"x",IF(AND(((P$4-$E144)/VLOOKUP($D144,Opérations[],8,0))=INT(((P$4-$E144)/VLOOKUP($D144,Opérations[],8,0))),$D144&lt;&gt;""),"S",""))),"")</f>
        <v/>
      </c>
      <c r="Q144" s="34" t="str">
        <f t="array" aca="1" ref="Q144" ca="1">IFERROR(IF(AND(OR(WEEKDAY(P$4,2)&gt;5,P$4=Congés),OR(P144="x",P144="S")),P144,IF(Q$4=$E144,"x",IF(AND(((Q$4-$E144)/VLOOKUP($D144,Opérations[],8,0))=INT(((Q$4-$E144)/VLOOKUP($D144,Opérations[],8,0))),$D144&lt;&gt;""),"S",""))),"")</f>
        <v/>
      </c>
      <c r="R144" s="34" t="str">
        <f t="array" aca="1" ref="R144" ca="1">IFERROR(IF(AND(OR(WEEKDAY(Q$4,2)&gt;5,Q$4=Congés),OR(Q144="x",Q144="S")),Q144,IF(R$4=$E144,"x",IF(AND(((R$4-$E144)/VLOOKUP($D144,Opérations[],8,0))=INT(((R$4-$E144)/VLOOKUP($D144,Opérations[],8,0))),$D144&lt;&gt;""),"S",""))),"")</f>
        <v/>
      </c>
      <c r="S144" s="34" t="str">
        <f t="array" aca="1" ref="S144" ca="1">IFERROR(IF(AND(OR(WEEKDAY(R$4,2)&gt;5,R$4=Congés),OR(R144="x",R144="S")),R144,IF(S$4=$E144,"x",IF(AND(((S$4-$E144)/VLOOKUP($D144,Opérations[],8,0))=INT(((S$4-$E144)/VLOOKUP($D144,Opérations[],8,0))),$D144&lt;&gt;""),"S",""))),"")</f>
        <v/>
      </c>
      <c r="T144" s="34" t="str">
        <f t="array" aca="1" ref="T144" ca="1">IFERROR(IF(AND(OR(WEEKDAY(S$4,2)&gt;5,S$4=Congés),OR(S144="x",S144="S")),S144,IF(T$4=$E144,"x",IF(AND(((T$4-$E144)/VLOOKUP($D144,Opérations[],8,0))=INT(((T$4-$E144)/VLOOKUP($D144,Opérations[],8,0))),$D144&lt;&gt;""),"S",""))),"")</f>
        <v/>
      </c>
      <c r="U144" s="34" t="str">
        <f t="array" aca="1" ref="U144" ca="1">IFERROR(IF(AND(OR(WEEKDAY(T$4,2)&gt;5,T$4=Congés),OR(T144="x",T144="S")),T144,IF(U$4=$E144,"x",IF(AND(((U$4-$E144)/VLOOKUP($D144,Opérations[],8,0))=INT(((U$4-$E144)/VLOOKUP($D144,Opérations[],8,0))),$D144&lt;&gt;""),"S",""))),"")</f>
        <v/>
      </c>
      <c r="V144" s="34" t="str">
        <f t="array" aca="1" ref="V144" ca="1">IFERROR(IF(AND(OR(WEEKDAY(U$4,2)&gt;5,U$4=Congés),OR(U144="x",U144="S")),U144,IF(V$4=$E144,"x",IF(AND(((V$4-$E144)/VLOOKUP($D144,Opérations[],8,0))=INT(((V$4-$E144)/VLOOKUP($D144,Opérations[],8,0))),$D144&lt;&gt;""),"S",""))),"")</f>
        <v/>
      </c>
      <c r="W144" s="34" t="str">
        <f t="array" aca="1" ref="W144" ca="1">IFERROR(IF(AND(OR(WEEKDAY(V$4,2)&gt;5,V$4=Congés),OR(V144="x",V144="S")),V144,IF(W$4=$E144,"x",IF(AND(((W$4-$E144)/VLOOKUP($D144,Opérations[],8,0))=INT(((W$4-$E144)/VLOOKUP($D144,Opérations[],8,0))),$D144&lt;&gt;""),"S",""))),"")</f>
        <v/>
      </c>
      <c r="X144" s="34" t="str">
        <f t="array" aca="1" ref="X144" ca="1">IFERROR(IF(AND(OR(WEEKDAY(W$4,2)&gt;5,W$4=Congés),OR(W144="x",W144="S")),W144,IF(X$4=$E144,"x",IF(AND(((X$4-$E144)/VLOOKUP($D144,Opérations[],8,0))=INT(((X$4-$E144)/VLOOKUP($D144,Opérations[],8,0))),$D144&lt;&gt;""),"S",""))),"")</f>
        <v/>
      </c>
      <c r="Y144" s="34" t="str">
        <f t="array" aca="1" ref="Y144" ca="1">IFERROR(IF(AND(OR(WEEKDAY(X$4,2)&gt;5,X$4=Congés),OR(X144="x",X144="S")),X144,IF(Y$4=$E144,"x",IF(AND(((Y$4-$E144)/VLOOKUP($D144,Opérations[],8,0))=INT(((Y$4-$E144)/VLOOKUP($D144,Opérations[],8,0))),$D144&lt;&gt;""),"S",""))),"")</f>
        <v/>
      </c>
      <c r="Z144" s="34" t="str">
        <f t="array" aca="1" ref="Z144" ca="1">IFERROR(IF(AND(OR(WEEKDAY(Y$4,2)&gt;5,Y$4=Congés),OR(Y144="x",Y144="S")),Y144,IF(Z$4=$E144,"x",IF(AND(((Z$4-$E144)/VLOOKUP($D144,Opérations[],8,0))=INT(((Z$4-$E144)/VLOOKUP($D144,Opérations[],8,0))),$D144&lt;&gt;""),"S",""))),"")</f>
        <v/>
      </c>
      <c r="AA144" s="34" t="str">
        <f t="array" aca="1" ref="AA144" ca="1">IFERROR(IF(AND(OR(WEEKDAY(Z$4,2)&gt;5,Z$4=Congés),OR(Z144="x",Z144="S")),Z144,IF(AA$4=$E144,"x",IF(AND(((AA$4-$E144)/VLOOKUP($D144,Opérations[],8,0))=INT(((AA$4-$E144)/VLOOKUP($D144,Opérations[],8,0))),$D144&lt;&gt;""),"S",""))),"")</f>
        <v/>
      </c>
      <c r="AB144" s="34" t="str">
        <f t="array" aca="1" ref="AB144" ca="1">IFERROR(IF(AND(OR(WEEKDAY(AA$4,2)&gt;5,AA$4=Congés),OR(AA144="x",AA144="S")),AA144,IF(AB$4=$E144,"x",IF(AND(((AB$4-$E144)/VLOOKUP($D144,Opérations[],8,0))=INT(((AB$4-$E144)/VLOOKUP($D144,Opérations[],8,0))),$D144&lt;&gt;""),"S",""))),"")</f>
        <v/>
      </c>
      <c r="AC144" s="34" t="str">
        <f t="array" aca="1" ref="AC144" ca="1">IFERROR(IF(AND(OR(WEEKDAY(AB$4,2)&gt;5,AB$4=Congés),OR(AB144="x",AB144="S")),AB144,IF(AC$4=$E144,"x",IF(AND(((AC$4-$E144)/VLOOKUP($D144,Opérations[],8,0))=INT(((AC$4-$E144)/VLOOKUP($D144,Opérations[],8,0))),$D144&lt;&gt;""),"S",""))),"")</f>
        <v/>
      </c>
      <c r="AD144" s="34" t="str">
        <f t="array" aca="1" ref="AD144" ca="1">IFERROR(IF(AND(OR(WEEKDAY(AC$4,2)&gt;5,AC$4=Congés),OR(AC144="x",AC144="S")),AC144,IF(AD$4=$E144,"x",IF(AND(((AD$4-$E144)/VLOOKUP($D144,Opérations[],8,0))=INT(((AD$4-$E144)/VLOOKUP($D144,Opérations[],8,0))),$D144&lt;&gt;""),"S",""))),"")</f>
        <v/>
      </c>
      <c r="AE144" s="34" t="str">
        <f t="array" aca="1" ref="AE144" ca="1">IFERROR(IF(AND(OR(WEEKDAY(AD$4,2)&gt;5,AD$4=Congés),OR(AD144="x",AD144="S")),AD144,IF(AE$4=$E144,"x",IF(AND(((AE$4-$E144)/VLOOKUP($D144,Opérations[],8,0))=INT(((AE$4-$E144)/VLOOKUP($D144,Opérations[],8,0))),$D144&lt;&gt;""),"S",""))),"")</f>
        <v/>
      </c>
      <c r="AF144" s="34" t="str">
        <f t="array" aca="1" ref="AF144" ca="1">IFERROR(IF(AND(OR(WEEKDAY(AE$4,2)&gt;5,AE$4=Congés),OR(AE144="x",AE144="S")),AE144,IF(AF$4=$E144,"x",IF(AND(((AF$4-$E144)/VLOOKUP($D144,Opérations[],8,0))=INT(((AF$4-$E144)/VLOOKUP($D144,Opérations[],8,0))),$D144&lt;&gt;""),"S",""))),"")</f>
        <v/>
      </c>
      <c r="AG144" s="72" t="str">
        <f t="array" aca="1" ref="AG144" ca="1">IFERROR(IF(AND(OR(WEEKDAY(AF$4,2)&gt;5,AF$4=Congés),OR(AF144="x",AF144="S")),AF144,IF(AG$4=$E144,"x",IF(AND(((AG$4-$E144)/VLOOKUP($D144,Opérations[],8,0))=INT(((AG$4-$E144)/VLOOKUP($D144,Opérations[],8,0))),$D144&lt;&gt;""),"S",""))),"")</f>
        <v/>
      </c>
      <c r="AH144" s="80" t="str">
        <f t="array" aca="1" ref="AH144" ca="1">IFERROR(IF(AND(OR(WEEKDAY(AG$4,2)&gt;5,AG$4=Congés),OR(AG144="x",AG144="S")),AG144,IF(AH$4=$E144,"x",IF(AND(((AH$4-$E144)/VLOOKUP($D144,Opérations[],8,0))=INT(((AH$4-$E144)/VLOOKUP($D144,Opérations[],8,0))),$D144&lt;&gt;""),"S",""))),"")</f>
        <v/>
      </c>
      <c r="AI144" s="34" t="str">
        <f t="array" aca="1" ref="AI144" ca="1">IFERROR(IF(AND(OR(WEEKDAY(AH$4,2)&gt;5,AH$4=Congés),OR(AH144="x",AH144="S")),AH144,IF(AI$4=$E144,"x",IF(AND(((AI$4-$E144)/VLOOKUP($D144,Opérations[],8,0))=INT(((AI$4-$E144)/VLOOKUP($D144,Opérations[],8,0))),$D144&lt;&gt;""),"S",""))),"")</f>
        <v/>
      </c>
      <c r="AJ144" s="34" t="str">
        <f t="array" aca="1" ref="AJ144" ca="1">IFERROR(IF(AND(OR(WEEKDAY(AI$4,2)&gt;5,AI$4=Congés),OR(AI144="x",AI144="S")),AI144,IF(AJ$4=$E144,"x",IF(AND(((AJ$4-$E144)/VLOOKUP($D144,Opérations[],8,0))=INT(((AJ$4-$E144)/VLOOKUP($D144,Opérations[],8,0))),$D144&lt;&gt;""),"S",""))),"")</f>
        <v/>
      </c>
      <c r="AK144" s="34" t="str">
        <f t="array" aca="1" ref="AK144" ca="1">IFERROR(IF(AND(OR(WEEKDAY(AJ$4,2)&gt;5,AJ$4=Congés),OR(AJ144="x",AJ144="S")),AJ144,IF(AK$4=$E144,"x",IF(AND(((AK$4-$E144)/VLOOKUP($D144,Opérations[],8,0))=INT(((AK$4-$E144)/VLOOKUP($D144,Opérations[],8,0))),$D144&lt;&gt;""),"S",""))),"")</f>
        <v/>
      </c>
      <c r="AL144" s="34" t="str">
        <f t="array" aca="1" ref="AL144" ca="1">IFERROR(IF(AND(OR(WEEKDAY(AK$4,2)&gt;5,AK$4=Congés),OR(AK144="x",AK144="S")),AK144,IF(AL$4=$E144,"x",IF(AND(((AL$4-$E144)/VLOOKUP($D144,Opérations[],8,0))=INT(((AL$4-$E144)/VLOOKUP($D144,Opérations[],8,0))),$D144&lt;&gt;""),"S",""))),"")</f>
        <v/>
      </c>
      <c r="AM144" s="34" t="str">
        <f t="array" aca="1" ref="AM144" ca="1">IFERROR(IF(AND(OR(WEEKDAY(AL$4,2)&gt;5,AL$4=Congés),OR(AL144="x",AL144="S")),AL144,IF(AM$4=$E144,"x",IF(AND(((AM$4-$E144)/VLOOKUP($D144,Opérations[],8,0))=INT(((AM$4-$E144)/VLOOKUP($D144,Opérations[],8,0))),$D144&lt;&gt;""),"S",""))),"")</f>
        <v/>
      </c>
      <c r="AN144" s="34" t="str">
        <f t="array" aca="1" ref="AN144" ca="1">IFERROR(IF(AND(OR(WEEKDAY(AM$4,2)&gt;5,AM$4=Congés),OR(AM144="x",AM144="S")),AM144,IF(AN$4=$E144,"x",IF(AND(((AN$4-$E144)/VLOOKUP($D144,Opérations[],8,0))=INT(((AN$4-$E144)/VLOOKUP($D144,Opérations[],8,0))),$D144&lt;&gt;""),"S",""))),"")</f>
        <v/>
      </c>
      <c r="AO144" s="34" t="str">
        <f t="array" aca="1" ref="AO144" ca="1">IFERROR(IF(AND(OR(WEEKDAY(AN$4,2)&gt;5,AN$4=Congés),OR(AN144="x",AN144="S")),AN144,IF(AO$4=$E144,"x",IF(AND(((AO$4-$E144)/VLOOKUP($D144,Opérations[],8,0))=INT(((AO$4-$E144)/VLOOKUP($D144,Opérations[],8,0))),$D144&lt;&gt;""),"S",""))),"")</f>
        <v/>
      </c>
      <c r="AP144" s="34" t="str">
        <f t="array" aca="1" ref="AP144" ca="1">IFERROR(IF(AND(OR(WEEKDAY(AO$4,2)&gt;5,AO$4=Congés),OR(AO144="x",AO144="S")),AO144,IF(AP$4=$E144,"x",IF(AND(((AP$4-$E144)/VLOOKUP($D144,Opérations[],8,0))=INT(((AP$4-$E144)/VLOOKUP($D144,Opérations[],8,0))),$D144&lt;&gt;""),"S",""))),"")</f>
        <v/>
      </c>
      <c r="AQ144" s="34" t="str">
        <f t="array" aca="1" ref="AQ144" ca="1">IFERROR(IF(AND(OR(WEEKDAY(AP$4,2)&gt;5,AP$4=Congés),OR(AP144="x",AP144="S")),AP144,IF(AQ$4=$E144,"x",IF(AND(((AQ$4-$E144)/VLOOKUP($D144,Opérations[],8,0))=INT(((AQ$4-$E144)/VLOOKUP($D144,Opérations[],8,0))),$D144&lt;&gt;""),"S",""))),"")</f>
        <v/>
      </c>
      <c r="AR144" s="34" t="str">
        <f t="array" aca="1" ref="AR144" ca="1">IFERROR(IF(AND(OR(WEEKDAY(AQ$4,2)&gt;5,AQ$4=Congés),OR(AQ144="x",AQ144="S")),AQ144,IF(AR$4=$E144,"x",IF(AND(((AR$4-$E144)/VLOOKUP($D144,Opérations[],8,0))=INT(((AR$4-$E144)/VLOOKUP($D144,Opérations[],8,0))),$D144&lt;&gt;""),"S",""))),"")</f>
        <v/>
      </c>
      <c r="AS144" s="34" t="str">
        <f t="array" aca="1" ref="AS144" ca="1">IFERROR(IF(AND(OR(WEEKDAY(AR$4,2)&gt;5,AR$4=Congés),OR(AR144="x",AR144="S")),AR144,IF(AS$4=$E144,"x",IF(AND(((AS$4-$E144)/VLOOKUP($D144,Opérations[],8,0))=INT(((AS$4-$E144)/VLOOKUP($D144,Opérations[],8,0))),$D144&lt;&gt;""),"S",""))),"")</f>
        <v/>
      </c>
      <c r="AT144" s="34" t="str">
        <f t="array" aca="1" ref="AT144" ca="1">IFERROR(IF(AND(OR(WEEKDAY(AS$4,2)&gt;5,AS$4=Congés),OR(AS144="x",AS144="S")),AS144,IF(AT$4=$E144,"x",IF(AND(((AT$4-$E144)/VLOOKUP($D144,Opérations[],8,0))=INT(((AT$4-$E144)/VLOOKUP($D144,Opérations[],8,0))),$D144&lt;&gt;""),"S",""))),"")</f>
        <v/>
      </c>
      <c r="AU144" s="34" t="str">
        <f t="array" aca="1" ref="AU144" ca="1">IFERROR(IF(AND(OR(WEEKDAY(AT$4,2)&gt;5,AT$4=Congés),OR(AT144="x",AT144="S")),AT144,IF(AU$4=$E144,"x",IF(AND(((AU$4-$E144)/VLOOKUP($D144,Opérations[],8,0))=INT(((AU$4-$E144)/VLOOKUP($D144,Opérations[],8,0))),$D144&lt;&gt;""),"S",""))),"")</f>
        <v/>
      </c>
      <c r="AV144" s="34" t="str">
        <f t="array" aca="1" ref="AV144" ca="1">IFERROR(IF(AND(OR(WEEKDAY(AU$4,2)&gt;5,AU$4=Congés),OR(AU144="x",AU144="S")),AU144,IF(AV$4=$E144,"x",IF(AND(((AV$4-$E144)/VLOOKUP($D144,Opérations[],8,0))=INT(((AV$4-$E144)/VLOOKUP($D144,Opérations[],8,0))),$D144&lt;&gt;""),"S",""))),"")</f>
        <v/>
      </c>
      <c r="AW144" s="34" t="str">
        <f t="array" aca="1" ref="AW144" ca="1">IFERROR(IF(AND(OR(WEEKDAY(AV$4,2)&gt;5,AV$4=Congés),OR(AV144="x",AV144="S")),AV144,IF(AW$4=$E144,"x",IF(AND(((AW$4-$E144)/VLOOKUP($D144,Opérations[],8,0))=INT(((AW$4-$E144)/VLOOKUP($D144,Opérations[],8,0))),$D144&lt;&gt;""),"S",""))),"")</f>
        <v/>
      </c>
      <c r="AX144" s="34" t="str">
        <f t="array" aca="1" ref="AX144" ca="1">IFERROR(IF(AND(OR(WEEKDAY(AW$4,2)&gt;5,AW$4=Congés),OR(AW144="x",AW144="S")),AW144,IF(AX$4=$E144,"x",IF(AND(((AX$4-$E144)/VLOOKUP($D144,Opérations[],8,0))=INT(((AX$4-$E144)/VLOOKUP($D144,Opérations[],8,0))),$D144&lt;&gt;""),"S",""))),"")</f>
        <v/>
      </c>
      <c r="AY144" s="34" t="str">
        <f t="array" aca="1" ref="AY144" ca="1">IFERROR(IF(AND(OR(WEEKDAY(AX$4,2)&gt;5,AX$4=Congés),OR(AX144="x",AX144="S")),AX144,IF(AY$4=$E144,"x",IF(AND(((AY$4-$E144)/VLOOKUP($D144,Opérations[],8,0))=INT(((AY$4-$E144)/VLOOKUP($D144,Opérations[],8,0))),$D144&lt;&gt;""),"S",""))),"")</f>
        <v/>
      </c>
      <c r="AZ144" s="34" t="str">
        <f t="array" aca="1" ref="AZ144" ca="1">IFERROR(IF(AND(OR(WEEKDAY(AY$4,2)&gt;5,AY$4=Congés),OR(AY144="x",AY144="S")),AY144,IF(AZ$4=$E144,"x",IF(AND(((AZ$4-$E144)/VLOOKUP($D144,Opérations[],8,0))=INT(((AZ$4-$E144)/VLOOKUP($D144,Opérations[],8,0))),$D144&lt;&gt;""),"S",""))),"")</f>
        <v/>
      </c>
      <c r="BA144" s="34" t="str">
        <f t="array" aca="1" ref="BA144" ca="1">IFERROR(IF(AND(OR(WEEKDAY(AZ$4,2)&gt;5,AZ$4=Congés),OR(AZ144="x",AZ144="S")),AZ144,IF(BA$4=$E144,"x",IF(AND(((BA$4-$E144)/VLOOKUP($D144,Opérations[],8,0))=INT(((BA$4-$E144)/VLOOKUP($D144,Opérations[],8,0))),$D144&lt;&gt;""),"S",""))),"")</f>
        <v/>
      </c>
      <c r="BB144" s="34" t="str">
        <f t="array" aca="1" ref="BB144" ca="1">IFERROR(IF(AND(OR(WEEKDAY(BA$4,2)&gt;5,BA$4=Congés),OR(BA144="x",BA144="S")),BA144,IF(BB$4=$E144,"x",IF(AND(((BB$4-$E144)/VLOOKUP($D144,Opérations[],8,0))=INT(((BB$4-$E144)/VLOOKUP($D144,Opérations[],8,0))),$D144&lt;&gt;""),"S",""))),"")</f>
        <v/>
      </c>
      <c r="BC144" s="34" t="str">
        <f t="array" aca="1" ref="BC144" ca="1">IFERROR(IF(AND(OR(WEEKDAY(BB$4,2)&gt;5,BB$4=Congés),OR(BB144="x",BB144="S")),BB144,IF(BC$4=$E144,"x",IF(AND(((BC$4-$E144)/VLOOKUP($D144,Opérations[],8,0))=INT(((BC$4-$E144)/VLOOKUP($D144,Opérations[],8,0))),$D144&lt;&gt;""),"S",""))),"")</f>
        <v/>
      </c>
      <c r="BD144" s="72" t="str">
        <f t="array" aca="1" ref="BD144" ca="1">IFERROR(IF(AND(OR(WEEKDAY(BC$4,2)&gt;5,BC$4=Congés),OR(BC144="x",BC144="S")),BC144,IF(BD$4=$E144,"x",IF(AND(((BD$4-$E144)/VLOOKUP($D144,Opérations[],8,0))=INT(((BD$4-$E144)/VLOOKUP($D144,Opérations[],8,0))),$D144&lt;&gt;""),"S",""))),"")</f>
        <v/>
      </c>
    </row>
    <row r="145" spans="3:56">
      <c r="C145" s="159" t="str">
        <f>IF(ISBLANK(D145),"",VLOOKUP(D145,Opérations[],2,0))</f>
        <v>Nettoyage intérieur</v>
      </c>
      <c r="D145" s="4">
        <f t="shared" si="6"/>
        <v>139</v>
      </c>
      <c r="E145" s="71">
        <f>IF(ISBLANK(D145),"",VLOOKUP(D145,Opérations[],3,0))</f>
        <v>42622</v>
      </c>
      <c r="F145" s="83"/>
      <c r="G145" s="80" t="str">
        <f t="array" aca="1" ref="G145" ca="1">IFERROR(IF(AND(OR(WEEKDAY(F$4,2)&gt;5,F$4=Congés),OR(F145="x",F145="S")),F145,IF(G$4=$E145,"x",IF(AND(((G$4-$E145)/VLOOKUP($D145,Opérations[],8,0))=INT(((G$4-$E145)/VLOOKUP($D145,Opérations[],8,0))),$D145&lt;&gt;""),"S",""))),"")</f>
        <v/>
      </c>
      <c r="H145" s="34" t="str">
        <f t="array" aca="1" ref="H145" ca="1">IFERROR(IF(AND(OR(WEEKDAY(G$4,2)&gt;5,G$4=Congés),OR(G145="x",G145="S")),G145,IF(H$4=$E145,"x",IF(AND(((H$4-$E145)/VLOOKUP($D145,Opérations[],8,0))=INT(((H$4-$E145)/VLOOKUP($D145,Opérations[],8,0))),$D145&lt;&gt;""),"S",""))),"")</f>
        <v/>
      </c>
      <c r="I145" s="34" t="str">
        <f t="array" aca="1" ref="I145" ca="1">IFERROR(IF(AND(OR(WEEKDAY(H$4,2)&gt;5,H$4=Congés),OR(H145="x",H145="S")),H145,IF(I$4=$E145,"x",IF(AND(((I$4-$E145)/VLOOKUP($D145,Opérations[],8,0))=INT(((I$4-$E145)/VLOOKUP($D145,Opérations[],8,0))),$D145&lt;&gt;""),"S",""))),"")</f>
        <v>S</v>
      </c>
      <c r="J145" s="34" t="str">
        <f t="array" aca="1" ref="J145" ca="1">IFERROR(IF(AND(OR(WEEKDAY(I$4,2)&gt;5,I$4=Congés),OR(I145="x",I145="S")),I145,IF(J$4=$E145,"x",IF(AND(((J$4-$E145)/VLOOKUP($D145,Opérations[],8,0))=INT(((J$4-$E145)/VLOOKUP($D145,Opérations[],8,0))),$D145&lt;&gt;""),"S",""))),"")</f>
        <v/>
      </c>
      <c r="K145" s="34" t="str">
        <f t="array" aca="1" ref="K145" ca="1">IFERROR(IF(AND(OR(WEEKDAY(J$4,2)&gt;5,J$4=Congés),OR(J145="x",J145="S")),J145,IF(K$4=$E145,"x",IF(AND(((K$4-$E145)/VLOOKUP($D145,Opérations[],8,0))=INT(((K$4-$E145)/VLOOKUP($D145,Opérations[],8,0))),$D145&lt;&gt;""),"S",""))),"")</f>
        <v/>
      </c>
      <c r="L145" s="34" t="str">
        <f t="array" aca="1" ref="L145" ca="1">IFERROR(IF(AND(OR(WEEKDAY(K$4,2)&gt;5,K$4=Congés),OR(K145="x",K145="S")),K145,IF(L$4=$E145,"x",IF(AND(((L$4-$E145)/VLOOKUP($D145,Opérations[],8,0))=INT(((L$4-$E145)/VLOOKUP($D145,Opérations[],8,0))),$D145&lt;&gt;""),"S",""))),"")</f>
        <v/>
      </c>
      <c r="M145" s="34" t="str">
        <f t="array" aca="1" ref="M145" ca="1">IFERROR(IF(AND(OR(WEEKDAY(L$4,2)&gt;5,L$4=Congés),OR(L145="x",L145="S")),L145,IF(M$4=$E145,"x",IF(AND(((M$4-$E145)/VLOOKUP($D145,Opérations[],8,0))=INT(((M$4-$E145)/VLOOKUP($D145,Opérations[],8,0))),$D145&lt;&gt;""),"S",""))),"")</f>
        <v/>
      </c>
      <c r="N145" s="34" t="str">
        <f t="array" aca="1" ref="N145" ca="1">IFERROR(IF(AND(OR(WEEKDAY(M$4,2)&gt;5,M$4=Congés),OR(M145="x",M145="S")),M145,IF(N$4=$E145,"x",IF(AND(((N$4-$E145)/VLOOKUP($D145,Opérations[],8,0))=INT(((N$4-$E145)/VLOOKUP($D145,Opérations[],8,0))),$D145&lt;&gt;""),"S",""))),"")</f>
        <v/>
      </c>
      <c r="O145" s="34" t="str">
        <f t="array" aca="1" ref="O145" ca="1">IFERROR(IF(AND(OR(WEEKDAY(N$4,2)&gt;5,N$4=Congés),OR(N145="x",N145="S")),N145,IF(O$4=$E145,"x",IF(AND(((O$4-$E145)/VLOOKUP($D145,Opérations[],8,0))=INT(((O$4-$E145)/VLOOKUP($D145,Opérations[],8,0))),$D145&lt;&gt;""),"S",""))),"")</f>
        <v/>
      </c>
      <c r="P145" s="34" t="str">
        <f t="array" aca="1" ref="P145" ca="1">IFERROR(IF(AND(OR(WEEKDAY(O$4,2)&gt;5,O$4=Congés),OR(O145="x",O145="S")),O145,IF(P$4=$E145,"x",IF(AND(((P$4-$E145)/VLOOKUP($D145,Opérations[],8,0))=INT(((P$4-$E145)/VLOOKUP($D145,Opérations[],8,0))),$D145&lt;&gt;""),"S",""))),"")</f>
        <v>S</v>
      </c>
      <c r="Q145" s="34" t="str">
        <f t="array" aca="1" ref="Q145" ca="1">IFERROR(IF(AND(OR(WEEKDAY(P$4,2)&gt;5,P$4=Congés),OR(P145="x",P145="S")),P145,IF(Q$4=$E145,"x",IF(AND(((Q$4-$E145)/VLOOKUP($D145,Opérations[],8,0))=INT(((Q$4-$E145)/VLOOKUP($D145,Opérations[],8,0))),$D145&lt;&gt;""),"S",""))),"")</f>
        <v/>
      </c>
      <c r="R145" s="34" t="str">
        <f t="array" aca="1" ref="R145" ca="1">IFERROR(IF(AND(OR(WEEKDAY(Q$4,2)&gt;5,Q$4=Congés),OR(Q145="x",Q145="S")),Q145,IF(R$4=$E145,"x",IF(AND(((R$4-$E145)/VLOOKUP($D145,Opérations[],8,0))=INT(((R$4-$E145)/VLOOKUP($D145,Opérations[],8,0))),$D145&lt;&gt;""),"S",""))),"")</f>
        <v/>
      </c>
      <c r="S145" s="34" t="str">
        <f t="array" aca="1" ref="S145" ca="1">IFERROR(IF(AND(OR(WEEKDAY(R$4,2)&gt;5,R$4=Congés),OR(R145="x",R145="S")),R145,IF(S$4=$E145,"x",IF(AND(((S$4-$E145)/VLOOKUP($D145,Opérations[],8,0))=INT(((S$4-$E145)/VLOOKUP($D145,Opérations[],8,0))),$D145&lt;&gt;""),"S",""))),"")</f>
        <v/>
      </c>
      <c r="T145" s="34" t="str">
        <f t="array" aca="1" ref="T145" ca="1">IFERROR(IF(AND(OR(WEEKDAY(S$4,2)&gt;5,S$4=Congés),OR(S145="x",S145="S")),S145,IF(T$4=$E145,"x",IF(AND(((T$4-$E145)/VLOOKUP($D145,Opérations[],8,0))=INT(((T$4-$E145)/VLOOKUP($D145,Opérations[],8,0))),$D145&lt;&gt;""),"S",""))),"")</f>
        <v/>
      </c>
      <c r="U145" s="34" t="str">
        <f t="array" aca="1" ref="U145" ca="1">IFERROR(IF(AND(OR(WEEKDAY(T$4,2)&gt;5,T$4=Congés),OR(T145="x",T145="S")),T145,IF(U$4=$E145,"x",IF(AND(((U$4-$E145)/VLOOKUP($D145,Opérations[],8,0))=INT(((U$4-$E145)/VLOOKUP($D145,Opérations[],8,0))),$D145&lt;&gt;""),"S",""))),"")</f>
        <v/>
      </c>
      <c r="V145" s="34" t="str">
        <f t="array" aca="1" ref="V145" ca="1">IFERROR(IF(AND(OR(WEEKDAY(U$4,2)&gt;5,U$4=Congés),OR(U145="x",U145="S")),U145,IF(V$4=$E145,"x",IF(AND(((V$4-$E145)/VLOOKUP($D145,Opérations[],8,0))=INT(((V$4-$E145)/VLOOKUP($D145,Opérations[],8,0))),$D145&lt;&gt;""),"S",""))),"")</f>
        <v/>
      </c>
      <c r="W145" s="34" t="str">
        <f t="array" aca="1" ref="W145" ca="1">IFERROR(IF(AND(OR(WEEKDAY(V$4,2)&gt;5,V$4=Congés),OR(V145="x",V145="S")),V145,IF(W$4=$E145,"x",IF(AND(((W$4-$E145)/VLOOKUP($D145,Opérations[],8,0))=INT(((W$4-$E145)/VLOOKUP($D145,Opérations[],8,0))),$D145&lt;&gt;""),"S",""))),"")</f>
        <v>S</v>
      </c>
      <c r="X145" s="34" t="str">
        <f t="array" aca="1" ref="X145" ca="1">IFERROR(IF(AND(OR(WEEKDAY(W$4,2)&gt;5,W$4=Congés),OR(W145="x",W145="S")),W145,IF(X$4=$E145,"x",IF(AND(((X$4-$E145)/VLOOKUP($D145,Opérations[],8,0))=INT(((X$4-$E145)/VLOOKUP($D145,Opérations[],8,0))),$D145&lt;&gt;""),"S",""))),"")</f>
        <v/>
      </c>
      <c r="Y145" s="34" t="str">
        <f t="array" aca="1" ref="Y145" ca="1">IFERROR(IF(AND(OR(WEEKDAY(X$4,2)&gt;5,X$4=Congés),OR(X145="x",X145="S")),X145,IF(Y$4=$E145,"x",IF(AND(((Y$4-$E145)/VLOOKUP($D145,Opérations[],8,0))=INT(((Y$4-$E145)/VLOOKUP($D145,Opérations[],8,0))),$D145&lt;&gt;""),"S",""))),"")</f>
        <v/>
      </c>
      <c r="Z145" s="34" t="str">
        <f t="array" aca="1" ref="Z145" ca="1">IFERROR(IF(AND(OR(WEEKDAY(Y$4,2)&gt;5,Y$4=Congés),OR(Y145="x",Y145="S")),Y145,IF(Z$4=$E145,"x",IF(AND(((Z$4-$E145)/VLOOKUP($D145,Opérations[],8,0))=INT(((Z$4-$E145)/VLOOKUP($D145,Opérations[],8,0))),$D145&lt;&gt;""),"S",""))),"")</f>
        <v/>
      </c>
      <c r="AA145" s="34" t="str">
        <f t="array" aca="1" ref="AA145" ca="1">IFERROR(IF(AND(OR(WEEKDAY(Z$4,2)&gt;5,Z$4=Congés),OR(Z145="x",Z145="S")),Z145,IF(AA$4=$E145,"x",IF(AND(((AA$4-$E145)/VLOOKUP($D145,Opérations[],8,0))=INT(((AA$4-$E145)/VLOOKUP($D145,Opérations[],8,0))),$D145&lt;&gt;""),"S",""))),"")</f>
        <v/>
      </c>
      <c r="AB145" s="34" t="str">
        <f t="array" aca="1" ref="AB145" ca="1">IFERROR(IF(AND(OR(WEEKDAY(AA$4,2)&gt;5,AA$4=Congés),OR(AA145="x",AA145="S")),AA145,IF(AB$4=$E145,"x",IF(AND(((AB$4-$E145)/VLOOKUP($D145,Opérations[],8,0))=INT(((AB$4-$E145)/VLOOKUP($D145,Opérations[],8,0))),$D145&lt;&gt;""),"S",""))),"")</f>
        <v/>
      </c>
      <c r="AC145" s="34" t="str">
        <f t="array" aca="1" ref="AC145" ca="1">IFERROR(IF(AND(OR(WEEKDAY(AB$4,2)&gt;5,AB$4=Congés),OR(AB145="x",AB145="S")),AB145,IF(AC$4=$E145,"x",IF(AND(((AC$4-$E145)/VLOOKUP($D145,Opérations[],8,0))=INT(((AC$4-$E145)/VLOOKUP($D145,Opérations[],8,0))),$D145&lt;&gt;""),"S",""))),"")</f>
        <v/>
      </c>
      <c r="AD145" s="34" t="str">
        <f t="array" aca="1" ref="AD145" ca="1">IFERROR(IF(AND(OR(WEEKDAY(AC$4,2)&gt;5,AC$4=Congés),OR(AC145="x",AC145="S")),AC145,IF(AD$4=$E145,"x",IF(AND(((AD$4-$E145)/VLOOKUP($D145,Opérations[],8,0))=INT(((AD$4-$E145)/VLOOKUP($D145,Opérations[],8,0))),$D145&lt;&gt;""),"S",""))),"")</f>
        <v>S</v>
      </c>
      <c r="AE145" s="34" t="str">
        <f t="array" aca="1" ref="AE145" ca="1">IFERROR(IF(AND(OR(WEEKDAY(AD$4,2)&gt;5,AD$4=Congés),OR(AD145="x",AD145="S")),AD145,IF(AE$4=$E145,"x",IF(AND(((AE$4-$E145)/VLOOKUP($D145,Opérations[],8,0))=INT(((AE$4-$E145)/VLOOKUP($D145,Opérations[],8,0))),$D145&lt;&gt;""),"S",""))),"")</f>
        <v/>
      </c>
      <c r="AF145" s="34" t="str">
        <f t="array" aca="1" ref="AF145" ca="1">IFERROR(IF(AND(OR(WEEKDAY(AE$4,2)&gt;5,AE$4=Congés),OR(AE145="x",AE145="S")),AE145,IF(AF$4=$E145,"x",IF(AND(((AF$4-$E145)/VLOOKUP($D145,Opérations[],8,0))=INT(((AF$4-$E145)/VLOOKUP($D145,Opérations[],8,0))),$D145&lt;&gt;""),"S",""))),"")</f>
        <v/>
      </c>
      <c r="AG145" s="72" t="str">
        <f t="array" aca="1" ref="AG145" ca="1">IFERROR(IF(AND(OR(WEEKDAY(AF$4,2)&gt;5,AF$4=Congés),OR(AF145="x",AF145="S")),AF145,IF(AG$4=$E145,"x",IF(AND(((AG$4-$E145)/VLOOKUP($D145,Opérations[],8,0))=INT(((AG$4-$E145)/VLOOKUP($D145,Opérations[],8,0))),$D145&lt;&gt;""),"S",""))),"")</f>
        <v/>
      </c>
      <c r="AH145" s="80" t="str">
        <f t="array" aca="1" ref="AH145" ca="1">IFERROR(IF(AND(OR(WEEKDAY(AG$4,2)&gt;5,AG$4=Congés),OR(AG145="x",AG145="S")),AG145,IF(AH$4=$E145,"x",IF(AND(((AH$4-$E145)/VLOOKUP($D145,Opérations[],8,0))=INT(((AH$4-$E145)/VLOOKUP($D145,Opérations[],8,0))),$D145&lt;&gt;""),"S",""))),"")</f>
        <v/>
      </c>
      <c r="AI145" s="34" t="str">
        <f t="array" aca="1" ref="AI145" ca="1">IFERROR(IF(AND(OR(WEEKDAY(AH$4,2)&gt;5,AH$4=Congés),OR(AH145="x",AH145="S")),AH145,IF(AI$4=$E145,"x",IF(AND(((AI$4-$E145)/VLOOKUP($D145,Opérations[],8,0))=INT(((AI$4-$E145)/VLOOKUP($D145,Opérations[],8,0))),$D145&lt;&gt;""),"S",""))),"")</f>
        <v/>
      </c>
      <c r="AJ145" s="34" t="str">
        <f t="array" aca="1" ref="AJ145" ca="1">IFERROR(IF(AND(OR(WEEKDAY(AI$4,2)&gt;5,AI$4=Congés),OR(AI145="x",AI145="S")),AI145,IF(AJ$4=$E145,"x",IF(AND(((AJ$4-$E145)/VLOOKUP($D145,Opérations[],8,0))=INT(((AJ$4-$E145)/VLOOKUP($D145,Opérations[],8,0))),$D145&lt;&gt;""),"S",""))),"")</f>
        <v/>
      </c>
      <c r="AK145" s="34" t="str">
        <f t="array" aca="1" ref="AK145" ca="1">IFERROR(IF(AND(OR(WEEKDAY(AJ$4,2)&gt;5,AJ$4=Congés),OR(AJ145="x",AJ145="S")),AJ145,IF(AK$4=$E145,"x",IF(AND(((AK$4-$E145)/VLOOKUP($D145,Opérations[],8,0))=INT(((AK$4-$E145)/VLOOKUP($D145,Opérations[],8,0))),$D145&lt;&gt;""),"S",""))),"")</f>
        <v>S</v>
      </c>
      <c r="AL145" s="34" t="str">
        <f t="array" aca="1" ref="AL145" ca="1">IFERROR(IF(AND(OR(WEEKDAY(AK$4,2)&gt;5,AK$4=Congés),OR(AK145="x",AK145="S")),AK145,IF(AL$4=$E145,"x",IF(AND(((AL$4-$E145)/VLOOKUP($D145,Opérations[],8,0))=INT(((AL$4-$E145)/VLOOKUP($D145,Opérations[],8,0))),$D145&lt;&gt;""),"S",""))),"")</f>
        <v/>
      </c>
      <c r="AM145" s="34" t="str">
        <f t="array" aca="1" ref="AM145" ca="1">IFERROR(IF(AND(OR(WEEKDAY(AL$4,2)&gt;5,AL$4=Congés),OR(AL145="x",AL145="S")),AL145,IF(AM$4=$E145,"x",IF(AND(((AM$4-$E145)/VLOOKUP($D145,Opérations[],8,0))=INT(((AM$4-$E145)/VLOOKUP($D145,Opérations[],8,0))),$D145&lt;&gt;""),"S",""))),"")</f>
        <v/>
      </c>
      <c r="AN145" s="34" t="str">
        <f t="array" aca="1" ref="AN145" ca="1">IFERROR(IF(AND(OR(WEEKDAY(AM$4,2)&gt;5,AM$4=Congés),OR(AM145="x",AM145="S")),AM145,IF(AN$4=$E145,"x",IF(AND(((AN$4-$E145)/VLOOKUP($D145,Opérations[],8,0))=INT(((AN$4-$E145)/VLOOKUP($D145,Opérations[],8,0))),$D145&lt;&gt;""),"S",""))),"")</f>
        <v/>
      </c>
      <c r="AO145" s="34" t="str">
        <f t="array" aca="1" ref="AO145" ca="1">IFERROR(IF(AND(OR(WEEKDAY(AN$4,2)&gt;5,AN$4=Congés),OR(AN145="x",AN145="S")),AN145,IF(AO$4=$E145,"x",IF(AND(((AO$4-$E145)/VLOOKUP($D145,Opérations[],8,0))=INT(((AO$4-$E145)/VLOOKUP($D145,Opérations[],8,0))),$D145&lt;&gt;""),"S",""))),"")</f>
        <v/>
      </c>
      <c r="AP145" s="34" t="str">
        <f t="array" aca="1" ref="AP145" ca="1">IFERROR(IF(AND(OR(WEEKDAY(AO$4,2)&gt;5,AO$4=Congés),OR(AO145="x",AO145="S")),AO145,IF(AP$4=$E145,"x",IF(AND(((AP$4-$E145)/VLOOKUP($D145,Opérations[],8,0))=INT(((AP$4-$E145)/VLOOKUP($D145,Opérations[],8,0))),$D145&lt;&gt;""),"S",""))),"")</f>
        <v/>
      </c>
      <c r="AQ145" s="34" t="str">
        <f t="array" aca="1" ref="AQ145" ca="1">IFERROR(IF(AND(OR(WEEKDAY(AP$4,2)&gt;5,AP$4=Congés),OR(AP145="x",AP145="S")),AP145,IF(AQ$4=$E145,"x",IF(AND(((AQ$4-$E145)/VLOOKUP($D145,Opérations[],8,0))=INT(((AQ$4-$E145)/VLOOKUP($D145,Opérations[],8,0))),$D145&lt;&gt;""),"S",""))),"")</f>
        <v/>
      </c>
      <c r="AR145" s="34" t="str">
        <f t="array" aca="1" ref="AR145" ca="1">IFERROR(IF(AND(OR(WEEKDAY(AQ$4,2)&gt;5,AQ$4=Congés),OR(AQ145="x",AQ145="S")),AQ145,IF(AR$4=$E145,"x",IF(AND(((AR$4-$E145)/VLOOKUP($D145,Opérations[],8,0))=INT(((AR$4-$E145)/VLOOKUP($D145,Opérations[],8,0))),$D145&lt;&gt;""),"S",""))),"")</f>
        <v>S</v>
      </c>
      <c r="AS145" s="34" t="str">
        <f t="array" aca="1" ref="AS145" ca="1">IFERROR(IF(AND(OR(WEEKDAY(AR$4,2)&gt;5,AR$4=Congés),OR(AR145="x",AR145="S")),AR145,IF(AS$4=$E145,"x",IF(AND(((AS$4-$E145)/VLOOKUP($D145,Opérations[],8,0))=INT(((AS$4-$E145)/VLOOKUP($D145,Opérations[],8,0))),$D145&lt;&gt;""),"S",""))),"")</f>
        <v/>
      </c>
      <c r="AT145" s="34" t="str">
        <f t="array" aca="1" ref="AT145" ca="1">IFERROR(IF(AND(OR(WEEKDAY(AS$4,2)&gt;5,AS$4=Congés),OR(AS145="x",AS145="S")),AS145,IF(AT$4=$E145,"x",IF(AND(((AT$4-$E145)/VLOOKUP($D145,Opérations[],8,0))=INT(((AT$4-$E145)/VLOOKUP($D145,Opérations[],8,0))),$D145&lt;&gt;""),"S",""))),"")</f>
        <v/>
      </c>
      <c r="AU145" s="34" t="str">
        <f t="array" aca="1" ref="AU145" ca="1">IFERROR(IF(AND(OR(WEEKDAY(AT$4,2)&gt;5,AT$4=Congés),OR(AT145="x",AT145="S")),AT145,IF(AU$4=$E145,"x",IF(AND(((AU$4-$E145)/VLOOKUP($D145,Opérations[],8,0))=INT(((AU$4-$E145)/VLOOKUP($D145,Opérations[],8,0))),$D145&lt;&gt;""),"S",""))),"")</f>
        <v/>
      </c>
      <c r="AV145" s="34" t="str">
        <f t="array" aca="1" ref="AV145" ca="1">IFERROR(IF(AND(OR(WEEKDAY(AU$4,2)&gt;5,AU$4=Congés),OR(AU145="x",AU145="S")),AU145,IF(AV$4=$E145,"x",IF(AND(((AV$4-$E145)/VLOOKUP($D145,Opérations[],8,0))=INT(((AV$4-$E145)/VLOOKUP($D145,Opérations[],8,0))),$D145&lt;&gt;""),"S",""))),"")</f>
        <v/>
      </c>
      <c r="AW145" s="34" t="str">
        <f t="array" aca="1" ref="AW145" ca="1">IFERROR(IF(AND(OR(WEEKDAY(AV$4,2)&gt;5,AV$4=Congés),OR(AV145="x",AV145="S")),AV145,IF(AW$4=$E145,"x",IF(AND(((AW$4-$E145)/VLOOKUP($D145,Opérations[],8,0))=INT(((AW$4-$E145)/VLOOKUP($D145,Opérations[],8,0))),$D145&lt;&gt;""),"S",""))),"")</f>
        <v/>
      </c>
      <c r="AX145" s="34" t="str">
        <f t="array" aca="1" ref="AX145" ca="1">IFERROR(IF(AND(OR(WEEKDAY(AW$4,2)&gt;5,AW$4=Congés),OR(AW145="x",AW145="S")),AW145,IF(AX$4=$E145,"x",IF(AND(((AX$4-$E145)/VLOOKUP($D145,Opérations[],8,0))=INT(((AX$4-$E145)/VLOOKUP($D145,Opérations[],8,0))),$D145&lt;&gt;""),"S",""))),"")</f>
        <v/>
      </c>
      <c r="AY145" s="34" t="str">
        <f t="array" aca="1" ref="AY145" ca="1">IFERROR(IF(AND(OR(WEEKDAY(AX$4,2)&gt;5,AX$4=Congés),OR(AX145="x",AX145="S")),AX145,IF(AY$4=$E145,"x",IF(AND(((AY$4-$E145)/VLOOKUP($D145,Opérations[],8,0))=INT(((AY$4-$E145)/VLOOKUP($D145,Opérations[],8,0))),$D145&lt;&gt;""),"S",""))),"")</f>
        <v>S</v>
      </c>
      <c r="AZ145" s="34" t="str">
        <f t="array" aca="1" ref="AZ145" ca="1">IFERROR(IF(AND(OR(WEEKDAY(AY$4,2)&gt;5,AY$4=Congés),OR(AY145="x",AY145="S")),AY145,IF(AZ$4=$E145,"x",IF(AND(((AZ$4-$E145)/VLOOKUP($D145,Opérations[],8,0))=INT(((AZ$4-$E145)/VLOOKUP($D145,Opérations[],8,0))),$D145&lt;&gt;""),"S",""))),"")</f>
        <v/>
      </c>
      <c r="BA145" s="34" t="str">
        <f t="array" aca="1" ref="BA145" ca="1">IFERROR(IF(AND(OR(WEEKDAY(AZ$4,2)&gt;5,AZ$4=Congés),OR(AZ145="x",AZ145="S")),AZ145,IF(BA$4=$E145,"x",IF(AND(((BA$4-$E145)/VLOOKUP($D145,Opérations[],8,0))=INT(((BA$4-$E145)/VLOOKUP($D145,Opérations[],8,0))),$D145&lt;&gt;""),"S",""))),"")</f>
        <v/>
      </c>
      <c r="BB145" s="34" t="str">
        <f t="array" aca="1" ref="BB145" ca="1">IFERROR(IF(AND(OR(WEEKDAY(BA$4,2)&gt;5,BA$4=Congés),OR(BA145="x",BA145="S")),BA145,IF(BB$4=$E145,"x",IF(AND(((BB$4-$E145)/VLOOKUP($D145,Opérations[],8,0))=INT(((BB$4-$E145)/VLOOKUP($D145,Opérations[],8,0))),$D145&lt;&gt;""),"S",""))),"")</f>
        <v/>
      </c>
      <c r="BC145" s="34" t="str">
        <f t="array" aca="1" ref="BC145" ca="1">IFERROR(IF(AND(OR(WEEKDAY(BB$4,2)&gt;5,BB$4=Congés),OR(BB145="x",BB145="S")),BB145,IF(BC$4=$E145,"x",IF(AND(((BC$4-$E145)/VLOOKUP($D145,Opérations[],8,0))=INT(((BC$4-$E145)/VLOOKUP($D145,Opérations[],8,0))),$D145&lt;&gt;""),"S",""))),"")</f>
        <v/>
      </c>
      <c r="BD145" s="72" t="str">
        <f t="array" aca="1" ref="BD145" ca="1">IFERROR(IF(AND(OR(WEEKDAY(BC$4,2)&gt;5,BC$4=Congés),OR(BC145="x",BC145="S")),BC145,IF(BD$4=$E145,"x",IF(AND(((BD$4-$E145)/VLOOKUP($D145,Opérations[],8,0))=INT(((BD$4-$E145)/VLOOKUP($D145,Opérations[],8,0))),$D145&lt;&gt;""),"S",""))),"")</f>
        <v/>
      </c>
    </row>
    <row r="146" spans="3:56">
      <c r="C146" s="159" t="str">
        <f>IF(ISBLANK(D146),"",VLOOKUP(D146,Opérations[],2,0))</f>
        <v>Nettoyage poches filtrantes</v>
      </c>
      <c r="D146" s="4">
        <f t="shared" si="6"/>
        <v>140</v>
      </c>
      <c r="E146" s="71">
        <f>IF(ISBLANK(D146),"",VLOOKUP(D146,Opérations[],3,0))</f>
        <v>42622</v>
      </c>
      <c r="F146" s="83"/>
      <c r="G146" s="80" t="str">
        <f t="array" aca="1" ref="G146" ca="1">IFERROR(IF(AND(OR(WEEKDAY(F$4,2)&gt;5,F$4=Congés),OR(F146="x",F146="S")),F146,IF(G$4=$E146,"x",IF(AND(((G$4-$E146)/VLOOKUP($D146,Opérations[],8,0))=INT(((G$4-$E146)/VLOOKUP($D146,Opérations[],8,0))),$D146&lt;&gt;""),"S",""))),"")</f>
        <v/>
      </c>
      <c r="H146" s="34" t="str">
        <f t="array" aca="1" ref="H146" ca="1">IFERROR(IF(AND(OR(WEEKDAY(G$4,2)&gt;5,G$4=Congés),OR(G146="x",G146="S")),G146,IF(H$4=$E146,"x",IF(AND(((H$4-$E146)/VLOOKUP($D146,Opérations[],8,0))=INT(((H$4-$E146)/VLOOKUP($D146,Opérations[],8,0))),$D146&lt;&gt;""),"S",""))),"")</f>
        <v/>
      </c>
      <c r="I146" s="34" t="str">
        <f t="array" aca="1" ref="I146" ca="1">IFERROR(IF(AND(OR(WEEKDAY(H$4,2)&gt;5,H$4=Congés),OR(H146="x",H146="S")),H146,IF(I$4=$E146,"x",IF(AND(((I$4-$E146)/VLOOKUP($D146,Opérations[],8,0))=INT(((I$4-$E146)/VLOOKUP($D146,Opérations[],8,0))),$D146&lt;&gt;""),"S",""))),"")</f>
        <v>S</v>
      </c>
      <c r="J146" s="34" t="str">
        <f t="array" aca="1" ref="J146" ca="1">IFERROR(IF(AND(OR(WEEKDAY(I$4,2)&gt;5,I$4=Congés),OR(I146="x",I146="S")),I146,IF(J$4=$E146,"x",IF(AND(((J$4-$E146)/VLOOKUP($D146,Opérations[],8,0))=INT(((J$4-$E146)/VLOOKUP($D146,Opérations[],8,0))),$D146&lt;&gt;""),"S",""))),"")</f>
        <v/>
      </c>
      <c r="K146" s="34" t="str">
        <f t="array" aca="1" ref="K146" ca="1">IFERROR(IF(AND(OR(WEEKDAY(J$4,2)&gt;5,J$4=Congés),OR(J146="x",J146="S")),J146,IF(K$4=$E146,"x",IF(AND(((K$4-$E146)/VLOOKUP($D146,Opérations[],8,0))=INT(((K$4-$E146)/VLOOKUP($D146,Opérations[],8,0))),$D146&lt;&gt;""),"S",""))),"")</f>
        <v/>
      </c>
      <c r="L146" s="34" t="str">
        <f t="array" aca="1" ref="L146" ca="1">IFERROR(IF(AND(OR(WEEKDAY(K$4,2)&gt;5,K$4=Congés),OR(K146="x",K146="S")),K146,IF(L$4=$E146,"x",IF(AND(((L$4-$E146)/VLOOKUP($D146,Opérations[],8,0))=INT(((L$4-$E146)/VLOOKUP($D146,Opérations[],8,0))),$D146&lt;&gt;""),"S",""))),"")</f>
        <v/>
      </c>
      <c r="M146" s="34" t="str">
        <f t="array" aca="1" ref="M146" ca="1">IFERROR(IF(AND(OR(WEEKDAY(L$4,2)&gt;5,L$4=Congés),OR(L146="x",L146="S")),L146,IF(M$4=$E146,"x",IF(AND(((M$4-$E146)/VLOOKUP($D146,Opérations[],8,0))=INT(((M$4-$E146)/VLOOKUP($D146,Opérations[],8,0))),$D146&lt;&gt;""),"S",""))),"")</f>
        <v/>
      </c>
      <c r="N146" s="34" t="str">
        <f t="array" aca="1" ref="N146" ca="1">IFERROR(IF(AND(OR(WEEKDAY(M$4,2)&gt;5,M$4=Congés),OR(M146="x",M146="S")),M146,IF(N$4=$E146,"x",IF(AND(((N$4-$E146)/VLOOKUP($D146,Opérations[],8,0))=INT(((N$4-$E146)/VLOOKUP($D146,Opérations[],8,0))),$D146&lt;&gt;""),"S",""))),"")</f>
        <v/>
      </c>
      <c r="O146" s="34" t="str">
        <f t="array" aca="1" ref="O146" ca="1">IFERROR(IF(AND(OR(WEEKDAY(N$4,2)&gt;5,N$4=Congés),OR(N146="x",N146="S")),N146,IF(O$4=$E146,"x",IF(AND(((O$4-$E146)/VLOOKUP($D146,Opérations[],8,0))=INT(((O$4-$E146)/VLOOKUP($D146,Opérations[],8,0))),$D146&lt;&gt;""),"S",""))),"")</f>
        <v/>
      </c>
      <c r="P146" s="34" t="str">
        <f t="array" aca="1" ref="P146" ca="1">IFERROR(IF(AND(OR(WEEKDAY(O$4,2)&gt;5,O$4=Congés),OR(O146="x",O146="S")),O146,IF(P$4=$E146,"x",IF(AND(((P$4-$E146)/VLOOKUP($D146,Opérations[],8,0))=INT(((P$4-$E146)/VLOOKUP($D146,Opérations[],8,0))),$D146&lt;&gt;""),"S",""))),"")</f>
        <v>S</v>
      </c>
      <c r="Q146" s="34" t="str">
        <f t="array" aca="1" ref="Q146" ca="1">IFERROR(IF(AND(OR(WEEKDAY(P$4,2)&gt;5,P$4=Congés),OR(P146="x",P146="S")),P146,IF(Q$4=$E146,"x",IF(AND(((Q$4-$E146)/VLOOKUP($D146,Opérations[],8,0))=INT(((Q$4-$E146)/VLOOKUP($D146,Opérations[],8,0))),$D146&lt;&gt;""),"S",""))),"")</f>
        <v/>
      </c>
      <c r="R146" s="34" t="str">
        <f t="array" aca="1" ref="R146" ca="1">IFERROR(IF(AND(OR(WEEKDAY(Q$4,2)&gt;5,Q$4=Congés),OR(Q146="x",Q146="S")),Q146,IF(R$4=$E146,"x",IF(AND(((R$4-$E146)/VLOOKUP($D146,Opérations[],8,0))=INT(((R$4-$E146)/VLOOKUP($D146,Opérations[],8,0))),$D146&lt;&gt;""),"S",""))),"")</f>
        <v/>
      </c>
      <c r="S146" s="34" t="str">
        <f t="array" aca="1" ref="S146" ca="1">IFERROR(IF(AND(OR(WEEKDAY(R$4,2)&gt;5,R$4=Congés),OR(R146="x",R146="S")),R146,IF(S$4=$E146,"x",IF(AND(((S$4-$E146)/VLOOKUP($D146,Opérations[],8,0))=INT(((S$4-$E146)/VLOOKUP($D146,Opérations[],8,0))),$D146&lt;&gt;""),"S",""))),"")</f>
        <v/>
      </c>
      <c r="T146" s="34" t="str">
        <f t="array" aca="1" ref="T146" ca="1">IFERROR(IF(AND(OR(WEEKDAY(S$4,2)&gt;5,S$4=Congés),OR(S146="x",S146="S")),S146,IF(T$4=$E146,"x",IF(AND(((T$4-$E146)/VLOOKUP($D146,Opérations[],8,0))=INT(((T$4-$E146)/VLOOKUP($D146,Opérations[],8,0))),$D146&lt;&gt;""),"S",""))),"")</f>
        <v/>
      </c>
      <c r="U146" s="34" t="str">
        <f t="array" aca="1" ref="U146" ca="1">IFERROR(IF(AND(OR(WEEKDAY(T$4,2)&gt;5,T$4=Congés),OR(T146="x",T146="S")),T146,IF(U$4=$E146,"x",IF(AND(((U$4-$E146)/VLOOKUP($D146,Opérations[],8,0))=INT(((U$4-$E146)/VLOOKUP($D146,Opérations[],8,0))),$D146&lt;&gt;""),"S",""))),"")</f>
        <v/>
      </c>
      <c r="V146" s="34" t="str">
        <f t="array" aca="1" ref="V146" ca="1">IFERROR(IF(AND(OR(WEEKDAY(U$4,2)&gt;5,U$4=Congés),OR(U146="x",U146="S")),U146,IF(V$4=$E146,"x",IF(AND(((V$4-$E146)/VLOOKUP($D146,Opérations[],8,0))=INT(((V$4-$E146)/VLOOKUP($D146,Opérations[],8,0))),$D146&lt;&gt;""),"S",""))),"")</f>
        <v/>
      </c>
      <c r="W146" s="34" t="str">
        <f t="array" aca="1" ref="W146" ca="1">IFERROR(IF(AND(OR(WEEKDAY(V$4,2)&gt;5,V$4=Congés),OR(V146="x",V146="S")),V146,IF(W$4=$E146,"x",IF(AND(((W$4-$E146)/VLOOKUP($D146,Opérations[],8,0))=INT(((W$4-$E146)/VLOOKUP($D146,Opérations[],8,0))),$D146&lt;&gt;""),"S",""))),"")</f>
        <v>S</v>
      </c>
      <c r="X146" s="34" t="str">
        <f t="array" aca="1" ref="X146" ca="1">IFERROR(IF(AND(OR(WEEKDAY(W$4,2)&gt;5,W$4=Congés),OR(W146="x",W146="S")),W146,IF(X$4=$E146,"x",IF(AND(((X$4-$E146)/VLOOKUP($D146,Opérations[],8,0))=INT(((X$4-$E146)/VLOOKUP($D146,Opérations[],8,0))),$D146&lt;&gt;""),"S",""))),"")</f>
        <v/>
      </c>
      <c r="Y146" s="34" t="str">
        <f t="array" aca="1" ref="Y146" ca="1">IFERROR(IF(AND(OR(WEEKDAY(X$4,2)&gt;5,X$4=Congés),OR(X146="x",X146="S")),X146,IF(Y$4=$E146,"x",IF(AND(((Y$4-$E146)/VLOOKUP($D146,Opérations[],8,0))=INT(((Y$4-$E146)/VLOOKUP($D146,Opérations[],8,0))),$D146&lt;&gt;""),"S",""))),"")</f>
        <v/>
      </c>
      <c r="Z146" s="34" t="str">
        <f t="array" aca="1" ref="Z146" ca="1">IFERROR(IF(AND(OR(WEEKDAY(Y$4,2)&gt;5,Y$4=Congés),OR(Y146="x",Y146="S")),Y146,IF(Z$4=$E146,"x",IF(AND(((Z$4-$E146)/VLOOKUP($D146,Opérations[],8,0))=INT(((Z$4-$E146)/VLOOKUP($D146,Opérations[],8,0))),$D146&lt;&gt;""),"S",""))),"")</f>
        <v/>
      </c>
      <c r="AA146" s="34" t="str">
        <f t="array" aca="1" ref="AA146" ca="1">IFERROR(IF(AND(OR(WEEKDAY(Z$4,2)&gt;5,Z$4=Congés),OR(Z146="x",Z146="S")),Z146,IF(AA$4=$E146,"x",IF(AND(((AA$4-$E146)/VLOOKUP($D146,Opérations[],8,0))=INT(((AA$4-$E146)/VLOOKUP($D146,Opérations[],8,0))),$D146&lt;&gt;""),"S",""))),"")</f>
        <v/>
      </c>
      <c r="AB146" s="34" t="str">
        <f t="array" aca="1" ref="AB146" ca="1">IFERROR(IF(AND(OR(WEEKDAY(AA$4,2)&gt;5,AA$4=Congés),OR(AA146="x",AA146="S")),AA146,IF(AB$4=$E146,"x",IF(AND(((AB$4-$E146)/VLOOKUP($D146,Opérations[],8,0))=INT(((AB$4-$E146)/VLOOKUP($D146,Opérations[],8,0))),$D146&lt;&gt;""),"S",""))),"")</f>
        <v/>
      </c>
      <c r="AC146" s="34" t="str">
        <f t="array" aca="1" ref="AC146" ca="1">IFERROR(IF(AND(OR(WEEKDAY(AB$4,2)&gt;5,AB$4=Congés),OR(AB146="x",AB146="S")),AB146,IF(AC$4=$E146,"x",IF(AND(((AC$4-$E146)/VLOOKUP($D146,Opérations[],8,0))=INT(((AC$4-$E146)/VLOOKUP($D146,Opérations[],8,0))),$D146&lt;&gt;""),"S",""))),"")</f>
        <v/>
      </c>
      <c r="AD146" s="34" t="str">
        <f t="array" aca="1" ref="AD146" ca="1">IFERROR(IF(AND(OR(WEEKDAY(AC$4,2)&gt;5,AC$4=Congés),OR(AC146="x",AC146="S")),AC146,IF(AD$4=$E146,"x",IF(AND(((AD$4-$E146)/VLOOKUP($D146,Opérations[],8,0))=INT(((AD$4-$E146)/VLOOKUP($D146,Opérations[],8,0))),$D146&lt;&gt;""),"S",""))),"")</f>
        <v>S</v>
      </c>
      <c r="AE146" s="34" t="str">
        <f t="array" aca="1" ref="AE146" ca="1">IFERROR(IF(AND(OR(WEEKDAY(AD$4,2)&gt;5,AD$4=Congés),OR(AD146="x",AD146="S")),AD146,IF(AE$4=$E146,"x",IF(AND(((AE$4-$E146)/VLOOKUP($D146,Opérations[],8,0))=INT(((AE$4-$E146)/VLOOKUP($D146,Opérations[],8,0))),$D146&lt;&gt;""),"S",""))),"")</f>
        <v/>
      </c>
      <c r="AF146" s="34" t="str">
        <f t="array" aca="1" ref="AF146" ca="1">IFERROR(IF(AND(OR(WEEKDAY(AE$4,2)&gt;5,AE$4=Congés),OR(AE146="x",AE146="S")),AE146,IF(AF$4=$E146,"x",IF(AND(((AF$4-$E146)/VLOOKUP($D146,Opérations[],8,0))=INT(((AF$4-$E146)/VLOOKUP($D146,Opérations[],8,0))),$D146&lt;&gt;""),"S",""))),"")</f>
        <v/>
      </c>
      <c r="AG146" s="72" t="str">
        <f t="array" aca="1" ref="AG146" ca="1">IFERROR(IF(AND(OR(WEEKDAY(AF$4,2)&gt;5,AF$4=Congés),OR(AF146="x",AF146="S")),AF146,IF(AG$4=$E146,"x",IF(AND(((AG$4-$E146)/VLOOKUP($D146,Opérations[],8,0))=INT(((AG$4-$E146)/VLOOKUP($D146,Opérations[],8,0))),$D146&lt;&gt;""),"S",""))),"")</f>
        <v/>
      </c>
      <c r="AH146" s="80" t="str">
        <f t="array" aca="1" ref="AH146" ca="1">IFERROR(IF(AND(OR(WEEKDAY(AG$4,2)&gt;5,AG$4=Congés),OR(AG146="x",AG146="S")),AG146,IF(AH$4=$E146,"x",IF(AND(((AH$4-$E146)/VLOOKUP($D146,Opérations[],8,0))=INT(((AH$4-$E146)/VLOOKUP($D146,Opérations[],8,0))),$D146&lt;&gt;""),"S",""))),"")</f>
        <v/>
      </c>
      <c r="AI146" s="34" t="str">
        <f t="array" aca="1" ref="AI146" ca="1">IFERROR(IF(AND(OR(WEEKDAY(AH$4,2)&gt;5,AH$4=Congés),OR(AH146="x",AH146="S")),AH146,IF(AI$4=$E146,"x",IF(AND(((AI$4-$E146)/VLOOKUP($D146,Opérations[],8,0))=INT(((AI$4-$E146)/VLOOKUP($D146,Opérations[],8,0))),$D146&lt;&gt;""),"S",""))),"")</f>
        <v/>
      </c>
      <c r="AJ146" s="34" t="str">
        <f t="array" aca="1" ref="AJ146" ca="1">IFERROR(IF(AND(OR(WEEKDAY(AI$4,2)&gt;5,AI$4=Congés),OR(AI146="x",AI146="S")),AI146,IF(AJ$4=$E146,"x",IF(AND(((AJ$4-$E146)/VLOOKUP($D146,Opérations[],8,0))=INT(((AJ$4-$E146)/VLOOKUP($D146,Opérations[],8,0))),$D146&lt;&gt;""),"S",""))),"")</f>
        <v/>
      </c>
      <c r="AK146" s="34" t="str">
        <f t="array" aca="1" ref="AK146" ca="1">IFERROR(IF(AND(OR(WEEKDAY(AJ$4,2)&gt;5,AJ$4=Congés),OR(AJ146="x",AJ146="S")),AJ146,IF(AK$4=$E146,"x",IF(AND(((AK$4-$E146)/VLOOKUP($D146,Opérations[],8,0))=INT(((AK$4-$E146)/VLOOKUP($D146,Opérations[],8,0))),$D146&lt;&gt;""),"S",""))),"")</f>
        <v>S</v>
      </c>
      <c r="AL146" s="34" t="str">
        <f t="array" aca="1" ref="AL146" ca="1">IFERROR(IF(AND(OR(WEEKDAY(AK$4,2)&gt;5,AK$4=Congés),OR(AK146="x",AK146="S")),AK146,IF(AL$4=$E146,"x",IF(AND(((AL$4-$E146)/VLOOKUP($D146,Opérations[],8,0))=INT(((AL$4-$E146)/VLOOKUP($D146,Opérations[],8,0))),$D146&lt;&gt;""),"S",""))),"")</f>
        <v/>
      </c>
      <c r="AM146" s="34" t="str">
        <f t="array" aca="1" ref="AM146" ca="1">IFERROR(IF(AND(OR(WEEKDAY(AL$4,2)&gt;5,AL$4=Congés),OR(AL146="x",AL146="S")),AL146,IF(AM$4=$E146,"x",IF(AND(((AM$4-$E146)/VLOOKUP($D146,Opérations[],8,0))=INT(((AM$4-$E146)/VLOOKUP($D146,Opérations[],8,0))),$D146&lt;&gt;""),"S",""))),"")</f>
        <v/>
      </c>
      <c r="AN146" s="34" t="str">
        <f t="array" aca="1" ref="AN146" ca="1">IFERROR(IF(AND(OR(WEEKDAY(AM$4,2)&gt;5,AM$4=Congés),OR(AM146="x",AM146="S")),AM146,IF(AN$4=$E146,"x",IF(AND(((AN$4-$E146)/VLOOKUP($D146,Opérations[],8,0))=INT(((AN$4-$E146)/VLOOKUP($D146,Opérations[],8,0))),$D146&lt;&gt;""),"S",""))),"")</f>
        <v/>
      </c>
      <c r="AO146" s="34" t="str">
        <f t="array" aca="1" ref="AO146" ca="1">IFERROR(IF(AND(OR(WEEKDAY(AN$4,2)&gt;5,AN$4=Congés),OR(AN146="x",AN146="S")),AN146,IF(AO$4=$E146,"x",IF(AND(((AO$4-$E146)/VLOOKUP($D146,Opérations[],8,0))=INT(((AO$4-$E146)/VLOOKUP($D146,Opérations[],8,0))),$D146&lt;&gt;""),"S",""))),"")</f>
        <v/>
      </c>
      <c r="AP146" s="34" t="str">
        <f t="array" aca="1" ref="AP146" ca="1">IFERROR(IF(AND(OR(WEEKDAY(AO$4,2)&gt;5,AO$4=Congés),OR(AO146="x",AO146="S")),AO146,IF(AP$4=$E146,"x",IF(AND(((AP$4-$E146)/VLOOKUP($D146,Opérations[],8,0))=INT(((AP$4-$E146)/VLOOKUP($D146,Opérations[],8,0))),$D146&lt;&gt;""),"S",""))),"")</f>
        <v/>
      </c>
      <c r="AQ146" s="34" t="str">
        <f t="array" aca="1" ref="AQ146" ca="1">IFERROR(IF(AND(OR(WEEKDAY(AP$4,2)&gt;5,AP$4=Congés),OR(AP146="x",AP146="S")),AP146,IF(AQ$4=$E146,"x",IF(AND(((AQ$4-$E146)/VLOOKUP($D146,Opérations[],8,0))=INT(((AQ$4-$E146)/VLOOKUP($D146,Opérations[],8,0))),$D146&lt;&gt;""),"S",""))),"")</f>
        <v/>
      </c>
      <c r="AR146" s="34" t="str">
        <f t="array" aca="1" ref="AR146" ca="1">IFERROR(IF(AND(OR(WEEKDAY(AQ$4,2)&gt;5,AQ$4=Congés),OR(AQ146="x",AQ146="S")),AQ146,IF(AR$4=$E146,"x",IF(AND(((AR$4-$E146)/VLOOKUP($D146,Opérations[],8,0))=INT(((AR$4-$E146)/VLOOKUP($D146,Opérations[],8,0))),$D146&lt;&gt;""),"S",""))),"")</f>
        <v>S</v>
      </c>
      <c r="AS146" s="34" t="str">
        <f t="array" aca="1" ref="AS146" ca="1">IFERROR(IF(AND(OR(WEEKDAY(AR$4,2)&gt;5,AR$4=Congés),OR(AR146="x",AR146="S")),AR146,IF(AS$4=$E146,"x",IF(AND(((AS$4-$E146)/VLOOKUP($D146,Opérations[],8,0))=INT(((AS$4-$E146)/VLOOKUP($D146,Opérations[],8,0))),$D146&lt;&gt;""),"S",""))),"")</f>
        <v/>
      </c>
      <c r="AT146" s="34" t="str">
        <f t="array" aca="1" ref="AT146" ca="1">IFERROR(IF(AND(OR(WEEKDAY(AS$4,2)&gt;5,AS$4=Congés),OR(AS146="x",AS146="S")),AS146,IF(AT$4=$E146,"x",IF(AND(((AT$4-$E146)/VLOOKUP($D146,Opérations[],8,0))=INT(((AT$4-$E146)/VLOOKUP($D146,Opérations[],8,0))),$D146&lt;&gt;""),"S",""))),"")</f>
        <v/>
      </c>
      <c r="AU146" s="34" t="str">
        <f t="array" aca="1" ref="AU146" ca="1">IFERROR(IF(AND(OR(WEEKDAY(AT$4,2)&gt;5,AT$4=Congés),OR(AT146="x",AT146="S")),AT146,IF(AU$4=$E146,"x",IF(AND(((AU$4-$E146)/VLOOKUP($D146,Opérations[],8,0))=INT(((AU$4-$E146)/VLOOKUP($D146,Opérations[],8,0))),$D146&lt;&gt;""),"S",""))),"")</f>
        <v/>
      </c>
      <c r="AV146" s="34" t="str">
        <f t="array" aca="1" ref="AV146" ca="1">IFERROR(IF(AND(OR(WEEKDAY(AU$4,2)&gt;5,AU$4=Congés),OR(AU146="x",AU146="S")),AU146,IF(AV$4=$E146,"x",IF(AND(((AV$4-$E146)/VLOOKUP($D146,Opérations[],8,0))=INT(((AV$4-$E146)/VLOOKUP($D146,Opérations[],8,0))),$D146&lt;&gt;""),"S",""))),"")</f>
        <v/>
      </c>
      <c r="AW146" s="34" t="str">
        <f t="array" aca="1" ref="AW146" ca="1">IFERROR(IF(AND(OR(WEEKDAY(AV$4,2)&gt;5,AV$4=Congés),OR(AV146="x",AV146="S")),AV146,IF(AW$4=$E146,"x",IF(AND(((AW$4-$E146)/VLOOKUP($D146,Opérations[],8,0))=INT(((AW$4-$E146)/VLOOKUP($D146,Opérations[],8,0))),$D146&lt;&gt;""),"S",""))),"")</f>
        <v/>
      </c>
      <c r="AX146" s="34" t="str">
        <f t="array" aca="1" ref="AX146" ca="1">IFERROR(IF(AND(OR(WEEKDAY(AW$4,2)&gt;5,AW$4=Congés),OR(AW146="x",AW146="S")),AW146,IF(AX$4=$E146,"x",IF(AND(((AX$4-$E146)/VLOOKUP($D146,Opérations[],8,0))=INT(((AX$4-$E146)/VLOOKUP($D146,Opérations[],8,0))),$D146&lt;&gt;""),"S",""))),"")</f>
        <v/>
      </c>
      <c r="AY146" s="34" t="str">
        <f t="array" aca="1" ref="AY146" ca="1">IFERROR(IF(AND(OR(WEEKDAY(AX$4,2)&gt;5,AX$4=Congés),OR(AX146="x",AX146="S")),AX146,IF(AY$4=$E146,"x",IF(AND(((AY$4-$E146)/VLOOKUP($D146,Opérations[],8,0))=INT(((AY$4-$E146)/VLOOKUP($D146,Opérations[],8,0))),$D146&lt;&gt;""),"S",""))),"")</f>
        <v>S</v>
      </c>
      <c r="AZ146" s="34" t="str">
        <f t="array" aca="1" ref="AZ146" ca="1">IFERROR(IF(AND(OR(WEEKDAY(AY$4,2)&gt;5,AY$4=Congés),OR(AY146="x",AY146="S")),AY146,IF(AZ$4=$E146,"x",IF(AND(((AZ$4-$E146)/VLOOKUP($D146,Opérations[],8,0))=INT(((AZ$4-$E146)/VLOOKUP($D146,Opérations[],8,0))),$D146&lt;&gt;""),"S",""))),"")</f>
        <v/>
      </c>
      <c r="BA146" s="34" t="str">
        <f t="array" aca="1" ref="BA146" ca="1">IFERROR(IF(AND(OR(WEEKDAY(AZ$4,2)&gt;5,AZ$4=Congés),OR(AZ146="x",AZ146="S")),AZ146,IF(BA$4=$E146,"x",IF(AND(((BA$4-$E146)/VLOOKUP($D146,Opérations[],8,0))=INT(((BA$4-$E146)/VLOOKUP($D146,Opérations[],8,0))),$D146&lt;&gt;""),"S",""))),"")</f>
        <v/>
      </c>
      <c r="BB146" s="34" t="str">
        <f t="array" aca="1" ref="BB146" ca="1">IFERROR(IF(AND(OR(WEEKDAY(BA$4,2)&gt;5,BA$4=Congés),OR(BA146="x",BA146="S")),BA146,IF(BB$4=$E146,"x",IF(AND(((BB$4-$E146)/VLOOKUP($D146,Opérations[],8,0))=INT(((BB$4-$E146)/VLOOKUP($D146,Opérations[],8,0))),$D146&lt;&gt;""),"S",""))),"")</f>
        <v/>
      </c>
      <c r="BC146" s="34" t="str">
        <f t="array" aca="1" ref="BC146" ca="1">IFERROR(IF(AND(OR(WEEKDAY(BB$4,2)&gt;5,BB$4=Congés),OR(BB146="x",BB146="S")),BB146,IF(BC$4=$E146,"x",IF(AND(((BC$4-$E146)/VLOOKUP($D146,Opérations[],8,0))=INT(((BC$4-$E146)/VLOOKUP($D146,Opérations[],8,0))),$D146&lt;&gt;""),"S",""))),"")</f>
        <v/>
      </c>
      <c r="BD146" s="72" t="str">
        <f t="array" aca="1" ref="BD146" ca="1">IFERROR(IF(AND(OR(WEEKDAY(BC$4,2)&gt;5,BC$4=Congés),OR(BC146="x",BC146="S")),BC146,IF(BD$4=$E146,"x",IF(AND(((BD$4-$E146)/VLOOKUP($D146,Opérations[],8,0))=INT(((BD$4-$E146)/VLOOKUP($D146,Opérations[],8,0))),$D146&lt;&gt;""),"S",""))),"")</f>
        <v/>
      </c>
    </row>
    <row r="147" spans="3:56">
      <c r="C147" s="159" t="str">
        <f>IF(ISBLANK(D147),"",VLOOKUP(D147,Opérations[],2,0))</f>
        <v>Souflage des tuyaux</v>
      </c>
      <c r="D147" s="4">
        <f t="shared" si="6"/>
        <v>141</v>
      </c>
      <c r="E147" s="71">
        <f>IF(ISBLANK(D147),"",VLOOKUP(D147,Opérations[],3,0))</f>
        <v>42622</v>
      </c>
      <c r="F147" s="83"/>
      <c r="G147" s="80" t="str">
        <f t="array" aca="1" ref="G147" ca="1">IFERROR(IF(AND(OR(WEEKDAY(F$4,2)&gt;5,F$4=Congés),OR(F147="x",F147="S")),F147,IF(G$4=$E147,"x",IF(AND(((G$4-$E147)/VLOOKUP($D147,Opérations[],8,0))=INT(((G$4-$E147)/VLOOKUP($D147,Opérations[],8,0))),$D147&lt;&gt;""),"S",""))),"")</f>
        <v/>
      </c>
      <c r="H147" s="34" t="str">
        <f t="array" aca="1" ref="H147" ca="1">IFERROR(IF(AND(OR(WEEKDAY(G$4,2)&gt;5,G$4=Congés),OR(G147="x",G147="S")),G147,IF(H$4=$E147,"x",IF(AND(((H$4-$E147)/VLOOKUP($D147,Opérations[],8,0))=INT(((H$4-$E147)/VLOOKUP($D147,Opérations[],8,0))),$D147&lt;&gt;""),"S",""))),"")</f>
        <v/>
      </c>
      <c r="I147" s="34" t="str">
        <f t="array" aca="1" ref="I147" ca="1">IFERROR(IF(AND(OR(WEEKDAY(H$4,2)&gt;5,H$4=Congés),OR(H147="x",H147="S")),H147,IF(I$4=$E147,"x",IF(AND(((I$4-$E147)/VLOOKUP($D147,Opérations[],8,0))=INT(((I$4-$E147)/VLOOKUP($D147,Opérations[],8,0))),$D147&lt;&gt;""),"S",""))),"")</f>
        <v>S</v>
      </c>
      <c r="J147" s="34" t="str">
        <f t="array" aca="1" ref="J147" ca="1">IFERROR(IF(AND(OR(WEEKDAY(I$4,2)&gt;5,I$4=Congés),OR(I147="x",I147="S")),I147,IF(J$4=$E147,"x",IF(AND(((J$4-$E147)/VLOOKUP($D147,Opérations[],8,0))=INT(((J$4-$E147)/VLOOKUP($D147,Opérations[],8,0))),$D147&lt;&gt;""),"S",""))),"")</f>
        <v/>
      </c>
      <c r="K147" s="34" t="str">
        <f t="array" aca="1" ref="K147" ca="1">IFERROR(IF(AND(OR(WEEKDAY(J$4,2)&gt;5,J$4=Congés),OR(J147="x",J147="S")),J147,IF(K$4=$E147,"x",IF(AND(((K$4-$E147)/VLOOKUP($D147,Opérations[],8,0))=INT(((K$4-$E147)/VLOOKUP($D147,Opérations[],8,0))),$D147&lt;&gt;""),"S",""))),"")</f>
        <v/>
      </c>
      <c r="L147" s="34" t="str">
        <f t="array" aca="1" ref="L147" ca="1">IFERROR(IF(AND(OR(WEEKDAY(K$4,2)&gt;5,K$4=Congés),OR(K147="x",K147="S")),K147,IF(L$4=$E147,"x",IF(AND(((L$4-$E147)/VLOOKUP($D147,Opérations[],8,0))=INT(((L$4-$E147)/VLOOKUP($D147,Opérations[],8,0))),$D147&lt;&gt;""),"S",""))),"")</f>
        <v/>
      </c>
      <c r="M147" s="34" t="str">
        <f t="array" aca="1" ref="M147" ca="1">IFERROR(IF(AND(OR(WEEKDAY(L$4,2)&gt;5,L$4=Congés),OR(L147="x",L147="S")),L147,IF(M$4=$E147,"x",IF(AND(((M$4-$E147)/VLOOKUP($D147,Opérations[],8,0))=INT(((M$4-$E147)/VLOOKUP($D147,Opérations[],8,0))),$D147&lt;&gt;""),"S",""))),"")</f>
        <v/>
      </c>
      <c r="N147" s="34" t="str">
        <f t="array" aca="1" ref="N147" ca="1">IFERROR(IF(AND(OR(WEEKDAY(M$4,2)&gt;5,M$4=Congés),OR(M147="x",M147="S")),M147,IF(N$4=$E147,"x",IF(AND(((N$4-$E147)/VLOOKUP($D147,Opérations[],8,0))=INT(((N$4-$E147)/VLOOKUP($D147,Opérations[],8,0))),$D147&lt;&gt;""),"S",""))),"")</f>
        <v/>
      </c>
      <c r="O147" s="34" t="str">
        <f t="array" aca="1" ref="O147" ca="1">IFERROR(IF(AND(OR(WEEKDAY(N$4,2)&gt;5,N$4=Congés),OR(N147="x",N147="S")),N147,IF(O$4=$E147,"x",IF(AND(((O$4-$E147)/VLOOKUP($D147,Opérations[],8,0))=INT(((O$4-$E147)/VLOOKUP($D147,Opérations[],8,0))),$D147&lt;&gt;""),"S",""))),"")</f>
        <v/>
      </c>
      <c r="P147" s="34" t="str">
        <f t="array" aca="1" ref="P147" ca="1">IFERROR(IF(AND(OR(WEEKDAY(O$4,2)&gt;5,O$4=Congés),OR(O147="x",O147="S")),O147,IF(P$4=$E147,"x",IF(AND(((P$4-$E147)/VLOOKUP($D147,Opérations[],8,0))=INT(((P$4-$E147)/VLOOKUP($D147,Opérations[],8,0))),$D147&lt;&gt;""),"S",""))),"")</f>
        <v>S</v>
      </c>
      <c r="Q147" s="34" t="str">
        <f t="array" aca="1" ref="Q147" ca="1">IFERROR(IF(AND(OR(WEEKDAY(P$4,2)&gt;5,P$4=Congés),OR(P147="x",P147="S")),P147,IF(Q$4=$E147,"x",IF(AND(((Q$4-$E147)/VLOOKUP($D147,Opérations[],8,0))=INT(((Q$4-$E147)/VLOOKUP($D147,Opérations[],8,0))),$D147&lt;&gt;""),"S",""))),"")</f>
        <v/>
      </c>
      <c r="R147" s="34" t="str">
        <f t="array" aca="1" ref="R147" ca="1">IFERROR(IF(AND(OR(WEEKDAY(Q$4,2)&gt;5,Q$4=Congés),OR(Q147="x",Q147="S")),Q147,IF(R$4=$E147,"x",IF(AND(((R$4-$E147)/VLOOKUP($D147,Opérations[],8,0))=INT(((R$4-$E147)/VLOOKUP($D147,Opérations[],8,0))),$D147&lt;&gt;""),"S",""))),"")</f>
        <v/>
      </c>
      <c r="S147" s="34" t="str">
        <f t="array" aca="1" ref="S147" ca="1">IFERROR(IF(AND(OR(WEEKDAY(R$4,2)&gt;5,R$4=Congés),OR(R147="x",R147="S")),R147,IF(S$4=$E147,"x",IF(AND(((S$4-$E147)/VLOOKUP($D147,Opérations[],8,0))=INT(((S$4-$E147)/VLOOKUP($D147,Opérations[],8,0))),$D147&lt;&gt;""),"S",""))),"")</f>
        <v/>
      </c>
      <c r="T147" s="34" t="str">
        <f t="array" aca="1" ref="T147" ca="1">IFERROR(IF(AND(OR(WEEKDAY(S$4,2)&gt;5,S$4=Congés),OR(S147="x",S147="S")),S147,IF(T$4=$E147,"x",IF(AND(((T$4-$E147)/VLOOKUP($D147,Opérations[],8,0))=INT(((T$4-$E147)/VLOOKUP($D147,Opérations[],8,0))),$D147&lt;&gt;""),"S",""))),"")</f>
        <v/>
      </c>
      <c r="U147" s="34" t="str">
        <f t="array" aca="1" ref="U147" ca="1">IFERROR(IF(AND(OR(WEEKDAY(T$4,2)&gt;5,T$4=Congés),OR(T147="x",T147="S")),T147,IF(U$4=$E147,"x",IF(AND(((U$4-$E147)/VLOOKUP($D147,Opérations[],8,0))=INT(((U$4-$E147)/VLOOKUP($D147,Opérations[],8,0))),$D147&lt;&gt;""),"S",""))),"")</f>
        <v/>
      </c>
      <c r="V147" s="34" t="str">
        <f t="array" aca="1" ref="V147" ca="1">IFERROR(IF(AND(OR(WEEKDAY(U$4,2)&gt;5,U$4=Congés),OR(U147="x",U147="S")),U147,IF(V$4=$E147,"x",IF(AND(((V$4-$E147)/VLOOKUP($D147,Opérations[],8,0))=INT(((V$4-$E147)/VLOOKUP($D147,Opérations[],8,0))),$D147&lt;&gt;""),"S",""))),"")</f>
        <v/>
      </c>
      <c r="W147" s="34" t="str">
        <f t="array" aca="1" ref="W147" ca="1">IFERROR(IF(AND(OR(WEEKDAY(V$4,2)&gt;5,V$4=Congés),OR(V147="x",V147="S")),V147,IF(W$4=$E147,"x",IF(AND(((W$4-$E147)/VLOOKUP($D147,Opérations[],8,0))=INT(((W$4-$E147)/VLOOKUP($D147,Opérations[],8,0))),$D147&lt;&gt;""),"S",""))),"")</f>
        <v>S</v>
      </c>
      <c r="X147" s="34" t="str">
        <f t="array" aca="1" ref="X147" ca="1">IFERROR(IF(AND(OR(WEEKDAY(W$4,2)&gt;5,W$4=Congés),OR(W147="x",W147="S")),W147,IF(X$4=$E147,"x",IF(AND(((X$4-$E147)/VLOOKUP($D147,Opérations[],8,0))=INT(((X$4-$E147)/VLOOKUP($D147,Opérations[],8,0))),$D147&lt;&gt;""),"S",""))),"")</f>
        <v/>
      </c>
      <c r="Y147" s="34" t="str">
        <f t="array" aca="1" ref="Y147" ca="1">IFERROR(IF(AND(OR(WEEKDAY(X$4,2)&gt;5,X$4=Congés),OR(X147="x",X147="S")),X147,IF(Y$4=$E147,"x",IF(AND(((Y$4-$E147)/VLOOKUP($D147,Opérations[],8,0))=INT(((Y$4-$E147)/VLOOKUP($D147,Opérations[],8,0))),$D147&lt;&gt;""),"S",""))),"")</f>
        <v/>
      </c>
      <c r="Z147" s="34" t="str">
        <f t="array" aca="1" ref="Z147" ca="1">IFERROR(IF(AND(OR(WEEKDAY(Y$4,2)&gt;5,Y$4=Congés),OR(Y147="x",Y147="S")),Y147,IF(Z$4=$E147,"x",IF(AND(((Z$4-$E147)/VLOOKUP($D147,Opérations[],8,0))=INT(((Z$4-$E147)/VLOOKUP($D147,Opérations[],8,0))),$D147&lt;&gt;""),"S",""))),"")</f>
        <v/>
      </c>
      <c r="AA147" s="34" t="str">
        <f t="array" aca="1" ref="AA147" ca="1">IFERROR(IF(AND(OR(WEEKDAY(Z$4,2)&gt;5,Z$4=Congés),OR(Z147="x",Z147="S")),Z147,IF(AA$4=$E147,"x",IF(AND(((AA$4-$E147)/VLOOKUP($D147,Opérations[],8,0))=INT(((AA$4-$E147)/VLOOKUP($D147,Opérations[],8,0))),$D147&lt;&gt;""),"S",""))),"")</f>
        <v/>
      </c>
      <c r="AB147" s="34" t="str">
        <f t="array" aca="1" ref="AB147" ca="1">IFERROR(IF(AND(OR(WEEKDAY(AA$4,2)&gt;5,AA$4=Congés),OR(AA147="x",AA147="S")),AA147,IF(AB$4=$E147,"x",IF(AND(((AB$4-$E147)/VLOOKUP($D147,Opérations[],8,0))=INT(((AB$4-$E147)/VLOOKUP($D147,Opérations[],8,0))),$D147&lt;&gt;""),"S",""))),"")</f>
        <v/>
      </c>
      <c r="AC147" s="34" t="str">
        <f t="array" aca="1" ref="AC147" ca="1">IFERROR(IF(AND(OR(WEEKDAY(AB$4,2)&gt;5,AB$4=Congés),OR(AB147="x",AB147="S")),AB147,IF(AC$4=$E147,"x",IF(AND(((AC$4-$E147)/VLOOKUP($D147,Opérations[],8,0))=INT(((AC$4-$E147)/VLOOKUP($D147,Opérations[],8,0))),$D147&lt;&gt;""),"S",""))),"")</f>
        <v/>
      </c>
      <c r="AD147" s="34" t="str">
        <f t="array" aca="1" ref="AD147" ca="1">IFERROR(IF(AND(OR(WEEKDAY(AC$4,2)&gt;5,AC$4=Congés),OR(AC147="x",AC147="S")),AC147,IF(AD$4=$E147,"x",IF(AND(((AD$4-$E147)/VLOOKUP($D147,Opérations[],8,0))=INT(((AD$4-$E147)/VLOOKUP($D147,Opérations[],8,0))),$D147&lt;&gt;""),"S",""))),"")</f>
        <v>S</v>
      </c>
      <c r="AE147" s="34" t="str">
        <f t="array" aca="1" ref="AE147" ca="1">IFERROR(IF(AND(OR(WEEKDAY(AD$4,2)&gt;5,AD$4=Congés),OR(AD147="x",AD147="S")),AD147,IF(AE$4=$E147,"x",IF(AND(((AE$4-$E147)/VLOOKUP($D147,Opérations[],8,0))=INT(((AE$4-$E147)/VLOOKUP($D147,Opérations[],8,0))),$D147&lt;&gt;""),"S",""))),"")</f>
        <v/>
      </c>
      <c r="AF147" s="34" t="str">
        <f t="array" aca="1" ref="AF147" ca="1">IFERROR(IF(AND(OR(WEEKDAY(AE$4,2)&gt;5,AE$4=Congés),OR(AE147="x",AE147="S")),AE147,IF(AF$4=$E147,"x",IF(AND(((AF$4-$E147)/VLOOKUP($D147,Opérations[],8,0))=INT(((AF$4-$E147)/VLOOKUP($D147,Opérations[],8,0))),$D147&lt;&gt;""),"S",""))),"")</f>
        <v/>
      </c>
      <c r="AG147" s="72" t="str">
        <f t="array" aca="1" ref="AG147" ca="1">IFERROR(IF(AND(OR(WEEKDAY(AF$4,2)&gt;5,AF$4=Congés),OR(AF147="x",AF147="S")),AF147,IF(AG$4=$E147,"x",IF(AND(((AG$4-$E147)/VLOOKUP($D147,Opérations[],8,0))=INT(((AG$4-$E147)/VLOOKUP($D147,Opérations[],8,0))),$D147&lt;&gt;""),"S",""))),"")</f>
        <v/>
      </c>
      <c r="AH147" s="80" t="str">
        <f t="array" aca="1" ref="AH147" ca="1">IFERROR(IF(AND(OR(WEEKDAY(AG$4,2)&gt;5,AG$4=Congés),OR(AG147="x",AG147="S")),AG147,IF(AH$4=$E147,"x",IF(AND(((AH$4-$E147)/VLOOKUP($D147,Opérations[],8,0))=INT(((AH$4-$E147)/VLOOKUP($D147,Opérations[],8,0))),$D147&lt;&gt;""),"S",""))),"")</f>
        <v/>
      </c>
      <c r="AI147" s="34" t="str">
        <f t="array" aca="1" ref="AI147" ca="1">IFERROR(IF(AND(OR(WEEKDAY(AH$4,2)&gt;5,AH$4=Congés),OR(AH147="x",AH147="S")),AH147,IF(AI$4=$E147,"x",IF(AND(((AI$4-$E147)/VLOOKUP($D147,Opérations[],8,0))=INT(((AI$4-$E147)/VLOOKUP($D147,Opérations[],8,0))),$D147&lt;&gt;""),"S",""))),"")</f>
        <v/>
      </c>
      <c r="AJ147" s="34" t="str">
        <f t="array" aca="1" ref="AJ147" ca="1">IFERROR(IF(AND(OR(WEEKDAY(AI$4,2)&gt;5,AI$4=Congés),OR(AI147="x",AI147="S")),AI147,IF(AJ$4=$E147,"x",IF(AND(((AJ$4-$E147)/VLOOKUP($D147,Opérations[],8,0))=INT(((AJ$4-$E147)/VLOOKUP($D147,Opérations[],8,0))),$D147&lt;&gt;""),"S",""))),"")</f>
        <v/>
      </c>
      <c r="AK147" s="34" t="str">
        <f t="array" aca="1" ref="AK147" ca="1">IFERROR(IF(AND(OR(WEEKDAY(AJ$4,2)&gt;5,AJ$4=Congés),OR(AJ147="x",AJ147="S")),AJ147,IF(AK$4=$E147,"x",IF(AND(((AK$4-$E147)/VLOOKUP($D147,Opérations[],8,0))=INT(((AK$4-$E147)/VLOOKUP($D147,Opérations[],8,0))),$D147&lt;&gt;""),"S",""))),"")</f>
        <v>S</v>
      </c>
      <c r="AL147" s="34" t="str">
        <f t="array" aca="1" ref="AL147" ca="1">IFERROR(IF(AND(OR(WEEKDAY(AK$4,2)&gt;5,AK$4=Congés),OR(AK147="x",AK147="S")),AK147,IF(AL$4=$E147,"x",IF(AND(((AL$4-$E147)/VLOOKUP($D147,Opérations[],8,0))=INT(((AL$4-$E147)/VLOOKUP($D147,Opérations[],8,0))),$D147&lt;&gt;""),"S",""))),"")</f>
        <v/>
      </c>
      <c r="AM147" s="34" t="str">
        <f t="array" aca="1" ref="AM147" ca="1">IFERROR(IF(AND(OR(WEEKDAY(AL$4,2)&gt;5,AL$4=Congés),OR(AL147="x",AL147="S")),AL147,IF(AM$4=$E147,"x",IF(AND(((AM$4-$E147)/VLOOKUP($D147,Opérations[],8,0))=INT(((AM$4-$E147)/VLOOKUP($D147,Opérations[],8,0))),$D147&lt;&gt;""),"S",""))),"")</f>
        <v/>
      </c>
      <c r="AN147" s="34" t="str">
        <f t="array" aca="1" ref="AN147" ca="1">IFERROR(IF(AND(OR(WEEKDAY(AM$4,2)&gt;5,AM$4=Congés),OR(AM147="x",AM147="S")),AM147,IF(AN$4=$E147,"x",IF(AND(((AN$4-$E147)/VLOOKUP($D147,Opérations[],8,0))=INT(((AN$4-$E147)/VLOOKUP($D147,Opérations[],8,0))),$D147&lt;&gt;""),"S",""))),"")</f>
        <v/>
      </c>
      <c r="AO147" s="34" t="str">
        <f t="array" aca="1" ref="AO147" ca="1">IFERROR(IF(AND(OR(WEEKDAY(AN$4,2)&gt;5,AN$4=Congés),OR(AN147="x",AN147="S")),AN147,IF(AO$4=$E147,"x",IF(AND(((AO$4-$E147)/VLOOKUP($D147,Opérations[],8,0))=INT(((AO$4-$E147)/VLOOKUP($D147,Opérations[],8,0))),$D147&lt;&gt;""),"S",""))),"")</f>
        <v/>
      </c>
      <c r="AP147" s="34" t="str">
        <f t="array" aca="1" ref="AP147" ca="1">IFERROR(IF(AND(OR(WEEKDAY(AO$4,2)&gt;5,AO$4=Congés),OR(AO147="x",AO147="S")),AO147,IF(AP$4=$E147,"x",IF(AND(((AP$4-$E147)/VLOOKUP($D147,Opérations[],8,0))=INT(((AP$4-$E147)/VLOOKUP($D147,Opérations[],8,0))),$D147&lt;&gt;""),"S",""))),"")</f>
        <v/>
      </c>
      <c r="AQ147" s="34" t="str">
        <f t="array" aca="1" ref="AQ147" ca="1">IFERROR(IF(AND(OR(WEEKDAY(AP$4,2)&gt;5,AP$4=Congés),OR(AP147="x",AP147="S")),AP147,IF(AQ$4=$E147,"x",IF(AND(((AQ$4-$E147)/VLOOKUP($D147,Opérations[],8,0))=INT(((AQ$4-$E147)/VLOOKUP($D147,Opérations[],8,0))),$D147&lt;&gt;""),"S",""))),"")</f>
        <v/>
      </c>
      <c r="AR147" s="34" t="str">
        <f t="array" aca="1" ref="AR147" ca="1">IFERROR(IF(AND(OR(WEEKDAY(AQ$4,2)&gt;5,AQ$4=Congés),OR(AQ147="x",AQ147="S")),AQ147,IF(AR$4=$E147,"x",IF(AND(((AR$4-$E147)/VLOOKUP($D147,Opérations[],8,0))=INT(((AR$4-$E147)/VLOOKUP($D147,Opérations[],8,0))),$D147&lt;&gt;""),"S",""))),"")</f>
        <v>S</v>
      </c>
      <c r="AS147" s="34" t="str">
        <f t="array" aca="1" ref="AS147" ca="1">IFERROR(IF(AND(OR(WEEKDAY(AR$4,2)&gt;5,AR$4=Congés),OR(AR147="x",AR147="S")),AR147,IF(AS$4=$E147,"x",IF(AND(((AS$4-$E147)/VLOOKUP($D147,Opérations[],8,0))=INT(((AS$4-$E147)/VLOOKUP($D147,Opérations[],8,0))),$D147&lt;&gt;""),"S",""))),"")</f>
        <v/>
      </c>
      <c r="AT147" s="34" t="str">
        <f t="array" aca="1" ref="AT147" ca="1">IFERROR(IF(AND(OR(WEEKDAY(AS$4,2)&gt;5,AS$4=Congés),OR(AS147="x",AS147="S")),AS147,IF(AT$4=$E147,"x",IF(AND(((AT$4-$E147)/VLOOKUP($D147,Opérations[],8,0))=INT(((AT$4-$E147)/VLOOKUP($D147,Opérations[],8,0))),$D147&lt;&gt;""),"S",""))),"")</f>
        <v/>
      </c>
      <c r="AU147" s="34" t="str">
        <f t="array" aca="1" ref="AU147" ca="1">IFERROR(IF(AND(OR(WEEKDAY(AT$4,2)&gt;5,AT$4=Congés),OR(AT147="x",AT147="S")),AT147,IF(AU$4=$E147,"x",IF(AND(((AU$4-$E147)/VLOOKUP($D147,Opérations[],8,0))=INT(((AU$4-$E147)/VLOOKUP($D147,Opérations[],8,0))),$D147&lt;&gt;""),"S",""))),"")</f>
        <v/>
      </c>
      <c r="AV147" s="34" t="str">
        <f t="array" aca="1" ref="AV147" ca="1">IFERROR(IF(AND(OR(WEEKDAY(AU$4,2)&gt;5,AU$4=Congés),OR(AU147="x",AU147="S")),AU147,IF(AV$4=$E147,"x",IF(AND(((AV$4-$E147)/VLOOKUP($D147,Opérations[],8,0))=INT(((AV$4-$E147)/VLOOKUP($D147,Opérations[],8,0))),$D147&lt;&gt;""),"S",""))),"")</f>
        <v/>
      </c>
      <c r="AW147" s="34" t="str">
        <f t="array" aca="1" ref="AW147" ca="1">IFERROR(IF(AND(OR(WEEKDAY(AV$4,2)&gt;5,AV$4=Congés),OR(AV147="x",AV147="S")),AV147,IF(AW$4=$E147,"x",IF(AND(((AW$4-$E147)/VLOOKUP($D147,Opérations[],8,0))=INT(((AW$4-$E147)/VLOOKUP($D147,Opérations[],8,0))),$D147&lt;&gt;""),"S",""))),"")</f>
        <v/>
      </c>
      <c r="AX147" s="34" t="str">
        <f t="array" aca="1" ref="AX147" ca="1">IFERROR(IF(AND(OR(WEEKDAY(AW$4,2)&gt;5,AW$4=Congés),OR(AW147="x",AW147="S")),AW147,IF(AX$4=$E147,"x",IF(AND(((AX$4-$E147)/VLOOKUP($D147,Opérations[],8,0))=INT(((AX$4-$E147)/VLOOKUP($D147,Opérations[],8,0))),$D147&lt;&gt;""),"S",""))),"")</f>
        <v/>
      </c>
      <c r="AY147" s="34" t="str">
        <f t="array" aca="1" ref="AY147" ca="1">IFERROR(IF(AND(OR(WEEKDAY(AX$4,2)&gt;5,AX$4=Congés),OR(AX147="x",AX147="S")),AX147,IF(AY$4=$E147,"x",IF(AND(((AY$4-$E147)/VLOOKUP($D147,Opérations[],8,0))=INT(((AY$4-$E147)/VLOOKUP($D147,Opérations[],8,0))),$D147&lt;&gt;""),"S",""))),"")</f>
        <v>S</v>
      </c>
      <c r="AZ147" s="34" t="str">
        <f t="array" aca="1" ref="AZ147" ca="1">IFERROR(IF(AND(OR(WEEKDAY(AY$4,2)&gt;5,AY$4=Congés),OR(AY147="x",AY147="S")),AY147,IF(AZ$4=$E147,"x",IF(AND(((AZ$4-$E147)/VLOOKUP($D147,Opérations[],8,0))=INT(((AZ$4-$E147)/VLOOKUP($D147,Opérations[],8,0))),$D147&lt;&gt;""),"S",""))),"")</f>
        <v/>
      </c>
      <c r="BA147" s="34" t="str">
        <f t="array" aca="1" ref="BA147" ca="1">IFERROR(IF(AND(OR(WEEKDAY(AZ$4,2)&gt;5,AZ$4=Congés),OR(AZ147="x",AZ147="S")),AZ147,IF(BA$4=$E147,"x",IF(AND(((BA$4-$E147)/VLOOKUP($D147,Opérations[],8,0))=INT(((BA$4-$E147)/VLOOKUP($D147,Opérations[],8,0))),$D147&lt;&gt;""),"S",""))),"")</f>
        <v/>
      </c>
      <c r="BB147" s="34" t="str">
        <f t="array" aca="1" ref="BB147" ca="1">IFERROR(IF(AND(OR(WEEKDAY(BA$4,2)&gt;5,BA$4=Congés),OR(BA147="x",BA147="S")),BA147,IF(BB$4=$E147,"x",IF(AND(((BB$4-$E147)/VLOOKUP($D147,Opérations[],8,0))=INT(((BB$4-$E147)/VLOOKUP($D147,Opérations[],8,0))),$D147&lt;&gt;""),"S",""))),"")</f>
        <v/>
      </c>
      <c r="BC147" s="34" t="str">
        <f t="array" aca="1" ref="BC147" ca="1">IFERROR(IF(AND(OR(WEEKDAY(BB$4,2)&gt;5,BB$4=Congés),OR(BB147="x",BB147="S")),BB147,IF(BC$4=$E147,"x",IF(AND(((BC$4-$E147)/VLOOKUP($D147,Opérations[],8,0))=INT(((BC$4-$E147)/VLOOKUP($D147,Opérations[],8,0))),$D147&lt;&gt;""),"S",""))),"")</f>
        <v/>
      </c>
      <c r="BD147" s="72" t="str">
        <f t="array" aca="1" ref="BD147" ca="1">IFERROR(IF(AND(OR(WEEKDAY(BC$4,2)&gt;5,BC$4=Congés),OR(BC147="x",BC147="S")),BC147,IF(BD$4=$E147,"x",IF(AND(((BD$4-$E147)/VLOOKUP($D147,Opérations[],8,0))=INT(((BD$4-$E147)/VLOOKUP($D147,Opérations[],8,0))),$D147&lt;&gt;""),"S",""))),"")</f>
        <v/>
      </c>
    </row>
    <row r="148" spans="3:56">
      <c r="C148" s="159">
        <f>IF(ISBLANK(D148),"",VLOOKUP(D148,Opérations[],2,0))</f>
        <v>0</v>
      </c>
      <c r="D148" s="4">
        <f t="shared" si="6"/>
        <v>142</v>
      </c>
      <c r="E148" s="71">
        <f>IF(ISBLANK(D148),"",VLOOKUP(D148,Opérations[],3,0))</f>
        <v>0</v>
      </c>
      <c r="F148" s="83"/>
      <c r="G148" s="80" t="str">
        <f t="array" aca="1" ref="G148" ca="1">IFERROR(IF(AND(OR(WEEKDAY(F$4,2)&gt;5,F$4=Congés),OR(F148="x",F148="S")),F148,IF(G$4=$E148,"x",IF(AND(((G$4-$E148)/VLOOKUP($D148,Opérations[],8,0))=INT(((G$4-$E148)/VLOOKUP($D148,Opérations[],8,0))),$D148&lt;&gt;""),"S",""))),"")</f>
        <v/>
      </c>
      <c r="H148" s="34" t="str">
        <f t="array" aca="1" ref="H148" ca="1">IFERROR(IF(AND(OR(WEEKDAY(G$4,2)&gt;5,G$4=Congés),OR(G148="x",G148="S")),G148,IF(H$4=$E148,"x",IF(AND(((H$4-$E148)/VLOOKUP($D148,Opérations[],8,0))=INT(((H$4-$E148)/VLOOKUP($D148,Opérations[],8,0))),$D148&lt;&gt;""),"S",""))),"")</f>
        <v/>
      </c>
      <c r="I148" s="34" t="str">
        <f t="array" aca="1" ref="I148" ca="1">IFERROR(IF(AND(OR(WEEKDAY(H$4,2)&gt;5,H$4=Congés),OR(H148="x",H148="S")),H148,IF(I$4=$E148,"x",IF(AND(((I$4-$E148)/VLOOKUP($D148,Opérations[],8,0))=INT(((I$4-$E148)/VLOOKUP($D148,Opérations[],8,0))),$D148&lt;&gt;""),"S",""))),"")</f>
        <v/>
      </c>
      <c r="J148" s="34" t="str">
        <f t="array" aca="1" ref="J148" ca="1">IFERROR(IF(AND(OR(WEEKDAY(I$4,2)&gt;5,I$4=Congés),OR(I148="x",I148="S")),I148,IF(J$4=$E148,"x",IF(AND(((J$4-$E148)/VLOOKUP($D148,Opérations[],8,0))=INT(((J$4-$E148)/VLOOKUP($D148,Opérations[],8,0))),$D148&lt;&gt;""),"S",""))),"")</f>
        <v/>
      </c>
      <c r="K148" s="34" t="str">
        <f t="array" aca="1" ref="K148" ca="1">IFERROR(IF(AND(OR(WEEKDAY(J$4,2)&gt;5,J$4=Congés),OR(J148="x",J148="S")),J148,IF(K$4=$E148,"x",IF(AND(((K$4-$E148)/VLOOKUP($D148,Opérations[],8,0))=INT(((K$4-$E148)/VLOOKUP($D148,Opérations[],8,0))),$D148&lt;&gt;""),"S",""))),"")</f>
        <v/>
      </c>
      <c r="L148" s="34" t="str">
        <f t="array" aca="1" ref="L148" ca="1">IFERROR(IF(AND(OR(WEEKDAY(K$4,2)&gt;5,K$4=Congés),OR(K148="x",K148="S")),K148,IF(L$4=$E148,"x",IF(AND(((L$4-$E148)/VLOOKUP($D148,Opérations[],8,0))=INT(((L$4-$E148)/VLOOKUP($D148,Opérations[],8,0))),$D148&lt;&gt;""),"S",""))),"")</f>
        <v/>
      </c>
      <c r="M148" s="34" t="str">
        <f t="array" aca="1" ref="M148" ca="1">IFERROR(IF(AND(OR(WEEKDAY(L$4,2)&gt;5,L$4=Congés),OR(L148="x",L148="S")),L148,IF(M$4=$E148,"x",IF(AND(((M$4-$E148)/VLOOKUP($D148,Opérations[],8,0))=INT(((M$4-$E148)/VLOOKUP($D148,Opérations[],8,0))),$D148&lt;&gt;""),"S",""))),"")</f>
        <v/>
      </c>
      <c r="N148" s="34" t="str">
        <f t="array" aca="1" ref="N148" ca="1">IFERROR(IF(AND(OR(WEEKDAY(M$4,2)&gt;5,M$4=Congés),OR(M148="x",M148="S")),M148,IF(N$4=$E148,"x",IF(AND(((N$4-$E148)/VLOOKUP($D148,Opérations[],8,0))=INT(((N$4-$E148)/VLOOKUP($D148,Opérations[],8,0))),$D148&lt;&gt;""),"S",""))),"")</f>
        <v/>
      </c>
      <c r="O148" s="34" t="str">
        <f t="array" aca="1" ref="O148" ca="1">IFERROR(IF(AND(OR(WEEKDAY(N$4,2)&gt;5,N$4=Congés),OR(N148="x",N148="S")),N148,IF(O$4=$E148,"x",IF(AND(((O$4-$E148)/VLOOKUP($D148,Opérations[],8,0))=INT(((O$4-$E148)/VLOOKUP($D148,Opérations[],8,0))),$D148&lt;&gt;""),"S",""))),"")</f>
        <v/>
      </c>
      <c r="P148" s="34" t="str">
        <f t="array" aca="1" ref="P148" ca="1">IFERROR(IF(AND(OR(WEEKDAY(O$4,2)&gt;5,O$4=Congés),OR(O148="x",O148="S")),O148,IF(P$4=$E148,"x",IF(AND(((P$4-$E148)/VLOOKUP($D148,Opérations[],8,0))=INT(((P$4-$E148)/VLOOKUP($D148,Opérations[],8,0))),$D148&lt;&gt;""),"S",""))),"")</f>
        <v/>
      </c>
      <c r="Q148" s="34" t="str">
        <f t="array" aca="1" ref="Q148" ca="1">IFERROR(IF(AND(OR(WEEKDAY(P$4,2)&gt;5,P$4=Congés),OR(P148="x",P148="S")),P148,IF(Q$4=$E148,"x",IF(AND(((Q$4-$E148)/VLOOKUP($D148,Opérations[],8,0))=INT(((Q$4-$E148)/VLOOKUP($D148,Opérations[],8,0))),$D148&lt;&gt;""),"S",""))),"")</f>
        <v/>
      </c>
      <c r="R148" s="34" t="str">
        <f t="array" aca="1" ref="R148" ca="1">IFERROR(IF(AND(OR(WEEKDAY(Q$4,2)&gt;5,Q$4=Congés),OR(Q148="x",Q148="S")),Q148,IF(R$4=$E148,"x",IF(AND(((R$4-$E148)/VLOOKUP($D148,Opérations[],8,0))=INT(((R$4-$E148)/VLOOKUP($D148,Opérations[],8,0))),$D148&lt;&gt;""),"S",""))),"")</f>
        <v/>
      </c>
      <c r="S148" s="34" t="str">
        <f t="array" aca="1" ref="S148" ca="1">IFERROR(IF(AND(OR(WEEKDAY(R$4,2)&gt;5,R$4=Congés),OR(R148="x",R148="S")),R148,IF(S$4=$E148,"x",IF(AND(((S$4-$E148)/VLOOKUP($D148,Opérations[],8,0))=INT(((S$4-$E148)/VLOOKUP($D148,Opérations[],8,0))),$D148&lt;&gt;""),"S",""))),"")</f>
        <v/>
      </c>
      <c r="T148" s="34" t="str">
        <f t="array" aca="1" ref="T148" ca="1">IFERROR(IF(AND(OR(WEEKDAY(S$4,2)&gt;5,S$4=Congés),OR(S148="x",S148="S")),S148,IF(T$4=$E148,"x",IF(AND(((T$4-$E148)/VLOOKUP($D148,Opérations[],8,0))=INT(((T$4-$E148)/VLOOKUP($D148,Opérations[],8,0))),$D148&lt;&gt;""),"S",""))),"")</f>
        <v/>
      </c>
      <c r="U148" s="34" t="str">
        <f t="array" aca="1" ref="U148" ca="1">IFERROR(IF(AND(OR(WEEKDAY(T$4,2)&gt;5,T$4=Congés),OR(T148="x",T148="S")),T148,IF(U$4=$E148,"x",IF(AND(((U$4-$E148)/VLOOKUP($D148,Opérations[],8,0))=INT(((U$4-$E148)/VLOOKUP($D148,Opérations[],8,0))),$D148&lt;&gt;""),"S",""))),"")</f>
        <v/>
      </c>
      <c r="V148" s="34" t="str">
        <f t="array" aca="1" ref="V148" ca="1">IFERROR(IF(AND(OR(WEEKDAY(U$4,2)&gt;5,U$4=Congés),OR(U148="x",U148="S")),U148,IF(V$4=$E148,"x",IF(AND(((V$4-$E148)/VLOOKUP($D148,Opérations[],8,0))=INT(((V$4-$E148)/VLOOKUP($D148,Opérations[],8,0))),$D148&lt;&gt;""),"S",""))),"")</f>
        <v/>
      </c>
      <c r="W148" s="34" t="str">
        <f t="array" aca="1" ref="W148" ca="1">IFERROR(IF(AND(OR(WEEKDAY(V$4,2)&gt;5,V$4=Congés),OR(V148="x",V148="S")),V148,IF(W$4=$E148,"x",IF(AND(((W$4-$E148)/VLOOKUP($D148,Opérations[],8,0))=INT(((W$4-$E148)/VLOOKUP($D148,Opérations[],8,0))),$D148&lt;&gt;""),"S",""))),"")</f>
        <v/>
      </c>
      <c r="X148" s="34" t="str">
        <f t="array" aca="1" ref="X148" ca="1">IFERROR(IF(AND(OR(WEEKDAY(W$4,2)&gt;5,W$4=Congés),OR(W148="x",W148="S")),W148,IF(X$4=$E148,"x",IF(AND(((X$4-$E148)/VLOOKUP($D148,Opérations[],8,0))=INT(((X$4-$E148)/VLOOKUP($D148,Opérations[],8,0))),$D148&lt;&gt;""),"S",""))),"")</f>
        <v/>
      </c>
      <c r="Y148" s="34" t="str">
        <f t="array" aca="1" ref="Y148" ca="1">IFERROR(IF(AND(OR(WEEKDAY(X$4,2)&gt;5,X$4=Congés),OR(X148="x",X148="S")),X148,IF(Y$4=$E148,"x",IF(AND(((Y$4-$E148)/VLOOKUP($D148,Opérations[],8,0))=INT(((Y$4-$E148)/VLOOKUP($D148,Opérations[],8,0))),$D148&lt;&gt;""),"S",""))),"")</f>
        <v/>
      </c>
      <c r="Z148" s="34" t="str">
        <f t="array" aca="1" ref="Z148" ca="1">IFERROR(IF(AND(OR(WEEKDAY(Y$4,2)&gt;5,Y$4=Congés),OR(Y148="x",Y148="S")),Y148,IF(Z$4=$E148,"x",IF(AND(((Z$4-$E148)/VLOOKUP($D148,Opérations[],8,0))=INT(((Z$4-$E148)/VLOOKUP($D148,Opérations[],8,0))),$D148&lt;&gt;""),"S",""))),"")</f>
        <v/>
      </c>
      <c r="AA148" s="34" t="str">
        <f t="array" aca="1" ref="AA148" ca="1">IFERROR(IF(AND(OR(WEEKDAY(Z$4,2)&gt;5,Z$4=Congés),OR(Z148="x",Z148="S")),Z148,IF(AA$4=$E148,"x",IF(AND(((AA$4-$E148)/VLOOKUP($D148,Opérations[],8,0))=INT(((AA$4-$E148)/VLOOKUP($D148,Opérations[],8,0))),$D148&lt;&gt;""),"S",""))),"")</f>
        <v/>
      </c>
      <c r="AB148" s="34" t="str">
        <f t="array" aca="1" ref="AB148" ca="1">IFERROR(IF(AND(OR(WEEKDAY(AA$4,2)&gt;5,AA$4=Congés),OR(AA148="x",AA148="S")),AA148,IF(AB$4=$E148,"x",IF(AND(((AB$4-$E148)/VLOOKUP($D148,Opérations[],8,0))=INT(((AB$4-$E148)/VLOOKUP($D148,Opérations[],8,0))),$D148&lt;&gt;""),"S",""))),"")</f>
        <v/>
      </c>
      <c r="AC148" s="34" t="str">
        <f t="array" aca="1" ref="AC148" ca="1">IFERROR(IF(AND(OR(WEEKDAY(AB$4,2)&gt;5,AB$4=Congés),OR(AB148="x",AB148="S")),AB148,IF(AC$4=$E148,"x",IF(AND(((AC$4-$E148)/VLOOKUP($D148,Opérations[],8,0))=INT(((AC$4-$E148)/VLOOKUP($D148,Opérations[],8,0))),$D148&lt;&gt;""),"S",""))),"")</f>
        <v/>
      </c>
      <c r="AD148" s="34" t="str">
        <f t="array" aca="1" ref="AD148" ca="1">IFERROR(IF(AND(OR(WEEKDAY(AC$4,2)&gt;5,AC$4=Congés),OR(AC148="x",AC148="S")),AC148,IF(AD$4=$E148,"x",IF(AND(((AD$4-$E148)/VLOOKUP($D148,Opérations[],8,0))=INT(((AD$4-$E148)/VLOOKUP($D148,Opérations[],8,0))),$D148&lt;&gt;""),"S",""))),"")</f>
        <v/>
      </c>
      <c r="AE148" s="34" t="str">
        <f t="array" aca="1" ref="AE148" ca="1">IFERROR(IF(AND(OR(WEEKDAY(AD$4,2)&gt;5,AD$4=Congés),OR(AD148="x",AD148="S")),AD148,IF(AE$4=$E148,"x",IF(AND(((AE$4-$E148)/VLOOKUP($D148,Opérations[],8,0))=INT(((AE$4-$E148)/VLOOKUP($D148,Opérations[],8,0))),$D148&lt;&gt;""),"S",""))),"")</f>
        <v/>
      </c>
      <c r="AF148" s="34" t="str">
        <f t="array" aca="1" ref="AF148" ca="1">IFERROR(IF(AND(OR(WEEKDAY(AE$4,2)&gt;5,AE$4=Congés),OR(AE148="x",AE148="S")),AE148,IF(AF$4=$E148,"x",IF(AND(((AF$4-$E148)/VLOOKUP($D148,Opérations[],8,0))=INT(((AF$4-$E148)/VLOOKUP($D148,Opérations[],8,0))),$D148&lt;&gt;""),"S",""))),"")</f>
        <v/>
      </c>
      <c r="AG148" s="72" t="str">
        <f t="array" aca="1" ref="AG148" ca="1">IFERROR(IF(AND(OR(WEEKDAY(AF$4,2)&gt;5,AF$4=Congés),OR(AF148="x",AF148="S")),AF148,IF(AG$4=$E148,"x",IF(AND(((AG$4-$E148)/VLOOKUP($D148,Opérations[],8,0))=INT(((AG$4-$E148)/VLOOKUP($D148,Opérations[],8,0))),$D148&lt;&gt;""),"S",""))),"")</f>
        <v/>
      </c>
      <c r="AH148" s="80" t="str">
        <f t="array" aca="1" ref="AH148" ca="1">IFERROR(IF(AND(OR(WEEKDAY(AG$4,2)&gt;5,AG$4=Congés),OR(AG148="x",AG148="S")),AG148,IF(AH$4=$E148,"x",IF(AND(((AH$4-$E148)/VLOOKUP($D148,Opérations[],8,0))=INT(((AH$4-$E148)/VLOOKUP($D148,Opérations[],8,0))),$D148&lt;&gt;""),"S",""))),"")</f>
        <v/>
      </c>
      <c r="AI148" s="34" t="str">
        <f t="array" aca="1" ref="AI148" ca="1">IFERROR(IF(AND(OR(WEEKDAY(AH$4,2)&gt;5,AH$4=Congés),OR(AH148="x",AH148="S")),AH148,IF(AI$4=$E148,"x",IF(AND(((AI$4-$E148)/VLOOKUP($D148,Opérations[],8,0))=INT(((AI$4-$E148)/VLOOKUP($D148,Opérations[],8,0))),$D148&lt;&gt;""),"S",""))),"")</f>
        <v/>
      </c>
      <c r="AJ148" s="34" t="str">
        <f t="array" aca="1" ref="AJ148" ca="1">IFERROR(IF(AND(OR(WEEKDAY(AI$4,2)&gt;5,AI$4=Congés),OR(AI148="x",AI148="S")),AI148,IF(AJ$4=$E148,"x",IF(AND(((AJ$4-$E148)/VLOOKUP($D148,Opérations[],8,0))=INT(((AJ$4-$E148)/VLOOKUP($D148,Opérations[],8,0))),$D148&lt;&gt;""),"S",""))),"")</f>
        <v/>
      </c>
      <c r="AK148" s="34" t="str">
        <f t="array" aca="1" ref="AK148" ca="1">IFERROR(IF(AND(OR(WEEKDAY(AJ$4,2)&gt;5,AJ$4=Congés),OR(AJ148="x",AJ148="S")),AJ148,IF(AK$4=$E148,"x",IF(AND(((AK$4-$E148)/VLOOKUP($D148,Opérations[],8,0))=INT(((AK$4-$E148)/VLOOKUP($D148,Opérations[],8,0))),$D148&lt;&gt;""),"S",""))),"")</f>
        <v/>
      </c>
      <c r="AL148" s="34" t="str">
        <f t="array" aca="1" ref="AL148" ca="1">IFERROR(IF(AND(OR(WEEKDAY(AK$4,2)&gt;5,AK$4=Congés),OR(AK148="x",AK148="S")),AK148,IF(AL$4=$E148,"x",IF(AND(((AL$4-$E148)/VLOOKUP($D148,Opérations[],8,0))=INT(((AL$4-$E148)/VLOOKUP($D148,Opérations[],8,0))),$D148&lt;&gt;""),"S",""))),"")</f>
        <v/>
      </c>
      <c r="AM148" s="34" t="str">
        <f t="array" aca="1" ref="AM148" ca="1">IFERROR(IF(AND(OR(WEEKDAY(AL$4,2)&gt;5,AL$4=Congés),OR(AL148="x",AL148="S")),AL148,IF(AM$4=$E148,"x",IF(AND(((AM$4-$E148)/VLOOKUP($D148,Opérations[],8,0))=INT(((AM$4-$E148)/VLOOKUP($D148,Opérations[],8,0))),$D148&lt;&gt;""),"S",""))),"")</f>
        <v/>
      </c>
      <c r="AN148" s="34" t="str">
        <f t="array" aca="1" ref="AN148" ca="1">IFERROR(IF(AND(OR(WEEKDAY(AM$4,2)&gt;5,AM$4=Congés),OR(AM148="x",AM148="S")),AM148,IF(AN$4=$E148,"x",IF(AND(((AN$4-$E148)/VLOOKUP($D148,Opérations[],8,0))=INT(((AN$4-$E148)/VLOOKUP($D148,Opérations[],8,0))),$D148&lt;&gt;""),"S",""))),"")</f>
        <v/>
      </c>
      <c r="AO148" s="34" t="str">
        <f t="array" aca="1" ref="AO148" ca="1">IFERROR(IF(AND(OR(WEEKDAY(AN$4,2)&gt;5,AN$4=Congés),OR(AN148="x",AN148="S")),AN148,IF(AO$4=$E148,"x",IF(AND(((AO$4-$E148)/VLOOKUP($D148,Opérations[],8,0))=INT(((AO$4-$E148)/VLOOKUP($D148,Opérations[],8,0))),$D148&lt;&gt;""),"S",""))),"")</f>
        <v/>
      </c>
      <c r="AP148" s="34" t="str">
        <f t="array" aca="1" ref="AP148" ca="1">IFERROR(IF(AND(OR(WEEKDAY(AO$4,2)&gt;5,AO$4=Congés),OR(AO148="x",AO148="S")),AO148,IF(AP$4=$E148,"x",IF(AND(((AP$4-$E148)/VLOOKUP($D148,Opérations[],8,0))=INT(((AP$4-$E148)/VLOOKUP($D148,Opérations[],8,0))),$D148&lt;&gt;""),"S",""))),"")</f>
        <v/>
      </c>
      <c r="AQ148" s="34" t="str">
        <f t="array" aca="1" ref="AQ148" ca="1">IFERROR(IF(AND(OR(WEEKDAY(AP$4,2)&gt;5,AP$4=Congés),OR(AP148="x",AP148="S")),AP148,IF(AQ$4=$E148,"x",IF(AND(((AQ$4-$E148)/VLOOKUP($D148,Opérations[],8,0))=INT(((AQ$4-$E148)/VLOOKUP($D148,Opérations[],8,0))),$D148&lt;&gt;""),"S",""))),"")</f>
        <v/>
      </c>
      <c r="AR148" s="34" t="str">
        <f t="array" aca="1" ref="AR148" ca="1">IFERROR(IF(AND(OR(WEEKDAY(AQ$4,2)&gt;5,AQ$4=Congés),OR(AQ148="x",AQ148="S")),AQ148,IF(AR$4=$E148,"x",IF(AND(((AR$4-$E148)/VLOOKUP($D148,Opérations[],8,0))=INT(((AR$4-$E148)/VLOOKUP($D148,Opérations[],8,0))),$D148&lt;&gt;""),"S",""))),"")</f>
        <v/>
      </c>
      <c r="AS148" s="34" t="str">
        <f t="array" aca="1" ref="AS148" ca="1">IFERROR(IF(AND(OR(WEEKDAY(AR$4,2)&gt;5,AR$4=Congés),OR(AR148="x",AR148="S")),AR148,IF(AS$4=$E148,"x",IF(AND(((AS$4-$E148)/VLOOKUP($D148,Opérations[],8,0))=INT(((AS$4-$E148)/VLOOKUP($D148,Opérations[],8,0))),$D148&lt;&gt;""),"S",""))),"")</f>
        <v/>
      </c>
      <c r="AT148" s="34" t="str">
        <f t="array" aca="1" ref="AT148" ca="1">IFERROR(IF(AND(OR(WEEKDAY(AS$4,2)&gt;5,AS$4=Congés),OR(AS148="x",AS148="S")),AS148,IF(AT$4=$E148,"x",IF(AND(((AT$4-$E148)/VLOOKUP($D148,Opérations[],8,0))=INT(((AT$4-$E148)/VLOOKUP($D148,Opérations[],8,0))),$D148&lt;&gt;""),"S",""))),"")</f>
        <v/>
      </c>
      <c r="AU148" s="34" t="str">
        <f t="array" aca="1" ref="AU148" ca="1">IFERROR(IF(AND(OR(WEEKDAY(AT$4,2)&gt;5,AT$4=Congés),OR(AT148="x",AT148="S")),AT148,IF(AU$4=$E148,"x",IF(AND(((AU$4-$E148)/VLOOKUP($D148,Opérations[],8,0))=INT(((AU$4-$E148)/VLOOKUP($D148,Opérations[],8,0))),$D148&lt;&gt;""),"S",""))),"")</f>
        <v/>
      </c>
      <c r="AV148" s="34" t="str">
        <f t="array" aca="1" ref="AV148" ca="1">IFERROR(IF(AND(OR(WEEKDAY(AU$4,2)&gt;5,AU$4=Congés),OR(AU148="x",AU148="S")),AU148,IF(AV$4=$E148,"x",IF(AND(((AV$4-$E148)/VLOOKUP($D148,Opérations[],8,0))=INT(((AV$4-$E148)/VLOOKUP($D148,Opérations[],8,0))),$D148&lt;&gt;""),"S",""))),"")</f>
        <v/>
      </c>
      <c r="AW148" s="34" t="str">
        <f t="array" aca="1" ref="AW148" ca="1">IFERROR(IF(AND(OR(WEEKDAY(AV$4,2)&gt;5,AV$4=Congés),OR(AV148="x",AV148="S")),AV148,IF(AW$4=$E148,"x",IF(AND(((AW$4-$E148)/VLOOKUP($D148,Opérations[],8,0))=INT(((AW$4-$E148)/VLOOKUP($D148,Opérations[],8,0))),$D148&lt;&gt;""),"S",""))),"")</f>
        <v/>
      </c>
      <c r="AX148" s="34" t="str">
        <f t="array" aca="1" ref="AX148" ca="1">IFERROR(IF(AND(OR(WEEKDAY(AW$4,2)&gt;5,AW$4=Congés),OR(AW148="x",AW148="S")),AW148,IF(AX$4=$E148,"x",IF(AND(((AX$4-$E148)/VLOOKUP($D148,Opérations[],8,0))=INT(((AX$4-$E148)/VLOOKUP($D148,Opérations[],8,0))),$D148&lt;&gt;""),"S",""))),"")</f>
        <v/>
      </c>
      <c r="AY148" s="34" t="str">
        <f t="array" aca="1" ref="AY148" ca="1">IFERROR(IF(AND(OR(WEEKDAY(AX$4,2)&gt;5,AX$4=Congés),OR(AX148="x",AX148="S")),AX148,IF(AY$4=$E148,"x",IF(AND(((AY$4-$E148)/VLOOKUP($D148,Opérations[],8,0))=INT(((AY$4-$E148)/VLOOKUP($D148,Opérations[],8,0))),$D148&lt;&gt;""),"S",""))),"")</f>
        <v/>
      </c>
      <c r="AZ148" s="34" t="str">
        <f t="array" aca="1" ref="AZ148" ca="1">IFERROR(IF(AND(OR(WEEKDAY(AY$4,2)&gt;5,AY$4=Congés),OR(AY148="x",AY148="S")),AY148,IF(AZ$4=$E148,"x",IF(AND(((AZ$4-$E148)/VLOOKUP($D148,Opérations[],8,0))=INT(((AZ$4-$E148)/VLOOKUP($D148,Opérations[],8,0))),$D148&lt;&gt;""),"S",""))),"")</f>
        <v/>
      </c>
      <c r="BA148" s="34" t="str">
        <f t="array" aca="1" ref="BA148" ca="1">IFERROR(IF(AND(OR(WEEKDAY(AZ$4,2)&gt;5,AZ$4=Congés),OR(AZ148="x",AZ148="S")),AZ148,IF(BA$4=$E148,"x",IF(AND(((BA$4-$E148)/VLOOKUP($D148,Opérations[],8,0))=INT(((BA$4-$E148)/VLOOKUP($D148,Opérations[],8,0))),$D148&lt;&gt;""),"S",""))),"")</f>
        <v/>
      </c>
      <c r="BB148" s="34" t="str">
        <f t="array" aca="1" ref="BB148" ca="1">IFERROR(IF(AND(OR(WEEKDAY(BA$4,2)&gt;5,BA$4=Congés),OR(BA148="x",BA148="S")),BA148,IF(BB$4=$E148,"x",IF(AND(((BB$4-$E148)/VLOOKUP($D148,Opérations[],8,0))=INT(((BB$4-$E148)/VLOOKUP($D148,Opérations[],8,0))),$D148&lt;&gt;""),"S",""))),"")</f>
        <v/>
      </c>
      <c r="BC148" s="34" t="str">
        <f t="array" aca="1" ref="BC148" ca="1">IFERROR(IF(AND(OR(WEEKDAY(BB$4,2)&gt;5,BB$4=Congés),OR(BB148="x",BB148="S")),BB148,IF(BC$4=$E148,"x",IF(AND(((BC$4-$E148)/VLOOKUP($D148,Opérations[],8,0))=INT(((BC$4-$E148)/VLOOKUP($D148,Opérations[],8,0))),$D148&lt;&gt;""),"S",""))),"")</f>
        <v/>
      </c>
      <c r="BD148" s="72" t="str">
        <f t="array" aca="1" ref="BD148" ca="1">IFERROR(IF(AND(OR(WEEKDAY(BC$4,2)&gt;5,BC$4=Congés),OR(BC148="x",BC148="S")),BC148,IF(BD$4=$E148,"x",IF(AND(((BD$4-$E148)/VLOOKUP($D148,Opérations[],8,0))=INT(((BD$4-$E148)/VLOOKUP($D148,Opérations[],8,0))),$D148&lt;&gt;""),"S",""))),"")</f>
        <v/>
      </c>
    </row>
    <row r="149" spans="3:56">
      <c r="C149" s="160" t="str">
        <f>IF(ISBLANK(D149),"",VLOOKUP(D149,Opérations[],2,0))</f>
        <v xml:space="preserve">BOLS VIBRANTS </v>
      </c>
      <c r="D149" s="4">
        <f t="shared" si="6"/>
        <v>143</v>
      </c>
      <c r="E149" s="71">
        <f>IF(ISBLANK(D149),"",VLOOKUP(D149,Opérations[],3,0))</f>
        <v>0</v>
      </c>
      <c r="F149" s="83"/>
      <c r="G149" s="80" t="str">
        <f t="array" aca="1" ref="G149" ca="1">IFERROR(IF(AND(OR(WEEKDAY(F$4,2)&gt;5,F$4=Congés),OR(F149="x",F149="S")),F149,IF(G$4=$E149,"x",IF(AND(((G$4-$E149)/VLOOKUP($D149,Opérations[],8,0))=INT(((G$4-$E149)/VLOOKUP($D149,Opérations[],8,0))),$D149&lt;&gt;""),"S",""))),"")</f>
        <v/>
      </c>
      <c r="H149" s="34" t="str">
        <f t="array" aca="1" ref="H149" ca="1">IFERROR(IF(AND(OR(WEEKDAY(G$4,2)&gt;5,G$4=Congés),OR(G149="x",G149="S")),G149,IF(H$4=$E149,"x",IF(AND(((H$4-$E149)/VLOOKUP($D149,Opérations[],8,0))=INT(((H$4-$E149)/VLOOKUP($D149,Opérations[],8,0))),$D149&lt;&gt;""),"S",""))),"")</f>
        <v/>
      </c>
      <c r="I149" s="34" t="str">
        <f t="array" aca="1" ref="I149" ca="1">IFERROR(IF(AND(OR(WEEKDAY(H$4,2)&gt;5,H$4=Congés),OR(H149="x",H149="S")),H149,IF(I$4=$E149,"x",IF(AND(((I$4-$E149)/VLOOKUP($D149,Opérations[],8,0))=INT(((I$4-$E149)/VLOOKUP($D149,Opérations[],8,0))),$D149&lt;&gt;""),"S",""))),"")</f>
        <v/>
      </c>
      <c r="J149" s="34" t="str">
        <f t="array" aca="1" ref="J149" ca="1">IFERROR(IF(AND(OR(WEEKDAY(I$4,2)&gt;5,I$4=Congés),OR(I149="x",I149="S")),I149,IF(J$4=$E149,"x",IF(AND(((J$4-$E149)/VLOOKUP($D149,Opérations[],8,0))=INT(((J$4-$E149)/VLOOKUP($D149,Opérations[],8,0))),$D149&lt;&gt;""),"S",""))),"")</f>
        <v/>
      </c>
      <c r="K149" s="34" t="str">
        <f t="array" aca="1" ref="K149" ca="1">IFERROR(IF(AND(OR(WEEKDAY(J$4,2)&gt;5,J$4=Congés),OR(J149="x",J149="S")),J149,IF(K$4=$E149,"x",IF(AND(((K$4-$E149)/VLOOKUP($D149,Opérations[],8,0))=INT(((K$4-$E149)/VLOOKUP($D149,Opérations[],8,0))),$D149&lt;&gt;""),"S",""))),"")</f>
        <v/>
      </c>
      <c r="L149" s="34" t="str">
        <f t="array" aca="1" ref="L149" ca="1">IFERROR(IF(AND(OR(WEEKDAY(K$4,2)&gt;5,K$4=Congés),OR(K149="x",K149="S")),K149,IF(L$4=$E149,"x",IF(AND(((L$4-$E149)/VLOOKUP($D149,Opérations[],8,0))=INT(((L$4-$E149)/VLOOKUP($D149,Opérations[],8,0))),$D149&lt;&gt;""),"S",""))),"")</f>
        <v/>
      </c>
      <c r="M149" s="34" t="str">
        <f t="array" aca="1" ref="M149" ca="1">IFERROR(IF(AND(OR(WEEKDAY(L$4,2)&gt;5,L$4=Congés),OR(L149="x",L149="S")),L149,IF(M$4=$E149,"x",IF(AND(((M$4-$E149)/VLOOKUP($D149,Opérations[],8,0))=INT(((M$4-$E149)/VLOOKUP($D149,Opérations[],8,0))),$D149&lt;&gt;""),"S",""))),"")</f>
        <v/>
      </c>
      <c r="N149" s="34" t="str">
        <f t="array" aca="1" ref="N149" ca="1">IFERROR(IF(AND(OR(WEEKDAY(M$4,2)&gt;5,M$4=Congés),OR(M149="x",M149="S")),M149,IF(N$4=$E149,"x",IF(AND(((N$4-$E149)/VLOOKUP($D149,Opérations[],8,0))=INT(((N$4-$E149)/VLOOKUP($D149,Opérations[],8,0))),$D149&lt;&gt;""),"S",""))),"")</f>
        <v/>
      </c>
      <c r="O149" s="34" t="str">
        <f t="array" aca="1" ref="O149" ca="1">IFERROR(IF(AND(OR(WEEKDAY(N$4,2)&gt;5,N$4=Congés),OR(N149="x",N149="S")),N149,IF(O$4=$E149,"x",IF(AND(((O$4-$E149)/VLOOKUP($D149,Opérations[],8,0))=INT(((O$4-$E149)/VLOOKUP($D149,Opérations[],8,0))),$D149&lt;&gt;""),"S",""))),"")</f>
        <v/>
      </c>
      <c r="P149" s="34" t="str">
        <f t="array" aca="1" ref="P149" ca="1">IFERROR(IF(AND(OR(WEEKDAY(O$4,2)&gt;5,O$4=Congés),OR(O149="x",O149="S")),O149,IF(P$4=$E149,"x",IF(AND(((P$4-$E149)/VLOOKUP($D149,Opérations[],8,0))=INT(((P$4-$E149)/VLOOKUP($D149,Opérations[],8,0))),$D149&lt;&gt;""),"S",""))),"")</f>
        <v/>
      </c>
      <c r="Q149" s="34" t="str">
        <f t="array" aca="1" ref="Q149" ca="1">IFERROR(IF(AND(OR(WEEKDAY(P$4,2)&gt;5,P$4=Congés),OR(P149="x",P149="S")),P149,IF(Q$4=$E149,"x",IF(AND(((Q$4-$E149)/VLOOKUP($D149,Opérations[],8,0))=INT(((Q$4-$E149)/VLOOKUP($D149,Opérations[],8,0))),$D149&lt;&gt;""),"S",""))),"")</f>
        <v/>
      </c>
      <c r="R149" s="34" t="str">
        <f t="array" aca="1" ref="R149" ca="1">IFERROR(IF(AND(OR(WEEKDAY(Q$4,2)&gt;5,Q$4=Congés),OR(Q149="x",Q149="S")),Q149,IF(R$4=$E149,"x",IF(AND(((R$4-$E149)/VLOOKUP($D149,Opérations[],8,0))=INT(((R$4-$E149)/VLOOKUP($D149,Opérations[],8,0))),$D149&lt;&gt;""),"S",""))),"")</f>
        <v/>
      </c>
      <c r="S149" s="34" t="str">
        <f t="array" aca="1" ref="S149" ca="1">IFERROR(IF(AND(OR(WEEKDAY(R$4,2)&gt;5,R$4=Congés),OR(R149="x",R149="S")),R149,IF(S$4=$E149,"x",IF(AND(((S$4-$E149)/VLOOKUP($D149,Opérations[],8,0))=INT(((S$4-$E149)/VLOOKUP($D149,Opérations[],8,0))),$D149&lt;&gt;""),"S",""))),"")</f>
        <v/>
      </c>
      <c r="T149" s="34" t="str">
        <f t="array" aca="1" ref="T149" ca="1">IFERROR(IF(AND(OR(WEEKDAY(S$4,2)&gt;5,S$4=Congés),OR(S149="x",S149="S")),S149,IF(T$4=$E149,"x",IF(AND(((T$4-$E149)/VLOOKUP($D149,Opérations[],8,0))=INT(((T$4-$E149)/VLOOKUP($D149,Opérations[],8,0))),$D149&lt;&gt;""),"S",""))),"")</f>
        <v/>
      </c>
      <c r="U149" s="34" t="str">
        <f t="array" aca="1" ref="U149" ca="1">IFERROR(IF(AND(OR(WEEKDAY(T$4,2)&gt;5,T$4=Congés),OR(T149="x",T149="S")),T149,IF(U$4=$E149,"x",IF(AND(((U$4-$E149)/VLOOKUP($D149,Opérations[],8,0))=INT(((U$4-$E149)/VLOOKUP($D149,Opérations[],8,0))),$D149&lt;&gt;""),"S",""))),"")</f>
        <v/>
      </c>
      <c r="V149" s="34" t="str">
        <f t="array" aca="1" ref="V149" ca="1">IFERROR(IF(AND(OR(WEEKDAY(U$4,2)&gt;5,U$4=Congés),OR(U149="x",U149="S")),U149,IF(V$4=$E149,"x",IF(AND(((V$4-$E149)/VLOOKUP($D149,Opérations[],8,0))=INT(((V$4-$E149)/VLOOKUP($D149,Opérations[],8,0))),$D149&lt;&gt;""),"S",""))),"")</f>
        <v/>
      </c>
      <c r="W149" s="34" t="str">
        <f t="array" aca="1" ref="W149" ca="1">IFERROR(IF(AND(OR(WEEKDAY(V$4,2)&gt;5,V$4=Congés),OR(V149="x",V149="S")),V149,IF(W$4=$E149,"x",IF(AND(((W$4-$E149)/VLOOKUP($D149,Opérations[],8,0))=INT(((W$4-$E149)/VLOOKUP($D149,Opérations[],8,0))),$D149&lt;&gt;""),"S",""))),"")</f>
        <v/>
      </c>
      <c r="X149" s="34" t="str">
        <f t="array" aca="1" ref="X149" ca="1">IFERROR(IF(AND(OR(WEEKDAY(W$4,2)&gt;5,W$4=Congés),OR(W149="x",W149="S")),W149,IF(X$4=$E149,"x",IF(AND(((X$4-$E149)/VLOOKUP($D149,Opérations[],8,0))=INT(((X$4-$E149)/VLOOKUP($D149,Opérations[],8,0))),$D149&lt;&gt;""),"S",""))),"")</f>
        <v/>
      </c>
      <c r="Y149" s="34" t="str">
        <f t="array" aca="1" ref="Y149" ca="1">IFERROR(IF(AND(OR(WEEKDAY(X$4,2)&gt;5,X$4=Congés),OR(X149="x",X149="S")),X149,IF(Y$4=$E149,"x",IF(AND(((Y$4-$E149)/VLOOKUP($D149,Opérations[],8,0))=INT(((Y$4-$E149)/VLOOKUP($D149,Opérations[],8,0))),$D149&lt;&gt;""),"S",""))),"")</f>
        <v/>
      </c>
      <c r="Z149" s="34" t="str">
        <f t="array" aca="1" ref="Z149" ca="1">IFERROR(IF(AND(OR(WEEKDAY(Y$4,2)&gt;5,Y$4=Congés),OR(Y149="x",Y149="S")),Y149,IF(Z$4=$E149,"x",IF(AND(((Z$4-$E149)/VLOOKUP($D149,Opérations[],8,0))=INT(((Z$4-$E149)/VLOOKUP($D149,Opérations[],8,0))),$D149&lt;&gt;""),"S",""))),"")</f>
        <v/>
      </c>
      <c r="AA149" s="34" t="str">
        <f t="array" aca="1" ref="AA149" ca="1">IFERROR(IF(AND(OR(WEEKDAY(Z$4,2)&gt;5,Z$4=Congés),OR(Z149="x",Z149="S")),Z149,IF(AA$4=$E149,"x",IF(AND(((AA$4-$E149)/VLOOKUP($D149,Opérations[],8,0))=INT(((AA$4-$E149)/VLOOKUP($D149,Opérations[],8,0))),$D149&lt;&gt;""),"S",""))),"")</f>
        <v/>
      </c>
      <c r="AB149" s="34" t="str">
        <f t="array" aca="1" ref="AB149" ca="1">IFERROR(IF(AND(OR(WEEKDAY(AA$4,2)&gt;5,AA$4=Congés),OR(AA149="x",AA149="S")),AA149,IF(AB$4=$E149,"x",IF(AND(((AB$4-$E149)/VLOOKUP($D149,Opérations[],8,0))=INT(((AB$4-$E149)/VLOOKUP($D149,Opérations[],8,0))),$D149&lt;&gt;""),"S",""))),"")</f>
        <v/>
      </c>
      <c r="AC149" s="34" t="str">
        <f t="array" aca="1" ref="AC149" ca="1">IFERROR(IF(AND(OR(WEEKDAY(AB$4,2)&gt;5,AB$4=Congés),OR(AB149="x",AB149="S")),AB149,IF(AC$4=$E149,"x",IF(AND(((AC$4-$E149)/VLOOKUP($D149,Opérations[],8,0))=INT(((AC$4-$E149)/VLOOKUP($D149,Opérations[],8,0))),$D149&lt;&gt;""),"S",""))),"")</f>
        <v/>
      </c>
      <c r="AD149" s="34" t="str">
        <f t="array" aca="1" ref="AD149" ca="1">IFERROR(IF(AND(OR(WEEKDAY(AC$4,2)&gt;5,AC$4=Congés),OR(AC149="x",AC149="S")),AC149,IF(AD$4=$E149,"x",IF(AND(((AD$4-$E149)/VLOOKUP($D149,Opérations[],8,0))=INT(((AD$4-$E149)/VLOOKUP($D149,Opérations[],8,0))),$D149&lt;&gt;""),"S",""))),"")</f>
        <v/>
      </c>
      <c r="AE149" s="34" t="str">
        <f t="array" aca="1" ref="AE149" ca="1">IFERROR(IF(AND(OR(WEEKDAY(AD$4,2)&gt;5,AD$4=Congés),OR(AD149="x",AD149="S")),AD149,IF(AE$4=$E149,"x",IF(AND(((AE$4-$E149)/VLOOKUP($D149,Opérations[],8,0))=INT(((AE$4-$E149)/VLOOKUP($D149,Opérations[],8,0))),$D149&lt;&gt;""),"S",""))),"")</f>
        <v/>
      </c>
      <c r="AF149" s="34" t="str">
        <f t="array" aca="1" ref="AF149" ca="1">IFERROR(IF(AND(OR(WEEKDAY(AE$4,2)&gt;5,AE$4=Congés),OR(AE149="x",AE149="S")),AE149,IF(AF$4=$E149,"x",IF(AND(((AF$4-$E149)/VLOOKUP($D149,Opérations[],8,0))=INT(((AF$4-$E149)/VLOOKUP($D149,Opérations[],8,0))),$D149&lt;&gt;""),"S",""))),"")</f>
        <v/>
      </c>
      <c r="AG149" s="72" t="str">
        <f t="array" aca="1" ref="AG149" ca="1">IFERROR(IF(AND(OR(WEEKDAY(AF$4,2)&gt;5,AF$4=Congés),OR(AF149="x",AF149="S")),AF149,IF(AG$4=$E149,"x",IF(AND(((AG$4-$E149)/VLOOKUP($D149,Opérations[],8,0))=INT(((AG$4-$E149)/VLOOKUP($D149,Opérations[],8,0))),$D149&lt;&gt;""),"S",""))),"")</f>
        <v/>
      </c>
      <c r="AH149" s="80" t="str">
        <f t="array" aca="1" ref="AH149" ca="1">IFERROR(IF(AND(OR(WEEKDAY(AG$4,2)&gt;5,AG$4=Congés),OR(AG149="x",AG149="S")),AG149,IF(AH$4=$E149,"x",IF(AND(((AH$4-$E149)/VLOOKUP($D149,Opérations[],8,0))=INT(((AH$4-$E149)/VLOOKUP($D149,Opérations[],8,0))),$D149&lt;&gt;""),"S",""))),"")</f>
        <v/>
      </c>
      <c r="AI149" s="34" t="str">
        <f t="array" aca="1" ref="AI149" ca="1">IFERROR(IF(AND(OR(WEEKDAY(AH$4,2)&gt;5,AH$4=Congés),OR(AH149="x",AH149="S")),AH149,IF(AI$4=$E149,"x",IF(AND(((AI$4-$E149)/VLOOKUP($D149,Opérations[],8,0))=INT(((AI$4-$E149)/VLOOKUP($D149,Opérations[],8,0))),$D149&lt;&gt;""),"S",""))),"")</f>
        <v/>
      </c>
      <c r="AJ149" s="34" t="str">
        <f t="array" aca="1" ref="AJ149" ca="1">IFERROR(IF(AND(OR(WEEKDAY(AI$4,2)&gt;5,AI$4=Congés),OR(AI149="x",AI149="S")),AI149,IF(AJ$4=$E149,"x",IF(AND(((AJ$4-$E149)/VLOOKUP($D149,Opérations[],8,0))=INT(((AJ$4-$E149)/VLOOKUP($D149,Opérations[],8,0))),$D149&lt;&gt;""),"S",""))),"")</f>
        <v/>
      </c>
      <c r="AK149" s="34" t="str">
        <f t="array" aca="1" ref="AK149" ca="1">IFERROR(IF(AND(OR(WEEKDAY(AJ$4,2)&gt;5,AJ$4=Congés),OR(AJ149="x",AJ149="S")),AJ149,IF(AK$4=$E149,"x",IF(AND(((AK$4-$E149)/VLOOKUP($D149,Opérations[],8,0))=INT(((AK$4-$E149)/VLOOKUP($D149,Opérations[],8,0))),$D149&lt;&gt;""),"S",""))),"")</f>
        <v/>
      </c>
      <c r="AL149" s="34" t="str">
        <f t="array" aca="1" ref="AL149" ca="1">IFERROR(IF(AND(OR(WEEKDAY(AK$4,2)&gt;5,AK$4=Congés),OR(AK149="x",AK149="S")),AK149,IF(AL$4=$E149,"x",IF(AND(((AL$4-$E149)/VLOOKUP($D149,Opérations[],8,0))=INT(((AL$4-$E149)/VLOOKUP($D149,Opérations[],8,0))),$D149&lt;&gt;""),"S",""))),"")</f>
        <v/>
      </c>
      <c r="AM149" s="34" t="str">
        <f t="array" aca="1" ref="AM149" ca="1">IFERROR(IF(AND(OR(WEEKDAY(AL$4,2)&gt;5,AL$4=Congés),OR(AL149="x",AL149="S")),AL149,IF(AM$4=$E149,"x",IF(AND(((AM$4-$E149)/VLOOKUP($D149,Opérations[],8,0))=INT(((AM$4-$E149)/VLOOKUP($D149,Opérations[],8,0))),$D149&lt;&gt;""),"S",""))),"")</f>
        <v/>
      </c>
      <c r="AN149" s="34" t="str">
        <f t="array" aca="1" ref="AN149" ca="1">IFERROR(IF(AND(OR(WEEKDAY(AM$4,2)&gt;5,AM$4=Congés),OR(AM149="x",AM149="S")),AM149,IF(AN$4=$E149,"x",IF(AND(((AN$4-$E149)/VLOOKUP($D149,Opérations[],8,0))=INT(((AN$4-$E149)/VLOOKUP($D149,Opérations[],8,0))),$D149&lt;&gt;""),"S",""))),"")</f>
        <v/>
      </c>
      <c r="AO149" s="34" t="str">
        <f t="array" aca="1" ref="AO149" ca="1">IFERROR(IF(AND(OR(WEEKDAY(AN$4,2)&gt;5,AN$4=Congés),OR(AN149="x",AN149="S")),AN149,IF(AO$4=$E149,"x",IF(AND(((AO$4-$E149)/VLOOKUP($D149,Opérations[],8,0))=INT(((AO$4-$E149)/VLOOKUP($D149,Opérations[],8,0))),$D149&lt;&gt;""),"S",""))),"")</f>
        <v/>
      </c>
      <c r="AP149" s="34" t="str">
        <f t="array" aca="1" ref="AP149" ca="1">IFERROR(IF(AND(OR(WEEKDAY(AO$4,2)&gt;5,AO$4=Congés),OR(AO149="x",AO149="S")),AO149,IF(AP$4=$E149,"x",IF(AND(((AP$4-$E149)/VLOOKUP($D149,Opérations[],8,0))=INT(((AP$4-$E149)/VLOOKUP($D149,Opérations[],8,0))),$D149&lt;&gt;""),"S",""))),"")</f>
        <v/>
      </c>
      <c r="AQ149" s="34" t="str">
        <f t="array" aca="1" ref="AQ149" ca="1">IFERROR(IF(AND(OR(WEEKDAY(AP$4,2)&gt;5,AP$4=Congés),OR(AP149="x",AP149="S")),AP149,IF(AQ$4=$E149,"x",IF(AND(((AQ$4-$E149)/VLOOKUP($D149,Opérations[],8,0))=INT(((AQ$4-$E149)/VLOOKUP($D149,Opérations[],8,0))),$D149&lt;&gt;""),"S",""))),"")</f>
        <v/>
      </c>
      <c r="AR149" s="34" t="str">
        <f t="array" aca="1" ref="AR149" ca="1">IFERROR(IF(AND(OR(WEEKDAY(AQ$4,2)&gt;5,AQ$4=Congés),OR(AQ149="x",AQ149="S")),AQ149,IF(AR$4=$E149,"x",IF(AND(((AR$4-$E149)/VLOOKUP($D149,Opérations[],8,0))=INT(((AR$4-$E149)/VLOOKUP($D149,Opérations[],8,0))),$D149&lt;&gt;""),"S",""))),"")</f>
        <v/>
      </c>
      <c r="AS149" s="34" t="str">
        <f t="array" aca="1" ref="AS149" ca="1">IFERROR(IF(AND(OR(WEEKDAY(AR$4,2)&gt;5,AR$4=Congés),OR(AR149="x",AR149="S")),AR149,IF(AS$4=$E149,"x",IF(AND(((AS$4-$E149)/VLOOKUP($D149,Opérations[],8,0))=INT(((AS$4-$E149)/VLOOKUP($D149,Opérations[],8,0))),$D149&lt;&gt;""),"S",""))),"")</f>
        <v/>
      </c>
      <c r="AT149" s="34" t="str">
        <f t="array" aca="1" ref="AT149" ca="1">IFERROR(IF(AND(OR(WEEKDAY(AS$4,2)&gt;5,AS$4=Congés),OR(AS149="x",AS149="S")),AS149,IF(AT$4=$E149,"x",IF(AND(((AT$4-$E149)/VLOOKUP($D149,Opérations[],8,0))=INT(((AT$4-$E149)/VLOOKUP($D149,Opérations[],8,0))),$D149&lt;&gt;""),"S",""))),"")</f>
        <v/>
      </c>
      <c r="AU149" s="34" t="str">
        <f t="array" aca="1" ref="AU149" ca="1">IFERROR(IF(AND(OR(WEEKDAY(AT$4,2)&gt;5,AT$4=Congés),OR(AT149="x",AT149="S")),AT149,IF(AU$4=$E149,"x",IF(AND(((AU$4-$E149)/VLOOKUP($D149,Opérations[],8,0))=INT(((AU$4-$E149)/VLOOKUP($D149,Opérations[],8,0))),$D149&lt;&gt;""),"S",""))),"")</f>
        <v/>
      </c>
      <c r="AV149" s="34" t="str">
        <f t="array" aca="1" ref="AV149" ca="1">IFERROR(IF(AND(OR(WEEKDAY(AU$4,2)&gt;5,AU$4=Congés),OR(AU149="x",AU149="S")),AU149,IF(AV$4=$E149,"x",IF(AND(((AV$4-$E149)/VLOOKUP($D149,Opérations[],8,0))=INT(((AV$4-$E149)/VLOOKUP($D149,Opérations[],8,0))),$D149&lt;&gt;""),"S",""))),"")</f>
        <v/>
      </c>
      <c r="AW149" s="34" t="str">
        <f t="array" aca="1" ref="AW149" ca="1">IFERROR(IF(AND(OR(WEEKDAY(AV$4,2)&gt;5,AV$4=Congés),OR(AV149="x",AV149="S")),AV149,IF(AW$4=$E149,"x",IF(AND(((AW$4-$E149)/VLOOKUP($D149,Opérations[],8,0))=INT(((AW$4-$E149)/VLOOKUP($D149,Opérations[],8,0))),$D149&lt;&gt;""),"S",""))),"")</f>
        <v/>
      </c>
      <c r="AX149" s="34" t="str">
        <f t="array" aca="1" ref="AX149" ca="1">IFERROR(IF(AND(OR(WEEKDAY(AW$4,2)&gt;5,AW$4=Congés),OR(AW149="x",AW149="S")),AW149,IF(AX$4=$E149,"x",IF(AND(((AX$4-$E149)/VLOOKUP($D149,Opérations[],8,0))=INT(((AX$4-$E149)/VLOOKUP($D149,Opérations[],8,0))),$D149&lt;&gt;""),"S",""))),"")</f>
        <v/>
      </c>
      <c r="AY149" s="34" t="str">
        <f t="array" aca="1" ref="AY149" ca="1">IFERROR(IF(AND(OR(WEEKDAY(AX$4,2)&gt;5,AX$4=Congés),OR(AX149="x",AX149="S")),AX149,IF(AY$4=$E149,"x",IF(AND(((AY$4-$E149)/VLOOKUP($D149,Opérations[],8,0))=INT(((AY$4-$E149)/VLOOKUP($D149,Opérations[],8,0))),$D149&lt;&gt;""),"S",""))),"")</f>
        <v/>
      </c>
      <c r="AZ149" s="34" t="str">
        <f t="array" aca="1" ref="AZ149" ca="1">IFERROR(IF(AND(OR(WEEKDAY(AY$4,2)&gt;5,AY$4=Congés),OR(AY149="x",AY149="S")),AY149,IF(AZ$4=$E149,"x",IF(AND(((AZ$4-$E149)/VLOOKUP($D149,Opérations[],8,0))=INT(((AZ$4-$E149)/VLOOKUP($D149,Opérations[],8,0))),$D149&lt;&gt;""),"S",""))),"")</f>
        <v/>
      </c>
      <c r="BA149" s="34" t="str">
        <f t="array" aca="1" ref="BA149" ca="1">IFERROR(IF(AND(OR(WEEKDAY(AZ$4,2)&gt;5,AZ$4=Congés),OR(AZ149="x",AZ149="S")),AZ149,IF(BA$4=$E149,"x",IF(AND(((BA$4-$E149)/VLOOKUP($D149,Opérations[],8,0))=INT(((BA$4-$E149)/VLOOKUP($D149,Opérations[],8,0))),$D149&lt;&gt;""),"S",""))),"")</f>
        <v/>
      </c>
      <c r="BB149" s="34" t="str">
        <f t="array" aca="1" ref="BB149" ca="1">IFERROR(IF(AND(OR(WEEKDAY(BA$4,2)&gt;5,BA$4=Congés),OR(BA149="x",BA149="S")),BA149,IF(BB$4=$E149,"x",IF(AND(((BB$4-$E149)/VLOOKUP($D149,Opérations[],8,0))=INT(((BB$4-$E149)/VLOOKUP($D149,Opérations[],8,0))),$D149&lt;&gt;""),"S",""))),"")</f>
        <v/>
      </c>
      <c r="BC149" s="34" t="str">
        <f t="array" aca="1" ref="BC149" ca="1">IFERROR(IF(AND(OR(WEEKDAY(BB$4,2)&gt;5,BB$4=Congés),OR(BB149="x",BB149="S")),BB149,IF(BC$4=$E149,"x",IF(AND(((BC$4-$E149)/VLOOKUP($D149,Opérations[],8,0))=INT(((BC$4-$E149)/VLOOKUP($D149,Opérations[],8,0))),$D149&lt;&gt;""),"S",""))),"")</f>
        <v/>
      </c>
      <c r="BD149" s="72" t="str">
        <f t="array" aca="1" ref="BD149" ca="1">IFERROR(IF(AND(OR(WEEKDAY(BC$4,2)&gt;5,BC$4=Congés),OR(BC149="x",BC149="S")),BC149,IF(BD$4=$E149,"x",IF(AND(((BD$4-$E149)/VLOOKUP($D149,Opérations[],8,0))=INT(((BD$4-$E149)/VLOOKUP($D149,Opérations[],8,0))),$D149&lt;&gt;""),"S",""))),"")</f>
        <v/>
      </c>
    </row>
    <row r="150" spans="3:56">
      <c r="C150" s="159" t="str">
        <f>IF(ISBLANK(D150),"",VLOOKUP(D150,Opérations[],2,0))</f>
        <v>Vérification connectiques</v>
      </c>
      <c r="D150" s="4">
        <f t="shared" si="6"/>
        <v>144</v>
      </c>
      <c r="E150" s="71">
        <f>IF(ISBLANK(D150),"",VLOOKUP(D150,Opérations[],3,0))</f>
        <v>42657</v>
      </c>
      <c r="F150" s="83"/>
      <c r="G150" s="80" t="str">
        <f t="array" aca="1" ref="G150" ca="1">IFERROR(IF(AND(OR(WEEKDAY(F$4,2)&gt;5,F$4=Congés),OR(F150="x",F150="S")),F150,IF(G$4=$E150,"x",IF(AND(((G$4-$E150)/VLOOKUP($D150,Opérations[],8,0))=INT(((G$4-$E150)/VLOOKUP($D150,Opérations[],8,0))),$D150&lt;&gt;""),"S",""))),"")</f>
        <v/>
      </c>
      <c r="H150" s="34" t="str">
        <f t="array" aca="1" ref="H150" ca="1">IFERROR(IF(AND(OR(WEEKDAY(G$4,2)&gt;5,G$4=Congés),OR(G150="x",G150="S")),G150,IF(H$4=$E150,"x",IF(AND(((H$4-$E150)/VLOOKUP($D150,Opérations[],8,0))=INT(((H$4-$E150)/VLOOKUP($D150,Opérations[],8,0))),$D150&lt;&gt;""),"S",""))),"")</f>
        <v/>
      </c>
      <c r="I150" s="34" t="str">
        <f t="array" aca="1" ref="I150" ca="1">IFERROR(IF(AND(OR(WEEKDAY(H$4,2)&gt;5,H$4=Congés),OR(H150="x",H150="S")),H150,IF(I$4=$E150,"x",IF(AND(((I$4-$E150)/VLOOKUP($D150,Opérations[],8,0))=INT(((I$4-$E150)/VLOOKUP($D150,Opérations[],8,0))),$D150&lt;&gt;""),"S",""))),"")</f>
        <v/>
      </c>
      <c r="J150" s="34" t="str">
        <f t="array" aca="1" ref="J150" ca="1">IFERROR(IF(AND(OR(WEEKDAY(I$4,2)&gt;5,I$4=Congés),OR(I150="x",I150="S")),I150,IF(J$4=$E150,"x",IF(AND(((J$4-$E150)/VLOOKUP($D150,Opérations[],8,0))=INT(((J$4-$E150)/VLOOKUP($D150,Opérations[],8,0))),$D150&lt;&gt;""),"S",""))),"")</f>
        <v/>
      </c>
      <c r="K150" s="34" t="str">
        <f t="array" aca="1" ref="K150" ca="1">IFERROR(IF(AND(OR(WEEKDAY(J$4,2)&gt;5,J$4=Congés),OR(J150="x",J150="S")),J150,IF(K$4=$E150,"x",IF(AND(((K$4-$E150)/VLOOKUP($D150,Opérations[],8,0))=INT(((K$4-$E150)/VLOOKUP($D150,Opérations[],8,0))),$D150&lt;&gt;""),"S",""))),"")</f>
        <v/>
      </c>
      <c r="L150" s="34" t="str">
        <f t="array" aca="1" ref="L150" ca="1">IFERROR(IF(AND(OR(WEEKDAY(K$4,2)&gt;5,K$4=Congés),OR(K150="x",K150="S")),K150,IF(L$4=$E150,"x",IF(AND(((L$4-$E150)/VLOOKUP($D150,Opérations[],8,0))=INT(((L$4-$E150)/VLOOKUP($D150,Opérations[],8,0))),$D150&lt;&gt;""),"S",""))),"")</f>
        <v/>
      </c>
      <c r="M150" s="34" t="str">
        <f t="array" aca="1" ref="M150" ca="1">IFERROR(IF(AND(OR(WEEKDAY(L$4,2)&gt;5,L$4=Congés),OR(L150="x",L150="S")),L150,IF(M$4=$E150,"x",IF(AND(((M$4-$E150)/VLOOKUP($D150,Opérations[],8,0))=INT(((M$4-$E150)/VLOOKUP($D150,Opérations[],8,0))),$D150&lt;&gt;""),"S",""))),"")</f>
        <v/>
      </c>
      <c r="N150" s="34" t="str">
        <f t="array" aca="1" ref="N150" ca="1">IFERROR(IF(AND(OR(WEEKDAY(M$4,2)&gt;5,M$4=Congés),OR(M150="x",M150="S")),M150,IF(N$4=$E150,"x",IF(AND(((N$4-$E150)/VLOOKUP($D150,Opérations[],8,0))=INT(((N$4-$E150)/VLOOKUP($D150,Opérations[],8,0))),$D150&lt;&gt;""),"S",""))),"")</f>
        <v/>
      </c>
      <c r="O150" s="34" t="str">
        <f t="array" aca="1" ref="O150" ca="1">IFERROR(IF(AND(OR(WEEKDAY(N$4,2)&gt;5,N$4=Congés),OR(N150="x",N150="S")),N150,IF(O$4=$E150,"x",IF(AND(((O$4-$E150)/VLOOKUP($D150,Opérations[],8,0))=INT(((O$4-$E150)/VLOOKUP($D150,Opérations[],8,0))),$D150&lt;&gt;""),"S",""))),"")</f>
        <v/>
      </c>
      <c r="P150" s="34" t="str">
        <f t="array" aca="1" ref="P150" ca="1">IFERROR(IF(AND(OR(WEEKDAY(O$4,2)&gt;5,O$4=Congés),OR(O150="x",O150="S")),O150,IF(P$4=$E150,"x",IF(AND(((P$4-$E150)/VLOOKUP($D150,Opérations[],8,0))=INT(((P$4-$E150)/VLOOKUP($D150,Opérations[],8,0))),$D150&lt;&gt;""),"S",""))),"")</f>
        <v/>
      </c>
      <c r="Q150" s="34" t="str">
        <f t="array" aca="1" ref="Q150" ca="1">IFERROR(IF(AND(OR(WEEKDAY(P$4,2)&gt;5,P$4=Congés),OR(P150="x",P150="S")),P150,IF(Q$4=$E150,"x",IF(AND(((Q$4-$E150)/VLOOKUP($D150,Opérations[],8,0))=INT(((Q$4-$E150)/VLOOKUP($D150,Opérations[],8,0))),$D150&lt;&gt;""),"S",""))),"")</f>
        <v/>
      </c>
      <c r="R150" s="34" t="str">
        <f t="array" aca="1" ref="R150" ca="1">IFERROR(IF(AND(OR(WEEKDAY(Q$4,2)&gt;5,Q$4=Congés),OR(Q150="x",Q150="S")),Q150,IF(R$4=$E150,"x",IF(AND(((R$4-$E150)/VLOOKUP($D150,Opérations[],8,0))=INT(((R$4-$E150)/VLOOKUP($D150,Opérations[],8,0))),$D150&lt;&gt;""),"S",""))),"")</f>
        <v/>
      </c>
      <c r="S150" s="34" t="str">
        <f t="array" aca="1" ref="S150" ca="1">IFERROR(IF(AND(OR(WEEKDAY(R$4,2)&gt;5,R$4=Congés),OR(R150="x",R150="S")),R150,IF(S$4=$E150,"x",IF(AND(((S$4-$E150)/VLOOKUP($D150,Opérations[],8,0))=INT(((S$4-$E150)/VLOOKUP($D150,Opérations[],8,0))),$D150&lt;&gt;""),"S",""))),"")</f>
        <v/>
      </c>
      <c r="T150" s="34" t="str">
        <f t="array" aca="1" ref="T150" ca="1">IFERROR(IF(AND(OR(WEEKDAY(S$4,2)&gt;5,S$4=Congés),OR(S150="x",S150="S")),S150,IF(T$4=$E150,"x",IF(AND(((T$4-$E150)/VLOOKUP($D150,Opérations[],8,0))=INT(((T$4-$E150)/VLOOKUP($D150,Opérations[],8,0))),$D150&lt;&gt;""),"S",""))),"")</f>
        <v/>
      </c>
      <c r="U150" s="34" t="str">
        <f t="array" aca="1" ref="U150" ca="1">IFERROR(IF(AND(OR(WEEKDAY(T$4,2)&gt;5,T$4=Congés),OR(T150="x",T150="S")),T150,IF(U$4=$E150,"x",IF(AND(((U$4-$E150)/VLOOKUP($D150,Opérations[],8,0))=INT(((U$4-$E150)/VLOOKUP($D150,Opérations[],8,0))),$D150&lt;&gt;""),"S",""))),"")</f>
        <v/>
      </c>
      <c r="V150" s="34" t="str">
        <f t="array" aca="1" ref="V150" ca="1">IFERROR(IF(AND(OR(WEEKDAY(U$4,2)&gt;5,U$4=Congés),OR(U150="x",U150="S")),U150,IF(V$4=$E150,"x",IF(AND(((V$4-$E150)/VLOOKUP($D150,Opérations[],8,0))=INT(((V$4-$E150)/VLOOKUP($D150,Opérations[],8,0))),$D150&lt;&gt;""),"S",""))),"")</f>
        <v/>
      </c>
      <c r="W150" s="34" t="str">
        <f t="array" aca="1" ref="W150" ca="1">IFERROR(IF(AND(OR(WEEKDAY(V$4,2)&gt;5,V$4=Congés),OR(V150="x",V150="S")),V150,IF(W$4=$E150,"x",IF(AND(((W$4-$E150)/VLOOKUP($D150,Opérations[],8,0))=INT(((W$4-$E150)/VLOOKUP($D150,Opérations[],8,0))),$D150&lt;&gt;""),"S",""))),"")</f>
        <v/>
      </c>
      <c r="X150" s="34" t="str">
        <f t="array" aca="1" ref="X150" ca="1">IFERROR(IF(AND(OR(WEEKDAY(W$4,2)&gt;5,W$4=Congés),OR(W150="x",W150="S")),W150,IF(X$4=$E150,"x",IF(AND(((X$4-$E150)/VLOOKUP($D150,Opérations[],8,0))=INT(((X$4-$E150)/VLOOKUP($D150,Opérations[],8,0))),$D150&lt;&gt;""),"S",""))),"")</f>
        <v/>
      </c>
      <c r="Y150" s="34" t="str">
        <f t="array" aca="1" ref="Y150" ca="1">IFERROR(IF(AND(OR(WEEKDAY(X$4,2)&gt;5,X$4=Congés),OR(X150="x",X150="S")),X150,IF(Y$4=$E150,"x",IF(AND(((Y$4-$E150)/VLOOKUP($D150,Opérations[],8,0))=INT(((Y$4-$E150)/VLOOKUP($D150,Opérations[],8,0))),$D150&lt;&gt;""),"S",""))),"")</f>
        <v/>
      </c>
      <c r="Z150" s="34" t="str">
        <f t="array" aca="1" ref="Z150" ca="1">IFERROR(IF(AND(OR(WEEKDAY(Y$4,2)&gt;5,Y$4=Congés),OR(Y150="x",Y150="S")),Y150,IF(Z$4=$E150,"x",IF(AND(((Z$4-$E150)/VLOOKUP($D150,Opérations[],8,0))=INT(((Z$4-$E150)/VLOOKUP($D150,Opérations[],8,0))),$D150&lt;&gt;""),"S",""))),"")</f>
        <v/>
      </c>
      <c r="AA150" s="34" t="str">
        <f t="array" aca="1" ref="AA150" ca="1">IFERROR(IF(AND(OR(WEEKDAY(Z$4,2)&gt;5,Z$4=Congés),OR(Z150="x",Z150="S")),Z150,IF(AA$4=$E150,"x",IF(AND(((AA$4-$E150)/VLOOKUP($D150,Opérations[],8,0))=INT(((AA$4-$E150)/VLOOKUP($D150,Opérations[],8,0))),$D150&lt;&gt;""),"S",""))),"")</f>
        <v/>
      </c>
      <c r="AB150" s="34" t="str">
        <f t="array" aca="1" ref="AB150" ca="1">IFERROR(IF(AND(OR(WEEKDAY(AA$4,2)&gt;5,AA$4=Congés),OR(AA150="x",AA150="S")),AA150,IF(AB$4=$E150,"x",IF(AND(((AB$4-$E150)/VLOOKUP($D150,Opérations[],8,0))=INT(((AB$4-$E150)/VLOOKUP($D150,Opérations[],8,0))),$D150&lt;&gt;""),"S",""))),"")</f>
        <v/>
      </c>
      <c r="AC150" s="34" t="str">
        <f t="array" aca="1" ref="AC150" ca="1">IFERROR(IF(AND(OR(WEEKDAY(AB$4,2)&gt;5,AB$4=Congés),OR(AB150="x",AB150="S")),AB150,IF(AC$4=$E150,"x",IF(AND(((AC$4-$E150)/VLOOKUP($D150,Opérations[],8,0))=INT(((AC$4-$E150)/VLOOKUP($D150,Opérations[],8,0))),$D150&lt;&gt;""),"S",""))),"")</f>
        <v/>
      </c>
      <c r="AD150" s="34" t="str">
        <f t="array" aca="1" ref="AD150" ca="1">IFERROR(IF(AND(OR(WEEKDAY(AC$4,2)&gt;5,AC$4=Congés),OR(AC150="x",AC150="S")),AC150,IF(AD$4=$E150,"x",IF(AND(((AD$4-$E150)/VLOOKUP($D150,Opérations[],8,0))=INT(((AD$4-$E150)/VLOOKUP($D150,Opérations[],8,0))),$D150&lt;&gt;""),"S",""))),"")</f>
        <v/>
      </c>
      <c r="AE150" s="34" t="str">
        <f t="array" aca="1" ref="AE150" ca="1">IFERROR(IF(AND(OR(WEEKDAY(AD$4,2)&gt;5,AD$4=Congés),OR(AD150="x",AD150="S")),AD150,IF(AE$4=$E150,"x",IF(AND(((AE$4-$E150)/VLOOKUP($D150,Opérations[],8,0))=INT(((AE$4-$E150)/VLOOKUP($D150,Opérations[],8,0))),$D150&lt;&gt;""),"S",""))),"")</f>
        <v/>
      </c>
      <c r="AF150" s="34" t="str">
        <f t="array" aca="1" ref="AF150" ca="1">IFERROR(IF(AND(OR(WEEKDAY(AE$4,2)&gt;5,AE$4=Congés),OR(AE150="x",AE150="S")),AE150,IF(AF$4=$E150,"x",IF(AND(((AF$4-$E150)/VLOOKUP($D150,Opérations[],8,0))=INT(((AF$4-$E150)/VLOOKUP($D150,Opérations[],8,0))),$D150&lt;&gt;""),"S",""))),"")</f>
        <v/>
      </c>
      <c r="AG150" s="72" t="str">
        <f t="array" aca="1" ref="AG150" ca="1">IFERROR(IF(AND(OR(WEEKDAY(AF$4,2)&gt;5,AF$4=Congés),OR(AF150="x",AF150="S")),AF150,IF(AG$4=$E150,"x",IF(AND(((AG$4-$E150)/VLOOKUP($D150,Opérations[],8,0))=INT(((AG$4-$E150)/VLOOKUP($D150,Opérations[],8,0))),$D150&lt;&gt;""),"S",""))),"")</f>
        <v/>
      </c>
      <c r="AH150" s="80" t="str">
        <f t="array" aca="1" ref="AH150" ca="1">IFERROR(IF(AND(OR(WEEKDAY(AG$4,2)&gt;5,AG$4=Congés),OR(AG150="x",AG150="S")),AG150,IF(AH$4=$E150,"x",IF(AND(((AH$4-$E150)/VLOOKUP($D150,Opérations[],8,0))=INT(((AH$4-$E150)/VLOOKUP($D150,Opérations[],8,0))),$D150&lt;&gt;""),"S",""))),"")</f>
        <v/>
      </c>
      <c r="AI150" s="34" t="str">
        <f t="array" aca="1" ref="AI150" ca="1">IFERROR(IF(AND(OR(WEEKDAY(AH$4,2)&gt;5,AH$4=Congés),OR(AH150="x",AH150="S")),AH150,IF(AI$4=$E150,"x",IF(AND(((AI$4-$E150)/VLOOKUP($D150,Opérations[],8,0))=INT(((AI$4-$E150)/VLOOKUP($D150,Opérations[],8,0))),$D150&lt;&gt;""),"S",""))),"")</f>
        <v/>
      </c>
      <c r="AJ150" s="34" t="str">
        <f t="array" aca="1" ref="AJ150" ca="1">IFERROR(IF(AND(OR(WEEKDAY(AI$4,2)&gt;5,AI$4=Congés),OR(AI150="x",AI150="S")),AI150,IF(AJ$4=$E150,"x",IF(AND(((AJ$4-$E150)/VLOOKUP($D150,Opérations[],8,0))=INT(((AJ$4-$E150)/VLOOKUP($D150,Opérations[],8,0))),$D150&lt;&gt;""),"S",""))),"")</f>
        <v/>
      </c>
      <c r="AK150" s="34" t="str">
        <f t="array" aca="1" ref="AK150" ca="1">IFERROR(IF(AND(OR(WEEKDAY(AJ$4,2)&gt;5,AJ$4=Congés),OR(AJ150="x",AJ150="S")),AJ150,IF(AK$4=$E150,"x",IF(AND(((AK$4-$E150)/VLOOKUP($D150,Opérations[],8,0))=INT(((AK$4-$E150)/VLOOKUP($D150,Opérations[],8,0))),$D150&lt;&gt;""),"S",""))),"")</f>
        <v/>
      </c>
      <c r="AL150" s="34" t="str">
        <f t="array" aca="1" ref="AL150" ca="1">IFERROR(IF(AND(OR(WEEKDAY(AK$4,2)&gt;5,AK$4=Congés),OR(AK150="x",AK150="S")),AK150,IF(AL$4=$E150,"x",IF(AND(((AL$4-$E150)/VLOOKUP($D150,Opérations[],8,0))=INT(((AL$4-$E150)/VLOOKUP($D150,Opérations[],8,0))),$D150&lt;&gt;""),"S",""))),"")</f>
        <v/>
      </c>
      <c r="AM150" s="34" t="str">
        <f t="array" aca="1" ref="AM150" ca="1">IFERROR(IF(AND(OR(WEEKDAY(AL$4,2)&gt;5,AL$4=Congés),OR(AL150="x",AL150="S")),AL150,IF(AM$4=$E150,"x",IF(AND(((AM$4-$E150)/VLOOKUP($D150,Opérations[],8,0))=INT(((AM$4-$E150)/VLOOKUP($D150,Opérations[],8,0))),$D150&lt;&gt;""),"S",""))),"")</f>
        <v/>
      </c>
      <c r="AN150" s="34" t="str">
        <f t="array" aca="1" ref="AN150" ca="1">IFERROR(IF(AND(OR(WEEKDAY(AM$4,2)&gt;5,AM$4=Congés),OR(AM150="x",AM150="S")),AM150,IF(AN$4=$E150,"x",IF(AND(((AN$4-$E150)/VLOOKUP($D150,Opérations[],8,0))=INT(((AN$4-$E150)/VLOOKUP($D150,Opérations[],8,0))),$D150&lt;&gt;""),"S",""))),"")</f>
        <v/>
      </c>
      <c r="AO150" s="34" t="str">
        <f t="array" aca="1" ref="AO150" ca="1">IFERROR(IF(AND(OR(WEEKDAY(AN$4,2)&gt;5,AN$4=Congés),OR(AN150="x",AN150="S")),AN150,IF(AO$4=$E150,"x",IF(AND(((AO$4-$E150)/VLOOKUP($D150,Opérations[],8,0))=INT(((AO$4-$E150)/VLOOKUP($D150,Opérations[],8,0))),$D150&lt;&gt;""),"S",""))),"")</f>
        <v/>
      </c>
      <c r="AP150" s="34" t="str">
        <f t="array" aca="1" ref="AP150" ca="1">IFERROR(IF(AND(OR(WEEKDAY(AO$4,2)&gt;5,AO$4=Congés),OR(AO150="x",AO150="S")),AO150,IF(AP$4=$E150,"x",IF(AND(((AP$4-$E150)/VLOOKUP($D150,Opérations[],8,0))=INT(((AP$4-$E150)/VLOOKUP($D150,Opérations[],8,0))),$D150&lt;&gt;""),"S",""))),"")</f>
        <v/>
      </c>
      <c r="AQ150" s="34" t="str">
        <f t="array" aca="1" ref="AQ150" ca="1">IFERROR(IF(AND(OR(WEEKDAY(AP$4,2)&gt;5,AP$4=Congés),OR(AP150="x",AP150="S")),AP150,IF(AQ$4=$E150,"x",IF(AND(((AQ$4-$E150)/VLOOKUP($D150,Opérations[],8,0))=INT(((AQ$4-$E150)/VLOOKUP($D150,Opérations[],8,0))),$D150&lt;&gt;""),"S",""))),"")</f>
        <v/>
      </c>
      <c r="AR150" s="34" t="str">
        <f t="array" aca="1" ref="AR150" ca="1">IFERROR(IF(AND(OR(WEEKDAY(AQ$4,2)&gt;5,AQ$4=Congés),OR(AQ150="x",AQ150="S")),AQ150,IF(AR$4=$E150,"x",IF(AND(((AR$4-$E150)/VLOOKUP($D150,Opérations[],8,0))=INT(((AR$4-$E150)/VLOOKUP($D150,Opérations[],8,0))),$D150&lt;&gt;""),"S",""))),"")</f>
        <v/>
      </c>
      <c r="AS150" s="34" t="str">
        <f t="array" aca="1" ref="AS150" ca="1">IFERROR(IF(AND(OR(WEEKDAY(AR$4,2)&gt;5,AR$4=Congés),OR(AR150="x",AR150="S")),AR150,IF(AS$4=$E150,"x",IF(AND(((AS$4-$E150)/VLOOKUP($D150,Opérations[],8,0))=INT(((AS$4-$E150)/VLOOKUP($D150,Opérations[],8,0))),$D150&lt;&gt;""),"S",""))),"")</f>
        <v/>
      </c>
      <c r="AT150" s="34" t="str">
        <f t="array" aca="1" ref="AT150" ca="1">IFERROR(IF(AND(OR(WEEKDAY(AS$4,2)&gt;5,AS$4=Congés),OR(AS150="x",AS150="S")),AS150,IF(AT$4=$E150,"x",IF(AND(((AT$4-$E150)/VLOOKUP($D150,Opérations[],8,0))=INT(((AT$4-$E150)/VLOOKUP($D150,Opérations[],8,0))),$D150&lt;&gt;""),"S",""))),"")</f>
        <v/>
      </c>
      <c r="AU150" s="34" t="str">
        <f t="array" aca="1" ref="AU150" ca="1">IFERROR(IF(AND(OR(WEEKDAY(AT$4,2)&gt;5,AT$4=Congés),OR(AT150="x",AT150="S")),AT150,IF(AU$4=$E150,"x",IF(AND(((AU$4-$E150)/VLOOKUP($D150,Opérations[],8,0))=INT(((AU$4-$E150)/VLOOKUP($D150,Opérations[],8,0))),$D150&lt;&gt;""),"S",""))),"")</f>
        <v/>
      </c>
      <c r="AV150" s="34" t="str">
        <f t="array" aca="1" ref="AV150" ca="1">IFERROR(IF(AND(OR(WEEKDAY(AU$4,2)&gt;5,AU$4=Congés),OR(AU150="x",AU150="S")),AU150,IF(AV$4=$E150,"x",IF(AND(((AV$4-$E150)/VLOOKUP($D150,Opérations[],8,0))=INT(((AV$4-$E150)/VLOOKUP($D150,Opérations[],8,0))),$D150&lt;&gt;""),"S",""))),"")</f>
        <v/>
      </c>
      <c r="AW150" s="34" t="str">
        <f t="array" aca="1" ref="AW150" ca="1">IFERROR(IF(AND(OR(WEEKDAY(AV$4,2)&gt;5,AV$4=Congés),OR(AV150="x",AV150="S")),AV150,IF(AW$4=$E150,"x",IF(AND(((AW$4-$E150)/VLOOKUP($D150,Opérations[],8,0))=INT(((AW$4-$E150)/VLOOKUP($D150,Opérations[],8,0))),$D150&lt;&gt;""),"S",""))),"")</f>
        <v/>
      </c>
      <c r="AX150" s="34" t="str">
        <f t="array" aca="1" ref="AX150" ca="1">IFERROR(IF(AND(OR(WEEKDAY(AW$4,2)&gt;5,AW$4=Congés),OR(AW150="x",AW150="S")),AW150,IF(AX$4=$E150,"x",IF(AND(((AX$4-$E150)/VLOOKUP($D150,Opérations[],8,0))=INT(((AX$4-$E150)/VLOOKUP($D150,Opérations[],8,0))),$D150&lt;&gt;""),"S",""))),"")</f>
        <v/>
      </c>
      <c r="AY150" s="34" t="str">
        <f t="array" aca="1" ref="AY150" ca="1">IFERROR(IF(AND(OR(WEEKDAY(AX$4,2)&gt;5,AX$4=Congés),OR(AX150="x",AX150="S")),AX150,IF(AY$4=$E150,"x",IF(AND(((AY$4-$E150)/VLOOKUP($D150,Opérations[],8,0))=INT(((AY$4-$E150)/VLOOKUP($D150,Opérations[],8,0))),$D150&lt;&gt;""),"S",""))),"")</f>
        <v/>
      </c>
      <c r="AZ150" s="34" t="str">
        <f t="array" aca="1" ref="AZ150" ca="1">IFERROR(IF(AND(OR(WEEKDAY(AY$4,2)&gt;5,AY$4=Congés),OR(AY150="x",AY150="S")),AY150,IF(AZ$4=$E150,"x",IF(AND(((AZ$4-$E150)/VLOOKUP($D150,Opérations[],8,0))=INT(((AZ$4-$E150)/VLOOKUP($D150,Opérations[],8,0))),$D150&lt;&gt;""),"S",""))),"")</f>
        <v/>
      </c>
      <c r="BA150" s="34" t="str">
        <f t="array" aca="1" ref="BA150" ca="1">IFERROR(IF(AND(OR(WEEKDAY(AZ$4,2)&gt;5,AZ$4=Congés),OR(AZ150="x",AZ150="S")),AZ150,IF(BA$4=$E150,"x",IF(AND(((BA$4-$E150)/VLOOKUP($D150,Opérations[],8,0))=INT(((BA$4-$E150)/VLOOKUP($D150,Opérations[],8,0))),$D150&lt;&gt;""),"S",""))),"")</f>
        <v/>
      </c>
      <c r="BB150" s="34" t="str">
        <f t="array" aca="1" ref="BB150" ca="1">IFERROR(IF(AND(OR(WEEKDAY(BA$4,2)&gt;5,BA$4=Congés),OR(BA150="x",BA150="S")),BA150,IF(BB$4=$E150,"x",IF(AND(((BB$4-$E150)/VLOOKUP($D150,Opérations[],8,0))=INT(((BB$4-$E150)/VLOOKUP($D150,Opérations[],8,0))),$D150&lt;&gt;""),"S",""))),"")</f>
        <v/>
      </c>
      <c r="BC150" s="34" t="str">
        <f t="array" aca="1" ref="BC150" ca="1">IFERROR(IF(AND(OR(WEEKDAY(BB$4,2)&gt;5,BB$4=Congés),OR(BB150="x",BB150="S")),BB150,IF(BC$4=$E150,"x",IF(AND(((BC$4-$E150)/VLOOKUP($D150,Opérations[],8,0))=INT(((BC$4-$E150)/VLOOKUP($D150,Opérations[],8,0))),$D150&lt;&gt;""),"S",""))),"")</f>
        <v/>
      </c>
      <c r="BD150" s="72" t="str">
        <f t="array" aca="1" ref="BD150" ca="1">IFERROR(IF(AND(OR(WEEKDAY(BC$4,2)&gt;5,BC$4=Congés),OR(BC150="x",BC150="S")),BC150,IF(BD$4=$E150,"x",IF(AND(((BD$4-$E150)/VLOOKUP($D150,Opérations[],8,0))=INT(((BD$4-$E150)/VLOOKUP($D150,Opérations[],8,0))),$D150&lt;&gt;""),"S",""))),"")</f>
        <v/>
      </c>
    </row>
    <row r="151" spans="3:56">
      <c r="C151" s="159" t="str">
        <f>IF(ISBLANK(D151),"",VLOOKUP(D151,Opérations[],2,0))</f>
        <v>Capteurs</v>
      </c>
      <c r="D151" s="4">
        <f t="shared" si="6"/>
        <v>145</v>
      </c>
      <c r="E151" s="71">
        <f>IF(ISBLANK(D151),"",VLOOKUP(D151,Opérations[],3,0))</f>
        <v>42657</v>
      </c>
      <c r="F151" s="83"/>
      <c r="G151" s="80" t="str">
        <f t="array" aca="1" ref="G151" ca="1">IFERROR(IF(AND(OR(WEEKDAY(F$4,2)&gt;5,F$4=Congés),OR(F151="x",F151="S")),F151,IF(G$4=$E151,"x",IF(AND(((G$4-$E151)/VLOOKUP($D151,Opérations[],8,0))=INT(((G$4-$E151)/VLOOKUP($D151,Opérations[],8,0))),$D151&lt;&gt;""),"S",""))),"")</f>
        <v/>
      </c>
      <c r="H151" s="34" t="str">
        <f t="array" aca="1" ref="H151" ca="1">IFERROR(IF(AND(OR(WEEKDAY(G$4,2)&gt;5,G$4=Congés),OR(G151="x",G151="S")),G151,IF(H$4=$E151,"x",IF(AND(((H$4-$E151)/VLOOKUP($D151,Opérations[],8,0))=INT(((H$4-$E151)/VLOOKUP($D151,Opérations[],8,0))),$D151&lt;&gt;""),"S",""))),"")</f>
        <v/>
      </c>
      <c r="I151" s="34" t="str">
        <f t="array" aca="1" ref="I151" ca="1">IFERROR(IF(AND(OR(WEEKDAY(H$4,2)&gt;5,H$4=Congés),OR(H151="x",H151="S")),H151,IF(I$4=$E151,"x",IF(AND(((I$4-$E151)/VLOOKUP($D151,Opérations[],8,0))=INT(((I$4-$E151)/VLOOKUP($D151,Opérations[],8,0))),$D151&lt;&gt;""),"S",""))),"")</f>
        <v/>
      </c>
      <c r="J151" s="34" t="str">
        <f t="array" aca="1" ref="J151" ca="1">IFERROR(IF(AND(OR(WEEKDAY(I$4,2)&gt;5,I$4=Congés),OR(I151="x",I151="S")),I151,IF(J$4=$E151,"x",IF(AND(((J$4-$E151)/VLOOKUP($D151,Opérations[],8,0))=INT(((J$4-$E151)/VLOOKUP($D151,Opérations[],8,0))),$D151&lt;&gt;""),"S",""))),"")</f>
        <v/>
      </c>
      <c r="K151" s="34" t="str">
        <f t="array" aca="1" ref="K151" ca="1">IFERROR(IF(AND(OR(WEEKDAY(J$4,2)&gt;5,J$4=Congés),OR(J151="x",J151="S")),J151,IF(K$4=$E151,"x",IF(AND(((K$4-$E151)/VLOOKUP($D151,Opérations[],8,0))=INT(((K$4-$E151)/VLOOKUP($D151,Opérations[],8,0))),$D151&lt;&gt;""),"S",""))),"")</f>
        <v/>
      </c>
      <c r="L151" s="34" t="str">
        <f t="array" aca="1" ref="L151" ca="1">IFERROR(IF(AND(OR(WEEKDAY(K$4,2)&gt;5,K$4=Congés),OR(K151="x",K151="S")),K151,IF(L$4=$E151,"x",IF(AND(((L$4-$E151)/VLOOKUP($D151,Opérations[],8,0))=INT(((L$4-$E151)/VLOOKUP($D151,Opérations[],8,0))),$D151&lt;&gt;""),"S",""))),"")</f>
        <v/>
      </c>
      <c r="M151" s="34" t="str">
        <f t="array" aca="1" ref="M151" ca="1">IFERROR(IF(AND(OR(WEEKDAY(L$4,2)&gt;5,L$4=Congés),OR(L151="x",L151="S")),L151,IF(M$4=$E151,"x",IF(AND(((M$4-$E151)/VLOOKUP($D151,Opérations[],8,0))=INT(((M$4-$E151)/VLOOKUP($D151,Opérations[],8,0))),$D151&lt;&gt;""),"S",""))),"")</f>
        <v/>
      </c>
      <c r="N151" s="34" t="str">
        <f t="array" aca="1" ref="N151" ca="1">IFERROR(IF(AND(OR(WEEKDAY(M$4,2)&gt;5,M$4=Congés),OR(M151="x",M151="S")),M151,IF(N$4=$E151,"x",IF(AND(((N$4-$E151)/VLOOKUP($D151,Opérations[],8,0))=INT(((N$4-$E151)/VLOOKUP($D151,Opérations[],8,0))),$D151&lt;&gt;""),"S",""))),"")</f>
        <v/>
      </c>
      <c r="O151" s="34" t="str">
        <f t="array" aca="1" ref="O151" ca="1">IFERROR(IF(AND(OR(WEEKDAY(N$4,2)&gt;5,N$4=Congés),OR(N151="x",N151="S")),N151,IF(O$4=$E151,"x",IF(AND(((O$4-$E151)/VLOOKUP($D151,Opérations[],8,0))=INT(((O$4-$E151)/VLOOKUP($D151,Opérations[],8,0))),$D151&lt;&gt;""),"S",""))),"")</f>
        <v/>
      </c>
      <c r="P151" s="34" t="str">
        <f t="array" aca="1" ref="P151" ca="1">IFERROR(IF(AND(OR(WEEKDAY(O$4,2)&gt;5,O$4=Congés),OR(O151="x",O151="S")),O151,IF(P$4=$E151,"x",IF(AND(((P$4-$E151)/VLOOKUP($D151,Opérations[],8,0))=INT(((P$4-$E151)/VLOOKUP($D151,Opérations[],8,0))),$D151&lt;&gt;""),"S",""))),"")</f>
        <v/>
      </c>
      <c r="Q151" s="34" t="str">
        <f t="array" aca="1" ref="Q151" ca="1">IFERROR(IF(AND(OR(WEEKDAY(P$4,2)&gt;5,P$4=Congés),OR(P151="x",P151="S")),P151,IF(Q$4=$E151,"x",IF(AND(((Q$4-$E151)/VLOOKUP($D151,Opérations[],8,0))=INT(((Q$4-$E151)/VLOOKUP($D151,Opérations[],8,0))),$D151&lt;&gt;""),"S",""))),"")</f>
        <v/>
      </c>
      <c r="R151" s="34" t="str">
        <f t="array" aca="1" ref="R151" ca="1">IFERROR(IF(AND(OR(WEEKDAY(Q$4,2)&gt;5,Q$4=Congés),OR(Q151="x",Q151="S")),Q151,IF(R$4=$E151,"x",IF(AND(((R$4-$E151)/VLOOKUP($D151,Opérations[],8,0))=INT(((R$4-$E151)/VLOOKUP($D151,Opérations[],8,0))),$D151&lt;&gt;""),"S",""))),"")</f>
        <v/>
      </c>
      <c r="S151" s="34" t="str">
        <f t="array" aca="1" ref="S151" ca="1">IFERROR(IF(AND(OR(WEEKDAY(R$4,2)&gt;5,R$4=Congés),OR(R151="x",R151="S")),R151,IF(S$4=$E151,"x",IF(AND(((S$4-$E151)/VLOOKUP($D151,Opérations[],8,0))=INT(((S$4-$E151)/VLOOKUP($D151,Opérations[],8,0))),$D151&lt;&gt;""),"S",""))),"")</f>
        <v/>
      </c>
      <c r="T151" s="34" t="str">
        <f t="array" aca="1" ref="T151" ca="1">IFERROR(IF(AND(OR(WEEKDAY(S$4,2)&gt;5,S$4=Congés),OR(S151="x",S151="S")),S151,IF(T$4=$E151,"x",IF(AND(((T$4-$E151)/VLOOKUP($D151,Opérations[],8,0))=INT(((T$4-$E151)/VLOOKUP($D151,Opérations[],8,0))),$D151&lt;&gt;""),"S",""))),"")</f>
        <v/>
      </c>
      <c r="U151" s="34" t="str">
        <f t="array" aca="1" ref="U151" ca="1">IFERROR(IF(AND(OR(WEEKDAY(T$4,2)&gt;5,T$4=Congés),OR(T151="x",T151="S")),T151,IF(U$4=$E151,"x",IF(AND(((U$4-$E151)/VLOOKUP($D151,Opérations[],8,0))=INT(((U$4-$E151)/VLOOKUP($D151,Opérations[],8,0))),$D151&lt;&gt;""),"S",""))),"")</f>
        <v/>
      </c>
      <c r="V151" s="34" t="str">
        <f t="array" aca="1" ref="V151" ca="1">IFERROR(IF(AND(OR(WEEKDAY(U$4,2)&gt;5,U$4=Congés),OR(U151="x",U151="S")),U151,IF(V$4=$E151,"x",IF(AND(((V$4-$E151)/VLOOKUP($D151,Opérations[],8,0))=INT(((V$4-$E151)/VLOOKUP($D151,Opérations[],8,0))),$D151&lt;&gt;""),"S",""))),"")</f>
        <v/>
      </c>
      <c r="W151" s="34" t="str">
        <f t="array" aca="1" ref="W151" ca="1">IFERROR(IF(AND(OR(WEEKDAY(V$4,2)&gt;5,V$4=Congés),OR(V151="x",V151="S")),V151,IF(W$4=$E151,"x",IF(AND(((W$4-$E151)/VLOOKUP($D151,Opérations[],8,0))=INT(((W$4-$E151)/VLOOKUP($D151,Opérations[],8,0))),$D151&lt;&gt;""),"S",""))),"")</f>
        <v/>
      </c>
      <c r="X151" s="34" t="str">
        <f t="array" aca="1" ref="X151" ca="1">IFERROR(IF(AND(OR(WEEKDAY(W$4,2)&gt;5,W$4=Congés),OR(W151="x",W151="S")),W151,IF(X$4=$E151,"x",IF(AND(((X$4-$E151)/VLOOKUP($D151,Opérations[],8,0))=INT(((X$4-$E151)/VLOOKUP($D151,Opérations[],8,0))),$D151&lt;&gt;""),"S",""))),"")</f>
        <v/>
      </c>
      <c r="Y151" s="34" t="str">
        <f t="array" aca="1" ref="Y151" ca="1">IFERROR(IF(AND(OR(WEEKDAY(X$4,2)&gt;5,X$4=Congés),OR(X151="x",X151="S")),X151,IF(Y$4=$E151,"x",IF(AND(((Y$4-$E151)/VLOOKUP($D151,Opérations[],8,0))=INT(((Y$4-$E151)/VLOOKUP($D151,Opérations[],8,0))),$D151&lt;&gt;""),"S",""))),"")</f>
        <v/>
      </c>
      <c r="Z151" s="34" t="str">
        <f t="array" aca="1" ref="Z151" ca="1">IFERROR(IF(AND(OR(WEEKDAY(Y$4,2)&gt;5,Y$4=Congés),OR(Y151="x",Y151="S")),Y151,IF(Z$4=$E151,"x",IF(AND(((Z$4-$E151)/VLOOKUP($D151,Opérations[],8,0))=INT(((Z$4-$E151)/VLOOKUP($D151,Opérations[],8,0))),$D151&lt;&gt;""),"S",""))),"")</f>
        <v/>
      </c>
      <c r="AA151" s="34" t="str">
        <f t="array" aca="1" ref="AA151" ca="1">IFERROR(IF(AND(OR(WEEKDAY(Z$4,2)&gt;5,Z$4=Congés),OR(Z151="x",Z151="S")),Z151,IF(AA$4=$E151,"x",IF(AND(((AA$4-$E151)/VLOOKUP($D151,Opérations[],8,0))=INT(((AA$4-$E151)/VLOOKUP($D151,Opérations[],8,0))),$D151&lt;&gt;""),"S",""))),"")</f>
        <v/>
      </c>
      <c r="AB151" s="34" t="str">
        <f t="array" aca="1" ref="AB151" ca="1">IFERROR(IF(AND(OR(WEEKDAY(AA$4,2)&gt;5,AA$4=Congés),OR(AA151="x",AA151="S")),AA151,IF(AB$4=$E151,"x",IF(AND(((AB$4-$E151)/VLOOKUP($D151,Opérations[],8,0))=INT(((AB$4-$E151)/VLOOKUP($D151,Opérations[],8,0))),$D151&lt;&gt;""),"S",""))),"")</f>
        <v/>
      </c>
      <c r="AC151" s="34" t="str">
        <f t="array" aca="1" ref="AC151" ca="1">IFERROR(IF(AND(OR(WEEKDAY(AB$4,2)&gt;5,AB$4=Congés),OR(AB151="x",AB151="S")),AB151,IF(AC$4=$E151,"x",IF(AND(((AC$4-$E151)/VLOOKUP($D151,Opérations[],8,0))=INT(((AC$4-$E151)/VLOOKUP($D151,Opérations[],8,0))),$D151&lt;&gt;""),"S",""))),"")</f>
        <v/>
      </c>
      <c r="AD151" s="34" t="str">
        <f t="array" aca="1" ref="AD151" ca="1">IFERROR(IF(AND(OR(WEEKDAY(AC$4,2)&gt;5,AC$4=Congés),OR(AC151="x",AC151="S")),AC151,IF(AD$4=$E151,"x",IF(AND(((AD$4-$E151)/VLOOKUP($D151,Opérations[],8,0))=INT(((AD$4-$E151)/VLOOKUP($D151,Opérations[],8,0))),$D151&lt;&gt;""),"S",""))),"")</f>
        <v/>
      </c>
      <c r="AE151" s="34" t="str">
        <f t="array" aca="1" ref="AE151" ca="1">IFERROR(IF(AND(OR(WEEKDAY(AD$4,2)&gt;5,AD$4=Congés),OR(AD151="x",AD151="S")),AD151,IF(AE$4=$E151,"x",IF(AND(((AE$4-$E151)/VLOOKUP($D151,Opérations[],8,0))=INT(((AE$4-$E151)/VLOOKUP($D151,Opérations[],8,0))),$D151&lt;&gt;""),"S",""))),"")</f>
        <v/>
      </c>
      <c r="AF151" s="34" t="str">
        <f t="array" aca="1" ref="AF151" ca="1">IFERROR(IF(AND(OR(WEEKDAY(AE$4,2)&gt;5,AE$4=Congés),OR(AE151="x",AE151="S")),AE151,IF(AF$4=$E151,"x",IF(AND(((AF$4-$E151)/VLOOKUP($D151,Opérations[],8,0))=INT(((AF$4-$E151)/VLOOKUP($D151,Opérations[],8,0))),$D151&lt;&gt;""),"S",""))),"")</f>
        <v/>
      </c>
      <c r="AG151" s="72" t="str">
        <f t="array" aca="1" ref="AG151" ca="1">IFERROR(IF(AND(OR(WEEKDAY(AF$4,2)&gt;5,AF$4=Congés),OR(AF151="x",AF151="S")),AF151,IF(AG$4=$E151,"x",IF(AND(((AG$4-$E151)/VLOOKUP($D151,Opérations[],8,0))=INT(((AG$4-$E151)/VLOOKUP($D151,Opérations[],8,0))),$D151&lt;&gt;""),"S",""))),"")</f>
        <v/>
      </c>
      <c r="AH151" s="80" t="str">
        <f t="array" aca="1" ref="AH151" ca="1">IFERROR(IF(AND(OR(WEEKDAY(AG$4,2)&gt;5,AG$4=Congés),OR(AG151="x",AG151="S")),AG151,IF(AH$4=$E151,"x",IF(AND(((AH$4-$E151)/VLOOKUP($D151,Opérations[],8,0))=INT(((AH$4-$E151)/VLOOKUP($D151,Opérations[],8,0))),$D151&lt;&gt;""),"S",""))),"")</f>
        <v/>
      </c>
      <c r="AI151" s="34" t="str">
        <f t="array" aca="1" ref="AI151" ca="1">IFERROR(IF(AND(OR(WEEKDAY(AH$4,2)&gt;5,AH$4=Congés),OR(AH151="x",AH151="S")),AH151,IF(AI$4=$E151,"x",IF(AND(((AI$4-$E151)/VLOOKUP($D151,Opérations[],8,0))=INT(((AI$4-$E151)/VLOOKUP($D151,Opérations[],8,0))),$D151&lt;&gt;""),"S",""))),"")</f>
        <v/>
      </c>
      <c r="AJ151" s="34" t="str">
        <f t="array" aca="1" ref="AJ151" ca="1">IFERROR(IF(AND(OR(WEEKDAY(AI$4,2)&gt;5,AI$4=Congés),OR(AI151="x",AI151="S")),AI151,IF(AJ$4=$E151,"x",IF(AND(((AJ$4-$E151)/VLOOKUP($D151,Opérations[],8,0))=INT(((AJ$4-$E151)/VLOOKUP($D151,Opérations[],8,0))),$D151&lt;&gt;""),"S",""))),"")</f>
        <v/>
      </c>
      <c r="AK151" s="34" t="str">
        <f t="array" aca="1" ref="AK151" ca="1">IFERROR(IF(AND(OR(WEEKDAY(AJ$4,2)&gt;5,AJ$4=Congés),OR(AJ151="x",AJ151="S")),AJ151,IF(AK$4=$E151,"x",IF(AND(((AK$4-$E151)/VLOOKUP($D151,Opérations[],8,0))=INT(((AK$4-$E151)/VLOOKUP($D151,Opérations[],8,0))),$D151&lt;&gt;""),"S",""))),"")</f>
        <v/>
      </c>
      <c r="AL151" s="34" t="str">
        <f t="array" aca="1" ref="AL151" ca="1">IFERROR(IF(AND(OR(WEEKDAY(AK$4,2)&gt;5,AK$4=Congés),OR(AK151="x",AK151="S")),AK151,IF(AL$4=$E151,"x",IF(AND(((AL$4-$E151)/VLOOKUP($D151,Opérations[],8,0))=INT(((AL$4-$E151)/VLOOKUP($D151,Opérations[],8,0))),$D151&lt;&gt;""),"S",""))),"")</f>
        <v/>
      </c>
      <c r="AM151" s="34" t="str">
        <f t="array" aca="1" ref="AM151" ca="1">IFERROR(IF(AND(OR(WEEKDAY(AL$4,2)&gt;5,AL$4=Congés),OR(AL151="x",AL151="S")),AL151,IF(AM$4=$E151,"x",IF(AND(((AM$4-$E151)/VLOOKUP($D151,Opérations[],8,0))=INT(((AM$4-$E151)/VLOOKUP($D151,Opérations[],8,0))),$D151&lt;&gt;""),"S",""))),"")</f>
        <v/>
      </c>
      <c r="AN151" s="34" t="str">
        <f t="array" aca="1" ref="AN151" ca="1">IFERROR(IF(AND(OR(WEEKDAY(AM$4,2)&gt;5,AM$4=Congés),OR(AM151="x",AM151="S")),AM151,IF(AN$4=$E151,"x",IF(AND(((AN$4-$E151)/VLOOKUP($D151,Opérations[],8,0))=INT(((AN$4-$E151)/VLOOKUP($D151,Opérations[],8,0))),$D151&lt;&gt;""),"S",""))),"")</f>
        <v/>
      </c>
      <c r="AO151" s="34" t="str">
        <f t="array" aca="1" ref="AO151" ca="1">IFERROR(IF(AND(OR(WEEKDAY(AN$4,2)&gt;5,AN$4=Congés),OR(AN151="x",AN151="S")),AN151,IF(AO$4=$E151,"x",IF(AND(((AO$4-$E151)/VLOOKUP($D151,Opérations[],8,0))=INT(((AO$4-$E151)/VLOOKUP($D151,Opérations[],8,0))),$D151&lt;&gt;""),"S",""))),"")</f>
        <v/>
      </c>
      <c r="AP151" s="34" t="str">
        <f t="array" aca="1" ref="AP151" ca="1">IFERROR(IF(AND(OR(WEEKDAY(AO$4,2)&gt;5,AO$4=Congés),OR(AO151="x",AO151="S")),AO151,IF(AP$4=$E151,"x",IF(AND(((AP$4-$E151)/VLOOKUP($D151,Opérations[],8,0))=INT(((AP$4-$E151)/VLOOKUP($D151,Opérations[],8,0))),$D151&lt;&gt;""),"S",""))),"")</f>
        <v/>
      </c>
      <c r="AQ151" s="34" t="str">
        <f t="array" aca="1" ref="AQ151" ca="1">IFERROR(IF(AND(OR(WEEKDAY(AP$4,2)&gt;5,AP$4=Congés),OR(AP151="x",AP151="S")),AP151,IF(AQ$4=$E151,"x",IF(AND(((AQ$4-$E151)/VLOOKUP($D151,Opérations[],8,0))=INT(((AQ$4-$E151)/VLOOKUP($D151,Opérations[],8,0))),$D151&lt;&gt;""),"S",""))),"")</f>
        <v/>
      </c>
      <c r="AR151" s="34" t="str">
        <f t="array" aca="1" ref="AR151" ca="1">IFERROR(IF(AND(OR(WEEKDAY(AQ$4,2)&gt;5,AQ$4=Congés),OR(AQ151="x",AQ151="S")),AQ151,IF(AR$4=$E151,"x",IF(AND(((AR$4-$E151)/VLOOKUP($D151,Opérations[],8,0))=INT(((AR$4-$E151)/VLOOKUP($D151,Opérations[],8,0))),$D151&lt;&gt;""),"S",""))),"")</f>
        <v/>
      </c>
      <c r="AS151" s="34" t="str">
        <f t="array" aca="1" ref="AS151" ca="1">IFERROR(IF(AND(OR(WEEKDAY(AR$4,2)&gt;5,AR$4=Congés),OR(AR151="x",AR151="S")),AR151,IF(AS$4=$E151,"x",IF(AND(((AS$4-$E151)/VLOOKUP($D151,Opérations[],8,0))=INT(((AS$4-$E151)/VLOOKUP($D151,Opérations[],8,0))),$D151&lt;&gt;""),"S",""))),"")</f>
        <v/>
      </c>
      <c r="AT151" s="34" t="str">
        <f t="array" aca="1" ref="AT151" ca="1">IFERROR(IF(AND(OR(WEEKDAY(AS$4,2)&gt;5,AS$4=Congés),OR(AS151="x",AS151="S")),AS151,IF(AT$4=$E151,"x",IF(AND(((AT$4-$E151)/VLOOKUP($D151,Opérations[],8,0))=INT(((AT$4-$E151)/VLOOKUP($D151,Opérations[],8,0))),$D151&lt;&gt;""),"S",""))),"")</f>
        <v/>
      </c>
      <c r="AU151" s="34" t="str">
        <f t="array" aca="1" ref="AU151" ca="1">IFERROR(IF(AND(OR(WEEKDAY(AT$4,2)&gt;5,AT$4=Congés),OR(AT151="x",AT151="S")),AT151,IF(AU$4=$E151,"x",IF(AND(((AU$4-$E151)/VLOOKUP($D151,Opérations[],8,0))=INT(((AU$4-$E151)/VLOOKUP($D151,Opérations[],8,0))),$D151&lt;&gt;""),"S",""))),"")</f>
        <v/>
      </c>
      <c r="AV151" s="34" t="str">
        <f t="array" aca="1" ref="AV151" ca="1">IFERROR(IF(AND(OR(WEEKDAY(AU$4,2)&gt;5,AU$4=Congés),OR(AU151="x",AU151="S")),AU151,IF(AV$4=$E151,"x",IF(AND(((AV$4-$E151)/VLOOKUP($D151,Opérations[],8,0))=INT(((AV$4-$E151)/VLOOKUP($D151,Opérations[],8,0))),$D151&lt;&gt;""),"S",""))),"")</f>
        <v/>
      </c>
      <c r="AW151" s="34" t="str">
        <f t="array" aca="1" ref="AW151" ca="1">IFERROR(IF(AND(OR(WEEKDAY(AV$4,2)&gt;5,AV$4=Congés),OR(AV151="x",AV151="S")),AV151,IF(AW$4=$E151,"x",IF(AND(((AW$4-$E151)/VLOOKUP($D151,Opérations[],8,0))=INT(((AW$4-$E151)/VLOOKUP($D151,Opérations[],8,0))),$D151&lt;&gt;""),"S",""))),"")</f>
        <v/>
      </c>
      <c r="AX151" s="34" t="str">
        <f t="array" aca="1" ref="AX151" ca="1">IFERROR(IF(AND(OR(WEEKDAY(AW$4,2)&gt;5,AW$4=Congés),OR(AW151="x",AW151="S")),AW151,IF(AX$4=$E151,"x",IF(AND(((AX$4-$E151)/VLOOKUP($D151,Opérations[],8,0))=INT(((AX$4-$E151)/VLOOKUP($D151,Opérations[],8,0))),$D151&lt;&gt;""),"S",""))),"")</f>
        <v/>
      </c>
      <c r="AY151" s="34" t="str">
        <f t="array" aca="1" ref="AY151" ca="1">IFERROR(IF(AND(OR(WEEKDAY(AX$4,2)&gt;5,AX$4=Congés),OR(AX151="x",AX151="S")),AX151,IF(AY$4=$E151,"x",IF(AND(((AY$4-$E151)/VLOOKUP($D151,Opérations[],8,0))=INT(((AY$4-$E151)/VLOOKUP($D151,Opérations[],8,0))),$D151&lt;&gt;""),"S",""))),"")</f>
        <v/>
      </c>
      <c r="AZ151" s="34" t="str">
        <f t="array" aca="1" ref="AZ151" ca="1">IFERROR(IF(AND(OR(WEEKDAY(AY$4,2)&gt;5,AY$4=Congés),OR(AY151="x",AY151="S")),AY151,IF(AZ$4=$E151,"x",IF(AND(((AZ$4-$E151)/VLOOKUP($D151,Opérations[],8,0))=INT(((AZ$4-$E151)/VLOOKUP($D151,Opérations[],8,0))),$D151&lt;&gt;""),"S",""))),"")</f>
        <v/>
      </c>
      <c r="BA151" s="34" t="str">
        <f t="array" aca="1" ref="BA151" ca="1">IFERROR(IF(AND(OR(WEEKDAY(AZ$4,2)&gt;5,AZ$4=Congés),OR(AZ151="x",AZ151="S")),AZ151,IF(BA$4=$E151,"x",IF(AND(((BA$4-$E151)/VLOOKUP($D151,Opérations[],8,0))=INT(((BA$4-$E151)/VLOOKUP($D151,Opérations[],8,0))),$D151&lt;&gt;""),"S",""))),"")</f>
        <v/>
      </c>
      <c r="BB151" s="34" t="str">
        <f t="array" aca="1" ref="BB151" ca="1">IFERROR(IF(AND(OR(WEEKDAY(BA$4,2)&gt;5,BA$4=Congés),OR(BA151="x",BA151="S")),BA151,IF(BB$4=$E151,"x",IF(AND(((BB$4-$E151)/VLOOKUP($D151,Opérations[],8,0))=INT(((BB$4-$E151)/VLOOKUP($D151,Opérations[],8,0))),$D151&lt;&gt;""),"S",""))),"")</f>
        <v/>
      </c>
      <c r="BC151" s="34" t="str">
        <f t="array" aca="1" ref="BC151" ca="1">IFERROR(IF(AND(OR(WEEKDAY(BB$4,2)&gt;5,BB$4=Congés),OR(BB151="x",BB151="S")),BB151,IF(BC$4=$E151,"x",IF(AND(((BC$4-$E151)/VLOOKUP($D151,Opérations[],8,0))=INT(((BC$4-$E151)/VLOOKUP($D151,Opérations[],8,0))),$D151&lt;&gt;""),"S",""))),"")</f>
        <v/>
      </c>
      <c r="BD151" s="72" t="str">
        <f t="array" aca="1" ref="BD151" ca="1">IFERROR(IF(AND(OR(WEEKDAY(BC$4,2)&gt;5,BC$4=Congés),OR(BC151="x",BC151="S")),BC151,IF(BD$4=$E151,"x",IF(AND(((BD$4-$E151)/VLOOKUP($D151,Opérations[],8,0))=INT(((BD$4-$E151)/VLOOKUP($D151,Opérations[],8,0))),$D151&lt;&gt;""),"S",""))),"")</f>
        <v/>
      </c>
    </row>
    <row r="152" spans="3:56">
      <c r="C152" s="159" t="str">
        <f>IF(ISBLANK(D152),"",VLOOKUP(D152,Opérations[],2,0))</f>
        <v>Fonctionnement marche avant/arrière</v>
      </c>
      <c r="D152" s="4">
        <f t="shared" si="6"/>
        <v>146</v>
      </c>
      <c r="E152" s="71">
        <f>IF(ISBLANK(D152),"",VLOOKUP(D152,Opérations[],3,0))</f>
        <v>42657</v>
      </c>
      <c r="F152" s="83"/>
      <c r="G152" s="80" t="str">
        <f t="array" aca="1" ref="G152" ca="1">IFERROR(IF(AND(OR(WEEKDAY(F$4,2)&gt;5,F$4=Congés),OR(F152="x",F152="S")),F152,IF(G$4=$E152,"x",IF(AND(((G$4-$E152)/VLOOKUP($D152,Opérations[],8,0))=INT(((G$4-$E152)/VLOOKUP($D152,Opérations[],8,0))),$D152&lt;&gt;""),"S",""))),"")</f>
        <v/>
      </c>
      <c r="H152" s="34" t="str">
        <f t="array" aca="1" ref="H152" ca="1">IFERROR(IF(AND(OR(WEEKDAY(G$4,2)&gt;5,G$4=Congés),OR(G152="x",G152="S")),G152,IF(H$4=$E152,"x",IF(AND(((H$4-$E152)/VLOOKUP($D152,Opérations[],8,0))=INT(((H$4-$E152)/VLOOKUP($D152,Opérations[],8,0))),$D152&lt;&gt;""),"S",""))),"")</f>
        <v/>
      </c>
      <c r="I152" s="34" t="str">
        <f t="array" aca="1" ref="I152" ca="1">IFERROR(IF(AND(OR(WEEKDAY(H$4,2)&gt;5,H$4=Congés),OR(H152="x",H152="S")),H152,IF(I$4=$E152,"x",IF(AND(((I$4-$E152)/VLOOKUP($D152,Opérations[],8,0))=INT(((I$4-$E152)/VLOOKUP($D152,Opérations[],8,0))),$D152&lt;&gt;""),"S",""))),"")</f>
        <v/>
      </c>
      <c r="J152" s="34" t="str">
        <f t="array" aca="1" ref="J152" ca="1">IFERROR(IF(AND(OR(WEEKDAY(I$4,2)&gt;5,I$4=Congés),OR(I152="x",I152="S")),I152,IF(J$4=$E152,"x",IF(AND(((J$4-$E152)/VLOOKUP($D152,Opérations[],8,0))=INT(((J$4-$E152)/VLOOKUP($D152,Opérations[],8,0))),$D152&lt;&gt;""),"S",""))),"")</f>
        <v/>
      </c>
      <c r="K152" s="34" t="str">
        <f t="array" aca="1" ref="K152" ca="1">IFERROR(IF(AND(OR(WEEKDAY(J$4,2)&gt;5,J$4=Congés),OR(J152="x",J152="S")),J152,IF(K$4=$E152,"x",IF(AND(((K$4-$E152)/VLOOKUP($D152,Opérations[],8,0))=INT(((K$4-$E152)/VLOOKUP($D152,Opérations[],8,0))),$D152&lt;&gt;""),"S",""))),"")</f>
        <v/>
      </c>
      <c r="L152" s="34" t="str">
        <f t="array" aca="1" ref="L152" ca="1">IFERROR(IF(AND(OR(WEEKDAY(K$4,2)&gt;5,K$4=Congés),OR(K152="x",K152="S")),K152,IF(L$4=$E152,"x",IF(AND(((L$4-$E152)/VLOOKUP($D152,Opérations[],8,0))=INT(((L$4-$E152)/VLOOKUP($D152,Opérations[],8,0))),$D152&lt;&gt;""),"S",""))),"")</f>
        <v/>
      </c>
      <c r="M152" s="34" t="str">
        <f t="array" aca="1" ref="M152" ca="1">IFERROR(IF(AND(OR(WEEKDAY(L$4,2)&gt;5,L$4=Congés),OR(L152="x",L152="S")),L152,IF(M$4=$E152,"x",IF(AND(((M$4-$E152)/VLOOKUP($D152,Opérations[],8,0))=INT(((M$4-$E152)/VLOOKUP($D152,Opérations[],8,0))),$D152&lt;&gt;""),"S",""))),"")</f>
        <v/>
      </c>
      <c r="N152" s="34" t="str">
        <f t="array" aca="1" ref="N152" ca="1">IFERROR(IF(AND(OR(WEEKDAY(M$4,2)&gt;5,M$4=Congés),OR(M152="x",M152="S")),M152,IF(N$4=$E152,"x",IF(AND(((N$4-$E152)/VLOOKUP($D152,Opérations[],8,0))=INT(((N$4-$E152)/VLOOKUP($D152,Opérations[],8,0))),$D152&lt;&gt;""),"S",""))),"")</f>
        <v/>
      </c>
      <c r="O152" s="34" t="str">
        <f t="array" aca="1" ref="O152" ca="1">IFERROR(IF(AND(OR(WEEKDAY(N$4,2)&gt;5,N$4=Congés),OR(N152="x",N152="S")),N152,IF(O$4=$E152,"x",IF(AND(((O$4-$E152)/VLOOKUP($D152,Opérations[],8,0))=INT(((O$4-$E152)/VLOOKUP($D152,Opérations[],8,0))),$D152&lt;&gt;""),"S",""))),"")</f>
        <v/>
      </c>
      <c r="P152" s="34" t="str">
        <f t="array" aca="1" ref="P152" ca="1">IFERROR(IF(AND(OR(WEEKDAY(O$4,2)&gt;5,O$4=Congés),OR(O152="x",O152="S")),O152,IF(P$4=$E152,"x",IF(AND(((P$4-$E152)/VLOOKUP($D152,Opérations[],8,0))=INT(((P$4-$E152)/VLOOKUP($D152,Opérations[],8,0))),$D152&lt;&gt;""),"S",""))),"")</f>
        <v/>
      </c>
      <c r="Q152" s="34" t="str">
        <f t="array" aca="1" ref="Q152" ca="1">IFERROR(IF(AND(OR(WEEKDAY(P$4,2)&gt;5,P$4=Congés),OR(P152="x",P152="S")),P152,IF(Q$4=$E152,"x",IF(AND(((Q$4-$E152)/VLOOKUP($D152,Opérations[],8,0))=INT(((Q$4-$E152)/VLOOKUP($D152,Opérations[],8,0))),$D152&lt;&gt;""),"S",""))),"")</f>
        <v/>
      </c>
      <c r="R152" s="34" t="str">
        <f t="array" aca="1" ref="R152" ca="1">IFERROR(IF(AND(OR(WEEKDAY(Q$4,2)&gt;5,Q$4=Congés),OR(Q152="x",Q152="S")),Q152,IF(R$4=$E152,"x",IF(AND(((R$4-$E152)/VLOOKUP($D152,Opérations[],8,0))=INT(((R$4-$E152)/VLOOKUP($D152,Opérations[],8,0))),$D152&lt;&gt;""),"S",""))),"")</f>
        <v/>
      </c>
      <c r="S152" s="34" t="str">
        <f t="array" aca="1" ref="S152" ca="1">IFERROR(IF(AND(OR(WEEKDAY(R$4,2)&gt;5,R$4=Congés),OR(R152="x",R152="S")),R152,IF(S$4=$E152,"x",IF(AND(((S$4-$E152)/VLOOKUP($D152,Opérations[],8,0))=INT(((S$4-$E152)/VLOOKUP($D152,Opérations[],8,0))),$D152&lt;&gt;""),"S",""))),"")</f>
        <v/>
      </c>
      <c r="T152" s="34" t="str">
        <f t="array" aca="1" ref="T152" ca="1">IFERROR(IF(AND(OR(WEEKDAY(S$4,2)&gt;5,S$4=Congés),OR(S152="x",S152="S")),S152,IF(T$4=$E152,"x",IF(AND(((T$4-$E152)/VLOOKUP($D152,Opérations[],8,0))=INT(((T$4-$E152)/VLOOKUP($D152,Opérations[],8,0))),$D152&lt;&gt;""),"S",""))),"")</f>
        <v/>
      </c>
      <c r="U152" s="34" t="str">
        <f t="array" aca="1" ref="U152" ca="1">IFERROR(IF(AND(OR(WEEKDAY(T$4,2)&gt;5,T$4=Congés),OR(T152="x",T152="S")),T152,IF(U$4=$E152,"x",IF(AND(((U$4-$E152)/VLOOKUP($D152,Opérations[],8,0))=INT(((U$4-$E152)/VLOOKUP($D152,Opérations[],8,0))),$D152&lt;&gt;""),"S",""))),"")</f>
        <v/>
      </c>
      <c r="V152" s="34" t="str">
        <f t="array" aca="1" ref="V152" ca="1">IFERROR(IF(AND(OR(WEEKDAY(U$4,2)&gt;5,U$4=Congés),OR(U152="x",U152="S")),U152,IF(V$4=$E152,"x",IF(AND(((V$4-$E152)/VLOOKUP($D152,Opérations[],8,0))=INT(((V$4-$E152)/VLOOKUP($D152,Opérations[],8,0))),$D152&lt;&gt;""),"S",""))),"")</f>
        <v/>
      </c>
      <c r="W152" s="34" t="str">
        <f t="array" aca="1" ref="W152" ca="1">IFERROR(IF(AND(OR(WEEKDAY(V$4,2)&gt;5,V$4=Congés),OR(V152="x",V152="S")),V152,IF(W$4=$E152,"x",IF(AND(((W$4-$E152)/VLOOKUP($D152,Opérations[],8,0))=INT(((W$4-$E152)/VLOOKUP($D152,Opérations[],8,0))),$D152&lt;&gt;""),"S",""))),"")</f>
        <v/>
      </c>
      <c r="X152" s="34" t="str">
        <f t="array" aca="1" ref="X152" ca="1">IFERROR(IF(AND(OR(WEEKDAY(W$4,2)&gt;5,W$4=Congés),OR(W152="x",W152="S")),W152,IF(X$4=$E152,"x",IF(AND(((X$4-$E152)/VLOOKUP($D152,Opérations[],8,0))=INT(((X$4-$E152)/VLOOKUP($D152,Opérations[],8,0))),$D152&lt;&gt;""),"S",""))),"")</f>
        <v/>
      </c>
      <c r="Y152" s="34" t="str">
        <f t="array" aca="1" ref="Y152" ca="1">IFERROR(IF(AND(OR(WEEKDAY(X$4,2)&gt;5,X$4=Congés),OR(X152="x",X152="S")),X152,IF(Y$4=$E152,"x",IF(AND(((Y$4-$E152)/VLOOKUP($D152,Opérations[],8,0))=INT(((Y$4-$E152)/VLOOKUP($D152,Opérations[],8,0))),$D152&lt;&gt;""),"S",""))),"")</f>
        <v/>
      </c>
      <c r="Z152" s="34" t="str">
        <f t="array" aca="1" ref="Z152" ca="1">IFERROR(IF(AND(OR(WEEKDAY(Y$4,2)&gt;5,Y$4=Congés),OR(Y152="x",Y152="S")),Y152,IF(Z$4=$E152,"x",IF(AND(((Z$4-$E152)/VLOOKUP($D152,Opérations[],8,0))=INT(((Z$4-$E152)/VLOOKUP($D152,Opérations[],8,0))),$D152&lt;&gt;""),"S",""))),"")</f>
        <v/>
      </c>
      <c r="AA152" s="34" t="str">
        <f t="array" aca="1" ref="AA152" ca="1">IFERROR(IF(AND(OR(WEEKDAY(Z$4,2)&gt;5,Z$4=Congés),OR(Z152="x",Z152="S")),Z152,IF(AA$4=$E152,"x",IF(AND(((AA$4-$E152)/VLOOKUP($D152,Opérations[],8,0))=INT(((AA$4-$E152)/VLOOKUP($D152,Opérations[],8,0))),$D152&lt;&gt;""),"S",""))),"")</f>
        <v/>
      </c>
      <c r="AB152" s="34" t="str">
        <f t="array" aca="1" ref="AB152" ca="1">IFERROR(IF(AND(OR(WEEKDAY(AA$4,2)&gt;5,AA$4=Congés),OR(AA152="x",AA152="S")),AA152,IF(AB$4=$E152,"x",IF(AND(((AB$4-$E152)/VLOOKUP($D152,Opérations[],8,0))=INT(((AB$4-$E152)/VLOOKUP($D152,Opérations[],8,0))),$D152&lt;&gt;""),"S",""))),"")</f>
        <v/>
      </c>
      <c r="AC152" s="34" t="str">
        <f t="array" aca="1" ref="AC152" ca="1">IFERROR(IF(AND(OR(WEEKDAY(AB$4,2)&gt;5,AB$4=Congés),OR(AB152="x",AB152="S")),AB152,IF(AC$4=$E152,"x",IF(AND(((AC$4-$E152)/VLOOKUP($D152,Opérations[],8,0))=INT(((AC$4-$E152)/VLOOKUP($D152,Opérations[],8,0))),$D152&lt;&gt;""),"S",""))),"")</f>
        <v/>
      </c>
      <c r="AD152" s="34" t="str">
        <f t="array" aca="1" ref="AD152" ca="1">IFERROR(IF(AND(OR(WEEKDAY(AC$4,2)&gt;5,AC$4=Congés),OR(AC152="x",AC152="S")),AC152,IF(AD$4=$E152,"x",IF(AND(((AD$4-$E152)/VLOOKUP($D152,Opérations[],8,0))=INT(((AD$4-$E152)/VLOOKUP($D152,Opérations[],8,0))),$D152&lt;&gt;""),"S",""))),"")</f>
        <v/>
      </c>
      <c r="AE152" s="34" t="str">
        <f t="array" aca="1" ref="AE152" ca="1">IFERROR(IF(AND(OR(WEEKDAY(AD$4,2)&gt;5,AD$4=Congés),OR(AD152="x",AD152="S")),AD152,IF(AE$4=$E152,"x",IF(AND(((AE$4-$E152)/VLOOKUP($D152,Opérations[],8,0))=INT(((AE$4-$E152)/VLOOKUP($D152,Opérations[],8,0))),$D152&lt;&gt;""),"S",""))),"")</f>
        <v/>
      </c>
      <c r="AF152" s="34" t="str">
        <f t="array" aca="1" ref="AF152" ca="1">IFERROR(IF(AND(OR(WEEKDAY(AE$4,2)&gt;5,AE$4=Congés),OR(AE152="x",AE152="S")),AE152,IF(AF$4=$E152,"x",IF(AND(((AF$4-$E152)/VLOOKUP($D152,Opérations[],8,0))=INT(((AF$4-$E152)/VLOOKUP($D152,Opérations[],8,0))),$D152&lt;&gt;""),"S",""))),"")</f>
        <v/>
      </c>
      <c r="AG152" s="72" t="str">
        <f t="array" aca="1" ref="AG152" ca="1">IFERROR(IF(AND(OR(WEEKDAY(AF$4,2)&gt;5,AF$4=Congés),OR(AF152="x",AF152="S")),AF152,IF(AG$4=$E152,"x",IF(AND(((AG$4-$E152)/VLOOKUP($D152,Opérations[],8,0))=INT(((AG$4-$E152)/VLOOKUP($D152,Opérations[],8,0))),$D152&lt;&gt;""),"S",""))),"")</f>
        <v/>
      </c>
      <c r="AH152" s="80" t="str">
        <f t="array" aca="1" ref="AH152" ca="1">IFERROR(IF(AND(OR(WEEKDAY(AG$4,2)&gt;5,AG$4=Congés),OR(AG152="x",AG152="S")),AG152,IF(AH$4=$E152,"x",IF(AND(((AH$4-$E152)/VLOOKUP($D152,Opérations[],8,0))=INT(((AH$4-$E152)/VLOOKUP($D152,Opérations[],8,0))),$D152&lt;&gt;""),"S",""))),"")</f>
        <v/>
      </c>
      <c r="AI152" s="34" t="str">
        <f t="array" aca="1" ref="AI152" ca="1">IFERROR(IF(AND(OR(WEEKDAY(AH$4,2)&gt;5,AH$4=Congés),OR(AH152="x",AH152="S")),AH152,IF(AI$4=$E152,"x",IF(AND(((AI$4-$E152)/VLOOKUP($D152,Opérations[],8,0))=INT(((AI$4-$E152)/VLOOKUP($D152,Opérations[],8,0))),$D152&lt;&gt;""),"S",""))),"")</f>
        <v/>
      </c>
      <c r="AJ152" s="34" t="str">
        <f t="array" aca="1" ref="AJ152" ca="1">IFERROR(IF(AND(OR(WEEKDAY(AI$4,2)&gt;5,AI$4=Congés),OR(AI152="x",AI152="S")),AI152,IF(AJ$4=$E152,"x",IF(AND(((AJ$4-$E152)/VLOOKUP($D152,Opérations[],8,0))=INT(((AJ$4-$E152)/VLOOKUP($D152,Opérations[],8,0))),$D152&lt;&gt;""),"S",""))),"")</f>
        <v/>
      </c>
      <c r="AK152" s="34" t="str">
        <f t="array" aca="1" ref="AK152" ca="1">IFERROR(IF(AND(OR(WEEKDAY(AJ$4,2)&gt;5,AJ$4=Congés),OR(AJ152="x",AJ152="S")),AJ152,IF(AK$4=$E152,"x",IF(AND(((AK$4-$E152)/VLOOKUP($D152,Opérations[],8,0))=INT(((AK$4-$E152)/VLOOKUP($D152,Opérations[],8,0))),$D152&lt;&gt;""),"S",""))),"")</f>
        <v/>
      </c>
      <c r="AL152" s="34" t="str">
        <f t="array" aca="1" ref="AL152" ca="1">IFERROR(IF(AND(OR(WEEKDAY(AK$4,2)&gt;5,AK$4=Congés),OR(AK152="x",AK152="S")),AK152,IF(AL$4=$E152,"x",IF(AND(((AL$4-$E152)/VLOOKUP($D152,Opérations[],8,0))=INT(((AL$4-$E152)/VLOOKUP($D152,Opérations[],8,0))),$D152&lt;&gt;""),"S",""))),"")</f>
        <v/>
      </c>
      <c r="AM152" s="34" t="str">
        <f t="array" aca="1" ref="AM152" ca="1">IFERROR(IF(AND(OR(WEEKDAY(AL$4,2)&gt;5,AL$4=Congés),OR(AL152="x",AL152="S")),AL152,IF(AM$4=$E152,"x",IF(AND(((AM$4-$E152)/VLOOKUP($D152,Opérations[],8,0))=INT(((AM$4-$E152)/VLOOKUP($D152,Opérations[],8,0))),$D152&lt;&gt;""),"S",""))),"")</f>
        <v/>
      </c>
      <c r="AN152" s="34" t="str">
        <f t="array" aca="1" ref="AN152" ca="1">IFERROR(IF(AND(OR(WEEKDAY(AM$4,2)&gt;5,AM$4=Congés),OR(AM152="x",AM152="S")),AM152,IF(AN$4=$E152,"x",IF(AND(((AN$4-$E152)/VLOOKUP($D152,Opérations[],8,0))=INT(((AN$4-$E152)/VLOOKUP($D152,Opérations[],8,0))),$D152&lt;&gt;""),"S",""))),"")</f>
        <v/>
      </c>
      <c r="AO152" s="34" t="str">
        <f t="array" aca="1" ref="AO152" ca="1">IFERROR(IF(AND(OR(WEEKDAY(AN$4,2)&gt;5,AN$4=Congés),OR(AN152="x",AN152="S")),AN152,IF(AO$4=$E152,"x",IF(AND(((AO$4-$E152)/VLOOKUP($D152,Opérations[],8,0))=INT(((AO$4-$E152)/VLOOKUP($D152,Opérations[],8,0))),$D152&lt;&gt;""),"S",""))),"")</f>
        <v/>
      </c>
      <c r="AP152" s="34" t="str">
        <f t="array" aca="1" ref="AP152" ca="1">IFERROR(IF(AND(OR(WEEKDAY(AO$4,2)&gt;5,AO$4=Congés),OR(AO152="x",AO152="S")),AO152,IF(AP$4=$E152,"x",IF(AND(((AP$4-$E152)/VLOOKUP($D152,Opérations[],8,0))=INT(((AP$4-$E152)/VLOOKUP($D152,Opérations[],8,0))),$D152&lt;&gt;""),"S",""))),"")</f>
        <v/>
      </c>
      <c r="AQ152" s="34" t="str">
        <f t="array" aca="1" ref="AQ152" ca="1">IFERROR(IF(AND(OR(WEEKDAY(AP$4,2)&gt;5,AP$4=Congés),OR(AP152="x",AP152="S")),AP152,IF(AQ$4=$E152,"x",IF(AND(((AQ$4-$E152)/VLOOKUP($D152,Opérations[],8,0))=INT(((AQ$4-$E152)/VLOOKUP($D152,Opérations[],8,0))),$D152&lt;&gt;""),"S",""))),"")</f>
        <v/>
      </c>
      <c r="AR152" s="34" t="str">
        <f t="array" aca="1" ref="AR152" ca="1">IFERROR(IF(AND(OR(WEEKDAY(AQ$4,2)&gt;5,AQ$4=Congés),OR(AQ152="x",AQ152="S")),AQ152,IF(AR$4=$E152,"x",IF(AND(((AR$4-$E152)/VLOOKUP($D152,Opérations[],8,0))=INT(((AR$4-$E152)/VLOOKUP($D152,Opérations[],8,0))),$D152&lt;&gt;""),"S",""))),"")</f>
        <v/>
      </c>
      <c r="AS152" s="34" t="str">
        <f t="array" aca="1" ref="AS152" ca="1">IFERROR(IF(AND(OR(WEEKDAY(AR$4,2)&gt;5,AR$4=Congés),OR(AR152="x",AR152="S")),AR152,IF(AS$4=$E152,"x",IF(AND(((AS$4-$E152)/VLOOKUP($D152,Opérations[],8,0))=INT(((AS$4-$E152)/VLOOKUP($D152,Opérations[],8,0))),$D152&lt;&gt;""),"S",""))),"")</f>
        <v/>
      </c>
      <c r="AT152" s="34" t="str">
        <f t="array" aca="1" ref="AT152" ca="1">IFERROR(IF(AND(OR(WEEKDAY(AS$4,2)&gt;5,AS$4=Congés),OR(AS152="x",AS152="S")),AS152,IF(AT$4=$E152,"x",IF(AND(((AT$4-$E152)/VLOOKUP($D152,Opérations[],8,0))=INT(((AT$4-$E152)/VLOOKUP($D152,Opérations[],8,0))),$D152&lt;&gt;""),"S",""))),"")</f>
        <v/>
      </c>
      <c r="AU152" s="34" t="str">
        <f t="array" aca="1" ref="AU152" ca="1">IFERROR(IF(AND(OR(WEEKDAY(AT$4,2)&gt;5,AT$4=Congés),OR(AT152="x",AT152="S")),AT152,IF(AU$4=$E152,"x",IF(AND(((AU$4-$E152)/VLOOKUP($D152,Opérations[],8,0))=INT(((AU$4-$E152)/VLOOKUP($D152,Opérations[],8,0))),$D152&lt;&gt;""),"S",""))),"")</f>
        <v/>
      </c>
      <c r="AV152" s="34" t="str">
        <f t="array" aca="1" ref="AV152" ca="1">IFERROR(IF(AND(OR(WEEKDAY(AU$4,2)&gt;5,AU$4=Congés),OR(AU152="x",AU152="S")),AU152,IF(AV$4=$E152,"x",IF(AND(((AV$4-$E152)/VLOOKUP($D152,Opérations[],8,0))=INT(((AV$4-$E152)/VLOOKUP($D152,Opérations[],8,0))),$D152&lt;&gt;""),"S",""))),"")</f>
        <v/>
      </c>
      <c r="AW152" s="34" t="str">
        <f t="array" aca="1" ref="AW152" ca="1">IFERROR(IF(AND(OR(WEEKDAY(AV$4,2)&gt;5,AV$4=Congés),OR(AV152="x",AV152="S")),AV152,IF(AW$4=$E152,"x",IF(AND(((AW$4-$E152)/VLOOKUP($D152,Opérations[],8,0))=INT(((AW$4-$E152)/VLOOKUP($D152,Opérations[],8,0))),$D152&lt;&gt;""),"S",""))),"")</f>
        <v/>
      </c>
      <c r="AX152" s="34" t="str">
        <f t="array" aca="1" ref="AX152" ca="1">IFERROR(IF(AND(OR(WEEKDAY(AW$4,2)&gt;5,AW$4=Congés),OR(AW152="x",AW152="S")),AW152,IF(AX$4=$E152,"x",IF(AND(((AX$4-$E152)/VLOOKUP($D152,Opérations[],8,0))=INT(((AX$4-$E152)/VLOOKUP($D152,Opérations[],8,0))),$D152&lt;&gt;""),"S",""))),"")</f>
        <v/>
      </c>
      <c r="AY152" s="34" t="str">
        <f t="array" aca="1" ref="AY152" ca="1">IFERROR(IF(AND(OR(WEEKDAY(AX$4,2)&gt;5,AX$4=Congés),OR(AX152="x",AX152="S")),AX152,IF(AY$4=$E152,"x",IF(AND(((AY$4-$E152)/VLOOKUP($D152,Opérations[],8,0))=INT(((AY$4-$E152)/VLOOKUP($D152,Opérations[],8,0))),$D152&lt;&gt;""),"S",""))),"")</f>
        <v/>
      </c>
      <c r="AZ152" s="34" t="str">
        <f t="array" aca="1" ref="AZ152" ca="1">IFERROR(IF(AND(OR(WEEKDAY(AY$4,2)&gt;5,AY$4=Congés),OR(AY152="x",AY152="S")),AY152,IF(AZ$4=$E152,"x",IF(AND(((AZ$4-$E152)/VLOOKUP($D152,Opérations[],8,0))=INT(((AZ$4-$E152)/VLOOKUP($D152,Opérations[],8,0))),$D152&lt;&gt;""),"S",""))),"")</f>
        <v/>
      </c>
      <c r="BA152" s="34" t="str">
        <f t="array" aca="1" ref="BA152" ca="1">IFERROR(IF(AND(OR(WEEKDAY(AZ$4,2)&gt;5,AZ$4=Congés),OR(AZ152="x",AZ152="S")),AZ152,IF(BA$4=$E152,"x",IF(AND(((BA$4-$E152)/VLOOKUP($D152,Opérations[],8,0))=INT(((BA$4-$E152)/VLOOKUP($D152,Opérations[],8,0))),$D152&lt;&gt;""),"S",""))),"")</f>
        <v/>
      </c>
      <c r="BB152" s="34" t="str">
        <f t="array" aca="1" ref="BB152" ca="1">IFERROR(IF(AND(OR(WEEKDAY(BA$4,2)&gt;5,BA$4=Congés),OR(BA152="x",BA152="S")),BA152,IF(BB$4=$E152,"x",IF(AND(((BB$4-$E152)/VLOOKUP($D152,Opérations[],8,0))=INT(((BB$4-$E152)/VLOOKUP($D152,Opérations[],8,0))),$D152&lt;&gt;""),"S",""))),"")</f>
        <v/>
      </c>
      <c r="BC152" s="34" t="str">
        <f t="array" aca="1" ref="BC152" ca="1">IFERROR(IF(AND(OR(WEEKDAY(BB$4,2)&gt;5,BB$4=Congés),OR(BB152="x",BB152="S")),BB152,IF(BC$4=$E152,"x",IF(AND(((BC$4-$E152)/VLOOKUP($D152,Opérations[],8,0))=INT(((BC$4-$E152)/VLOOKUP($D152,Opérations[],8,0))),$D152&lt;&gt;""),"S",""))),"")</f>
        <v/>
      </c>
      <c r="BD152" s="72" t="str">
        <f t="array" aca="1" ref="BD152" ca="1">IFERROR(IF(AND(OR(WEEKDAY(BC$4,2)&gt;5,BC$4=Congés),OR(BC152="x",BC152="S")),BC152,IF(BD$4=$E152,"x",IF(AND(((BD$4-$E152)/VLOOKUP($D152,Opérations[],8,0))=INT(((BD$4-$E152)/VLOOKUP($D152,Opérations[],8,0))),$D152&lt;&gt;""),"S",""))),"")</f>
        <v/>
      </c>
    </row>
    <row r="153" spans="3:56">
      <c r="C153" s="159">
        <f>IF(ISBLANK(D153),"",VLOOKUP(D153,Opérations[],2,0))</f>
        <v>0</v>
      </c>
      <c r="D153" s="4">
        <f t="shared" si="6"/>
        <v>147</v>
      </c>
      <c r="E153" s="71">
        <f>IF(ISBLANK(D153),"",VLOOKUP(D153,Opérations[],3,0))</f>
        <v>0</v>
      </c>
      <c r="F153" s="83"/>
      <c r="G153" s="80" t="str">
        <f t="array" aca="1" ref="G153" ca="1">IFERROR(IF(AND(OR(WEEKDAY(F$4,2)&gt;5,F$4=Congés),OR(F153="x",F153="S")),F153,IF(G$4=$E153,"x",IF(AND(((G$4-$E153)/VLOOKUP($D153,Opérations[],8,0))=INT(((G$4-$E153)/VLOOKUP($D153,Opérations[],8,0))),$D153&lt;&gt;""),"S",""))),"")</f>
        <v/>
      </c>
      <c r="H153" s="34" t="str">
        <f t="array" aca="1" ref="H153" ca="1">IFERROR(IF(AND(OR(WEEKDAY(G$4,2)&gt;5,G$4=Congés),OR(G153="x",G153="S")),G153,IF(H$4=$E153,"x",IF(AND(((H$4-$E153)/VLOOKUP($D153,Opérations[],8,0))=INT(((H$4-$E153)/VLOOKUP($D153,Opérations[],8,0))),$D153&lt;&gt;""),"S",""))),"")</f>
        <v/>
      </c>
      <c r="I153" s="34" t="str">
        <f t="array" aca="1" ref="I153" ca="1">IFERROR(IF(AND(OR(WEEKDAY(H$4,2)&gt;5,H$4=Congés),OR(H153="x",H153="S")),H153,IF(I$4=$E153,"x",IF(AND(((I$4-$E153)/VLOOKUP($D153,Opérations[],8,0))=INT(((I$4-$E153)/VLOOKUP($D153,Opérations[],8,0))),$D153&lt;&gt;""),"S",""))),"")</f>
        <v/>
      </c>
      <c r="J153" s="34" t="str">
        <f t="array" aca="1" ref="J153" ca="1">IFERROR(IF(AND(OR(WEEKDAY(I$4,2)&gt;5,I$4=Congés),OR(I153="x",I153="S")),I153,IF(J$4=$E153,"x",IF(AND(((J$4-$E153)/VLOOKUP($D153,Opérations[],8,0))=INT(((J$4-$E153)/VLOOKUP($D153,Opérations[],8,0))),$D153&lt;&gt;""),"S",""))),"")</f>
        <v/>
      </c>
      <c r="K153" s="34" t="str">
        <f t="array" aca="1" ref="K153" ca="1">IFERROR(IF(AND(OR(WEEKDAY(J$4,2)&gt;5,J$4=Congés),OR(J153="x",J153="S")),J153,IF(K$4=$E153,"x",IF(AND(((K$4-$E153)/VLOOKUP($D153,Opérations[],8,0))=INT(((K$4-$E153)/VLOOKUP($D153,Opérations[],8,0))),$D153&lt;&gt;""),"S",""))),"")</f>
        <v/>
      </c>
      <c r="L153" s="34" t="str">
        <f t="array" aca="1" ref="L153" ca="1">IFERROR(IF(AND(OR(WEEKDAY(K$4,2)&gt;5,K$4=Congés),OR(K153="x",K153="S")),K153,IF(L$4=$E153,"x",IF(AND(((L$4-$E153)/VLOOKUP($D153,Opérations[],8,0))=INT(((L$4-$E153)/VLOOKUP($D153,Opérations[],8,0))),$D153&lt;&gt;""),"S",""))),"")</f>
        <v/>
      </c>
      <c r="M153" s="34" t="str">
        <f t="array" aca="1" ref="M153" ca="1">IFERROR(IF(AND(OR(WEEKDAY(L$4,2)&gt;5,L$4=Congés),OR(L153="x",L153="S")),L153,IF(M$4=$E153,"x",IF(AND(((M$4-$E153)/VLOOKUP($D153,Opérations[],8,0))=INT(((M$4-$E153)/VLOOKUP($D153,Opérations[],8,0))),$D153&lt;&gt;""),"S",""))),"")</f>
        <v/>
      </c>
      <c r="N153" s="34" t="str">
        <f t="array" aca="1" ref="N153" ca="1">IFERROR(IF(AND(OR(WEEKDAY(M$4,2)&gt;5,M$4=Congés),OR(M153="x",M153="S")),M153,IF(N$4=$E153,"x",IF(AND(((N$4-$E153)/VLOOKUP($D153,Opérations[],8,0))=INT(((N$4-$E153)/VLOOKUP($D153,Opérations[],8,0))),$D153&lt;&gt;""),"S",""))),"")</f>
        <v/>
      </c>
      <c r="O153" s="34" t="str">
        <f t="array" aca="1" ref="O153" ca="1">IFERROR(IF(AND(OR(WEEKDAY(N$4,2)&gt;5,N$4=Congés),OR(N153="x",N153="S")),N153,IF(O$4=$E153,"x",IF(AND(((O$4-$E153)/VLOOKUP($D153,Opérations[],8,0))=INT(((O$4-$E153)/VLOOKUP($D153,Opérations[],8,0))),$D153&lt;&gt;""),"S",""))),"")</f>
        <v/>
      </c>
      <c r="P153" s="34" t="str">
        <f t="array" aca="1" ref="P153" ca="1">IFERROR(IF(AND(OR(WEEKDAY(O$4,2)&gt;5,O$4=Congés),OR(O153="x",O153="S")),O153,IF(P$4=$E153,"x",IF(AND(((P$4-$E153)/VLOOKUP($D153,Opérations[],8,0))=INT(((P$4-$E153)/VLOOKUP($D153,Opérations[],8,0))),$D153&lt;&gt;""),"S",""))),"")</f>
        <v/>
      </c>
      <c r="Q153" s="34" t="str">
        <f t="array" aca="1" ref="Q153" ca="1">IFERROR(IF(AND(OR(WEEKDAY(P$4,2)&gt;5,P$4=Congés),OR(P153="x",P153="S")),P153,IF(Q$4=$E153,"x",IF(AND(((Q$4-$E153)/VLOOKUP($D153,Opérations[],8,0))=INT(((Q$4-$E153)/VLOOKUP($D153,Opérations[],8,0))),$D153&lt;&gt;""),"S",""))),"")</f>
        <v/>
      </c>
      <c r="R153" s="34" t="str">
        <f t="array" aca="1" ref="R153" ca="1">IFERROR(IF(AND(OR(WEEKDAY(Q$4,2)&gt;5,Q$4=Congés),OR(Q153="x",Q153="S")),Q153,IF(R$4=$E153,"x",IF(AND(((R$4-$E153)/VLOOKUP($D153,Opérations[],8,0))=INT(((R$4-$E153)/VLOOKUP($D153,Opérations[],8,0))),$D153&lt;&gt;""),"S",""))),"")</f>
        <v/>
      </c>
      <c r="S153" s="34" t="str">
        <f t="array" aca="1" ref="S153" ca="1">IFERROR(IF(AND(OR(WEEKDAY(R$4,2)&gt;5,R$4=Congés),OR(R153="x",R153="S")),R153,IF(S$4=$E153,"x",IF(AND(((S$4-$E153)/VLOOKUP($D153,Opérations[],8,0))=INT(((S$4-$E153)/VLOOKUP($D153,Opérations[],8,0))),$D153&lt;&gt;""),"S",""))),"")</f>
        <v/>
      </c>
      <c r="T153" s="34" t="str">
        <f t="array" aca="1" ref="T153" ca="1">IFERROR(IF(AND(OR(WEEKDAY(S$4,2)&gt;5,S$4=Congés),OR(S153="x",S153="S")),S153,IF(T$4=$E153,"x",IF(AND(((T$4-$E153)/VLOOKUP($D153,Opérations[],8,0))=INT(((T$4-$E153)/VLOOKUP($D153,Opérations[],8,0))),$D153&lt;&gt;""),"S",""))),"")</f>
        <v/>
      </c>
      <c r="U153" s="34" t="str">
        <f t="array" aca="1" ref="U153" ca="1">IFERROR(IF(AND(OR(WEEKDAY(T$4,2)&gt;5,T$4=Congés),OR(T153="x",T153="S")),T153,IF(U$4=$E153,"x",IF(AND(((U$4-$E153)/VLOOKUP($D153,Opérations[],8,0))=INT(((U$4-$E153)/VLOOKUP($D153,Opérations[],8,0))),$D153&lt;&gt;""),"S",""))),"")</f>
        <v/>
      </c>
      <c r="V153" s="34" t="str">
        <f t="array" aca="1" ref="V153" ca="1">IFERROR(IF(AND(OR(WEEKDAY(U$4,2)&gt;5,U$4=Congés),OR(U153="x",U153="S")),U153,IF(V$4=$E153,"x",IF(AND(((V$4-$E153)/VLOOKUP($D153,Opérations[],8,0))=INT(((V$4-$E153)/VLOOKUP($D153,Opérations[],8,0))),$D153&lt;&gt;""),"S",""))),"")</f>
        <v/>
      </c>
      <c r="W153" s="34" t="str">
        <f t="array" aca="1" ref="W153" ca="1">IFERROR(IF(AND(OR(WEEKDAY(V$4,2)&gt;5,V$4=Congés),OR(V153="x",V153="S")),V153,IF(W$4=$E153,"x",IF(AND(((W$4-$E153)/VLOOKUP($D153,Opérations[],8,0))=INT(((W$4-$E153)/VLOOKUP($D153,Opérations[],8,0))),$D153&lt;&gt;""),"S",""))),"")</f>
        <v/>
      </c>
      <c r="X153" s="34" t="str">
        <f t="array" aca="1" ref="X153" ca="1">IFERROR(IF(AND(OR(WEEKDAY(W$4,2)&gt;5,W$4=Congés),OR(W153="x",W153="S")),W153,IF(X$4=$E153,"x",IF(AND(((X$4-$E153)/VLOOKUP($D153,Opérations[],8,0))=INT(((X$4-$E153)/VLOOKUP($D153,Opérations[],8,0))),$D153&lt;&gt;""),"S",""))),"")</f>
        <v/>
      </c>
      <c r="Y153" s="34" t="str">
        <f t="array" aca="1" ref="Y153" ca="1">IFERROR(IF(AND(OR(WEEKDAY(X$4,2)&gt;5,X$4=Congés),OR(X153="x",X153="S")),X153,IF(Y$4=$E153,"x",IF(AND(((Y$4-$E153)/VLOOKUP($D153,Opérations[],8,0))=INT(((Y$4-$E153)/VLOOKUP($D153,Opérations[],8,0))),$D153&lt;&gt;""),"S",""))),"")</f>
        <v/>
      </c>
      <c r="Z153" s="34" t="str">
        <f t="array" aca="1" ref="Z153" ca="1">IFERROR(IF(AND(OR(WEEKDAY(Y$4,2)&gt;5,Y$4=Congés),OR(Y153="x",Y153="S")),Y153,IF(Z$4=$E153,"x",IF(AND(((Z$4-$E153)/VLOOKUP($D153,Opérations[],8,0))=INT(((Z$4-$E153)/VLOOKUP($D153,Opérations[],8,0))),$D153&lt;&gt;""),"S",""))),"")</f>
        <v/>
      </c>
      <c r="AA153" s="34" t="str">
        <f t="array" aca="1" ref="AA153" ca="1">IFERROR(IF(AND(OR(WEEKDAY(Z$4,2)&gt;5,Z$4=Congés),OR(Z153="x",Z153="S")),Z153,IF(AA$4=$E153,"x",IF(AND(((AA$4-$E153)/VLOOKUP($D153,Opérations[],8,0))=INT(((AA$4-$E153)/VLOOKUP($D153,Opérations[],8,0))),$D153&lt;&gt;""),"S",""))),"")</f>
        <v/>
      </c>
      <c r="AB153" s="34" t="str">
        <f t="array" aca="1" ref="AB153" ca="1">IFERROR(IF(AND(OR(WEEKDAY(AA$4,2)&gt;5,AA$4=Congés),OR(AA153="x",AA153="S")),AA153,IF(AB$4=$E153,"x",IF(AND(((AB$4-$E153)/VLOOKUP($D153,Opérations[],8,0))=INT(((AB$4-$E153)/VLOOKUP($D153,Opérations[],8,0))),$D153&lt;&gt;""),"S",""))),"")</f>
        <v/>
      </c>
      <c r="AC153" s="34" t="str">
        <f t="array" aca="1" ref="AC153" ca="1">IFERROR(IF(AND(OR(WEEKDAY(AB$4,2)&gt;5,AB$4=Congés),OR(AB153="x",AB153="S")),AB153,IF(AC$4=$E153,"x",IF(AND(((AC$4-$E153)/VLOOKUP($D153,Opérations[],8,0))=INT(((AC$4-$E153)/VLOOKUP($D153,Opérations[],8,0))),$D153&lt;&gt;""),"S",""))),"")</f>
        <v/>
      </c>
      <c r="AD153" s="34" t="str">
        <f t="array" aca="1" ref="AD153" ca="1">IFERROR(IF(AND(OR(WEEKDAY(AC$4,2)&gt;5,AC$4=Congés),OR(AC153="x",AC153="S")),AC153,IF(AD$4=$E153,"x",IF(AND(((AD$4-$E153)/VLOOKUP($D153,Opérations[],8,0))=INT(((AD$4-$E153)/VLOOKUP($D153,Opérations[],8,0))),$D153&lt;&gt;""),"S",""))),"")</f>
        <v/>
      </c>
      <c r="AE153" s="34" t="str">
        <f t="array" aca="1" ref="AE153" ca="1">IFERROR(IF(AND(OR(WEEKDAY(AD$4,2)&gt;5,AD$4=Congés),OR(AD153="x",AD153="S")),AD153,IF(AE$4=$E153,"x",IF(AND(((AE$4-$E153)/VLOOKUP($D153,Opérations[],8,0))=INT(((AE$4-$E153)/VLOOKUP($D153,Opérations[],8,0))),$D153&lt;&gt;""),"S",""))),"")</f>
        <v/>
      </c>
      <c r="AF153" s="34" t="str">
        <f t="array" aca="1" ref="AF153" ca="1">IFERROR(IF(AND(OR(WEEKDAY(AE$4,2)&gt;5,AE$4=Congés),OR(AE153="x",AE153="S")),AE153,IF(AF$4=$E153,"x",IF(AND(((AF$4-$E153)/VLOOKUP($D153,Opérations[],8,0))=INT(((AF$4-$E153)/VLOOKUP($D153,Opérations[],8,0))),$D153&lt;&gt;""),"S",""))),"")</f>
        <v/>
      </c>
      <c r="AG153" s="72" t="str">
        <f t="array" aca="1" ref="AG153" ca="1">IFERROR(IF(AND(OR(WEEKDAY(AF$4,2)&gt;5,AF$4=Congés),OR(AF153="x",AF153="S")),AF153,IF(AG$4=$E153,"x",IF(AND(((AG$4-$E153)/VLOOKUP($D153,Opérations[],8,0))=INT(((AG$4-$E153)/VLOOKUP($D153,Opérations[],8,0))),$D153&lt;&gt;""),"S",""))),"")</f>
        <v/>
      </c>
      <c r="AH153" s="80" t="str">
        <f t="array" aca="1" ref="AH153" ca="1">IFERROR(IF(AND(OR(WEEKDAY(AG$4,2)&gt;5,AG$4=Congés),OR(AG153="x",AG153="S")),AG153,IF(AH$4=$E153,"x",IF(AND(((AH$4-$E153)/VLOOKUP($D153,Opérations[],8,0))=INT(((AH$4-$E153)/VLOOKUP($D153,Opérations[],8,0))),$D153&lt;&gt;""),"S",""))),"")</f>
        <v/>
      </c>
      <c r="AI153" s="34" t="str">
        <f t="array" aca="1" ref="AI153" ca="1">IFERROR(IF(AND(OR(WEEKDAY(AH$4,2)&gt;5,AH$4=Congés),OR(AH153="x",AH153="S")),AH153,IF(AI$4=$E153,"x",IF(AND(((AI$4-$E153)/VLOOKUP($D153,Opérations[],8,0))=INT(((AI$4-$E153)/VLOOKUP($D153,Opérations[],8,0))),$D153&lt;&gt;""),"S",""))),"")</f>
        <v/>
      </c>
      <c r="AJ153" s="34" t="str">
        <f t="array" aca="1" ref="AJ153" ca="1">IFERROR(IF(AND(OR(WEEKDAY(AI$4,2)&gt;5,AI$4=Congés),OR(AI153="x",AI153="S")),AI153,IF(AJ$4=$E153,"x",IF(AND(((AJ$4-$E153)/VLOOKUP($D153,Opérations[],8,0))=INT(((AJ$4-$E153)/VLOOKUP($D153,Opérations[],8,0))),$D153&lt;&gt;""),"S",""))),"")</f>
        <v/>
      </c>
      <c r="AK153" s="34" t="str">
        <f t="array" aca="1" ref="AK153" ca="1">IFERROR(IF(AND(OR(WEEKDAY(AJ$4,2)&gt;5,AJ$4=Congés),OR(AJ153="x",AJ153="S")),AJ153,IF(AK$4=$E153,"x",IF(AND(((AK$4-$E153)/VLOOKUP($D153,Opérations[],8,0))=INT(((AK$4-$E153)/VLOOKUP($D153,Opérations[],8,0))),$D153&lt;&gt;""),"S",""))),"")</f>
        <v/>
      </c>
      <c r="AL153" s="34" t="str">
        <f t="array" aca="1" ref="AL153" ca="1">IFERROR(IF(AND(OR(WEEKDAY(AK$4,2)&gt;5,AK$4=Congés),OR(AK153="x",AK153="S")),AK153,IF(AL$4=$E153,"x",IF(AND(((AL$4-$E153)/VLOOKUP($D153,Opérations[],8,0))=INT(((AL$4-$E153)/VLOOKUP($D153,Opérations[],8,0))),$D153&lt;&gt;""),"S",""))),"")</f>
        <v/>
      </c>
      <c r="AM153" s="34" t="str">
        <f t="array" aca="1" ref="AM153" ca="1">IFERROR(IF(AND(OR(WEEKDAY(AL$4,2)&gt;5,AL$4=Congés),OR(AL153="x",AL153="S")),AL153,IF(AM$4=$E153,"x",IF(AND(((AM$4-$E153)/VLOOKUP($D153,Opérations[],8,0))=INT(((AM$4-$E153)/VLOOKUP($D153,Opérations[],8,0))),$D153&lt;&gt;""),"S",""))),"")</f>
        <v/>
      </c>
      <c r="AN153" s="34" t="str">
        <f t="array" aca="1" ref="AN153" ca="1">IFERROR(IF(AND(OR(WEEKDAY(AM$4,2)&gt;5,AM$4=Congés),OR(AM153="x",AM153="S")),AM153,IF(AN$4=$E153,"x",IF(AND(((AN$4-$E153)/VLOOKUP($D153,Opérations[],8,0))=INT(((AN$4-$E153)/VLOOKUP($D153,Opérations[],8,0))),$D153&lt;&gt;""),"S",""))),"")</f>
        <v/>
      </c>
      <c r="AO153" s="34" t="str">
        <f t="array" aca="1" ref="AO153" ca="1">IFERROR(IF(AND(OR(WEEKDAY(AN$4,2)&gt;5,AN$4=Congés),OR(AN153="x",AN153="S")),AN153,IF(AO$4=$E153,"x",IF(AND(((AO$4-$E153)/VLOOKUP($D153,Opérations[],8,0))=INT(((AO$4-$E153)/VLOOKUP($D153,Opérations[],8,0))),$D153&lt;&gt;""),"S",""))),"")</f>
        <v/>
      </c>
      <c r="AP153" s="34" t="str">
        <f t="array" aca="1" ref="AP153" ca="1">IFERROR(IF(AND(OR(WEEKDAY(AO$4,2)&gt;5,AO$4=Congés),OR(AO153="x",AO153="S")),AO153,IF(AP$4=$E153,"x",IF(AND(((AP$4-$E153)/VLOOKUP($D153,Opérations[],8,0))=INT(((AP$4-$E153)/VLOOKUP($D153,Opérations[],8,0))),$D153&lt;&gt;""),"S",""))),"")</f>
        <v/>
      </c>
      <c r="AQ153" s="34" t="str">
        <f t="array" aca="1" ref="AQ153" ca="1">IFERROR(IF(AND(OR(WEEKDAY(AP$4,2)&gt;5,AP$4=Congés),OR(AP153="x",AP153="S")),AP153,IF(AQ$4=$E153,"x",IF(AND(((AQ$4-$E153)/VLOOKUP($D153,Opérations[],8,0))=INT(((AQ$4-$E153)/VLOOKUP($D153,Opérations[],8,0))),$D153&lt;&gt;""),"S",""))),"")</f>
        <v/>
      </c>
      <c r="AR153" s="34" t="str">
        <f t="array" aca="1" ref="AR153" ca="1">IFERROR(IF(AND(OR(WEEKDAY(AQ$4,2)&gt;5,AQ$4=Congés),OR(AQ153="x",AQ153="S")),AQ153,IF(AR$4=$E153,"x",IF(AND(((AR$4-$E153)/VLOOKUP($D153,Opérations[],8,0))=INT(((AR$4-$E153)/VLOOKUP($D153,Opérations[],8,0))),$D153&lt;&gt;""),"S",""))),"")</f>
        <v/>
      </c>
      <c r="AS153" s="34" t="str">
        <f t="array" aca="1" ref="AS153" ca="1">IFERROR(IF(AND(OR(WEEKDAY(AR$4,2)&gt;5,AR$4=Congés),OR(AR153="x",AR153="S")),AR153,IF(AS$4=$E153,"x",IF(AND(((AS$4-$E153)/VLOOKUP($D153,Opérations[],8,0))=INT(((AS$4-$E153)/VLOOKUP($D153,Opérations[],8,0))),$D153&lt;&gt;""),"S",""))),"")</f>
        <v/>
      </c>
      <c r="AT153" s="34" t="str">
        <f t="array" aca="1" ref="AT153" ca="1">IFERROR(IF(AND(OR(WEEKDAY(AS$4,2)&gt;5,AS$4=Congés),OR(AS153="x",AS153="S")),AS153,IF(AT$4=$E153,"x",IF(AND(((AT$4-$E153)/VLOOKUP($D153,Opérations[],8,0))=INT(((AT$4-$E153)/VLOOKUP($D153,Opérations[],8,0))),$D153&lt;&gt;""),"S",""))),"")</f>
        <v/>
      </c>
      <c r="AU153" s="34" t="str">
        <f t="array" aca="1" ref="AU153" ca="1">IFERROR(IF(AND(OR(WEEKDAY(AT$4,2)&gt;5,AT$4=Congés),OR(AT153="x",AT153="S")),AT153,IF(AU$4=$E153,"x",IF(AND(((AU$4-$E153)/VLOOKUP($D153,Opérations[],8,0))=INT(((AU$4-$E153)/VLOOKUP($D153,Opérations[],8,0))),$D153&lt;&gt;""),"S",""))),"")</f>
        <v/>
      </c>
      <c r="AV153" s="34" t="str">
        <f t="array" aca="1" ref="AV153" ca="1">IFERROR(IF(AND(OR(WEEKDAY(AU$4,2)&gt;5,AU$4=Congés),OR(AU153="x",AU153="S")),AU153,IF(AV$4=$E153,"x",IF(AND(((AV$4-$E153)/VLOOKUP($D153,Opérations[],8,0))=INT(((AV$4-$E153)/VLOOKUP($D153,Opérations[],8,0))),$D153&lt;&gt;""),"S",""))),"")</f>
        <v/>
      </c>
      <c r="AW153" s="34" t="str">
        <f t="array" aca="1" ref="AW153" ca="1">IFERROR(IF(AND(OR(WEEKDAY(AV$4,2)&gt;5,AV$4=Congés),OR(AV153="x",AV153="S")),AV153,IF(AW$4=$E153,"x",IF(AND(((AW$4-$E153)/VLOOKUP($D153,Opérations[],8,0))=INT(((AW$4-$E153)/VLOOKUP($D153,Opérations[],8,0))),$D153&lt;&gt;""),"S",""))),"")</f>
        <v/>
      </c>
      <c r="AX153" s="34" t="str">
        <f t="array" aca="1" ref="AX153" ca="1">IFERROR(IF(AND(OR(WEEKDAY(AW$4,2)&gt;5,AW$4=Congés),OR(AW153="x",AW153="S")),AW153,IF(AX$4=$E153,"x",IF(AND(((AX$4-$E153)/VLOOKUP($D153,Opérations[],8,0))=INT(((AX$4-$E153)/VLOOKUP($D153,Opérations[],8,0))),$D153&lt;&gt;""),"S",""))),"")</f>
        <v/>
      </c>
      <c r="AY153" s="34" t="str">
        <f t="array" aca="1" ref="AY153" ca="1">IFERROR(IF(AND(OR(WEEKDAY(AX$4,2)&gt;5,AX$4=Congés),OR(AX153="x",AX153="S")),AX153,IF(AY$4=$E153,"x",IF(AND(((AY$4-$E153)/VLOOKUP($D153,Opérations[],8,0))=INT(((AY$4-$E153)/VLOOKUP($D153,Opérations[],8,0))),$D153&lt;&gt;""),"S",""))),"")</f>
        <v/>
      </c>
      <c r="AZ153" s="34" t="str">
        <f t="array" aca="1" ref="AZ153" ca="1">IFERROR(IF(AND(OR(WEEKDAY(AY$4,2)&gt;5,AY$4=Congés),OR(AY153="x",AY153="S")),AY153,IF(AZ$4=$E153,"x",IF(AND(((AZ$4-$E153)/VLOOKUP($D153,Opérations[],8,0))=INT(((AZ$4-$E153)/VLOOKUP($D153,Opérations[],8,0))),$D153&lt;&gt;""),"S",""))),"")</f>
        <v/>
      </c>
      <c r="BA153" s="34" t="str">
        <f t="array" aca="1" ref="BA153" ca="1">IFERROR(IF(AND(OR(WEEKDAY(AZ$4,2)&gt;5,AZ$4=Congés),OR(AZ153="x",AZ153="S")),AZ153,IF(BA$4=$E153,"x",IF(AND(((BA$4-$E153)/VLOOKUP($D153,Opérations[],8,0))=INT(((BA$4-$E153)/VLOOKUP($D153,Opérations[],8,0))),$D153&lt;&gt;""),"S",""))),"")</f>
        <v/>
      </c>
      <c r="BB153" s="34" t="str">
        <f t="array" aca="1" ref="BB153" ca="1">IFERROR(IF(AND(OR(WEEKDAY(BA$4,2)&gt;5,BA$4=Congés),OR(BA153="x",BA153="S")),BA153,IF(BB$4=$E153,"x",IF(AND(((BB$4-$E153)/VLOOKUP($D153,Opérations[],8,0))=INT(((BB$4-$E153)/VLOOKUP($D153,Opérations[],8,0))),$D153&lt;&gt;""),"S",""))),"")</f>
        <v/>
      </c>
      <c r="BC153" s="34" t="str">
        <f t="array" aca="1" ref="BC153" ca="1">IFERROR(IF(AND(OR(WEEKDAY(BB$4,2)&gt;5,BB$4=Congés),OR(BB153="x",BB153="S")),BB153,IF(BC$4=$E153,"x",IF(AND(((BC$4-$E153)/VLOOKUP($D153,Opérations[],8,0))=INT(((BC$4-$E153)/VLOOKUP($D153,Opérations[],8,0))),$D153&lt;&gt;""),"S",""))),"")</f>
        <v/>
      </c>
      <c r="BD153" s="72" t="str">
        <f t="array" aca="1" ref="BD153" ca="1">IFERROR(IF(AND(OR(WEEKDAY(BC$4,2)&gt;5,BC$4=Congés),OR(BC153="x",BC153="S")),BC153,IF(BD$4=$E153,"x",IF(AND(((BD$4-$E153)/VLOOKUP($D153,Opérations[],8,0))=INT(((BD$4-$E153)/VLOOKUP($D153,Opérations[],8,0))),$D153&lt;&gt;""),"S",""))),"")</f>
        <v/>
      </c>
    </row>
    <row r="154" spans="3:56">
      <c r="C154" s="160" t="str">
        <f>IF(ISBLANK(D154),"",VLOOKUP(D154,Opérations[],2,0))</f>
        <v>RABOTEUSE GAUCHE</v>
      </c>
      <c r="D154" s="4">
        <f t="shared" si="6"/>
        <v>148</v>
      </c>
      <c r="E154" s="71">
        <f>IF(ISBLANK(D154),"",VLOOKUP(D154,Opérations[],3,0))</f>
        <v>0</v>
      </c>
      <c r="F154" s="83"/>
      <c r="G154" s="80" t="str">
        <f t="array" aca="1" ref="G154" ca="1">IFERROR(IF(AND(OR(WEEKDAY(F$4,2)&gt;5,F$4=Congés),OR(F154="x",F154="S")),F154,IF(G$4=$E154,"x",IF(AND(((G$4-$E154)/VLOOKUP($D154,Opérations[],8,0))=INT(((G$4-$E154)/VLOOKUP($D154,Opérations[],8,0))),$D154&lt;&gt;""),"S",""))),"")</f>
        <v/>
      </c>
      <c r="H154" s="34" t="str">
        <f t="array" aca="1" ref="H154" ca="1">IFERROR(IF(AND(OR(WEEKDAY(G$4,2)&gt;5,G$4=Congés),OR(G154="x",G154="S")),G154,IF(H$4=$E154,"x",IF(AND(((H$4-$E154)/VLOOKUP($D154,Opérations[],8,0))=INT(((H$4-$E154)/VLOOKUP($D154,Opérations[],8,0))),$D154&lt;&gt;""),"S",""))),"")</f>
        <v/>
      </c>
      <c r="I154" s="34" t="str">
        <f t="array" aca="1" ref="I154" ca="1">IFERROR(IF(AND(OR(WEEKDAY(H$4,2)&gt;5,H$4=Congés),OR(H154="x",H154="S")),H154,IF(I$4=$E154,"x",IF(AND(((I$4-$E154)/VLOOKUP($D154,Opérations[],8,0))=INT(((I$4-$E154)/VLOOKUP($D154,Opérations[],8,0))),$D154&lt;&gt;""),"S",""))),"")</f>
        <v/>
      </c>
      <c r="J154" s="34" t="str">
        <f t="array" aca="1" ref="J154" ca="1">IFERROR(IF(AND(OR(WEEKDAY(I$4,2)&gt;5,I$4=Congés),OR(I154="x",I154="S")),I154,IF(J$4=$E154,"x",IF(AND(((J$4-$E154)/VLOOKUP($D154,Opérations[],8,0))=INT(((J$4-$E154)/VLOOKUP($D154,Opérations[],8,0))),$D154&lt;&gt;""),"S",""))),"")</f>
        <v/>
      </c>
      <c r="K154" s="34" t="str">
        <f t="array" aca="1" ref="K154" ca="1">IFERROR(IF(AND(OR(WEEKDAY(J$4,2)&gt;5,J$4=Congés),OR(J154="x",J154="S")),J154,IF(K$4=$E154,"x",IF(AND(((K$4-$E154)/VLOOKUP($D154,Opérations[],8,0))=INT(((K$4-$E154)/VLOOKUP($D154,Opérations[],8,0))),$D154&lt;&gt;""),"S",""))),"")</f>
        <v/>
      </c>
      <c r="L154" s="34" t="str">
        <f t="array" aca="1" ref="L154" ca="1">IFERROR(IF(AND(OR(WEEKDAY(K$4,2)&gt;5,K$4=Congés),OR(K154="x",K154="S")),K154,IF(L$4=$E154,"x",IF(AND(((L$4-$E154)/VLOOKUP($D154,Opérations[],8,0))=INT(((L$4-$E154)/VLOOKUP($D154,Opérations[],8,0))),$D154&lt;&gt;""),"S",""))),"")</f>
        <v/>
      </c>
      <c r="M154" s="34" t="str">
        <f t="array" aca="1" ref="M154" ca="1">IFERROR(IF(AND(OR(WEEKDAY(L$4,2)&gt;5,L$4=Congés),OR(L154="x",L154="S")),L154,IF(M$4=$E154,"x",IF(AND(((M$4-$E154)/VLOOKUP($D154,Opérations[],8,0))=INT(((M$4-$E154)/VLOOKUP($D154,Opérations[],8,0))),$D154&lt;&gt;""),"S",""))),"")</f>
        <v/>
      </c>
      <c r="N154" s="34" t="str">
        <f t="array" aca="1" ref="N154" ca="1">IFERROR(IF(AND(OR(WEEKDAY(M$4,2)&gt;5,M$4=Congés),OR(M154="x",M154="S")),M154,IF(N$4=$E154,"x",IF(AND(((N$4-$E154)/VLOOKUP($D154,Opérations[],8,0))=INT(((N$4-$E154)/VLOOKUP($D154,Opérations[],8,0))),$D154&lt;&gt;""),"S",""))),"")</f>
        <v/>
      </c>
      <c r="O154" s="34" t="str">
        <f t="array" aca="1" ref="O154" ca="1">IFERROR(IF(AND(OR(WEEKDAY(N$4,2)&gt;5,N$4=Congés),OR(N154="x",N154="S")),N154,IF(O$4=$E154,"x",IF(AND(((O$4-$E154)/VLOOKUP($D154,Opérations[],8,0))=INT(((O$4-$E154)/VLOOKUP($D154,Opérations[],8,0))),$D154&lt;&gt;""),"S",""))),"")</f>
        <v/>
      </c>
      <c r="P154" s="34" t="str">
        <f t="array" aca="1" ref="P154" ca="1">IFERROR(IF(AND(OR(WEEKDAY(O$4,2)&gt;5,O$4=Congés),OR(O154="x",O154="S")),O154,IF(P$4=$E154,"x",IF(AND(((P$4-$E154)/VLOOKUP($D154,Opérations[],8,0))=INT(((P$4-$E154)/VLOOKUP($D154,Opérations[],8,0))),$D154&lt;&gt;""),"S",""))),"")</f>
        <v/>
      </c>
      <c r="Q154" s="34" t="str">
        <f t="array" aca="1" ref="Q154" ca="1">IFERROR(IF(AND(OR(WEEKDAY(P$4,2)&gt;5,P$4=Congés),OR(P154="x",P154="S")),P154,IF(Q$4=$E154,"x",IF(AND(((Q$4-$E154)/VLOOKUP($D154,Opérations[],8,0))=INT(((Q$4-$E154)/VLOOKUP($D154,Opérations[],8,0))),$D154&lt;&gt;""),"S",""))),"")</f>
        <v/>
      </c>
      <c r="R154" s="34" t="str">
        <f t="array" aca="1" ref="R154" ca="1">IFERROR(IF(AND(OR(WEEKDAY(Q$4,2)&gt;5,Q$4=Congés),OR(Q154="x",Q154="S")),Q154,IF(R$4=$E154,"x",IF(AND(((R$4-$E154)/VLOOKUP($D154,Opérations[],8,0))=INT(((R$4-$E154)/VLOOKUP($D154,Opérations[],8,0))),$D154&lt;&gt;""),"S",""))),"")</f>
        <v/>
      </c>
      <c r="S154" s="34" t="str">
        <f t="array" aca="1" ref="S154" ca="1">IFERROR(IF(AND(OR(WEEKDAY(R$4,2)&gt;5,R$4=Congés),OR(R154="x",R154="S")),R154,IF(S$4=$E154,"x",IF(AND(((S$4-$E154)/VLOOKUP($D154,Opérations[],8,0))=INT(((S$4-$E154)/VLOOKUP($D154,Opérations[],8,0))),$D154&lt;&gt;""),"S",""))),"")</f>
        <v/>
      </c>
      <c r="T154" s="34" t="str">
        <f t="array" aca="1" ref="T154" ca="1">IFERROR(IF(AND(OR(WEEKDAY(S$4,2)&gt;5,S$4=Congés),OR(S154="x",S154="S")),S154,IF(T$4=$E154,"x",IF(AND(((T$4-$E154)/VLOOKUP($D154,Opérations[],8,0))=INT(((T$4-$E154)/VLOOKUP($D154,Opérations[],8,0))),$D154&lt;&gt;""),"S",""))),"")</f>
        <v/>
      </c>
      <c r="U154" s="34" t="str">
        <f t="array" aca="1" ref="U154" ca="1">IFERROR(IF(AND(OR(WEEKDAY(T$4,2)&gt;5,T$4=Congés),OR(T154="x",T154="S")),T154,IF(U$4=$E154,"x",IF(AND(((U$4-$E154)/VLOOKUP($D154,Opérations[],8,0))=INT(((U$4-$E154)/VLOOKUP($D154,Opérations[],8,0))),$D154&lt;&gt;""),"S",""))),"")</f>
        <v/>
      </c>
      <c r="V154" s="34" t="str">
        <f t="array" aca="1" ref="V154" ca="1">IFERROR(IF(AND(OR(WEEKDAY(U$4,2)&gt;5,U$4=Congés),OR(U154="x",U154="S")),U154,IF(V$4=$E154,"x",IF(AND(((V$4-$E154)/VLOOKUP($D154,Opérations[],8,0))=INT(((V$4-$E154)/VLOOKUP($D154,Opérations[],8,0))),$D154&lt;&gt;""),"S",""))),"")</f>
        <v/>
      </c>
      <c r="W154" s="34" t="str">
        <f t="array" aca="1" ref="W154" ca="1">IFERROR(IF(AND(OR(WEEKDAY(V$4,2)&gt;5,V$4=Congés),OR(V154="x",V154="S")),V154,IF(W$4=$E154,"x",IF(AND(((W$4-$E154)/VLOOKUP($D154,Opérations[],8,0))=INT(((W$4-$E154)/VLOOKUP($D154,Opérations[],8,0))),$D154&lt;&gt;""),"S",""))),"")</f>
        <v/>
      </c>
      <c r="X154" s="34" t="str">
        <f t="array" aca="1" ref="X154" ca="1">IFERROR(IF(AND(OR(WEEKDAY(W$4,2)&gt;5,W$4=Congés),OR(W154="x",W154="S")),W154,IF(X$4=$E154,"x",IF(AND(((X$4-$E154)/VLOOKUP($D154,Opérations[],8,0))=INT(((X$4-$E154)/VLOOKUP($D154,Opérations[],8,0))),$D154&lt;&gt;""),"S",""))),"")</f>
        <v/>
      </c>
      <c r="Y154" s="34" t="str">
        <f t="array" aca="1" ref="Y154" ca="1">IFERROR(IF(AND(OR(WEEKDAY(X$4,2)&gt;5,X$4=Congés),OR(X154="x",X154="S")),X154,IF(Y$4=$E154,"x",IF(AND(((Y$4-$E154)/VLOOKUP($D154,Opérations[],8,0))=INT(((Y$4-$E154)/VLOOKUP($D154,Opérations[],8,0))),$D154&lt;&gt;""),"S",""))),"")</f>
        <v/>
      </c>
      <c r="Z154" s="34" t="str">
        <f t="array" aca="1" ref="Z154" ca="1">IFERROR(IF(AND(OR(WEEKDAY(Y$4,2)&gt;5,Y$4=Congés),OR(Y154="x",Y154="S")),Y154,IF(Z$4=$E154,"x",IF(AND(((Z$4-$E154)/VLOOKUP($D154,Opérations[],8,0))=INT(((Z$4-$E154)/VLOOKUP($D154,Opérations[],8,0))),$D154&lt;&gt;""),"S",""))),"")</f>
        <v/>
      </c>
      <c r="AA154" s="34" t="str">
        <f t="array" aca="1" ref="AA154" ca="1">IFERROR(IF(AND(OR(WEEKDAY(Z$4,2)&gt;5,Z$4=Congés),OR(Z154="x",Z154="S")),Z154,IF(AA$4=$E154,"x",IF(AND(((AA$4-$E154)/VLOOKUP($D154,Opérations[],8,0))=INT(((AA$4-$E154)/VLOOKUP($D154,Opérations[],8,0))),$D154&lt;&gt;""),"S",""))),"")</f>
        <v/>
      </c>
      <c r="AB154" s="34" t="str">
        <f t="array" aca="1" ref="AB154" ca="1">IFERROR(IF(AND(OR(WEEKDAY(AA$4,2)&gt;5,AA$4=Congés),OR(AA154="x",AA154="S")),AA154,IF(AB$4=$E154,"x",IF(AND(((AB$4-$E154)/VLOOKUP($D154,Opérations[],8,0))=INT(((AB$4-$E154)/VLOOKUP($D154,Opérations[],8,0))),$D154&lt;&gt;""),"S",""))),"")</f>
        <v/>
      </c>
      <c r="AC154" s="34" t="str">
        <f t="array" aca="1" ref="AC154" ca="1">IFERROR(IF(AND(OR(WEEKDAY(AB$4,2)&gt;5,AB$4=Congés),OR(AB154="x",AB154="S")),AB154,IF(AC$4=$E154,"x",IF(AND(((AC$4-$E154)/VLOOKUP($D154,Opérations[],8,0))=INT(((AC$4-$E154)/VLOOKUP($D154,Opérations[],8,0))),$D154&lt;&gt;""),"S",""))),"")</f>
        <v/>
      </c>
      <c r="AD154" s="34" t="str">
        <f t="array" aca="1" ref="AD154" ca="1">IFERROR(IF(AND(OR(WEEKDAY(AC$4,2)&gt;5,AC$4=Congés),OR(AC154="x",AC154="S")),AC154,IF(AD$4=$E154,"x",IF(AND(((AD$4-$E154)/VLOOKUP($D154,Opérations[],8,0))=INT(((AD$4-$E154)/VLOOKUP($D154,Opérations[],8,0))),$D154&lt;&gt;""),"S",""))),"")</f>
        <v/>
      </c>
      <c r="AE154" s="34" t="str">
        <f t="array" aca="1" ref="AE154" ca="1">IFERROR(IF(AND(OR(WEEKDAY(AD$4,2)&gt;5,AD$4=Congés),OR(AD154="x",AD154="S")),AD154,IF(AE$4=$E154,"x",IF(AND(((AE$4-$E154)/VLOOKUP($D154,Opérations[],8,0))=INT(((AE$4-$E154)/VLOOKUP($D154,Opérations[],8,0))),$D154&lt;&gt;""),"S",""))),"")</f>
        <v/>
      </c>
      <c r="AF154" s="34" t="str">
        <f t="array" aca="1" ref="AF154" ca="1">IFERROR(IF(AND(OR(WEEKDAY(AE$4,2)&gt;5,AE$4=Congés),OR(AE154="x",AE154="S")),AE154,IF(AF$4=$E154,"x",IF(AND(((AF$4-$E154)/VLOOKUP($D154,Opérations[],8,0))=INT(((AF$4-$E154)/VLOOKUP($D154,Opérations[],8,0))),$D154&lt;&gt;""),"S",""))),"")</f>
        <v/>
      </c>
      <c r="AG154" s="72" t="str">
        <f t="array" aca="1" ref="AG154" ca="1">IFERROR(IF(AND(OR(WEEKDAY(AF$4,2)&gt;5,AF$4=Congés),OR(AF154="x",AF154="S")),AF154,IF(AG$4=$E154,"x",IF(AND(((AG$4-$E154)/VLOOKUP($D154,Opérations[],8,0))=INT(((AG$4-$E154)/VLOOKUP($D154,Opérations[],8,0))),$D154&lt;&gt;""),"S",""))),"")</f>
        <v/>
      </c>
      <c r="AH154" s="80" t="str">
        <f t="array" aca="1" ref="AH154" ca="1">IFERROR(IF(AND(OR(WEEKDAY(AG$4,2)&gt;5,AG$4=Congés),OR(AG154="x",AG154="S")),AG154,IF(AH$4=$E154,"x",IF(AND(((AH$4-$E154)/VLOOKUP($D154,Opérations[],8,0))=INT(((AH$4-$E154)/VLOOKUP($D154,Opérations[],8,0))),$D154&lt;&gt;""),"S",""))),"")</f>
        <v/>
      </c>
      <c r="AI154" s="34" t="str">
        <f t="array" aca="1" ref="AI154" ca="1">IFERROR(IF(AND(OR(WEEKDAY(AH$4,2)&gt;5,AH$4=Congés),OR(AH154="x",AH154="S")),AH154,IF(AI$4=$E154,"x",IF(AND(((AI$4-$E154)/VLOOKUP($D154,Opérations[],8,0))=INT(((AI$4-$E154)/VLOOKUP($D154,Opérations[],8,0))),$D154&lt;&gt;""),"S",""))),"")</f>
        <v/>
      </c>
      <c r="AJ154" s="34" t="str">
        <f t="array" aca="1" ref="AJ154" ca="1">IFERROR(IF(AND(OR(WEEKDAY(AI$4,2)&gt;5,AI$4=Congés),OR(AI154="x",AI154="S")),AI154,IF(AJ$4=$E154,"x",IF(AND(((AJ$4-$E154)/VLOOKUP($D154,Opérations[],8,0))=INT(((AJ$4-$E154)/VLOOKUP($D154,Opérations[],8,0))),$D154&lt;&gt;""),"S",""))),"")</f>
        <v/>
      </c>
      <c r="AK154" s="34" t="str">
        <f t="array" aca="1" ref="AK154" ca="1">IFERROR(IF(AND(OR(WEEKDAY(AJ$4,2)&gt;5,AJ$4=Congés),OR(AJ154="x",AJ154="S")),AJ154,IF(AK$4=$E154,"x",IF(AND(((AK$4-$E154)/VLOOKUP($D154,Opérations[],8,0))=INT(((AK$4-$E154)/VLOOKUP($D154,Opérations[],8,0))),$D154&lt;&gt;""),"S",""))),"")</f>
        <v/>
      </c>
      <c r="AL154" s="34" t="str">
        <f t="array" aca="1" ref="AL154" ca="1">IFERROR(IF(AND(OR(WEEKDAY(AK$4,2)&gt;5,AK$4=Congés),OR(AK154="x",AK154="S")),AK154,IF(AL$4=$E154,"x",IF(AND(((AL$4-$E154)/VLOOKUP($D154,Opérations[],8,0))=INT(((AL$4-$E154)/VLOOKUP($D154,Opérations[],8,0))),$D154&lt;&gt;""),"S",""))),"")</f>
        <v/>
      </c>
      <c r="AM154" s="34" t="str">
        <f t="array" aca="1" ref="AM154" ca="1">IFERROR(IF(AND(OR(WEEKDAY(AL$4,2)&gt;5,AL$4=Congés),OR(AL154="x",AL154="S")),AL154,IF(AM$4=$E154,"x",IF(AND(((AM$4-$E154)/VLOOKUP($D154,Opérations[],8,0))=INT(((AM$4-$E154)/VLOOKUP($D154,Opérations[],8,0))),$D154&lt;&gt;""),"S",""))),"")</f>
        <v/>
      </c>
      <c r="AN154" s="34" t="str">
        <f t="array" aca="1" ref="AN154" ca="1">IFERROR(IF(AND(OR(WEEKDAY(AM$4,2)&gt;5,AM$4=Congés),OR(AM154="x",AM154="S")),AM154,IF(AN$4=$E154,"x",IF(AND(((AN$4-$E154)/VLOOKUP($D154,Opérations[],8,0))=INT(((AN$4-$E154)/VLOOKUP($D154,Opérations[],8,0))),$D154&lt;&gt;""),"S",""))),"")</f>
        <v/>
      </c>
      <c r="AO154" s="34" t="str">
        <f t="array" aca="1" ref="AO154" ca="1">IFERROR(IF(AND(OR(WEEKDAY(AN$4,2)&gt;5,AN$4=Congés),OR(AN154="x",AN154="S")),AN154,IF(AO$4=$E154,"x",IF(AND(((AO$4-$E154)/VLOOKUP($D154,Opérations[],8,0))=INT(((AO$4-$E154)/VLOOKUP($D154,Opérations[],8,0))),$D154&lt;&gt;""),"S",""))),"")</f>
        <v/>
      </c>
      <c r="AP154" s="34" t="str">
        <f t="array" aca="1" ref="AP154" ca="1">IFERROR(IF(AND(OR(WEEKDAY(AO$4,2)&gt;5,AO$4=Congés),OR(AO154="x",AO154="S")),AO154,IF(AP$4=$E154,"x",IF(AND(((AP$4-$E154)/VLOOKUP($D154,Opérations[],8,0))=INT(((AP$4-$E154)/VLOOKUP($D154,Opérations[],8,0))),$D154&lt;&gt;""),"S",""))),"")</f>
        <v/>
      </c>
      <c r="AQ154" s="34" t="str">
        <f t="array" aca="1" ref="AQ154" ca="1">IFERROR(IF(AND(OR(WEEKDAY(AP$4,2)&gt;5,AP$4=Congés),OR(AP154="x",AP154="S")),AP154,IF(AQ$4=$E154,"x",IF(AND(((AQ$4-$E154)/VLOOKUP($D154,Opérations[],8,0))=INT(((AQ$4-$E154)/VLOOKUP($D154,Opérations[],8,0))),$D154&lt;&gt;""),"S",""))),"")</f>
        <v/>
      </c>
      <c r="AR154" s="34" t="str">
        <f t="array" aca="1" ref="AR154" ca="1">IFERROR(IF(AND(OR(WEEKDAY(AQ$4,2)&gt;5,AQ$4=Congés),OR(AQ154="x",AQ154="S")),AQ154,IF(AR$4=$E154,"x",IF(AND(((AR$4-$E154)/VLOOKUP($D154,Opérations[],8,0))=INT(((AR$4-$E154)/VLOOKUP($D154,Opérations[],8,0))),$D154&lt;&gt;""),"S",""))),"")</f>
        <v/>
      </c>
      <c r="AS154" s="34" t="str">
        <f t="array" aca="1" ref="AS154" ca="1">IFERROR(IF(AND(OR(WEEKDAY(AR$4,2)&gt;5,AR$4=Congés),OR(AR154="x",AR154="S")),AR154,IF(AS$4=$E154,"x",IF(AND(((AS$4-$E154)/VLOOKUP($D154,Opérations[],8,0))=INT(((AS$4-$E154)/VLOOKUP($D154,Opérations[],8,0))),$D154&lt;&gt;""),"S",""))),"")</f>
        <v/>
      </c>
      <c r="AT154" s="34" t="str">
        <f t="array" aca="1" ref="AT154" ca="1">IFERROR(IF(AND(OR(WEEKDAY(AS$4,2)&gt;5,AS$4=Congés),OR(AS154="x",AS154="S")),AS154,IF(AT$4=$E154,"x",IF(AND(((AT$4-$E154)/VLOOKUP($D154,Opérations[],8,0))=INT(((AT$4-$E154)/VLOOKUP($D154,Opérations[],8,0))),$D154&lt;&gt;""),"S",""))),"")</f>
        <v/>
      </c>
      <c r="AU154" s="34" t="str">
        <f t="array" aca="1" ref="AU154" ca="1">IFERROR(IF(AND(OR(WEEKDAY(AT$4,2)&gt;5,AT$4=Congés),OR(AT154="x",AT154="S")),AT154,IF(AU$4=$E154,"x",IF(AND(((AU$4-$E154)/VLOOKUP($D154,Opérations[],8,0))=INT(((AU$4-$E154)/VLOOKUP($D154,Opérations[],8,0))),$D154&lt;&gt;""),"S",""))),"")</f>
        <v/>
      </c>
      <c r="AV154" s="34" t="str">
        <f t="array" aca="1" ref="AV154" ca="1">IFERROR(IF(AND(OR(WEEKDAY(AU$4,2)&gt;5,AU$4=Congés),OR(AU154="x",AU154="S")),AU154,IF(AV$4=$E154,"x",IF(AND(((AV$4-$E154)/VLOOKUP($D154,Opérations[],8,0))=INT(((AV$4-$E154)/VLOOKUP($D154,Opérations[],8,0))),$D154&lt;&gt;""),"S",""))),"")</f>
        <v/>
      </c>
      <c r="AW154" s="34" t="str">
        <f t="array" aca="1" ref="AW154" ca="1">IFERROR(IF(AND(OR(WEEKDAY(AV$4,2)&gt;5,AV$4=Congés),OR(AV154="x",AV154="S")),AV154,IF(AW$4=$E154,"x",IF(AND(((AW$4-$E154)/VLOOKUP($D154,Opérations[],8,0))=INT(((AW$4-$E154)/VLOOKUP($D154,Opérations[],8,0))),$D154&lt;&gt;""),"S",""))),"")</f>
        <v/>
      </c>
      <c r="AX154" s="34" t="str">
        <f t="array" aca="1" ref="AX154" ca="1">IFERROR(IF(AND(OR(WEEKDAY(AW$4,2)&gt;5,AW$4=Congés),OR(AW154="x",AW154="S")),AW154,IF(AX$4=$E154,"x",IF(AND(((AX$4-$E154)/VLOOKUP($D154,Opérations[],8,0))=INT(((AX$4-$E154)/VLOOKUP($D154,Opérations[],8,0))),$D154&lt;&gt;""),"S",""))),"")</f>
        <v/>
      </c>
      <c r="AY154" s="34" t="str">
        <f t="array" aca="1" ref="AY154" ca="1">IFERROR(IF(AND(OR(WEEKDAY(AX$4,2)&gt;5,AX$4=Congés),OR(AX154="x",AX154="S")),AX154,IF(AY$4=$E154,"x",IF(AND(((AY$4-$E154)/VLOOKUP($D154,Opérations[],8,0))=INT(((AY$4-$E154)/VLOOKUP($D154,Opérations[],8,0))),$D154&lt;&gt;""),"S",""))),"")</f>
        <v/>
      </c>
      <c r="AZ154" s="34" t="str">
        <f t="array" aca="1" ref="AZ154" ca="1">IFERROR(IF(AND(OR(WEEKDAY(AY$4,2)&gt;5,AY$4=Congés),OR(AY154="x",AY154="S")),AY154,IF(AZ$4=$E154,"x",IF(AND(((AZ$4-$E154)/VLOOKUP($D154,Opérations[],8,0))=INT(((AZ$4-$E154)/VLOOKUP($D154,Opérations[],8,0))),$D154&lt;&gt;""),"S",""))),"")</f>
        <v/>
      </c>
      <c r="BA154" s="34" t="str">
        <f t="array" aca="1" ref="BA154" ca="1">IFERROR(IF(AND(OR(WEEKDAY(AZ$4,2)&gt;5,AZ$4=Congés),OR(AZ154="x",AZ154="S")),AZ154,IF(BA$4=$E154,"x",IF(AND(((BA$4-$E154)/VLOOKUP($D154,Opérations[],8,0))=INT(((BA$4-$E154)/VLOOKUP($D154,Opérations[],8,0))),$D154&lt;&gt;""),"S",""))),"")</f>
        <v/>
      </c>
      <c r="BB154" s="34" t="str">
        <f t="array" aca="1" ref="BB154" ca="1">IFERROR(IF(AND(OR(WEEKDAY(BA$4,2)&gt;5,BA$4=Congés),OR(BA154="x",BA154="S")),BA154,IF(BB$4=$E154,"x",IF(AND(((BB$4-$E154)/VLOOKUP($D154,Opérations[],8,0))=INT(((BB$4-$E154)/VLOOKUP($D154,Opérations[],8,0))),$D154&lt;&gt;""),"S",""))),"")</f>
        <v/>
      </c>
      <c r="BC154" s="34" t="str">
        <f t="array" aca="1" ref="BC154" ca="1">IFERROR(IF(AND(OR(WEEKDAY(BB$4,2)&gt;5,BB$4=Congés),OR(BB154="x",BB154="S")),BB154,IF(BC$4=$E154,"x",IF(AND(((BC$4-$E154)/VLOOKUP($D154,Opérations[],8,0))=INT(((BC$4-$E154)/VLOOKUP($D154,Opérations[],8,0))),$D154&lt;&gt;""),"S",""))),"")</f>
        <v/>
      </c>
      <c r="BD154" s="72" t="str">
        <f t="array" aca="1" ref="BD154" ca="1">IFERROR(IF(AND(OR(WEEKDAY(BC$4,2)&gt;5,BC$4=Congés),OR(BC154="x",BC154="S")),BC154,IF(BD$4=$E154,"x",IF(AND(((BD$4-$E154)/VLOOKUP($D154,Opérations[],8,0))=INT(((BD$4-$E154)/VLOOKUP($D154,Opérations[],8,0))),$D154&lt;&gt;""),"S",""))),"")</f>
        <v/>
      </c>
    </row>
    <row r="155" spans="3:56">
      <c r="C155" s="159" t="str">
        <f>IF(ISBLANK(D155),"",VLOOKUP(D155,Opérations[],2,0))</f>
        <v xml:space="preserve">Vérification film patin de guidage deplacement </v>
      </c>
      <c r="D155" s="4">
        <f t="shared" si="6"/>
        <v>149</v>
      </c>
      <c r="E155" s="71">
        <f>IF(ISBLANK(D155),"",VLOOKUP(D155,Opérations[],3,0))</f>
        <v>42657</v>
      </c>
      <c r="F155" s="83"/>
      <c r="G155" s="80" t="str">
        <f t="array" aca="1" ref="G155" ca="1">IFERROR(IF(AND(OR(WEEKDAY(F$4,2)&gt;5,F$4=Congés),OR(F155="x",F155="S")),F155,IF(G$4=$E155,"x",IF(AND(((G$4-$E155)/VLOOKUP($D155,Opérations[],8,0))=INT(((G$4-$E155)/VLOOKUP($D155,Opérations[],8,0))),$D155&lt;&gt;""),"S",""))),"")</f>
        <v/>
      </c>
      <c r="H155" s="34" t="str">
        <f t="array" aca="1" ref="H155" ca="1">IFERROR(IF(AND(OR(WEEKDAY(G$4,2)&gt;5,G$4=Congés),OR(G155="x",G155="S")),G155,IF(H$4=$E155,"x",IF(AND(((H$4-$E155)/VLOOKUP($D155,Opérations[],8,0))=INT(((H$4-$E155)/VLOOKUP($D155,Opérations[],8,0))),$D155&lt;&gt;""),"S",""))),"")</f>
        <v/>
      </c>
      <c r="I155" s="34" t="str">
        <f t="array" aca="1" ref="I155" ca="1">IFERROR(IF(AND(OR(WEEKDAY(H$4,2)&gt;5,H$4=Congés),OR(H155="x",H155="S")),H155,IF(I$4=$E155,"x",IF(AND(((I$4-$E155)/VLOOKUP($D155,Opérations[],8,0))=INT(((I$4-$E155)/VLOOKUP($D155,Opérations[],8,0))),$D155&lt;&gt;""),"S",""))),"")</f>
        <v>S</v>
      </c>
      <c r="J155" s="34" t="str">
        <f t="array" aca="1" ref="J155" ca="1">IFERROR(IF(AND(OR(WEEKDAY(I$4,2)&gt;5,I$4=Congés),OR(I155="x",I155="S")),I155,IF(J$4=$E155,"x",IF(AND(((J$4-$E155)/VLOOKUP($D155,Opérations[],8,0))=INT(((J$4-$E155)/VLOOKUP($D155,Opérations[],8,0))),$D155&lt;&gt;""),"S",""))),"")</f>
        <v/>
      </c>
      <c r="K155" s="34" t="str">
        <f t="array" aca="1" ref="K155" ca="1">IFERROR(IF(AND(OR(WEEKDAY(J$4,2)&gt;5,J$4=Congés),OR(J155="x",J155="S")),J155,IF(K$4=$E155,"x",IF(AND(((K$4-$E155)/VLOOKUP($D155,Opérations[],8,0))=INT(((K$4-$E155)/VLOOKUP($D155,Opérations[],8,0))),$D155&lt;&gt;""),"S",""))),"")</f>
        <v/>
      </c>
      <c r="L155" s="34" t="str">
        <f t="array" aca="1" ref="L155" ca="1">IFERROR(IF(AND(OR(WEEKDAY(K$4,2)&gt;5,K$4=Congés),OR(K155="x",K155="S")),K155,IF(L$4=$E155,"x",IF(AND(((L$4-$E155)/VLOOKUP($D155,Opérations[],8,0))=INT(((L$4-$E155)/VLOOKUP($D155,Opérations[],8,0))),$D155&lt;&gt;""),"S",""))),"")</f>
        <v/>
      </c>
      <c r="M155" s="34" t="str">
        <f t="array" aca="1" ref="M155" ca="1">IFERROR(IF(AND(OR(WEEKDAY(L$4,2)&gt;5,L$4=Congés),OR(L155="x",L155="S")),L155,IF(M$4=$E155,"x",IF(AND(((M$4-$E155)/VLOOKUP($D155,Opérations[],8,0))=INT(((M$4-$E155)/VLOOKUP($D155,Opérations[],8,0))),$D155&lt;&gt;""),"S",""))),"")</f>
        <v/>
      </c>
      <c r="N155" s="34" t="str">
        <f t="array" aca="1" ref="N155" ca="1">IFERROR(IF(AND(OR(WEEKDAY(M$4,2)&gt;5,M$4=Congés),OR(M155="x",M155="S")),M155,IF(N$4=$E155,"x",IF(AND(((N$4-$E155)/VLOOKUP($D155,Opérations[],8,0))=INT(((N$4-$E155)/VLOOKUP($D155,Opérations[],8,0))),$D155&lt;&gt;""),"S",""))),"")</f>
        <v/>
      </c>
      <c r="O155" s="34" t="str">
        <f t="array" aca="1" ref="O155" ca="1">IFERROR(IF(AND(OR(WEEKDAY(N$4,2)&gt;5,N$4=Congés),OR(N155="x",N155="S")),N155,IF(O$4=$E155,"x",IF(AND(((O$4-$E155)/VLOOKUP($D155,Opérations[],8,0))=INT(((O$4-$E155)/VLOOKUP($D155,Opérations[],8,0))),$D155&lt;&gt;""),"S",""))),"")</f>
        <v/>
      </c>
      <c r="P155" s="34" t="str">
        <f t="array" aca="1" ref="P155" ca="1">IFERROR(IF(AND(OR(WEEKDAY(O$4,2)&gt;5,O$4=Congés),OR(O155="x",O155="S")),O155,IF(P$4=$E155,"x",IF(AND(((P$4-$E155)/VLOOKUP($D155,Opérations[],8,0))=INT(((P$4-$E155)/VLOOKUP($D155,Opérations[],8,0))),$D155&lt;&gt;""),"S",""))),"")</f>
        <v/>
      </c>
      <c r="Q155" s="34" t="str">
        <f t="array" aca="1" ref="Q155" ca="1">IFERROR(IF(AND(OR(WEEKDAY(P$4,2)&gt;5,P$4=Congés),OR(P155="x",P155="S")),P155,IF(Q$4=$E155,"x",IF(AND(((Q$4-$E155)/VLOOKUP($D155,Opérations[],8,0))=INT(((Q$4-$E155)/VLOOKUP($D155,Opérations[],8,0))),$D155&lt;&gt;""),"S",""))),"")</f>
        <v/>
      </c>
      <c r="R155" s="34" t="str">
        <f t="array" aca="1" ref="R155" ca="1">IFERROR(IF(AND(OR(WEEKDAY(Q$4,2)&gt;5,Q$4=Congés),OR(Q155="x",Q155="S")),Q155,IF(R$4=$E155,"x",IF(AND(((R$4-$E155)/VLOOKUP($D155,Opérations[],8,0))=INT(((R$4-$E155)/VLOOKUP($D155,Opérations[],8,0))),$D155&lt;&gt;""),"S",""))),"")</f>
        <v/>
      </c>
      <c r="S155" s="34" t="str">
        <f t="array" aca="1" ref="S155" ca="1">IFERROR(IF(AND(OR(WEEKDAY(R$4,2)&gt;5,R$4=Congés),OR(R155="x",R155="S")),R155,IF(S$4=$E155,"x",IF(AND(((S$4-$E155)/VLOOKUP($D155,Opérations[],8,0))=INT(((S$4-$E155)/VLOOKUP($D155,Opérations[],8,0))),$D155&lt;&gt;""),"S",""))),"")</f>
        <v/>
      </c>
      <c r="T155" s="34" t="str">
        <f t="array" aca="1" ref="T155" ca="1">IFERROR(IF(AND(OR(WEEKDAY(S$4,2)&gt;5,S$4=Congés),OR(S155="x",S155="S")),S155,IF(T$4=$E155,"x",IF(AND(((T$4-$E155)/VLOOKUP($D155,Opérations[],8,0))=INT(((T$4-$E155)/VLOOKUP($D155,Opérations[],8,0))),$D155&lt;&gt;""),"S",""))),"")</f>
        <v/>
      </c>
      <c r="U155" s="34" t="str">
        <f t="array" aca="1" ref="U155" ca="1">IFERROR(IF(AND(OR(WEEKDAY(T$4,2)&gt;5,T$4=Congés),OR(T155="x",T155="S")),T155,IF(U$4=$E155,"x",IF(AND(((U$4-$E155)/VLOOKUP($D155,Opérations[],8,0))=INT(((U$4-$E155)/VLOOKUP($D155,Opérations[],8,0))),$D155&lt;&gt;""),"S",""))),"")</f>
        <v/>
      </c>
      <c r="V155" s="34" t="str">
        <f t="array" aca="1" ref="V155" ca="1">IFERROR(IF(AND(OR(WEEKDAY(U$4,2)&gt;5,U$4=Congés),OR(U155="x",U155="S")),U155,IF(V$4=$E155,"x",IF(AND(((V$4-$E155)/VLOOKUP($D155,Opérations[],8,0))=INT(((V$4-$E155)/VLOOKUP($D155,Opérations[],8,0))),$D155&lt;&gt;""),"S",""))),"")</f>
        <v/>
      </c>
      <c r="W155" s="34" t="str">
        <f t="array" aca="1" ref="W155" ca="1">IFERROR(IF(AND(OR(WEEKDAY(V$4,2)&gt;5,V$4=Congés),OR(V155="x",V155="S")),V155,IF(W$4=$E155,"x",IF(AND(((W$4-$E155)/VLOOKUP($D155,Opérations[],8,0))=INT(((W$4-$E155)/VLOOKUP($D155,Opérations[],8,0))),$D155&lt;&gt;""),"S",""))),"")</f>
        <v>S</v>
      </c>
      <c r="X155" s="34" t="str">
        <f t="array" aca="1" ref="X155" ca="1">IFERROR(IF(AND(OR(WEEKDAY(W$4,2)&gt;5,W$4=Congés),OR(W155="x",W155="S")),W155,IF(X$4=$E155,"x",IF(AND(((X$4-$E155)/VLOOKUP($D155,Opérations[],8,0))=INT(((X$4-$E155)/VLOOKUP($D155,Opérations[],8,0))),$D155&lt;&gt;""),"S",""))),"")</f>
        <v/>
      </c>
      <c r="Y155" s="34" t="str">
        <f t="array" aca="1" ref="Y155" ca="1">IFERROR(IF(AND(OR(WEEKDAY(X$4,2)&gt;5,X$4=Congés),OR(X155="x",X155="S")),X155,IF(Y$4=$E155,"x",IF(AND(((Y$4-$E155)/VLOOKUP($D155,Opérations[],8,0))=INT(((Y$4-$E155)/VLOOKUP($D155,Opérations[],8,0))),$D155&lt;&gt;""),"S",""))),"")</f>
        <v/>
      </c>
      <c r="Z155" s="34" t="str">
        <f t="array" aca="1" ref="Z155" ca="1">IFERROR(IF(AND(OR(WEEKDAY(Y$4,2)&gt;5,Y$4=Congés),OR(Y155="x",Y155="S")),Y155,IF(Z$4=$E155,"x",IF(AND(((Z$4-$E155)/VLOOKUP($D155,Opérations[],8,0))=INT(((Z$4-$E155)/VLOOKUP($D155,Opérations[],8,0))),$D155&lt;&gt;""),"S",""))),"")</f>
        <v/>
      </c>
      <c r="AA155" s="34" t="str">
        <f t="array" aca="1" ref="AA155" ca="1">IFERROR(IF(AND(OR(WEEKDAY(Z$4,2)&gt;5,Z$4=Congés),OR(Z155="x",Z155="S")),Z155,IF(AA$4=$E155,"x",IF(AND(((AA$4-$E155)/VLOOKUP($D155,Opérations[],8,0))=INT(((AA$4-$E155)/VLOOKUP($D155,Opérations[],8,0))),$D155&lt;&gt;""),"S",""))),"")</f>
        <v/>
      </c>
      <c r="AB155" s="34" t="str">
        <f t="array" aca="1" ref="AB155" ca="1">IFERROR(IF(AND(OR(WEEKDAY(AA$4,2)&gt;5,AA$4=Congés),OR(AA155="x",AA155="S")),AA155,IF(AB$4=$E155,"x",IF(AND(((AB$4-$E155)/VLOOKUP($D155,Opérations[],8,0))=INT(((AB$4-$E155)/VLOOKUP($D155,Opérations[],8,0))),$D155&lt;&gt;""),"S",""))),"")</f>
        <v/>
      </c>
      <c r="AC155" s="34" t="str">
        <f t="array" aca="1" ref="AC155" ca="1">IFERROR(IF(AND(OR(WEEKDAY(AB$4,2)&gt;5,AB$4=Congés),OR(AB155="x",AB155="S")),AB155,IF(AC$4=$E155,"x",IF(AND(((AC$4-$E155)/VLOOKUP($D155,Opérations[],8,0))=INT(((AC$4-$E155)/VLOOKUP($D155,Opérations[],8,0))),$D155&lt;&gt;""),"S",""))),"")</f>
        <v/>
      </c>
      <c r="AD155" s="34" t="str">
        <f t="array" aca="1" ref="AD155" ca="1">IFERROR(IF(AND(OR(WEEKDAY(AC$4,2)&gt;5,AC$4=Congés),OR(AC155="x",AC155="S")),AC155,IF(AD$4=$E155,"x",IF(AND(((AD$4-$E155)/VLOOKUP($D155,Opérations[],8,0))=INT(((AD$4-$E155)/VLOOKUP($D155,Opérations[],8,0))),$D155&lt;&gt;""),"S",""))),"")</f>
        <v/>
      </c>
      <c r="AE155" s="34" t="str">
        <f t="array" aca="1" ref="AE155" ca="1">IFERROR(IF(AND(OR(WEEKDAY(AD$4,2)&gt;5,AD$4=Congés),OR(AD155="x",AD155="S")),AD155,IF(AE$4=$E155,"x",IF(AND(((AE$4-$E155)/VLOOKUP($D155,Opérations[],8,0))=INT(((AE$4-$E155)/VLOOKUP($D155,Opérations[],8,0))),$D155&lt;&gt;""),"S",""))),"")</f>
        <v/>
      </c>
      <c r="AF155" s="34" t="str">
        <f t="array" aca="1" ref="AF155" ca="1">IFERROR(IF(AND(OR(WEEKDAY(AE$4,2)&gt;5,AE$4=Congés),OR(AE155="x",AE155="S")),AE155,IF(AF$4=$E155,"x",IF(AND(((AF$4-$E155)/VLOOKUP($D155,Opérations[],8,0))=INT(((AF$4-$E155)/VLOOKUP($D155,Opérations[],8,0))),$D155&lt;&gt;""),"S",""))),"")</f>
        <v/>
      </c>
      <c r="AG155" s="72" t="str">
        <f t="array" aca="1" ref="AG155" ca="1">IFERROR(IF(AND(OR(WEEKDAY(AF$4,2)&gt;5,AF$4=Congés),OR(AF155="x",AF155="S")),AF155,IF(AG$4=$E155,"x",IF(AND(((AG$4-$E155)/VLOOKUP($D155,Opérations[],8,0))=INT(((AG$4-$E155)/VLOOKUP($D155,Opérations[],8,0))),$D155&lt;&gt;""),"S",""))),"")</f>
        <v/>
      </c>
      <c r="AH155" s="80" t="str">
        <f t="array" aca="1" ref="AH155" ca="1">IFERROR(IF(AND(OR(WEEKDAY(AG$4,2)&gt;5,AG$4=Congés),OR(AG155="x",AG155="S")),AG155,IF(AH$4=$E155,"x",IF(AND(((AH$4-$E155)/VLOOKUP($D155,Opérations[],8,0))=INT(((AH$4-$E155)/VLOOKUP($D155,Opérations[],8,0))),$D155&lt;&gt;""),"S",""))),"")</f>
        <v/>
      </c>
      <c r="AI155" s="34" t="str">
        <f t="array" aca="1" ref="AI155" ca="1">IFERROR(IF(AND(OR(WEEKDAY(AH$4,2)&gt;5,AH$4=Congés),OR(AH155="x",AH155="S")),AH155,IF(AI$4=$E155,"x",IF(AND(((AI$4-$E155)/VLOOKUP($D155,Opérations[],8,0))=INT(((AI$4-$E155)/VLOOKUP($D155,Opérations[],8,0))),$D155&lt;&gt;""),"S",""))),"")</f>
        <v/>
      </c>
      <c r="AJ155" s="34" t="str">
        <f t="array" aca="1" ref="AJ155" ca="1">IFERROR(IF(AND(OR(WEEKDAY(AI$4,2)&gt;5,AI$4=Congés),OR(AI155="x",AI155="S")),AI155,IF(AJ$4=$E155,"x",IF(AND(((AJ$4-$E155)/VLOOKUP($D155,Opérations[],8,0))=INT(((AJ$4-$E155)/VLOOKUP($D155,Opérations[],8,0))),$D155&lt;&gt;""),"S",""))),"")</f>
        <v/>
      </c>
      <c r="AK155" s="34" t="str">
        <f t="array" aca="1" ref="AK155" ca="1">IFERROR(IF(AND(OR(WEEKDAY(AJ$4,2)&gt;5,AJ$4=Congés),OR(AJ155="x",AJ155="S")),AJ155,IF(AK$4=$E155,"x",IF(AND(((AK$4-$E155)/VLOOKUP($D155,Opérations[],8,0))=INT(((AK$4-$E155)/VLOOKUP($D155,Opérations[],8,0))),$D155&lt;&gt;""),"S",""))),"")</f>
        <v>S</v>
      </c>
      <c r="AL155" s="34" t="str">
        <f t="array" aca="1" ref="AL155" ca="1">IFERROR(IF(AND(OR(WEEKDAY(AK$4,2)&gt;5,AK$4=Congés),OR(AK155="x",AK155="S")),AK155,IF(AL$4=$E155,"x",IF(AND(((AL$4-$E155)/VLOOKUP($D155,Opérations[],8,0))=INT(((AL$4-$E155)/VLOOKUP($D155,Opérations[],8,0))),$D155&lt;&gt;""),"S",""))),"")</f>
        <v/>
      </c>
      <c r="AM155" s="34" t="str">
        <f t="array" aca="1" ref="AM155" ca="1">IFERROR(IF(AND(OR(WEEKDAY(AL$4,2)&gt;5,AL$4=Congés),OR(AL155="x",AL155="S")),AL155,IF(AM$4=$E155,"x",IF(AND(((AM$4-$E155)/VLOOKUP($D155,Opérations[],8,0))=INT(((AM$4-$E155)/VLOOKUP($D155,Opérations[],8,0))),$D155&lt;&gt;""),"S",""))),"")</f>
        <v/>
      </c>
      <c r="AN155" s="34" t="str">
        <f t="array" aca="1" ref="AN155" ca="1">IFERROR(IF(AND(OR(WEEKDAY(AM$4,2)&gt;5,AM$4=Congés),OR(AM155="x",AM155="S")),AM155,IF(AN$4=$E155,"x",IF(AND(((AN$4-$E155)/VLOOKUP($D155,Opérations[],8,0))=INT(((AN$4-$E155)/VLOOKUP($D155,Opérations[],8,0))),$D155&lt;&gt;""),"S",""))),"")</f>
        <v/>
      </c>
      <c r="AO155" s="34" t="str">
        <f t="array" aca="1" ref="AO155" ca="1">IFERROR(IF(AND(OR(WEEKDAY(AN$4,2)&gt;5,AN$4=Congés),OR(AN155="x",AN155="S")),AN155,IF(AO$4=$E155,"x",IF(AND(((AO$4-$E155)/VLOOKUP($D155,Opérations[],8,0))=INT(((AO$4-$E155)/VLOOKUP($D155,Opérations[],8,0))),$D155&lt;&gt;""),"S",""))),"")</f>
        <v/>
      </c>
      <c r="AP155" s="34" t="str">
        <f t="array" aca="1" ref="AP155" ca="1">IFERROR(IF(AND(OR(WEEKDAY(AO$4,2)&gt;5,AO$4=Congés),OR(AO155="x",AO155="S")),AO155,IF(AP$4=$E155,"x",IF(AND(((AP$4-$E155)/VLOOKUP($D155,Opérations[],8,0))=INT(((AP$4-$E155)/VLOOKUP($D155,Opérations[],8,0))),$D155&lt;&gt;""),"S",""))),"")</f>
        <v/>
      </c>
      <c r="AQ155" s="34" t="str">
        <f t="array" aca="1" ref="AQ155" ca="1">IFERROR(IF(AND(OR(WEEKDAY(AP$4,2)&gt;5,AP$4=Congés),OR(AP155="x",AP155="S")),AP155,IF(AQ$4=$E155,"x",IF(AND(((AQ$4-$E155)/VLOOKUP($D155,Opérations[],8,0))=INT(((AQ$4-$E155)/VLOOKUP($D155,Opérations[],8,0))),$D155&lt;&gt;""),"S",""))),"")</f>
        <v/>
      </c>
      <c r="AR155" s="34" t="str">
        <f t="array" aca="1" ref="AR155" ca="1">IFERROR(IF(AND(OR(WEEKDAY(AQ$4,2)&gt;5,AQ$4=Congés),OR(AQ155="x",AQ155="S")),AQ155,IF(AR$4=$E155,"x",IF(AND(((AR$4-$E155)/VLOOKUP($D155,Opérations[],8,0))=INT(((AR$4-$E155)/VLOOKUP($D155,Opérations[],8,0))),$D155&lt;&gt;""),"S",""))),"")</f>
        <v/>
      </c>
      <c r="AS155" s="34" t="str">
        <f t="array" aca="1" ref="AS155" ca="1">IFERROR(IF(AND(OR(WEEKDAY(AR$4,2)&gt;5,AR$4=Congés),OR(AR155="x",AR155="S")),AR155,IF(AS$4=$E155,"x",IF(AND(((AS$4-$E155)/VLOOKUP($D155,Opérations[],8,0))=INT(((AS$4-$E155)/VLOOKUP($D155,Opérations[],8,0))),$D155&lt;&gt;""),"S",""))),"")</f>
        <v/>
      </c>
      <c r="AT155" s="34" t="str">
        <f t="array" aca="1" ref="AT155" ca="1">IFERROR(IF(AND(OR(WEEKDAY(AS$4,2)&gt;5,AS$4=Congés),OR(AS155="x",AS155="S")),AS155,IF(AT$4=$E155,"x",IF(AND(((AT$4-$E155)/VLOOKUP($D155,Opérations[],8,0))=INT(((AT$4-$E155)/VLOOKUP($D155,Opérations[],8,0))),$D155&lt;&gt;""),"S",""))),"")</f>
        <v/>
      </c>
      <c r="AU155" s="34" t="str">
        <f t="array" aca="1" ref="AU155" ca="1">IFERROR(IF(AND(OR(WEEKDAY(AT$4,2)&gt;5,AT$4=Congés),OR(AT155="x",AT155="S")),AT155,IF(AU$4=$E155,"x",IF(AND(((AU$4-$E155)/VLOOKUP($D155,Opérations[],8,0))=INT(((AU$4-$E155)/VLOOKUP($D155,Opérations[],8,0))),$D155&lt;&gt;""),"S",""))),"")</f>
        <v/>
      </c>
      <c r="AV155" s="34" t="str">
        <f t="array" aca="1" ref="AV155" ca="1">IFERROR(IF(AND(OR(WEEKDAY(AU$4,2)&gt;5,AU$4=Congés),OR(AU155="x",AU155="S")),AU155,IF(AV$4=$E155,"x",IF(AND(((AV$4-$E155)/VLOOKUP($D155,Opérations[],8,0))=INT(((AV$4-$E155)/VLOOKUP($D155,Opérations[],8,0))),$D155&lt;&gt;""),"S",""))),"")</f>
        <v/>
      </c>
      <c r="AW155" s="34" t="str">
        <f t="array" aca="1" ref="AW155" ca="1">IFERROR(IF(AND(OR(WEEKDAY(AV$4,2)&gt;5,AV$4=Congés),OR(AV155="x",AV155="S")),AV155,IF(AW$4=$E155,"x",IF(AND(((AW$4-$E155)/VLOOKUP($D155,Opérations[],8,0))=INT(((AW$4-$E155)/VLOOKUP($D155,Opérations[],8,0))),$D155&lt;&gt;""),"S",""))),"")</f>
        <v/>
      </c>
      <c r="AX155" s="34" t="str">
        <f t="array" aca="1" ref="AX155" ca="1">IFERROR(IF(AND(OR(WEEKDAY(AW$4,2)&gt;5,AW$4=Congés),OR(AW155="x",AW155="S")),AW155,IF(AX$4=$E155,"x",IF(AND(((AX$4-$E155)/VLOOKUP($D155,Opérations[],8,0))=INT(((AX$4-$E155)/VLOOKUP($D155,Opérations[],8,0))),$D155&lt;&gt;""),"S",""))),"")</f>
        <v/>
      </c>
      <c r="AY155" s="34" t="str">
        <f t="array" aca="1" ref="AY155" ca="1">IFERROR(IF(AND(OR(WEEKDAY(AX$4,2)&gt;5,AX$4=Congés),OR(AX155="x",AX155="S")),AX155,IF(AY$4=$E155,"x",IF(AND(((AY$4-$E155)/VLOOKUP($D155,Opérations[],8,0))=INT(((AY$4-$E155)/VLOOKUP($D155,Opérations[],8,0))),$D155&lt;&gt;""),"S",""))),"")</f>
        <v>S</v>
      </c>
      <c r="AZ155" s="34" t="str">
        <f t="array" aca="1" ref="AZ155" ca="1">IFERROR(IF(AND(OR(WEEKDAY(AY$4,2)&gt;5,AY$4=Congés),OR(AY155="x",AY155="S")),AY155,IF(AZ$4=$E155,"x",IF(AND(((AZ$4-$E155)/VLOOKUP($D155,Opérations[],8,0))=INT(((AZ$4-$E155)/VLOOKUP($D155,Opérations[],8,0))),$D155&lt;&gt;""),"S",""))),"")</f>
        <v/>
      </c>
      <c r="BA155" s="34" t="str">
        <f t="array" aca="1" ref="BA155" ca="1">IFERROR(IF(AND(OR(WEEKDAY(AZ$4,2)&gt;5,AZ$4=Congés),OR(AZ155="x",AZ155="S")),AZ155,IF(BA$4=$E155,"x",IF(AND(((BA$4-$E155)/VLOOKUP($D155,Opérations[],8,0))=INT(((BA$4-$E155)/VLOOKUP($D155,Opérations[],8,0))),$D155&lt;&gt;""),"S",""))),"")</f>
        <v/>
      </c>
      <c r="BB155" s="34" t="str">
        <f t="array" aca="1" ref="BB155" ca="1">IFERROR(IF(AND(OR(WEEKDAY(BA$4,2)&gt;5,BA$4=Congés),OR(BA155="x",BA155="S")),BA155,IF(BB$4=$E155,"x",IF(AND(((BB$4-$E155)/VLOOKUP($D155,Opérations[],8,0))=INT(((BB$4-$E155)/VLOOKUP($D155,Opérations[],8,0))),$D155&lt;&gt;""),"S",""))),"")</f>
        <v/>
      </c>
      <c r="BC155" s="34" t="str">
        <f t="array" aca="1" ref="BC155" ca="1">IFERROR(IF(AND(OR(WEEKDAY(BB$4,2)&gt;5,BB$4=Congés),OR(BB155="x",BB155="S")),BB155,IF(BC$4=$E155,"x",IF(AND(((BC$4-$E155)/VLOOKUP($D155,Opérations[],8,0))=INT(((BC$4-$E155)/VLOOKUP($D155,Opérations[],8,0))),$D155&lt;&gt;""),"S",""))),"")</f>
        <v/>
      </c>
      <c r="BD155" s="72" t="str">
        <f t="array" aca="1" ref="BD155" ca="1">IFERROR(IF(AND(OR(WEEKDAY(BC$4,2)&gt;5,BC$4=Congés),OR(BC155="x",BC155="S")),BC155,IF(BD$4=$E155,"x",IF(AND(((BD$4-$E155)/VLOOKUP($D155,Opérations[],8,0))=INT(((BD$4-$E155)/VLOOKUP($D155,Opérations[],8,0))),$D155&lt;&gt;""),"S",""))),"")</f>
        <v/>
      </c>
    </row>
    <row r="156" spans="3:56">
      <c r="C156" s="159" t="str">
        <f>IF(ISBLANK(D156),"",VLOOKUP(D156,Opérations[],2,0))</f>
        <v>Etat des courroies</v>
      </c>
      <c r="D156" s="4">
        <f t="shared" si="6"/>
        <v>150</v>
      </c>
      <c r="E156" s="71">
        <f>IF(ISBLANK(D156),"",VLOOKUP(D156,Opérations[],3,0))</f>
        <v>42657</v>
      </c>
      <c r="F156" s="83"/>
      <c r="G156" s="80" t="str">
        <f t="array" aca="1" ref="G156" ca="1">IFERROR(IF(AND(OR(WEEKDAY(F$4,2)&gt;5,F$4=Congés),OR(F156="x",F156="S")),F156,IF(G$4=$E156,"x",IF(AND(((G$4-$E156)/VLOOKUP($D156,Opérations[],8,0))=INT(((G$4-$E156)/VLOOKUP($D156,Opérations[],8,0))),$D156&lt;&gt;""),"S",""))),"")</f>
        <v/>
      </c>
      <c r="H156" s="34" t="str">
        <f t="array" aca="1" ref="H156" ca="1">IFERROR(IF(AND(OR(WEEKDAY(G$4,2)&gt;5,G$4=Congés),OR(G156="x",G156="S")),G156,IF(H$4=$E156,"x",IF(AND(((H$4-$E156)/VLOOKUP($D156,Opérations[],8,0))=INT(((H$4-$E156)/VLOOKUP($D156,Opérations[],8,0))),$D156&lt;&gt;""),"S",""))),"")</f>
        <v/>
      </c>
      <c r="I156" s="34" t="str">
        <f t="array" aca="1" ref="I156" ca="1">IFERROR(IF(AND(OR(WEEKDAY(H$4,2)&gt;5,H$4=Congés),OR(H156="x",H156="S")),H156,IF(I$4=$E156,"x",IF(AND(((I$4-$E156)/VLOOKUP($D156,Opérations[],8,0))=INT(((I$4-$E156)/VLOOKUP($D156,Opérations[],8,0))),$D156&lt;&gt;""),"S",""))),"")</f>
        <v>S</v>
      </c>
      <c r="J156" s="34" t="str">
        <f t="array" aca="1" ref="J156" ca="1">IFERROR(IF(AND(OR(WEEKDAY(I$4,2)&gt;5,I$4=Congés),OR(I156="x",I156="S")),I156,IF(J$4=$E156,"x",IF(AND(((J$4-$E156)/VLOOKUP($D156,Opérations[],8,0))=INT(((J$4-$E156)/VLOOKUP($D156,Opérations[],8,0))),$D156&lt;&gt;""),"S",""))),"")</f>
        <v/>
      </c>
      <c r="K156" s="34" t="str">
        <f t="array" aca="1" ref="K156" ca="1">IFERROR(IF(AND(OR(WEEKDAY(J$4,2)&gt;5,J$4=Congés),OR(J156="x",J156="S")),J156,IF(K$4=$E156,"x",IF(AND(((K$4-$E156)/VLOOKUP($D156,Opérations[],8,0))=INT(((K$4-$E156)/VLOOKUP($D156,Opérations[],8,0))),$D156&lt;&gt;""),"S",""))),"")</f>
        <v/>
      </c>
      <c r="L156" s="34" t="str">
        <f t="array" aca="1" ref="L156" ca="1">IFERROR(IF(AND(OR(WEEKDAY(K$4,2)&gt;5,K$4=Congés),OR(K156="x",K156="S")),K156,IF(L$4=$E156,"x",IF(AND(((L$4-$E156)/VLOOKUP($D156,Opérations[],8,0))=INT(((L$4-$E156)/VLOOKUP($D156,Opérations[],8,0))),$D156&lt;&gt;""),"S",""))),"")</f>
        <v/>
      </c>
      <c r="M156" s="34" t="str">
        <f t="array" aca="1" ref="M156" ca="1">IFERROR(IF(AND(OR(WEEKDAY(L$4,2)&gt;5,L$4=Congés),OR(L156="x",L156="S")),L156,IF(M$4=$E156,"x",IF(AND(((M$4-$E156)/VLOOKUP($D156,Opérations[],8,0))=INT(((M$4-$E156)/VLOOKUP($D156,Opérations[],8,0))),$D156&lt;&gt;""),"S",""))),"")</f>
        <v/>
      </c>
      <c r="N156" s="34" t="str">
        <f t="array" aca="1" ref="N156" ca="1">IFERROR(IF(AND(OR(WEEKDAY(M$4,2)&gt;5,M$4=Congés),OR(M156="x",M156="S")),M156,IF(N$4=$E156,"x",IF(AND(((N$4-$E156)/VLOOKUP($D156,Opérations[],8,0))=INT(((N$4-$E156)/VLOOKUP($D156,Opérations[],8,0))),$D156&lt;&gt;""),"S",""))),"")</f>
        <v/>
      </c>
      <c r="O156" s="34" t="str">
        <f t="array" aca="1" ref="O156" ca="1">IFERROR(IF(AND(OR(WEEKDAY(N$4,2)&gt;5,N$4=Congés),OR(N156="x",N156="S")),N156,IF(O$4=$E156,"x",IF(AND(((O$4-$E156)/VLOOKUP($D156,Opérations[],8,0))=INT(((O$4-$E156)/VLOOKUP($D156,Opérations[],8,0))),$D156&lt;&gt;""),"S",""))),"")</f>
        <v/>
      </c>
      <c r="P156" s="34" t="str">
        <f t="array" aca="1" ref="P156" ca="1">IFERROR(IF(AND(OR(WEEKDAY(O$4,2)&gt;5,O$4=Congés),OR(O156="x",O156="S")),O156,IF(P$4=$E156,"x",IF(AND(((P$4-$E156)/VLOOKUP($D156,Opérations[],8,0))=INT(((P$4-$E156)/VLOOKUP($D156,Opérations[],8,0))),$D156&lt;&gt;""),"S",""))),"")</f>
        <v/>
      </c>
      <c r="Q156" s="34" t="str">
        <f t="array" aca="1" ref="Q156" ca="1">IFERROR(IF(AND(OR(WEEKDAY(P$4,2)&gt;5,P$4=Congés),OR(P156="x",P156="S")),P156,IF(Q$4=$E156,"x",IF(AND(((Q$4-$E156)/VLOOKUP($D156,Opérations[],8,0))=INT(((Q$4-$E156)/VLOOKUP($D156,Opérations[],8,0))),$D156&lt;&gt;""),"S",""))),"")</f>
        <v/>
      </c>
      <c r="R156" s="34" t="str">
        <f t="array" aca="1" ref="R156" ca="1">IFERROR(IF(AND(OR(WEEKDAY(Q$4,2)&gt;5,Q$4=Congés),OR(Q156="x",Q156="S")),Q156,IF(R$4=$E156,"x",IF(AND(((R$4-$E156)/VLOOKUP($D156,Opérations[],8,0))=INT(((R$4-$E156)/VLOOKUP($D156,Opérations[],8,0))),$D156&lt;&gt;""),"S",""))),"")</f>
        <v/>
      </c>
      <c r="S156" s="34" t="str">
        <f t="array" aca="1" ref="S156" ca="1">IFERROR(IF(AND(OR(WEEKDAY(R$4,2)&gt;5,R$4=Congés),OR(R156="x",R156="S")),R156,IF(S$4=$E156,"x",IF(AND(((S$4-$E156)/VLOOKUP($D156,Opérations[],8,0))=INT(((S$4-$E156)/VLOOKUP($D156,Opérations[],8,0))),$D156&lt;&gt;""),"S",""))),"")</f>
        <v/>
      </c>
      <c r="T156" s="34" t="str">
        <f t="array" aca="1" ref="T156" ca="1">IFERROR(IF(AND(OR(WEEKDAY(S$4,2)&gt;5,S$4=Congés),OR(S156="x",S156="S")),S156,IF(T$4=$E156,"x",IF(AND(((T$4-$E156)/VLOOKUP($D156,Opérations[],8,0))=INT(((T$4-$E156)/VLOOKUP($D156,Opérations[],8,0))),$D156&lt;&gt;""),"S",""))),"")</f>
        <v/>
      </c>
      <c r="U156" s="34" t="str">
        <f t="array" aca="1" ref="U156" ca="1">IFERROR(IF(AND(OR(WEEKDAY(T$4,2)&gt;5,T$4=Congés),OR(T156="x",T156="S")),T156,IF(U$4=$E156,"x",IF(AND(((U$4-$E156)/VLOOKUP($D156,Opérations[],8,0))=INT(((U$4-$E156)/VLOOKUP($D156,Opérations[],8,0))),$D156&lt;&gt;""),"S",""))),"")</f>
        <v/>
      </c>
      <c r="V156" s="34" t="str">
        <f t="array" aca="1" ref="V156" ca="1">IFERROR(IF(AND(OR(WEEKDAY(U$4,2)&gt;5,U$4=Congés),OR(U156="x",U156="S")),U156,IF(V$4=$E156,"x",IF(AND(((V$4-$E156)/VLOOKUP($D156,Opérations[],8,0))=INT(((V$4-$E156)/VLOOKUP($D156,Opérations[],8,0))),$D156&lt;&gt;""),"S",""))),"")</f>
        <v/>
      </c>
      <c r="W156" s="34" t="str">
        <f t="array" aca="1" ref="W156" ca="1">IFERROR(IF(AND(OR(WEEKDAY(V$4,2)&gt;5,V$4=Congés),OR(V156="x",V156="S")),V156,IF(W$4=$E156,"x",IF(AND(((W$4-$E156)/VLOOKUP($D156,Opérations[],8,0))=INT(((W$4-$E156)/VLOOKUP($D156,Opérations[],8,0))),$D156&lt;&gt;""),"S",""))),"")</f>
        <v>S</v>
      </c>
      <c r="X156" s="34" t="str">
        <f t="array" aca="1" ref="X156" ca="1">IFERROR(IF(AND(OR(WEEKDAY(W$4,2)&gt;5,W$4=Congés),OR(W156="x",W156="S")),W156,IF(X$4=$E156,"x",IF(AND(((X$4-$E156)/VLOOKUP($D156,Opérations[],8,0))=INT(((X$4-$E156)/VLOOKUP($D156,Opérations[],8,0))),$D156&lt;&gt;""),"S",""))),"")</f>
        <v/>
      </c>
      <c r="Y156" s="34" t="str">
        <f t="array" aca="1" ref="Y156" ca="1">IFERROR(IF(AND(OR(WEEKDAY(X$4,2)&gt;5,X$4=Congés),OR(X156="x",X156="S")),X156,IF(Y$4=$E156,"x",IF(AND(((Y$4-$E156)/VLOOKUP($D156,Opérations[],8,0))=INT(((Y$4-$E156)/VLOOKUP($D156,Opérations[],8,0))),$D156&lt;&gt;""),"S",""))),"")</f>
        <v/>
      </c>
      <c r="Z156" s="34" t="str">
        <f t="array" aca="1" ref="Z156" ca="1">IFERROR(IF(AND(OR(WEEKDAY(Y$4,2)&gt;5,Y$4=Congés),OR(Y156="x",Y156="S")),Y156,IF(Z$4=$E156,"x",IF(AND(((Z$4-$E156)/VLOOKUP($D156,Opérations[],8,0))=INT(((Z$4-$E156)/VLOOKUP($D156,Opérations[],8,0))),$D156&lt;&gt;""),"S",""))),"")</f>
        <v/>
      </c>
      <c r="AA156" s="34" t="str">
        <f t="array" aca="1" ref="AA156" ca="1">IFERROR(IF(AND(OR(WEEKDAY(Z$4,2)&gt;5,Z$4=Congés),OR(Z156="x",Z156="S")),Z156,IF(AA$4=$E156,"x",IF(AND(((AA$4-$E156)/VLOOKUP($D156,Opérations[],8,0))=INT(((AA$4-$E156)/VLOOKUP($D156,Opérations[],8,0))),$D156&lt;&gt;""),"S",""))),"")</f>
        <v/>
      </c>
      <c r="AB156" s="34" t="str">
        <f t="array" aca="1" ref="AB156" ca="1">IFERROR(IF(AND(OR(WEEKDAY(AA$4,2)&gt;5,AA$4=Congés),OR(AA156="x",AA156="S")),AA156,IF(AB$4=$E156,"x",IF(AND(((AB$4-$E156)/VLOOKUP($D156,Opérations[],8,0))=INT(((AB$4-$E156)/VLOOKUP($D156,Opérations[],8,0))),$D156&lt;&gt;""),"S",""))),"")</f>
        <v/>
      </c>
      <c r="AC156" s="34" t="str">
        <f t="array" aca="1" ref="AC156" ca="1">IFERROR(IF(AND(OR(WEEKDAY(AB$4,2)&gt;5,AB$4=Congés),OR(AB156="x",AB156="S")),AB156,IF(AC$4=$E156,"x",IF(AND(((AC$4-$E156)/VLOOKUP($D156,Opérations[],8,0))=INT(((AC$4-$E156)/VLOOKUP($D156,Opérations[],8,0))),$D156&lt;&gt;""),"S",""))),"")</f>
        <v/>
      </c>
      <c r="AD156" s="34" t="str">
        <f t="array" aca="1" ref="AD156" ca="1">IFERROR(IF(AND(OR(WEEKDAY(AC$4,2)&gt;5,AC$4=Congés),OR(AC156="x",AC156="S")),AC156,IF(AD$4=$E156,"x",IF(AND(((AD$4-$E156)/VLOOKUP($D156,Opérations[],8,0))=INT(((AD$4-$E156)/VLOOKUP($D156,Opérations[],8,0))),$D156&lt;&gt;""),"S",""))),"")</f>
        <v/>
      </c>
      <c r="AE156" s="34" t="str">
        <f t="array" aca="1" ref="AE156" ca="1">IFERROR(IF(AND(OR(WEEKDAY(AD$4,2)&gt;5,AD$4=Congés),OR(AD156="x",AD156="S")),AD156,IF(AE$4=$E156,"x",IF(AND(((AE$4-$E156)/VLOOKUP($D156,Opérations[],8,0))=INT(((AE$4-$E156)/VLOOKUP($D156,Opérations[],8,0))),$D156&lt;&gt;""),"S",""))),"")</f>
        <v/>
      </c>
      <c r="AF156" s="34" t="str">
        <f t="array" aca="1" ref="AF156" ca="1">IFERROR(IF(AND(OR(WEEKDAY(AE$4,2)&gt;5,AE$4=Congés),OR(AE156="x",AE156="S")),AE156,IF(AF$4=$E156,"x",IF(AND(((AF$4-$E156)/VLOOKUP($D156,Opérations[],8,0))=INT(((AF$4-$E156)/VLOOKUP($D156,Opérations[],8,0))),$D156&lt;&gt;""),"S",""))),"")</f>
        <v/>
      </c>
      <c r="AG156" s="72" t="str">
        <f t="array" aca="1" ref="AG156" ca="1">IFERROR(IF(AND(OR(WEEKDAY(AF$4,2)&gt;5,AF$4=Congés),OR(AF156="x",AF156="S")),AF156,IF(AG$4=$E156,"x",IF(AND(((AG$4-$E156)/VLOOKUP($D156,Opérations[],8,0))=INT(((AG$4-$E156)/VLOOKUP($D156,Opérations[],8,0))),$D156&lt;&gt;""),"S",""))),"")</f>
        <v/>
      </c>
      <c r="AH156" s="80" t="str">
        <f t="array" aca="1" ref="AH156" ca="1">IFERROR(IF(AND(OR(WEEKDAY(AG$4,2)&gt;5,AG$4=Congés),OR(AG156="x",AG156="S")),AG156,IF(AH$4=$E156,"x",IF(AND(((AH$4-$E156)/VLOOKUP($D156,Opérations[],8,0))=INT(((AH$4-$E156)/VLOOKUP($D156,Opérations[],8,0))),$D156&lt;&gt;""),"S",""))),"")</f>
        <v/>
      </c>
      <c r="AI156" s="34" t="str">
        <f t="array" aca="1" ref="AI156" ca="1">IFERROR(IF(AND(OR(WEEKDAY(AH$4,2)&gt;5,AH$4=Congés),OR(AH156="x",AH156="S")),AH156,IF(AI$4=$E156,"x",IF(AND(((AI$4-$E156)/VLOOKUP($D156,Opérations[],8,0))=INT(((AI$4-$E156)/VLOOKUP($D156,Opérations[],8,0))),$D156&lt;&gt;""),"S",""))),"")</f>
        <v/>
      </c>
      <c r="AJ156" s="34" t="str">
        <f t="array" aca="1" ref="AJ156" ca="1">IFERROR(IF(AND(OR(WEEKDAY(AI$4,2)&gt;5,AI$4=Congés),OR(AI156="x",AI156="S")),AI156,IF(AJ$4=$E156,"x",IF(AND(((AJ$4-$E156)/VLOOKUP($D156,Opérations[],8,0))=INT(((AJ$4-$E156)/VLOOKUP($D156,Opérations[],8,0))),$D156&lt;&gt;""),"S",""))),"")</f>
        <v/>
      </c>
      <c r="AK156" s="34" t="str">
        <f t="array" aca="1" ref="AK156" ca="1">IFERROR(IF(AND(OR(WEEKDAY(AJ$4,2)&gt;5,AJ$4=Congés),OR(AJ156="x",AJ156="S")),AJ156,IF(AK$4=$E156,"x",IF(AND(((AK$4-$E156)/VLOOKUP($D156,Opérations[],8,0))=INT(((AK$4-$E156)/VLOOKUP($D156,Opérations[],8,0))),$D156&lt;&gt;""),"S",""))),"")</f>
        <v>S</v>
      </c>
      <c r="AL156" s="34" t="str">
        <f t="array" aca="1" ref="AL156" ca="1">IFERROR(IF(AND(OR(WEEKDAY(AK$4,2)&gt;5,AK$4=Congés),OR(AK156="x",AK156="S")),AK156,IF(AL$4=$E156,"x",IF(AND(((AL$4-$E156)/VLOOKUP($D156,Opérations[],8,0))=INT(((AL$4-$E156)/VLOOKUP($D156,Opérations[],8,0))),$D156&lt;&gt;""),"S",""))),"")</f>
        <v/>
      </c>
      <c r="AM156" s="34" t="str">
        <f t="array" aca="1" ref="AM156" ca="1">IFERROR(IF(AND(OR(WEEKDAY(AL$4,2)&gt;5,AL$4=Congés),OR(AL156="x",AL156="S")),AL156,IF(AM$4=$E156,"x",IF(AND(((AM$4-$E156)/VLOOKUP($D156,Opérations[],8,0))=INT(((AM$4-$E156)/VLOOKUP($D156,Opérations[],8,0))),$D156&lt;&gt;""),"S",""))),"")</f>
        <v/>
      </c>
      <c r="AN156" s="34" t="str">
        <f t="array" aca="1" ref="AN156" ca="1">IFERROR(IF(AND(OR(WEEKDAY(AM$4,2)&gt;5,AM$4=Congés),OR(AM156="x",AM156="S")),AM156,IF(AN$4=$E156,"x",IF(AND(((AN$4-$E156)/VLOOKUP($D156,Opérations[],8,0))=INT(((AN$4-$E156)/VLOOKUP($D156,Opérations[],8,0))),$D156&lt;&gt;""),"S",""))),"")</f>
        <v/>
      </c>
      <c r="AO156" s="34" t="str">
        <f t="array" aca="1" ref="AO156" ca="1">IFERROR(IF(AND(OR(WEEKDAY(AN$4,2)&gt;5,AN$4=Congés),OR(AN156="x",AN156="S")),AN156,IF(AO$4=$E156,"x",IF(AND(((AO$4-$E156)/VLOOKUP($D156,Opérations[],8,0))=INT(((AO$4-$E156)/VLOOKUP($D156,Opérations[],8,0))),$D156&lt;&gt;""),"S",""))),"")</f>
        <v/>
      </c>
      <c r="AP156" s="34" t="str">
        <f t="array" aca="1" ref="AP156" ca="1">IFERROR(IF(AND(OR(WEEKDAY(AO$4,2)&gt;5,AO$4=Congés),OR(AO156="x",AO156="S")),AO156,IF(AP$4=$E156,"x",IF(AND(((AP$4-$E156)/VLOOKUP($D156,Opérations[],8,0))=INT(((AP$4-$E156)/VLOOKUP($D156,Opérations[],8,0))),$D156&lt;&gt;""),"S",""))),"")</f>
        <v/>
      </c>
      <c r="AQ156" s="34" t="str">
        <f t="array" aca="1" ref="AQ156" ca="1">IFERROR(IF(AND(OR(WEEKDAY(AP$4,2)&gt;5,AP$4=Congés),OR(AP156="x",AP156="S")),AP156,IF(AQ$4=$E156,"x",IF(AND(((AQ$4-$E156)/VLOOKUP($D156,Opérations[],8,0))=INT(((AQ$4-$E156)/VLOOKUP($D156,Opérations[],8,0))),$D156&lt;&gt;""),"S",""))),"")</f>
        <v/>
      </c>
      <c r="AR156" s="34" t="str">
        <f t="array" aca="1" ref="AR156" ca="1">IFERROR(IF(AND(OR(WEEKDAY(AQ$4,2)&gt;5,AQ$4=Congés),OR(AQ156="x",AQ156="S")),AQ156,IF(AR$4=$E156,"x",IF(AND(((AR$4-$E156)/VLOOKUP($D156,Opérations[],8,0))=INT(((AR$4-$E156)/VLOOKUP($D156,Opérations[],8,0))),$D156&lt;&gt;""),"S",""))),"")</f>
        <v/>
      </c>
      <c r="AS156" s="34" t="str">
        <f t="array" aca="1" ref="AS156" ca="1">IFERROR(IF(AND(OR(WEEKDAY(AR$4,2)&gt;5,AR$4=Congés),OR(AR156="x",AR156="S")),AR156,IF(AS$4=$E156,"x",IF(AND(((AS$4-$E156)/VLOOKUP($D156,Opérations[],8,0))=INT(((AS$4-$E156)/VLOOKUP($D156,Opérations[],8,0))),$D156&lt;&gt;""),"S",""))),"")</f>
        <v/>
      </c>
      <c r="AT156" s="34" t="str">
        <f t="array" aca="1" ref="AT156" ca="1">IFERROR(IF(AND(OR(WEEKDAY(AS$4,2)&gt;5,AS$4=Congés),OR(AS156="x",AS156="S")),AS156,IF(AT$4=$E156,"x",IF(AND(((AT$4-$E156)/VLOOKUP($D156,Opérations[],8,0))=INT(((AT$4-$E156)/VLOOKUP($D156,Opérations[],8,0))),$D156&lt;&gt;""),"S",""))),"")</f>
        <v/>
      </c>
      <c r="AU156" s="34" t="str">
        <f t="array" aca="1" ref="AU156" ca="1">IFERROR(IF(AND(OR(WEEKDAY(AT$4,2)&gt;5,AT$4=Congés),OR(AT156="x",AT156="S")),AT156,IF(AU$4=$E156,"x",IF(AND(((AU$4-$E156)/VLOOKUP($D156,Opérations[],8,0))=INT(((AU$4-$E156)/VLOOKUP($D156,Opérations[],8,0))),$D156&lt;&gt;""),"S",""))),"")</f>
        <v/>
      </c>
      <c r="AV156" s="34" t="str">
        <f t="array" aca="1" ref="AV156" ca="1">IFERROR(IF(AND(OR(WEEKDAY(AU$4,2)&gt;5,AU$4=Congés),OR(AU156="x",AU156="S")),AU156,IF(AV$4=$E156,"x",IF(AND(((AV$4-$E156)/VLOOKUP($D156,Opérations[],8,0))=INT(((AV$4-$E156)/VLOOKUP($D156,Opérations[],8,0))),$D156&lt;&gt;""),"S",""))),"")</f>
        <v/>
      </c>
      <c r="AW156" s="34" t="str">
        <f t="array" aca="1" ref="AW156" ca="1">IFERROR(IF(AND(OR(WEEKDAY(AV$4,2)&gt;5,AV$4=Congés),OR(AV156="x",AV156="S")),AV156,IF(AW$4=$E156,"x",IF(AND(((AW$4-$E156)/VLOOKUP($D156,Opérations[],8,0))=INT(((AW$4-$E156)/VLOOKUP($D156,Opérations[],8,0))),$D156&lt;&gt;""),"S",""))),"")</f>
        <v/>
      </c>
      <c r="AX156" s="34" t="str">
        <f t="array" aca="1" ref="AX156" ca="1">IFERROR(IF(AND(OR(WEEKDAY(AW$4,2)&gt;5,AW$4=Congés),OR(AW156="x",AW156="S")),AW156,IF(AX$4=$E156,"x",IF(AND(((AX$4-$E156)/VLOOKUP($D156,Opérations[],8,0))=INT(((AX$4-$E156)/VLOOKUP($D156,Opérations[],8,0))),$D156&lt;&gt;""),"S",""))),"")</f>
        <v/>
      </c>
      <c r="AY156" s="34" t="str">
        <f t="array" aca="1" ref="AY156" ca="1">IFERROR(IF(AND(OR(WEEKDAY(AX$4,2)&gt;5,AX$4=Congés),OR(AX156="x",AX156="S")),AX156,IF(AY$4=$E156,"x",IF(AND(((AY$4-$E156)/VLOOKUP($D156,Opérations[],8,0))=INT(((AY$4-$E156)/VLOOKUP($D156,Opérations[],8,0))),$D156&lt;&gt;""),"S",""))),"")</f>
        <v>S</v>
      </c>
      <c r="AZ156" s="34" t="str">
        <f t="array" aca="1" ref="AZ156" ca="1">IFERROR(IF(AND(OR(WEEKDAY(AY$4,2)&gt;5,AY$4=Congés),OR(AY156="x",AY156="S")),AY156,IF(AZ$4=$E156,"x",IF(AND(((AZ$4-$E156)/VLOOKUP($D156,Opérations[],8,0))=INT(((AZ$4-$E156)/VLOOKUP($D156,Opérations[],8,0))),$D156&lt;&gt;""),"S",""))),"")</f>
        <v/>
      </c>
      <c r="BA156" s="34" t="str">
        <f t="array" aca="1" ref="BA156" ca="1">IFERROR(IF(AND(OR(WEEKDAY(AZ$4,2)&gt;5,AZ$4=Congés),OR(AZ156="x",AZ156="S")),AZ156,IF(BA$4=$E156,"x",IF(AND(((BA$4-$E156)/VLOOKUP($D156,Opérations[],8,0))=INT(((BA$4-$E156)/VLOOKUP($D156,Opérations[],8,0))),$D156&lt;&gt;""),"S",""))),"")</f>
        <v/>
      </c>
      <c r="BB156" s="34" t="str">
        <f t="array" aca="1" ref="BB156" ca="1">IFERROR(IF(AND(OR(WEEKDAY(BA$4,2)&gt;5,BA$4=Congés),OR(BA156="x",BA156="S")),BA156,IF(BB$4=$E156,"x",IF(AND(((BB$4-$E156)/VLOOKUP($D156,Opérations[],8,0))=INT(((BB$4-$E156)/VLOOKUP($D156,Opérations[],8,0))),$D156&lt;&gt;""),"S",""))),"")</f>
        <v/>
      </c>
      <c r="BC156" s="34" t="str">
        <f t="array" aca="1" ref="BC156" ca="1">IFERROR(IF(AND(OR(WEEKDAY(BB$4,2)&gt;5,BB$4=Congés),OR(BB156="x",BB156="S")),BB156,IF(BC$4=$E156,"x",IF(AND(((BC$4-$E156)/VLOOKUP($D156,Opérations[],8,0))=INT(((BC$4-$E156)/VLOOKUP($D156,Opérations[],8,0))),$D156&lt;&gt;""),"S",""))),"")</f>
        <v/>
      </c>
      <c r="BD156" s="72" t="str">
        <f t="array" aca="1" ref="BD156" ca="1">IFERROR(IF(AND(OR(WEEKDAY(BC$4,2)&gt;5,BC$4=Congés),OR(BC156="x",BC156="S")),BC156,IF(BD$4=$E156,"x",IF(AND(((BD$4-$E156)/VLOOKUP($D156,Opérations[],8,0))=INT(((BD$4-$E156)/VLOOKUP($D156,Opérations[],8,0))),$D156&lt;&gt;""),"S",""))),"")</f>
        <v/>
      </c>
    </row>
    <row r="157" spans="3:56">
      <c r="C157" s="159" t="str">
        <f>IF(ISBLANK(D157),"",VLOOKUP(D157,Opérations[],2,0))</f>
        <v>Fonctionnemnt vérin</v>
      </c>
      <c r="D157" s="4">
        <f t="shared" si="6"/>
        <v>151</v>
      </c>
      <c r="E157" s="71">
        <f>IF(ISBLANK(D157),"",VLOOKUP(D157,Opérations[],3,0))</f>
        <v>42657</v>
      </c>
      <c r="F157" s="83"/>
      <c r="G157" s="80" t="str">
        <f t="array" aca="1" ref="G157" ca="1">IFERROR(IF(AND(OR(WEEKDAY(F$4,2)&gt;5,F$4=Congés),OR(F157="x",F157="S")),F157,IF(G$4=$E157,"x",IF(AND(((G$4-$E157)/VLOOKUP($D157,Opérations[],8,0))=INT(((G$4-$E157)/VLOOKUP($D157,Opérations[],8,0))),$D157&lt;&gt;""),"S",""))),"")</f>
        <v/>
      </c>
      <c r="H157" s="34" t="str">
        <f t="array" aca="1" ref="H157" ca="1">IFERROR(IF(AND(OR(WEEKDAY(G$4,2)&gt;5,G$4=Congés),OR(G157="x",G157="S")),G157,IF(H$4=$E157,"x",IF(AND(((H$4-$E157)/VLOOKUP($D157,Opérations[],8,0))=INT(((H$4-$E157)/VLOOKUP($D157,Opérations[],8,0))),$D157&lt;&gt;""),"S",""))),"")</f>
        <v/>
      </c>
      <c r="I157" s="34" t="str">
        <f t="array" aca="1" ref="I157" ca="1">IFERROR(IF(AND(OR(WEEKDAY(H$4,2)&gt;5,H$4=Congés),OR(H157="x",H157="S")),H157,IF(I$4=$E157,"x",IF(AND(((I$4-$E157)/VLOOKUP($D157,Opérations[],8,0))=INT(((I$4-$E157)/VLOOKUP($D157,Opérations[],8,0))),$D157&lt;&gt;""),"S",""))),"")</f>
        <v>S</v>
      </c>
      <c r="J157" s="34" t="str">
        <f t="array" aca="1" ref="J157" ca="1">IFERROR(IF(AND(OR(WEEKDAY(I$4,2)&gt;5,I$4=Congés),OR(I157="x",I157="S")),I157,IF(J$4=$E157,"x",IF(AND(((J$4-$E157)/VLOOKUP($D157,Opérations[],8,0))=INT(((J$4-$E157)/VLOOKUP($D157,Opérations[],8,0))),$D157&lt;&gt;""),"S",""))),"")</f>
        <v/>
      </c>
      <c r="K157" s="34" t="str">
        <f t="array" aca="1" ref="K157" ca="1">IFERROR(IF(AND(OR(WEEKDAY(J$4,2)&gt;5,J$4=Congés),OR(J157="x",J157="S")),J157,IF(K$4=$E157,"x",IF(AND(((K$4-$E157)/VLOOKUP($D157,Opérations[],8,0))=INT(((K$4-$E157)/VLOOKUP($D157,Opérations[],8,0))),$D157&lt;&gt;""),"S",""))),"")</f>
        <v/>
      </c>
      <c r="L157" s="34" t="str">
        <f t="array" aca="1" ref="L157" ca="1">IFERROR(IF(AND(OR(WEEKDAY(K$4,2)&gt;5,K$4=Congés),OR(K157="x",K157="S")),K157,IF(L$4=$E157,"x",IF(AND(((L$4-$E157)/VLOOKUP($D157,Opérations[],8,0))=INT(((L$4-$E157)/VLOOKUP($D157,Opérations[],8,0))),$D157&lt;&gt;""),"S",""))),"")</f>
        <v/>
      </c>
      <c r="M157" s="34" t="str">
        <f t="array" aca="1" ref="M157" ca="1">IFERROR(IF(AND(OR(WEEKDAY(L$4,2)&gt;5,L$4=Congés),OR(L157="x",L157="S")),L157,IF(M$4=$E157,"x",IF(AND(((M$4-$E157)/VLOOKUP($D157,Opérations[],8,0))=INT(((M$4-$E157)/VLOOKUP($D157,Opérations[],8,0))),$D157&lt;&gt;""),"S",""))),"")</f>
        <v/>
      </c>
      <c r="N157" s="34" t="str">
        <f t="array" aca="1" ref="N157" ca="1">IFERROR(IF(AND(OR(WEEKDAY(M$4,2)&gt;5,M$4=Congés),OR(M157="x",M157="S")),M157,IF(N$4=$E157,"x",IF(AND(((N$4-$E157)/VLOOKUP($D157,Opérations[],8,0))=INT(((N$4-$E157)/VLOOKUP($D157,Opérations[],8,0))),$D157&lt;&gt;""),"S",""))),"")</f>
        <v/>
      </c>
      <c r="O157" s="34" t="str">
        <f t="array" aca="1" ref="O157" ca="1">IFERROR(IF(AND(OR(WEEKDAY(N$4,2)&gt;5,N$4=Congés),OR(N157="x",N157="S")),N157,IF(O$4=$E157,"x",IF(AND(((O$4-$E157)/VLOOKUP($D157,Opérations[],8,0))=INT(((O$4-$E157)/VLOOKUP($D157,Opérations[],8,0))),$D157&lt;&gt;""),"S",""))),"")</f>
        <v/>
      </c>
      <c r="P157" s="34" t="str">
        <f t="array" aca="1" ref="P157" ca="1">IFERROR(IF(AND(OR(WEEKDAY(O$4,2)&gt;5,O$4=Congés),OR(O157="x",O157="S")),O157,IF(P$4=$E157,"x",IF(AND(((P$4-$E157)/VLOOKUP($D157,Opérations[],8,0))=INT(((P$4-$E157)/VLOOKUP($D157,Opérations[],8,0))),$D157&lt;&gt;""),"S",""))),"")</f>
        <v/>
      </c>
      <c r="Q157" s="34" t="str">
        <f t="array" aca="1" ref="Q157" ca="1">IFERROR(IF(AND(OR(WEEKDAY(P$4,2)&gt;5,P$4=Congés),OR(P157="x",P157="S")),P157,IF(Q$4=$E157,"x",IF(AND(((Q$4-$E157)/VLOOKUP($D157,Opérations[],8,0))=INT(((Q$4-$E157)/VLOOKUP($D157,Opérations[],8,0))),$D157&lt;&gt;""),"S",""))),"")</f>
        <v/>
      </c>
      <c r="R157" s="34" t="str">
        <f t="array" aca="1" ref="R157" ca="1">IFERROR(IF(AND(OR(WEEKDAY(Q$4,2)&gt;5,Q$4=Congés),OR(Q157="x",Q157="S")),Q157,IF(R$4=$E157,"x",IF(AND(((R$4-$E157)/VLOOKUP($D157,Opérations[],8,0))=INT(((R$4-$E157)/VLOOKUP($D157,Opérations[],8,0))),$D157&lt;&gt;""),"S",""))),"")</f>
        <v/>
      </c>
      <c r="S157" s="34" t="str">
        <f t="array" aca="1" ref="S157" ca="1">IFERROR(IF(AND(OR(WEEKDAY(R$4,2)&gt;5,R$4=Congés),OR(R157="x",R157="S")),R157,IF(S$4=$E157,"x",IF(AND(((S$4-$E157)/VLOOKUP($D157,Opérations[],8,0))=INT(((S$4-$E157)/VLOOKUP($D157,Opérations[],8,0))),$D157&lt;&gt;""),"S",""))),"")</f>
        <v/>
      </c>
      <c r="T157" s="34" t="str">
        <f t="array" aca="1" ref="T157" ca="1">IFERROR(IF(AND(OR(WEEKDAY(S$4,2)&gt;5,S$4=Congés),OR(S157="x",S157="S")),S157,IF(T$4=$E157,"x",IF(AND(((T$4-$E157)/VLOOKUP($D157,Opérations[],8,0))=INT(((T$4-$E157)/VLOOKUP($D157,Opérations[],8,0))),$D157&lt;&gt;""),"S",""))),"")</f>
        <v/>
      </c>
      <c r="U157" s="34" t="str">
        <f t="array" aca="1" ref="U157" ca="1">IFERROR(IF(AND(OR(WEEKDAY(T$4,2)&gt;5,T$4=Congés),OR(T157="x",T157="S")),T157,IF(U$4=$E157,"x",IF(AND(((U$4-$E157)/VLOOKUP($D157,Opérations[],8,0))=INT(((U$4-$E157)/VLOOKUP($D157,Opérations[],8,0))),$D157&lt;&gt;""),"S",""))),"")</f>
        <v/>
      </c>
      <c r="V157" s="34" t="str">
        <f t="array" aca="1" ref="V157" ca="1">IFERROR(IF(AND(OR(WEEKDAY(U$4,2)&gt;5,U$4=Congés),OR(U157="x",U157="S")),U157,IF(V$4=$E157,"x",IF(AND(((V$4-$E157)/VLOOKUP($D157,Opérations[],8,0))=INT(((V$4-$E157)/VLOOKUP($D157,Opérations[],8,0))),$D157&lt;&gt;""),"S",""))),"")</f>
        <v/>
      </c>
      <c r="W157" s="34" t="str">
        <f t="array" aca="1" ref="W157" ca="1">IFERROR(IF(AND(OR(WEEKDAY(V$4,2)&gt;5,V$4=Congés),OR(V157="x",V157="S")),V157,IF(W$4=$E157,"x",IF(AND(((W$4-$E157)/VLOOKUP($D157,Opérations[],8,0))=INT(((W$4-$E157)/VLOOKUP($D157,Opérations[],8,0))),$D157&lt;&gt;""),"S",""))),"")</f>
        <v>S</v>
      </c>
      <c r="X157" s="34" t="str">
        <f t="array" aca="1" ref="X157" ca="1">IFERROR(IF(AND(OR(WEEKDAY(W$4,2)&gt;5,W$4=Congés),OR(W157="x",W157="S")),W157,IF(X$4=$E157,"x",IF(AND(((X$4-$E157)/VLOOKUP($D157,Opérations[],8,0))=INT(((X$4-$E157)/VLOOKUP($D157,Opérations[],8,0))),$D157&lt;&gt;""),"S",""))),"")</f>
        <v/>
      </c>
      <c r="Y157" s="34" t="str">
        <f t="array" aca="1" ref="Y157" ca="1">IFERROR(IF(AND(OR(WEEKDAY(X$4,2)&gt;5,X$4=Congés),OR(X157="x",X157="S")),X157,IF(Y$4=$E157,"x",IF(AND(((Y$4-$E157)/VLOOKUP($D157,Opérations[],8,0))=INT(((Y$4-$E157)/VLOOKUP($D157,Opérations[],8,0))),$D157&lt;&gt;""),"S",""))),"")</f>
        <v/>
      </c>
      <c r="Z157" s="34" t="str">
        <f t="array" aca="1" ref="Z157" ca="1">IFERROR(IF(AND(OR(WEEKDAY(Y$4,2)&gt;5,Y$4=Congés),OR(Y157="x",Y157="S")),Y157,IF(Z$4=$E157,"x",IF(AND(((Z$4-$E157)/VLOOKUP($D157,Opérations[],8,0))=INT(((Z$4-$E157)/VLOOKUP($D157,Opérations[],8,0))),$D157&lt;&gt;""),"S",""))),"")</f>
        <v/>
      </c>
      <c r="AA157" s="34" t="str">
        <f t="array" aca="1" ref="AA157" ca="1">IFERROR(IF(AND(OR(WEEKDAY(Z$4,2)&gt;5,Z$4=Congés),OR(Z157="x",Z157="S")),Z157,IF(AA$4=$E157,"x",IF(AND(((AA$4-$E157)/VLOOKUP($D157,Opérations[],8,0))=INT(((AA$4-$E157)/VLOOKUP($D157,Opérations[],8,0))),$D157&lt;&gt;""),"S",""))),"")</f>
        <v/>
      </c>
      <c r="AB157" s="34" t="str">
        <f t="array" aca="1" ref="AB157" ca="1">IFERROR(IF(AND(OR(WEEKDAY(AA$4,2)&gt;5,AA$4=Congés),OR(AA157="x",AA157="S")),AA157,IF(AB$4=$E157,"x",IF(AND(((AB$4-$E157)/VLOOKUP($D157,Opérations[],8,0))=INT(((AB$4-$E157)/VLOOKUP($D157,Opérations[],8,0))),$D157&lt;&gt;""),"S",""))),"")</f>
        <v/>
      </c>
      <c r="AC157" s="34" t="str">
        <f t="array" aca="1" ref="AC157" ca="1">IFERROR(IF(AND(OR(WEEKDAY(AB$4,2)&gt;5,AB$4=Congés),OR(AB157="x",AB157="S")),AB157,IF(AC$4=$E157,"x",IF(AND(((AC$4-$E157)/VLOOKUP($D157,Opérations[],8,0))=INT(((AC$4-$E157)/VLOOKUP($D157,Opérations[],8,0))),$D157&lt;&gt;""),"S",""))),"")</f>
        <v/>
      </c>
      <c r="AD157" s="34" t="str">
        <f t="array" aca="1" ref="AD157" ca="1">IFERROR(IF(AND(OR(WEEKDAY(AC$4,2)&gt;5,AC$4=Congés),OR(AC157="x",AC157="S")),AC157,IF(AD$4=$E157,"x",IF(AND(((AD$4-$E157)/VLOOKUP($D157,Opérations[],8,0))=INT(((AD$4-$E157)/VLOOKUP($D157,Opérations[],8,0))),$D157&lt;&gt;""),"S",""))),"")</f>
        <v/>
      </c>
      <c r="AE157" s="34" t="str">
        <f t="array" aca="1" ref="AE157" ca="1">IFERROR(IF(AND(OR(WEEKDAY(AD$4,2)&gt;5,AD$4=Congés),OR(AD157="x",AD157="S")),AD157,IF(AE$4=$E157,"x",IF(AND(((AE$4-$E157)/VLOOKUP($D157,Opérations[],8,0))=INT(((AE$4-$E157)/VLOOKUP($D157,Opérations[],8,0))),$D157&lt;&gt;""),"S",""))),"")</f>
        <v/>
      </c>
      <c r="AF157" s="34" t="str">
        <f t="array" aca="1" ref="AF157" ca="1">IFERROR(IF(AND(OR(WEEKDAY(AE$4,2)&gt;5,AE$4=Congés),OR(AE157="x",AE157="S")),AE157,IF(AF$4=$E157,"x",IF(AND(((AF$4-$E157)/VLOOKUP($D157,Opérations[],8,0))=INT(((AF$4-$E157)/VLOOKUP($D157,Opérations[],8,0))),$D157&lt;&gt;""),"S",""))),"")</f>
        <v/>
      </c>
      <c r="AG157" s="72" t="str">
        <f t="array" aca="1" ref="AG157" ca="1">IFERROR(IF(AND(OR(WEEKDAY(AF$4,2)&gt;5,AF$4=Congés),OR(AF157="x",AF157="S")),AF157,IF(AG$4=$E157,"x",IF(AND(((AG$4-$E157)/VLOOKUP($D157,Opérations[],8,0))=INT(((AG$4-$E157)/VLOOKUP($D157,Opérations[],8,0))),$D157&lt;&gt;""),"S",""))),"")</f>
        <v/>
      </c>
      <c r="AH157" s="80" t="str">
        <f t="array" aca="1" ref="AH157" ca="1">IFERROR(IF(AND(OR(WEEKDAY(AG$4,2)&gt;5,AG$4=Congés),OR(AG157="x",AG157="S")),AG157,IF(AH$4=$E157,"x",IF(AND(((AH$4-$E157)/VLOOKUP($D157,Opérations[],8,0))=INT(((AH$4-$E157)/VLOOKUP($D157,Opérations[],8,0))),$D157&lt;&gt;""),"S",""))),"")</f>
        <v/>
      </c>
      <c r="AI157" s="34" t="str">
        <f t="array" aca="1" ref="AI157" ca="1">IFERROR(IF(AND(OR(WEEKDAY(AH$4,2)&gt;5,AH$4=Congés),OR(AH157="x",AH157="S")),AH157,IF(AI$4=$E157,"x",IF(AND(((AI$4-$E157)/VLOOKUP($D157,Opérations[],8,0))=INT(((AI$4-$E157)/VLOOKUP($D157,Opérations[],8,0))),$D157&lt;&gt;""),"S",""))),"")</f>
        <v/>
      </c>
      <c r="AJ157" s="34" t="str">
        <f t="array" aca="1" ref="AJ157" ca="1">IFERROR(IF(AND(OR(WEEKDAY(AI$4,2)&gt;5,AI$4=Congés),OR(AI157="x",AI157="S")),AI157,IF(AJ$4=$E157,"x",IF(AND(((AJ$4-$E157)/VLOOKUP($D157,Opérations[],8,0))=INT(((AJ$4-$E157)/VLOOKUP($D157,Opérations[],8,0))),$D157&lt;&gt;""),"S",""))),"")</f>
        <v/>
      </c>
      <c r="AK157" s="34" t="str">
        <f t="array" aca="1" ref="AK157" ca="1">IFERROR(IF(AND(OR(WEEKDAY(AJ$4,2)&gt;5,AJ$4=Congés),OR(AJ157="x",AJ157="S")),AJ157,IF(AK$4=$E157,"x",IF(AND(((AK$4-$E157)/VLOOKUP($D157,Opérations[],8,0))=INT(((AK$4-$E157)/VLOOKUP($D157,Opérations[],8,0))),$D157&lt;&gt;""),"S",""))),"")</f>
        <v>S</v>
      </c>
      <c r="AL157" s="34" t="str">
        <f t="array" aca="1" ref="AL157" ca="1">IFERROR(IF(AND(OR(WEEKDAY(AK$4,2)&gt;5,AK$4=Congés),OR(AK157="x",AK157="S")),AK157,IF(AL$4=$E157,"x",IF(AND(((AL$4-$E157)/VLOOKUP($D157,Opérations[],8,0))=INT(((AL$4-$E157)/VLOOKUP($D157,Opérations[],8,0))),$D157&lt;&gt;""),"S",""))),"")</f>
        <v/>
      </c>
      <c r="AM157" s="34" t="str">
        <f t="array" aca="1" ref="AM157" ca="1">IFERROR(IF(AND(OR(WEEKDAY(AL$4,2)&gt;5,AL$4=Congés),OR(AL157="x",AL157="S")),AL157,IF(AM$4=$E157,"x",IF(AND(((AM$4-$E157)/VLOOKUP($D157,Opérations[],8,0))=INT(((AM$4-$E157)/VLOOKUP($D157,Opérations[],8,0))),$D157&lt;&gt;""),"S",""))),"")</f>
        <v/>
      </c>
      <c r="AN157" s="34" t="str">
        <f t="array" aca="1" ref="AN157" ca="1">IFERROR(IF(AND(OR(WEEKDAY(AM$4,2)&gt;5,AM$4=Congés),OR(AM157="x",AM157="S")),AM157,IF(AN$4=$E157,"x",IF(AND(((AN$4-$E157)/VLOOKUP($D157,Opérations[],8,0))=INT(((AN$4-$E157)/VLOOKUP($D157,Opérations[],8,0))),$D157&lt;&gt;""),"S",""))),"")</f>
        <v/>
      </c>
      <c r="AO157" s="34" t="str">
        <f t="array" aca="1" ref="AO157" ca="1">IFERROR(IF(AND(OR(WEEKDAY(AN$4,2)&gt;5,AN$4=Congés),OR(AN157="x",AN157="S")),AN157,IF(AO$4=$E157,"x",IF(AND(((AO$4-$E157)/VLOOKUP($D157,Opérations[],8,0))=INT(((AO$4-$E157)/VLOOKUP($D157,Opérations[],8,0))),$D157&lt;&gt;""),"S",""))),"")</f>
        <v/>
      </c>
      <c r="AP157" s="34" t="str">
        <f t="array" aca="1" ref="AP157" ca="1">IFERROR(IF(AND(OR(WEEKDAY(AO$4,2)&gt;5,AO$4=Congés),OR(AO157="x",AO157="S")),AO157,IF(AP$4=$E157,"x",IF(AND(((AP$4-$E157)/VLOOKUP($D157,Opérations[],8,0))=INT(((AP$4-$E157)/VLOOKUP($D157,Opérations[],8,0))),$D157&lt;&gt;""),"S",""))),"")</f>
        <v/>
      </c>
      <c r="AQ157" s="34" t="str">
        <f t="array" aca="1" ref="AQ157" ca="1">IFERROR(IF(AND(OR(WEEKDAY(AP$4,2)&gt;5,AP$4=Congés),OR(AP157="x",AP157="S")),AP157,IF(AQ$4=$E157,"x",IF(AND(((AQ$4-$E157)/VLOOKUP($D157,Opérations[],8,0))=INT(((AQ$4-$E157)/VLOOKUP($D157,Opérations[],8,0))),$D157&lt;&gt;""),"S",""))),"")</f>
        <v/>
      </c>
      <c r="AR157" s="34" t="str">
        <f t="array" aca="1" ref="AR157" ca="1">IFERROR(IF(AND(OR(WEEKDAY(AQ$4,2)&gt;5,AQ$4=Congés),OR(AQ157="x",AQ157="S")),AQ157,IF(AR$4=$E157,"x",IF(AND(((AR$4-$E157)/VLOOKUP($D157,Opérations[],8,0))=INT(((AR$4-$E157)/VLOOKUP($D157,Opérations[],8,0))),$D157&lt;&gt;""),"S",""))),"")</f>
        <v/>
      </c>
      <c r="AS157" s="34" t="str">
        <f t="array" aca="1" ref="AS157" ca="1">IFERROR(IF(AND(OR(WEEKDAY(AR$4,2)&gt;5,AR$4=Congés),OR(AR157="x",AR157="S")),AR157,IF(AS$4=$E157,"x",IF(AND(((AS$4-$E157)/VLOOKUP($D157,Opérations[],8,0))=INT(((AS$4-$E157)/VLOOKUP($D157,Opérations[],8,0))),$D157&lt;&gt;""),"S",""))),"")</f>
        <v/>
      </c>
      <c r="AT157" s="34" t="str">
        <f t="array" aca="1" ref="AT157" ca="1">IFERROR(IF(AND(OR(WEEKDAY(AS$4,2)&gt;5,AS$4=Congés),OR(AS157="x",AS157="S")),AS157,IF(AT$4=$E157,"x",IF(AND(((AT$4-$E157)/VLOOKUP($D157,Opérations[],8,0))=INT(((AT$4-$E157)/VLOOKUP($D157,Opérations[],8,0))),$D157&lt;&gt;""),"S",""))),"")</f>
        <v/>
      </c>
      <c r="AU157" s="34" t="str">
        <f t="array" aca="1" ref="AU157" ca="1">IFERROR(IF(AND(OR(WEEKDAY(AT$4,2)&gt;5,AT$4=Congés),OR(AT157="x",AT157="S")),AT157,IF(AU$4=$E157,"x",IF(AND(((AU$4-$E157)/VLOOKUP($D157,Opérations[],8,0))=INT(((AU$4-$E157)/VLOOKUP($D157,Opérations[],8,0))),$D157&lt;&gt;""),"S",""))),"")</f>
        <v/>
      </c>
      <c r="AV157" s="34" t="str">
        <f t="array" aca="1" ref="AV157" ca="1">IFERROR(IF(AND(OR(WEEKDAY(AU$4,2)&gt;5,AU$4=Congés),OR(AU157="x",AU157="S")),AU157,IF(AV$4=$E157,"x",IF(AND(((AV$4-$E157)/VLOOKUP($D157,Opérations[],8,0))=INT(((AV$4-$E157)/VLOOKUP($D157,Opérations[],8,0))),$D157&lt;&gt;""),"S",""))),"")</f>
        <v/>
      </c>
      <c r="AW157" s="34" t="str">
        <f t="array" aca="1" ref="AW157" ca="1">IFERROR(IF(AND(OR(WEEKDAY(AV$4,2)&gt;5,AV$4=Congés),OR(AV157="x",AV157="S")),AV157,IF(AW$4=$E157,"x",IF(AND(((AW$4-$E157)/VLOOKUP($D157,Opérations[],8,0))=INT(((AW$4-$E157)/VLOOKUP($D157,Opérations[],8,0))),$D157&lt;&gt;""),"S",""))),"")</f>
        <v/>
      </c>
      <c r="AX157" s="34" t="str">
        <f t="array" aca="1" ref="AX157" ca="1">IFERROR(IF(AND(OR(WEEKDAY(AW$4,2)&gt;5,AW$4=Congés),OR(AW157="x",AW157="S")),AW157,IF(AX$4=$E157,"x",IF(AND(((AX$4-$E157)/VLOOKUP($D157,Opérations[],8,0))=INT(((AX$4-$E157)/VLOOKUP($D157,Opérations[],8,0))),$D157&lt;&gt;""),"S",""))),"")</f>
        <v/>
      </c>
      <c r="AY157" s="34" t="str">
        <f t="array" aca="1" ref="AY157" ca="1">IFERROR(IF(AND(OR(WEEKDAY(AX$4,2)&gt;5,AX$4=Congés),OR(AX157="x",AX157="S")),AX157,IF(AY$4=$E157,"x",IF(AND(((AY$4-$E157)/VLOOKUP($D157,Opérations[],8,0))=INT(((AY$4-$E157)/VLOOKUP($D157,Opérations[],8,0))),$D157&lt;&gt;""),"S",""))),"")</f>
        <v>S</v>
      </c>
      <c r="AZ157" s="34" t="str">
        <f t="array" aca="1" ref="AZ157" ca="1">IFERROR(IF(AND(OR(WEEKDAY(AY$4,2)&gt;5,AY$4=Congés),OR(AY157="x",AY157="S")),AY157,IF(AZ$4=$E157,"x",IF(AND(((AZ$4-$E157)/VLOOKUP($D157,Opérations[],8,0))=INT(((AZ$4-$E157)/VLOOKUP($D157,Opérations[],8,0))),$D157&lt;&gt;""),"S",""))),"")</f>
        <v/>
      </c>
      <c r="BA157" s="34" t="str">
        <f t="array" aca="1" ref="BA157" ca="1">IFERROR(IF(AND(OR(WEEKDAY(AZ$4,2)&gt;5,AZ$4=Congés),OR(AZ157="x",AZ157="S")),AZ157,IF(BA$4=$E157,"x",IF(AND(((BA$4-$E157)/VLOOKUP($D157,Opérations[],8,0))=INT(((BA$4-$E157)/VLOOKUP($D157,Opérations[],8,0))),$D157&lt;&gt;""),"S",""))),"")</f>
        <v/>
      </c>
      <c r="BB157" s="34" t="str">
        <f t="array" aca="1" ref="BB157" ca="1">IFERROR(IF(AND(OR(WEEKDAY(BA$4,2)&gt;5,BA$4=Congés),OR(BA157="x",BA157="S")),BA157,IF(BB$4=$E157,"x",IF(AND(((BB$4-$E157)/VLOOKUP($D157,Opérations[],8,0))=INT(((BB$4-$E157)/VLOOKUP($D157,Opérations[],8,0))),$D157&lt;&gt;""),"S",""))),"")</f>
        <v/>
      </c>
      <c r="BC157" s="34" t="str">
        <f t="array" aca="1" ref="BC157" ca="1">IFERROR(IF(AND(OR(WEEKDAY(BB$4,2)&gt;5,BB$4=Congés),OR(BB157="x",BB157="S")),BB157,IF(BC$4=$E157,"x",IF(AND(((BC$4-$E157)/VLOOKUP($D157,Opérations[],8,0))=INT(((BC$4-$E157)/VLOOKUP($D157,Opérations[],8,0))),$D157&lt;&gt;""),"S",""))),"")</f>
        <v/>
      </c>
      <c r="BD157" s="72" t="str">
        <f t="array" aca="1" ref="BD157" ca="1">IFERROR(IF(AND(OR(WEEKDAY(BC$4,2)&gt;5,BC$4=Congés),OR(BC157="x",BC157="S")),BC157,IF(BD$4=$E157,"x",IF(AND(((BD$4-$E157)/VLOOKUP($D157,Opérations[],8,0))=INT(((BD$4-$E157)/VLOOKUP($D157,Opérations[],8,0))),$D157&lt;&gt;""),"S",""))),"")</f>
        <v/>
      </c>
    </row>
    <row r="158" spans="3:56">
      <c r="C158" s="159" t="str">
        <f>IF(ISBLANK(D158),"",VLOOKUP(D158,Opérations[],2,0))</f>
        <v>Absence de points durs et de jeux</v>
      </c>
      <c r="D158" s="4">
        <f t="shared" si="6"/>
        <v>152</v>
      </c>
      <c r="E158" s="71">
        <f>IF(ISBLANK(D158),"",VLOOKUP(D158,Opérations[],3,0))</f>
        <v>42657</v>
      </c>
      <c r="F158" s="83"/>
      <c r="G158" s="80" t="str">
        <f t="array" aca="1" ref="G158" ca="1">IFERROR(IF(AND(OR(WEEKDAY(F$4,2)&gt;5,F$4=Congés),OR(F158="x",F158="S")),F158,IF(G$4=$E158,"x",IF(AND(((G$4-$E158)/VLOOKUP($D158,Opérations[],8,0))=INT(((G$4-$E158)/VLOOKUP($D158,Opérations[],8,0))),$D158&lt;&gt;""),"S",""))),"")</f>
        <v/>
      </c>
      <c r="H158" s="34" t="str">
        <f t="array" aca="1" ref="H158" ca="1">IFERROR(IF(AND(OR(WEEKDAY(G$4,2)&gt;5,G$4=Congés),OR(G158="x",G158="S")),G158,IF(H$4=$E158,"x",IF(AND(((H$4-$E158)/VLOOKUP($D158,Opérations[],8,0))=INT(((H$4-$E158)/VLOOKUP($D158,Opérations[],8,0))),$D158&lt;&gt;""),"S",""))),"")</f>
        <v/>
      </c>
      <c r="I158" s="34" t="str">
        <f t="array" aca="1" ref="I158" ca="1">IFERROR(IF(AND(OR(WEEKDAY(H$4,2)&gt;5,H$4=Congés),OR(H158="x",H158="S")),H158,IF(I$4=$E158,"x",IF(AND(((I$4-$E158)/VLOOKUP($D158,Opérations[],8,0))=INT(((I$4-$E158)/VLOOKUP($D158,Opérations[],8,0))),$D158&lt;&gt;""),"S",""))),"")</f>
        <v>S</v>
      </c>
      <c r="J158" s="34" t="str">
        <f t="array" aca="1" ref="J158" ca="1">IFERROR(IF(AND(OR(WEEKDAY(I$4,2)&gt;5,I$4=Congés),OR(I158="x",I158="S")),I158,IF(J$4=$E158,"x",IF(AND(((J$4-$E158)/VLOOKUP($D158,Opérations[],8,0))=INT(((J$4-$E158)/VLOOKUP($D158,Opérations[],8,0))),$D158&lt;&gt;""),"S",""))),"")</f>
        <v/>
      </c>
      <c r="K158" s="34" t="str">
        <f t="array" aca="1" ref="K158" ca="1">IFERROR(IF(AND(OR(WEEKDAY(J$4,2)&gt;5,J$4=Congés),OR(J158="x",J158="S")),J158,IF(K$4=$E158,"x",IF(AND(((K$4-$E158)/VLOOKUP($D158,Opérations[],8,0))=INT(((K$4-$E158)/VLOOKUP($D158,Opérations[],8,0))),$D158&lt;&gt;""),"S",""))),"")</f>
        <v/>
      </c>
      <c r="L158" s="34" t="str">
        <f t="array" aca="1" ref="L158" ca="1">IFERROR(IF(AND(OR(WEEKDAY(K$4,2)&gt;5,K$4=Congés),OR(K158="x",K158="S")),K158,IF(L$4=$E158,"x",IF(AND(((L$4-$E158)/VLOOKUP($D158,Opérations[],8,0))=INT(((L$4-$E158)/VLOOKUP($D158,Opérations[],8,0))),$D158&lt;&gt;""),"S",""))),"")</f>
        <v/>
      </c>
      <c r="M158" s="34" t="str">
        <f t="array" aca="1" ref="M158" ca="1">IFERROR(IF(AND(OR(WEEKDAY(L$4,2)&gt;5,L$4=Congés),OR(L158="x",L158="S")),L158,IF(M$4=$E158,"x",IF(AND(((M$4-$E158)/VLOOKUP($D158,Opérations[],8,0))=INT(((M$4-$E158)/VLOOKUP($D158,Opérations[],8,0))),$D158&lt;&gt;""),"S",""))),"")</f>
        <v/>
      </c>
      <c r="N158" s="34" t="str">
        <f t="array" aca="1" ref="N158" ca="1">IFERROR(IF(AND(OR(WEEKDAY(M$4,2)&gt;5,M$4=Congés),OR(M158="x",M158="S")),M158,IF(N$4=$E158,"x",IF(AND(((N$4-$E158)/VLOOKUP($D158,Opérations[],8,0))=INT(((N$4-$E158)/VLOOKUP($D158,Opérations[],8,0))),$D158&lt;&gt;""),"S",""))),"")</f>
        <v/>
      </c>
      <c r="O158" s="34" t="str">
        <f t="array" aca="1" ref="O158" ca="1">IFERROR(IF(AND(OR(WEEKDAY(N$4,2)&gt;5,N$4=Congés),OR(N158="x",N158="S")),N158,IF(O$4=$E158,"x",IF(AND(((O$4-$E158)/VLOOKUP($D158,Opérations[],8,0))=INT(((O$4-$E158)/VLOOKUP($D158,Opérations[],8,0))),$D158&lt;&gt;""),"S",""))),"")</f>
        <v/>
      </c>
      <c r="P158" s="34" t="str">
        <f t="array" aca="1" ref="P158" ca="1">IFERROR(IF(AND(OR(WEEKDAY(O$4,2)&gt;5,O$4=Congés),OR(O158="x",O158="S")),O158,IF(P$4=$E158,"x",IF(AND(((P$4-$E158)/VLOOKUP($D158,Opérations[],8,0))=INT(((P$4-$E158)/VLOOKUP($D158,Opérations[],8,0))),$D158&lt;&gt;""),"S",""))),"")</f>
        <v/>
      </c>
      <c r="Q158" s="34" t="str">
        <f t="array" aca="1" ref="Q158" ca="1">IFERROR(IF(AND(OR(WEEKDAY(P$4,2)&gt;5,P$4=Congés),OR(P158="x",P158="S")),P158,IF(Q$4=$E158,"x",IF(AND(((Q$4-$E158)/VLOOKUP($D158,Opérations[],8,0))=INT(((Q$4-$E158)/VLOOKUP($D158,Opérations[],8,0))),$D158&lt;&gt;""),"S",""))),"")</f>
        <v/>
      </c>
      <c r="R158" s="34" t="str">
        <f t="array" aca="1" ref="R158" ca="1">IFERROR(IF(AND(OR(WEEKDAY(Q$4,2)&gt;5,Q$4=Congés),OR(Q158="x",Q158="S")),Q158,IF(R$4=$E158,"x",IF(AND(((R$4-$E158)/VLOOKUP($D158,Opérations[],8,0))=INT(((R$4-$E158)/VLOOKUP($D158,Opérations[],8,0))),$D158&lt;&gt;""),"S",""))),"")</f>
        <v/>
      </c>
      <c r="S158" s="34" t="str">
        <f t="array" aca="1" ref="S158" ca="1">IFERROR(IF(AND(OR(WEEKDAY(R$4,2)&gt;5,R$4=Congés),OR(R158="x",R158="S")),R158,IF(S$4=$E158,"x",IF(AND(((S$4-$E158)/VLOOKUP($D158,Opérations[],8,0))=INT(((S$4-$E158)/VLOOKUP($D158,Opérations[],8,0))),$D158&lt;&gt;""),"S",""))),"")</f>
        <v/>
      </c>
      <c r="T158" s="34" t="str">
        <f t="array" aca="1" ref="T158" ca="1">IFERROR(IF(AND(OR(WEEKDAY(S$4,2)&gt;5,S$4=Congés),OR(S158="x",S158="S")),S158,IF(T$4=$E158,"x",IF(AND(((T$4-$E158)/VLOOKUP($D158,Opérations[],8,0))=INT(((T$4-$E158)/VLOOKUP($D158,Opérations[],8,0))),$D158&lt;&gt;""),"S",""))),"")</f>
        <v/>
      </c>
      <c r="U158" s="34" t="str">
        <f t="array" aca="1" ref="U158" ca="1">IFERROR(IF(AND(OR(WEEKDAY(T$4,2)&gt;5,T$4=Congés),OR(T158="x",T158="S")),T158,IF(U$4=$E158,"x",IF(AND(((U$4-$E158)/VLOOKUP($D158,Opérations[],8,0))=INT(((U$4-$E158)/VLOOKUP($D158,Opérations[],8,0))),$D158&lt;&gt;""),"S",""))),"")</f>
        <v/>
      </c>
      <c r="V158" s="34" t="str">
        <f t="array" aca="1" ref="V158" ca="1">IFERROR(IF(AND(OR(WEEKDAY(U$4,2)&gt;5,U$4=Congés),OR(U158="x",U158="S")),U158,IF(V$4=$E158,"x",IF(AND(((V$4-$E158)/VLOOKUP($D158,Opérations[],8,0))=INT(((V$4-$E158)/VLOOKUP($D158,Opérations[],8,0))),$D158&lt;&gt;""),"S",""))),"")</f>
        <v/>
      </c>
      <c r="W158" s="34" t="str">
        <f t="array" aca="1" ref="W158" ca="1">IFERROR(IF(AND(OR(WEEKDAY(V$4,2)&gt;5,V$4=Congés),OR(V158="x",V158="S")),V158,IF(W$4=$E158,"x",IF(AND(((W$4-$E158)/VLOOKUP($D158,Opérations[],8,0))=INT(((W$4-$E158)/VLOOKUP($D158,Opérations[],8,0))),$D158&lt;&gt;""),"S",""))),"")</f>
        <v>S</v>
      </c>
      <c r="X158" s="34" t="str">
        <f t="array" aca="1" ref="X158" ca="1">IFERROR(IF(AND(OR(WEEKDAY(W$4,2)&gt;5,W$4=Congés),OR(W158="x",W158="S")),W158,IF(X$4=$E158,"x",IF(AND(((X$4-$E158)/VLOOKUP($D158,Opérations[],8,0))=INT(((X$4-$E158)/VLOOKUP($D158,Opérations[],8,0))),$D158&lt;&gt;""),"S",""))),"")</f>
        <v/>
      </c>
      <c r="Y158" s="34" t="str">
        <f t="array" aca="1" ref="Y158" ca="1">IFERROR(IF(AND(OR(WEEKDAY(X$4,2)&gt;5,X$4=Congés),OR(X158="x",X158="S")),X158,IF(Y$4=$E158,"x",IF(AND(((Y$4-$E158)/VLOOKUP($D158,Opérations[],8,0))=INT(((Y$4-$E158)/VLOOKUP($D158,Opérations[],8,0))),$D158&lt;&gt;""),"S",""))),"")</f>
        <v/>
      </c>
      <c r="Z158" s="34" t="str">
        <f t="array" aca="1" ref="Z158" ca="1">IFERROR(IF(AND(OR(WEEKDAY(Y$4,2)&gt;5,Y$4=Congés),OR(Y158="x",Y158="S")),Y158,IF(Z$4=$E158,"x",IF(AND(((Z$4-$E158)/VLOOKUP($D158,Opérations[],8,0))=INT(((Z$4-$E158)/VLOOKUP($D158,Opérations[],8,0))),$D158&lt;&gt;""),"S",""))),"")</f>
        <v/>
      </c>
      <c r="AA158" s="34" t="str">
        <f t="array" aca="1" ref="AA158" ca="1">IFERROR(IF(AND(OR(WEEKDAY(Z$4,2)&gt;5,Z$4=Congés),OR(Z158="x",Z158="S")),Z158,IF(AA$4=$E158,"x",IF(AND(((AA$4-$E158)/VLOOKUP($D158,Opérations[],8,0))=INT(((AA$4-$E158)/VLOOKUP($D158,Opérations[],8,0))),$D158&lt;&gt;""),"S",""))),"")</f>
        <v/>
      </c>
      <c r="AB158" s="34" t="str">
        <f t="array" aca="1" ref="AB158" ca="1">IFERROR(IF(AND(OR(WEEKDAY(AA$4,2)&gt;5,AA$4=Congés),OR(AA158="x",AA158="S")),AA158,IF(AB$4=$E158,"x",IF(AND(((AB$4-$E158)/VLOOKUP($D158,Opérations[],8,0))=INT(((AB$4-$E158)/VLOOKUP($D158,Opérations[],8,0))),$D158&lt;&gt;""),"S",""))),"")</f>
        <v/>
      </c>
      <c r="AC158" s="34" t="str">
        <f t="array" aca="1" ref="AC158" ca="1">IFERROR(IF(AND(OR(WEEKDAY(AB$4,2)&gt;5,AB$4=Congés),OR(AB158="x",AB158="S")),AB158,IF(AC$4=$E158,"x",IF(AND(((AC$4-$E158)/VLOOKUP($D158,Opérations[],8,0))=INT(((AC$4-$E158)/VLOOKUP($D158,Opérations[],8,0))),$D158&lt;&gt;""),"S",""))),"")</f>
        <v/>
      </c>
      <c r="AD158" s="34" t="str">
        <f t="array" aca="1" ref="AD158" ca="1">IFERROR(IF(AND(OR(WEEKDAY(AC$4,2)&gt;5,AC$4=Congés),OR(AC158="x",AC158="S")),AC158,IF(AD$4=$E158,"x",IF(AND(((AD$4-$E158)/VLOOKUP($D158,Opérations[],8,0))=INT(((AD$4-$E158)/VLOOKUP($D158,Opérations[],8,0))),$D158&lt;&gt;""),"S",""))),"")</f>
        <v/>
      </c>
      <c r="AE158" s="34" t="str">
        <f t="array" aca="1" ref="AE158" ca="1">IFERROR(IF(AND(OR(WEEKDAY(AD$4,2)&gt;5,AD$4=Congés),OR(AD158="x",AD158="S")),AD158,IF(AE$4=$E158,"x",IF(AND(((AE$4-$E158)/VLOOKUP($D158,Opérations[],8,0))=INT(((AE$4-$E158)/VLOOKUP($D158,Opérations[],8,0))),$D158&lt;&gt;""),"S",""))),"")</f>
        <v/>
      </c>
      <c r="AF158" s="34" t="str">
        <f t="array" aca="1" ref="AF158" ca="1">IFERROR(IF(AND(OR(WEEKDAY(AE$4,2)&gt;5,AE$4=Congés),OR(AE158="x",AE158="S")),AE158,IF(AF$4=$E158,"x",IF(AND(((AF$4-$E158)/VLOOKUP($D158,Opérations[],8,0))=INT(((AF$4-$E158)/VLOOKUP($D158,Opérations[],8,0))),$D158&lt;&gt;""),"S",""))),"")</f>
        <v/>
      </c>
      <c r="AG158" s="72" t="str">
        <f t="array" aca="1" ref="AG158" ca="1">IFERROR(IF(AND(OR(WEEKDAY(AF$4,2)&gt;5,AF$4=Congés),OR(AF158="x",AF158="S")),AF158,IF(AG$4=$E158,"x",IF(AND(((AG$4-$E158)/VLOOKUP($D158,Opérations[],8,0))=INT(((AG$4-$E158)/VLOOKUP($D158,Opérations[],8,0))),$D158&lt;&gt;""),"S",""))),"")</f>
        <v/>
      </c>
      <c r="AH158" s="80" t="str">
        <f t="array" aca="1" ref="AH158" ca="1">IFERROR(IF(AND(OR(WEEKDAY(AG$4,2)&gt;5,AG$4=Congés),OR(AG158="x",AG158="S")),AG158,IF(AH$4=$E158,"x",IF(AND(((AH$4-$E158)/VLOOKUP($D158,Opérations[],8,0))=INT(((AH$4-$E158)/VLOOKUP($D158,Opérations[],8,0))),$D158&lt;&gt;""),"S",""))),"")</f>
        <v/>
      </c>
      <c r="AI158" s="34" t="str">
        <f t="array" aca="1" ref="AI158" ca="1">IFERROR(IF(AND(OR(WEEKDAY(AH$4,2)&gt;5,AH$4=Congés),OR(AH158="x",AH158="S")),AH158,IF(AI$4=$E158,"x",IF(AND(((AI$4-$E158)/VLOOKUP($D158,Opérations[],8,0))=INT(((AI$4-$E158)/VLOOKUP($D158,Opérations[],8,0))),$D158&lt;&gt;""),"S",""))),"")</f>
        <v/>
      </c>
      <c r="AJ158" s="34" t="str">
        <f t="array" aca="1" ref="AJ158" ca="1">IFERROR(IF(AND(OR(WEEKDAY(AI$4,2)&gt;5,AI$4=Congés),OR(AI158="x",AI158="S")),AI158,IF(AJ$4=$E158,"x",IF(AND(((AJ$4-$E158)/VLOOKUP($D158,Opérations[],8,0))=INT(((AJ$4-$E158)/VLOOKUP($D158,Opérations[],8,0))),$D158&lt;&gt;""),"S",""))),"")</f>
        <v/>
      </c>
      <c r="AK158" s="34" t="str">
        <f t="array" aca="1" ref="AK158" ca="1">IFERROR(IF(AND(OR(WEEKDAY(AJ$4,2)&gt;5,AJ$4=Congés),OR(AJ158="x",AJ158="S")),AJ158,IF(AK$4=$E158,"x",IF(AND(((AK$4-$E158)/VLOOKUP($D158,Opérations[],8,0))=INT(((AK$4-$E158)/VLOOKUP($D158,Opérations[],8,0))),$D158&lt;&gt;""),"S",""))),"")</f>
        <v>S</v>
      </c>
      <c r="AL158" s="34" t="str">
        <f t="array" aca="1" ref="AL158" ca="1">IFERROR(IF(AND(OR(WEEKDAY(AK$4,2)&gt;5,AK$4=Congés),OR(AK158="x",AK158="S")),AK158,IF(AL$4=$E158,"x",IF(AND(((AL$4-$E158)/VLOOKUP($D158,Opérations[],8,0))=INT(((AL$4-$E158)/VLOOKUP($D158,Opérations[],8,0))),$D158&lt;&gt;""),"S",""))),"")</f>
        <v/>
      </c>
      <c r="AM158" s="34" t="str">
        <f t="array" aca="1" ref="AM158" ca="1">IFERROR(IF(AND(OR(WEEKDAY(AL$4,2)&gt;5,AL$4=Congés),OR(AL158="x",AL158="S")),AL158,IF(AM$4=$E158,"x",IF(AND(((AM$4-$E158)/VLOOKUP($D158,Opérations[],8,0))=INT(((AM$4-$E158)/VLOOKUP($D158,Opérations[],8,0))),$D158&lt;&gt;""),"S",""))),"")</f>
        <v/>
      </c>
      <c r="AN158" s="34" t="str">
        <f t="array" aca="1" ref="AN158" ca="1">IFERROR(IF(AND(OR(WEEKDAY(AM$4,2)&gt;5,AM$4=Congés),OR(AM158="x",AM158="S")),AM158,IF(AN$4=$E158,"x",IF(AND(((AN$4-$E158)/VLOOKUP($D158,Opérations[],8,0))=INT(((AN$4-$E158)/VLOOKUP($D158,Opérations[],8,0))),$D158&lt;&gt;""),"S",""))),"")</f>
        <v/>
      </c>
      <c r="AO158" s="34" t="str">
        <f t="array" aca="1" ref="AO158" ca="1">IFERROR(IF(AND(OR(WEEKDAY(AN$4,2)&gt;5,AN$4=Congés),OR(AN158="x",AN158="S")),AN158,IF(AO$4=$E158,"x",IF(AND(((AO$4-$E158)/VLOOKUP($D158,Opérations[],8,0))=INT(((AO$4-$E158)/VLOOKUP($D158,Opérations[],8,0))),$D158&lt;&gt;""),"S",""))),"")</f>
        <v/>
      </c>
      <c r="AP158" s="34" t="str">
        <f t="array" aca="1" ref="AP158" ca="1">IFERROR(IF(AND(OR(WEEKDAY(AO$4,2)&gt;5,AO$4=Congés),OR(AO158="x",AO158="S")),AO158,IF(AP$4=$E158,"x",IF(AND(((AP$4-$E158)/VLOOKUP($D158,Opérations[],8,0))=INT(((AP$4-$E158)/VLOOKUP($D158,Opérations[],8,0))),$D158&lt;&gt;""),"S",""))),"")</f>
        <v/>
      </c>
      <c r="AQ158" s="34" t="str">
        <f t="array" aca="1" ref="AQ158" ca="1">IFERROR(IF(AND(OR(WEEKDAY(AP$4,2)&gt;5,AP$4=Congés),OR(AP158="x",AP158="S")),AP158,IF(AQ$4=$E158,"x",IF(AND(((AQ$4-$E158)/VLOOKUP($D158,Opérations[],8,0))=INT(((AQ$4-$E158)/VLOOKUP($D158,Opérations[],8,0))),$D158&lt;&gt;""),"S",""))),"")</f>
        <v/>
      </c>
      <c r="AR158" s="34" t="str">
        <f t="array" aca="1" ref="AR158" ca="1">IFERROR(IF(AND(OR(WEEKDAY(AQ$4,2)&gt;5,AQ$4=Congés),OR(AQ158="x",AQ158="S")),AQ158,IF(AR$4=$E158,"x",IF(AND(((AR$4-$E158)/VLOOKUP($D158,Opérations[],8,0))=INT(((AR$4-$E158)/VLOOKUP($D158,Opérations[],8,0))),$D158&lt;&gt;""),"S",""))),"")</f>
        <v/>
      </c>
      <c r="AS158" s="34" t="str">
        <f t="array" aca="1" ref="AS158" ca="1">IFERROR(IF(AND(OR(WEEKDAY(AR$4,2)&gt;5,AR$4=Congés),OR(AR158="x",AR158="S")),AR158,IF(AS$4=$E158,"x",IF(AND(((AS$4-$E158)/VLOOKUP($D158,Opérations[],8,0))=INT(((AS$4-$E158)/VLOOKUP($D158,Opérations[],8,0))),$D158&lt;&gt;""),"S",""))),"")</f>
        <v/>
      </c>
      <c r="AT158" s="34" t="str">
        <f t="array" aca="1" ref="AT158" ca="1">IFERROR(IF(AND(OR(WEEKDAY(AS$4,2)&gt;5,AS$4=Congés),OR(AS158="x",AS158="S")),AS158,IF(AT$4=$E158,"x",IF(AND(((AT$4-$E158)/VLOOKUP($D158,Opérations[],8,0))=INT(((AT$4-$E158)/VLOOKUP($D158,Opérations[],8,0))),$D158&lt;&gt;""),"S",""))),"")</f>
        <v/>
      </c>
      <c r="AU158" s="34" t="str">
        <f t="array" aca="1" ref="AU158" ca="1">IFERROR(IF(AND(OR(WEEKDAY(AT$4,2)&gt;5,AT$4=Congés),OR(AT158="x",AT158="S")),AT158,IF(AU$4=$E158,"x",IF(AND(((AU$4-$E158)/VLOOKUP($D158,Opérations[],8,0))=INT(((AU$4-$E158)/VLOOKUP($D158,Opérations[],8,0))),$D158&lt;&gt;""),"S",""))),"")</f>
        <v/>
      </c>
      <c r="AV158" s="34" t="str">
        <f t="array" aca="1" ref="AV158" ca="1">IFERROR(IF(AND(OR(WEEKDAY(AU$4,2)&gt;5,AU$4=Congés),OR(AU158="x",AU158="S")),AU158,IF(AV$4=$E158,"x",IF(AND(((AV$4-$E158)/VLOOKUP($D158,Opérations[],8,0))=INT(((AV$4-$E158)/VLOOKUP($D158,Opérations[],8,0))),$D158&lt;&gt;""),"S",""))),"")</f>
        <v/>
      </c>
      <c r="AW158" s="34" t="str">
        <f t="array" aca="1" ref="AW158" ca="1">IFERROR(IF(AND(OR(WEEKDAY(AV$4,2)&gt;5,AV$4=Congés),OR(AV158="x",AV158="S")),AV158,IF(AW$4=$E158,"x",IF(AND(((AW$4-$E158)/VLOOKUP($D158,Opérations[],8,0))=INT(((AW$4-$E158)/VLOOKUP($D158,Opérations[],8,0))),$D158&lt;&gt;""),"S",""))),"")</f>
        <v/>
      </c>
      <c r="AX158" s="34" t="str">
        <f t="array" aca="1" ref="AX158" ca="1">IFERROR(IF(AND(OR(WEEKDAY(AW$4,2)&gt;5,AW$4=Congés),OR(AW158="x",AW158="S")),AW158,IF(AX$4=$E158,"x",IF(AND(((AX$4-$E158)/VLOOKUP($D158,Opérations[],8,0))=INT(((AX$4-$E158)/VLOOKUP($D158,Opérations[],8,0))),$D158&lt;&gt;""),"S",""))),"")</f>
        <v/>
      </c>
      <c r="AY158" s="34" t="str">
        <f t="array" aca="1" ref="AY158" ca="1">IFERROR(IF(AND(OR(WEEKDAY(AX$4,2)&gt;5,AX$4=Congés),OR(AX158="x",AX158="S")),AX158,IF(AY$4=$E158,"x",IF(AND(((AY$4-$E158)/VLOOKUP($D158,Opérations[],8,0))=INT(((AY$4-$E158)/VLOOKUP($D158,Opérations[],8,0))),$D158&lt;&gt;""),"S",""))),"")</f>
        <v>S</v>
      </c>
      <c r="AZ158" s="34" t="str">
        <f t="array" aca="1" ref="AZ158" ca="1">IFERROR(IF(AND(OR(WEEKDAY(AY$4,2)&gt;5,AY$4=Congés),OR(AY158="x",AY158="S")),AY158,IF(AZ$4=$E158,"x",IF(AND(((AZ$4-$E158)/VLOOKUP($D158,Opérations[],8,0))=INT(((AZ$4-$E158)/VLOOKUP($D158,Opérations[],8,0))),$D158&lt;&gt;""),"S",""))),"")</f>
        <v/>
      </c>
      <c r="BA158" s="34" t="str">
        <f t="array" aca="1" ref="BA158" ca="1">IFERROR(IF(AND(OR(WEEKDAY(AZ$4,2)&gt;5,AZ$4=Congés),OR(AZ158="x",AZ158="S")),AZ158,IF(BA$4=$E158,"x",IF(AND(((BA$4-$E158)/VLOOKUP($D158,Opérations[],8,0))=INT(((BA$4-$E158)/VLOOKUP($D158,Opérations[],8,0))),$D158&lt;&gt;""),"S",""))),"")</f>
        <v/>
      </c>
      <c r="BB158" s="34" t="str">
        <f t="array" aca="1" ref="BB158" ca="1">IFERROR(IF(AND(OR(WEEKDAY(BA$4,2)&gt;5,BA$4=Congés),OR(BA158="x",BA158="S")),BA158,IF(BB$4=$E158,"x",IF(AND(((BB$4-$E158)/VLOOKUP($D158,Opérations[],8,0))=INT(((BB$4-$E158)/VLOOKUP($D158,Opérations[],8,0))),$D158&lt;&gt;""),"S",""))),"")</f>
        <v/>
      </c>
      <c r="BC158" s="34" t="str">
        <f t="array" aca="1" ref="BC158" ca="1">IFERROR(IF(AND(OR(WEEKDAY(BB$4,2)&gt;5,BB$4=Congés),OR(BB158="x",BB158="S")),BB158,IF(BC$4=$E158,"x",IF(AND(((BC$4-$E158)/VLOOKUP($D158,Opérations[],8,0))=INT(((BC$4-$E158)/VLOOKUP($D158,Opérations[],8,0))),$D158&lt;&gt;""),"S",""))),"")</f>
        <v/>
      </c>
      <c r="BD158" s="72" t="str">
        <f t="array" aca="1" ref="BD158" ca="1">IFERROR(IF(AND(OR(WEEKDAY(BC$4,2)&gt;5,BC$4=Congés),OR(BC158="x",BC158="S")),BC158,IF(BD$4=$E158,"x",IF(AND(((BD$4-$E158)/VLOOKUP($D158,Opérations[],8,0))=INT(((BD$4-$E158)/VLOOKUP($D158,Opérations[],8,0))),$D158&lt;&gt;""),"S",""))),"")</f>
        <v/>
      </c>
    </row>
    <row r="159" spans="3:56">
      <c r="C159" s="159" t="str">
        <f>IF(ISBLANK(D159),"",VLOOKUP(D159,Opérations[],2,0))</f>
        <v xml:space="preserve">Vérification film patin de guidage deplacement </v>
      </c>
      <c r="D159" s="4">
        <f t="shared" si="6"/>
        <v>153</v>
      </c>
      <c r="E159" s="71">
        <f>IF(ISBLANK(D159),"",VLOOKUP(D159,Opérations[],3,0))</f>
        <v>42657</v>
      </c>
      <c r="F159" s="83"/>
      <c r="G159" s="80" t="str">
        <f t="array" aca="1" ref="G159" ca="1">IFERROR(IF(AND(OR(WEEKDAY(F$4,2)&gt;5,F$4=Congés),OR(F159="x",F159="S")),F159,IF(G$4=$E159,"x",IF(AND(((G$4-$E159)/VLOOKUP($D159,Opérations[],8,0))=INT(((G$4-$E159)/VLOOKUP($D159,Opérations[],8,0))),$D159&lt;&gt;""),"S",""))),"")</f>
        <v/>
      </c>
      <c r="H159" s="34" t="str">
        <f t="array" aca="1" ref="H159" ca="1">IFERROR(IF(AND(OR(WEEKDAY(G$4,2)&gt;5,G$4=Congés),OR(G159="x",G159="S")),G159,IF(H$4=$E159,"x",IF(AND(((H$4-$E159)/VLOOKUP($D159,Opérations[],8,0))=INT(((H$4-$E159)/VLOOKUP($D159,Opérations[],8,0))),$D159&lt;&gt;""),"S",""))),"")</f>
        <v/>
      </c>
      <c r="I159" s="34" t="str">
        <f t="array" aca="1" ref="I159" ca="1">IFERROR(IF(AND(OR(WEEKDAY(H$4,2)&gt;5,H$4=Congés),OR(H159="x",H159="S")),H159,IF(I$4=$E159,"x",IF(AND(((I$4-$E159)/VLOOKUP($D159,Opérations[],8,0))=INT(((I$4-$E159)/VLOOKUP($D159,Opérations[],8,0))),$D159&lt;&gt;""),"S",""))),"")</f>
        <v>S</v>
      </c>
      <c r="J159" s="34" t="str">
        <f t="array" aca="1" ref="J159" ca="1">IFERROR(IF(AND(OR(WEEKDAY(I$4,2)&gt;5,I$4=Congés),OR(I159="x",I159="S")),I159,IF(J$4=$E159,"x",IF(AND(((J$4-$E159)/VLOOKUP($D159,Opérations[],8,0))=INT(((J$4-$E159)/VLOOKUP($D159,Opérations[],8,0))),$D159&lt;&gt;""),"S",""))),"")</f>
        <v/>
      </c>
      <c r="K159" s="34" t="str">
        <f t="array" aca="1" ref="K159" ca="1">IFERROR(IF(AND(OR(WEEKDAY(J$4,2)&gt;5,J$4=Congés),OR(J159="x",J159="S")),J159,IF(K$4=$E159,"x",IF(AND(((K$4-$E159)/VLOOKUP($D159,Opérations[],8,0))=INT(((K$4-$E159)/VLOOKUP($D159,Opérations[],8,0))),$D159&lt;&gt;""),"S",""))),"")</f>
        <v/>
      </c>
      <c r="L159" s="34" t="str">
        <f t="array" aca="1" ref="L159" ca="1">IFERROR(IF(AND(OR(WEEKDAY(K$4,2)&gt;5,K$4=Congés),OR(K159="x",K159="S")),K159,IF(L$4=$E159,"x",IF(AND(((L$4-$E159)/VLOOKUP($D159,Opérations[],8,0))=INT(((L$4-$E159)/VLOOKUP($D159,Opérations[],8,0))),$D159&lt;&gt;""),"S",""))),"")</f>
        <v/>
      </c>
      <c r="M159" s="34" t="str">
        <f t="array" aca="1" ref="M159" ca="1">IFERROR(IF(AND(OR(WEEKDAY(L$4,2)&gt;5,L$4=Congés),OR(L159="x",L159="S")),L159,IF(M$4=$E159,"x",IF(AND(((M$4-$E159)/VLOOKUP($D159,Opérations[],8,0))=INT(((M$4-$E159)/VLOOKUP($D159,Opérations[],8,0))),$D159&lt;&gt;""),"S",""))),"")</f>
        <v/>
      </c>
      <c r="N159" s="34" t="str">
        <f t="array" aca="1" ref="N159" ca="1">IFERROR(IF(AND(OR(WEEKDAY(M$4,2)&gt;5,M$4=Congés),OR(M159="x",M159="S")),M159,IF(N$4=$E159,"x",IF(AND(((N$4-$E159)/VLOOKUP($D159,Opérations[],8,0))=INT(((N$4-$E159)/VLOOKUP($D159,Opérations[],8,0))),$D159&lt;&gt;""),"S",""))),"")</f>
        <v/>
      </c>
      <c r="O159" s="34" t="str">
        <f t="array" aca="1" ref="O159" ca="1">IFERROR(IF(AND(OR(WEEKDAY(N$4,2)&gt;5,N$4=Congés),OR(N159="x",N159="S")),N159,IF(O$4=$E159,"x",IF(AND(((O$4-$E159)/VLOOKUP($D159,Opérations[],8,0))=INT(((O$4-$E159)/VLOOKUP($D159,Opérations[],8,0))),$D159&lt;&gt;""),"S",""))),"")</f>
        <v/>
      </c>
      <c r="P159" s="34" t="str">
        <f t="array" aca="1" ref="P159" ca="1">IFERROR(IF(AND(OR(WEEKDAY(O$4,2)&gt;5,O$4=Congés),OR(O159="x",O159="S")),O159,IF(P$4=$E159,"x",IF(AND(((P$4-$E159)/VLOOKUP($D159,Opérations[],8,0))=INT(((P$4-$E159)/VLOOKUP($D159,Opérations[],8,0))),$D159&lt;&gt;""),"S",""))),"")</f>
        <v/>
      </c>
      <c r="Q159" s="34" t="str">
        <f t="array" aca="1" ref="Q159" ca="1">IFERROR(IF(AND(OR(WEEKDAY(P$4,2)&gt;5,P$4=Congés),OR(P159="x",P159="S")),P159,IF(Q$4=$E159,"x",IF(AND(((Q$4-$E159)/VLOOKUP($D159,Opérations[],8,0))=INT(((Q$4-$E159)/VLOOKUP($D159,Opérations[],8,0))),$D159&lt;&gt;""),"S",""))),"")</f>
        <v/>
      </c>
      <c r="R159" s="34" t="str">
        <f t="array" aca="1" ref="R159" ca="1">IFERROR(IF(AND(OR(WEEKDAY(Q$4,2)&gt;5,Q$4=Congés),OR(Q159="x",Q159="S")),Q159,IF(R$4=$E159,"x",IF(AND(((R$4-$E159)/VLOOKUP($D159,Opérations[],8,0))=INT(((R$4-$E159)/VLOOKUP($D159,Opérations[],8,0))),$D159&lt;&gt;""),"S",""))),"")</f>
        <v/>
      </c>
      <c r="S159" s="34" t="str">
        <f t="array" aca="1" ref="S159" ca="1">IFERROR(IF(AND(OR(WEEKDAY(R$4,2)&gt;5,R$4=Congés),OR(R159="x",R159="S")),R159,IF(S$4=$E159,"x",IF(AND(((S$4-$E159)/VLOOKUP($D159,Opérations[],8,0))=INT(((S$4-$E159)/VLOOKUP($D159,Opérations[],8,0))),$D159&lt;&gt;""),"S",""))),"")</f>
        <v/>
      </c>
      <c r="T159" s="34" t="str">
        <f t="array" aca="1" ref="T159" ca="1">IFERROR(IF(AND(OR(WEEKDAY(S$4,2)&gt;5,S$4=Congés),OR(S159="x",S159="S")),S159,IF(T$4=$E159,"x",IF(AND(((T$4-$E159)/VLOOKUP($D159,Opérations[],8,0))=INT(((T$4-$E159)/VLOOKUP($D159,Opérations[],8,0))),$D159&lt;&gt;""),"S",""))),"")</f>
        <v/>
      </c>
      <c r="U159" s="34" t="str">
        <f t="array" aca="1" ref="U159" ca="1">IFERROR(IF(AND(OR(WEEKDAY(T$4,2)&gt;5,T$4=Congés),OR(T159="x",T159="S")),T159,IF(U$4=$E159,"x",IF(AND(((U$4-$E159)/VLOOKUP($D159,Opérations[],8,0))=INT(((U$4-$E159)/VLOOKUP($D159,Opérations[],8,0))),$D159&lt;&gt;""),"S",""))),"")</f>
        <v/>
      </c>
      <c r="V159" s="34" t="str">
        <f t="array" aca="1" ref="V159" ca="1">IFERROR(IF(AND(OR(WEEKDAY(U$4,2)&gt;5,U$4=Congés),OR(U159="x",U159="S")),U159,IF(V$4=$E159,"x",IF(AND(((V$4-$E159)/VLOOKUP($D159,Opérations[],8,0))=INT(((V$4-$E159)/VLOOKUP($D159,Opérations[],8,0))),$D159&lt;&gt;""),"S",""))),"")</f>
        <v/>
      </c>
      <c r="W159" s="34" t="str">
        <f t="array" aca="1" ref="W159" ca="1">IFERROR(IF(AND(OR(WEEKDAY(V$4,2)&gt;5,V$4=Congés),OR(V159="x",V159="S")),V159,IF(W$4=$E159,"x",IF(AND(((W$4-$E159)/VLOOKUP($D159,Opérations[],8,0))=INT(((W$4-$E159)/VLOOKUP($D159,Opérations[],8,0))),$D159&lt;&gt;""),"S",""))),"")</f>
        <v>S</v>
      </c>
      <c r="X159" s="34" t="str">
        <f t="array" aca="1" ref="X159" ca="1">IFERROR(IF(AND(OR(WEEKDAY(W$4,2)&gt;5,W$4=Congés),OR(W159="x",W159="S")),W159,IF(X$4=$E159,"x",IF(AND(((X$4-$E159)/VLOOKUP($D159,Opérations[],8,0))=INT(((X$4-$E159)/VLOOKUP($D159,Opérations[],8,0))),$D159&lt;&gt;""),"S",""))),"")</f>
        <v/>
      </c>
      <c r="Y159" s="34" t="str">
        <f t="array" aca="1" ref="Y159" ca="1">IFERROR(IF(AND(OR(WEEKDAY(X$4,2)&gt;5,X$4=Congés),OR(X159="x",X159="S")),X159,IF(Y$4=$E159,"x",IF(AND(((Y$4-$E159)/VLOOKUP($D159,Opérations[],8,0))=INT(((Y$4-$E159)/VLOOKUP($D159,Opérations[],8,0))),$D159&lt;&gt;""),"S",""))),"")</f>
        <v/>
      </c>
      <c r="Z159" s="34" t="str">
        <f t="array" aca="1" ref="Z159" ca="1">IFERROR(IF(AND(OR(WEEKDAY(Y$4,2)&gt;5,Y$4=Congés),OR(Y159="x",Y159="S")),Y159,IF(Z$4=$E159,"x",IF(AND(((Z$4-$E159)/VLOOKUP($D159,Opérations[],8,0))=INT(((Z$4-$E159)/VLOOKUP($D159,Opérations[],8,0))),$D159&lt;&gt;""),"S",""))),"")</f>
        <v/>
      </c>
      <c r="AA159" s="34" t="str">
        <f t="array" aca="1" ref="AA159" ca="1">IFERROR(IF(AND(OR(WEEKDAY(Z$4,2)&gt;5,Z$4=Congés),OR(Z159="x",Z159="S")),Z159,IF(AA$4=$E159,"x",IF(AND(((AA$4-$E159)/VLOOKUP($D159,Opérations[],8,0))=INT(((AA$4-$E159)/VLOOKUP($D159,Opérations[],8,0))),$D159&lt;&gt;""),"S",""))),"")</f>
        <v/>
      </c>
      <c r="AB159" s="34" t="str">
        <f t="array" aca="1" ref="AB159" ca="1">IFERROR(IF(AND(OR(WEEKDAY(AA$4,2)&gt;5,AA$4=Congés),OR(AA159="x",AA159="S")),AA159,IF(AB$4=$E159,"x",IF(AND(((AB$4-$E159)/VLOOKUP($D159,Opérations[],8,0))=INT(((AB$4-$E159)/VLOOKUP($D159,Opérations[],8,0))),$D159&lt;&gt;""),"S",""))),"")</f>
        <v/>
      </c>
      <c r="AC159" s="34" t="str">
        <f t="array" aca="1" ref="AC159" ca="1">IFERROR(IF(AND(OR(WEEKDAY(AB$4,2)&gt;5,AB$4=Congés),OR(AB159="x",AB159="S")),AB159,IF(AC$4=$E159,"x",IF(AND(((AC$4-$E159)/VLOOKUP($D159,Opérations[],8,0))=INT(((AC$4-$E159)/VLOOKUP($D159,Opérations[],8,0))),$D159&lt;&gt;""),"S",""))),"")</f>
        <v/>
      </c>
      <c r="AD159" s="34" t="str">
        <f t="array" aca="1" ref="AD159" ca="1">IFERROR(IF(AND(OR(WEEKDAY(AC$4,2)&gt;5,AC$4=Congés),OR(AC159="x",AC159="S")),AC159,IF(AD$4=$E159,"x",IF(AND(((AD$4-$E159)/VLOOKUP($D159,Opérations[],8,0))=INT(((AD$4-$E159)/VLOOKUP($D159,Opérations[],8,0))),$D159&lt;&gt;""),"S",""))),"")</f>
        <v/>
      </c>
      <c r="AE159" s="34" t="str">
        <f t="array" aca="1" ref="AE159" ca="1">IFERROR(IF(AND(OR(WEEKDAY(AD$4,2)&gt;5,AD$4=Congés),OR(AD159="x",AD159="S")),AD159,IF(AE$4=$E159,"x",IF(AND(((AE$4-$E159)/VLOOKUP($D159,Opérations[],8,0))=INT(((AE$4-$E159)/VLOOKUP($D159,Opérations[],8,0))),$D159&lt;&gt;""),"S",""))),"")</f>
        <v/>
      </c>
      <c r="AF159" s="34" t="str">
        <f t="array" aca="1" ref="AF159" ca="1">IFERROR(IF(AND(OR(WEEKDAY(AE$4,2)&gt;5,AE$4=Congés),OR(AE159="x",AE159="S")),AE159,IF(AF$4=$E159,"x",IF(AND(((AF$4-$E159)/VLOOKUP($D159,Opérations[],8,0))=INT(((AF$4-$E159)/VLOOKUP($D159,Opérations[],8,0))),$D159&lt;&gt;""),"S",""))),"")</f>
        <v/>
      </c>
      <c r="AG159" s="72" t="str">
        <f t="array" aca="1" ref="AG159" ca="1">IFERROR(IF(AND(OR(WEEKDAY(AF$4,2)&gt;5,AF$4=Congés),OR(AF159="x",AF159="S")),AF159,IF(AG$4=$E159,"x",IF(AND(((AG$4-$E159)/VLOOKUP($D159,Opérations[],8,0))=INT(((AG$4-$E159)/VLOOKUP($D159,Opérations[],8,0))),$D159&lt;&gt;""),"S",""))),"")</f>
        <v/>
      </c>
      <c r="AH159" s="80" t="str">
        <f t="array" aca="1" ref="AH159" ca="1">IFERROR(IF(AND(OR(WEEKDAY(AG$4,2)&gt;5,AG$4=Congés),OR(AG159="x",AG159="S")),AG159,IF(AH$4=$E159,"x",IF(AND(((AH$4-$E159)/VLOOKUP($D159,Opérations[],8,0))=INT(((AH$4-$E159)/VLOOKUP($D159,Opérations[],8,0))),$D159&lt;&gt;""),"S",""))),"")</f>
        <v/>
      </c>
      <c r="AI159" s="34" t="str">
        <f t="array" aca="1" ref="AI159" ca="1">IFERROR(IF(AND(OR(WEEKDAY(AH$4,2)&gt;5,AH$4=Congés),OR(AH159="x",AH159="S")),AH159,IF(AI$4=$E159,"x",IF(AND(((AI$4-$E159)/VLOOKUP($D159,Opérations[],8,0))=INT(((AI$4-$E159)/VLOOKUP($D159,Opérations[],8,0))),$D159&lt;&gt;""),"S",""))),"")</f>
        <v/>
      </c>
      <c r="AJ159" s="34" t="str">
        <f t="array" aca="1" ref="AJ159" ca="1">IFERROR(IF(AND(OR(WEEKDAY(AI$4,2)&gt;5,AI$4=Congés),OR(AI159="x",AI159="S")),AI159,IF(AJ$4=$E159,"x",IF(AND(((AJ$4-$E159)/VLOOKUP($D159,Opérations[],8,0))=INT(((AJ$4-$E159)/VLOOKUP($D159,Opérations[],8,0))),$D159&lt;&gt;""),"S",""))),"")</f>
        <v/>
      </c>
      <c r="AK159" s="34" t="str">
        <f t="array" aca="1" ref="AK159" ca="1">IFERROR(IF(AND(OR(WEEKDAY(AJ$4,2)&gt;5,AJ$4=Congés),OR(AJ159="x",AJ159="S")),AJ159,IF(AK$4=$E159,"x",IF(AND(((AK$4-$E159)/VLOOKUP($D159,Opérations[],8,0))=INT(((AK$4-$E159)/VLOOKUP($D159,Opérations[],8,0))),$D159&lt;&gt;""),"S",""))),"")</f>
        <v>S</v>
      </c>
      <c r="AL159" s="34" t="str">
        <f t="array" aca="1" ref="AL159" ca="1">IFERROR(IF(AND(OR(WEEKDAY(AK$4,2)&gt;5,AK$4=Congés),OR(AK159="x",AK159="S")),AK159,IF(AL$4=$E159,"x",IF(AND(((AL$4-$E159)/VLOOKUP($D159,Opérations[],8,0))=INT(((AL$4-$E159)/VLOOKUP($D159,Opérations[],8,0))),$D159&lt;&gt;""),"S",""))),"")</f>
        <v/>
      </c>
      <c r="AM159" s="34" t="str">
        <f t="array" aca="1" ref="AM159" ca="1">IFERROR(IF(AND(OR(WEEKDAY(AL$4,2)&gt;5,AL$4=Congés),OR(AL159="x",AL159="S")),AL159,IF(AM$4=$E159,"x",IF(AND(((AM$4-$E159)/VLOOKUP($D159,Opérations[],8,0))=INT(((AM$4-$E159)/VLOOKUP($D159,Opérations[],8,0))),$D159&lt;&gt;""),"S",""))),"")</f>
        <v/>
      </c>
      <c r="AN159" s="34" t="str">
        <f t="array" aca="1" ref="AN159" ca="1">IFERROR(IF(AND(OR(WEEKDAY(AM$4,2)&gt;5,AM$4=Congés),OR(AM159="x",AM159="S")),AM159,IF(AN$4=$E159,"x",IF(AND(((AN$4-$E159)/VLOOKUP($D159,Opérations[],8,0))=INT(((AN$4-$E159)/VLOOKUP($D159,Opérations[],8,0))),$D159&lt;&gt;""),"S",""))),"")</f>
        <v/>
      </c>
      <c r="AO159" s="34" t="str">
        <f t="array" aca="1" ref="AO159" ca="1">IFERROR(IF(AND(OR(WEEKDAY(AN$4,2)&gt;5,AN$4=Congés),OR(AN159="x",AN159="S")),AN159,IF(AO$4=$E159,"x",IF(AND(((AO$4-$E159)/VLOOKUP($D159,Opérations[],8,0))=INT(((AO$4-$E159)/VLOOKUP($D159,Opérations[],8,0))),$D159&lt;&gt;""),"S",""))),"")</f>
        <v/>
      </c>
      <c r="AP159" s="34" t="str">
        <f t="array" aca="1" ref="AP159" ca="1">IFERROR(IF(AND(OR(WEEKDAY(AO$4,2)&gt;5,AO$4=Congés),OR(AO159="x",AO159="S")),AO159,IF(AP$4=$E159,"x",IF(AND(((AP$4-$E159)/VLOOKUP($D159,Opérations[],8,0))=INT(((AP$4-$E159)/VLOOKUP($D159,Opérations[],8,0))),$D159&lt;&gt;""),"S",""))),"")</f>
        <v/>
      </c>
      <c r="AQ159" s="34" t="str">
        <f t="array" aca="1" ref="AQ159" ca="1">IFERROR(IF(AND(OR(WEEKDAY(AP$4,2)&gt;5,AP$4=Congés),OR(AP159="x",AP159="S")),AP159,IF(AQ$4=$E159,"x",IF(AND(((AQ$4-$E159)/VLOOKUP($D159,Opérations[],8,0))=INT(((AQ$4-$E159)/VLOOKUP($D159,Opérations[],8,0))),$D159&lt;&gt;""),"S",""))),"")</f>
        <v/>
      </c>
      <c r="AR159" s="34" t="str">
        <f t="array" aca="1" ref="AR159" ca="1">IFERROR(IF(AND(OR(WEEKDAY(AQ$4,2)&gt;5,AQ$4=Congés),OR(AQ159="x",AQ159="S")),AQ159,IF(AR$4=$E159,"x",IF(AND(((AR$4-$E159)/VLOOKUP($D159,Opérations[],8,0))=INT(((AR$4-$E159)/VLOOKUP($D159,Opérations[],8,0))),$D159&lt;&gt;""),"S",""))),"")</f>
        <v/>
      </c>
      <c r="AS159" s="34" t="str">
        <f t="array" aca="1" ref="AS159" ca="1">IFERROR(IF(AND(OR(WEEKDAY(AR$4,2)&gt;5,AR$4=Congés),OR(AR159="x",AR159="S")),AR159,IF(AS$4=$E159,"x",IF(AND(((AS$4-$E159)/VLOOKUP($D159,Opérations[],8,0))=INT(((AS$4-$E159)/VLOOKUP($D159,Opérations[],8,0))),$D159&lt;&gt;""),"S",""))),"")</f>
        <v/>
      </c>
      <c r="AT159" s="34" t="str">
        <f t="array" aca="1" ref="AT159" ca="1">IFERROR(IF(AND(OR(WEEKDAY(AS$4,2)&gt;5,AS$4=Congés),OR(AS159="x",AS159="S")),AS159,IF(AT$4=$E159,"x",IF(AND(((AT$4-$E159)/VLOOKUP($D159,Opérations[],8,0))=INT(((AT$4-$E159)/VLOOKUP($D159,Opérations[],8,0))),$D159&lt;&gt;""),"S",""))),"")</f>
        <v/>
      </c>
      <c r="AU159" s="34" t="str">
        <f t="array" aca="1" ref="AU159" ca="1">IFERROR(IF(AND(OR(WEEKDAY(AT$4,2)&gt;5,AT$4=Congés),OR(AT159="x",AT159="S")),AT159,IF(AU$4=$E159,"x",IF(AND(((AU$4-$E159)/VLOOKUP($D159,Opérations[],8,0))=INT(((AU$4-$E159)/VLOOKUP($D159,Opérations[],8,0))),$D159&lt;&gt;""),"S",""))),"")</f>
        <v/>
      </c>
      <c r="AV159" s="34" t="str">
        <f t="array" aca="1" ref="AV159" ca="1">IFERROR(IF(AND(OR(WEEKDAY(AU$4,2)&gt;5,AU$4=Congés),OR(AU159="x",AU159="S")),AU159,IF(AV$4=$E159,"x",IF(AND(((AV$4-$E159)/VLOOKUP($D159,Opérations[],8,0))=INT(((AV$4-$E159)/VLOOKUP($D159,Opérations[],8,0))),$D159&lt;&gt;""),"S",""))),"")</f>
        <v/>
      </c>
      <c r="AW159" s="34" t="str">
        <f t="array" aca="1" ref="AW159" ca="1">IFERROR(IF(AND(OR(WEEKDAY(AV$4,2)&gt;5,AV$4=Congés),OR(AV159="x",AV159="S")),AV159,IF(AW$4=$E159,"x",IF(AND(((AW$4-$E159)/VLOOKUP($D159,Opérations[],8,0))=INT(((AW$4-$E159)/VLOOKUP($D159,Opérations[],8,0))),$D159&lt;&gt;""),"S",""))),"")</f>
        <v/>
      </c>
      <c r="AX159" s="34" t="str">
        <f t="array" aca="1" ref="AX159" ca="1">IFERROR(IF(AND(OR(WEEKDAY(AW$4,2)&gt;5,AW$4=Congés),OR(AW159="x",AW159="S")),AW159,IF(AX$4=$E159,"x",IF(AND(((AX$4-$E159)/VLOOKUP($D159,Opérations[],8,0))=INT(((AX$4-$E159)/VLOOKUP($D159,Opérations[],8,0))),$D159&lt;&gt;""),"S",""))),"")</f>
        <v/>
      </c>
      <c r="AY159" s="34" t="str">
        <f t="array" aca="1" ref="AY159" ca="1">IFERROR(IF(AND(OR(WEEKDAY(AX$4,2)&gt;5,AX$4=Congés),OR(AX159="x",AX159="S")),AX159,IF(AY$4=$E159,"x",IF(AND(((AY$4-$E159)/VLOOKUP($D159,Opérations[],8,0))=INT(((AY$4-$E159)/VLOOKUP($D159,Opérations[],8,0))),$D159&lt;&gt;""),"S",""))),"")</f>
        <v>S</v>
      </c>
      <c r="AZ159" s="34" t="str">
        <f t="array" aca="1" ref="AZ159" ca="1">IFERROR(IF(AND(OR(WEEKDAY(AY$4,2)&gt;5,AY$4=Congés),OR(AY159="x",AY159="S")),AY159,IF(AZ$4=$E159,"x",IF(AND(((AZ$4-$E159)/VLOOKUP($D159,Opérations[],8,0))=INT(((AZ$4-$E159)/VLOOKUP($D159,Opérations[],8,0))),$D159&lt;&gt;""),"S",""))),"")</f>
        <v/>
      </c>
      <c r="BA159" s="34" t="str">
        <f t="array" aca="1" ref="BA159" ca="1">IFERROR(IF(AND(OR(WEEKDAY(AZ$4,2)&gt;5,AZ$4=Congés),OR(AZ159="x",AZ159="S")),AZ159,IF(BA$4=$E159,"x",IF(AND(((BA$4-$E159)/VLOOKUP($D159,Opérations[],8,0))=INT(((BA$4-$E159)/VLOOKUP($D159,Opérations[],8,0))),$D159&lt;&gt;""),"S",""))),"")</f>
        <v/>
      </c>
      <c r="BB159" s="34" t="str">
        <f t="array" aca="1" ref="BB159" ca="1">IFERROR(IF(AND(OR(WEEKDAY(BA$4,2)&gt;5,BA$4=Congés),OR(BA159="x",BA159="S")),BA159,IF(BB$4=$E159,"x",IF(AND(((BB$4-$E159)/VLOOKUP($D159,Opérations[],8,0))=INT(((BB$4-$E159)/VLOOKUP($D159,Opérations[],8,0))),$D159&lt;&gt;""),"S",""))),"")</f>
        <v/>
      </c>
      <c r="BC159" s="34" t="str">
        <f t="array" aca="1" ref="BC159" ca="1">IFERROR(IF(AND(OR(WEEKDAY(BB$4,2)&gt;5,BB$4=Congés),OR(BB159="x",BB159="S")),BB159,IF(BC$4=$E159,"x",IF(AND(((BC$4-$E159)/VLOOKUP($D159,Opérations[],8,0))=INT(((BC$4-$E159)/VLOOKUP($D159,Opérations[],8,0))),$D159&lt;&gt;""),"S",""))),"")</f>
        <v/>
      </c>
      <c r="BD159" s="72" t="str">
        <f t="array" aca="1" ref="BD159" ca="1">IFERROR(IF(AND(OR(WEEKDAY(BC$4,2)&gt;5,BC$4=Congés),OR(BC159="x",BC159="S")),BC159,IF(BD$4=$E159,"x",IF(AND(((BD$4-$E159)/VLOOKUP($D159,Opérations[],8,0))=INT(((BD$4-$E159)/VLOOKUP($D159,Opérations[],8,0))),$D159&lt;&gt;""),"S",""))),"")</f>
        <v/>
      </c>
    </row>
    <row r="160" spans="3:56">
      <c r="C160" s="159">
        <f>IF(ISBLANK(D160),"",VLOOKUP(D160,Opérations[],2,0))</f>
        <v>0</v>
      </c>
      <c r="D160" s="4">
        <f t="shared" si="6"/>
        <v>154</v>
      </c>
      <c r="E160" s="71">
        <f>IF(ISBLANK(D160),"",VLOOKUP(D160,Opérations[],3,0))</f>
        <v>0</v>
      </c>
      <c r="F160" s="83"/>
      <c r="G160" s="80" t="str">
        <f t="array" aca="1" ref="G160" ca="1">IFERROR(IF(AND(OR(WEEKDAY(F$4,2)&gt;5,F$4=Congés),OR(F160="x",F160="S")),F160,IF(G$4=$E160,"x",IF(AND(((G$4-$E160)/VLOOKUP($D160,Opérations[],8,0))=INT(((G$4-$E160)/VLOOKUP($D160,Opérations[],8,0))),$D160&lt;&gt;""),"S",""))),"")</f>
        <v/>
      </c>
      <c r="H160" s="34" t="str">
        <f t="array" aca="1" ref="H160" ca="1">IFERROR(IF(AND(OR(WEEKDAY(G$4,2)&gt;5,G$4=Congés),OR(G160="x",G160="S")),G160,IF(H$4=$E160,"x",IF(AND(((H$4-$E160)/VLOOKUP($D160,Opérations[],8,0))=INT(((H$4-$E160)/VLOOKUP($D160,Opérations[],8,0))),$D160&lt;&gt;""),"S",""))),"")</f>
        <v/>
      </c>
      <c r="I160" s="34" t="str">
        <f t="array" aca="1" ref="I160" ca="1">IFERROR(IF(AND(OR(WEEKDAY(H$4,2)&gt;5,H$4=Congés),OR(H160="x",H160="S")),H160,IF(I$4=$E160,"x",IF(AND(((I$4-$E160)/VLOOKUP($D160,Opérations[],8,0))=INT(((I$4-$E160)/VLOOKUP($D160,Opérations[],8,0))),$D160&lt;&gt;""),"S",""))),"")</f>
        <v/>
      </c>
      <c r="J160" s="34" t="str">
        <f t="array" aca="1" ref="J160" ca="1">IFERROR(IF(AND(OR(WEEKDAY(I$4,2)&gt;5,I$4=Congés),OR(I160="x",I160="S")),I160,IF(J$4=$E160,"x",IF(AND(((J$4-$E160)/VLOOKUP($D160,Opérations[],8,0))=INT(((J$4-$E160)/VLOOKUP($D160,Opérations[],8,0))),$D160&lt;&gt;""),"S",""))),"")</f>
        <v/>
      </c>
      <c r="K160" s="34" t="str">
        <f t="array" aca="1" ref="K160" ca="1">IFERROR(IF(AND(OR(WEEKDAY(J$4,2)&gt;5,J$4=Congés),OR(J160="x",J160="S")),J160,IF(K$4=$E160,"x",IF(AND(((K$4-$E160)/VLOOKUP($D160,Opérations[],8,0))=INT(((K$4-$E160)/VLOOKUP($D160,Opérations[],8,0))),$D160&lt;&gt;""),"S",""))),"")</f>
        <v/>
      </c>
      <c r="L160" s="34" t="str">
        <f t="array" aca="1" ref="L160" ca="1">IFERROR(IF(AND(OR(WEEKDAY(K$4,2)&gt;5,K$4=Congés),OR(K160="x",K160="S")),K160,IF(L$4=$E160,"x",IF(AND(((L$4-$E160)/VLOOKUP($D160,Opérations[],8,0))=INT(((L$4-$E160)/VLOOKUP($D160,Opérations[],8,0))),$D160&lt;&gt;""),"S",""))),"")</f>
        <v/>
      </c>
      <c r="M160" s="34" t="str">
        <f t="array" aca="1" ref="M160" ca="1">IFERROR(IF(AND(OR(WEEKDAY(L$4,2)&gt;5,L$4=Congés),OR(L160="x",L160="S")),L160,IF(M$4=$E160,"x",IF(AND(((M$4-$E160)/VLOOKUP($D160,Opérations[],8,0))=INT(((M$4-$E160)/VLOOKUP($D160,Opérations[],8,0))),$D160&lt;&gt;""),"S",""))),"")</f>
        <v/>
      </c>
      <c r="N160" s="34" t="str">
        <f t="array" aca="1" ref="N160" ca="1">IFERROR(IF(AND(OR(WEEKDAY(M$4,2)&gt;5,M$4=Congés),OR(M160="x",M160="S")),M160,IF(N$4=$E160,"x",IF(AND(((N$4-$E160)/VLOOKUP($D160,Opérations[],8,0))=INT(((N$4-$E160)/VLOOKUP($D160,Opérations[],8,0))),$D160&lt;&gt;""),"S",""))),"")</f>
        <v/>
      </c>
      <c r="O160" s="34" t="str">
        <f t="array" aca="1" ref="O160" ca="1">IFERROR(IF(AND(OR(WEEKDAY(N$4,2)&gt;5,N$4=Congés),OR(N160="x",N160="S")),N160,IF(O$4=$E160,"x",IF(AND(((O$4-$E160)/VLOOKUP($D160,Opérations[],8,0))=INT(((O$4-$E160)/VLOOKUP($D160,Opérations[],8,0))),$D160&lt;&gt;""),"S",""))),"")</f>
        <v/>
      </c>
      <c r="P160" s="34" t="str">
        <f t="array" aca="1" ref="P160" ca="1">IFERROR(IF(AND(OR(WEEKDAY(O$4,2)&gt;5,O$4=Congés),OR(O160="x",O160="S")),O160,IF(P$4=$E160,"x",IF(AND(((P$4-$E160)/VLOOKUP($D160,Opérations[],8,0))=INT(((P$4-$E160)/VLOOKUP($D160,Opérations[],8,0))),$D160&lt;&gt;""),"S",""))),"")</f>
        <v/>
      </c>
      <c r="Q160" s="34" t="str">
        <f t="array" aca="1" ref="Q160" ca="1">IFERROR(IF(AND(OR(WEEKDAY(P$4,2)&gt;5,P$4=Congés),OR(P160="x",P160="S")),P160,IF(Q$4=$E160,"x",IF(AND(((Q$4-$E160)/VLOOKUP($D160,Opérations[],8,0))=INT(((Q$4-$E160)/VLOOKUP($D160,Opérations[],8,0))),$D160&lt;&gt;""),"S",""))),"")</f>
        <v/>
      </c>
      <c r="R160" s="34" t="str">
        <f t="array" aca="1" ref="R160" ca="1">IFERROR(IF(AND(OR(WEEKDAY(Q$4,2)&gt;5,Q$4=Congés),OR(Q160="x",Q160="S")),Q160,IF(R$4=$E160,"x",IF(AND(((R$4-$E160)/VLOOKUP($D160,Opérations[],8,0))=INT(((R$4-$E160)/VLOOKUP($D160,Opérations[],8,0))),$D160&lt;&gt;""),"S",""))),"")</f>
        <v/>
      </c>
      <c r="S160" s="34" t="str">
        <f t="array" aca="1" ref="S160" ca="1">IFERROR(IF(AND(OR(WEEKDAY(R$4,2)&gt;5,R$4=Congés),OR(R160="x",R160="S")),R160,IF(S$4=$E160,"x",IF(AND(((S$4-$E160)/VLOOKUP($D160,Opérations[],8,0))=INT(((S$4-$E160)/VLOOKUP($D160,Opérations[],8,0))),$D160&lt;&gt;""),"S",""))),"")</f>
        <v/>
      </c>
      <c r="T160" s="34" t="str">
        <f t="array" aca="1" ref="T160" ca="1">IFERROR(IF(AND(OR(WEEKDAY(S$4,2)&gt;5,S$4=Congés),OR(S160="x",S160="S")),S160,IF(T$4=$E160,"x",IF(AND(((T$4-$E160)/VLOOKUP($D160,Opérations[],8,0))=INT(((T$4-$E160)/VLOOKUP($D160,Opérations[],8,0))),$D160&lt;&gt;""),"S",""))),"")</f>
        <v/>
      </c>
      <c r="U160" s="34" t="str">
        <f t="array" aca="1" ref="U160" ca="1">IFERROR(IF(AND(OR(WEEKDAY(T$4,2)&gt;5,T$4=Congés),OR(T160="x",T160="S")),T160,IF(U$4=$E160,"x",IF(AND(((U$4-$E160)/VLOOKUP($D160,Opérations[],8,0))=INT(((U$4-$E160)/VLOOKUP($D160,Opérations[],8,0))),$D160&lt;&gt;""),"S",""))),"")</f>
        <v/>
      </c>
      <c r="V160" s="34" t="str">
        <f t="array" aca="1" ref="V160" ca="1">IFERROR(IF(AND(OR(WEEKDAY(U$4,2)&gt;5,U$4=Congés),OR(U160="x",U160="S")),U160,IF(V$4=$E160,"x",IF(AND(((V$4-$E160)/VLOOKUP($D160,Opérations[],8,0))=INT(((V$4-$E160)/VLOOKUP($D160,Opérations[],8,0))),$D160&lt;&gt;""),"S",""))),"")</f>
        <v/>
      </c>
      <c r="W160" s="34" t="str">
        <f t="array" aca="1" ref="W160" ca="1">IFERROR(IF(AND(OR(WEEKDAY(V$4,2)&gt;5,V$4=Congés),OR(V160="x",V160="S")),V160,IF(W$4=$E160,"x",IF(AND(((W$4-$E160)/VLOOKUP($D160,Opérations[],8,0))=INT(((W$4-$E160)/VLOOKUP($D160,Opérations[],8,0))),$D160&lt;&gt;""),"S",""))),"")</f>
        <v/>
      </c>
      <c r="X160" s="34" t="str">
        <f t="array" aca="1" ref="X160" ca="1">IFERROR(IF(AND(OR(WEEKDAY(W$4,2)&gt;5,W$4=Congés),OR(W160="x",W160="S")),W160,IF(X$4=$E160,"x",IF(AND(((X$4-$E160)/VLOOKUP($D160,Opérations[],8,0))=INT(((X$4-$E160)/VLOOKUP($D160,Opérations[],8,0))),$D160&lt;&gt;""),"S",""))),"")</f>
        <v/>
      </c>
      <c r="Y160" s="34" t="str">
        <f t="array" aca="1" ref="Y160" ca="1">IFERROR(IF(AND(OR(WEEKDAY(X$4,2)&gt;5,X$4=Congés),OR(X160="x",X160="S")),X160,IF(Y$4=$E160,"x",IF(AND(((Y$4-$E160)/VLOOKUP($D160,Opérations[],8,0))=INT(((Y$4-$E160)/VLOOKUP($D160,Opérations[],8,0))),$D160&lt;&gt;""),"S",""))),"")</f>
        <v/>
      </c>
      <c r="Z160" s="34" t="str">
        <f t="array" aca="1" ref="Z160" ca="1">IFERROR(IF(AND(OR(WEEKDAY(Y$4,2)&gt;5,Y$4=Congés),OR(Y160="x",Y160="S")),Y160,IF(Z$4=$E160,"x",IF(AND(((Z$4-$E160)/VLOOKUP($D160,Opérations[],8,0))=INT(((Z$4-$E160)/VLOOKUP($D160,Opérations[],8,0))),$D160&lt;&gt;""),"S",""))),"")</f>
        <v/>
      </c>
      <c r="AA160" s="34" t="str">
        <f t="array" aca="1" ref="AA160" ca="1">IFERROR(IF(AND(OR(WEEKDAY(Z$4,2)&gt;5,Z$4=Congés),OR(Z160="x",Z160="S")),Z160,IF(AA$4=$E160,"x",IF(AND(((AA$4-$E160)/VLOOKUP($D160,Opérations[],8,0))=INT(((AA$4-$E160)/VLOOKUP($D160,Opérations[],8,0))),$D160&lt;&gt;""),"S",""))),"")</f>
        <v/>
      </c>
      <c r="AB160" s="34" t="str">
        <f t="array" aca="1" ref="AB160" ca="1">IFERROR(IF(AND(OR(WEEKDAY(AA$4,2)&gt;5,AA$4=Congés),OR(AA160="x",AA160="S")),AA160,IF(AB$4=$E160,"x",IF(AND(((AB$4-$E160)/VLOOKUP($D160,Opérations[],8,0))=INT(((AB$4-$E160)/VLOOKUP($D160,Opérations[],8,0))),$D160&lt;&gt;""),"S",""))),"")</f>
        <v/>
      </c>
      <c r="AC160" s="34" t="str">
        <f t="array" aca="1" ref="AC160" ca="1">IFERROR(IF(AND(OR(WEEKDAY(AB$4,2)&gt;5,AB$4=Congés),OR(AB160="x",AB160="S")),AB160,IF(AC$4=$E160,"x",IF(AND(((AC$4-$E160)/VLOOKUP($D160,Opérations[],8,0))=INT(((AC$4-$E160)/VLOOKUP($D160,Opérations[],8,0))),$D160&lt;&gt;""),"S",""))),"")</f>
        <v/>
      </c>
      <c r="AD160" s="34" t="str">
        <f t="array" aca="1" ref="AD160" ca="1">IFERROR(IF(AND(OR(WEEKDAY(AC$4,2)&gt;5,AC$4=Congés),OR(AC160="x",AC160="S")),AC160,IF(AD$4=$E160,"x",IF(AND(((AD$4-$E160)/VLOOKUP($D160,Opérations[],8,0))=INT(((AD$4-$E160)/VLOOKUP($D160,Opérations[],8,0))),$D160&lt;&gt;""),"S",""))),"")</f>
        <v/>
      </c>
      <c r="AE160" s="34" t="str">
        <f t="array" aca="1" ref="AE160" ca="1">IFERROR(IF(AND(OR(WEEKDAY(AD$4,2)&gt;5,AD$4=Congés),OR(AD160="x",AD160="S")),AD160,IF(AE$4=$E160,"x",IF(AND(((AE$4-$E160)/VLOOKUP($D160,Opérations[],8,0))=INT(((AE$4-$E160)/VLOOKUP($D160,Opérations[],8,0))),$D160&lt;&gt;""),"S",""))),"")</f>
        <v/>
      </c>
      <c r="AF160" s="34" t="str">
        <f t="array" aca="1" ref="AF160" ca="1">IFERROR(IF(AND(OR(WEEKDAY(AE$4,2)&gt;5,AE$4=Congés),OR(AE160="x",AE160="S")),AE160,IF(AF$4=$E160,"x",IF(AND(((AF$4-$E160)/VLOOKUP($D160,Opérations[],8,0))=INT(((AF$4-$E160)/VLOOKUP($D160,Opérations[],8,0))),$D160&lt;&gt;""),"S",""))),"")</f>
        <v/>
      </c>
      <c r="AG160" s="72" t="str">
        <f t="array" aca="1" ref="AG160" ca="1">IFERROR(IF(AND(OR(WEEKDAY(AF$4,2)&gt;5,AF$4=Congés),OR(AF160="x",AF160="S")),AF160,IF(AG$4=$E160,"x",IF(AND(((AG$4-$E160)/VLOOKUP($D160,Opérations[],8,0))=INT(((AG$4-$E160)/VLOOKUP($D160,Opérations[],8,0))),$D160&lt;&gt;""),"S",""))),"")</f>
        <v/>
      </c>
      <c r="AH160" s="80" t="str">
        <f t="array" aca="1" ref="AH160" ca="1">IFERROR(IF(AND(OR(WEEKDAY(AG$4,2)&gt;5,AG$4=Congés),OR(AG160="x",AG160="S")),AG160,IF(AH$4=$E160,"x",IF(AND(((AH$4-$E160)/VLOOKUP($D160,Opérations[],8,0))=INT(((AH$4-$E160)/VLOOKUP($D160,Opérations[],8,0))),$D160&lt;&gt;""),"S",""))),"")</f>
        <v/>
      </c>
      <c r="AI160" s="34" t="str">
        <f t="array" aca="1" ref="AI160" ca="1">IFERROR(IF(AND(OR(WEEKDAY(AH$4,2)&gt;5,AH$4=Congés),OR(AH160="x",AH160="S")),AH160,IF(AI$4=$E160,"x",IF(AND(((AI$4-$E160)/VLOOKUP($D160,Opérations[],8,0))=INT(((AI$4-$E160)/VLOOKUP($D160,Opérations[],8,0))),$D160&lt;&gt;""),"S",""))),"")</f>
        <v/>
      </c>
      <c r="AJ160" s="34" t="str">
        <f t="array" aca="1" ref="AJ160" ca="1">IFERROR(IF(AND(OR(WEEKDAY(AI$4,2)&gt;5,AI$4=Congés),OR(AI160="x",AI160="S")),AI160,IF(AJ$4=$E160,"x",IF(AND(((AJ$4-$E160)/VLOOKUP($D160,Opérations[],8,0))=INT(((AJ$4-$E160)/VLOOKUP($D160,Opérations[],8,0))),$D160&lt;&gt;""),"S",""))),"")</f>
        <v/>
      </c>
      <c r="AK160" s="34" t="str">
        <f t="array" aca="1" ref="AK160" ca="1">IFERROR(IF(AND(OR(WEEKDAY(AJ$4,2)&gt;5,AJ$4=Congés),OR(AJ160="x",AJ160="S")),AJ160,IF(AK$4=$E160,"x",IF(AND(((AK$4-$E160)/VLOOKUP($D160,Opérations[],8,0))=INT(((AK$4-$E160)/VLOOKUP($D160,Opérations[],8,0))),$D160&lt;&gt;""),"S",""))),"")</f>
        <v/>
      </c>
      <c r="AL160" s="34" t="str">
        <f t="array" aca="1" ref="AL160" ca="1">IFERROR(IF(AND(OR(WEEKDAY(AK$4,2)&gt;5,AK$4=Congés),OR(AK160="x",AK160="S")),AK160,IF(AL$4=$E160,"x",IF(AND(((AL$4-$E160)/VLOOKUP($D160,Opérations[],8,0))=INT(((AL$4-$E160)/VLOOKUP($D160,Opérations[],8,0))),$D160&lt;&gt;""),"S",""))),"")</f>
        <v/>
      </c>
      <c r="AM160" s="34" t="str">
        <f t="array" aca="1" ref="AM160" ca="1">IFERROR(IF(AND(OR(WEEKDAY(AL$4,2)&gt;5,AL$4=Congés),OR(AL160="x",AL160="S")),AL160,IF(AM$4=$E160,"x",IF(AND(((AM$4-$E160)/VLOOKUP($D160,Opérations[],8,0))=INT(((AM$4-$E160)/VLOOKUP($D160,Opérations[],8,0))),$D160&lt;&gt;""),"S",""))),"")</f>
        <v/>
      </c>
      <c r="AN160" s="34" t="str">
        <f t="array" aca="1" ref="AN160" ca="1">IFERROR(IF(AND(OR(WEEKDAY(AM$4,2)&gt;5,AM$4=Congés),OR(AM160="x",AM160="S")),AM160,IF(AN$4=$E160,"x",IF(AND(((AN$4-$E160)/VLOOKUP($D160,Opérations[],8,0))=INT(((AN$4-$E160)/VLOOKUP($D160,Opérations[],8,0))),$D160&lt;&gt;""),"S",""))),"")</f>
        <v/>
      </c>
      <c r="AO160" s="34" t="str">
        <f t="array" aca="1" ref="AO160" ca="1">IFERROR(IF(AND(OR(WEEKDAY(AN$4,2)&gt;5,AN$4=Congés),OR(AN160="x",AN160="S")),AN160,IF(AO$4=$E160,"x",IF(AND(((AO$4-$E160)/VLOOKUP($D160,Opérations[],8,0))=INT(((AO$4-$E160)/VLOOKUP($D160,Opérations[],8,0))),$D160&lt;&gt;""),"S",""))),"")</f>
        <v/>
      </c>
      <c r="AP160" s="34" t="str">
        <f t="array" aca="1" ref="AP160" ca="1">IFERROR(IF(AND(OR(WEEKDAY(AO$4,2)&gt;5,AO$4=Congés),OR(AO160="x",AO160="S")),AO160,IF(AP$4=$E160,"x",IF(AND(((AP$4-$E160)/VLOOKUP($D160,Opérations[],8,0))=INT(((AP$4-$E160)/VLOOKUP($D160,Opérations[],8,0))),$D160&lt;&gt;""),"S",""))),"")</f>
        <v/>
      </c>
      <c r="AQ160" s="34" t="str">
        <f t="array" aca="1" ref="AQ160" ca="1">IFERROR(IF(AND(OR(WEEKDAY(AP$4,2)&gt;5,AP$4=Congés),OR(AP160="x",AP160="S")),AP160,IF(AQ$4=$E160,"x",IF(AND(((AQ$4-$E160)/VLOOKUP($D160,Opérations[],8,0))=INT(((AQ$4-$E160)/VLOOKUP($D160,Opérations[],8,0))),$D160&lt;&gt;""),"S",""))),"")</f>
        <v/>
      </c>
      <c r="AR160" s="34" t="str">
        <f t="array" aca="1" ref="AR160" ca="1">IFERROR(IF(AND(OR(WEEKDAY(AQ$4,2)&gt;5,AQ$4=Congés),OR(AQ160="x",AQ160="S")),AQ160,IF(AR$4=$E160,"x",IF(AND(((AR$4-$E160)/VLOOKUP($D160,Opérations[],8,0))=INT(((AR$4-$E160)/VLOOKUP($D160,Opérations[],8,0))),$D160&lt;&gt;""),"S",""))),"")</f>
        <v/>
      </c>
      <c r="AS160" s="34" t="str">
        <f t="array" aca="1" ref="AS160" ca="1">IFERROR(IF(AND(OR(WEEKDAY(AR$4,2)&gt;5,AR$4=Congés),OR(AR160="x",AR160="S")),AR160,IF(AS$4=$E160,"x",IF(AND(((AS$4-$E160)/VLOOKUP($D160,Opérations[],8,0))=INT(((AS$4-$E160)/VLOOKUP($D160,Opérations[],8,0))),$D160&lt;&gt;""),"S",""))),"")</f>
        <v/>
      </c>
      <c r="AT160" s="34" t="str">
        <f t="array" aca="1" ref="AT160" ca="1">IFERROR(IF(AND(OR(WEEKDAY(AS$4,2)&gt;5,AS$4=Congés),OR(AS160="x",AS160="S")),AS160,IF(AT$4=$E160,"x",IF(AND(((AT$4-$E160)/VLOOKUP($D160,Opérations[],8,0))=INT(((AT$4-$E160)/VLOOKUP($D160,Opérations[],8,0))),$D160&lt;&gt;""),"S",""))),"")</f>
        <v/>
      </c>
      <c r="AU160" s="34" t="str">
        <f t="array" aca="1" ref="AU160" ca="1">IFERROR(IF(AND(OR(WEEKDAY(AT$4,2)&gt;5,AT$4=Congés),OR(AT160="x",AT160="S")),AT160,IF(AU$4=$E160,"x",IF(AND(((AU$4-$E160)/VLOOKUP($D160,Opérations[],8,0))=INT(((AU$4-$E160)/VLOOKUP($D160,Opérations[],8,0))),$D160&lt;&gt;""),"S",""))),"")</f>
        <v/>
      </c>
      <c r="AV160" s="34" t="str">
        <f t="array" aca="1" ref="AV160" ca="1">IFERROR(IF(AND(OR(WEEKDAY(AU$4,2)&gt;5,AU$4=Congés),OR(AU160="x",AU160="S")),AU160,IF(AV$4=$E160,"x",IF(AND(((AV$4-$E160)/VLOOKUP($D160,Opérations[],8,0))=INT(((AV$4-$E160)/VLOOKUP($D160,Opérations[],8,0))),$D160&lt;&gt;""),"S",""))),"")</f>
        <v/>
      </c>
      <c r="AW160" s="34" t="str">
        <f t="array" aca="1" ref="AW160" ca="1">IFERROR(IF(AND(OR(WEEKDAY(AV$4,2)&gt;5,AV$4=Congés),OR(AV160="x",AV160="S")),AV160,IF(AW$4=$E160,"x",IF(AND(((AW$4-$E160)/VLOOKUP($D160,Opérations[],8,0))=INT(((AW$4-$E160)/VLOOKUP($D160,Opérations[],8,0))),$D160&lt;&gt;""),"S",""))),"")</f>
        <v/>
      </c>
      <c r="AX160" s="34" t="str">
        <f t="array" aca="1" ref="AX160" ca="1">IFERROR(IF(AND(OR(WEEKDAY(AW$4,2)&gt;5,AW$4=Congés),OR(AW160="x",AW160="S")),AW160,IF(AX$4=$E160,"x",IF(AND(((AX$4-$E160)/VLOOKUP($D160,Opérations[],8,0))=INT(((AX$4-$E160)/VLOOKUP($D160,Opérations[],8,0))),$D160&lt;&gt;""),"S",""))),"")</f>
        <v/>
      </c>
      <c r="AY160" s="34" t="str">
        <f t="array" aca="1" ref="AY160" ca="1">IFERROR(IF(AND(OR(WEEKDAY(AX$4,2)&gt;5,AX$4=Congés),OR(AX160="x",AX160="S")),AX160,IF(AY$4=$E160,"x",IF(AND(((AY$4-$E160)/VLOOKUP($D160,Opérations[],8,0))=INT(((AY$4-$E160)/VLOOKUP($D160,Opérations[],8,0))),$D160&lt;&gt;""),"S",""))),"")</f>
        <v/>
      </c>
      <c r="AZ160" s="34" t="str">
        <f t="array" aca="1" ref="AZ160" ca="1">IFERROR(IF(AND(OR(WEEKDAY(AY$4,2)&gt;5,AY$4=Congés),OR(AY160="x",AY160="S")),AY160,IF(AZ$4=$E160,"x",IF(AND(((AZ$4-$E160)/VLOOKUP($D160,Opérations[],8,0))=INT(((AZ$4-$E160)/VLOOKUP($D160,Opérations[],8,0))),$D160&lt;&gt;""),"S",""))),"")</f>
        <v/>
      </c>
      <c r="BA160" s="34" t="str">
        <f t="array" aca="1" ref="BA160" ca="1">IFERROR(IF(AND(OR(WEEKDAY(AZ$4,2)&gt;5,AZ$4=Congés),OR(AZ160="x",AZ160="S")),AZ160,IF(BA$4=$E160,"x",IF(AND(((BA$4-$E160)/VLOOKUP($D160,Opérations[],8,0))=INT(((BA$4-$E160)/VLOOKUP($D160,Opérations[],8,0))),$D160&lt;&gt;""),"S",""))),"")</f>
        <v/>
      </c>
      <c r="BB160" s="34" t="str">
        <f t="array" aca="1" ref="BB160" ca="1">IFERROR(IF(AND(OR(WEEKDAY(BA$4,2)&gt;5,BA$4=Congés),OR(BA160="x",BA160="S")),BA160,IF(BB$4=$E160,"x",IF(AND(((BB$4-$E160)/VLOOKUP($D160,Opérations[],8,0))=INT(((BB$4-$E160)/VLOOKUP($D160,Opérations[],8,0))),$D160&lt;&gt;""),"S",""))),"")</f>
        <v/>
      </c>
      <c r="BC160" s="34" t="str">
        <f t="array" aca="1" ref="BC160" ca="1">IFERROR(IF(AND(OR(WEEKDAY(BB$4,2)&gt;5,BB$4=Congés),OR(BB160="x",BB160="S")),BB160,IF(BC$4=$E160,"x",IF(AND(((BC$4-$E160)/VLOOKUP($D160,Opérations[],8,0))=INT(((BC$4-$E160)/VLOOKUP($D160,Opérations[],8,0))),$D160&lt;&gt;""),"S",""))),"")</f>
        <v/>
      </c>
      <c r="BD160" s="72" t="str">
        <f t="array" aca="1" ref="BD160" ca="1">IFERROR(IF(AND(OR(WEEKDAY(BC$4,2)&gt;5,BC$4=Congés),OR(BC160="x",BC160="S")),BC160,IF(BD$4=$E160,"x",IF(AND(((BD$4-$E160)/VLOOKUP($D160,Opérations[],8,0))=INT(((BD$4-$E160)/VLOOKUP($D160,Opérations[],8,0))),$D160&lt;&gt;""),"S",""))),"")</f>
        <v/>
      </c>
    </row>
    <row r="161" spans="3:56">
      <c r="C161" s="160" t="str">
        <f>IF(ISBLANK(D161),"",VLOOKUP(D161,Opérations[],2,0))</f>
        <v xml:space="preserve">RABOTEUSE DROITE </v>
      </c>
      <c r="D161" s="4">
        <f t="shared" si="6"/>
        <v>155</v>
      </c>
      <c r="E161" s="71">
        <f>IF(ISBLANK(D161),"",VLOOKUP(D161,Opérations[],3,0))</f>
        <v>0</v>
      </c>
      <c r="F161" s="83"/>
      <c r="G161" s="80" t="str">
        <f t="array" aca="1" ref="G161" ca="1">IFERROR(IF(AND(OR(WEEKDAY(F$4,2)&gt;5,F$4=Congés),OR(F161="x",F161="S")),F161,IF(G$4=$E161,"x",IF(AND(((G$4-$E161)/VLOOKUP($D161,Opérations[],8,0))=INT(((G$4-$E161)/VLOOKUP($D161,Opérations[],8,0))),$D161&lt;&gt;""),"S",""))),"")</f>
        <v/>
      </c>
      <c r="H161" s="34" t="str">
        <f t="array" aca="1" ref="H161" ca="1">IFERROR(IF(AND(OR(WEEKDAY(G$4,2)&gt;5,G$4=Congés),OR(G161="x",G161="S")),G161,IF(H$4=$E161,"x",IF(AND(((H$4-$E161)/VLOOKUP($D161,Opérations[],8,0))=INT(((H$4-$E161)/VLOOKUP($D161,Opérations[],8,0))),$D161&lt;&gt;""),"S",""))),"")</f>
        <v/>
      </c>
      <c r="I161" s="34" t="str">
        <f t="array" aca="1" ref="I161" ca="1">IFERROR(IF(AND(OR(WEEKDAY(H$4,2)&gt;5,H$4=Congés),OR(H161="x",H161="S")),H161,IF(I$4=$E161,"x",IF(AND(((I$4-$E161)/VLOOKUP($D161,Opérations[],8,0))=INT(((I$4-$E161)/VLOOKUP($D161,Opérations[],8,0))),$D161&lt;&gt;""),"S",""))),"")</f>
        <v/>
      </c>
      <c r="J161" s="34" t="str">
        <f t="array" aca="1" ref="J161" ca="1">IFERROR(IF(AND(OR(WEEKDAY(I$4,2)&gt;5,I$4=Congés),OR(I161="x",I161="S")),I161,IF(J$4=$E161,"x",IF(AND(((J$4-$E161)/VLOOKUP($D161,Opérations[],8,0))=INT(((J$4-$E161)/VLOOKUP($D161,Opérations[],8,0))),$D161&lt;&gt;""),"S",""))),"")</f>
        <v/>
      </c>
      <c r="K161" s="34" t="str">
        <f t="array" aca="1" ref="K161" ca="1">IFERROR(IF(AND(OR(WEEKDAY(J$4,2)&gt;5,J$4=Congés),OR(J161="x",J161="S")),J161,IF(K$4=$E161,"x",IF(AND(((K$4-$E161)/VLOOKUP($D161,Opérations[],8,0))=INT(((K$4-$E161)/VLOOKUP($D161,Opérations[],8,0))),$D161&lt;&gt;""),"S",""))),"")</f>
        <v/>
      </c>
      <c r="L161" s="34" t="str">
        <f t="array" aca="1" ref="L161" ca="1">IFERROR(IF(AND(OR(WEEKDAY(K$4,2)&gt;5,K$4=Congés),OR(K161="x",K161="S")),K161,IF(L$4=$E161,"x",IF(AND(((L$4-$E161)/VLOOKUP($D161,Opérations[],8,0))=INT(((L$4-$E161)/VLOOKUP($D161,Opérations[],8,0))),$D161&lt;&gt;""),"S",""))),"")</f>
        <v/>
      </c>
      <c r="M161" s="34" t="str">
        <f t="array" aca="1" ref="M161" ca="1">IFERROR(IF(AND(OR(WEEKDAY(L$4,2)&gt;5,L$4=Congés),OR(L161="x",L161="S")),L161,IF(M$4=$E161,"x",IF(AND(((M$4-$E161)/VLOOKUP($D161,Opérations[],8,0))=INT(((M$4-$E161)/VLOOKUP($D161,Opérations[],8,0))),$D161&lt;&gt;""),"S",""))),"")</f>
        <v/>
      </c>
      <c r="N161" s="34" t="str">
        <f t="array" aca="1" ref="N161" ca="1">IFERROR(IF(AND(OR(WEEKDAY(M$4,2)&gt;5,M$4=Congés),OR(M161="x",M161="S")),M161,IF(N$4=$E161,"x",IF(AND(((N$4-$E161)/VLOOKUP($D161,Opérations[],8,0))=INT(((N$4-$E161)/VLOOKUP($D161,Opérations[],8,0))),$D161&lt;&gt;""),"S",""))),"")</f>
        <v/>
      </c>
      <c r="O161" s="34" t="str">
        <f t="array" aca="1" ref="O161" ca="1">IFERROR(IF(AND(OR(WEEKDAY(N$4,2)&gt;5,N$4=Congés),OR(N161="x",N161="S")),N161,IF(O$4=$E161,"x",IF(AND(((O$4-$E161)/VLOOKUP($D161,Opérations[],8,0))=INT(((O$4-$E161)/VLOOKUP($D161,Opérations[],8,0))),$D161&lt;&gt;""),"S",""))),"")</f>
        <v/>
      </c>
      <c r="P161" s="34" t="str">
        <f t="array" aca="1" ref="P161" ca="1">IFERROR(IF(AND(OR(WEEKDAY(O$4,2)&gt;5,O$4=Congés),OR(O161="x",O161="S")),O161,IF(P$4=$E161,"x",IF(AND(((P$4-$E161)/VLOOKUP($D161,Opérations[],8,0))=INT(((P$4-$E161)/VLOOKUP($D161,Opérations[],8,0))),$D161&lt;&gt;""),"S",""))),"")</f>
        <v/>
      </c>
      <c r="Q161" s="34" t="str">
        <f t="array" aca="1" ref="Q161" ca="1">IFERROR(IF(AND(OR(WEEKDAY(P$4,2)&gt;5,P$4=Congés),OR(P161="x",P161="S")),P161,IF(Q$4=$E161,"x",IF(AND(((Q$4-$E161)/VLOOKUP($D161,Opérations[],8,0))=INT(((Q$4-$E161)/VLOOKUP($D161,Opérations[],8,0))),$D161&lt;&gt;""),"S",""))),"")</f>
        <v/>
      </c>
      <c r="R161" s="34" t="str">
        <f t="array" aca="1" ref="R161" ca="1">IFERROR(IF(AND(OR(WEEKDAY(Q$4,2)&gt;5,Q$4=Congés),OR(Q161="x",Q161="S")),Q161,IF(R$4=$E161,"x",IF(AND(((R$4-$E161)/VLOOKUP($D161,Opérations[],8,0))=INT(((R$4-$E161)/VLOOKUP($D161,Opérations[],8,0))),$D161&lt;&gt;""),"S",""))),"")</f>
        <v/>
      </c>
      <c r="S161" s="34" t="str">
        <f t="array" aca="1" ref="S161" ca="1">IFERROR(IF(AND(OR(WEEKDAY(R$4,2)&gt;5,R$4=Congés),OR(R161="x",R161="S")),R161,IF(S$4=$E161,"x",IF(AND(((S$4-$E161)/VLOOKUP($D161,Opérations[],8,0))=INT(((S$4-$E161)/VLOOKUP($D161,Opérations[],8,0))),$D161&lt;&gt;""),"S",""))),"")</f>
        <v/>
      </c>
      <c r="T161" s="34" t="str">
        <f t="array" aca="1" ref="T161" ca="1">IFERROR(IF(AND(OR(WEEKDAY(S$4,2)&gt;5,S$4=Congés),OR(S161="x",S161="S")),S161,IF(T$4=$E161,"x",IF(AND(((T$4-$E161)/VLOOKUP($D161,Opérations[],8,0))=INT(((T$4-$E161)/VLOOKUP($D161,Opérations[],8,0))),$D161&lt;&gt;""),"S",""))),"")</f>
        <v/>
      </c>
      <c r="U161" s="34" t="str">
        <f t="array" aca="1" ref="U161" ca="1">IFERROR(IF(AND(OR(WEEKDAY(T$4,2)&gt;5,T$4=Congés),OR(T161="x",T161="S")),T161,IF(U$4=$E161,"x",IF(AND(((U$4-$E161)/VLOOKUP($D161,Opérations[],8,0))=INT(((U$4-$E161)/VLOOKUP($D161,Opérations[],8,0))),$D161&lt;&gt;""),"S",""))),"")</f>
        <v/>
      </c>
      <c r="V161" s="34" t="str">
        <f t="array" aca="1" ref="V161" ca="1">IFERROR(IF(AND(OR(WEEKDAY(U$4,2)&gt;5,U$4=Congés),OR(U161="x",U161="S")),U161,IF(V$4=$E161,"x",IF(AND(((V$4-$E161)/VLOOKUP($D161,Opérations[],8,0))=INT(((V$4-$E161)/VLOOKUP($D161,Opérations[],8,0))),$D161&lt;&gt;""),"S",""))),"")</f>
        <v/>
      </c>
      <c r="W161" s="34" t="str">
        <f t="array" aca="1" ref="W161" ca="1">IFERROR(IF(AND(OR(WEEKDAY(V$4,2)&gt;5,V$4=Congés),OR(V161="x",V161="S")),V161,IF(W$4=$E161,"x",IF(AND(((W$4-$E161)/VLOOKUP($D161,Opérations[],8,0))=INT(((W$4-$E161)/VLOOKUP($D161,Opérations[],8,0))),$D161&lt;&gt;""),"S",""))),"")</f>
        <v/>
      </c>
      <c r="X161" s="34" t="str">
        <f t="array" aca="1" ref="X161" ca="1">IFERROR(IF(AND(OR(WEEKDAY(W$4,2)&gt;5,W$4=Congés),OR(W161="x",W161="S")),W161,IF(X$4=$E161,"x",IF(AND(((X$4-$E161)/VLOOKUP($D161,Opérations[],8,0))=INT(((X$4-$E161)/VLOOKUP($D161,Opérations[],8,0))),$D161&lt;&gt;""),"S",""))),"")</f>
        <v/>
      </c>
      <c r="Y161" s="34" t="str">
        <f t="array" aca="1" ref="Y161" ca="1">IFERROR(IF(AND(OR(WEEKDAY(X$4,2)&gt;5,X$4=Congés),OR(X161="x",X161="S")),X161,IF(Y$4=$E161,"x",IF(AND(((Y$4-$E161)/VLOOKUP($D161,Opérations[],8,0))=INT(((Y$4-$E161)/VLOOKUP($D161,Opérations[],8,0))),$D161&lt;&gt;""),"S",""))),"")</f>
        <v/>
      </c>
      <c r="Z161" s="34" t="str">
        <f t="array" aca="1" ref="Z161" ca="1">IFERROR(IF(AND(OR(WEEKDAY(Y$4,2)&gt;5,Y$4=Congés),OR(Y161="x",Y161="S")),Y161,IF(Z$4=$E161,"x",IF(AND(((Z$4-$E161)/VLOOKUP($D161,Opérations[],8,0))=INT(((Z$4-$E161)/VLOOKUP($D161,Opérations[],8,0))),$D161&lt;&gt;""),"S",""))),"")</f>
        <v/>
      </c>
      <c r="AA161" s="34" t="str">
        <f t="array" aca="1" ref="AA161" ca="1">IFERROR(IF(AND(OR(WEEKDAY(Z$4,2)&gt;5,Z$4=Congés),OR(Z161="x",Z161="S")),Z161,IF(AA$4=$E161,"x",IF(AND(((AA$4-$E161)/VLOOKUP($D161,Opérations[],8,0))=INT(((AA$4-$E161)/VLOOKUP($D161,Opérations[],8,0))),$D161&lt;&gt;""),"S",""))),"")</f>
        <v/>
      </c>
      <c r="AB161" s="34" t="str">
        <f t="array" aca="1" ref="AB161" ca="1">IFERROR(IF(AND(OR(WEEKDAY(AA$4,2)&gt;5,AA$4=Congés),OR(AA161="x",AA161="S")),AA161,IF(AB$4=$E161,"x",IF(AND(((AB$4-$E161)/VLOOKUP($D161,Opérations[],8,0))=INT(((AB$4-$E161)/VLOOKUP($D161,Opérations[],8,0))),$D161&lt;&gt;""),"S",""))),"")</f>
        <v/>
      </c>
      <c r="AC161" s="34" t="str">
        <f t="array" aca="1" ref="AC161" ca="1">IFERROR(IF(AND(OR(WEEKDAY(AB$4,2)&gt;5,AB$4=Congés),OR(AB161="x",AB161="S")),AB161,IF(AC$4=$E161,"x",IF(AND(((AC$4-$E161)/VLOOKUP($D161,Opérations[],8,0))=INT(((AC$4-$E161)/VLOOKUP($D161,Opérations[],8,0))),$D161&lt;&gt;""),"S",""))),"")</f>
        <v/>
      </c>
      <c r="AD161" s="34" t="str">
        <f t="array" aca="1" ref="AD161" ca="1">IFERROR(IF(AND(OR(WEEKDAY(AC$4,2)&gt;5,AC$4=Congés),OR(AC161="x",AC161="S")),AC161,IF(AD$4=$E161,"x",IF(AND(((AD$4-$E161)/VLOOKUP($D161,Opérations[],8,0))=INT(((AD$4-$E161)/VLOOKUP($D161,Opérations[],8,0))),$D161&lt;&gt;""),"S",""))),"")</f>
        <v/>
      </c>
      <c r="AE161" s="34" t="str">
        <f t="array" aca="1" ref="AE161" ca="1">IFERROR(IF(AND(OR(WEEKDAY(AD$4,2)&gt;5,AD$4=Congés),OR(AD161="x",AD161="S")),AD161,IF(AE$4=$E161,"x",IF(AND(((AE$4-$E161)/VLOOKUP($D161,Opérations[],8,0))=INT(((AE$4-$E161)/VLOOKUP($D161,Opérations[],8,0))),$D161&lt;&gt;""),"S",""))),"")</f>
        <v/>
      </c>
      <c r="AF161" s="34" t="str">
        <f t="array" aca="1" ref="AF161" ca="1">IFERROR(IF(AND(OR(WEEKDAY(AE$4,2)&gt;5,AE$4=Congés),OR(AE161="x",AE161="S")),AE161,IF(AF$4=$E161,"x",IF(AND(((AF$4-$E161)/VLOOKUP($D161,Opérations[],8,0))=INT(((AF$4-$E161)/VLOOKUP($D161,Opérations[],8,0))),$D161&lt;&gt;""),"S",""))),"")</f>
        <v/>
      </c>
      <c r="AG161" s="72" t="str">
        <f t="array" aca="1" ref="AG161" ca="1">IFERROR(IF(AND(OR(WEEKDAY(AF$4,2)&gt;5,AF$4=Congés),OR(AF161="x",AF161="S")),AF161,IF(AG$4=$E161,"x",IF(AND(((AG$4-$E161)/VLOOKUP($D161,Opérations[],8,0))=INT(((AG$4-$E161)/VLOOKUP($D161,Opérations[],8,0))),$D161&lt;&gt;""),"S",""))),"")</f>
        <v/>
      </c>
      <c r="AH161" s="80" t="str">
        <f t="array" aca="1" ref="AH161" ca="1">IFERROR(IF(AND(OR(WEEKDAY(AG$4,2)&gt;5,AG$4=Congés),OR(AG161="x",AG161="S")),AG161,IF(AH$4=$E161,"x",IF(AND(((AH$4-$E161)/VLOOKUP($D161,Opérations[],8,0))=INT(((AH$4-$E161)/VLOOKUP($D161,Opérations[],8,0))),$D161&lt;&gt;""),"S",""))),"")</f>
        <v/>
      </c>
      <c r="AI161" s="34" t="str">
        <f t="array" aca="1" ref="AI161" ca="1">IFERROR(IF(AND(OR(WEEKDAY(AH$4,2)&gt;5,AH$4=Congés),OR(AH161="x",AH161="S")),AH161,IF(AI$4=$E161,"x",IF(AND(((AI$4-$E161)/VLOOKUP($D161,Opérations[],8,0))=INT(((AI$4-$E161)/VLOOKUP($D161,Opérations[],8,0))),$D161&lt;&gt;""),"S",""))),"")</f>
        <v/>
      </c>
      <c r="AJ161" s="34" t="str">
        <f t="array" aca="1" ref="AJ161" ca="1">IFERROR(IF(AND(OR(WEEKDAY(AI$4,2)&gt;5,AI$4=Congés),OR(AI161="x",AI161="S")),AI161,IF(AJ$4=$E161,"x",IF(AND(((AJ$4-$E161)/VLOOKUP($D161,Opérations[],8,0))=INT(((AJ$4-$E161)/VLOOKUP($D161,Opérations[],8,0))),$D161&lt;&gt;""),"S",""))),"")</f>
        <v/>
      </c>
      <c r="AK161" s="34" t="str">
        <f t="array" aca="1" ref="AK161" ca="1">IFERROR(IF(AND(OR(WEEKDAY(AJ$4,2)&gt;5,AJ$4=Congés),OR(AJ161="x",AJ161="S")),AJ161,IF(AK$4=$E161,"x",IF(AND(((AK$4-$E161)/VLOOKUP($D161,Opérations[],8,0))=INT(((AK$4-$E161)/VLOOKUP($D161,Opérations[],8,0))),$D161&lt;&gt;""),"S",""))),"")</f>
        <v/>
      </c>
      <c r="AL161" s="34" t="str">
        <f t="array" aca="1" ref="AL161" ca="1">IFERROR(IF(AND(OR(WEEKDAY(AK$4,2)&gt;5,AK$4=Congés),OR(AK161="x",AK161="S")),AK161,IF(AL$4=$E161,"x",IF(AND(((AL$4-$E161)/VLOOKUP($D161,Opérations[],8,0))=INT(((AL$4-$E161)/VLOOKUP($D161,Opérations[],8,0))),$D161&lt;&gt;""),"S",""))),"")</f>
        <v/>
      </c>
      <c r="AM161" s="34" t="str">
        <f t="array" aca="1" ref="AM161" ca="1">IFERROR(IF(AND(OR(WEEKDAY(AL$4,2)&gt;5,AL$4=Congés),OR(AL161="x",AL161="S")),AL161,IF(AM$4=$E161,"x",IF(AND(((AM$4-$E161)/VLOOKUP($D161,Opérations[],8,0))=INT(((AM$4-$E161)/VLOOKUP($D161,Opérations[],8,0))),$D161&lt;&gt;""),"S",""))),"")</f>
        <v/>
      </c>
      <c r="AN161" s="34" t="str">
        <f t="array" aca="1" ref="AN161" ca="1">IFERROR(IF(AND(OR(WEEKDAY(AM$4,2)&gt;5,AM$4=Congés),OR(AM161="x",AM161="S")),AM161,IF(AN$4=$E161,"x",IF(AND(((AN$4-$E161)/VLOOKUP($D161,Opérations[],8,0))=INT(((AN$4-$E161)/VLOOKUP($D161,Opérations[],8,0))),$D161&lt;&gt;""),"S",""))),"")</f>
        <v/>
      </c>
      <c r="AO161" s="34" t="str">
        <f t="array" aca="1" ref="AO161" ca="1">IFERROR(IF(AND(OR(WEEKDAY(AN$4,2)&gt;5,AN$4=Congés),OR(AN161="x",AN161="S")),AN161,IF(AO$4=$E161,"x",IF(AND(((AO$4-$E161)/VLOOKUP($D161,Opérations[],8,0))=INT(((AO$4-$E161)/VLOOKUP($D161,Opérations[],8,0))),$D161&lt;&gt;""),"S",""))),"")</f>
        <v/>
      </c>
      <c r="AP161" s="34" t="str">
        <f t="array" aca="1" ref="AP161" ca="1">IFERROR(IF(AND(OR(WEEKDAY(AO$4,2)&gt;5,AO$4=Congés),OR(AO161="x",AO161="S")),AO161,IF(AP$4=$E161,"x",IF(AND(((AP$4-$E161)/VLOOKUP($D161,Opérations[],8,0))=INT(((AP$4-$E161)/VLOOKUP($D161,Opérations[],8,0))),$D161&lt;&gt;""),"S",""))),"")</f>
        <v/>
      </c>
      <c r="AQ161" s="34" t="str">
        <f t="array" aca="1" ref="AQ161" ca="1">IFERROR(IF(AND(OR(WEEKDAY(AP$4,2)&gt;5,AP$4=Congés),OR(AP161="x",AP161="S")),AP161,IF(AQ$4=$E161,"x",IF(AND(((AQ$4-$E161)/VLOOKUP($D161,Opérations[],8,0))=INT(((AQ$4-$E161)/VLOOKUP($D161,Opérations[],8,0))),$D161&lt;&gt;""),"S",""))),"")</f>
        <v/>
      </c>
      <c r="AR161" s="34" t="str">
        <f t="array" aca="1" ref="AR161" ca="1">IFERROR(IF(AND(OR(WEEKDAY(AQ$4,2)&gt;5,AQ$4=Congés),OR(AQ161="x",AQ161="S")),AQ161,IF(AR$4=$E161,"x",IF(AND(((AR$4-$E161)/VLOOKUP($D161,Opérations[],8,0))=INT(((AR$4-$E161)/VLOOKUP($D161,Opérations[],8,0))),$D161&lt;&gt;""),"S",""))),"")</f>
        <v/>
      </c>
      <c r="AS161" s="34" t="str">
        <f t="array" aca="1" ref="AS161" ca="1">IFERROR(IF(AND(OR(WEEKDAY(AR$4,2)&gt;5,AR$4=Congés),OR(AR161="x",AR161="S")),AR161,IF(AS$4=$E161,"x",IF(AND(((AS$4-$E161)/VLOOKUP($D161,Opérations[],8,0))=INT(((AS$4-$E161)/VLOOKUP($D161,Opérations[],8,0))),$D161&lt;&gt;""),"S",""))),"")</f>
        <v/>
      </c>
      <c r="AT161" s="34" t="str">
        <f t="array" aca="1" ref="AT161" ca="1">IFERROR(IF(AND(OR(WEEKDAY(AS$4,2)&gt;5,AS$4=Congés),OR(AS161="x",AS161="S")),AS161,IF(AT$4=$E161,"x",IF(AND(((AT$4-$E161)/VLOOKUP($D161,Opérations[],8,0))=INT(((AT$4-$E161)/VLOOKUP($D161,Opérations[],8,0))),$D161&lt;&gt;""),"S",""))),"")</f>
        <v/>
      </c>
      <c r="AU161" s="34" t="str">
        <f t="array" aca="1" ref="AU161" ca="1">IFERROR(IF(AND(OR(WEEKDAY(AT$4,2)&gt;5,AT$4=Congés),OR(AT161="x",AT161="S")),AT161,IF(AU$4=$E161,"x",IF(AND(((AU$4-$E161)/VLOOKUP($D161,Opérations[],8,0))=INT(((AU$4-$E161)/VLOOKUP($D161,Opérations[],8,0))),$D161&lt;&gt;""),"S",""))),"")</f>
        <v/>
      </c>
      <c r="AV161" s="34" t="str">
        <f t="array" aca="1" ref="AV161" ca="1">IFERROR(IF(AND(OR(WEEKDAY(AU$4,2)&gt;5,AU$4=Congés),OR(AU161="x",AU161="S")),AU161,IF(AV$4=$E161,"x",IF(AND(((AV$4-$E161)/VLOOKUP($D161,Opérations[],8,0))=INT(((AV$4-$E161)/VLOOKUP($D161,Opérations[],8,0))),$D161&lt;&gt;""),"S",""))),"")</f>
        <v/>
      </c>
      <c r="AW161" s="34" t="str">
        <f t="array" aca="1" ref="AW161" ca="1">IFERROR(IF(AND(OR(WEEKDAY(AV$4,2)&gt;5,AV$4=Congés),OR(AV161="x",AV161="S")),AV161,IF(AW$4=$E161,"x",IF(AND(((AW$4-$E161)/VLOOKUP($D161,Opérations[],8,0))=INT(((AW$4-$E161)/VLOOKUP($D161,Opérations[],8,0))),$D161&lt;&gt;""),"S",""))),"")</f>
        <v/>
      </c>
      <c r="AX161" s="34" t="str">
        <f t="array" aca="1" ref="AX161" ca="1">IFERROR(IF(AND(OR(WEEKDAY(AW$4,2)&gt;5,AW$4=Congés),OR(AW161="x",AW161="S")),AW161,IF(AX$4=$E161,"x",IF(AND(((AX$4-$E161)/VLOOKUP($D161,Opérations[],8,0))=INT(((AX$4-$E161)/VLOOKUP($D161,Opérations[],8,0))),$D161&lt;&gt;""),"S",""))),"")</f>
        <v/>
      </c>
      <c r="AY161" s="34" t="str">
        <f t="array" aca="1" ref="AY161" ca="1">IFERROR(IF(AND(OR(WEEKDAY(AX$4,2)&gt;5,AX$4=Congés),OR(AX161="x",AX161="S")),AX161,IF(AY$4=$E161,"x",IF(AND(((AY$4-$E161)/VLOOKUP($D161,Opérations[],8,0))=INT(((AY$4-$E161)/VLOOKUP($D161,Opérations[],8,0))),$D161&lt;&gt;""),"S",""))),"")</f>
        <v/>
      </c>
      <c r="AZ161" s="34" t="str">
        <f t="array" aca="1" ref="AZ161" ca="1">IFERROR(IF(AND(OR(WEEKDAY(AY$4,2)&gt;5,AY$4=Congés),OR(AY161="x",AY161="S")),AY161,IF(AZ$4=$E161,"x",IF(AND(((AZ$4-$E161)/VLOOKUP($D161,Opérations[],8,0))=INT(((AZ$4-$E161)/VLOOKUP($D161,Opérations[],8,0))),$D161&lt;&gt;""),"S",""))),"")</f>
        <v/>
      </c>
      <c r="BA161" s="34" t="str">
        <f t="array" aca="1" ref="BA161" ca="1">IFERROR(IF(AND(OR(WEEKDAY(AZ$4,2)&gt;5,AZ$4=Congés),OR(AZ161="x",AZ161="S")),AZ161,IF(BA$4=$E161,"x",IF(AND(((BA$4-$E161)/VLOOKUP($D161,Opérations[],8,0))=INT(((BA$4-$E161)/VLOOKUP($D161,Opérations[],8,0))),$D161&lt;&gt;""),"S",""))),"")</f>
        <v/>
      </c>
      <c r="BB161" s="34" t="str">
        <f t="array" aca="1" ref="BB161" ca="1">IFERROR(IF(AND(OR(WEEKDAY(BA$4,2)&gt;5,BA$4=Congés),OR(BA161="x",BA161="S")),BA161,IF(BB$4=$E161,"x",IF(AND(((BB$4-$E161)/VLOOKUP($D161,Opérations[],8,0))=INT(((BB$4-$E161)/VLOOKUP($D161,Opérations[],8,0))),$D161&lt;&gt;""),"S",""))),"")</f>
        <v/>
      </c>
      <c r="BC161" s="34" t="str">
        <f t="array" aca="1" ref="BC161" ca="1">IFERROR(IF(AND(OR(WEEKDAY(BB$4,2)&gt;5,BB$4=Congés),OR(BB161="x",BB161="S")),BB161,IF(BC$4=$E161,"x",IF(AND(((BC$4-$E161)/VLOOKUP($D161,Opérations[],8,0))=INT(((BC$4-$E161)/VLOOKUP($D161,Opérations[],8,0))),$D161&lt;&gt;""),"S",""))),"")</f>
        <v/>
      </c>
      <c r="BD161" s="72" t="str">
        <f t="array" aca="1" ref="BD161" ca="1">IFERROR(IF(AND(OR(WEEKDAY(BC$4,2)&gt;5,BC$4=Congés),OR(BC161="x",BC161="S")),BC161,IF(BD$4=$E161,"x",IF(AND(((BD$4-$E161)/VLOOKUP($D161,Opérations[],8,0))=INT(((BD$4-$E161)/VLOOKUP($D161,Opérations[],8,0))),$D161&lt;&gt;""),"S",""))),"")</f>
        <v/>
      </c>
    </row>
    <row r="162" spans="3:56">
      <c r="C162" s="159" t="str">
        <f>IF(ISBLANK(D162),"",VLOOKUP(D162,Opérations[],2,0))</f>
        <v xml:space="preserve">Vérification film patin de guidage deplacement </v>
      </c>
      <c r="D162" s="4">
        <f t="shared" si="6"/>
        <v>156</v>
      </c>
      <c r="E162" s="71">
        <f>IF(ISBLANK(D162),"",VLOOKUP(D162,Opérations[],3,0))</f>
        <v>42657</v>
      </c>
      <c r="F162" s="83"/>
      <c r="G162" s="80" t="str">
        <f t="array" aca="1" ref="G162" ca="1">IFERROR(IF(AND(OR(WEEKDAY(F$4,2)&gt;5,F$4=Congés),OR(F162="x",F162="S")),F162,IF(G$4=$E162,"x",IF(AND(((G$4-$E162)/VLOOKUP($D162,Opérations[],8,0))=INT(((G$4-$E162)/VLOOKUP($D162,Opérations[],8,0))),$D162&lt;&gt;""),"S",""))),"")</f>
        <v/>
      </c>
      <c r="H162" s="34" t="str">
        <f t="array" aca="1" ref="H162" ca="1">IFERROR(IF(AND(OR(WEEKDAY(G$4,2)&gt;5,G$4=Congés),OR(G162="x",G162="S")),G162,IF(H$4=$E162,"x",IF(AND(((H$4-$E162)/VLOOKUP($D162,Opérations[],8,0))=INT(((H$4-$E162)/VLOOKUP($D162,Opérations[],8,0))),$D162&lt;&gt;""),"S",""))),"")</f>
        <v/>
      </c>
      <c r="I162" s="34" t="str">
        <f t="array" aca="1" ref="I162" ca="1">IFERROR(IF(AND(OR(WEEKDAY(H$4,2)&gt;5,H$4=Congés),OR(H162="x",H162="S")),H162,IF(I$4=$E162,"x",IF(AND(((I$4-$E162)/VLOOKUP($D162,Opérations[],8,0))=INT(((I$4-$E162)/VLOOKUP($D162,Opérations[],8,0))),$D162&lt;&gt;""),"S",""))),"")</f>
        <v>S</v>
      </c>
      <c r="J162" s="34" t="str">
        <f t="array" aca="1" ref="J162" ca="1">IFERROR(IF(AND(OR(WEEKDAY(I$4,2)&gt;5,I$4=Congés),OR(I162="x",I162="S")),I162,IF(J$4=$E162,"x",IF(AND(((J$4-$E162)/VLOOKUP($D162,Opérations[],8,0))=INT(((J$4-$E162)/VLOOKUP($D162,Opérations[],8,0))),$D162&lt;&gt;""),"S",""))),"")</f>
        <v/>
      </c>
      <c r="K162" s="34" t="str">
        <f t="array" aca="1" ref="K162" ca="1">IFERROR(IF(AND(OR(WEEKDAY(J$4,2)&gt;5,J$4=Congés),OR(J162="x",J162="S")),J162,IF(K$4=$E162,"x",IF(AND(((K$4-$E162)/VLOOKUP($D162,Opérations[],8,0))=INT(((K$4-$E162)/VLOOKUP($D162,Opérations[],8,0))),$D162&lt;&gt;""),"S",""))),"")</f>
        <v/>
      </c>
      <c r="L162" s="34" t="str">
        <f t="array" aca="1" ref="L162" ca="1">IFERROR(IF(AND(OR(WEEKDAY(K$4,2)&gt;5,K$4=Congés),OR(K162="x",K162="S")),K162,IF(L$4=$E162,"x",IF(AND(((L$4-$E162)/VLOOKUP($D162,Opérations[],8,0))=INT(((L$4-$E162)/VLOOKUP($D162,Opérations[],8,0))),$D162&lt;&gt;""),"S",""))),"")</f>
        <v/>
      </c>
      <c r="M162" s="34" t="str">
        <f t="array" aca="1" ref="M162" ca="1">IFERROR(IF(AND(OR(WEEKDAY(L$4,2)&gt;5,L$4=Congés),OR(L162="x",L162="S")),L162,IF(M$4=$E162,"x",IF(AND(((M$4-$E162)/VLOOKUP($D162,Opérations[],8,0))=INT(((M$4-$E162)/VLOOKUP($D162,Opérations[],8,0))),$D162&lt;&gt;""),"S",""))),"")</f>
        <v/>
      </c>
      <c r="N162" s="34" t="str">
        <f t="array" aca="1" ref="N162" ca="1">IFERROR(IF(AND(OR(WEEKDAY(M$4,2)&gt;5,M$4=Congés),OR(M162="x",M162="S")),M162,IF(N$4=$E162,"x",IF(AND(((N$4-$E162)/VLOOKUP($D162,Opérations[],8,0))=INT(((N$4-$E162)/VLOOKUP($D162,Opérations[],8,0))),$D162&lt;&gt;""),"S",""))),"")</f>
        <v/>
      </c>
      <c r="O162" s="34" t="str">
        <f t="array" aca="1" ref="O162" ca="1">IFERROR(IF(AND(OR(WEEKDAY(N$4,2)&gt;5,N$4=Congés),OR(N162="x",N162="S")),N162,IF(O$4=$E162,"x",IF(AND(((O$4-$E162)/VLOOKUP($D162,Opérations[],8,0))=INT(((O$4-$E162)/VLOOKUP($D162,Opérations[],8,0))),$D162&lt;&gt;""),"S",""))),"")</f>
        <v/>
      </c>
      <c r="P162" s="34" t="str">
        <f t="array" aca="1" ref="P162" ca="1">IFERROR(IF(AND(OR(WEEKDAY(O$4,2)&gt;5,O$4=Congés),OR(O162="x",O162="S")),O162,IF(P$4=$E162,"x",IF(AND(((P$4-$E162)/VLOOKUP($D162,Opérations[],8,0))=INT(((P$4-$E162)/VLOOKUP($D162,Opérations[],8,0))),$D162&lt;&gt;""),"S",""))),"")</f>
        <v/>
      </c>
      <c r="Q162" s="34" t="str">
        <f t="array" aca="1" ref="Q162" ca="1">IFERROR(IF(AND(OR(WEEKDAY(P$4,2)&gt;5,P$4=Congés),OR(P162="x",P162="S")),P162,IF(Q$4=$E162,"x",IF(AND(((Q$4-$E162)/VLOOKUP($D162,Opérations[],8,0))=INT(((Q$4-$E162)/VLOOKUP($D162,Opérations[],8,0))),$D162&lt;&gt;""),"S",""))),"")</f>
        <v/>
      </c>
      <c r="R162" s="34" t="str">
        <f t="array" aca="1" ref="R162" ca="1">IFERROR(IF(AND(OR(WEEKDAY(Q$4,2)&gt;5,Q$4=Congés),OR(Q162="x",Q162="S")),Q162,IF(R$4=$E162,"x",IF(AND(((R$4-$E162)/VLOOKUP($D162,Opérations[],8,0))=INT(((R$4-$E162)/VLOOKUP($D162,Opérations[],8,0))),$D162&lt;&gt;""),"S",""))),"")</f>
        <v/>
      </c>
      <c r="S162" s="34" t="str">
        <f t="array" aca="1" ref="S162" ca="1">IFERROR(IF(AND(OR(WEEKDAY(R$4,2)&gt;5,R$4=Congés),OR(R162="x",R162="S")),R162,IF(S$4=$E162,"x",IF(AND(((S$4-$E162)/VLOOKUP($D162,Opérations[],8,0))=INT(((S$4-$E162)/VLOOKUP($D162,Opérations[],8,0))),$D162&lt;&gt;""),"S",""))),"")</f>
        <v/>
      </c>
      <c r="T162" s="34" t="str">
        <f t="array" aca="1" ref="T162" ca="1">IFERROR(IF(AND(OR(WEEKDAY(S$4,2)&gt;5,S$4=Congés),OR(S162="x",S162="S")),S162,IF(T$4=$E162,"x",IF(AND(((T$4-$E162)/VLOOKUP($D162,Opérations[],8,0))=INT(((T$4-$E162)/VLOOKUP($D162,Opérations[],8,0))),$D162&lt;&gt;""),"S",""))),"")</f>
        <v/>
      </c>
      <c r="U162" s="34" t="str">
        <f t="array" aca="1" ref="U162" ca="1">IFERROR(IF(AND(OR(WEEKDAY(T$4,2)&gt;5,T$4=Congés),OR(T162="x",T162="S")),T162,IF(U$4=$E162,"x",IF(AND(((U$4-$E162)/VLOOKUP($D162,Opérations[],8,0))=INT(((U$4-$E162)/VLOOKUP($D162,Opérations[],8,0))),$D162&lt;&gt;""),"S",""))),"")</f>
        <v/>
      </c>
      <c r="V162" s="34" t="str">
        <f t="array" aca="1" ref="V162" ca="1">IFERROR(IF(AND(OR(WEEKDAY(U$4,2)&gt;5,U$4=Congés),OR(U162="x",U162="S")),U162,IF(V$4=$E162,"x",IF(AND(((V$4-$E162)/VLOOKUP($D162,Opérations[],8,0))=INT(((V$4-$E162)/VLOOKUP($D162,Opérations[],8,0))),$D162&lt;&gt;""),"S",""))),"")</f>
        <v/>
      </c>
      <c r="W162" s="34" t="str">
        <f t="array" aca="1" ref="W162" ca="1">IFERROR(IF(AND(OR(WEEKDAY(V$4,2)&gt;5,V$4=Congés),OR(V162="x",V162="S")),V162,IF(W$4=$E162,"x",IF(AND(((W$4-$E162)/VLOOKUP($D162,Opérations[],8,0))=INT(((W$4-$E162)/VLOOKUP($D162,Opérations[],8,0))),$D162&lt;&gt;""),"S",""))),"")</f>
        <v>S</v>
      </c>
      <c r="X162" s="34" t="str">
        <f t="array" aca="1" ref="X162" ca="1">IFERROR(IF(AND(OR(WEEKDAY(W$4,2)&gt;5,W$4=Congés),OR(W162="x",W162="S")),W162,IF(X$4=$E162,"x",IF(AND(((X$4-$E162)/VLOOKUP($D162,Opérations[],8,0))=INT(((X$4-$E162)/VLOOKUP($D162,Opérations[],8,0))),$D162&lt;&gt;""),"S",""))),"")</f>
        <v/>
      </c>
      <c r="Y162" s="34" t="str">
        <f t="array" aca="1" ref="Y162" ca="1">IFERROR(IF(AND(OR(WEEKDAY(X$4,2)&gt;5,X$4=Congés),OR(X162="x",X162="S")),X162,IF(Y$4=$E162,"x",IF(AND(((Y$4-$E162)/VLOOKUP($D162,Opérations[],8,0))=INT(((Y$4-$E162)/VLOOKUP($D162,Opérations[],8,0))),$D162&lt;&gt;""),"S",""))),"")</f>
        <v/>
      </c>
      <c r="Z162" s="34" t="str">
        <f t="array" aca="1" ref="Z162" ca="1">IFERROR(IF(AND(OR(WEEKDAY(Y$4,2)&gt;5,Y$4=Congés),OR(Y162="x",Y162="S")),Y162,IF(Z$4=$E162,"x",IF(AND(((Z$4-$E162)/VLOOKUP($D162,Opérations[],8,0))=INT(((Z$4-$E162)/VLOOKUP($D162,Opérations[],8,0))),$D162&lt;&gt;""),"S",""))),"")</f>
        <v/>
      </c>
      <c r="AA162" s="34" t="str">
        <f t="array" aca="1" ref="AA162" ca="1">IFERROR(IF(AND(OR(WEEKDAY(Z$4,2)&gt;5,Z$4=Congés),OR(Z162="x",Z162="S")),Z162,IF(AA$4=$E162,"x",IF(AND(((AA$4-$E162)/VLOOKUP($D162,Opérations[],8,0))=INT(((AA$4-$E162)/VLOOKUP($D162,Opérations[],8,0))),$D162&lt;&gt;""),"S",""))),"")</f>
        <v/>
      </c>
      <c r="AB162" s="34" t="str">
        <f t="array" aca="1" ref="AB162" ca="1">IFERROR(IF(AND(OR(WEEKDAY(AA$4,2)&gt;5,AA$4=Congés),OR(AA162="x",AA162="S")),AA162,IF(AB$4=$E162,"x",IF(AND(((AB$4-$E162)/VLOOKUP($D162,Opérations[],8,0))=INT(((AB$4-$E162)/VLOOKUP($D162,Opérations[],8,0))),$D162&lt;&gt;""),"S",""))),"")</f>
        <v/>
      </c>
      <c r="AC162" s="34" t="str">
        <f t="array" aca="1" ref="AC162" ca="1">IFERROR(IF(AND(OR(WEEKDAY(AB$4,2)&gt;5,AB$4=Congés),OR(AB162="x",AB162="S")),AB162,IF(AC$4=$E162,"x",IF(AND(((AC$4-$E162)/VLOOKUP($D162,Opérations[],8,0))=INT(((AC$4-$E162)/VLOOKUP($D162,Opérations[],8,0))),$D162&lt;&gt;""),"S",""))),"")</f>
        <v/>
      </c>
      <c r="AD162" s="34" t="str">
        <f t="array" aca="1" ref="AD162" ca="1">IFERROR(IF(AND(OR(WEEKDAY(AC$4,2)&gt;5,AC$4=Congés),OR(AC162="x",AC162="S")),AC162,IF(AD$4=$E162,"x",IF(AND(((AD$4-$E162)/VLOOKUP($D162,Opérations[],8,0))=INT(((AD$4-$E162)/VLOOKUP($D162,Opérations[],8,0))),$D162&lt;&gt;""),"S",""))),"")</f>
        <v/>
      </c>
      <c r="AE162" s="34" t="str">
        <f t="array" aca="1" ref="AE162" ca="1">IFERROR(IF(AND(OR(WEEKDAY(AD$4,2)&gt;5,AD$4=Congés),OR(AD162="x",AD162="S")),AD162,IF(AE$4=$E162,"x",IF(AND(((AE$4-$E162)/VLOOKUP($D162,Opérations[],8,0))=INT(((AE$4-$E162)/VLOOKUP($D162,Opérations[],8,0))),$D162&lt;&gt;""),"S",""))),"")</f>
        <v/>
      </c>
      <c r="AF162" s="34" t="str">
        <f t="array" aca="1" ref="AF162" ca="1">IFERROR(IF(AND(OR(WEEKDAY(AE$4,2)&gt;5,AE$4=Congés),OR(AE162="x",AE162="S")),AE162,IF(AF$4=$E162,"x",IF(AND(((AF$4-$E162)/VLOOKUP($D162,Opérations[],8,0))=INT(((AF$4-$E162)/VLOOKUP($D162,Opérations[],8,0))),$D162&lt;&gt;""),"S",""))),"")</f>
        <v/>
      </c>
      <c r="AG162" s="72" t="str">
        <f t="array" aca="1" ref="AG162" ca="1">IFERROR(IF(AND(OR(WEEKDAY(AF$4,2)&gt;5,AF$4=Congés),OR(AF162="x",AF162="S")),AF162,IF(AG$4=$E162,"x",IF(AND(((AG$4-$E162)/VLOOKUP($D162,Opérations[],8,0))=INT(((AG$4-$E162)/VLOOKUP($D162,Opérations[],8,0))),$D162&lt;&gt;""),"S",""))),"")</f>
        <v/>
      </c>
      <c r="AH162" s="80" t="str">
        <f t="array" aca="1" ref="AH162" ca="1">IFERROR(IF(AND(OR(WEEKDAY(AG$4,2)&gt;5,AG$4=Congés),OR(AG162="x",AG162="S")),AG162,IF(AH$4=$E162,"x",IF(AND(((AH$4-$E162)/VLOOKUP($D162,Opérations[],8,0))=INT(((AH$4-$E162)/VLOOKUP($D162,Opérations[],8,0))),$D162&lt;&gt;""),"S",""))),"")</f>
        <v/>
      </c>
      <c r="AI162" s="34" t="str">
        <f t="array" aca="1" ref="AI162" ca="1">IFERROR(IF(AND(OR(WEEKDAY(AH$4,2)&gt;5,AH$4=Congés),OR(AH162="x",AH162="S")),AH162,IF(AI$4=$E162,"x",IF(AND(((AI$4-$E162)/VLOOKUP($D162,Opérations[],8,0))=INT(((AI$4-$E162)/VLOOKUP($D162,Opérations[],8,0))),$D162&lt;&gt;""),"S",""))),"")</f>
        <v/>
      </c>
      <c r="AJ162" s="34" t="str">
        <f t="array" aca="1" ref="AJ162" ca="1">IFERROR(IF(AND(OR(WEEKDAY(AI$4,2)&gt;5,AI$4=Congés),OR(AI162="x",AI162="S")),AI162,IF(AJ$4=$E162,"x",IF(AND(((AJ$4-$E162)/VLOOKUP($D162,Opérations[],8,0))=INT(((AJ$4-$E162)/VLOOKUP($D162,Opérations[],8,0))),$D162&lt;&gt;""),"S",""))),"")</f>
        <v/>
      </c>
      <c r="AK162" s="34" t="str">
        <f t="array" aca="1" ref="AK162" ca="1">IFERROR(IF(AND(OR(WEEKDAY(AJ$4,2)&gt;5,AJ$4=Congés),OR(AJ162="x",AJ162="S")),AJ162,IF(AK$4=$E162,"x",IF(AND(((AK$4-$E162)/VLOOKUP($D162,Opérations[],8,0))=INT(((AK$4-$E162)/VLOOKUP($D162,Opérations[],8,0))),$D162&lt;&gt;""),"S",""))),"")</f>
        <v>S</v>
      </c>
      <c r="AL162" s="34" t="str">
        <f t="array" aca="1" ref="AL162" ca="1">IFERROR(IF(AND(OR(WEEKDAY(AK$4,2)&gt;5,AK$4=Congés),OR(AK162="x",AK162="S")),AK162,IF(AL$4=$E162,"x",IF(AND(((AL$4-$E162)/VLOOKUP($D162,Opérations[],8,0))=INT(((AL$4-$E162)/VLOOKUP($D162,Opérations[],8,0))),$D162&lt;&gt;""),"S",""))),"")</f>
        <v/>
      </c>
      <c r="AM162" s="34" t="str">
        <f t="array" aca="1" ref="AM162" ca="1">IFERROR(IF(AND(OR(WEEKDAY(AL$4,2)&gt;5,AL$4=Congés),OR(AL162="x",AL162="S")),AL162,IF(AM$4=$E162,"x",IF(AND(((AM$4-$E162)/VLOOKUP($D162,Opérations[],8,0))=INT(((AM$4-$E162)/VLOOKUP($D162,Opérations[],8,0))),$D162&lt;&gt;""),"S",""))),"")</f>
        <v/>
      </c>
      <c r="AN162" s="34" t="str">
        <f t="array" aca="1" ref="AN162" ca="1">IFERROR(IF(AND(OR(WEEKDAY(AM$4,2)&gt;5,AM$4=Congés),OR(AM162="x",AM162="S")),AM162,IF(AN$4=$E162,"x",IF(AND(((AN$4-$E162)/VLOOKUP($D162,Opérations[],8,0))=INT(((AN$4-$E162)/VLOOKUP($D162,Opérations[],8,0))),$D162&lt;&gt;""),"S",""))),"")</f>
        <v/>
      </c>
      <c r="AO162" s="34" t="str">
        <f t="array" aca="1" ref="AO162" ca="1">IFERROR(IF(AND(OR(WEEKDAY(AN$4,2)&gt;5,AN$4=Congés),OR(AN162="x",AN162="S")),AN162,IF(AO$4=$E162,"x",IF(AND(((AO$4-$E162)/VLOOKUP($D162,Opérations[],8,0))=INT(((AO$4-$E162)/VLOOKUP($D162,Opérations[],8,0))),$D162&lt;&gt;""),"S",""))),"")</f>
        <v/>
      </c>
      <c r="AP162" s="34" t="str">
        <f t="array" aca="1" ref="AP162" ca="1">IFERROR(IF(AND(OR(WEEKDAY(AO$4,2)&gt;5,AO$4=Congés),OR(AO162="x",AO162="S")),AO162,IF(AP$4=$E162,"x",IF(AND(((AP$4-$E162)/VLOOKUP($D162,Opérations[],8,0))=INT(((AP$4-$E162)/VLOOKUP($D162,Opérations[],8,0))),$D162&lt;&gt;""),"S",""))),"")</f>
        <v/>
      </c>
      <c r="AQ162" s="34" t="str">
        <f t="array" aca="1" ref="AQ162" ca="1">IFERROR(IF(AND(OR(WEEKDAY(AP$4,2)&gt;5,AP$4=Congés),OR(AP162="x",AP162="S")),AP162,IF(AQ$4=$E162,"x",IF(AND(((AQ$4-$E162)/VLOOKUP($D162,Opérations[],8,0))=INT(((AQ$4-$E162)/VLOOKUP($D162,Opérations[],8,0))),$D162&lt;&gt;""),"S",""))),"")</f>
        <v/>
      </c>
      <c r="AR162" s="34" t="str">
        <f t="array" aca="1" ref="AR162" ca="1">IFERROR(IF(AND(OR(WEEKDAY(AQ$4,2)&gt;5,AQ$4=Congés),OR(AQ162="x",AQ162="S")),AQ162,IF(AR$4=$E162,"x",IF(AND(((AR$4-$E162)/VLOOKUP($D162,Opérations[],8,0))=INT(((AR$4-$E162)/VLOOKUP($D162,Opérations[],8,0))),$D162&lt;&gt;""),"S",""))),"")</f>
        <v/>
      </c>
      <c r="AS162" s="34" t="str">
        <f t="array" aca="1" ref="AS162" ca="1">IFERROR(IF(AND(OR(WEEKDAY(AR$4,2)&gt;5,AR$4=Congés),OR(AR162="x",AR162="S")),AR162,IF(AS$4=$E162,"x",IF(AND(((AS$4-$E162)/VLOOKUP($D162,Opérations[],8,0))=INT(((AS$4-$E162)/VLOOKUP($D162,Opérations[],8,0))),$D162&lt;&gt;""),"S",""))),"")</f>
        <v/>
      </c>
      <c r="AT162" s="34" t="str">
        <f t="array" aca="1" ref="AT162" ca="1">IFERROR(IF(AND(OR(WEEKDAY(AS$4,2)&gt;5,AS$4=Congés),OR(AS162="x",AS162="S")),AS162,IF(AT$4=$E162,"x",IF(AND(((AT$4-$E162)/VLOOKUP($D162,Opérations[],8,0))=INT(((AT$4-$E162)/VLOOKUP($D162,Opérations[],8,0))),$D162&lt;&gt;""),"S",""))),"")</f>
        <v/>
      </c>
      <c r="AU162" s="34" t="str">
        <f t="array" aca="1" ref="AU162" ca="1">IFERROR(IF(AND(OR(WEEKDAY(AT$4,2)&gt;5,AT$4=Congés),OR(AT162="x",AT162="S")),AT162,IF(AU$4=$E162,"x",IF(AND(((AU$4-$E162)/VLOOKUP($D162,Opérations[],8,0))=INT(((AU$4-$E162)/VLOOKUP($D162,Opérations[],8,0))),$D162&lt;&gt;""),"S",""))),"")</f>
        <v/>
      </c>
      <c r="AV162" s="34" t="str">
        <f t="array" aca="1" ref="AV162" ca="1">IFERROR(IF(AND(OR(WEEKDAY(AU$4,2)&gt;5,AU$4=Congés),OR(AU162="x",AU162="S")),AU162,IF(AV$4=$E162,"x",IF(AND(((AV$4-$E162)/VLOOKUP($D162,Opérations[],8,0))=INT(((AV$4-$E162)/VLOOKUP($D162,Opérations[],8,0))),$D162&lt;&gt;""),"S",""))),"")</f>
        <v/>
      </c>
      <c r="AW162" s="34" t="str">
        <f t="array" aca="1" ref="AW162" ca="1">IFERROR(IF(AND(OR(WEEKDAY(AV$4,2)&gt;5,AV$4=Congés),OR(AV162="x",AV162="S")),AV162,IF(AW$4=$E162,"x",IF(AND(((AW$4-$E162)/VLOOKUP($D162,Opérations[],8,0))=INT(((AW$4-$E162)/VLOOKUP($D162,Opérations[],8,0))),$D162&lt;&gt;""),"S",""))),"")</f>
        <v/>
      </c>
      <c r="AX162" s="34" t="str">
        <f t="array" aca="1" ref="AX162" ca="1">IFERROR(IF(AND(OR(WEEKDAY(AW$4,2)&gt;5,AW$4=Congés),OR(AW162="x",AW162="S")),AW162,IF(AX$4=$E162,"x",IF(AND(((AX$4-$E162)/VLOOKUP($D162,Opérations[],8,0))=INT(((AX$4-$E162)/VLOOKUP($D162,Opérations[],8,0))),$D162&lt;&gt;""),"S",""))),"")</f>
        <v/>
      </c>
      <c r="AY162" s="34" t="str">
        <f t="array" aca="1" ref="AY162" ca="1">IFERROR(IF(AND(OR(WEEKDAY(AX$4,2)&gt;5,AX$4=Congés),OR(AX162="x",AX162="S")),AX162,IF(AY$4=$E162,"x",IF(AND(((AY$4-$E162)/VLOOKUP($D162,Opérations[],8,0))=INT(((AY$4-$E162)/VLOOKUP($D162,Opérations[],8,0))),$D162&lt;&gt;""),"S",""))),"")</f>
        <v>S</v>
      </c>
      <c r="AZ162" s="34" t="str">
        <f t="array" aca="1" ref="AZ162" ca="1">IFERROR(IF(AND(OR(WEEKDAY(AY$4,2)&gt;5,AY$4=Congés),OR(AY162="x",AY162="S")),AY162,IF(AZ$4=$E162,"x",IF(AND(((AZ$4-$E162)/VLOOKUP($D162,Opérations[],8,0))=INT(((AZ$4-$E162)/VLOOKUP($D162,Opérations[],8,0))),$D162&lt;&gt;""),"S",""))),"")</f>
        <v/>
      </c>
      <c r="BA162" s="34" t="str">
        <f t="array" aca="1" ref="BA162" ca="1">IFERROR(IF(AND(OR(WEEKDAY(AZ$4,2)&gt;5,AZ$4=Congés),OR(AZ162="x",AZ162="S")),AZ162,IF(BA$4=$E162,"x",IF(AND(((BA$4-$E162)/VLOOKUP($D162,Opérations[],8,0))=INT(((BA$4-$E162)/VLOOKUP($D162,Opérations[],8,0))),$D162&lt;&gt;""),"S",""))),"")</f>
        <v/>
      </c>
      <c r="BB162" s="34" t="str">
        <f t="array" aca="1" ref="BB162" ca="1">IFERROR(IF(AND(OR(WEEKDAY(BA$4,2)&gt;5,BA$4=Congés),OR(BA162="x",BA162="S")),BA162,IF(BB$4=$E162,"x",IF(AND(((BB$4-$E162)/VLOOKUP($D162,Opérations[],8,0))=INT(((BB$4-$E162)/VLOOKUP($D162,Opérations[],8,0))),$D162&lt;&gt;""),"S",""))),"")</f>
        <v/>
      </c>
      <c r="BC162" s="34" t="str">
        <f t="array" aca="1" ref="BC162" ca="1">IFERROR(IF(AND(OR(WEEKDAY(BB$4,2)&gt;5,BB$4=Congés),OR(BB162="x",BB162="S")),BB162,IF(BC$4=$E162,"x",IF(AND(((BC$4-$E162)/VLOOKUP($D162,Opérations[],8,0))=INT(((BC$4-$E162)/VLOOKUP($D162,Opérations[],8,0))),$D162&lt;&gt;""),"S",""))),"")</f>
        <v/>
      </c>
      <c r="BD162" s="72" t="str">
        <f t="array" aca="1" ref="BD162" ca="1">IFERROR(IF(AND(OR(WEEKDAY(BC$4,2)&gt;5,BC$4=Congés),OR(BC162="x",BC162="S")),BC162,IF(BD$4=$E162,"x",IF(AND(((BD$4-$E162)/VLOOKUP($D162,Opérations[],8,0))=INT(((BD$4-$E162)/VLOOKUP($D162,Opérations[],8,0))),$D162&lt;&gt;""),"S",""))),"")</f>
        <v/>
      </c>
    </row>
    <row r="163" spans="3:56">
      <c r="C163" s="159" t="str">
        <f>IF(ISBLANK(D163),"",VLOOKUP(D163,Opérations[],2,0))</f>
        <v>Etat des courroies</v>
      </c>
      <c r="D163" s="4">
        <f t="shared" si="6"/>
        <v>157</v>
      </c>
      <c r="E163" s="71">
        <f>IF(ISBLANK(D163),"",VLOOKUP(D163,Opérations[],3,0))</f>
        <v>42657</v>
      </c>
      <c r="F163" s="83"/>
      <c r="G163" s="80" t="str">
        <f t="array" aca="1" ref="G163" ca="1">IFERROR(IF(AND(OR(WEEKDAY(F$4,2)&gt;5,F$4=Congés),OR(F163="x",F163="S")),F163,IF(G$4=$E163,"x",IF(AND(((G$4-$E163)/VLOOKUP($D163,Opérations[],8,0))=INT(((G$4-$E163)/VLOOKUP($D163,Opérations[],8,0))),$D163&lt;&gt;""),"S",""))),"")</f>
        <v/>
      </c>
      <c r="H163" s="34" t="str">
        <f t="array" aca="1" ref="H163" ca="1">IFERROR(IF(AND(OR(WEEKDAY(G$4,2)&gt;5,G$4=Congés),OR(G163="x",G163="S")),G163,IF(H$4=$E163,"x",IF(AND(((H$4-$E163)/VLOOKUP($D163,Opérations[],8,0))=INT(((H$4-$E163)/VLOOKUP($D163,Opérations[],8,0))),$D163&lt;&gt;""),"S",""))),"")</f>
        <v/>
      </c>
      <c r="I163" s="34" t="str">
        <f t="array" aca="1" ref="I163" ca="1">IFERROR(IF(AND(OR(WEEKDAY(H$4,2)&gt;5,H$4=Congés),OR(H163="x",H163="S")),H163,IF(I$4=$E163,"x",IF(AND(((I$4-$E163)/VLOOKUP($D163,Opérations[],8,0))=INT(((I$4-$E163)/VLOOKUP($D163,Opérations[],8,0))),$D163&lt;&gt;""),"S",""))),"")</f>
        <v>S</v>
      </c>
      <c r="J163" s="34" t="str">
        <f t="array" aca="1" ref="J163" ca="1">IFERROR(IF(AND(OR(WEEKDAY(I$4,2)&gt;5,I$4=Congés),OR(I163="x",I163="S")),I163,IF(J$4=$E163,"x",IF(AND(((J$4-$E163)/VLOOKUP($D163,Opérations[],8,0))=INT(((J$4-$E163)/VLOOKUP($D163,Opérations[],8,0))),$D163&lt;&gt;""),"S",""))),"")</f>
        <v/>
      </c>
      <c r="K163" s="34" t="str">
        <f t="array" aca="1" ref="K163" ca="1">IFERROR(IF(AND(OR(WEEKDAY(J$4,2)&gt;5,J$4=Congés),OR(J163="x",J163="S")),J163,IF(K$4=$E163,"x",IF(AND(((K$4-$E163)/VLOOKUP($D163,Opérations[],8,0))=INT(((K$4-$E163)/VLOOKUP($D163,Opérations[],8,0))),$D163&lt;&gt;""),"S",""))),"")</f>
        <v/>
      </c>
      <c r="L163" s="34" t="str">
        <f t="array" aca="1" ref="L163" ca="1">IFERROR(IF(AND(OR(WEEKDAY(K$4,2)&gt;5,K$4=Congés),OR(K163="x",K163="S")),K163,IF(L$4=$E163,"x",IF(AND(((L$4-$E163)/VLOOKUP($D163,Opérations[],8,0))=INT(((L$4-$E163)/VLOOKUP($D163,Opérations[],8,0))),$D163&lt;&gt;""),"S",""))),"")</f>
        <v/>
      </c>
      <c r="M163" s="34" t="str">
        <f t="array" aca="1" ref="M163" ca="1">IFERROR(IF(AND(OR(WEEKDAY(L$4,2)&gt;5,L$4=Congés),OR(L163="x",L163="S")),L163,IF(M$4=$E163,"x",IF(AND(((M$4-$E163)/VLOOKUP($D163,Opérations[],8,0))=INT(((M$4-$E163)/VLOOKUP($D163,Opérations[],8,0))),$D163&lt;&gt;""),"S",""))),"")</f>
        <v/>
      </c>
      <c r="N163" s="34" t="str">
        <f t="array" aca="1" ref="N163" ca="1">IFERROR(IF(AND(OR(WEEKDAY(M$4,2)&gt;5,M$4=Congés),OR(M163="x",M163="S")),M163,IF(N$4=$E163,"x",IF(AND(((N$4-$E163)/VLOOKUP($D163,Opérations[],8,0))=INT(((N$4-$E163)/VLOOKUP($D163,Opérations[],8,0))),$D163&lt;&gt;""),"S",""))),"")</f>
        <v/>
      </c>
      <c r="O163" s="34" t="str">
        <f t="array" aca="1" ref="O163" ca="1">IFERROR(IF(AND(OR(WEEKDAY(N$4,2)&gt;5,N$4=Congés),OR(N163="x",N163="S")),N163,IF(O$4=$E163,"x",IF(AND(((O$4-$E163)/VLOOKUP($D163,Opérations[],8,0))=INT(((O$4-$E163)/VLOOKUP($D163,Opérations[],8,0))),$D163&lt;&gt;""),"S",""))),"")</f>
        <v/>
      </c>
      <c r="P163" s="34" t="str">
        <f t="array" aca="1" ref="P163" ca="1">IFERROR(IF(AND(OR(WEEKDAY(O$4,2)&gt;5,O$4=Congés),OR(O163="x",O163="S")),O163,IF(P$4=$E163,"x",IF(AND(((P$4-$E163)/VLOOKUP($D163,Opérations[],8,0))=INT(((P$4-$E163)/VLOOKUP($D163,Opérations[],8,0))),$D163&lt;&gt;""),"S",""))),"")</f>
        <v/>
      </c>
      <c r="Q163" s="34" t="str">
        <f t="array" aca="1" ref="Q163" ca="1">IFERROR(IF(AND(OR(WEEKDAY(P$4,2)&gt;5,P$4=Congés),OR(P163="x",P163="S")),P163,IF(Q$4=$E163,"x",IF(AND(((Q$4-$E163)/VLOOKUP($D163,Opérations[],8,0))=INT(((Q$4-$E163)/VLOOKUP($D163,Opérations[],8,0))),$D163&lt;&gt;""),"S",""))),"")</f>
        <v/>
      </c>
      <c r="R163" s="34" t="str">
        <f t="array" aca="1" ref="R163" ca="1">IFERROR(IF(AND(OR(WEEKDAY(Q$4,2)&gt;5,Q$4=Congés),OR(Q163="x",Q163="S")),Q163,IF(R$4=$E163,"x",IF(AND(((R$4-$E163)/VLOOKUP($D163,Opérations[],8,0))=INT(((R$4-$E163)/VLOOKUP($D163,Opérations[],8,0))),$D163&lt;&gt;""),"S",""))),"")</f>
        <v/>
      </c>
      <c r="S163" s="34" t="str">
        <f t="array" aca="1" ref="S163" ca="1">IFERROR(IF(AND(OR(WEEKDAY(R$4,2)&gt;5,R$4=Congés),OR(R163="x",R163="S")),R163,IF(S$4=$E163,"x",IF(AND(((S$4-$E163)/VLOOKUP($D163,Opérations[],8,0))=INT(((S$4-$E163)/VLOOKUP($D163,Opérations[],8,0))),$D163&lt;&gt;""),"S",""))),"")</f>
        <v/>
      </c>
      <c r="T163" s="34" t="str">
        <f t="array" aca="1" ref="T163" ca="1">IFERROR(IF(AND(OR(WEEKDAY(S$4,2)&gt;5,S$4=Congés),OR(S163="x",S163="S")),S163,IF(T$4=$E163,"x",IF(AND(((T$4-$E163)/VLOOKUP($D163,Opérations[],8,0))=INT(((T$4-$E163)/VLOOKUP($D163,Opérations[],8,0))),$D163&lt;&gt;""),"S",""))),"")</f>
        <v/>
      </c>
      <c r="U163" s="34" t="str">
        <f t="array" aca="1" ref="U163" ca="1">IFERROR(IF(AND(OR(WEEKDAY(T$4,2)&gt;5,T$4=Congés),OR(T163="x",T163="S")),T163,IF(U$4=$E163,"x",IF(AND(((U$4-$E163)/VLOOKUP($D163,Opérations[],8,0))=INT(((U$4-$E163)/VLOOKUP($D163,Opérations[],8,0))),$D163&lt;&gt;""),"S",""))),"")</f>
        <v/>
      </c>
      <c r="V163" s="34" t="str">
        <f t="array" aca="1" ref="V163" ca="1">IFERROR(IF(AND(OR(WEEKDAY(U$4,2)&gt;5,U$4=Congés),OR(U163="x",U163="S")),U163,IF(V$4=$E163,"x",IF(AND(((V$4-$E163)/VLOOKUP($D163,Opérations[],8,0))=INT(((V$4-$E163)/VLOOKUP($D163,Opérations[],8,0))),$D163&lt;&gt;""),"S",""))),"")</f>
        <v/>
      </c>
      <c r="W163" s="34" t="str">
        <f t="array" aca="1" ref="W163" ca="1">IFERROR(IF(AND(OR(WEEKDAY(V$4,2)&gt;5,V$4=Congés),OR(V163="x",V163="S")),V163,IF(W$4=$E163,"x",IF(AND(((W$4-$E163)/VLOOKUP($D163,Opérations[],8,0))=INT(((W$4-$E163)/VLOOKUP($D163,Opérations[],8,0))),$D163&lt;&gt;""),"S",""))),"")</f>
        <v>S</v>
      </c>
      <c r="X163" s="34" t="str">
        <f t="array" aca="1" ref="X163" ca="1">IFERROR(IF(AND(OR(WEEKDAY(W$4,2)&gt;5,W$4=Congés),OR(W163="x",W163="S")),W163,IF(X$4=$E163,"x",IF(AND(((X$4-$E163)/VLOOKUP($D163,Opérations[],8,0))=INT(((X$4-$E163)/VLOOKUP($D163,Opérations[],8,0))),$D163&lt;&gt;""),"S",""))),"")</f>
        <v/>
      </c>
      <c r="Y163" s="34" t="str">
        <f t="array" aca="1" ref="Y163" ca="1">IFERROR(IF(AND(OR(WEEKDAY(X$4,2)&gt;5,X$4=Congés),OR(X163="x",X163="S")),X163,IF(Y$4=$E163,"x",IF(AND(((Y$4-$E163)/VLOOKUP($D163,Opérations[],8,0))=INT(((Y$4-$E163)/VLOOKUP($D163,Opérations[],8,0))),$D163&lt;&gt;""),"S",""))),"")</f>
        <v/>
      </c>
      <c r="Z163" s="34" t="str">
        <f t="array" aca="1" ref="Z163" ca="1">IFERROR(IF(AND(OR(WEEKDAY(Y$4,2)&gt;5,Y$4=Congés),OR(Y163="x",Y163="S")),Y163,IF(Z$4=$E163,"x",IF(AND(((Z$4-$E163)/VLOOKUP($D163,Opérations[],8,0))=INT(((Z$4-$E163)/VLOOKUP($D163,Opérations[],8,0))),$D163&lt;&gt;""),"S",""))),"")</f>
        <v/>
      </c>
      <c r="AA163" s="34" t="str">
        <f t="array" aca="1" ref="AA163" ca="1">IFERROR(IF(AND(OR(WEEKDAY(Z$4,2)&gt;5,Z$4=Congés),OR(Z163="x",Z163="S")),Z163,IF(AA$4=$E163,"x",IF(AND(((AA$4-$E163)/VLOOKUP($D163,Opérations[],8,0))=INT(((AA$4-$E163)/VLOOKUP($D163,Opérations[],8,0))),$D163&lt;&gt;""),"S",""))),"")</f>
        <v/>
      </c>
      <c r="AB163" s="34" t="str">
        <f t="array" aca="1" ref="AB163" ca="1">IFERROR(IF(AND(OR(WEEKDAY(AA$4,2)&gt;5,AA$4=Congés),OR(AA163="x",AA163="S")),AA163,IF(AB$4=$E163,"x",IF(AND(((AB$4-$E163)/VLOOKUP($D163,Opérations[],8,0))=INT(((AB$4-$E163)/VLOOKUP($D163,Opérations[],8,0))),$D163&lt;&gt;""),"S",""))),"")</f>
        <v/>
      </c>
      <c r="AC163" s="34" t="str">
        <f t="array" aca="1" ref="AC163" ca="1">IFERROR(IF(AND(OR(WEEKDAY(AB$4,2)&gt;5,AB$4=Congés),OR(AB163="x",AB163="S")),AB163,IF(AC$4=$E163,"x",IF(AND(((AC$4-$E163)/VLOOKUP($D163,Opérations[],8,0))=INT(((AC$4-$E163)/VLOOKUP($D163,Opérations[],8,0))),$D163&lt;&gt;""),"S",""))),"")</f>
        <v/>
      </c>
      <c r="AD163" s="34" t="str">
        <f t="array" aca="1" ref="AD163" ca="1">IFERROR(IF(AND(OR(WEEKDAY(AC$4,2)&gt;5,AC$4=Congés),OR(AC163="x",AC163="S")),AC163,IF(AD$4=$E163,"x",IF(AND(((AD$4-$E163)/VLOOKUP($D163,Opérations[],8,0))=INT(((AD$4-$E163)/VLOOKUP($D163,Opérations[],8,0))),$D163&lt;&gt;""),"S",""))),"")</f>
        <v/>
      </c>
      <c r="AE163" s="34" t="str">
        <f t="array" aca="1" ref="AE163" ca="1">IFERROR(IF(AND(OR(WEEKDAY(AD$4,2)&gt;5,AD$4=Congés),OR(AD163="x",AD163="S")),AD163,IF(AE$4=$E163,"x",IF(AND(((AE$4-$E163)/VLOOKUP($D163,Opérations[],8,0))=INT(((AE$4-$E163)/VLOOKUP($D163,Opérations[],8,0))),$D163&lt;&gt;""),"S",""))),"")</f>
        <v/>
      </c>
      <c r="AF163" s="34" t="str">
        <f t="array" aca="1" ref="AF163" ca="1">IFERROR(IF(AND(OR(WEEKDAY(AE$4,2)&gt;5,AE$4=Congés),OR(AE163="x",AE163="S")),AE163,IF(AF$4=$E163,"x",IF(AND(((AF$4-$E163)/VLOOKUP($D163,Opérations[],8,0))=INT(((AF$4-$E163)/VLOOKUP($D163,Opérations[],8,0))),$D163&lt;&gt;""),"S",""))),"")</f>
        <v/>
      </c>
      <c r="AG163" s="72" t="str">
        <f t="array" aca="1" ref="AG163" ca="1">IFERROR(IF(AND(OR(WEEKDAY(AF$4,2)&gt;5,AF$4=Congés),OR(AF163="x",AF163="S")),AF163,IF(AG$4=$E163,"x",IF(AND(((AG$4-$E163)/VLOOKUP($D163,Opérations[],8,0))=INT(((AG$4-$E163)/VLOOKUP($D163,Opérations[],8,0))),$D163&lt;&gt;""),"S",""))),"")</f>
        <v/>
      </c>
      <c r="AH163" s="80" t="str">
        <f t="array" aca="1" ref="AH163" ca="1">IFERROR(IF(AND(OR(WEEKDAY(AG$4,2)&gt;5,AG$4=Congés),OR(AG163="x",AG163="S")),AG163,IF(AH$4=$E163,"x",IF(AND(((AH$4-$E163)/VLOOKUP($D163,Opérations[],8,0))=INT(((AH$4-$E163)/VLOOKUP($D163,Opérations[],8,0))),$D163&lt;&gt;""),"S",""))),"")</f>
        <v/>
      </c>
      <c r="AI163" s="34" t="str">
        <f t="array" aca="1" ref="AI163" ca="1">IFERROR(IF(AND(OR(WEEKDAY(AH$4,2)&gt;5,AH$4=Congés),OR(AH163="x",AH163="S")),AH163,IF(AI$4=$E163,"x",IF(AND(((AI$4-$E163)/VLOOKUP($D163,Opérations[],8,0))=INT(((AI$4-$E163)/VLOOKUP($D163,Opérations[],8,0))),$D163&lt;&gt;""),"S",""))),"")</f>
        <v/>
      </c>
      <c r="AJ163" s="34" t="str">
        <f t="array" aca="1" ref="AJ163" ca="1">IFERROR(IF(AND(OR(WEEKDAY(AI$4,2)&gt;5,AI$4=Congés),OR(AI163="x",AI163="S")),AI163,IF(AJ$4=$E163,"x",IF(AND(((AJ$4-$E163)/VLOOKUP($D163,Opérations[],8,0))=INT(((AJ$4-$E163)/VLOOKUP($D163,Opérations[],8,0))),$D163&lt;&gt;""),"S",""))),"")</f>
        <v/>
      </c>
      <c r="AK163" s="34" t="str">
        <f t="array" aca="1" ref="AK163" ca="1">IFERROR(IF(AND(OR(WEEKDAY(AJ$4,2)&gt;5,AJ$4=Congés),OR(AJ163="x",AJ163="S")),AJ163,IF(AK$4=$E163,"x",IF(AND(((AK$4-$E163)/VLOOKUP($D163,Opérations[],8,0))=INT(((AK$4-$E163)/VLOOKUP($D163,Opérations[],8,0))),$D163&lt;&gt;""),"S",""))),"")</f>
        <v>S</v>
      </c>
      <c r="AL163" s="34" t="str">
        <f t="array" aca="1" ref="AL163" ca="1">IFERROR(IF(AND(OR(WEEKDAY(AK$4,2)&gt;5,AK$4=Congés),OR(AK163="x",AK163="S")),AK163,IF(AL$4=$E163,"x",IF(AND(((AL$4-$E163)/VLOOKUP($D163,Opérations[],8,0))=INT(((AL$4-$E163)/VLOOKUP($D163,Opérations[],8,0))),$D163&lt;&gt;""),"S",""))),"")</f>
        <v/>
      </c>
      <c r="AM163" s="34" t="str">
        <f t="array" aca="1" ref="AM163" ca="1">IFERROR(IF(AND(OR(WEEKDAY(AL$4,2)&gt;5,AL$4=Congés),OR(AL163="x",AL163="S")),AL163,IF(AM$4=$E163,"x",IF(AND(((AM$4-$E163)/VLOOKUP($D163,Opérations[],8,0))=INT(((AM$4-$E163)/VLOOKUP($D163,Opérations[],8,0))),$D163&lt;&gt;""),"S",""))),"")</f>
        <v/>
      </c>
      <c r="AN163" s="34" t="str">
        <f t="array" aca="1" ref="AN163" ca="1">IFERROR(IF(AND(OR(WEEKDAY(AM$4,2)&gt;5,AM$4=Congés),OR(AM163="x",AM163="S")),AM163,IF(AN$4=$E163,"x",IF(AND(((AN$4-$E163)/VLOOKUP($D163,Opérations[],8,0))=INT(((AN$4-$E163)/VLOOKUP($D163,Opérations[],8,0))),$D163&lt;&gt;""),"S",""))),"")</f>
        <v/>
      </c>
      <c r="AO163" s="34" t="str">
        <f t="array" aca="1" ref="AO163" ca="1">IFERROR(IF(AND(OR(WEEKDAY(AN$4,2)&gt;5,AN$4=Congés),OR(AN163="x",AN163="S")),AN163,IF(AO$4=$E163,"x",IF(AND(((AO$4-$E163)/VLOOKUP($D163,Opérations[],8,0))=INT(((AO$4-$E163)/VLOOKUP($D163,Opérations[],8,0))),$D163&lt;&gt;""),"S",""))),"")</f>
        <v/>
      </c>
      <c r="AP163" s="34" t="str">
        <f t="array" aca="1" ref="AP163" ca="1">IFERROR(IF(AND(OR(WEEKDAY(AO$4,2)&gt;5,AO$4=Congés),OR(AO163="x",AO163="S")),AO163,IF(AP$4=$E163,"x",IF(AND(((AP$4-$E163)/VLOOKUP($D163,Opérations[],8,0))=INT(((AP$4-$E163)/VLOOKUP($D163,Opérations[],8,0))),$D163&lt;&gt;""),"S",""))),"")</f>
        <v/>
      </c>
      <c r="AQ163" s="34" t="str">
        <f t="array" aca="1" ref="AQ163" ca="1">IFERROR(IF(AND(OR(WEEKDAY(AP$4,2)&gt;5,AP$4=Congés),OR(AP163="x",AP163="S")),AP163,IF(AQ$4=$E163,"x",IF(AND(((AQ$4-$E163)/VLOOKUP($D163,Opérations[],8,0))=INT(((AQ$4-$E163)/VLOOKUP($D163,Opérations[],8,0))),$D163&lt;&gt;""),"S",""))),"")</f>
        <v/>
      </c>
      <c r="AR163" s="34" t="str">
        <f t="array" aca="1" ref="AR163" ca="1">IFERROR(IF(AND(OR(WEEKDAY(AQ$4,2)&gt;5,AQ$4=Congés),OR(AQ163="x",AQ163="S")),AQ163,IF(AR$4=$E163,"x",IF(AND(((AR$4-$E163)/VLOOKUP($D163,Opérations[],8,0))=INT(((AR$4-$E163)/VLOOKUP($D163,Opérations[],8,0))),$D163&lt;&gt;""),"S",""))),"")</f>
        <v/>
      </c>
      <c r="AS163" s="34" t="str">
        <f t="array" aca="1" ref="AS163" ca="1">IFERROR(IF(AND(OR(WEEKDAY(AR$4,2)&gt;5,AR$4=Congés),OR(AR163="x",AR163="S")),AR163,IF(AS$4=$E163,"x",IF(AND(((AS$4-$E163)/VLOOKUP($D163,Opérations[],8,0))=INT(((AS$4-$E163)/VLOOKUP($D163,Opérations[],8,0))),$D163&lt;&gt;""),"S",""))),"")</f>
        <v/>
      </c>
      <c r="AT163" s="34" t="str">
        <f t="array" aca="1" ref="AT163" ca="1">IFERROR(IF(AND(OR(WEEKDAY(AS$4,2)&gt;5,AS$4=Congés),OR(AS163="x",AS163="S")),AS163,IF(AT$4=$E163,"x",IF(AND(((AT$4-$E163)/VLOOKUP($D163,Opérations[],8,0))=INT(((AT$4-$E163)/VLOOKUP($D163,Opérations[],8,0))),$D163&lt;&gt;""),"S",""))),"")</f>
        <v/>
      </c>
      <c r="AU163" s="34" t="str">
        <f t="array" aca="1" ref="AU163" ca="1">IFERROR(IF(AND(OR(WEEKDAY(AT$4,2)&gt;5,AT$4=Congés),OR(AT163="x",AT163="S")),AT163,IF(AU$4=$E163,"x",IF(AND(((AU$4-$E163)/VLOOKUP($D163,Opérations[],8,0))=INT(((AU$4-$E163)/VLOOKUP($D163,Opérations[],8,0))),$D163&lt;&gt;""),"S",""))),"")</f>
        <v/>
      </c>
      <c r="AV163" s="34" t="str">
        <f t="array" aca="1" ref="AV163" ca="1">IFERROR(IF(AND(OR(WEEKDAY(AU$4,2)&gt;5,AU$4=Congés),OR(AU163="x",AU163="S")),AU163,IF(AV$4=$E163,"x",IF(AND(((AV$4-$E163)/VLOOKUP($D163,Opérations[],8,0))=INT(((AV$4-$E163)/VLOOKUP($D163,Opérations[],8,0))),$D163&lt;&gt;""),"S",""))),"")</f>
        <v/>
      </c>
      <c r="AW163" s="34" t="str">
        <f t="array" aca="1" ref="AW163" ca="1">IFERROR(IF(AND(OR(WEEKDAY(AV$4,2)&gt;5,AV$4=Congés),OR(AV163="x",AV163="S")),AV163,IF(AW$4=$E163,"x",IF(AND(((AW$4-$E163)/VLOOKUP($D163,Opérations[],8,0))=INT(((AW$4-$E163)/VLOOKUP($D163,Opérations[],8,0))),$D163&lt;&gt;""),"S",""))),"")</f>
        <v/>
      </c>
      <c r="AX163" s="34" t="str">
        <f t="array" aca="1" ref="AX163" ca="1">IFERROR(IF(AND(OR(WEEKDAY(AW$4,2)&gt;5,AW$4=Congés),OR(AW163="x",AW163="S")),AW163,IF(AX$4=$E163,"x",IF(AND(((AX$4-$E163)/VLOOKUP($D163,Opérations[],8,0))=INT(((AX$4-$E163)/VLOOKUP($D163,Opérations[],8,0))),$D163&lt;&gt;""),"S",""))),"")</f>
        <v/>
      </c>
      <c r="AY163" s="34" t="str">
        <f t="array" aca="1" ref="AY163" ca="1">IFERROR(IF(AND(OR(WEEKDAY(AX$4,2)&gt;5,AX$4=Congés),OR(AX163="x",AX163="S")),AX163,IF(AY$4=$E163,"x",IF(AND(((AY$4-$E163)/VLOOKUP($D163,Opérations[],8,0))=INT(((AY$4-$E163)/VLOOKUP($D163,Opérations[],8,0))),$D163&lt;&gt;""),"S",""))),"")</f>
        <v>S</v>
      </c>
      <c r="AZ163" s="34" t="str">
        <f t="array" aca="1" ref="AZ163" ca="1">IFERROR(IF(AND(OR(WEEKDAY(AY$4,2)&gt;5,AY$4=Congés),OR(AY163="x",AY163="S")),AY163,IF(AZ$4=$E163,"x",IF(AND(((AZ$4-$E163)/VLOOKUP($D163,Opérations[],8,0))=INT(((AZ$4-$E163)/VLOOKUP($D163,Opérations[],8,0))),$D163&lt;&gt;""),"S",""))),"")</f>
        <v/>
      </c>
      <c r="BA163" s="34" t="str">
        <f t="array" aca="1" ref="BA163" ca="1">IFERROR(IF(AND(OR(WEEKDAY(AZ$4,2)&gt;5,AZ$4=Congés),OR(AZ163="x",AZ163="S")),AZ163,IF(BA$4=$E163,"x",IF(AND(((BA$4-$E163)/VLOOKUP($D163,Opérations[],8,0))=INT(((BA$4-$E163)/VLOOKUP($D163,Opérations[],8,0))),$D163&lt;&gt;""),"S",""))),"")</f>
        <v/>
      </c>
      <c r="BB163" s="34" t="str">
        <f t="array" aca="1" ref="BB163" ca="1">IFERROR(IF(AND(OR(WEEKDAY(BA$4,2)&gt;5,BA$4=Congés),OR(BA163="x",BA163="S")),BA163,IF(BB$4=$E163,"x",IF(AND(((BB$4-$E163)/VLOOKUP($D163,Opérations[],8,0))=INT(((BB$4-$E163)/VLOOKUP($D163,Opérations[],8,0))),$D163&lt;&gt;""),"S",""))),"")</f>
        <v/>
      </c>
      <c r="BC163" s="34" t="str">
        <f t="array" aca="1" ref="BC163" ca="1">IFERROR(IF(AND(OR(WEEKDAY(BB$4,2)&gt;5,BB$4=Congés),OR(BB163="x",BB163="S")),BB163,IF(BC$4=$E163,"x",IF(AND(((BC$4-$E163)/VLOOKUP($D163,Opérations[],8,0))=INT(((BC$4-$E163)/VLOOKUP($D163,Opérations[],8,0))),$D163&lt;&gt;""),"S",""))),"")</f>
        <v/>
      </c>
      <c r="BD163" s="72" t="str">
        <f t="array" aca="1" ref="BD163" ca="1">IFERROR(IF(AND(OR(WEEKDAY(BC$4,2)&gt;5,BC$4=Congés),OR(BC163="x",BC163="S")),BC163,IF(BD$4=$E163,"x",IF(AND(((BD$4-$E163)/VLOOKUP($D163,Opérations[],8,0))=INT(((BD$4-$E163)/VLOOKUP($D163,Opérations[],8,0))),$D163&lt;&gt;""),"S",""))),"")</f>
        <v/>
      </c>
    </row>
    <row r="164" spans="3:56">
      <c r="C164" s="159" t="str">
        <f>IF(ISBLANK(D164),"",VLOOKUP(D164,Opérations[],2,0))</f>
        <v>Fonctionnemnt vérin</v>
      </c>
      <c r="D164" s="4">
        <f t="shared" si="6"/>
        <v>158</v>
      </c>
      <c r="E164" s="71">
        <f>IF(ISBLANK(D164),"",VLOOKUP(D164,Opérations[],3,0))</f>
        <v>42657</v>
      </c>
      <c r="F164" s="83"/>
      <c r="G164" s="80" t="str">
        <f t="array" aca="1" ref="G164" ca="1">IFERROR(IF(AND(OR(WEEKDAY(F$4,2)&gt;5,F$4=Congés),OR(F164="x",F164="S")),F164,IF(G$4=$E164,"x",IF(AND(((G$4-$E164)/VLOOKUP($D164,Opérations[],8,0))=INT(((G$4-$E164)/VLOOKUP($D164,Opérations[],8,0))),$D164&lt;&gt;""),"S",""))),"")</f>
        <v/>
      </c>
      <c r="H164" s="34" t="str">
        <f t="array" aca="1" ref="H164" ca="1">IFERROR(IF(AND(OR(WEEKDAY(G$4,2)&gt;5,G$4=Congés),OR(G164="x",G164="S")),G164,IF(H$4=$E164,"x",IF(AND(((H$4-$E164)/VLOOKUP($D164,Opérations[],8,0))=INT(((H$4-$E164)/VLOOKUP($D164,Opérations[],8,0))),$D164&lt;&gt;""),"S",""))),"")</f>
        <v/>
      </c>
      <c r="I164" s="34" t="str">
        <f t="array" aca="1" ref="I164" ca="1">IFERROR(IF(AND(OR(WEEKDAY(H$4,2)&gt;5,H$4=Congés),OR(H164="x",H164="S")),H164,IF(I$4=$E164,"x",IF(AND(((I$4-$E164)/VLOOKUP($D164,Opérations[],8,0))=INT(((I$4-$E164)/VLOOKUP($D164,Opérations[],8,0))),$D164&lt;&gt;""),"S",""))),"")</f>
        <v>S</v>
      </c>
      <c r="J164" s="34" t="str">
        <f t="array" aca="1" ref="J164" ca="1">IFERROR(IF(AND(OR(WEEKDAY(I$4,2)&gt;5,I$4=Congés),OR(I164="x",I164="S")),I164,IF(J$4=$E164,"x",IF(AND(((J$4-$E164)/VLOOKUP($D164,Opérations[],8,0))=INT(((J$4-$E164)/VLOOKUP($D164,Opérations[],8,0))),$D164&lt;&gt;""),"S",""))),"")</f>
        <v/>
      </c>
      <c r="K164" s="34" t="str">
        <f t="array" aca="1" ref="K164" ca="1">IFERROR(IF(AND(OR(WEEKDAY(J$4,2)&gt;5,J$4=Congés),OR(J164="x",J164="S")),J164,IF(K$4=$E164,"x",IF(AND(((K$4-$E164)/VLOOKUP($D164,Opérations[],8,0))=INT(((K$4-$E164)/VLOOKUP($D164,Opérations[],8,0))),$D164&lt;&gt;""),"S",""))),"")</f>
        <v/>
      </c>
      <c r="L164" s="34" t="str">
        <f t="array" aca="1" ref="L164" ca="1">IFERROR(IF(AND(OR(WEEKDAY(K$4,2)&gt;5,K$4=Congés),OR(K164="x",K164="S")),K164,IF(L$4=$E164,"x",IF(AND(((L$4-$E164)/VLOOKUP($D164,Opérations[],8,0))=INT(((L$4-$E164)/VLOOKUP($D164,Opérations[],8,0))),$D164&lt;&gt;""),"S",""))),"")</f>
        <v/>
      </c>
      <c r="M164" s="34" t="str">
        <f t="array" aca="1" ref="M164" ca="1">IFERROR(IF(AND(OR(WEEKDAY(L$4,2)&gt;5,L$4=Congés),OR(L164="x",L164="S")),L164,IF(M$4=$E164,"x",IF(AND(((M$4-$E164)/VLOOKUP($D164,Opérations[],8,0))=INT(((M$4-$E164)/VLOOKUP($D164,Opérations[],8,0))),$D164&lt;&gt;""),"S",""))),"")</f>
        <v/>
      </c>
      <c r="N164" s="34" t="str">
        <f t="array" aca="1" ref="N164" ca="1">IFERROR(IF(AND(OR(WEEKDAY(M$4,2)&gt;5,M$4=Congés),OR(M164="x",M164="S")),M164,IF(N$4=$E164,"x",IF(AND(((N$4-$E164)/VLOOKUP($D164,Opérations[],8,0))=INT(((N$4-$E164)/VLOOKUP($D164,Opérations[],8,0))),$D164&lt;&gt;""),"S",""))),"")</f>
        <v/>
      </c>
      <c r="O164" s="34" t="str">
        <f t="array" aca="1" ref="O164" ca="1">IFERROR(IF(AND(OR(WEEKDAY(N$4,2)&gt;5,N$4=Congés),OR(N164="x",N164="S")),N164,IF(O$4=$E164,"x",IF(AND(((O$4-$E164)/VLOOKUP($D164,Opérations[],8,0))=INT(((O$4-$E164)/VLOOKUP($D164,Opérations[],8,0))),$D164&lt;&gt;""),"S",""))),"")</f>
        <v/>
      </c>
      <c r="P164" s="34" t="str">
        <f t="array" aca="1" ref="P164" ca="1">IFERROR(IF(AND(OR(WEEKDAY(O$4,2)&gt;5,O$4=Congés),OR(O164="x",O164="S")),O164,IF(P$4=$E164,"x",IF(AND(((P$4-$E164)/VLOOKUP($D164,Opérations[],8,0))=INT(((P$4-$E164)/VLOOKUP($D164,Opérations[],8,0))),$D164&lt;&gt;""),"S",""))),"")</f>
        <v/>
      </c>
      <c r="Q164" s="34" t="str">
        <f t="array" aca="1" ref="Q164" ca="1">IFERROR(IF(AND(OR(WEEKDAY(P$4,2)&gt;5,P$4=Congés),OR(P164="x",P164="S")),P164,IF(Q$4=$E164,"x",IF(AND(((Q$4-$E164)/VLOOKUP($D164,Opérations[],8,0))=INT(((Q$4-$E164)/VLOOKUP($D164,Opérations[],8,0))),$D164&lt;&gt;""),"S",""))),"")</f>
        <v/>
      </c>
      <c r="R164" s="34" t="str">
        <f t="array" aca="1" ref="R164" ca="1">IFERROR(IF(AND(OR(WEEKDAY(Q$4,2)&gt;5,Q$4=Congés),OR(Q164="x",Q164="S")),Q164,IF(R$4=$E164,"x",IF(AND(((R$4-$E164)/VLOOKUP($D164,Opérations[],8,0))=INT(((R$4-$E164)/VLOOKUP($D164,Opérations[],8,0))),$D164&lt;&gt;""),"S",""))),"")</f>
        <v/>
      </c>
      <c r="S164" s="34" t="str">
        <f t="array" aca="1" ref="S164" ca="1">IFERROR(IF(AND(OR(WEEKDAY(R$4,2)&gt;5,R$4=Congés),OR(R164="x",R164="S")),R164,IF(S$4=$E164,"x",IF(AND(((S$4-$E164)/VLOOKUP($D164,Opérations[],8,0))=INT(((S$4-$E164)/VLOOKUP($D164,Opérations[],8,0))),$D164&lt;&gt;""),"S",""))),"")</f>
        <v/>
      </c>
      <c r="T164" s="34" t="str">
        <f t="array" aca="1" ref="T164" ca="1">IFERROR(IF(AND(OR(WEEKDAY(S$4,2)&gt;5,S$4=Congés),OR(S164="x",S164="S")),S164,IF(T$4=$E164,"x",IF(AND(((T$4-$E164)/VLOOKUP($D164,Opérations[],8,0))=INT(((T$4-$E164)/VLOOKUP($D164,Opérations[],8,0))),$D164&lt;&gt;""),"S",""))),"")</f>
        <v/>
      </c>
      <c r="U164" s="34" t="str">
        <f t="array" aca="1" ref="U164" ca="1">IFERROR(IF(AND(OR(WEEKDAY(T$4,2)&gt;5,T$4=Congés),OR(T164="x",T164="S")),T164,IF(U$4=$E164,"x",IF(AND(((U$4-$E164)/VLOOKUP($D164,Opérations[],8,0))=INT(((U$4-$E164)/VLOOKUP($D164,Opérations[],8,0))),$D164&lt;&gt;""),"S",""))),"")</f>
        <v/>
      </c>
      <c r="V164" s="34" t="str">
        <f t="array" aca="1" ref="V164" ca="1">IFERROR(IF(AND(OR(WEEKDAY(U$4,2)&gt;5,U$4=Congés),OR(U164="x",U164="S")),U164,IF(V$4=$E164,"x",IF(AND(((V$4-$E164)/VLOOKUP($D164,Opérations[],8,0))=INT(((V$4-$E164)/VLOOKUP($D164,Opérations[],8,0))),$D164&lt;&gt;""),"S",""))),"")</f>
        <v/>
      </c>
      <c r="W164" s="34" t="str">
        <f t="array" aca="1" ref="W164" ca="1">IFERROR(IF(AND(OR(WEEKDAY(V$4,2)&gt;5,V$4=Congés),OR(V164="x",V164="S")),V164,IF(W$4=$E164,"x",IF(AND(((W$4-$E164)/VLOOKUP($D164,Opérations[],8,0))=INT(((W$4-$E164)/VLOOKUP($D164,Opérations[],8,0))),$D164&lt;&gt;""),"S",""))),"")</f>
        <v>S</v>
      </c>
      <c r="X164" s="34" t="str">
        <f t="array" aca="1" ref="X164" ca="1">IFERROR(IF(AND(OR(WEEKDAY(W$4,2)&gt;5,W$4=Congés),OR(W164="x",W164="S")),W164,IF(X$4=$E164,"x",IF(AND(((X$4-$E164)/VLOOKUP($D164,Opérations[],8,0))=INT(((X$4-$E164)/VLOOKUP($D164,Opérations[],8,0))),$D164&lt;&gt;""),"S",""))),"")</f>
        <v/>
      </c>
      <c r="Y164" s="34" t="str">
        <f t="array" aca="1" ref="Y164" ca="1">IFERROR(IF(AND(OR(WEEKDAY(X$4,2)&gt;5,X$4=Congés),OR(X164="x",X164="S")),X164,IF(Y$4=$E164,"x",IF(AND(((Y$4-$E164)/VLOOKUP($D164,Opérations[],8,0))=INT(((Y$4-$E164)/VLOOKUP($D164,Opérations[],8,0))),$D164&lt;&gt;""),"S",""))),"")</f>
        <v/>
      </c>
      <c r="Z164" s="34" t="str">
        <f t="array" aca="1" ref="Z164" ca="1">IFERROR(IF(AND(OR(WEEKDAY(Y$4,2)&gt;5,Y$4=Congés),OR(Y164="x",Y164="S")),Y164,IF(Z$4=$E164,"x",IF(AND(((Z$4-$E164)/VLOOKUP($D164,Opérations[],8,0))=INT(((Z$4-$E164)/VLOOKUP($D164,Opérations[],8,0))),$D164&lt;&gt;""),"S",""))),"")</f>
        <v/>
      </c>
      <c r="AA164" s="34" t="str">
        <f t="array" aca="1" ref="AA164" ca="1">IFERROR(IF(AND(OR(WEEKDAY(Z$4,2)&gt;5,Z$4=Congés),OR(Z164="x",Z164="S")),Z164,IF(AA$4=$E164,"x",IF(AND(((AA$4-$E164)/VLOOKUP($D164,Opérations[],8,0))=INT(((AA$4-$E164)/VLOOKUP($D164,Opérations[],8,0))),$D164&lt;&gt;""),"S",""))),"")</f>
        <v/>
      </c>
      <c r="AB164" s="34" t="str">
        <f t="array" aca="1" ref="AB164" ca="1">IFERROR(IF(AND(OR(WEEKDAY(AA$4,2)&gt;5,AA$4=Congés),OR(AA164="x",AA164="S")),AA164,IF(AB$4=$E164,"x",IF(AND(((AB$4-$E164)/VLOOKUP($D164,Opérations[],8,0))=INT(((AB$4-$E164)/VLOOKUP($D164,Opérations[],8,0))),$D164&lt;&gt;""),"S",""))),"")</f>
        <v/>
      </c>
      <c r="AC164" s="34" t="str">
        <f t="array" aca="1" ref="AC164" ca="1">IFERROR(IF(AND(OR(WEEKDAY(AB$4,2)&gt;5,AB$4=Congés),OR(AB164="x",AB164="S")),AB164,IF(AC$4=$E164,"x",IF(AND(((AC$4-$E164)/VLOOKUP($D164,Opérations[],8,0))=INT(((AC$4-$E164)/VLOOKUP($D164,Opérations[],8,0))),$D164&lt;&gt;""),"S",""))),"")</f>
        <v/>
      </c>
      <c r="AD164" s="34" t="str">
        <f t="array" aca="1" ref="AD164" ca="1">IFERROR(IF(AND(OR(WEEKDAY(AC$4,2)&gt;5,AC$4=Congés),OR(AC164="x",AC164="S")),AC164,IF(AD$4=$E164,"x",IF(AND(((AD$4-$E164)/VLOOKUP($D164,Opérations[],8,0))=INT(((AD$4-$E164)/VLOOKUP($D164,Opérations[],8,0))),$D164&lt;&gt;""),"S",""))),"")</f>
        <v/>
      </c>
      <c r="AE164" s="34" t="str">
        <f t="array" aca="1" ref="AE164" ca="1">IFERROR(IF(AND(OR(WEEKDAY(AD$4,2)&gt;5,AD$4=Congés),OR(AD164="x",AD164="S")),AD164,IF(AE$4=$E164,"x",IF(AND(((AE$4-$E164)/VLOOKUP($D164,Opérations[],8,0))=INT(((AE$4-$E164)/VLOOKUP($D164,Opérations[],8,0))),$D164&lt;&gt;""),"S",""))),"")</f>
        <v/>
      </c>
      <c r="AF164" s="34" t="str">
        <f t="array" aca="1" ref="AF164" ca="1">IFERROR(IF(AND(OR(WEEKDAY(AE$4,2)&gt;5,AE$4=Congés),OR(AE164="x",AE164="S")),AE164,IF(AF$4=$E164,"x",IF(AND(((AF$4-$E164)/VLOOKUP($D164,Opérations[],8,0))=INT(((AF$4-$E164)/VLOOKUP($D164,Opérations[],8,0))),$D164&lt;&gt;""),"S",""))),"")</f>
        <v/>
      </c>
      <c r="AG164" s="72" t="str">
        <f t="array" aca="1" ref="AG164" ca="1">IFERROR(IF(AND(OR(WEEKDAY(AF$4,2)&gt;5,AF$4=Congés),OR(AF164="x",AF164="S")),AF164,IF(AG$4=$E164,"x",IF(AND(((AG$4-$E164)/VLOOKUP($D164,Opérations[],8,0))=INT(((AG$4-$E164)/VLOOKUP($D164,Opérations[],8,0))),$D164&lt;&gt;""),"S",""))),"")</f>
        <v/>
      </c>
      <c r="AH164" s="80" t="str">
        <f t="array" aca="1" ref="AH164" ca="1">IFERROR(IF(AND(OR(WEEKDAY(AG$4,2)&gt;5,AG$4=Congés),OR(AG164="x",AG164="S")),AG164,IF(AH$4=$E164,"x",IF(AND(((AH$4-$E164)/VLOOKUP($D164,Opérations[],8,0))=INT(((AH$4-$E164)/VLOOKUP($D164,Opérations[],8,0))),$D164&lt;&gt;""),"S",""))),"")</f>
        <v/>
      </c>
      <c r="AI164" s="34" t="str">
        <f t="array" aca="1" ref="AI164" ca="1">IFERROR(IF(AND(OR(WEEKDAY(AH$4,2)&gt;5,AH$4=Congés),OR(AH164="x",AH164="S")),AH164,IF(AI$4=$E164,"x",IF(AND(((AI$4-$E164)/VLOOKUP($D164,Opérations[],8,0))=INT(((AI$4-$E164)/VLOOKUP($D164,Opérations[],8,0))),$D164&lt;&gt;""),"S",""))),"")</f>
        <v/>
      </c>
      <c r="AJ164" s="34" t="str">
        <f t="array" aca="1" ref="AJ164" ca="1">IFERROR(IF(AND(OR(WEEKDAY(AI$4,2)&gt;5,AI$4=Congés),OR(AI164="x",AI164="S")),AI164,IF(AJ$4=$E164,"x",IF(AND(((AJ$4-$E164)/VLOOKUP($D164,Opérations[],8,0))=INT(((AJ$4-$E164)/VLOOKUP($D164,Opérations[],8,0))),$D164&lt;&gt;""),"S",""))),"")</f>
        <v/>
      </c>
      <c r="AK164" s="34" t="str">
        <f t="array" aca="1" ref="AK164" ca="1">IFERROR(IF(AND(OR(WEEKDAY(AJ$4,2)&gt;5,AJ$4=Congés),OR(AJ164="x",AJ164="S")),AJ164,IF(AK$4=$E164,"x",IF(AND(((AK$4-$E164)/VLOOKUP($D164,Opérations[],8,0))=INT(((AK$4-$E164)/VLOOKUP($D164,Opérations[],8,0))),$D164&lt;&gt;""),"S",""))),"")</f>
        <v>S</v>
      </c>
      <c r="AL164" s="34" t="str">
        <f t="array" aca="1" ref="AL164" ca="1">IFERROR(IF(AND(OR(WEEKDAY(AK$4,2)&gt;5,AK$4=Congés),OR(AK164="x",AK164="S")),AK164,IF(AL$4=$E164,"x",IF(AND(((AL$4-$E164)/VLOOKUP($D164,Opérations[],8,0))=INT(((AL$4-$E164)/VLOOKUP($D164,Opérations[],8,0))),$D164&lt;&gt;""),"S",""))),"")</f>
        <v/>
      </c>
      <c r="AM164" s="34" t="str">
        <f t="array" aca="1" ref="AM164" ca="1">IFERROR(IF(AND(OR(WEEKDAY(AL$4,2)&gt;5,AL$4=Congés),OR(AL164="x",AL164="S")),AL164,IF(AM$4=$E164,"x",IF(AND(((AM$4-$E164)/VLOOKUP($D164,Opérations[],8,0))=INT(((AM$4-$E164)/VLOOKUP($D164,Opérations[],8,0))),$D164&lt;&gt;""),"S",""))),"")</f>
        <v/>
      </c>
      <c r="AN164" s="34" t="str">
        <f t="array" aca="1" ref="AN164" ca="1">IFERROR(IF(AND(OR(WEEKDAY(AM$4,2)&gt;5,AM$4=Congés),OR(AM164="x",AM164="S")),AM164,IF(AN$4=$E164,"x",IF(AND(((AN$4-$E164)/VLOOKUP($D164,Opérations[],8,0))=INT(((AN$4-$E164)/VLOOKUP($D164,Opérations[],8,0))),$D164&lt;&gt;""),"S",""))),"")</f>
        <v/>
      </c>
      <c r="AO164" s="34" t="str">
        <f t="array" aca="1" ref="AO164" ca="1">IFERROR(IF(AND(OR(WEEKDAY(AN$4,2)&gt;5,AN$4=Congés),OR(AN164="x",AN164="S")),AN164,IF(AO$4=$E164,"x",IF(AND(((AO$4-$E164)/VLOOKUP($D164,Opérations[],8,0))=INT(((AO$4-$E164)/VLOOKUP($D164,Opérations[],8,0))),$D164&lt;&gt;""),"S",""))),"")</f>
        <v/>
      </c>
      <c r="AP164" s="34" t="str">
        <f t="array" aca="1" ref="AP164" ca="1">IFERROR(IF(AND(OR(WEEKDAY(AO$4,2)&gt;5,AO$4=Congés),OR(AO164="x",AO164="S")),AO164,IF(AP$4=$E164,"x",IF(AND(((AP$4-$E164)/VLOOKUP($D164,Opérations[],8,0))=INT(((AP$4-$E164)/VLOOKUP($D164,Opérations[],8,0))),$D164&lt;&gt;""),"S",""))),"")</f>
        <v/>
      </c>
      <c r="AQ164" s="34" t="str">
        <f t="array" aca="1" ref="AQ164" ca="1">IFERROR(IF(AND(OR(WEEKDAY(AP$4,2)&gt;5,AP$4=Congés),OR(AP164="x",AP164="S")),AP164,IF(AQ$4=$E164,"x",IF(AND(((AQ$4-$E164)/VLOOKUP($D164,Opérations[],8,0))=INT(((AQ$4-$E164)/VLOOKUP($D164,Opérations[],8,0))),$D164&lt;&gt;""),"S",""))),"")</f>
        <v/>
      </c>
      <c r="AR164" s="34" t="str">
        <f t="array" aca="1" ref="AR164" ca="1">IFERROR(IF(AND(OR(WEEKDAY(AQ$4,2)&gt;5,AQ$4=Congés),OR(AQ164="x",AQ164="S")),AQ164,IF(AR$4=$E164,"x",IF(AND(((AR$4-$E164)/VLOOKUP($D164,Opérations[],8,0))=INT(((AR$4-$E164)/VLOOKUP($D164,Opérations[],8,0))),$D164&lt;&gt;""),"S",""))),"")</f>
        <v/>
      </c>
      <c r="AS164" s="34" t="str">
        <f t="array" aca="1" ref="AS164" ca="1">IFERROR(IF(AND(OR(WEEKDAY(AR$4,2)&gt;5,AR$4=Congés),OR(AR164="x",AR164="S")),AR164,IF(AS$4=$E164,"x",IF(AND(((AS$4-$E164)/VLOOKUP($D164,Opérations[],8,0))=INT(((AS$4-$E164)/VLOOKUP($D164,Opérations[],8,0))),$D164&lt;&gt;""),"S",""))),"")</f>
        <v/>
      </c>
      <c r="AT164" s="34" t="str">
        <f t="array" aca="1" ref="AT164" ca="1">IFERROR(IF(AND(OR(WEEKDAY(AS$4,2)&gt;5,AS$4=Congés),OR(AS164="x",AS164="S")),AS164,IF(AT$4=$E164,"x",IF(AND(((AT$4-$E164)/VLOOKUP($D164,Opérations[],8,0))=INT(((AT$4-$E164)/VLOOKUP($D164,Opérations[],8,0))),$D164&lt;&gt;""),"S",""))),"")</f>
        <v/>
      </c>
      <c r="AU164" s="34" t="str">
        <f t="array" aca="1" ref="AU164" ca="1">IFERROR(IF(AND(OR(WEEKDAY(AT$4,2)&gt;5,AT$4=Congés),OR(AT164="x",AT164="S")),AT164,IF(AU$4=$E164,"x",IF(AND(((AU$4-$E164)/VLOOKUP($D164,Opérations[],8,0))=INT(((AU$4-$E164)/VLOOKUP($D164,Opérations[],8,0))),$D164&lt;&gt;""),"S",""))),"")</f>
        <v/>
      </c>
      <c r="AV164" s="34" t="str">
        <f t="array" aca="1" ref="AV164" ca="1">IFERROR(IF(AND(OR(WEEKDAY(AU$4,2)&gt;5,AU$4=Congés),OR(AU164="x",AU164="S")),AU164,IF(AV$4=$E164,"x",IF(AND(((AV$4-$E164)/VLOOKUP($D164,Opérations[],8,0))=INT(((AV$4-$E164)/VLOOKUP($D164,Opérations[],8,0))),$D164&lt;&gt;""),"S",""))),"")</f>
        <v/>
      </c>
      <c r="AW164" s="34" t="str">
        <f t="array" aca="1" ref="AW164" ca="1">IFERROR(IF(AND(OR(WEEKDAY(AV$4,2)&gt;5,AV$4=Congés),OR(AV164="x",AV164="S")),AV164,IF(AW$4=$E164,"x",IF(AND(((AW$4-$E164)/VLOOKUP($D164,Opérations[],8,0))=INT(((AW$4-$E164)/VLOOKUP($D164,Opérations[],8,0))),$D164&lt;&gt;""),"S",""))),"")</f>
        <v/>
      </c>
      <c r="AX164" s="34" t="str">
        <f t="array" aca="1" ref="AX164" ca="1">IFERROR(IF(AND(OR(WEEKDAY(AW$4,2)&gt;5,AW$4=Congés),OR(AW164="x",AW164="S")),AW164,IF(AX$4=$E164,"x",IF(AND(((AX$4-$E164)/VLOOKUP($D164,Opérations[],8,0))=INT(((AX$4-$E164)/VLOOKUP($D164,Opérations[],8,0))),$D164&lt;&gt;""),"S",""))),"")</f>
        <v/>
      </c>
      <c r="AY164" s="34" t="str">
        <f t="array" aca="1" ref="AY164" ca="1">IFERROR(IF(AND(OR(WEEKDAY(AX$4,2)&gt;5,AX$4=Congés),OR(AX164="x",AX164="S")),AX164,IF(AY$4=$E164,"x",IF(AND(((AY$4-$E164)/VLOOKUP($D164,Opérations[],8,0))=INT(((AY$4-$E164)/VLOOKUP($D164,Opérations[],8,0))),$D164&lt;&gt;""),"S",""))),"")</f>
        <v>S</v>
      </c>
      <c r="AZ164" s="34" t="str">
        <f t="array" aca="1" ref="AZ164" ca="1">IFERROR(IF(AND(OR(WEEKDAY(AY$4,2)&gt;5,AY$4=Congés),OR(AY164="x",AY164="S")),AY164,IF(AZ$4=$E164,"x",IF(AND(((AZ$4-$E164)/VLOOKUP($D164,Opérations[],8,0))=INT(((AZ$4-$E164)/VLOOKUP($D164,Opérations[],8,0))),$D164&lt;&gt;""),"S",""))),"")</f>
        <v/>
      </c>
      <c r="BA164" s="34" t="str">
        <f t="array" aca="1" ref="BA164" ca="1">IFERROR(IF(AND(OR(WEEKDAY(AZ$4,2)&gt;5,AZ$4=Congés),OR(AZ164="x",AZ164="S")),AZ164,IF(BA$4=$E164,"x",IF(AND(((BA$4-$E164)/VLOOKUP($D164,Opérations[],8,0))=INT(((BA$4-$E164)/VLOOKUP($D164,Opérations[],8,0))),$D164&lt;&gt;""),"S",""))),"")</f>
        <v/>
      </c>
      <c r="BB164" s="34" t="str">
        <f t="array" aca="1" ref="BB164" ca="1">IFERROR(IF(AND(OR(WEEKDAY(BA$4,2)&gt;5,BA$4=Congés),OR(BA164="x",BA164="S")),BA164,IF(BB$4=$E164,"x",IF(AND(((BB$4-$E164)/VLOOKUP($D164,Opérations[],8,0))=INT(((BB$4-$E164)/VLOOKUP($D164,Opérations[],8,0))),$D164&lt;&gt;""),"S",""))),"")</f>
        <v/>
      </c>
      <c r="BC164" s="34" t="str">
        <f t="array" aca="1" ref="BC164" ca="1">IFERROR(IF(AND(OR(WEEKDAY(BB$4,2)&gt;5,BB$4=Congés),OR(BB164="x",BB164="S")),BB164,IF(BC$4=$E164,"x",IF(AND(((BC$4-$E164)/VLOOKUP($D164,Opérations[],8,0))=INT(((BC$4-$E164)/VLOOKUP($D164,Opérations[],8,0))),$D164&lt;&gt;""),"S",""))),"")</f>
        <v/>
      </c>
      <c r="BD164" s="72" t="str">
        <f t="array" aca="1" ref="BD164" ca="1">IFERROR(IF(AND(OR(WEEKDAY(BC$4,2)&gt;5,BC$4=Congés),OR(BC164="x",BC164="S")),BC164,IF(BD$4=$E164,"x",IF(AND(((BD$4-$E164)/VLOOKUP($D164,Opérations[],8,0))=INT(((BD$4-$E164)/VLOOKUP($D164,Opérations[],8,0))),$D164&lt;&gt;""),"S",""))),"")</f>
        <v/>
      </c>
    </row>
    <row r="165" spans="3:56">
      <c r="C165" s="159" t="str">
        <f>IF(ISBLANK(D165),"",VLOOKUP(D165,Opérations[],2,0))</f>
        <v>Absence de points durs et de jeux</v>
      </c>
      <c r="D165" s="4">
        <f t="shared" si="6"/>
        <v>159</v>
      </c>
      <c r="E165" s="71">
        <f>IF(ISBLANK(D165),"",VLOOKUP(D165,Opérations[],3,0))</f>
        <v>42657</v>
      </c>
      <c r="F165" s="83"/>
      <c r="G165" s="80" t="str">
        <f t="array" aca="1" ref="G165" ca="1">IFERROR(IF(AND(OR(WEEKDAY(F$4,2)&gt;5,F$4=Congés),OR(F165="x",F165="S")),F165,IF(G$4=$E165,"x",IF(AND(((G$4-$E165)/VLOOKUP($D165,Opérations[],8,0))=INT(((G$4-$E165)/VLOOKUP($D165,Opérations[],8,0))),$D165&lt;&gt;""),"S",""))),"")</f>
        <v/>
      </c>
      <c r="H165" s="34" t="str">
        <f t="array" aca="1" ref="H165" ca="1">IFERROR(IF(AND(OR(WEEKDAY(G$4,2)&gt;5,G$4=Congés),OR(G165="x",G165="S")),G165,IF(H$4=$E165,"x",IF(AND(((H$4-$E165)/VLOOKUP($D165,Opérations[],8,0))=INT(((H$4-$E165)/VLOOKUP($D165,Opérations[],8,0))),$D165&lt;&gt;""),"S",""))),"")</f>
        <v/>
      </c>
      <c r="I165" s="34" t="str">
        <f t="array" aca="1" ref="I165" ca="1">IFERROR(IF(AND(OR(WEEKDAY(H$4,2)&gt;5,H$4=Congés),OR(H165="x",H165="S")),H165,IF(I$4=$E165,"x",IF(AND(((I$4-$E165)/VLOOKUP($D165,Opérations[],8,0))=INT(((I$4-$E165)/VLOOKUP($D165,Opérations[],8,0))),$D165&lt;&gt;""),"S",""))),"")</f>
        <v>S</v>
      </c>
      <c r="J165" s="34" t="str">
        <f t="array" aca="1" ref="J165" ca="1">IFERROR(IF(AND(OR(WEEKDAY(I$4,2)&gt;5,I$4=Congés),OR(I165="x",I165="S")),I165,IF(J$4=$E165,"x",IF(AND(((J$4-$E165)/VLOOKUP($D165,Opérations[],8,0))=INT(((J$4-$E165)/VLOOKUP($D165,Opérations[],8,0))),$D165&lt;&gt;""),"S",""))),"")</f>
        <v/>
      </c>
      <c r="K165" s="34" t="str">
        <f t="array" aca="1" ref="K165" ca="1">IFERROR(IF(AND(OR(WEEKDAY(J$4,2)&gt;5,J$4=Congés),OR(J165="x",J165="S")),J165,IF(K$4=$E165,"x",IF(AND(((K$4-$E165)/VLOOKUP($D165,Opérations[],8,0))=INT(((K$4-$E165)/VLOOKUP($D165,Opérations[],8,0))),$D165&lt;&gt;""),"S",""))),"")</f>
        <v/>
      </c>
      <c r="L165" s="34" t="str">
        <f t="array" aca="1" ref="L165" ca="1">IFERROR(IF(AND(OR(WEEKDAY(K$4,2)&gt;5,K$4=Congés),OR(K165="x",K165="S")),K165,IF(L$4=$E165,"x",IF(AND(((L$4-$E165)/VLOOKUP($D165,Opérations[],8,0))=INT(((L$4-$E165)/VLOOKUP($D165,Opérations[],8,0))),$D165&lt;&gt;""),"S",""))),"")</f>
        <v/>
      </c>
      <c r="M165" s="34" t="str">
        <f t="array" aca="1" ref="M165" ca="1">IFERROR(IF(AND(OR(WEEKDAY(L$4,2)&gt;5,L$4=Congés),OR(L165="x",L165="S")),L165,IF(M$4=$E165,"x",IF(AND(((M$4-$E165)/VLOOKUP($D165,Opérations[],8,0))=INT(((M$4-$E165)/VLOOKUP($D165,Opérations[],8,0))),$D165&lt;&gt;""),"S",""))),"")</f>
        <v/>
      </c>
      <c r="N165" s="34" t="str">
        <f t="array" aca="1" ref="N165" ca="1">IFERROR(IF(AND(OR(WEEKDAY(M$4,2)&gt;5,M$4=Congés),OR(M165="x",M165="S")),M165,IF(N$4=$E165,"x",IF(AND(((N$4-$E165)/VLOOKUP($D165,Opérations[],8,0))=INT(((N$4-$E165)/VLOOKUP($D165,Opérations[],8,0))),$D165&lt;&gt;""),"S",""))),"")</f>
        <v/>
      </c>
      <c r="O165" s="34" t="str">
        <f t="array" aca="1" ref="O165" ca="1">IFERROR(IF(AND(OR(WEEKDAY(N$4,2)&gt;5,N$4=Congés),OR(N165="x",N165="S")),N165,IF(O$4=$E165,"x",IF(AND(((O$4-$E165)/VLOOKUP($D165,Opérations[],8,0))=INT(((O$4-$E165)/VLOOKUP($D165,Opérations[],8,0))),$D165&lt;&gt;""),"S",""))),"")</f>
        <v/>
      </c>
      <c r="P165" s="34" t="str">
        <f t="array" aca="1" ref="P165" ca="1">IFERROR(IF(AND(OR(WEEKDAY(O$4,2)&gt;5,O$4=Congés),OR(O165="x",O165="S")),O165,IF(P$4=$E165,"x",IF(AND(((P$4-$E165)/VLOOKUP($D165,Opérations[],8,0))=INT(((P$4-$E165)/VLOOKUP($D165,Opérations[],8,0))),$D165&lt;&gt;""),"S",""))),"")</f>
        <v/>
      </c>
      <c r="Q165" s="34" t="str">
        <f t="array" aca="1" ref="Q165" ca="1">IFERROR(IF(AND(OR(WEEKDAY(P$4,2)&gt;5,P$4=Congés),OR(P165="x",P165="S")),P165,IF(Q$4=$E165,"x",IF(AND(((Q$4-$E165)/VLOOKUP($D165,Opérations[],8,0))=INT(((Q$4-$E165)/VLOOKUP($D165,Opérations[],8,0))),$D165&lt;&gt;""),"S",""))),"")</f>
        <v/>
      </c>
      <c r="R165" s="34" t="str">
        <f t="array" aca="1" ref="R165" ca="1">IFERROR(IF(AND(OR(WEEKDAY(Q$4,2)&gt;5,Q$4=Congés),OR(Q165="x",Q165="S")),Q165,IF(R$4=$E165,"x",IF(AND(((R$4-$E165)/VLOOKUP($D165,Opérations[],8,0))=INT(((R$4-$E165)/VLOOKUP($D165,Opérations[],8,0))),$D165&lt;&gt;""),"S",""))),"")</f>
        <v/>
      </c>
      <c r="S165" s="34" t="str">
        <f t="array" aca="1" ref="S165" ca="1">IFERROR(IF(AND(OR(WEEKDAY(R$4,2)&gt;5,R$4=Congés),OR(R165="x",R165="S")),R165,IF(S$4=$E165,"x",IF(AND(((S$4-$E165)/VLOOKUP($D165,Opérations[],8,0))=INT(((S$4-$E165)/VLOOKUP($D165,Opérations[],8,0))),$D165&lt;&gt;""),"S",""))),"")</f>
        <v/>
      </c>
      <c r="T165" s="34" t="str">
        <f t="array" aca="1" ref="T165" ca="1">IFERROR(IF(AND(OR(WEEKDAY(S$4,2)&gt;5,S$4=Congés),OR(S165="x",S165="S")),S165,IF(T$4=$E165,"x",IF(AND(((T$4-$E165)/VLOOKUP($D165,Opérations[],8,0))=INT(((T$4-$E165)/VLOOKUP($D165,Opérations[],8,0))),$D165&lt;&gt;""),"S",""))),"")</f>
        <v/>
      </c>
      <c r="U165" s="34" t="str">
        <f t="array" aca="1" ref="U165" ca="1">IFERROR(IF(AND(OR(WEEKDAY(T$4,2)&gt;5,T$4=Congés),OR(T165="x",T165="S")),T165,IF(U$4=$E165,"x",IF(AND(((U$4-$E165)/VLOOKUP($D165,Opérations[],8,0))=INT(((U$4-$E165)/VLOOKUP($D165,Opérations[],8,0))),$D165&lt;&gt;""),"S",""))),"")</f>
        <v/>
      </c>
      <c r="V165" s="34" t="str">
        <f t="array" aca="1" ref="V165" ca="1">IFERROR(IF(AND(OR(WEEKDAY(U$4,2)&gt;5,U$4=Congés),OR(U165="x",U165="S")),U165,IF(V$4=$E165,"x",IF(AND(((V$4-$E165)/VLOOKUP($D165,Opérations[],8,0))=INT(((V$4-$E165)/VLOOKUP($D165,Opérations[],8,0))),$D165&lt;&gt;""),"S",""))),"")</f>
        <v/>
      </c>
      <c r="W165" s="34" t="str">
        <f t="array" aca="1" ref="W165" ca="1">IFERROR(IF(AND(OR(WEEKDAY(V$4,2)&gt;5,V$4=Congés),OR(V165="x",V165="S")),V165,IF(W$4=$E165,"x",IF(AND(((W$4-$E165)/VLOOKUP($D165,Opérations[],8,0))=INT(((W$4-$E165)/VLOOKUP($D165,Opérations[],8,0))),$D165&lt;&gt;""),"S",""))),"")</f>
        <v>S</v>
      </c>
      <c r="X165" s="34" t="str">
        <f t="array" aca="1" ref="X165" ca="1">IFERROR(IF(AND(OR(WEEKDAY(W$4,2)&gt;5,W$4=Congés),OR(W165="x",W165="S")),W165,IF(X$4=$E165,"x",IF(AND(((X$4-$E165)/VLOOKUP($D165,Opérations[],8,0))=INT(((X$4-$E165)/VLOOKUP($D165,Opérations[],8,0))),$D165&lt;&gt;""),"S",""))),"")</f>
        <v/>
      </c>
      <c r="Y165" s="34" t="str">
        <f t="array" aca="1" ref="Y165" ca="1">IFERROR(IF(AND(OR(WEEKDAY(X$4,2)&gt;5,X$4=Congés),OR(X165="x",X165="S")),X165,IF(Y$4=$E165,"x",IF(AND(((Y$4-$E165)/VLOOKUP($D165,Opérations[],8,0))=INT(((Y$4-$E165)/VLOOKUP($D165,Opérations[],8,0))),$D165&lt;&gt;""),"S",""))),"")</f>
        <v/>
      </c>
      <c r="Z165" s="34" t="str">
        <f t="array" aca="1" ref="Z165" ca="1">IFERROR(IF(AND(OR(WEEKDAY(Y$4,2)&gt;5,Y$4=Congés),OR(Y165="x",Y165="S")),Y165,IF(Z$4=$E165,"x",IF(AND(((Z$4-$E165)/VLOOKUP($D165,Opérations[],8,0))=INT(((Z$4-$E165)/VLOOKUP($D165,Opérations[],8,0))),$D165&lt;&gt;""),"S",""))),"")</f>
        <v/>
      </c>
      <c r="AA165" s="34" t="str">
        <f t="array" aca="1" ref="AA165" ca="1">IFERROR(IF(AND(OR(WEEKDAY(Z$4,2)&gt;5,Z$4=Congés),OR(Z165="x",Z165="S")),Z165,IF(AA$4=$E165,"x",IF(AND(((AA$4-$E165)/VLOOKUP($D165,Opérations[],8,0))=INT(((AA$4-$E165)/VLOOKUP($D165,Opérations[],8,0))),$D165&lt;&gt;""),"S",""))),"")</f>
        <v/>
      </c>
      <c r="AB165" s="34" t="str">
        <f t="array" aca="1" ref="AB165" ca="1">IFERROR(IF(AND(OR(WEEKDAY(AA$4,2)&gt;5,AA$4=Congés),OR(AA165="x",AA165="S")),AA165,IF(AB$4=$E165,"x",IF(AND(((AB$4-$E165)/VLOOKUP($D165,Opérations[],8,0))=INT(((AB$4-$E165)/VLOOKUP($D165,Opérations[],8,0))),$D165&lt;&gt;""),"S",""))),"")</f>
        <v/>
      </c>
      <c r="AC165" s="34" t="str">
        <f t="array" aca="1" ref="AC165" ca="1">IFERROR(IF(AND(OR(WEEKDAY(AB$4,2)&gt;5,AB$4=Congés),OR(AB165="x",AB165="S")),AB165,IF(AC$4=$E165,"x",IF(AND(((AC$4-$E165)/VLOOKUP($D165,Opérations[],8,0))=INT(((AC$4-$E165)/VLOOKUP($D165,Opérations[],8,0))),$D165&lt;&gt;""),"S",""))),"")</f>
        <v/>
      </c>
      <c r="AD165" s="34" t="str">
        <f t="array" aca="1" ref="AD165" ca="1">IFERROR(IF(AND(OR(WEEKDAY(AC$4,2)&gt;5,AC$4=Congés),OR(AC165="x",AC165="S")),AC165,IF(AD$4=$E165,"x",IF(AND(((AD$4-$E165)/VLOOKUP($D165,Opérations[],8,0))=INT(((AD$4-$E165)/VLOOKUP($D165,Opérations[],8,0))),$D165&lt;&gt;""),"S",""))),"")</f>
        <v/>
      </c>
      <c r="AE165" s="34" t="str">
        <f t="array" aca="1" ref="AE165" ca="1">IFERROR(IF(AND(OR(WEEKDAY(AD$4,2)&gt;5,AD$4=Congés),OR(AD165="x",AD165="S")),AD165,IF(AE$4=$E165,"x",IF(AND(((AE$4-$E165)/VLOOKUP($D165,Opérations[],8,0))=INT(((AE$4-$E165)/VLOOKUP($D165,Opérations[],8,0))),$D165&lt;&gt;""),"S",""))),"")</f>
        <v/>
      </c>
      <c r="AF165" s="34" t="str">
        <f t="array" aca="1" ref="AF165" ca="1">IFERROR(IF(AND(OR(WEEKDAY(AE$4,2)&gt;5,AE$4=Congés),OR(AE165="x",AE165="S")),AE165,IF(AF$4=$E165,"x",IF(AND(((AF$4-$E165)/VLOOKUP($D165,Opérations[],8,0))=INT(((AF$4-$E165)/VLOOKUP($D165,Opérations[],8,0))),$D165&lt;&gt;""),"S",""))),"")</f>
        <v/>
      </c>
      <c r="AG165" s="72" t="str">
        <f t="array" aca="1" ref="AG165" ca="1">IFERROR(IF(AND(OR(WEEKDAY(AF$4,2)&gt;5,AF$4=Congés),OR(AF165="x",AF165="S")),AF165,IF(AG$4=$E165,"x",IF(AND(((AG$4-$E165)/VLOOKUP($D165,Opérations[],8,0))=INT(((AG$4-$E165)/VLOOKUP($D165,Opérations[],8,0))),$D165&lt;&gt;""),"S",""))),"")</f>
        <v/>
      </c>
      <c r="AH165" s="80" t="str">
        <f t="array" aca="1" ref="AH165" ca="1">IFERROR(IF(AND(OR(WEEKDAY(AG$4,2)&gt;5,AG$4=Congés),OR(AG165="x",AG165="S")),AG165,IF(AH$4=$E165,"x",IF(AND(((AH$4-$E165)/VLOOKUP($D165,Opérations[],8,0))=INT(((AH$4-$E165)/VLOOKUP($D165,Opérations[],8,0))),$D165&lt;&gt;""),"S",""))),"")</f>
        <v/>
      </c>
      <c r="AI165" s="34" t="str">
        <f t="array" aca="1" ref="AI165" ca="1">IFERROR(IF(AND(OR(WEEKDAY(AH$4,2)&gt;5,AH$4=Congés),OR(AH165="x",AH165="S")),AH165,IF(AI$4=$E165,"x",IF(AND(((AI$4-$E165)/VLOOKUP($D165,Opérations[],8,0))=INT(((AI$4-$E165)/VLOOKUP($D165,Opérations[],8,0))),$D165&lt;&gt;""),"S",""))),"")</f>
        <v/>
      </c>
      <c r="AJ165" s="34" t="str">
        <f t="array" aca="1" ref="AJ165" ca="1">IFERROR(IF(AND(OR(WEEKDAY(AI$4,2)&gt;5,AI$4=Congés),OR(AI165="x",AI165="S")),AI165,IF(AJ$4=$E165,"x",IF(AND(((AJ$4-$E165)/VLOOKUP($D165,Opérations[],8,0))=INT(((AJ$4-$E165)/VLOOKUP($D165,Opérations[],8,0))),$D165&lt;&gt;""),"S",""))),"")</f>
        <v/>
      </c>
      <c r="AK165" s="34" t="str">
        <f t="array" aca="1" ref="AK165" ca="1">IFERROR(IF(AND(OR(WEEKDAY(AJ$4,2)&gt;5,AJ$4=Congés),OR(AJ165="x",AJ165="S")),AJ165,IF(AK$4=$E165,"x",IF(AND(((AK$4-$E165)/VLOOKUP($D165,Opérations[],8,0))=INT(((AK$4-$E165)/VLOOKUP($D165,Opérations[],8,0))),$D165&lt;&gt;""),"S",""))),"")</f>
        <v>S</v>
      </c>
      <c r="AL165" s="34" t="str">
        <f t="array" aca="1" ref="AL165" ca="1">IFERROR(IF(AND(OR(WEEKDAY(AK$4,2)&gt;5,AK$4=Congés),OR(AK165="x",AK165="S")),AK165,IF(AL$4=$E165,"x",IF(AND(((AL$4-$E165)/VLOOKUP($D165,Opérations[],8,0))=INT(((AL$4-$E165)/VLOOKUP($D165,Opérations[],8,0))),$D165&lt;&gt;""),"S",""))),"")</f>
        <v/>
      </c>
      <c r="AM165" s="34" t="str">
        <f t="array" aca="1" ref="AM165" ca="1">IFERROR(IF(AND(OR(WEEKDAY(AL$4,2)&gt;5,AL$4=Congés),OR(AL165="x",AL165="S")),AL165,IF(AM$4=$E165,"x",IF(AND(((AM$4-$E165)/VLOOKUP($D165,Opérations[],8,0))=INT(((AM$4-$E165)/VLOOKUP($D165,Opérations[],8,0))),$D165&lt;&gt;""),"S",""))),"")</f>
        <v/>
      </c>
      <c r="AN165" s="34" t="str">
        <f t="array" aca="1" ref="AN165" ca="1">IFERROR(IF(AND(OR(WEEKDAY(AM$4,2)&gt;5,AM$4=Congés),OR(AM165="x",AM165="S")),AM165,IF(AN$4=$E165,"x",IF(AND(((AN$4-$E165)/VLOOKUP($D165,Opérations[],8,0))=INT(((AN$4-$E165)/VLOOKUP($D165,Opérations[],8,0))),$D165&lt;&gt;""),"S",""))),"")</f>
        <v/>
      </c>
      <c r="AO165" s="34" t="str">
        <f t="array" aca="1" ref="AO165" ca="1">IFERROR(IF(AND(OR(WEEKDAY(AN$4,2)&gt;5,AN$4=Congés),OR(AN165="x",AN165="S")),AN165,IF(AO$4=$E165,"x",IF(AND(((AO$4-$E165)/VLOOKUP($D165,Opérations[],8,0))=INT(((AO$4-$E165)/VLOOKUP($D165,Opérations[],8,0))),$D165&lt;&gt;""),"S",""))),"")</f>
        <v/>
      </c>
      <c r="AP165" s="34" t="str">
        <f t="array" aca="1" ref="AP165" ca="1">IFERROR(IF(AND(OR(WEEKDAY(AO$4,2)&gt;5,AO$4=Congés),OR(AO165="x",AO165="S")),AO165,IF(AP$4=$E165,"x",IF(AND(((AP$4-$E165)/VLOOKUP($D165,Opérations[],8,0))=INT(((AP$4-$E165)/VLOOKUP($D165,Opérations[],8,0))),$D165&lt;&gt;""),"S",""))),"")</f>
        <v/>
      </c>
      <c r="AQ165" s="34" t="str">
        <f t="array" aca="1" ref="AQ165" ca="1">IFERROR(IF(AND(OR(WEEKDAY(AP$4,2)&gt;5,AP$4=Congés),OR(AP165="x",AP165="S")),AP165,IF(AQ$4=$E165,"x",IF(AND(((AQ$4-$E165)/VLOOKUP($D165,Opérations[],8,0))=INT(((AQ$4-$E165)/VLOOKUP($D165,Opérations[],8,0))),$D165&lt;&gt;""),"S",""))),"")</f>
        <v/>
      </c>
      <c r="AR165" s="34" t="str">
        <f t="array" aca="1" ref="AR165" ca="1">IFERROR(IF(AND(OR(WEEKDAY(AQ$4,2)&gt;5,AQ$4=Congés),OR(AQ165="x",AQ165="S")),AQ165,IF(AR$4=$E165,"x",IF(AND(((AR$4-$E165)/VLOOKUP($D165,Opérations[],8,0))=INT(((AR$4-$E165)/VLOOKUP($D165,Opérations[],8,0))),$D165&lt;&gt;""),"S",""))),"")</f>
        <v/>
      </c>
      <c r="AS165" s="34" t="str">
        <f t="array" aca="1" ref="AS165" ca="1">IFERROR(IF(AND(OR(WEEKDAY(AR$4,2)&gt;5,AR$4=Congés),OR(AR165="x",AR165="S")),AR165,IF(AS$4=$E165,"x",IF(AND(((AS$4-$E165)/VLOOKUP($D165,Opérations[],8,0))=INT(((AS$4-$E165)/VLOOKUP($D165,Opérations[],8,0))),$D165&lt;&gt;""),"S",""))),"")</f>
        <v/>
      </c>
      <c r="AT165" s="34" t="str">
        <f t="array" aca="1" ref="AT165" ca="1">IFERROR(IF(AND(OR(WEEKDAY(AS$4,2)&gt;5,AS$4=Congés),OR(AS165="x",AS165="S")),AS165,IF(AT$4=$E165,"x",IF(AND(((AT$4-$E165)/VLOOKUP($D165,Opérations[],8,0))=INT(((AT$4-$E165)/VLOOKUP($D165,Opérations[],8,0))),$D165&lt;&gt;""),"S",""))),"")</f>
        <v/>
      </c>
      <c r="AU165" s="34" t="str">
        <f t="array" aca="1" ref="AU165" ca="1">IFERROR(IF(AND(OR(WEEKDAY(AT$4,2)&gt;5,AT$4=Congés),OR(AT165="x",AT165="S")),AT165,IF(AU$4=$E165,"x",IF(AND(((AU$4-$E165)/VLOOKUP($D165,Opérations[],8,0))=INT(((AU$4-$E165)/VLOOKUP($D165,Opérations[],8,0))),$D165&lt;&gt;""),"S",""))),"")</f>
        <v/>
      </c>
      <c r="AV165" s="34" t="str">
        <f t="array" aca="1" ref="AV165" ca="1">IFERROR(IF(AND(OR(WEEKDAY(AU$4,2)&gt;5,AU$4=Congés),OR(AU165="x",AU165="S")),AU165,IF(AV$4=$E165,"x",IF(AND(((AV$4-$E165)/VLOOKUP($D165,Opérations[],8,0))=INT(((AV$4-$E165)/VLOOKUP($D165,Opérations[],8,0))),$D165&lt;&gt;""),"S",""))),"")</f>
        <v/>
      </c>
      <c r="AW165" s="34" t="str">
        <f t="array" aca="1" ref="AW165" ca="1">IFERROR(IF(AND(OR(WEEKDAY(AV$4,2)&gt;5,AV$4=Congés),OR(AV165="x",AV165="S")),AV165,IF(AW$4=$E165,"x",IF(AND(((AW$4-$E165)/VLOOKUP($D165,Opérations[],8,0))=INT(((AW$4-$E165)/VLOOKUP($D165,Opérations[],8,0))),$D165&lt;&gt;""),"S",""))),"")</f>
        <v/>
      </c>
      <c r="AX165" s="34" t="str">
        <f t="array" aca="1" ref="AX165" ca="1">IFERROR(IF(AND(OR(WEEKDAY(AW$4,2)&gt;5,AW$4=Congés),OR(AW165="x",AW165="S")),AW165,IF(AX$4=$E165,"x",IF(AND(((AX$4-$E165)/VLOOKUP($D165,Opérations[],8,0))=INT(((AX$4-$E165)/VLOOKUP($D165,Opérations[],8,0))),$D165&lt;&gt;""),"S",""))),"")</f>
        <v/>
      </c>
      <c r="AY165" s="34" t="str">
        <f t="array" aca="1" ref="AY165" ca="1">IFERROR(IF(AND(OR(WEEKDAY(AX$4,2)&gt;5,AX$4=Congés),OR(AX165="x",AX165="S")),AX165,IF(AY$4=$E165,"x",IF(AND(((AY$4-$E165)/VLOOKUP($D165,Opérations[],8,0))=INT(((AY$4-$E165)/VLOOKUP($D165,Opérations[],8,0))),$D165&lt;&gt;""),"S",""))),"")</f>
        <v>S</v>
      </c>
      <c r="AZ165" s="34" t="str">
        <f t="array" aca="1" ref="AZ165" ca="1">IFERROR(IF(AND(OR(WEEKDAY(AY$4,2)&gt;5,AY$4=Congés),OR(AY165="x",AY165="S")),AY165,IF(AZ$4=$E165,"x",IF(AND(((AZ$4-$E165)/VLOOKUP($D165,Opérations[],8,0))=INT(((AZ$4-$E165)/VLOOKUP($D165,Opérations[],8,0))),$D165&lt;&gt;""),"S",""))),"")</f>
        <v/>
      </c>
      <c r="BA165" s="34" t="str">
        <f t="array" aca="1" ref="BA165" ca="1">IFERROR(IF(AND(OR(WEEKDAY(AZ$4,2)&gt;5,AZ$4=Congés),OR(AZ165="x",AZ165="S")),AZ165,IF(BA$4=$E165,"x",IF(AND(((BA$4-$E165)/VLOOKUP($D165,Opérations[],8,0))=INT(((BA$4-$E165)/VLOOKUP($D165,Opérations[],8,0))),$D165&lt;&gt;""),"S",""))),"")</f>
        <v/>
      </c>
      <c r="BB165" s="34" t="str">
        <f t="array" aca="1" ref="BB165" ca="1">IFERROR(IF(AND(OR(WEEKDAY(BA$4,2)&gt;5,BA$4=Congés),OR(BA165="x",BA165="S")),BA165,IF(BB$4=$E165,"x",IF(AND(((BB$4-$E165)/VLOOKUP($D165,Opérations[],8,0))=INT(((BB$4-$E165)/VLOOKUP($D165,Opérations[],8,0))),$D165&lt;&gt;""),"S",""))),"")</f>
        <v/>
      </c>
      <c r="BC165" s="34" t="str">
        <f t="array" aca="1" ref="BC165" ca="1">IFERROR(IF(AND(OR(WEEKDAY(BB$4,2)&gt;5,BB$4=Congés),OR(BB165="x",BB165="S")),BB165,IF(BC$4=$E165,"x",IF(AND(((BC$4-$E165)/VLOOKUP($D165,Opérations[],8,0))=INT(((BC$4-$E165)/VLOOKUP($D165,Opérations[],8,0))),$D165&lt;&gt;""),"S",""))),"")</f>
        <v/>
      </c>
      <c r="BD165" s="72" t="str">
        <f t="array" aca="1" ref="BD165" ca="1">IFERROR(IF(AND(OR(WEEKDAY(BC$4,2)&gt;5,BC$4=Congés),OR(BC165="x",BC165="S")),BC165,IF(BD$4=$E165,"x",IF(AND(((BD$4-$E165)/VLOOKUP($D165,Opérations[],8,0))=INT(((BD$4-$E165)/VLOOKUP($D165,Opérations[],8,0))),$D165&lt;&gt;""),"S",""))),"")</f>
        <v/>
      </c>
    </row>
    <row r="166" spans="3:56" ht="15.75" thickBot="1">
      <c r="C166" s="161" t="str">
        <f>IF(ISBLANK(D166),"",VLOOKUP(D166,Opérations[],2,0))</f>
        <v xml:space="preserve">Vérification film patin de guidage deplacement </v>
      </c>
      <c r="D166" s="73">
        <f t="shared" si="6"/>
        <v>160</v>
      </c>
      <c r="E166" s="74">
        <f>IF(ISBLANK(D166),"",VLOOKUP(D166,Opérations[],3,0))</f>
        <v>42657</v>
      </c>
      <c r="F166" s="84"/>
      <c r="G166" s="81" t="str">
        <f t="array" aca="1" ref="G166" ca="1">IFERROR(IF(AND(OR(WEEKDAY(F$4,2)&gt;5,F$4=Congés),OR(F166="x",F166="S")),F166,IF(G$4=$E166,"x",IF(AND(((G$4-$E166)/VLOOKUP($D166,Opérations[],8,0))=INT(((G$4-$E166)/VLOOKUP($D166,Opérations[],8,0))),$D166&lt;&gt;""),"S",""))),"")</f>
        <v/>
      </c>
      <c r="H166" s="75" t="str">
        <f t="array" aca="1" ref="H166" ca="1">IFERROR(IF(AND(OR(WEEKDAY(G$4,2)&gt;5,G$4=Congés),OR(G166="x",G166="S")),G166,IF(H$4=$E166,"x",IF(AND(((H$4-$E166)/VLOOKUP($D166,Opérations[],8,0))=INT(((H$4-$E166)/VLOOKUP($D166,Opérations[],8,0))),$D166&lt;&gt;""),"S",""))),"")</f>
        <v/>
      </c>
      <c r="I166" s="75" t="str">
        <f t="array" aca="1" ref="I166" ca="1">IFERROR(IF(AND(OR(WEEKDAY(H$4,2)&gt;5,H$4=Congés),OR(H166="x",H166="S")),H166,IF(I$4=$E166,"x",IF(AND(((I$4-$E166)/VLOOKUP($D166,Opérations[],8,0))=INT(((I$4-$E166)/VLOOKUP($D166,Opérations[],8,0))),$D166&lt;&gt;""),"S",""))),"")</f>
        <v>S</v>
      </c>
      <c r="J166" s="75" t="str">
        <f t="array" aca="1" ref="J166" ca="1">IFERROR(IF(AND(OR(WEEKDAY(I$4,2)&gt;5,I$4=Congés),OR(I166="x",I166="S")),I166,IF(J$4=$E166,"x",IF(AND(((J$4-$E166)/VLOOKUP($D166,Opérations[],8,0))=INT(((J$4-$E166)/VLOOKUP($D166,Opérations[],8,0))),$D166&lt;&gt;""),"S",""))),"")</f>
        <v/>
      </c>
      <c r="K166" s="75" t="str">
        <f t="array" aca="1" ref="K166" ca="1">IFERROR(IF(AND(OR(WEEKDAY(J$4,2)&gt;5,J$4=Congés),OR(J166="x",J166="S")),J166,IF(K$4=$E166,"x",IF(AND(((K$4-$E166)/VLOOKUP($D166,Opérations[],8,0))=INT(((K$4-$E166)/VLOOKUP($D166,Opérations[],8,0))),$D166&lt;&gt;""),"S",""))),"")</f>
        <v/>
      </c>
      <c r="L166" s="75" t="str">
        <f t="array" aca="1" ref="L166" ca="1">IFERROR(IF(AND(OR(WEEKDAY(K$4,2)&gt;5,K$4=Congés),OR(K166="x",K166="S")),K166,IF(L$4=$E166,"x",IF(AND(((L$4-$E166)/VLOOKUP($D166,Opérations[],8,0))=INT(((L$4-$E166)/VLOOKUP($D166,Opérations[],8,0))),$D166&lt;&gt;""),"S",""))),"")</f>
        <v/>
      </c>
      <c r="M166" s="75" t="str">
        <f t="array" aca="1" ref="M166" ca="1">IFERROR(IF(AND(OR(WEEKDAY(L$4,2)&gt;5,L$4=Congés),OR(L166="x",L166="S")),L166,IF(M$4=$E166,"x",IF(AND(((M$4-$E166)/VLOOKUP($D166,Opérations[],8,0))=INT(((M$4-$E166)/VLOOKUP($D166,Opérations[],8,0))),$D166&lt;&gt;""),"S",""))),"")</f>
        <v/>
      </c>
      <c r="N166" s="75" t="str">
        <f t="array" aca="1" ref="N166" ca="1">IFERROR(IF(AND(OR(WEEKDAY(M$4,2)&gt;5,M$4=Congés),OR(M166="x",M166="S")),M166,IF(N$4=$E166,"x",IF(AND(((N$4-$E166)/VLOOKUP($D166,Opérations[],8,0))=INT(((N$4-$E166)/VLOOKUP($D166,Opérations[],8,0))),$D166&lt;&gt;""),"S",""))),"")</f>
        <v/>
      </c>
      <c r="O166" s="75" t="str">
        <f t="array" aca="1" ref="O166" ca="1">IFERROR(IF(AND(OR(WEEKDAY(N$4,2)&gt;5,N$4=Congés),OR(N166="x",N166="S")),N166,IF(O$4=$E166,"x",IF(AND(((O$4-$E166)/VLOOKUP($D166,Opérations[],8,0))=INT(((O$4-$E166)/VLOOKUP($D166,Opérations[],8,0))),$D166&lt;&gt;""),"S",""))),"")</f>
        <v/>
      </c>
      <c r="P166" s="75" t="str">
        <f t="array" aca="1" ref="P166" ca="1">IFERROR(IF(AND(OR(WEEKDAY(O$4,2)&gt;5,O$4=Congés),OR(O166="x",O166="S")),O166,IF(P$4=$E166,"x",IF(AND(((P$4-$E166)/VLOOKUP($D166,Opérations[],8,0))=INT(((P$4-$E166)/VLOOKUP($D166,Opérations[],8,0))),$D166&lt;&gt;""),"S",""))),"")</f>
        <v/>
      </c>
      <c r="Q166" s="75" t="str">
        <f t="array" aca="1" ref="Q166" ca="1">IFERROR(IF(AND(OR(WEEKDAY(P$4,2)&gt;5,P$4=Congés),OR(P166="x",P166="S")),P166,IF(Q$4=$E166,"x",IF(AND(((Q$4-$E166)/VLOOKUP($D166,Opérations[],8,0))=INT(((Q$4-$E166)/VLOOKUP($D166,Opérations[],8,0))),$D166&lt;&gt;""),"S",""))),"")</f>
        <v/>
      </c>
      <c r="R166" s="75" t="str">
        <f t="array" aca="1" ref="R166" ca="1">IFERROR(IF(AND(OR(WEEKDAY(Q$4,2)&gt;5,Q$4=Congés),OR(Q166="x",Q166="S")),Q166,IF(R$4=$E166,"x",IF(AND(((R$4-$E166)/VLOOKUP($D166,Opérations[],8,0))=INT(((R$4-$E166)/VLOOKUP($D166,Opérations[],8,0))),$D166&lt;&gt;""),"S",""))),"")</f>
        <v/>
      </c>
      <c r="S166" s="75" t="str">
        <f t="array" aca="1" ref="S166" ca="1">IFERROR(IF(AND(OR(WEEKDAY(R$4,2)&gt;5,R$4=Congés),OR(R166="x",R166="S")),R166,IF(S$4=$E166,"x",IF(AND(((S$4-$E166)/VLOOKUP($D166,Opérations[],8,0))=INT(((S$4-$E166)/VLOOKUP($D166,Opérations[],8,0))),$D166&lt;&gt;""),"S",""))),"")</f>
        <v/>
      </c>
      <c r="T166" s="75" t="str">
        <f t="array" aca="1" ref="T166" ca="1">IFERROR(IF(AND(OR(WEEKDAY(S$4,2)&gt;5,S$4=Congés),OR(S166="x",S166="S")),S166,IF(T$4=$E166,"x",IF(AND(((T$4-$E166)/VLOOKUP($D166,Opérations[],8,0))=INT(((T$4-$E166)/VLOOKUP($D166,Opérations[],8,0))),$D166&lt;&gt;""),"S",""))),"")</f>
        <v/>
      </c>
      <c r="U166" s="75" t="str">
        <f t="array" aca="1" ref="U166" ca="1">IFERROR(IF(AND(OR(WEEKDAY(T$4,2)&gt;5,T$4=Congés),OR(T166="x",T166="S")),T166,IF(U$4=$E166,"x",IF(AND(((U$4-$E166)/VLOOKUP($D166,Opérations[],8,0))=INT(((U$4-$E166)/VLOOKUP($D166,Opérations[],8,0))),$D166&lt;&gt;""),"S",""))),"")</f>
        <v/>
      </c>
      <c r="V166" s="75" t="str">
        <f t="array" aca="1" ref="V166" ca="1">IFERROR(IF(AND(OR(WEEKDAY(U$4,2)&gt;5,U$4=Congés),OR(U166="x",U166="S")),U166,IF(V$4=$E166,"x",IF(AND(((V$4-$E166)/VLOOKUP($D166,Opérations[],8,0))=INT(((V$4-$E166)/VLOOKUP($D166,Opérations[],8,0))),$D166&lt;&gt;""),"S",""))),"")</f>
        <v/>
      </c>
      <c r="W166" s="75" t="str">
        <f t="array" aca="1" ref="W166" ca="1">IFERROR(IF(AND(OR(WEEKDAY(V$4,2)&gt;5,V$4=Congés),OR(V166="x",V166="S")),V166,IF(W$4=$E166,"x",IF(AND(((W$4-$E166)/VLOOKUP($D166,Opérations[],8,0))=INT(((W$4-$E166)/VLOOKUP($D166,Opérations[],8,0))),$D166&lt;&gt;""),"S",""))),"")</f>
        <v>S</v>
      </c>
      <c r="X166" s="75" t="str">
        <f t="array" aca="1" ref="X166" ca="1">IFERROR(IF(AND(OR(WEEKDAY(W$4,2)&gt;5,W$4=Congés),OR(W166="x",W166="S")),W166,IF(X$4=$E166,"x",IF(AND(((X$4-$E166)/VLOOKUP($D166,Opérations[],8,0))=INT(((X$4-$E166)/VLOOKUP($D166,Opérations[],8,0))),$D166&lt;&gt;""),"S",""))),"")</f>
        <v/>
      </c>
      <c r="Y166" s="75" t="str">
        <f t="array" aca="1" ref="Y166" ca="1">IFERROR(IF(AND(OR(WEEKDAY(X$4,2)&gt;5,X$4=Congés),OR(X166="x",X166="S")),X166,IF(Y$4=$E166,"x",IF(AND(((Y$4-$E166)/VLOOKUP($D166,Opérations[],8,0))=INT(((Y$4-$E166)/VLOOKUP($D166,Opérations[],8,0))),$D166&lt;&gt;""),"S",""))),"")</f>
        <v/>
      </c>
      <c r="Z166" s="75" t="str">
        <f t="array" aca="1" ref="Z166" ca="1">IFERROR(IF(AND(OR(WEEKDAY(Y$4,2)&gt;5,Y$4=Congés),OR(Y166="x",Y166="S")),Y166,IF(Z$4=$E166,"x",IF(AND(((Z$4-$E166)/VLOOKUP($D166,Opérations[],8,0))=INT(((Z$4-$E166)/VLOOKUP($D166,Opérations[],8,0))),$D166&lt;&gt;""),"S",""))),"")</f>
        <v/>
      </c>
      <c r="AA166" s="75" t="str">
        <f t="array" aca="1" ref="AA166" ca="1">IFERROR(IF(AND(OR(WEEKDAY(Z$4,2)&gt;5,Z$4=Congés),OR(Z166="x",Z166="S")),Z166,IF(AA$4=$E166,"x",IF(AND(((AA$4-$E166)/VLOOKUP($D166,Opérations[],8,0))=INT(((AA$4-$E166)/VLOOKUP($D166,Opérations[],8,0))),$D166&lt;&gt;""),"S",""))),"")</f>
        <v/>
      </c>
      <c r="AB166" s="75" t="str">
        <f t="array" aca="1" ref="AB166" ca="1">IFERROR(IF(AND(OR(WEEKDAY(AA$4,2)&gt;5,AA$4=Congés),OR(AA166="x",AA166="S")),AA166,IF(AB$4=$E166,"x",IF(AND(((AB$4-$E166)/VLOOKUP($D166,Opérations[],8,0))=INT(((AB$4-$E166)/VLOOKUP($D166,Opérations[],8,0))),$D166&lt;&gt;""),"S",""))),"")</f>
        <v/>
      </c>
      <c r="AC166" s="75" t="str">
        <f t="array" aca="1" ref="AC166" ca="1">IFERROR(IF(AND(OR(WEEKDAY(AB$4,2)&gt;5,AB$4=Congés),OR(AB166="x",AB166="S")),AB166,IF(AC$4=$E166,"x",IF(AND(((AC$4-$E166)/VLOOKUP($D166,Opérations[],8,0))=INT(((AC$4-$E166)/VLOOKUP($D166,Opérations[],8,0))),$D166&lt;&gt;""),"S",""))),"")</f>
        <v/>
      </c>
      <c r="AD166" s="75" t="str">
        <f t="array" aca="1" ref="AD166" ca="1">IFERROR(IF(AND(OR(WEEKDAY(AC$4,2)&gt;5,AC$4=Congés),OR(AC166="x",AC166="S")),AC166,IF(AD$4=$E166,"x",IF(AND(((AD$4-$E166)/VLOOKUP($D166,Opérations[],8,0))=INT(((AD$4-$E166)/VLOOKUP($D166,Opérations[],8,0))),$D166&lt;&gt;""),"S",""))),"")</f>
        <v/>
      </c>
      <c r="AE166" s="75" t="str">
        <f t="array" aca="1" ref="AE166" ca="1">IFERROR(IF(AND(OR(WEEKDAY(AD$4,2)&gt;5,AD$4=Congés),OR(AD166="x",AD166="S")),AD166,IF(AE$4=$E166,"x",IF(AND(((AE$4-$E166)/VLOOKUP($D166,Opérations[],8,0))=INT(((AE$4-$E166)/VLOOKUP($D166,Opérations[],8,0))),$D166&lt;&gt;""),"S",""))),"")</f>
        <v/>
      </c>
      <c r="AF166" s="75" t="str">
        <f t="array" aca="1" ref="AF166" ca="1">IFERROR(IF(AND(OR(WEEKDAY(AE$4,2)&gt;5,AE$4=Congés),OR(AE166="x",AE166="S")),AE166,IF(AF$4=$E166,"x",IF(AND(((AF$4-$E166)/VLOOKUP($D166,Opérations[],8,0))=INT(((AF$4-$E166)/VLOOKUP($D166,Opérations[],8,0))),$D166&lt;&gt;""),"S",""))),"")</f>
        <v/>
      </c>
      <c r="AG166" s="76" t="str">
        <f t="array" aca="1" ref="AG166" ca="1">IFERROR(IF(AND(OR(WEEKDAY(AF$4,2)&gt;5,AF$4=Congés),OR(AF166="x",AF166="S")),AF166,IF(AG$4=$E166,"x",IF(AND(((AG$4-$E166)/VLOOKUP($D166,Opérations[],8,0))=INT(((AG$4-$E166)/VLOOKUP($D166,Opérations[],8,0))),$D166&lt;&gt;""),"S",""))),"")</f>
        <v/>
      </c>
      <c r="AH166" s="81" t="str">
        <f t="array" aca="1" ref="AH166" ca="1">IFERROR(IF(AND(OR(WEEKDAY(AG$4,2)&gt;5,AG$4=Congés),OR(AG166="x",AG166="S")),AG166,IF(AH$4=$E166,"x",IF(AND(((AH$4-$E166)/VLOOKUP($D166,Opérations[],8,0))=INT(((AH$4-$E166)/VLOOKUP($D166,Opérations[],8,0))),$D166&lt;&gt;""),"S",""))),"")</f>
        <v/>
      </c>
      <c r="AI166" s="75" t="str">
        <f t="array" aca="1" ref="AI166" ca="1">IFERROR(IF(AND(OR(WEEKDAY(AH$4,2)&gt;5,AH$4=Congés),OR(AH166="x",AH166="S")),AH166,IF(AI$4=$E166,"x",IF(AND(((AI$4-$E166)/VLOOKUP($D166,Opérations[],8,0))=INT(((AI$4-$E166)/VLOOKUP($D166,Opérations[],8,0))),$D166&lt;&gt;""),"S",""))),"")</f>
        <v/>
      </c>
      <c r="AJ166" s="75" t="str">
        <f t="array" aca="1" ref="AJ166" ca="1">IFERROR(IF(AND(OR(WEEKDAY(AI$4,2)&gt;5,AI$4=Congés),OR(AI166="x",AI166="S")),AI166,IF(AJ$4=$E166,"x",IF(AND(((AJ$4-$E166)/VLOOKUP($D166,Opérations[],8,0))=INT(((AJ$4-$E166)/VLOOKUP($D166,Opérations[],8,0))),$D166&lt;&gt;""),"S",""))),"")</f>
        <v/>
      </c>
      <c r="AK166" s="75" t="str">
        <f t="array" aca="1" ref="AK166" ca="1">IFERROR(IF(AND(OR(WEEKDAY(AJ$4,2)&gt;5,AJ$4=Congés),OR(AJ166="x",AJ166="S")),AJ166,IF(AK$4=$E166,"x",IF(AND(((AK$4-$E166)/VLOOKUP($D166,Opérations[],8,0))=INT(((AK$4-$E166)/VLOOKUP($D166,Opérations[],8,0))),$D166&lt;&gt;""),"S",""))),"")</f>
        <v>S</v>
      </c>
      <c r="AL166" s="75" t="str">
        <f t="array" aca="1" ref="AL166" ca="1">IFERROR(IF(AND(OR(WEEKDAY(AK$4,2)&gt;5,AK$4=Congés),OR(AK166="x",AK166="S")),AK166,IF(AL$4=$E166,"x",IF(AND(((AL$4-$E166)/VLOOKUP($D166,Opérations[],8,0))=INT(((AL$4-$E166)/VLOOKUP($D166,Opérations[],8,0))),$D166&lt;&gt;""),"S",""))),"")</f>
        <v/>
      </c>
      <c r="AM166" s="75" t="str">
        <f t="array" aca="1" ref="AM166" ca="1">IFERROR(IF(AND(OR(WEEKDAY(AL$4,2)&gt;5,AL$4=Congés),OR(AL166="x",AL166="S")),AL166,IF(AM$4=$E166,"x",IF(AND(((AM$4-$E166)/VLOOKUP($D166,Opérations[],8,0))=INT(((AM$4-$E166)/VLOOKUP($D166,Opérations[],8,0))),$D166&lt;&gt;""),"S",""))),"")</f>
        <v/>
      </c>
      <c r="AN166" s="75" t="str">
        <f t="array" aca="1" ref="AN166" ca="1">IFERROR(IF(AND(OR(WEEKDAY(AM$4,2)&gt;5,AM$4=Congés),OR(AM166="x",AM166="S")),AM166,IF(AN$4=$E166,"x",IF(AND(((AN$4-$E166)/VLOOKUP($D166,Opérations[],8,0))=INT(((AN$4-$E166)/VLOOKUP($D166,Opérations[],8,0))),$D166&lt;&gt;""),"S",""))),"")</f>
        <v/>
      </c>
      <c r="AO166" s="75" t="str">
        <f t="array" aca="1" ref="AO166" ca="1">IFERROR(IF(AND(OR(WEEKDAY(AN$4,2)&gt;5,AN$4=Congés),OR(AN166="x",AN166="S")),AN166,IF(AO$4=$E166,"x",IF(AND(((AO$4-$E166)/VLOOKUP($D166,Opérations[],8,0))=INT(((AO$4-$E166)/VLOOKUP($D166,Opérations[],8,0))),$D166&lt;&gt;""),"S",""))),"")</f>
        <v/>
      </c>
      <c r="AP166" s="75" t="str">
        <f t="array" aca="1" ref="AP166" ca="1">IFERROR(IF(AND(OR(WEEKDAY(AO$4,2)&gt;5,AO$4=Congés),OR(AO166="x",AO166="S")),AO166,IF(AP$4=$E166,"x",IF(AND(((AP$4-$E166)/VLOOKUP($D166,Opérations[],8,0))=INT(((AP$4-$E166)/VLOOKUP($D166,Opérations[],8,0))),$D166&lt;&gt;""),"S",""))),"")</f>
        <v/>
      </c>
      <c r="AQ166" s="75" t="str">
        <f t="array" aca="1" ref="AQ166" ca="1">IFERROR(IF(AND(OR(WEEKDAY(AP$4,2)&gt;5,AP$4=Congés),OR(AP166="x",AP166="S")),AP166,IF(AQ$4=$E166,"x",IF(AND(((AQ$4-$E166)/VLOOKUP($D166,Opérations[],8,0))=INT(((AQ$4-$E166)/VLOOKUP($D166,Opérations[],8,0))),$D166&lt;&gt;""),"S",""))),"")</f>
        <v/>
      </c>
      <c r="AR166" s="75" t="str">
        <f t="array" aca="1" ref="AR166" ca="1">IFERROR(IF(AND(OR(WEEKDAY(AQ$4,2)&gt;5,AQ$4=Congés),OR(AQ166="x",AQ166="S")),AQ166,IF(AR$4=$E166,"x",IF(AND(((AR$4-$E166)/VLOOKUP($D166,Opérations[],8,0))=INT(((AR$4-$E166)/VLOOKUP($D166,Opérations[],8,0))),$D166&lt;&gt;""),"S",""))),"")</f>
        <v/>
      </c>
      <c r="AS166" s="75" t="str">
        <f t="array" aca="1" ref="AS166" ca="1">IFERROR(IF(AND(OR(WEEKDAY(AR$4,2)&gt;5,AR$4=Congés),OR(AR166="x",AR166="S")),AR166,IF(AS$4=$E166,"x",IF(AND(((AS$4-$E166)/VLOOKUP($D166,Opérations[],8,0))=INT(((AS$4-$E166)/VLOOKUP($D166,Opérations[],8,0))),$D166&lt;&gt;""),"S",""))),"")</f>
        <v/>
      </c>
      <c r="AT166" s="75" t="str">
        <f t="array" aca="1" ref="AT166" ca="1">IFERROR(IF(AND(OR(WEEKDAY(AS$4,2)&gt;5,AS$4=Congés),OR(AS166="x",AS166="S")),AS166,IF(AT$4=$E166,"x",IF(AND(((AT$4-$E166)/VLOOKUP($D166,Opérations[],8,0))=INT(((AT$4-$E166)/VLOOKUP($D166,Opérations[],8,0))),$D166&lt;&gt;""),"S",""))),"")</f>
        <v/>
      </c>
      <c r="AU166" s="75" t="str">
        <f t="array" aca="1" ref="AU166" ca="1">IFERROR(IF(AND(OR(WEEKDAY(AT$4,2)&gt;5,AT$4=Congés),OR(AT166="x",AT166="S")),AT166,IF(AU$4=$E166,"x",IF(AND(((AU$4-$E166)/VLOOKUP($D166,Opérations[],8,0))=INT(((AU$4-$E166)/VLOOKUP($D166,Opérations[],8,0))),$D166&lt;&gt;""),"S",""))),"")</f>
        <v/>
      </c>
      <c r="AV166" s="75" t="str">
        <f t="array" aca="1" ref="AV166" ca="1">IFERROR(IF(AND(OR(WEEKDAY(AU$4,2)&gt;5,AU$4=Congés),OR(AU166="x",AU166="S")),AU166,IF(AV$4=$E166,"x",IF(AND(((AV$4-$E166)/VLOOKUP($D166,Opérations[],8,0))=INT(((AV$4-$E166)/VLOOKUP($D166,Opérations[],8,0))),$D166&lt;&gt;""),"S",""))),"")</f>
        <v/>
      </c>
      <c r="AW166" s="75" t="str">
        <f t="array" aca="1" ref="AW166" ca="1">IFERROR(IF(AND(OR(WEEKDAY(AV$4,2)&gt;5,AV$4=Congés),OR(AV166="x",AV166="S")),AV166,IF(AW$4=$E166,"x",IF(AND(((AW$4-$E166)/VLOOKUP($D166,Opérations[],8,0))=INT(((AW$4-$E166)/VLOOKUP($D166,Opérations[],8,0))),$D166&lt;&gt;""),"S",""))),"")</f>
        <v/>
      </c>
      <c r="AX166" s="75" t="str">
        <f t="array" aca="1" ref="AX166" ca="1">IFERROR(IF(AND(OR(WEEKDAY(AW$4,2)&gt;5,AW$4=Congés),OR(AW166="x",AW166="S")),AW166,IF(AX$4=$E166,"x",IF(AND(((AX$4-$E166)/VLOOKUP($D166,Opérations[],8,0))=INT(((AX$4-$E166)/VLOOKUP($D166,Opérations[],8,0))),$D166&lt;&gt;""),"S",""))),"")</f>
        <v/>
      </c>
      <c r="AY166" s="75" t="str">
        <f t="array" aca="1" ref="AY166" ca="1">IFERROR(IF(AND(OR(WEEKDAY(AX$4,2)&gt;5,AX$4=Congés),OR(AX166="x",AX166="S")),AX166,IF(AY$4=$E166,"x",IF(AND(((AY$4-$E166)/VLOOKUP($D166,Opérations[],8,0))=INT(((AY$4-$E166)/VLOOKUP($D166,Opérations[],8,0))),$D166&lt;&gt;""),"S",""))),"")</f>
        <v>S</v>
      </c>
      <c r="AZ166" s="75" t="str">
        <f t="array" aca="1" ref="AZ166" ca="1">IFERROR(IF(AND(OR(WEEKDAY(AY$4,2)&gt;5,AY$4=Congés),OR(AY166="x",AY166="S")),AY166,IF(AZ$4=$E166,"x",IF(AND(((AZ$4-$E166)/VLOOKUP($D166,Opérations[],8,0))=INT(((AZ$4-$E166)/VLOOKUP($D166,Opérations[],8,0))),$D166&lt;&gt;""),"S",""))),"")</f>
        <v/>
      </c>
      <c r="BA166" s="75" t="str">
        <f t="array" aca="1" ref="BA166" ca="1">IFERROR(IF(AND(OR(WEEKDAY(AZ$4,2)&gt;5,AZ$4=Congés),OR(AZ166="x",AZ166="S")),AZ166,IF(BA$4=$E166,"x",IF(AND(((BA$4-$E166)/VLOOKUP($D166,Opérations[],8,0))=INT(((BA$4-$E166)/VLOOKUP($D166,Opérations[],8,0))),$D166&lt;&gt;""),"S",""))),"")</f>
        <v/>
      </c>
      <c r="BB166" s="75" t="str">
        <f t="array" aca="1" ref="BB166" ca="1">IFERROR(IF(AND(OR(WEEKDAY(BA$4,2)&gt;5,BA$4=Congés),OR(BA166="x",BA166="S")),BA166,IF(BB$4=$E166,"x",IF(AND(((BB$4-$E166)/VLOOKUP($D166,Opérations[],8,0))=INT(((BB$4-$E166)/VLOOKUP($D166,Opérations[],8,0))),$D166&lt;&gt;""),"S",""))),"")</f>
        <v/>
      </c>
      <c r="BC166" s="75" t="str">
        <f t="array" aca="1" ref="BC166" ca="1">IFERROR(IF(AND(OR(WEEKDAY(BB$4,2)&gt;5,BB$4=Congés),OR(BB166="x",BB166="S")),BB166,IF(BC$4=$E166,"x",IF(AND(((BC$4-$E166)/VLOOKUP($D166,Opérations[],8,0))=INT(((BC$4-$E166)/VLOOKUP($D166,Opérations[],8,0))),$D166&lt;&gt;""),"S",""))),"")</f>
        <v/>
      </c>
      <c r="BD166" s="76" t="str">
        <f t="array" aca="1" ref="BD166" ca="1">IFERROR(IF(AND(OR(WEEKDAY(BC$4,2)&gt;5,BC$4=Congés),OR(BC166="x",BC166="S")),BC166,IF(BD$4=$E166,"x",IF(AND(((BD$4-$E166)/VLOOKUP($D166,Opérations[],8,0))=INT(((BD$4-$E166)/VLOOKUP($D166,Opérations[],8,0))),$D166&lt;&gt;""),"S",""))),"")</f>
        <v/>
      </c>
    </row>
    <row r="167" spans="3:56" ht="15.75" thickTop="1">
      <c r="BD167" t="str">
        <f t="array" ref="BD167">IFERROR(IF(AND(OR(WEEKDAY(BC$4,2)&gt;5,BC$4=Fériés),OR(BC167="x",BC167="S")),BC167,IF(BD$4=$D167,"x",IF(AND(((BD$4-$D167)/VLOOKUP($C167,#REF!,6,0))=INT(((BD$4-$D167)/VLOOKUP($C167,#REF!,6,0))),$C167&lt;&gt;""),"S",""))),"")</f>
        <v/>
      </c>
    </row>
    <row r="168" spans="3:56">
      <c r="BD168" t="str">
        <f t="array" ref="BD168">IFERROR(IF(AND(OR(WEEKDAY(BC$4,2)&gt;5,BC$4=Fériés),OR(BC168="x",BC168="S")),BC168,IF(BD$4=$D168,"x",IF(AND(((BD$4-$D168)/VLOOKUP($C168,#REF!,6,0))=INT(((BD$4-$D168)/VLOOKUP($C168,#REF!,6,0))),$C168&lt;&gt;""),"S",""))),"")</f>
        <v/>
      </c>
    </row>
    <row r="169" spans="3:56">
      <c r="BD169" t="str">
        <f t="array" ref="BD169">IFERROR(IF(AND(OR(WEEKDAY(BC$4,2)&gt;5,BC$4=Fériés),OR(BC169="x",BC169="S")),BC169,IF(BD$4=$D169,"x",IF(AND(((BD$4-$D169)/VLOOKUP($C169,#REF!,6,0))=INT(((BD$4-$D169)/VLOOKUP($C169,#REF!,6,0))),$C169&lt;&gt;""),"S",""))),"")</f>
        <v/>
      </c>
    </row>
    <row r="181" spans="3:3">
      <c r="C181" s="162"/>
    </row>
  </sheetData>
  <mergeCells count="2">
    <mergeCell ref="AC2:AE2"/>
    <mergeCell ref="C4:F4"/>
  </mergeCells>
  <conditionalFormatting sqref="G7:BD166">
    <cfRule type="expression" dxfId="35" priority="1">
      <formula>AND(WEEKDAY(G$4,2)&gt;5)</formula>
    </cfRule>
    <cfRule type="expression" dxfId="34" priority="3">
      <formula>OR(G$4=Congés)</formula>
    </cfRule>
    <cfRule type="expression" dxfId="33" priority="5">
      <formula>AND(G7="x")</formula>
    </cfRule>
    <cfRule type="expression" dxfId="32" priority="6">
      <formula>AND(G7="S")</formula>
    </cfRule>
    <cfRule type="expression" dxfId="31" priority="8">
      <formula>AND(G$4=TODAY())</formula>
    </cfRule>
  </conditionalFormatting>
  <conditionalFormatting sqref="G4:BD5">
    <cfRule type="expression" dxfId="30" priority="2">
      <formula>AND(WEEKDAY(G$4,2)&gt;5)</formula>
    </cfRule>
    <cfRule type="expression" dxfId="29" priority="4">
      <formula>OR(G$4=Congés)</formula>
    </cfRule>
    <cfRule type="expression" dxfId="28" priority="7">
      <formula>AND(G$4=TODAY())</formula>
    </cfRule>
  </conditionalFormatting>
  <pageMargins left="0" right="0" top="0" bottom="0" header="0" footer="0"/>
  <pageSetup paperSize="9" scale="90" orientation="portrait" r:id="rId1"/>
  <drawing r:id="rId2"/>
</worksheet>
</file>

<file path=xl/worksheets/sheet3.xml><?xml version="1.0" encoding="utf-8"?>
<worksheet xmlns="http://schemas.openxmlformats.org/spreadsheetml/2006/main" xmlns:r="http://schemas.openxmlformats.org/officeDocument/2006/relationships">
  <sheetPr codeName="Feuil2"/>
  <dimension ref="B2:AL403"/>
  <sheetViews>
    <sheetView showZeros="0" topLeftCell="B1" workbookViewId="0">
      <selection activeCell="B5" sqref="B5:I164"/>
    </sheetView>
  </sheetViews>
  <sheetFormatPr baseColWidth="10" defaultRowHeight="15"/>
  <cols>
    <col min="2" max="2" width="9.140625" bestFit="1" customWidth="1"/>
    <col min="3" max="3" width="46.7109375" bestFit="1" customWidth="1"/>
    <col min="4" max="4" width="20.85546875" bestFit="1" customWidth="1"/>
    <col min="5" max="5" width="21.42578125" bestFit="1" customWidth="1"/>
    <col min="6" max="6" width="23.7109375" bestFit="1" customWidth="1"/>
    <col min="7" max="7" width="15.28515625" bestFit="1" customWidth="1"/>
    <col min="8" max="8" width="15.85546875" bestFit="1" customWidth="1"/>
    <col min="9" max="9" width="18.140625" bestFit="1" customWidth="1"/>
    <col min="38" max="38" width="15.85546875" bestFit="1" customWidth="1"/>
  </cols>
  <sheetData>
    <row r="2" spans="2:38" ht="15.75" thickBot="1">
      <c r="B2" s="1"/>
      <c r="D2" s="196" t="s">
        <v>142</v>
      </c>
      <c r="E2" s="195" t="s">
        <v>141</v>
      </c>
      <c r="F2" s="195"/>
    </row>
    <row r="3" spans="2:38" ht="16.5" thickTop="1" thickBot="1">
      <c r="B3" s="180"/>
      <c r="C3" s="164"/>
      <c r="D3" s="196"/>
      <c r="E3" s="195"/>
      <c r="F3" s="195"/>
      <c r="Z3" s="8" t="s">
        <v>17</v>
      </c>
      <c r="AB3" s="200" t="s">
        <v>23</v>
      </c>
      <c r="AC3" s="201"/>
      <c r="AD3" s="201"/>
      <c r="AE3" s="201"/>
      <c r="AF3" s="202"/>
      <c r="AG3" s="197" t="s">
        <v>22</v>
      </c>
      <c r="AH3" s="198"/>
      <c r="AI3" s="198"/>
      <c r="AJ3" s="198"/>
      <c r="AK3" s="199"/>
      <c r="AL3" s="19"/>
    </row>
    <row r="4" spans="2:38" ht="16.5" thickTop="1" thickBot="1">
      <c r="B4" s="175" t="s">
        <v>143</v>
      </c>
      <c r="C4" s="176" t="s">
        <v>25</v>
      </c>
      <c r="D4" s="177" t="s">
        <v>26</v>
      </c>
      <c r="E4" s="177" t="s">
        <v>139</v>
      </c>
      <c r="F4" s="177" t="s">
        <v>140</v>
      </c>
      <c r="G4" s="178" t="s">
        <v>15</v>
      </c>
      <c r="H4" s="178" t="s">
        <v>16</v>
      </c>
      <c r="I4" s="179" t="s">
        <v>144</v>
      </c>
      <c r="Z4" s="8" t="s">
        <v>18</v>
      </c>
      <c r="AB4" s="16" t="s">
        <v>17</v>
      </c>
      <c r="AC4" s="13" t="s">
        <v>18</v>
      </c>
      <c r="AD4" s="13" t="s">
        <v>19</v>
      </c>
      <c r="AE4" s="13" t="s">
        <v>20</v>
      </c>
      <c r="AF4" s="17" t="s">
        <v>21</v>
      </c>
      <c r="AG4" s="16" t="s">
        <v>17</v>
      </c>
      <c r="AH4" s="13" t="s">
        <v>18</v>
      </c>
      <c r="AI4" s="13" t="s">
        <v>19</v>
      </c>
      <c r="AJ4" s="13" t="s">
        <v>20</v>
      </c>
      <c r="AK4" s="17" t="s">
        <v>21</v>
      </c>
      <c r="AL4" s="20" t="s">
        <v>24</v>
      </c>
    </row>
    <row r="5" spans="2:38">
      <c r="B5" s="36">
        <v>1</v>
      </c>
      <c r="C5" s="169" t="s">
        <v>149</v>
      </c>
      <c r="D5" s="170"/>
      <c r="E5" s="171"/>
      <c r="F5" s="172" t="str">
        <f t="shared" ref="F5:F68" si="0">IF(OR($E5="",$I5=""),"",$E5+$I5)</f>
        <v/>
      </c>
      <c r="G5" s="173">
        <v>1</v>
      </c>
      <c r="H5" s="174"/>
      <c r="I5" s="170" t="str">
        <f t="shared" ref="I5:I36" si="1">IF(AL5&gt;0,AL5,"")</f>
        <v/>
      </c>
      <c r="Z5" s="8" t="s">
        <v>19</v>
      </c>
      <c r="AB5" s="10">
        <f>IF($H5="Jour(s)",1,0)</f>
        <v>0</v>
      </c>
      <c r="AC5" s="12">
        <f>IF($H5="Semaine(s)",1,0)</f>
        <v>0</v>
      </c>
      <c r="AD5" s="12">
        <f>IF($H5="Mois",1,0)</f>
        <v>0</v>
      </c>
      <c r="AE5" s="12">
        <f>IF($H5="Trimestre(s)",1,0)</f>
        <v>0</v>
      </c>
      <c r="AF5" s="18">
        <f>IF($H5="Année(s)",1,0)</f>
        <v>0</v>
      </c>
      <c r="AG5" s="11">
        <f>IF(AB5=1,$G5*1,0)</f>
        <v>0</v>
      </c>
      <c r="AH5" s="12">
        <f t="shared" ref="AH5:AH36" si="2">IF(AC5=1,$G5*7,0)</f>
        <v>0</v>
      </c>
      <c r="AI5" s="12">
        <f t="shared" ref="AI5:AI36" si="3">IF(AD5=1,$G5*30,0)</f>
        <v>0</v>
      </c>
      <c r="AJ5" s="12">
        <f t="shared" ref="AJ5:AJ36" si="4">IF(AE5=1,$G5*90,0)</f>
        <v>0</v>
      </c>
      <c r="AK5" s="18">
        <f t="shared" ref="AK5:AK36" si="5">IF(AF5=1,$G5*365,0)</f>
        <v>0</v>
      </c>
      <c r="AL5" s="21">
        <f t="shared" ref="AL5:AL36" si="6">IF(AND(G5&gt;1,G5="Années"),"Erreur de saisie",ROUND(SUM($AG5:$AK5),0))</f>
        <v>0</v>
      </c>
    </row>
    <row r="6" spans="2:38">
      <c r="B6" s="36">
        <f>B5+1</f>
        <v>2</v>
      </c>
      <c r="C6" s="50" t="s">
        <v>27</v>
      </c>
      <c r="D6" s="22">
        <v>42625</v>
      </c>
      <c r="E6" s="48">
        <f t="shared" ref="E6:E68" ca="1" si="7">IF(AND(F6=TODAY(),F6&gt;D6),F6,D6)</f>
        <v>42625</v>
      </c>
      <c r="F6" s="90">
        <f t="shared" ca="1" si="0"/>
        <v>42632</v>
      </c>
      <c r="G6" s="93">
        <v>1</v>
      </c>
      <c r="H6" s="91" t="s">
        <v>18</v>
      </c>
      <c r="I6" s="12">
        <f t="shared" si="1"/>
        <v>7</v>
      </c>
      <c r="Z6" s="8" t="s">
        <v>20</v>
      </c>
      <c r="AB6" s="10">
        <f t="shared" ref="AB6:AB69" si="8">IF($H6="Jour(s)",1,0)</f>
        <v>0</v>
      </c>
      <c r="AC6" s="12">
        <f t="shared" ref="AC6:AC69" si="9">IF($H6="Semaine(s)",1,0)</f>
        <v>1</v>
      </c>
      <c r="AD6" s="12">
        <f t="shared" ref="AD6:AD69" si="10">IF($H6="Mois",1,0)</f>
        <v>0</v>
      </c>
      <c r="AE6" s="12">
        <f t="shared" ref="AE6:AE69" si="11">IF($H6="Trimestre(s)",1,0)</f>
        <v>0</v>
      </c>
      <c r="AF6" s="18">
        <f t="shared" ref="AF6:AF69" si="12">IF($H6="Année(s)",1,0)</f>
        <v>0</v>
      </c>
      <c r="AG6" s="11">
        <f t="shared" ref="AG6:AG36" si="13">IF(AB6=1,$G6*1,0)</f>
        <v>0</v>
      </c>
      <c r="AH6" s="12">
        <f t="shared" si="2"/>
        <v>7</v>
      </c>
      <c r="AI6" s="12">
        <f t="shared" si="3"/>
        <v>0</v>
      </c>
      <c r="AJ6" s="12">
        <f t="shared" si="4"/>
        <v>0</v>
      </c>
      <c r="AK6" s="18">
        <f t="shared" si="5"/>
        <v>0</v>
      </c>
      <c r="AL6" s="21">
        <f t="shared" si="6"/>
        <v>7</v>
      </c>
    </row>
    <row r="7" spans="2:38">
      <c r="B7" s="36">
        <f t="shared" ref="B7:B70" si="14">B6+1</f>
        <v>3</v>
      </c>
      <c r="C7" s="50" t="s">
        <v>28</v>
      </c>
      <c r="D7" s="22">
        <v>42625</v>
      </c>
      <c r="E7" s="48">
        <f t="shared" ca="1" si="7"/>
        <v>42625</v>
      </c>
      <c r="F7" s="90">
        <f t="shared" ca="1" si="0"/>
        <v>42655</v>
      </c>
      <c r="G7" s="93">
        <v>1</v>
      </c>
      <c r="H7" s="91" t="s">
        <v>19</v>
      </c>
      <c r="I7" s="12">
        <f t="shared" si="1"/>
        <v>30</v>
      </c>
      <c r="Z7" s="8" t="s">
        <v>21</v>
      </c>
      <c r="AB7" s="10">
        <f t="shared" si="8"/>
        <v>0</v>
      </c>
      <c r="AC7" s="12">
        <f t="shared" si="9"/>
        <v>0</v>
      </c>
      <c r="AD7" s="12">
        <f t="shared" si="10"/>
        <v>1</v>
      </c>
      <c r="AE7" s="12">
        <f t="shared" si="11"/>
        <v>0</v>
      </c>
      <c r="AF7" s="18">
        <f t="shared" si="12"/>
        <v>0</v>
      </c>
      <c r="AG7" s="11">
        <f t="shared" si="13"/>
        <v>0</v>
      </c>
      <c r="AH7" s="12">
        <f t="shared" si="2"/>
        <v>0</v>
      </c>
      <c r="AI7" s="12">
        <f t="shared" si="3"/>
        <v>30</v>
      </c>
      <c r="AJ7" s="12">
        <f t="shared" si="4"/>
        <v>0</v>
      </c>
      <c r="AK7" s="18">
        <f t="shared" si="5"/>
        <v>0</v>
      </c>
      <c r="AL7" s="21">
        <f t="shared" si="6"/>
        <v>30</v>
      </c>
    </row>
    <row r="8" spans="2:38">
      <c r="B8" s="36">
        <f t="shared" si="14"/>
        <v>4</v>
      </c>
      <c r="C8" s="50" t="s">
        <v>29</v>
      </c>
      <c r="D8" s="22">
        <v>42625</v>
      </c>
      <c r="E8" s="48">
        <f t="shared" ca="1" si="7"/>
        <v>42625</v>
      </c>
      <c r="F8" s="90">
        <f t="shared" ca="1" si="0"/>
        <v>42655</v>
      </c>
      <c r="G8" s="93">
        <v>1</v>
      </c>
      <c r="H8" s="91" t="s">
        <v>19</v>
      </c>
      <c r="I8" s="12">
        <f t="shared" si="1"/>
        <v>30</v>
      </c>
      <c r="AB8" s="10">
        <f t="shared" si="8"/>
        <v>0</v>
      </c>
      <c r="AC8" s="12">
        <f t="shared" si="9"/>
        <v>0</v>
      </c>
      <c r="AD8" s="12">
        <f t="shared" si="10"/>
        <v>1</v>
      </c>
      <c r="AE8" s="12">
        <f t="shared" si="11"/>
        <v>0</v>
      </c>
      <c r="AF8" s="18">
        <f t="shared" si="12"/>
        <v>0</v>
      </c>
      <c r="AG8" s="11">
        <f t="shared" si="13"/>
        <v>0</v>
      </c>
      <c r="AH8" s="12">
        <f t="shared" si="2"/>
        <v>0</v>
      </c>
      <c r="AI8" s="12">
        <f t="shared" si="3"/>
        <v>30</v>
      </c>
      <c r="AJ8" s="12">
        <f t="shared" si="4"/>
        <v>0</v>
      </c>
      <c r="AK8" s="18">
        <f t="shared" si="5"/>
        <v>0</v>
      </c>
      <c r="AL8" s="21">
        <f t="shared" si="6"/>
        <v>30</v>
      </c>
    </row>
    <row r="9" spans="2:38">
      <c r="B9" s="36">
        <f t="shared" si="14"/>
        <v>5</v>
      </c>
      <c r="C9" s="50" t="s">
        <v>30</v>
      </c>
      <c r="D9" s="22">
        <v>42625</v>
      </c>
      <c r="E9" s="48">
        <f t="shared" ca="1" si="7"/>
        <v>42625</v>
      </c>
      <c r="F9" s="90">
        <f t="shared" ca="1" si="0"/>
        <v>42655</v>
      </c>
      <c r="G9" s="93">
        <v>1</v>
      </c>
      <c r="H9" s="91" t="s">
        <v>19</v>
      </c>
      <c r="I9" s="12">
        <f t="shared" si="1"/>
        <v>30</v>
      </c>
      <c r="AB9" s="10">
        <f t="shared" si="8"/>
        <v>0</v>
      </c>
      <c r="AC9" s="12">
        <f t="shared" si="9"/>
        <v>0</v>
      </c>
      <c r="AD9" s="12">
        <f t="shared" si="10"/>
        <v>1</v>
      </c>
      <c r="AE9" s="12">
        <f t="shared" si="11"/>
        <v>0</v>
      </c>
      <c r="AF9" s="18">
        <f t="shared" si="12"/>
        <v>0</v>
      </c>
      <c r="AG9" s="11">
        <f t="shared" si="13"/>
        <v>0</v>
      </c>
      <c r="AH9" s="12">
        <f t="shared" si="2"/>
        <v>0</v>
      </c>
      <c r="AI9" s="12">
        <f t="shared" si="3"/>
        <v>30</v>
      </c>
      <c r="AJ9" s="12">
        <f t="shared" si="4"/>
        <v>0</v>
      </c>
      <c r="AK9" s="18">
        <f t="shared" si="5"/>
        <v>0</v>
      </c>
      <c r="AL9" s="21">
        <f t="shared" si="6"/>
        <v>30</v>
      </c>
    </row>
    <row r="10" spans="2:38">
      <c r="B10" s="36">
        <f t="shared" si="14"/>
        <v>6</v>
      </c>
      <c r="C10" s="50" t="s">
        <v>31</v>
      </c>
      <c r="D10" s="22">
        <v>42625</v>
      </c>
      <c r="E10" s="48">
        <f t="shared" ca="1" si="7"/>
        <v>42625</v>
      </c>
      <c r="F10" s="90">
        <f t="shared" ca="1" si="0"/>
        <v>42655</v>
      </c>
      <c r="G10" s="93">
        <v>1</v>
      </c>
      <c r="H10" s="91" t="s">
        <v>19</v>
      </c>
      <c r="I10" s="12">
        <f t="shared" si="1"/>
        <v>30</v>
      </c>
      <c r="AB10" s="10">
        <f t="shared" si="8"/>
        <v>0</v>
      </c>
      <c r="AC10" s="12">
        <f t="shared" si="9"/>
        <v>0</v>
      </c>
      <c r="AD10" s="12">
        <f t="shared" si="10"/>
        <v>1</v>
      </c>
      <c r="AE10" s="12">
        <f t="shared" si="11"/>
        <v>0</v>
      </c>
      <c r="AF10" s="18">
        <f t="shared" si="12"/>
        <v>0</v>
      </c>
      <c r="AG10" s="11">
        <f t="shared" si="13"/>
        <v>0</v>
      </c>
      <c r="AH10" s="12">
        <f t="shared" si="2"/>
        <v>0</v>
      </c>
      <c r="AI10" s="12">
        <f t="shared" si="3"/>
        <v>30</v>
      </c>
      <c r="AJ10" s="12">
        <f t="shared" si="4"/>
        <v>0</v>
      </c>
      <c r="AK10" s="18">
        <f t="shared" si="5"/>
        <v>0</v>
      </c>
      <c r="AL10" s="21">
        <f t="shared" si="6"/>
        <v>30</v>
      </c>
    </row>
    <row r="11" spans="2:38">
      <c r="B11" s="36">
        <f t="shared" si="14"/>
        <v>7</v>
      </c>
      <c r="C11" s="51"/>
      <c r="D11" s="12"/>
      <c r="E11" s="48">
        <f t="shared" ca="1" si="7"/>
        <v>0</v>
      </c>
      <c r="F11" s="90" t="str">
        <f t="shared" ca="1" si="0"/>
        <v/>
      </c>
      <c r="G11" s="93"/>
      <c r="H11" s="91"/>
      <c r="I11" s="12" t="str">
        <f t="shared" si="1"/>
        <v/>
      </c>
      <c r="AB11" s="10">
        <f t="shared" si="8"/>
        <v>0</v>
      </c>
      <c r="AC11" s="12">
        <f t="shared" si="9"/>
        <v>0</v>
      </c>
      <c r="AD11" s="12">
        <f t="shared" si="10"/>
        <v>0</v>
      </c>
      <c r="AE11" s="12">
        <f t="shared" si="11"/>
        <v>0</v>
      </c>
      <c r="AF11" s="18">
        <f t="shared" si="12"/>
        <v>0</v>
      </c>
      <c r="AG11" s="11">
        <f t="shared" si="13"/>
        <v>0</v>
      </c>
      <c r="AH11" s="12">
        <f t="shared" si="2"/>
        <v>0</v>
      </c>
      <c r="AI11" s="12">
        <f t="shared" si="3"/>
        <v>0</v>
      </c>
      <c r="AJ11" s="12">
        <f t="shared" si="4"/>
        <v>0</v>
      </c>
      <c r="AK11" s="18">
        <f t="shared" si="5"/>
        <v>0</v>
      </c>
      <c r="AL11" s="21">
        <f t="shared" si="6"/>
        <v>0</v>
      </c>
    </row>
    <row r="12" spans="2:38">
      <c r="B12" s="36">
        <f t="shared" si="14"/>
        <v>8</v>
      </c>
      <c r="C12" s="49" t="s">
        <v>32</v>
      </c>
      <c r="D12" s="12"/>
      <c r="E12" s="48"/>
      <c r="F12" s="90" t="str">
        <f t="shared" si="0"/>
        <v/>
      </c>
      <c r="G12" s="94">
        <v>1</v>
      </c>
      <c r="H12" s="91"/>
      <c r="I12" s="12" t="str">
        <f t="shared" si="1"/>
        <v/>
      </c>
      <c r="AB12" s="10">
        <f t="shared" si="8"/>
        <v>0</v>
      </c>
      <c r="AC12" s="12">
        <f t="shared" si="9"/>
        <v>0</v>
      </c>
      <c r="AD12" s="12">
        <f t="shared" si="10"/>
        <v>0</v>
      </c>
      <c r="AE12" s="12">
        <f t="shared" si="11"/>
        <v>0</v>
      </c>
      <c r="AF12" s="18">
        <f t="shared" si="12"/>
        <v>0</v>
      </c>
      <c r="AG12" s="11">
        <f t="shared" si="13"/>
        <v>0</v>
      </c>
      <c r="AH12" s="12">
        <f t="shared" si="2"/>
        <v>0</v>
      </c>
      <c r="AI12" s="12">
        <f t="shared" si="3"/>
        <v>0</v>
      </c>
      <c r="AJ12" s="12">
        <f t="shared" si="4"/>
        <v>0</v>
      </c>
      <c r="AK12" s="18">
        <f t="shared" si="5"/>
        <v>0</v>
      </c>
      <c r="AL12" s="21">
        <f t="shared" si="6"/>
        <v>0</v>
      </c>
    </row>
    <row r="13" spans="2:38">
      <c r="B13" s="36">
        <f t="shared" si="14"/>
        <v>9</v>
      </c>
      <c r="C13" s="50" t="s">
        <v>33</v>
      </c>
      <c r="D13" s="22">
        <v>42625</v>
      </c>
      <c r="E13" s="48">
        <f t="shared" ca="1" si="7"/>
        <v>42625</v>
      </c>
      <c r="F13" s="90">
        <f t="shared" ca="1" si="0"/>
        <v>42715</v>
      </c>
      <c r="G13" s="93">
        <v>1</v>
      </c>
      <c r="H13" s="91" t="s">
        <v>20</v>
      </c>
      <c r="I13" s="12">
        <f t="shared" si="1"/>
        <v>90</v>
      </c>
      <c r="AB13" s="10">
        <f t="shared" si="8"/>
        <v>0</v>
      </c>
      <c r="AC13" s="12">
        <f t="shared" si="9"/>
        <v>0</v>
      </c>
      <c r="AD13" s="12">
        <f t="shared" si="10"/>
        <v>0</v>
      </c>
      <c r="AE13" s="12">
        <f t="shared" si="11"/>
        <v>1</v>
      </c>
      <c r="AF13" s="18">
        <f t="shared" si="12"/>
        <v>0</v>
      </c>
      <c r="AG13" s="11">
        <f t="shared" si="13"/>
        <v>0</v>
      </c>
      <c r="AH13" s="12">
        <f t="shared" si="2"/>
        <v>0</v>
      </c>
      <c r="AI13" s="12">
        <f t="shared" si="3"/>
        <v>0</v>
      </c>
      <c r="AJ13" s="12">
        <f t="shared" si="4"/>
        <v>90</v>
      </c>
      <c r="AK13" s="18">
        <f t="shared" si="5"/>
        <v>0</v>
      </c>
      <c r="AL13" s="21">
        <f t="shared" si="6"/>
        <v>90</v>
      </c>
    </row>
    <row r="14" spans="2:38">
      <c r="B14" s="36">
        <f t="shared" si="14"/>
        <v>10</v>
      </c>
      <c r="C14" s="51"/>
      <c r="D14" s="12"/>
      <c r="E14" s="48">
        <f t="shared" ca="1" si="7"/>
        <v>0</v>
      </c>
      <c r="F14" s="90" t="str">
        <f t="shared" ca="1" si="0"/>
        <v/>
      </c>
      <c r="G14" s="93"/>
      <c r="H14" s="91"/>
      <c r="I14" s="12" t="str">
        <f t="shared" si="1"/>
        <v/>
      </c>
      <c r="AB14" s="10">
        <f t="shared" si="8"/>
        <v>0</v>
      </c>
      <c r="AC14" s="12">
        <f t="shared" si="9"/>
        <v>0</v>
      </c>
      <c r="AD14" s="12">
        <f t="shared" si="10"/>
        <v>0</v>
      </c>
      <c r="AE14" s="12">
        <f t="shared" si="11"/>
        <v>0</v>
      </c>
      <c r="AF14" s="18">
        <f t="shared" si="12"/>
        <v>0</v>
      </c>
      <c r="AG14" s="11">
        <f t="shared" si="13"/>
        <v>0</v>
      </c>
      <c r="AH14" s="12">
        <f t="shared" si="2"/>
        <v>0</v>
      </c>
      <c r="AI14" s="12">
        <f t="shared" si="3"/>
        <v>0</v>
      </c>
      <c r="AJ14" s="12">
        <f t="shared" si="4"/>
        <v>0</v>
      </c>
      <c r="AK14" s="18">
        <f t="shared" si="5"/>
        <v>0</v>
      </c>
      <c r="AL14" s="21">
        <f t="shared" si="6"/>
        <v>0</v>
      </c>
    </row>
    <row r="15" spans="2:38">
      <c r="B15" s="36">
        <f t="shared" si="14"/>
        <v>11</v>
      </c>
      <c r="C15" s="49" t="s">
        <v>34</v>
      </c>
      <c r="D15" s="12"/>
      <c r="E15" s="48"/>
      <c r="F15" s="90" t="str">
        <f t="shared" si="0"/>
        <v/>
      </c>
      <c r="G15" s="92">
        <v>1</v>
      </c>
      <c r="H15" s="91"/>
      <c r="I15" s="12" t="str">
        <f t="shared" si="1"/>
        <v/>
      </c>
      <c r="AB15" s="10">
        <f t="shared" si="8"/>
        <v>0</v>
      </c>
      <c r="AC15" s="12">
        <f t="shared" si="9"/>
        <v>0</v>
      </c>
      <c r="AD15" s="12">
        <f t="shared" si="10"/>
        <v>0</v>
      </c>
      <c r="AE15" s="12">
        <f t="shared" si="11"/>
        <v>0</v>
      </c>
      <c r="AF15" s="18">
        <f t="shared" si="12"/>
        <v>0</v>
      </c>
      <c r="AG15" s="11">
        <f t="shared" si="13"/>
        <v>0</v>
      </c>
      <c r="AH15" s="12">
        <f t="shared" si="2"/>
        <v>0</v>
      </c>
      <c r="AI15" s="12">
        <f t="shared" si="3"/>
        <v>0</v>
      </c>
      <c r="AJ15" s="12">
        <f t="shared" si="4"/>
        <v>0</v>
      </c>
      <c r="AK15" s="18">
        <f t="shared" si="5"/>
        <v>0</v>
      </c>
      <c r="AL15" s="21">
        <f t="shared" si="6"/>
        <v>0</v>
      </c>
    </row>
    <row r="16" spans="2:38">
      <c r="B16" s="36">
        <f t="shared" si="14"/>
        <v>12</v>
      </c>
      <c r="C16" s="52" t="s">
        <v>59</v>
      </c>
      <c r="D16" s="12"/>
      <c r="E16" s="48"/>
      <c r="F16" s="90" t="str">
        <f t="shared" si="0"/>
        <v/>
      </c>
      <c r="G16" s="94"/>
      <c r="H16" s="91"/>
      <c r="I16" s="12" t="str">
        <f t="shared" si="1"/>
        <v/>
      </c>
      <c r="AB16" s="10">
        <f t="shared" si="8"/>
        <v>0</v>
      </c>
      <c r="AC16" s="12">
        <f t="shared" si="9"/>
        <v>0</v>
      </c>
      <c r="AD16" s="12">
        <f t="shared" si="10"/>
        <v>0</v>
      </c>
      <c r="AE16" s="12">
        <f t="shared" si="11"/>
        <v>0</v>
      </c>
      <c r="AF16" s="18">
        <f t="shared" si="12"/>
        <v>0</v>
      </c>
      <c r="AG16" s="11">
        <f t="shared" si="13"/>
        <v>0</v>
      </c>
      <c r="AH16" s="12">
        <f t="shared" si="2"/>
        <v>0</v>
      </c>
      <c r="AI16" s="12">
        <f t="shared" si="3"/>
        <v>0</v>
      </c>
      <c r="AJ16" s="12">
        <f t="shared" si="4"/>
        <v>0</v>
      </c>
      <c r="AK16" s="18">
        <f t="shared" si="5"/>
        <v>0</v>
      </c>
      <c r="AL16" s="21">
        <f t="shared" si="6"/>
        <v>0</v>
      </c>
    </row>
    <row r="17" spans="2:38">
      <c r="B17" s="36">
        <f t="shared" si="14"/>
        <v>13</v>
      </c>
      <c r="C17" s="50" t="s">
        <v>35</v>
      </c>
      <c r="D17" s="22">
        <v>42643</v>
      </c>
      <c r="E17" s="48">
        <f t="shared" ca="1" si="7"/>
        <v>42643</v>
      </c>
      <c r="F17" s="90">
        <f t="shared" ca="1" si="0"/>
        <v>42733</v>
      </c>
      <c r="G17" s="93">
        <v>1</v>
      </c>
      <c r="H17" s="91" t="s">
        <v>20</v>
      </c>
      <c r="I17" s="12">
        <f t="shared" si="1"/>
        <v>90</v>
      </c>
      <c r="AB17" s="10">
        <f t="shared" si="8"/>
        <v>0</v>
      </c>
      <c r="AC17" s="12">
        <f t="shared" si="9"/>
        <v>0</v>
      </c>
      <c r="AD17" s="12">
        <f t="shared" si="10"/>
        <v>0</v>
      </c>
      <c r="AE17" s="12">
        <f t="shared" si="11"/>
        <v>1</v>
      </c>
      <c r="AF17" s="18">
        <f t="shared" si="12"/>
        <v>0</v>
      </c>
      <c r="AG17" s="11">
        <f t="shared" si="13"/>
        <v>0</v>
      </c>
      <c r="AH17" s="12">
        <f t="shared" si="2"/>
        <v>0</v>
      </c>
      <c r="AI17" s="12">
        <f t="shared" si="3"/>
        <v>0</v>
      </c>
      <c r="AJ17" s="12">
        <f t="shared" si="4"/>
        <v>90</v>
      </c>
      <c r="AK17" s="18">
        <f t="shared" si="5"/>
        <v>0</v>
      </c>
      <c r="AL17" s="21">
        <f t="shared" si="6"/>
        <v>90</v>
      </c>
    </row>
    <row r="18" spans="2:38">
      <c r="B18" s="36">
        <f t="shared" si="14"/>
        <v>14</v>
      </c>
      <c r="C18" s="50" t="s">
        <v>36</v>
      </c>
      <c r="D18" s="22">
        <v>42643</v>
      </c>
      <c r="E18" s="48">
        <f t="shared" ca="1" si="7"/>
        <v>42643</v>
      </c>
      <c r="F18" s="90">
        <f t="shared" ca="1" si="0"/>
        <v>42826</v>
      </c>
      <c r="G18" s="93">
        <v>0.5</v>
      </c>
      <c r="H18" s="91" t="s">
        <v>21</v>
      </c>
      <c r="I18" s="12">
        <f t="shared" si="1"/>
        <v>183</v>
      </c>
      <c r="AB18" s="10">
        <f t="shared" si="8"/>
        <v>0</v>
      </c>
      <c r="AC18" s="12">
        <f t="shared" si="9"/>
        <v>0</v>
      </c>
      <c r="AD18" s="12">
        <f t="shared" si="10"/>
        <v>0</v>
      </c>
      <c r="AE18" s="12">
        <f t="shared" si="11"/>
        <v>0</v>
      </c>
      <c r="AF18" s="18">
        <f t="shared" si="12"/>
        <v>1</v>
      </c>
      <c r="AG18" s="11">
        <f t="shared" si="13"/>
        <v>0</v>
      </c>
      <c r="AH18" s="12">
        <f t="shared" si="2"/>
        <v>0</v>
      </c>
      <c r="AI18" s="12">
        <f t="shared" si="3"/>
        <v>0</v>
      </c>
      <c r="AJ18" s="12">
        <f t="shared" si="4"/>
        <v>0</v>
      </c>
      <c r="AK18" s="18">
        <f t="shared" si="5"/>
        <v>182.5</v>
      </c>
      <c r="AL18" s="21">
        <f t="shared" si="6"/>
        <v>183</v>
      </c>
    </row>
    <row r="19" spans="2:38">
      <c r="B19" s="36">
        <f t="shared" si="14"/>
        <v>15</v>
      </c>
      <c r="C19" s="50" t="s">
        <v>37</v>
      </c>
      <c r="D19" s="22">
        <v>42643</v>
      </c>
      <c r="E19" s="48">
        <f t="shared" ca="1" si="7"/>
        <v>42643</v>
      </c>
      <c r="F19" s="90">
        <f t="shared" ca="1" si="0"/>
        <v>42733</v>
      </c>
      <c r="G19" s="93">
        <v>1</v>
      </c>
      <c r="H19" s="91" t="s">
        <v>20</v>
      </c>
      <c r="I19" s="12">
        <f t="shared" si="1"/>
        <v>90</v>
      </c>
      <c r="AB19" s="10">
        <f t="shared" si="8"/>
        <v>0</v>
      </c>
      <c r="AC19" s="12">
        <f t="shared" si="9"/>
        <v>0</v>
      </c>
      <c r="AD19" s="12">
        <f t="shared" si="10"/>
        <v>0</v>
      </c>
      <c r="AE19" s="12">
        <f t="shared" si="11"/>
        <v>1</v>
      </c>
      <c r="AF19" s="18">
        <f t="shared" si="12"/>
        <v>0</v>
      </c>
      <c r="AG19" s="11">
        <f t="shared" si="13"/>
        <v>0</v>
      </c>
      <c r="AH19" s="12">
        <f t="shared" si="2"/>
        <v>0</v>
      </c>
      <c r="AI19" s="12">
        <f t="shared" si="3"/>
        <v>0</v>
      </c>
      <c r="AJ19" s="12">
        <f t="shared" si="4"/>
        <v>90</v>
      </c>
      <c r="AK19" s="18">
        <f t="shared" si="5"/>
        <v>0</v>
      </c>
      <c r="AL19" s="21">
        <f t="shared" si="6"/>
        <v>90</v>
      </c>
    </row>
    <row r="20" spans="2:38">
      <c r="B20" s="36">
        <f t="shared" si="14"/>
        <v>16</v>
      </c>
      <c r="C20" s="52" t="s">
        <v>38</v>
      </c>
      <c r="D20" s="12"/>
      <c r="E20" s="48"/>
      <c r="F20" s="90" t="str">
        <f t="shared" si="0"/>
        <v/>
      </c>
      <c r="G20" s="94"/>
      <c r="H20" s="91"/>
      <c r="I20" s="12" t="str">
        <f t="shared" si="1"/>
        <v/>
      </c>
      <c r="AB20" s="10">
        <f t="shared" si="8"/>
        <v>0</v>
      </c>
      <c r="AC20" s="12">
        <f t="shared" si="9"/>
        <v>0</v>
      </c>
      <c r="AD20" s="12">
        <f t="shared" si="10"/>
        <v>0</v>
      </c>
      <c r="AE20" s="12">
        <f t="shared" si="11"/>
        <v>0</v>
      </c>
      <c r="AF20" s="18">
        <f t="shared" si="12"/>
        <v>0</v>
      </c>
      <c r="AG20" s="11">
        <f t="shared" si="13"/>
        <v>0</v>
      </c>
      <c r="AH20" s="12">
        <f t="shared" si="2"/>
        <v>0</v>
      </c>
      <c r="AI20" s="12">
        <f t="shared" si="3"/>
        <v>0</v>
      </c>
      <c r="AJ20" s="12">
        <f t="shared" si="4"/>
        <v>0</v>
      </c>
      <c r="AK20" s="18">
        <f t="shared" si="5"/>
        <v>0</v>
      </c>
      <c r="AL20" s="21">
        <f t="shared" si="6"/>
        <v>0</v>
      </c>
    </row>
    <row r="21" spans="2:38">
      <c r="B21" s="36">
        <f t="shared" si="14"/>
        <v>17</v>
      </c>
      <c r="C21" s="50" t="s">
        <v>39</v>
      </c>
      <c r="D21" s="22">
        <v>42643</v>
      </c>
      <c r="E21" s="48">
        <f t="shared" ca="1" si="7"/>
        <v>42643</v>
      </c>
      <c r="F21" s="90">
        <f t="shared" ca="1" si="0"/>
        <v>42733</v>
      </c>
      <c r="G21" s="95">
        <v>1</v>
      </c>
      <c r="H21" s="91" t="s">
        <v>20</v>
      </c>
      <c r="I21" s="12">
        <f t="shared" si="1"/>
        <v>90</v>
      </c>
      <c r="AB21" s="10">
        <f t="shared" si="8"/>
        <v>0</v>
      </c>
      <c r="AC21" s="12">
        <f t="shared" si="9"/>
        <v>0</v>
      </c>
      <c r="AD21" s="12">
        <f t="shared" si="10"/>
        <v>0</v>
      </c>
      <c r="AE21" s="12">
        <f t="shared" si="11"/>
        <v>1</v>
      </c>
      <c r="AF21" s="18">
        <f t="shared" si="12"/>
        <v>0</v>
      </c>
      <c r="AG21" s="11">
        <f t="shared" si="13"/>
        <v>0</v>
      </c>
      <c r="AH21" s="12">
        <f t="shared" si="2"/>
        <v>0</v>
      </c>
      <c r="AI21" s="12">
        <f t="shared" si="3"/>
        <v>0</v>
      </c>
      <c r="AJ21" s="12">
        <f t="shared" si="4"/>
        <v>90</v>
      </c>
      <c r="AK21" s="18">
        <f t="shared" si="5"/>
        <v>0</v>
      </c>
      <c r="AL21" s="21">
        <f t="shared" si="6"/>
        <v>90</v>
      </c>
    </row>
    <row r="22" spans="2:38">
      <c r="B22" s="36">
        <f t="shared" si="14"/>
        <v>18</v>
      </c>
      <c r="C22" s="50" t="s">
        <v>40</v>
      </c>
      <c r="D22" s="22">
        <v>42643</v>
      </c>
      <c r="E22" s="48">
        <f t="shared" ca="1" si="7"/>
        <v>42643</v>
      </c>
      <c r="F22" s="90">
        <f t="shared" ca="1" si="0"/>
        <v>42733</v>
      </c>
      <c r="G22" s="93">
        <v>1</v>
      </c>
      <c r="H22" s="91" t="s">
        <v>20</v>
      </c>
      <c r="I22" s="12">
        <f t="shared" si="1"/>
        <v>90</v>
      </c>
      <c r="AB22" s="10">
        <f t="shared" si="8"/>
        <v>0</v>
      </c>
      <c r="AC22" s="12">
        <f t="shared" si="9"/>
        <v>0</v>
      </c>
      <c r="AD22" s="12">
        <f t="shared" si="10"/>
        <v>0</v>
      </c>
      <c r="AE22" s="12">
        <f t="shared" si="11"/>
        <v>1</v>
      </c>
      <c r="AF22" s="18">
        <f t="shared" si="12"/>
        <v>0</v>
      </c>
      <c r="AG22" s="11">
        <f t="shared" si="13"/>
        <v>0</v>
      </c>
      <c r="AH22" s="12">
        <f t="shared" si="2"/>
        <v>0</v>
      </c>
      <c r="AI22" s="12">
        <f t="shared" si="3"/>
        <v>0</v>
      </c>
      <c r="AJ22" s="12">
        <f t="shared" si="4"/>
        <v>90</v>
      </c>
      <c r="AK22" s="18">
        <f t="shared" si="5"/>
        <v>0</v>
      </c>
      <c r="AL22" s="21">
        <f t="shared" si="6"/>
        <v>90</v>
      </c>
    </row>
    <row r="23" spans="2:38">
      <c r="B23" s="36">
        <f t="shared" si="14"/>
        <v>19</v>
      </c>
      <c r="C23" s="50" t="s">
        <v>41</v>
      </c>
      <c r="D23" s="22">
        <v>42643</v>
      </c>
      <c r="E23" s="48">
        <f t="shared" ca="1" si="7"/>
        <v>42643</v>
      </c>
      <c r="F23" s="90">
        <f t="shared" ca="1" si="0"/>
        <v>42733</v>
      </c>
      <c r="G23" s="93">
        <v>1</v>
      </c>
      <c r="H23" s="91" t="s">
        <v>20</v>
      </c>
      <c r="I23" s="12">
        <f t="shared" si="1"/>
        <v>90</v>
      </c>
      <c r="AB23" s="10">
        <f t="shared" si="8"/>
        <v>0</v>
      </c>
      <c r="AC23" s="12">
        <f t="shared" si="9"/>
        <v>0</v>
      </c>
      <c r="AD23" s="12">
        <f t="shared" si="10"/>
        <v>0</v>
      </c>
      <c r="AE23" s="12">
        <f t="shared" si="11"/>
        <v>1</v>
      </c>
      <c r="AF23" s="18">
        <f t="shared" si="12"/>
        <v>0</v>
      </c>
      <c r="AG23" s="11">
        <f t="shared" si="13"/>
        <v>0</v>
      </c>
      <c r="AH23" s="12">
        <f t="shared" si="2"/>
        <v>0</v>
      </c>
      <c r="AI23" s="12">
        <f t="shared" si="3"/>
        <v>0</v>
      </c>
      <c r="AJ23" s="12">
        <f t="shared" si="4"/>
        <v>90</v>
      </c>
      <c r="AK23" s="18">
        <f t="shared" si="5"/>
        <v>0</v>
      </c>
      <c r="AL23" s="21">
        <f t="shared" si="6"/>
        <v>90</v>
      </c>
    </row>
    <row r="24" spans="2:38">
      <c r="B24" s="36">
        <f t="shared" si="14"/>
        <v>20</v>
      </c>
      <c r="C24" s="50" t="s">
        <v>42</v>
      </c>
      <c r="D24" s="22">
        <v>42643</v>
      </c>
      <c r="E24" s="48">
        <f t="shared" ca="1" si="7"/>
        <v>42643</v>
      </c>
      <c r="F24" s="90">
        <f t="shared" ca="1" si="0"/>
        <v>42733</v>
      </c>
      <c r="G24" s="93">
        <v>1</v>
      </c>
      <c r="H24" s="91" t="s">
        <v>20</v>
      </c>
      <c r="I24" s="12">
        <f t="shared" si="1"/>
        <v>90</v>
      </c>
      <c r="AB24" s="10">
        <f t="shared" si="8"/>
        <v>0</v>
      </c>
      <c r="AC24" s="12">
        <f t="shared" si="9"/>
        <v>0</v>
      </c>
      <c r="AD24" s="12">
        <f t="shared" si="10"/>
        <v>0</v>
      </c>
      <c r="AE24" s="12">
        <f t="shared" si="11"/>
        <v>1</v>
      </c>
      <c r="AF24" s="18">
        <f t="shared" si="12"/>
        <v>0</v>
      </c>
      <c r="AG24" s="11">
        <f t="shared" si="13"/>
        <v>0</v>
      </c>
      <c r="AH24" s="12">
        <f t="shared" si="2"/>
        <v>0</v>
      </c>
      <c r="AI24" s="12">
        <f t="shared" si="3"/>
        <v>0</v>
      </c>
      <c r="AJ24" s="12">
        <f t="shared" si="4"/>
        <v>90</v>
      </c>
      <c r="AK24" s="18">
        <f t="shared" si="5"/>
        <v>0</v>
      </c>
      <c r="AL24" s="21">
        <f t="shared" si="6"/>
        <v>90</v>
      </c>
    </row>
    <row r="25" spans="2:38">
      <c r="B25" s="36">
        <f t="shared" si="14"/>
        <v>21</v>
      </c>
      <c r="C25" s="52" t="s">
        <v>43</v>
      </c>
      <c r="D25" s="12"/>
      <c r="E25" s="48"/>
      <c r="F25" s="90" t="str">
        <f t="shared" si="0"/>
        <v/>
      </c>
      <c r="G25" s="92"/>
      <c r="H25" s="91"/>
      <c r="I25" s="12" t="str">
        <f t="shared" si="1"/>
        <v/>
      </c>
      <c r="AB25" s="10">
        <f t="shared" si="8"/>
        <v>0</v>
      </c>
      <c r="AC25" s="12">
        <f t="shared" si="9"/>
        <v>0</v>
      </c>
      <c r="AD25" s="12">
        <f t="shared" si="10"/>
        <v>0</v>
      </c>
      <c r="AE25" s="12">
        <f t="shared" si="11"/>
        <v>0</v>
      </c>
      <c r="AF25" s="18">
        <f t="shared" si="12"/>
        <v>0</v>
      </c>
      <c r="AG25" s="11">
        <f t="shared" si="13"/>
        <v>0</v>
      </c>
      <c r="AH25" s="12">
        <f t="shared" si="2"/>
        <v>0</v>
      </c>
      <c r="AI25" s="12">
        <f t="shared" si="3"/>
        <v>0</v>
      </c>
      <c r="AJ25" s="12">
        <f t="shared" si="4"/>
        <v>0</v>
      </c>
      <c r="AK25" s="18">
        <f t="shared" si="5"/>
        <v>0</v>
      </c>
      <c r="AL25" s="21">
        <f t="shared" si="6"/>
        <v>0</v>
      </c>
    </row>
    <row r="26" spans="2:38">
      <c r="B26" s="36">
        <f t="shared" si="14"/>
        <v>22</v>
      </c>
      <c r="C26" s="50" t="s">
        <v>40</v>
      </c>
      <c r="D26" s="22">
        <v>42643</v>
      </c>
      <c r="E26" s="48">
        <f t="shared" ca="1" si="7"/>
        <v>42643</v>
      </c>
      <c r="F26" s="90">
        <f t="shared" ca="1" si="0"/>
        <v>42733</v>
      </c>
      <c r="G26" s="93">
        <v>1</v>
      </c>
      <c r="H26" s="91" t="s">
        <v>20</v>
      </c>
      <c r="I26" s="12">
        <f t="shared" si="1"/>
        <v>90</v>
      </c>
      <c r="AB26" s="10">
        <f t="shared" si="8"/>
        <v>0</v>
      </c>
      <c r="AC26" s="12">
        <f t="shared" si="9"/>
        <v>0</v>
      </c>
      <c r="AD26" s="12">
        <f t="shared" si="10"/>
        <v>0</v>
      </c>
      <c r="AE26" s="12">
        <f t="shared" si="11"/>
        <v>1</v>
      </c>
      <c r="AF26" s="18">
        <f t="shared" si="12"/>
        <v>0</v>
      </c>
      <c r="AG26" s="11">
        <f t="shared" si="13"/>
        <v>0</v>
      </c>
      <c r="AH26" s="12">
        <f t="shared" si="2"/>
        <v>0</v>
      </c>
      <c r="AI26" s="12">
        <f t="shared" si="3"/>
        <v>0</v>
      </c>
      <c r="AJ26" s="12">
        <f t="shared" si="4"/>
        <v>90</v>
      </c>
      <c r="AK26" s="18">
        <f t="shared" si="5"/>
        <v>0</v>
      </c>
      <c r="AL26" s="21">
        <f t="shared" si="6"/>
        <v>90</v>
      </c>
    </row>
    <row r="27" spans="2:38">
      <c r="B27" s="36">
        <f t="shared" si="14"/>
        <v>23</v>
      </c>
      <c r="C27" s="50" t="s">
        <v>41</v>
      </c>
      <c r="D27" s="22">
        <v>42643</v>
      </c>
      <c r="E27" s="48">
        <f t="shared" ca="1" si="7"/>
        <v>42643</v>
      </c>
      <c r="F27" s="90">
        <f t="shared" ca="1" si="0"/>
        <v>42733</v>
      </c>
      <c r="G27" s="93">
        <v>1</v>
      </c>
      <c r="H27" s="91" t="s">
        <v>20</v>
      </c>
      <c r="I27" s="12">
        <f t="shared" si="1"/>
        <v>90</v>
      </c>
      <c r="AB27" s="10">
        <f t="shared" si="8"/>
        <v>0</v>
      </c>
      <c r="AC27" s="12">
        <f t="shared" si="9"/>
        <v>0</v>
      </c>
      <c r="AD27" s="12">
        <f t="shared" si="10"/>
        <v>0</v>
      </c>
      <c r="AE27" s="12">
        <f t="shared" si="11"/>
        <v>1</v>
      </c>
      <c r="AF27" s="18">
        <f t="shared" si="12"/>
        <v>0</v>
      </c>
      <c r="AG27" s="11">
        <f t="shared" si="13"/>
        <v>0</v>
      </c>
      <c r="AH27" s="12">
        <f t="shared" si="2"/>
        <v>0</v>
      </c>
      <c r="AI27" s="12">
        <f t="shared" si="3"/>
        <v>0</v>
      </c>
      <c r="AJ27" s="12">
        <f t="shared" si="4"/>
        <v>90</v>
      </c>
      <c r="AK27" s="18">
        <f t="shared" si="5"/>
        <v>0</v>
      </c>
      <c r="AL27" s="21">
        <f t="shared" si="6"/>
        <v>90</v>
      </c>
    </row>
    <row r="28" spans="2:38">
      <c r="B28" s="36">
        <f t="shared" si="14"/>
        <v>24</v>
      </c>
      <c r="C28" s="51"/>
      <c r="D28" s="12"/>
      <c r="E28" s="48">
        <f t="shared" ca="1" si="7"/>
        <v>0</v>
      </c>
      <c r="F28" s="90" t="str">
        <f t="shared" ca="1" si="0"/>
        <v/>
      </c>
      <c r="G28" s="93"/>
      <c r="H28" s="91"/>
      <c r="I28" s="12" t="str">
        <f t="shared" si="1"/>
        <v/>
      </c>
      <c r="AB28" s="10">
        <f t="shared" si="8"/>
        <v>0</v>
      </c>
      <c r="AC28" s="12">
        <f t="shared" si="9"/>
        <v>0</v>
      </c>
      <c r="AD28" s="12">
        <f t="shared" si="10"/>
        <v>0</v>
      </c>
      <c r="AE28" s="12">
        <f t="shared" si="11"/>
        <v>0</v>
      </c>
      <c r="AF28" s="18">
        <f t="shared" si="12"/>
        <v>0</v>
      </c>
      <c r="AG28" s="11">
        <f t="shared" si="13"/>
        <v>0</v>
      </c>
      <c r="AH28" s="12">
        <f t="shared" si="2"/>
        <v>0</v>
      </c>
      <c r="AI28" s="12">
        <f t="shared" si="3"/>
        <v>0</v>
      </c>
      <c r="AJ28" s="12">
        <f t="shared" si="4"/>
        <v>0</v>
      </c>
      <c r="AK28" s="18">
        <f t="shared" si="5"/>
        <v>0</v>
      </c>
      <c r="AL28" s="21">
        <f t="shared" si="6"/>
        <v>0</v>
      </c>
    </row>
    <row r="29" spans="2:38">
      <c r="B29" s="36">
        <f t="shared" si="14"/>
        <v>25</v>
      </c>
      <c r="C29" s="49" t="s">
        <v>44</v>
      </c>
      <c r="D29" s="12"/>
      <c r="E29" s="48">
        <f t="shared" ca="1" si="7"/>
        <v>0</v>
      </c>
      <c r="F29" s="90" t="str">
        <f t="shared" ca="1" si="0"/>
        <v/>
      </c>
      <c r="G29" s="92">
        <v>1</v>
      </c>
      <c r="H29" s="91"/>
      <c r="I29" s="12" t="str">
        <f t="shared" si="1"/>
        <v/>
      </c>
      <c r="AB29" s="10">
        <f t="shared" si="8"/>
        <v>0</v>
      </c>
      <c r="AC29" s="12">
        <f t="shared" si="9"/>
        <v>0</v>
      </c>
      <c r="AD29" s="12">
        <f t="shared" si="10"/>
        <v>0</v>
      </c>
      <c r="AE29" s="12">
        <f t="shared" si="11"/>
        <v>0</v>
      </c>
      <c r="AF29" s="18">
        <f t="shared" si="12"/>
        <v>0</v>
      </c>
      <c r="AG29" s="11">
        <f t="shared" si="13"/>
        <v>0</v>
      </c>
      <c r="AH29" s="12">
        <f t="shared" si="2"/>
        <v>0</v>
      </c>
      <c r="AI29" s="12">
        <f t="shared" si="3"/>
        <v>0</v>
      </c>
      <c r="AJ29" s="12">
        <f t="shared" si="4"/>
        <v>0</v>
      </c>
      <c r="AK29" s="18">
        <f t="shared" si="5"/>
        <v>0</v>
      </c>
      <c r="AL29" s="21">
        <f t="shared" si="6"/>
        <v>0</v>
      </c>
    </row>
    <row r="30" spans="2:38">
      <c r="B30" s="36">
        <f t="shared" si="14"/>
        <v>26</v>
      </c>
      <c r="C30" s="53" t="s">
        <v>58</v>
      </c>
      <c r="D30" s="22">
        <v>42643</v>
      </c>
      <c r="E30" s="48">
        <f t="shared" ca="1" si="7"/>
        <v>42643</v>
      </c>
      <c r="F30" s="90">
        <f t="shared" ca="1" si="0"/>
        <v>42733</v>
      </c>
      <c r="G30" s="93">
        <v>1</v>
      </c>
      <c r="H30" s="91" t="s">
        <v>20</v>
      </c>
      <c r="I30" s="12">
        <f t="shared" si="1"/>
        <v>90</v>
      </c>
      <c r="AB30" s="10">
        <f t="shared" si="8"/>
        <v>0</v>
      </c>
      <c r="AC30" s="12">
        <f t="shared" si="9"/>
        <v>0</v>
      </c>
      <c r="AD30" s="12">
        <f t="shared" si="10"/>
        <v>0</v>
      </c>
      <c r="AE30" s="12">
        <f t="shared" si="11"/>
        <v>1</v>
      </c>
      <c r="AF30" s="18">
        <f t="shared" si="12"/>
        <v>0</v>
      </c>
      <c r="AG30" s="11">
        <f t="shared" si="13"/>
        <v>0</v>
      </c>
      <c r="AH30" s="12">
        <f t="shared" si="2"/>
        <v>0</v>
      </c>
      <c r="AI30" s="12">
        <f t="shared" si="3"/>
        <v>0</v>
      </c>
      <c r="AJ30" s="12">
        <f t="shared" si="4"/>
        <v>90</v>
      </c>
      <c r="AK30" s="18">
        <f t="shared" si="5"/>
        <v>0</v>
      </c>
      <c r="AL30" s="21">
        <f t="shared" si="6"/>
        <v>90</v>
      </c>
    </row>
    <row r="31" spans="2:38">
      <c r="B31" s="36">
        <f t="shared" si="14"/>
        <v>27</v>
      </c>
      <c r="C31" s="53" t="s">
        <v>46</v>
      </c>
      <c r="D31" s="22">
        <v>42643</v>
      </c>
      <c r="E31" s="48">
        <f t="shared" ca="1" si="7"/>
        <v>42643</v>
      </c>
      <c r="F31" s="90">
        <f t="shared" ca="1" si="0"/>
        <v>42826</v>
      </c>
      <c r="G31" s="93">
        <v>0.5</v>
      </c>
      <c r="H31" s="91" t="s">
        <v>21</v>
      </c>
      <c r="I31" s="12">
        <f t="shared" si="1"/>
        <v>183</v>
      </c>
      <c r="AB31" s="10">
        <f t="shared" si="8"/>
        <v>0</v>
      </c>
      <c r="AC31" s="12">
        <f t="shared" si="9"/>
        <v>0</v>
      </c>
      <c r="AD31" s="12">
        <f t="shared" si="10"/>
        <v>0</v>
      </c>
      <c r="AE31" s="12">
        <f t="shared" si="11"/>
        <v>0</v>
      </c>
      <c r="AF31" s="18">
        <f t="shared" si="12"/>
        <v>1</v>
      </c>
      <c r="AG31" s="11">
        <f t="shared" si="13"/>
        <v>0</v>
      </c>
      <c r="AH31" s="12">
        <f t="shared" si="2"/>
        <v>0</v>
      </c>
      <c r="AI31" s="12">
        <f t="shared" si="3"/>
        <v>0</v>
      </c>
      <c r="AJ31" s="12">
        <f t="shared" si="4"/>
        <v>0</v>
      </c>
      <c r="AK31" s="18">
        <f t="shared" si="5"/>
        <v>182.5</v>
      </c>
      <c r="AL31" s="21">
        <f t="shared" si="6"/>
        <v>183</v>
      </c>
    </row>
    <row r="32" spans="2:38">
      <c r="B32" s="36">
        <f t="shared" si="14"/>
        <v>28</v>
      </c>
      <c r="C32" s="53" t="s">
        <v>47</v>
      </c>
      <c r="D32" s="22">
        <v>42643</v>
      </c>
      <c r="E32" s="48">
        <f t="shared" ca="1" si="7"/>
        <v>42643</v>
      </c>
      <c r="F32" s="90">
        <f t="shared" ca="1" si="0"/>
        <v>42733</v>
      </c>
      <c r="G32" s="93">
        <v>1</v>
      </c>
      <c r="H32" s="91" t="s">
        <v>20</v>
      </c>
      <c r="I32" s="12">
        <f t="shared" si="1"/>
        <v>90</v>
      </c>
      <c r="AB32" s="10">
        <f t="shared" si="8"/>
        <v>0</v>
      </c>
      <c r="AC32" s="12">
        <f t="shared" si="9"/>
        <v>0</v>
      </c>
      <c r="AD32" s="12">
        <f t="shared" si="10"/>
        <v>0</v>
      </c>
      <c r="AE32" s="12">
        <f t="shared" si="11"/>
        <v>1</v>
      </c>
      <c r="AF32" s="18">
        <f t="shared" si="12"/>
        <v>0</v>
      </c>
      <c r="AG32" s="11">
        <f t="shared" si="13"/>
        <v>0</v>
      </c>
      <c r="AH32" s="12">
        <f t="shared" si="2"/>
        <v>0</v>
      </c>
      <c r="AI32" s="12">
        <f t="shared" si="3"/>
        <v>0</v>
      </c>
      <c r="AJ32" s="12">
        <f t="shared" si="4"/>
        <v>90</v>
      </c>
      <c r="AK32" s="18">
        <f t="shared" si="5"/>
        <v>0</v>
      </c>
      <c r="AL32" s="21">
        <f t="shared" si="6"/>
        <v>90</v>
      </c>
    </row>
    <row r="33" spans="2:38">
      <c r="B33" s="36">
        <f t="shared" si="14"/>
        <v>29</v>
      </c>
      <c r="C33" s="54" t="s">
        <v>48</v>
      </c>
      <c r="D33" s="12"/>
      <c r="E33" s="48"/>
      <c r="F33" s="90" t="str">
        <f t="shared" si="0"/>
        <v/>
      </c>
      <c r="G33" s="92"/>
      <c r="H33" s="91"/>
      <c r="I33" s="12" t="str">
        <f t="shared" si="1"/>
        <v/>
      </c>
      <c r="AB33" s="10">
        <f t="shared" si="8"/>
        <v>0</v>
      </c>
      <c r="AC33" s="12">
        <f t="shared" si="9"/>
        <v>0</v>
      </c>
      <c r="AD33" s="12">
        <f t="shared" si="10"/>
        <v>0</v>
      </c>
      <c r="AE33" s="12">
        <f t="shared" si="11"/>
        <v>0</v>
      </c>
      <c r="AF33" s="18">
        <f t="shared" si="12"/>
        <v>0</v>
      </c>
      <c r="AG33" s="11">
        <f t="shared" si="13"/>
        <v>0</v>
      </c>
      <c r="AH33" s="12">
        <f t="shared" si="2"/>
        <v>0</v>
      </c>
      <c r="AI33" s="12">
        <f t="shared" si="3"/>
        <v>0</v>
      </c>
      <c r="AJ33" s="12">
        <f t="shared" si="4"/>
        <v>0</v>
      </c>
      <c r="AK33" s="18">
        <f t="shared" si="5"/>
        <v>0</v>
      </c>
      <c r="AL33" s="21">
        <f t="shared" si="6"/>
        <v>0</v>
      </c>
    </row>
    <row r="34" spans="2:38">
      <c r="B34" s="36">
        <f t="shared" si="14"/>
        <v>30</v>
      </c>
      <c r="C34" s="53" t="s">
        <v>60</v>
      </c>
      <c r="D34" s="22">
        <v>42643</v>
      </c>
      <c r="E34" s="48">
        <f t="shared" ca="1" si="7"/>
        <v>42643</v>
      </c>
      <c r="F34" s="90">
        <f t="shared" ca="1" si="0"/>
        <v>42673</v>
      </c>
      <c r="G34" s="93">
        <v>1</v>
      </c>
      <c r="H34" s="91" t="s">
        <v>19</v>
      </c>
      <c r="I34" s="12">
        <f t="shared" si="1"/>
        <v>30</v>
      </c>
      <c r="AB34" s="10">
        <f t="shared" si="8"/>
        <v>0</v>
      </c>
      <c r="AC34" s="12">
        <f t="shared" si="9"/>
        <v>0</v>
      </c>
      <c r="AD34" s="12">
        <f t="shared" si="10"/>
        <v>1</v>
      </c>
      <c r="AE34" s="12">
        <f t="shared" si="11"/>
        <v>0</v>
      </c>
      <c r="AF34" s="18">
        <f t="shared" si="12"/>
        <v>0</v>
      </c>
      <c r="AG34" s="11">
        <f t="shared" si="13"/>
        <v>0</v>
      </c>
      <c r="AH34" s="12">
        <f t="shared" si="2"/>
        <v>0</v>
      </c>
      <c r="AI34" s="12">
        <f t="shared" si="3"/>
        <v>30</v>
      </c>
      <c r="AJ34" s="12">
        <f t="shared" si="4"/>
        <v>0</v>
      </c>
      <c r="AK34" s="18">
        <f t="shared" si="5"/>
        <v>0</v>
      </c>
      <c r="AL34" s="21">
        <f t="shared" si="6"/>
        <v>30</v>
      </c>
    </row>
    <row r="35" spans="2:38">
      <c r="B35" s="36">
        <f t="shared" si="14"/>
        <v>31</v>
      </c>
      <c r="C35" s="53" t="s">
        <v>36</v>
      </c>
      <c r="D35" s="22">
        <v>42643</v>
      </c>
      <c r="E35" s="48">
        <f t="shared" ca="1" si="7"/>
        <v>42643</v>
      </c>
      <c r="F35" s="90">
        <f t="shared" ca="1" si="0"/>
        <v>42826</v>
      </c>
      <c r="G35" s="93">
        <v>0.5</v>
      </c>
      <c r="H35" s="91" t="s">
        <v>21</v>
      </c>
      <c r="I35" s="12">
        <f t="shared" si="1"/>
        <v>183</v>
      </c>
      <c r="AB35" s="10">
        <f t="shared" si="8"/>
        <v>0</v>
      </c>
      <c r="AC35" s="12">
        <f t="shared" si="9"/>
        <v>0</v>
      </c>
      <c r="AD35" s="12">
        <f t="shared" si="10"/>
        <v>0</v>
      </c>
      <c r="AE35" s="12">
        <f t="shared" si="11"/>
        <v>0</v>
      </c>
      <c r="AF35" s="18">
        <f t="shared" si="12"/>
        <v>1</v>
      </c>
      <c r="AG35" s="11">
        <f t="shared" si="13"/>
        <v>0</v>
      </c>
      <c r="AH35" s="12">
        <f t="shared" si="2"/>
        <v>0</v>
      </c>
      <c r="AI35" s="12">
        <f t="shared" si="3"/>
        <v>0</v>
      </c>
      <c r="AJ35" s="12">
        <f t="shared" si="4"/>
        <v>0</v>
      </c>
      <c r="AK35" s="18">
        <f t="shared" si="5"/>
        <v>182.5</v>
      </c>
      <c r="AL35" s="21">
        <f t="shared" si="6"/>
        <v>183</v>
      </c>
    </row>
    <row r="36" spans="2:38">
      <c r="B36" s="36">
        <f t="shared" si="14"/>
        <v>32</v>
      </c>
      <c r="C36" s="53" t="s">
        <v>49</v>
      </c>
      <c r="D36" s="22">
        <v>42643</v>
      </c>
      <c r="E36" s="48">
        <f t="shared" ca="1" si="7"/>
        <v>42643</v>
      </c>
      <c r="F36" s="90">
        <f t="shared" ca="1" si="0"/>
        <v>42673</v>
      </c>
      <c r="G36" s="93">
        <v>1</v>
      </c>
      <c r="H36" s="91" t="s">
        <v>19</v>
      </c>
      <c r="I36" s="12">
        <f t="shared" si="1"/>
        <v>30</v>
      </c>
      <c r="AB36" s="10">
        <f t="shared" si="8"/>
        <v>0</v>
      </c>
      <c r="AC36" s="12">
        <f t="shared" si="9"/>
        <v>0</v>
      </c>
      <c r="AD36" s="12">
        <f t="shared" si="10"/>
        <v>1</v>
      </c>
      <c r="AE36" s="12">
        <f t="shared" si="11"/>
        <v>0</v>
      </c>
      <c r="AF36" s="18">
        <f t="shared" si="12"/>
        <v>0</v>
      </c>
      <c r="AG36" s="11">
        <f t="shared" si="13"/>
        <v>0</v>
      </c>
      <c r="AH36" s="12">
        <f t="shared" si="2"/>
        <v>0</v>
      </c>
      <c r="AI36" s="12">
        <f t="shared" si="3"/>
        <v>30</v>
      </c>
      <c r="AJ36" s="12">
        <f t="shared" si="4"/>
        <v>0</v>
      </c>
      <c r="AK36" s="18">
        <f t="shared" si="5"/>
        <v>0</v>
      </c>
      <c r="AL36" s="21">
        <f t="shared" si="6"/>
        <v>30</v>
      </c>
    </row>
    <row r="37" spans="2:38">
      <c r="B37" s="36">
        <f t="shared" si="14"/>
        <v>33</v>
      </c>
      <c r="C37" s="53" t="s">
        <v>61</v>
      </c>
      <c r="D37" s="22">
        <v>42643</v>
      </c>
      <c r="E37" s="48">
        <f t="shared" ca="1" si="7"/>
        <v>42643</v>
      </c>
      <c r="F37" s="90">
        <f t="shared" ca="1" si="0"/>
        <v>42673</v>
      </c>
      <c r="G37" s="93">
        <v>1</v>
      </c>
      <c r="H37" s="91" t="s">
        <v>19</v>
      </c>
      <c r="I37" s="12">
        <f t="shared" ref="I37:I68" si="15">IF(AL37&gt;0,AL37,"")</f>
        <v>30</v>
      </c>
      <c r="AB37" s="10">
        <f t="shared" si="8"/>
        <v>0</v>
      </c>
      <c r="AC37" s="12">
        <f t="shared" si="9"/>
        <v>0</v>
      </c>
      <c r="AD37" s="12">
        <f t="shared" si="10"/>
        <v>1</v>
      </c>
      <c r="AE37" s="12">
        <f t="shared" si="11"/>
        <v>0</v>
      </c>
      <c r="AF37" s="18">
        <f t="shared" si="12"/>
        <v>0</v>
      </c>
      <c r="AG37" s="11">
        <f t="shared" ref="AG37:AG68" si="16">IF(AB37=1,$G37*1,0)</f>
        <v>0</v>
      </c>
      <c r="AH37" s="12">
        <f t="shared" ref="AH37:AH68" si="17">IF(AC37=1,$G37*7,0)</f>
        <v>0</v>
      </c>
      <c r="AI37" s="12">
        <f t="shared" ref="AI37:AI68" si="18">IF(AD37=1,$G37*30,0)</f>
        <v>30</v>
      </c>
      <c r="AJ37" s="12">
        <f t="shared" ref="AJ37:AJ68" si="19">IF(AE37=1,$G37*90,0)</f>
        <v>0</v>
      </c>
      <c r="AK37" s="18">
        <f t="shared" ref="AK37:AK68" si="20">IF(AF37=1,$G37*365,0)</f>
        <v>0</v>
      </c>
      <c r="AL37" s="21">
        <f t="shared" ref="AL37:AL68" si="21">IF(AND(G37&gt;1,G37="Années"),"Erreur de saisie",ROUND(SUM($AG37:$AK37),0))</f>
        <v>30</v>
      </c>
    </row>
    <row r="38" spans="2:38">
      <c r="B38" s="36">
        <f t="shared" si="14"/>
        <v>34</v>
      </c>
      <c r="C38" s="53" t="s">
        <v>62</v>
      </c>
      <c r="D38" s="22">
        <v>42643</v>
      </c>
      <c r="E38" s="48">
        <f t="shared" ca="1" si="7"/>
        <v>42643</v>
      </c>
      <c r="F38" s="90">
        <f t="shared" ca="1" si="0"/>
        <v>42673</v>
      </c>
      <c r="G38" s="95">
        <v>1</v>
      </c>
      <c r="H38" s="91" t="s">
        <v>19</v>
      </c>
      <c r="I38" s="12">
        <f t="shared" si="15"/>
        <v>30</v>
      </c>
      <c r="AB38" s="10">
        <f t="shared" si="8"/>
        <v>0</v>
      </c>
      <c r="AC38" s="12">
        <f t="shared" si="9"/>
        <v>0</v>
      </c>
      <c r="AD38" s="12">
        <f t="shared" si="10"/>
        <v>1</v>
      </c>
      <c r="AE38" s="12">
        <f t="shared" si="11"/>
        <v>0</v>
      </c>
      <c r="AF38" s="18">
        <f t="shared" si="12"/>
        <v>0</v>
      </c>
      <c r="AG38" s="11">
        <f t="shared" si="16"/>
        <v>0</v>
      </c>
      <c r="AH38" s="12">
        <f t="shared" si="17"/>
        <v>0</v>
      </c>
      <c r="AI38" s="12">
        <f t="shared" si="18"/>
        <v>30</v>
      </c>
      <c r="AJ38" s="12">
        <f t="shared" si="19"/>
        <v>0</v>
      </c>
      <c r="AK38" s="18">
        <f t="shared" si="20"/>
        <v>0</v>
      </c>
      <c r="AL38" s="21">
        <f t="shared" si="21"/>
        <v>30</v>
      </c>
    </row>
    <row r="39" spans="2:38">
      <c r="B39" s="36">
        <f t="shared" si="14"/>
        <v>35</v>
      </c>
      <c r="C39" s="54" t="s">
        <v>50</v>
      </c>
      <c r="D39" s="12"/>
      <c r="E39" s="48"/>
      <c r="F39" s="90" t="str">
        <f t="shared" si="0"/>
        <v/>
      </c>
      <c r="G39" s="92"/>
      <c r="H39" s="91"/>
      <c r="I39" s="12" t="str">
        <f t="shared" si="15"/>
        <v/>
      </c>
      <c r="AB39" s="10">
        <f t="shared" si="8"/>
        <v>0</v>
      </c>
      <c r="AC39" s="12">
        <f t="shared" si="9"/>
        <v>0</v>
      </c>
      <c r="AD39" s="12">
        <f t="shared" si="10"/>
        <v>0</v>
      </c>
      <c r="AE39" s="12">
        <f t="shared" si="11"/>
        <v>0</v>
      </c>
      <c r="AF39" s="18">
        <f t="shared" si="12"/>
        <v>0</v>
      </c>
      <c r="AG39" s="11">
        <f t="shared" si="16"/>
        <v>0</v>
      </c>
      <c r="AH39" s="12">
        <f t="shared" si="17"/>
        <v>0</v>
      </c>
      <c r="AI39" s="12">
        <f t="shared" si="18"/>
        <v>0</v>
      </c>
      <c r="AJ39" s="12">
        <f t="shared" si="19"/>
        <v>0</v>
      </c>
      <c r="AK39" s="18">
        <f t="shared" si="20"/>
        <v>0</v>
      </c>
      <c r="AL39" s="21">
        <f t="shared" si="21"/>
        <v>0</v>
      </c>
    </row>
    <row r="40" spans="2:38">
      <c r="B40" s="36">
        <f t="shared" si="14"/>
        <v>36</v>
      </c>
      <c r="C40" s="53" t="s">
        <v>63</v>
      </c>
      <c r="D40" s="22">
        <v>42643</v>
      </c>
      <c r="E40" s="48">
        <f t="shared" ca="1" si="7"/>
        <v>42643</v>
      </c>
      <c r="F40" s="90">
        <f t="shared" ca="1" si="0"/>
        <v>42733</v>
      </c>
      <c r="G40" s="93">
        <v>1</v>
      </c>
      <c r="H40" s="91" t="s">
        <v>20</v>
      </c>
      <c r="I40" s="12">
        <f t="shared" si="15"/>
        <v>90</v>
      </c>
      <c r="AB40" s="10">
        <f t="shared" si="8"/>
        <v>0</v>
      </c>
      <c r="AC40" s="12">
        <f t="shared" si="9"/>
        <v>0</v>
      </c>
      <c r="AD40" s="12">
        <f t="shared" si="10"/>
        <v>0</v>
      </c>
      <c r="AE40" s="12">
        <f t="shared" si="11"/>
        <v>1</v>
      </c>
      <c r="AF40" s="18">
        <f t="shared" si="12"/>
        <v>0</v>
      </c>
      <c r="AG40" s="11">
        <f t="shared" si="16"/>
        <v>0</v>
      </c>
      <c r="AH40" s="12">
        <f t="shared" si="17"/>
        <v>0</v>
      </c>
      <c r="AI40" s="12">
        <f t="shared" si="18"/>
        <v>0</v>
      </c>
      <c r="AJ40" s="12">
        <f t="shared" si="19"/>
        <v>90</v>
      </c>
      <c r="AK40" s="18">
        <f t="shared" si="20"/>
        <v>0</v>
      </c>
      <c r="AL40" s="21">
        <f t="shared" si="21"/>
        <v>90</v>
      </c>
    </row>
    <row r="41" spans="2:38">
      <c r="B41" s="36">
        <f t="shared" si="14"/>
        <v>37</v>
      </c>
      <c r="C41" s="50" t="s">
        <v>41</v>
      </c>
      <c r="D41" s="22">
        <v>42643</v>
      </c>
      <c r="E41" s="48">
        <f t="shared" ca="1" si="7"/>
        <v>42643</v>
      </c>
      <c r="F41" s="90">
        <f t="shared" ca="1" si="0"/>
        <v>42733</v>
      </c>
      <c r="G41" s="93">
        <v>1</v>
      </c>
      <c r="H41" s="91" t="s">
        <v>20</v>
      </c>
      <c r="I41" s="12">
        <f t="shared" si="15"/>
        <v>90</v>
      </c>
      <c r="AB41" s="10">
        <f t="shared" si="8"/>
        <v>0</v>
      </c>
      <c r="AC41" s="12">
        <f t="shared" si="9"/>
        <v>0</v>
      </c>
      <c r="AD41" s="12">
        <f t="shared" si="10"/>
        <v>0</v>
      </c>
      <c r="AE41" s="12">
        <f t="shared" si="11"/>
        <v>1</v>
      </c>
      <c r="AF41" s="18">
        <f t="shared" si="12"/>
        <v>0</v>
      </c>
      <c r="AG41" s="11">
        <f t="shared" si="16"/>
        <v>0</v>
      </c>
      <c r="AH41" s="12">
        <f t="shared" si="17"/>
        <v>0</v>
      </c>
      <c r="AI41" s="12">
        <f t="shared" si="18"/>
        <v>0</v>
      </c>
      <c r="AJ41" s="12">
        <f t="shared" si="19"/>
        <v>90</v>
      </c>
      <c r="AK41" s="18">
        <f t="shared" si="20"/>
        <v>0</v>
      </c>
      <c r="AL41" s="21">
        <f t="shared" si="21"/>
        <v>90</v>
      </c>
    </row>
    <row r="42" spans="2:38">
      <c r="B42" s="36">
        <f t="shared" si="14"/>
        <v>38</v>
      </c>
      <c r="C42" s="54" t="s">
        <v>51</v>
      </c>
      <c r="D42" s="12"/>
      <c r="E42" s="48"/>
      <c r="F42" s="90" t="str">
        <f t="shared" si="0"/>
        <v/>
      </c>
      <c r="G42" s="94"/>
      <c r="H42" s="91"/>
      <c r="I42" s="12" t="str">
        <f t="shared" si="15"/>
        <v/>
      </c>
      <c r="AB42" s="10">
        <f t="shared" si="8"/>
        <v>0</v>
      </c>
      <c r="AC42" s="12">
        <f t="shared" si="9"/>
        <v>0</v>
      </c>
      <c r="AD42" s="12">
        <f t="shared" si="10"/>
        <v>0</v>
      </c>
      <c r="AE42" s="12">
        <f t="shared" si="11"/>
        <v>0</v>
      </c>
      <c r="AF42" s="18">
        <f t="shared" si="12"/>
        <v>0</v>
      </c>
      <c r="AG42" s="11">
        <f t="shared" si="16"/>
        <v>0</v>
      </c>
      <c r="AH42" s="12">
        <f t="shared" si="17"/>
        <v>0</v>
      </c>
      <c r="AI42" s="12">
        <f t="shared" si="18"/>
        <v>0</v>
      </c>
      <c r="AJ42" s="12">
        <f t="shared" si="19"/>
        <v>0</v>
      </c>
      <c r="AK42" s="18">
        <f t="shared" si="20"/>
        <v>0</v>
      </c>
      <c r="AL42" s="21">
        <f t="shared" si="21"/>
        <v>0</v>
      </c>
    </row>
    <row r="43" spans="2:38">
      <c r="B43" s="36">
        <f t="shared" si="14"/>
        <v>39</v>
      </c>
      <c r="C43" s="53" t="s">
        <v>63</v>
      </c>
      <c r="D43" s="22">
        <v>42643</v>
      </c>
      <c r="E43" s="48">
        <f t="shared" ca="1" si="7"/>
        <v>42643</v>
      </c>
      <c r="F43" s="90">
        <f t="shared" ca="1" si="0"/>
        <v>42733</v>
      </c>
      <c r="G43" s="93">
        <v>1</v>
      </c>
      <c r="H43" s="91" t="s">
        <v>20</v>
      </c>
      <c r="I43" s="12">
        <f t="shared" si="15"/>
        <v>90</v>
      </c>
      <c r="AB43" s="10">
        <f t="shared" si="8"/>
        <v>0</v>
      </c>
      <c r="AC43" s="12">
        <f t="shared" si="9"/>
        <v>0</v>
      </c>
      <c r="AD43" s="12">
        <f t="shared" si="10"/>
        <v>0</v>
      </c>
      <c r="AE43" s="12">
        <f t="shared" si="11"/>
        <v>1</v>
      </c>
      <c r="AF43" s="18">
        <f t="shared" si="12"/>
        <v>0</v>
      </c>
      <c r="AG43" s="11">
        <f t="shared" si="16"/>
        <v>0</v>
      </c>
      <c r="AH43" s="12">
        <f t="shared" si="17"/>
        <v>0</v>
      </c>
      <c r="AI43" s="12">
        <f t="shared" si="18"/>
        <v>0</v>
      </c>
      <c r="AJ43" s="12">
        <f t="shared" si="19"/>
        <v>90</v>
      </c>
      <c r="AK43" s="18">
        <f t="shared" si="20"/>
        <v>0</v>
      </c>
      <c r="AL43" s="21">
        <f t="shared" si="21"/>
        <v>90</v>
      </c>
    </row>
    <row r="44" spans="2:38">
      <c r="B44" s="36">
        <f t="shared" si="14"/>
        <v>40</v>
      </c>
      <c r="C44" s="53" t="s">
        <v>64</v>
      </c>
      <c r="D44" s="22">
        <v>42643</v>
      </c>
      <c r="E44" s="48">
        <f t="shared" ca="1" si="7"/>
        <v>42643</v>
      </c>
      <c r="F44" s="90">
        <f t="shared" ca="1" si="0"/>
        <v>42733</v>
      </c>
      <c r="G44" s="93">
        <v>1</v>
      </c>
      <c r="H44" s="91" t="s">
        <v>20</v>
      </c>
      <c r="I44" s="12">
        <f t="shared" si="15"/>
        <v>90</v>
      </c>
      <c r="AB44" s="10">
        <f t="shared" si="8"/>
        <v>0</v>
      </c>
      <c r="AC44" s="12">
        <f t="shared" si="9"/>
        <v>0</v>
      </c>
      <c r="AD44" s="12">
        <f t="shared" si="10"/>
        <v>0</v>
      </c>
      <c r="AE44" s="12">
        <f t="shared" si="11"/>
        <v>1</v>
      </c>
      <c r="AF44" s="18">
        <f t="shared" si="12"/>
        <v>0</v>
      </c>
      <c r="AG44" s="11">
        <f t="shared" si="16"/>
        <v>0</v>
      </c>
      <c r="AH44" s="12">
        <f t="shared" si="17"/>
        <v>0</v>
      </c>
      <c r="AI44" s="12">
        <f t="shared" si="18"/>
        <v>0</v>
      </c>
      <c r="AJ44" s="12">
        <f t="shared" si="19"/>
        <v>90</v>
      </c>
      <c r="AK44" s="18">
        <f t="shared" si="20"/>
        <v>0</v>
      </c>
      <c r="AL44" s="21">
        <f t="shared" si="21"/>
        <v>90</v>
      </c>
    </row>
    <row r="45" spans="2:38">
      <c r="B45" s="36">
        <f t="shared" si="14"/>
        <v>41</v>
      </c>
      <c r="C45" s="54" t="s">
        <v>52</v>
      </c>
      <c r="D45" s="12"/>
      <c r="E45" s="48"/>
      <c r="F45" s="90" t="str">
        <f t="shared" si="0"/>
        <v/>
      </c>
      <c r="G45" s="92"/>
      <c r="H45" s="91"/>
      <c r="I45" s="12" t="str">
        <f t="shared" si="15"/>
        <v/>
      </c>
      <c r="AB45" s="10">
        <f t="shared" si="8"/>
        <v>0</v>
      </c>
      <c r="AC45" s="12">
        <f t="shared" si="9"/>
        <v>0</v>
      </c>
      <c r="AD45" s="12">
        <f t="shared" si="10"/>
        <v>0</v>
      </c>
      <c r="AE45" s="12">
        <f t="shared" si="11"/>
        <v>0</v>
      </c>
      <c r="AF45" s="18">
        <f t="shared" si="12"/>
        <v>0</v>
      </c>
      <c r="AG45" s="11">
        <f t="shared" si="16"/>
        <v>0</v>
      </c>
      <c r="AH45" s="12">
        <f t="shared" si="17"/>
        <v>0</v>
      </c>
      <c r="AI45" s="12">
        <f t="shared" si="18"/>
        <v>0</v>
      </c>
      <c r="AJ45" s="12">
        <f t="shared" si="19"/>
        <v>0</v>
      </c>
      <c r="AK45" s="18">
        <f t="shared" si="20"/>
        <v>0</v>
      </c>
      <c r="AL45" s="21">
        <f t="shared" si="21"/>
        <v>0</v>
      </c>
    </row>
    <row r="46" spans="2:38">
      <c r="B46" s="36">
        <f t="shared" si="14"/>
        <v>42</v>
      </c>
      <c r="C46" s="53" t="s">
        <v>53</v>
      </c>
      <c r="D46" s="22">
        <v>42643</v>
      </c>
      <c r="E46" s="48">
        <f t="shared" ca="1" si="7"/>
        <v>42643</v>
      </c>
      <c r="F46" s="90">
        <f t="shared" ca="1" si="0"/>
        <v>42826</v>
      </c>
      <c r="G46" s="93">
        <v>0.5</v>
      </c>
      <c r="H46" s="91" t="s">
        <v>21</v>
      </c>
      <c r="I46" s="12">
        <f t="shared" si="15"/>
        <v>183</v>
      </c>
      <c r="AB46" s="10">
        <f t="shared" si="8"/>
        <v>0</v>
      </c>
      <c r="AC46" s="12">
        <f t="shared" si="9"/>
        <v>0</v>
      </c>
      <c r="AD46" s="12">
        <f t="shared" si="10"/>
        <v>0</v>
      </c>
      <c r="AE46" s="12">
        <f t="shared" si="11"/>
        <v>0</v>
      </c>
      <c r="AF46" s="18">
        <f t="shared" si="12"/>
        <v>1</v>
      </c>
      <c r="AG46" s="11">
        <f t="shared" si="16"/>
        <v>0</v>
      </c>
      <c r="AH46" s="12">
        <f t="shared" si="17"/>
        <v>0</v>
      </c>
      <c r="AI46" s="12">
        <f t="shared" si="18"/>
        <v>0</v>
      </c>
      <c r="AJ46" s="12">
        <f t="shared" si="19"/>
        <v>0</v>
      </c>
      <c r="AK46" s="18">
        <f t="shared" si="20"/>
        <v>182.5</v>
      </c>
      <c r="AL46" s="21">
        <f t="shared" si="21"/>
        <v>183</v>
      </c>
    </row>
    <row r="47" spans="2:38">
      <c r="B47" s="36">
        <f t="shared" si="14"/>
        <v>43</v>
      </c>
      <c r="C47" s="53" t="s">
        <v>54</v>
      </c>
      <c r="D47" s="22">
        <v>42643</v>
      </c>
      <c r="E47" s="48">
        <f t="shared" ca="1" si="7"/>
        <v>42643</v>
      </c>
      <c r="F47" s="90">
        <f t="shared" ca="1" si="0"/>
        <v>42826</v>
      </c>
      <c r="G47" s="93">
        <v>0.5</v>
      </c>
      <c r="H47" s="91" t="s">
        <v>21</v>
      </c>
      <c r="I47" s="12">
        <f t="shared" si="15"/>
        <v>183</v>
      </c>
      <c r="AB47" s="10">
        <f t="shared" si="8"/>
        <v>0</v>
      </c>
      <c r="AC47" s="12">
        <f t="shared" si="9"/>
        <v>0</v>
      </c>
      <c r="AD47" s="12">
        <f t="shared" si="10"/>
        <v>0</v>
      </c>
      <c r="AE47" s="12">
        <f t="shared" si="11"/>
        <v>0</v>
      </c>
      <c r="AF47" s="18">
        <f t="shared" si="12"/>
        <v>1</v>
      </c>
      <c r="AG47" s="11">
        <f t="shared" si="16"/>
        <v>0</v>
      </c>
      <c r="AH47" s="12">
        <f t="shared" si="17"/>
        <v>0</v>
      </c>
      <c r="AI47" s="12">
        <f t="shared" si="18"/>
        <v>0</v>
      </c>
      <c r="AJ47" s="12">
        <f t="shared" si="19"/>
        <v>0</v>
      </c>
      <c r="AK47" s="18">
        <f t="shared" si="20"/>
        <v>182.5</v>
      </c>
      <c r="AL47" s="21">
        <f t="shared" si="21"/>
        <v>183</v>
      </c>
    </row>
    <row r="48" spans="2:38">
      <c r="B48" s="36">
        <f t="shared" si="14"/>
        <v>44</v>
      </c>
      <c r="C48" s="53" t="s">
        <v>55</v>
      </c>
      <c r="D48" s="22">
        <v>42643</v>
      </c>
      <c r="E48" s="48">
        <f t="shared" ca="1" si="7"/>
        <v>42643</v>
      </c>
      <c r="F48" s="90">
        <f t="shared" ca="1" si="0"/>
        <v>42733</v>
      </c>
      <c r="G48" s="93">
        <v>1</v>
      </c>
      <c r="H48" s="91" t="s">
        <v>20</v>
      </c>
      <c r="I48" s="12">
        <f t="shared" si="15"/>
        <v>90</v>
      </c>
      <c r="AB48" s="10">
        <f t="shared" si="8"/>
        <v>0</v>
      </c>
      <c r="AC48" s="12">
        <f t="shared" si="9"/>
        <v>0</v>
      </c>
      <c r="AD48" s="12">
        <f t="shared" si="10"/>
        <v>0</v>
      </c>
      <c r="AE48" s="12">
        <f t="shared" si="11"/>
        <v>1</v>
      </c>
      <c r="AF48" s="18">
        <f t="shared" si="12"/>
        <v>0</v>
      </c>
      <c r="AG48" s="11">
        <f t="shared" si="16"/>
        <v>0</v>
      </c>
      <c r="AH48" s="12">
        <f t="shared" si="17"/>
        <v>0</v>
      </c>
      <c r="AI48" s="12">
        <f t="shared" si="18"/>
        <v>0</v>
      </c>
      <c r="AJ48" s="12">
        <f t="shared" si="19"/>
        <v>90</v>
      </c>
      <c r="AK48" s="18">
        <f t="shared" si="20"/>
        <v>0</v>
      </c>
      <c r="AL48" s="21">
        <f t="shared" si="21"/>
        <v>90</v>
      </c>
    </row>
    <row r="49" spans="2:38">
      <c r="B49" s="36">
        <f t="shared" si="14"/>
        <v>45</v>
      </c>
      <c r="C49" s="54" t="s">
        <v>56</v>
      </c>
      <c r="D49" s="12"/>
      <c r="E49" s="48"/>
      <c r="F49" s="90" t="str">
        <f t="shared" si="0"/>
        <v/>
      </c>
      <c r="G49" s="92"/>
      <c r="H49" s="91"/>
      <c r="I49" s="12" t="str">
        <f t="shared" si="15"/>
        <v/>
      </c>
      <c r="AB49" s="10">
        <f t="shared" si="8"/>
        <v>0</v>
      </c>
      <c r="AC49" s="12">
        <f t="shared" si="9"/>
        <v>0</v>
      </c>
      <c r="AD49" s="12">
        <f t="shared" si="10"/>
        <v>0</v>
      </c>
      <c r="AE49" s="12">
        <f t="shared" si="11"/>
        <v>0</v>
      </c>
      <c r="AF49" s="18">
        <f t="shared" si="12"/>
        <v>0</v>
      </c>
      <c r="AG49" s="11">
        <f t="shared" si="16"/>
        <v>0</v>
      </c>
      <c r="AH49" s="12">
        <f t="shared" si="17"/>
        <v>0</v>
      </c>
      <c r="AI49" s="12">
        <f t="shared" si="18"/>
        <v>0</v>
      </c>
      <c r="AJ49" s="12">
        <f t="shared" si="19"/>
        <v>0</v>
      </c>
      <c r="AK49" s="18">
        <f t="shared" si="20"/>
        <v>0</v>
      </c>
      <c r="AL49" s="21">
        <f t="shared" si="21"/>
        <v>0</v>
      </c>
    </row>
    <row r="50" spans="2:38">
      <c r="B50" s="36">
        <f t="shared" si="14"/>
        <v>46</v>
      </c>
      <c r="C50" s="53" t="s">
        <v>57</v>
      </c>
      <c r="D50" s="22">
        <v>42643</v>
      </c>
      <c r="E50" s="48">
        <f t="shared" ca="1" si="7"/>
        <v>42643</v>
      </c>
      <c r="F50" s="90">
        <f t="shared" ca="1" si="0"/>
        <v>42733</v>
      </c>
      <c r="G50" s="93">
        <v>1</v>
      </c>
      <c r="H50" s="91" t="s">
        <v>20</v>
      </c>
      <c r="I50" s="12">
        <f t="shared" si="15"/>
        <v>90</v>
      </c>
      <c r="AB50" s="10">
        <f t="shared" si="8"/>
        <v>0</v>
      </c>
      <c r="AC50" s="12">
        <f t="shared" si="9"/>
        <v>0</v>
      </c>
      <c r="AD50" s="12">
        <f t="shared" si="10"/>
        <v>0</v>
      </c>
      <c r="AE50" s="12">
        <f t="shared" si="11"/>
        <v>1</v>
      </c>
      <c r="AF50" s="18">
        <f t="shared" si="12"/>
        <v>0</v>
      </c>
      <c r="AG50" s="11">
        <f t="shared" si="16"/>
        <v>0</v>
      </c>
      <c r="AH50" s="12">
        <f t="shared" si="17"/>
        <v>0</v>
      </c>
      <c r="AI50" s="12">
        <f t="shared" si="18"/>
        <v>0</v>
      </c>
      <c r="AJ50" s="12">
        <f t="shared" si="19"/>
        <v>90</v>
      </c>
      <c r="AK50" s="18">
        <f t="shared" si="20"/>
        <v>0</v>
      </c>
      <c r="AL50" s="21">
        <f t="shared" si="21"/>
        <v>90</v>
      </c>
    </row>
    <row r="51" spans="2:38">
      <c r="B51" s="36">
        <f t="shared" si="14"/>
        <v>47</v>
      </c>
      <c r="C51" s="51"/>
      <c r="D51" s="12"/>
      <c r="E51" s="48">
        <f t="shared" ca="1" si="7"/>
        <v>0</v>
      </c>
      <c r="F51" s="90" t="str">
        <f t="shared" ca="1" si="0"/>
        <v/>
      </c>
      <c r="G51" s="93"/>
      <c r="H51" s="91"/>
      <c r="I51" s="12" t="str">
        <f t="shared" si="15"/>
        <v/>
      </c>
      <c r="AB51" s="10">
        <f t="shared" si="8"/>
        <v>0</v>
      </c>
      <c r="AC51" s="12">
        <f t="shared" si="9"/>
        <v>0</v>
      </c>
      <c r="AD51" s="12">
        <f t="shared" si="10"/>
        <v>0</v>
      </c>
      <c r="AE51" s="12">
        <f t="shared" si="11"/>
        <v>0</v>
      </c>
      <c r="AF51" s="18">
        <f t="shared" si="12"/>
        <v>0</v>
      </c>
      <c r="AG51" s="11">
        <f t="shared" si="16"/>
        <v>0</v>
      </c>
      <c r="AH51" s="12">
        <f t="shared" si="17"/>
        <v>0</v>
      </c>
      <c r="AI51" s="12">
        <f t="shared" si="18"/>
        <v>0</v>
      </c>
      <c r="AJ51" s="12">
        <f t="shared" si="19"/>
        <v>0</v>
      </c>
      <c r="AK51" s="18">
        <f t="shared" si="20"/>
        <v>0</v>
      </c>
      <c r="AL51" s="21">
        <f t="shared" si="21"/>
        <v>0</v>
      </c>
    </row>
    <row r="52" spans="2:38">
      <c r="B52" s="36">
        <f t="shared" si="14"/>
        <v>48</v>
      </c>
      <c r="C52" s="55" t="s">
        <v>65</v>
      </c>
      <c r="D52" s="12"/>
      <c r="E52" s="48">
        <f t="shared" ca="1" si="7"/>
        <v>0</v>
      </c>
      <c r="F52" s="90" t="str">
        <f t="shared" ca="1" si="0"/>
        <v/>
      </c>
      <c r="G52" s="94">
        <v>1</v>
      </c>
      <c r="H52" s="91"/>
      <c r="I52" s="12" t="str">
        <f t="shared" si="15"/>
        <v/>
      </c>
      <c r="AB52" s="10">
        <f t="shared" si="8"/>
        <v>0</v>
      </c>
      <c r="AC52" s="12">
        <f t="shared" si="9"/>
        <v>0</v>
      </c>
      <c r="AD52" s="12">
        <f t="shared" si="10"/>
        <v>0</v>
      </c>
      <c r="AE52" s="12">
        <f t="shared" si="11"/>
        <v>0</v>
      </c>
      <c r="AF52" s="18">
        <f t="shared" si="12"/>
        <v>0</v>
      </c>
      <c r="AG52" s="11">
        <f t="shared" si="16"/>
        <v>0</v>
      </c>
      <c r="AH52" s="12">
        <f t="shared" si="17"/>
        <v>0</v>
      </c>
      <c r="AI52" s="12">
        <f t="shared" si="18"/>
        <v>0</v>
      </c>
      <c r="AJ52" s="12">
        <f t="shared" si="19"/>
        <v>0</v>
      </c>
      <c r="AK52" s="18">
        <f t="shared" si="20"/>
        <v>0</v>
      </c>
      <c r="AL52" s="21">
        <f t="shared" si="21"/>
        <v>0</v>
      </c>
    </row>
    <row r="53" spans="2:38">
      <c r="B53" s="36">
        <f t="shared" si="14"/>
        <v>49</v>
      </c>
      <c r="C53" s="53" t="s">
        <v>45</v>
      </c>
      <c r="D53" s="22">
        <v>42650</v>
      </c>
      <c r="E53" s="48">
        <f t="shared" ca="1" si="7"/>
        <v>42650</v>
      </c>
      <c r="F53" s="90">
        <f t="shared" ca="1" si="0"/>
        <v>42740</v>
      </c>
      <c r="G53" s="96">
        <v>1</v>
      </c>
      <c r="H53" s="91" t="s">
        <v>20</v>
      </c>
      <c r="I53" s="12">
        <f t="shared" si="15"/>
        <v>90</v>
      </c>
      <c r="AB53" s="10">
        <f t="shared" si="8"/>
        <v>0</v>
      </c>
      <c r="AC53" s="12">
        <f t="shared" si="9"/>
        <v>0</v>
      </c>
      <c r="AD53" s="12">
        <f t="shared" si="10"/>
        <v>0</v>
      </c>
      <c r="AE53" s="12">
        <f t="shared" si="11"/>
        <v>1</v>
      </c>
      <c r="AF53" s="18">
        <f t="shared" si="12"/>
        <v>0</v>
      </c>
      <c r="AG53" s="11">
        <f t="shared" si="16"/>
        <v>0</v>
      </c>
      <c r="AH53" s="12">
        <f t="shared" si="17"/>
        <v>0</v>
      </c>
      <c r="AI53" s="12">
        <f t="shared" si="18"/>
        <v>0</v>
      </c>
      <c r="AJ53" s="12">
        <f t="shared" si="19"/>
        <v>90</v>
      </c>
      <c r="AK53" s="18">
        <f t="shared" si="20"/>
        <v>0</v>
      </c>
      <c r="AL53" s="21">
        <f t="shared" si="21"/>
        <v>90</v>
      </c>
    </row>
    <row r="54" spans="2:38">
      <c r="B54" s="36">
        <f t="shared" si="14"/>
        <v>50</v>
      </c>
      <c r="C54" s="53" t="s">
        <v>66</v>
      </c>
      <c r="D54" s="22">
        <v>42650</v>
      </c>
      <c r="E54" s="48">
        <f t="shared" ca="1" si="7"/>
        <v>42650</v>
      </c>
      <c r="F54" s="90">
        <f t="shared" ca="1" si="0"/>
        <v>42740</v>
      </c>
      <c r="G54" s="93">
        <v>1</v>
      </c>
      <c r="H54" s="91" t="s">
        <v>20</v>
      </c>
      <c r="I54" s="12">
        <f t="shared" si="15"/>
        <v>90</v>
      </c>
      <c r="AB54" s="10">
        <f t="shared" si="8"/>
        <v>0</v>
      </c>
      <c r="AC54" s="12">
        <f t="shared" si="9"/>
        <v>0</v>
      </c>
      <c r="AD54" s="12">
        <f t="shared" si="10"/>
        <v>0</v>
      </c>
      <c r="AE54" s="12">
        <f t="shared" si="11"/>
        <v>1</v>
      </c>
      <c r="AF54" s="18">
        <f t="shared" si="12"/>
        <v>0</v>
      </c>
      <c r="AG54" s="11">
        <f t="shared" si="16"/>
        <v>0</v>
      </c>
      <c r="AH54" s="12">
        <f t="shared" si="17"/>
        <v>0</v>
      </c>
      <c r="AI54" s="12">
        <f t="shared" si="18"/>
        <v>0</v>
      </c>
      <c r="AJ54" s="12">
        <f t="shared" si="19"/>
        <v>90</v>
      </c>
      <c r="AK54" s="18">
        <f t="shared" si="20"/>
        <v>0</v>
      </c>
      <c r="AL54" s="21">
        <f t="shared" si="21"/>
        <v>90</v>
      </c>
    </row>
    <row r="55" spans="2:38">
      <c r="B55" s="36">
        <f t="shared" si="14"/>
        <v>51</v>
      </c>
      <c r="C55" s="53" t="s">
        <v>67</v>
      </c>
      <c r="D55" s="22">
        <v>42650</v>
      </c>
      <c r="E55" s="48">
        <f t="shared" ca="1" si="7"/>
        <v>42650</v>
      </c>
      <c r="F55" s="90">
        <f t="shared" ca="1" si="0"/>
        <v>42740</v>
      </c>
      <c r="G55" s="95">
        <v>1</v>
      </c>
      <c r="H55" s="91" t="s">
        <v>20</v>
      </c>
      <c r="I55" s="12">
        <f t="shared" si="15"/>
        <v>90</v>
      </c>
      <c r="AB55" s="10">
        <f t="shared" si="8"/>
        <v>0</v>
      </c>
      <c r="AC55" s="12">
        <f t="shared" si="9"/>
        <v>0</v>
      </c>
      <c r="AD55" s="12">
        <f t="shared" si="10"/>
        <v>0</v>
      </c>
      <c r="AE55" s="12">
        <f t="shared" si="11"/>
        <v>1</v>
      </c>
      <c r="AF55" s="18">
        <f t="shared" si="12"/>
        <v>0</v>
      </c>
      <c r="AG55" s="11">
        <f t="shared" si="16"/>
        <v>0</v>
      </c>
      <c r="AH55" s="12">
        <f t="shared" si="17"/>
        <v>0</v>
      </c>
      <c r="AI55" s="12">
        <f t="shared" si="18"/>
        <v>0</v>
      </c>
      <c r="AJ55" s="12">
        <f t="shared" si="19"/>
        <v>90</v>
      </c>
      <c r="AK55" s="18">
        <f t="shared" si="20"/>
        <v>0</v>
      </c>
      <c r="AL55" s="21">
        <f t="shared" si="21"/>
        <v>90</v>
      </c>
    </row>
    <row r="56" spans="2:38">
      <c r="B56" s="36">
        <f t="shared" si="14"/>
        <v>52</v>
      </c>
      <c r="C56" s="54" t="s">
        <v>59</v>
      </c>
      <c r="D56" s="12"/>
      <c r="E56" s="48"/>
      <c r="F56" s="90" t="str">
        <f t="shared" si="0"/>
        <v/>
      </c>
      <c r="G56" s="94"/>
      <c r="H56" s="91"/>
      <c r="I56" s="12" t="str">
        <f t="shared" si="15"/>
        <v/>
      </c>
      <c r="AB56" s="10">
        <f t="shared" si="8"/>
        <v>0</v>
      </c>
      <c r="AC56" s="12">
        <f t="shared" si="9"/>
        <v>0</v>
      </c>
      <c r="AD56" s="12">
        <f t="shared" si="10"/>
        <v>0</v>
      </c>
      <c r="AE56" s="12">
        <f t="shared" si="11"/>
        <v>0</v>
      </c>
      <c r="AF56" s="18">
        <f t="shared" si="12"/>
        <v>0</v>
      </c>
      <c r="AG56" s="11">
        <f t="shared" si="16"/>
        <v>0</v>
      </c>
      <c r="AH56" s="12">
        <f t="shared" si="17"/>
        <v>0</v>
      </c>
      <c r="AI56" s="12">
        <f t="shared" si="18"/>
        <v>0</v>
      </c>
      <c r="AJ56" s="12">
        <f t="shared" si="19"/>
        <v>0</v>
      </c>
      <c r="AK56" s="18">
        <f t="shared" si="20"/>
        <v>0</v>
      </c>
      <c r="AL56" s="21">
        <f t="shared" si="21"/>
        <v>0</v>
      </c>
    </row>
    <row r="57" spans="2:38">
      <c r="B57" s="36">
        <f t="shared" si="14"/>
        <v>53</v>
      </c>
      <c r="C57" s="53" t="s">
        <v>68</v>
      </c>
      <c r="D57" s="22">
        <v>42650</v>
      </c>
      <c r="E57" s="48">
        <f t="shared" ca="1" si="7"/>
        <v>42650</v>
      </c>
      <c r="F57" s="90">
        <f t="shared" ca="1" si="0"/>
        <v>42833</v>
      </c>
      <c r="G57" s="93">
        <v>0.5</v>
      </c>
      <c r="H57" s="91" t="s">
        <v>21</v>
      </c>
      <c r="I57" s="12">
        <f t="shared" si="15"/>
        <v>183</v>
      </c>
      <c r="AB57" s="10">
        <f t="shared" si="8"/>
        <v>0</v>
      </c>
      <c r="AC57" s="12">
        <f t="shared" si="9"/>
        <v>0</v>
      </c>
      <c r="AD57" s="12">
        <f t="shared" si="10"/>
        <v>0</v>
      </c>
      <c r="AE57" s="12">
        <f t="shared" si="11"/>
        <v>0</v>
      </c>
      <c r="AF57" s="18">
        <f t="shared" si="12"/>
        <v>1</v>
      </c>
      <c r="AG57" s="11">
        <f t="shared" si="16"/>
        <v>0</v>
      </c>
      <c r="AH57" s="12">
        <f t="shared" si="17"/>
        <v>0</v>
      </c>
      <c r="AI57" s="12">
        <f t="shared" si="18"/>
        <v>0</v>
      </c>
      <c r="AJ57" s="12">
        <f t="shared" si="19"/>
        <v>0</v>
      </c>
      <c r="AK57" s="18">
        <f t="shared" si="20"/>
        <v>182.5</v>
      </c>
      <c r="AL57" s="21">
        <f t="shared" si="21"/>
        <v>183</v>
      </c>
    </row>
    <row r="58" spans="2:38">
      <c r="B58" s="36">
        <f t="shared" si="14"/>
        <v>54</v>
      </c>
      <c r="C58" s="53" t="s">
        <v>69</v>
      </c>
      <c r="D58" s="22">
        <v>42650</v>
      </c>
      <c r="E58" s="48">
        <f t="shared" ca="1" si="7"/>
        <v>42650</v>
      </c>
      <c r="F58" s="90">
        <f t="shared" ca="1" si="0"/>
        <v>42680</v>
      </c>
      <c r="G58" s="93">
        <v>1</v>
      </c>
      <c r="H58" s="91" t="s">
        <v>19</v>
      </c>
      <c r="I58" s="12">
        <f t="shared" si="15"/>
        <v>30</v>
      </c>
      <c r="AB58" s="10">
        <f t="shared" si="8"/>
        <v>0</v>
      </c>
      <c r="AC58" s="12">
        <f t="shared" si="9"/>
        <v>0</v>
      </c>
      <c r="AD58" s="12">
        <f t="shared" si="10"/>
        <v>1</v>
      </c>
      <c r="AE58" s="12">
        <f t="shared" si="11"/>
        <v>0</v>
      </c>
      <c r="AF58" s="18">
        <f t="shared" si="12"/>
        <v>0</v>
      </c>
      <c r="AG58" s="11">
        <f t="shared" si="16"/>
        <v>0</v>
      </c>
      <c r="AH58" s="12">
        <f t="shared" si="17"/>
        <v>0</v>
      </c>
      <c r="AI58" s="12">
        <f t="shared" si="18"/>
        <v>30</v>
      </c>
      <c r="AJ58" s="12">
        <f t="shared" si="19"/>
        <v>0</v>
      </c>
      <c r="AK58" s="18">
        <f t="shared" si="20"/>
        <v>0</v>
      </c>
      <c r="AL58" s="21">
        <f t="shared" si="21"/>
        <v>30</v>
      </c>
    </row>
    <row r="59" spans="2:38">
      <c r="B59" s="36">
        <f t="shared" si="14"/>
        <v>55</v>
      </c>
      <c r="C59" s="54" t="s">
        <v>70</v>
      </c>
      <c r="D59" s="12"/>
      <c r="E59" s="48"/>
      <c r="F59" s="90" t="str">
        <f t="shared" si="0"/>
        <v/>
      </c>
      <c r="G59" s="92"/>
      <c r="H59" s="91"/>
      <c r="I59" s="12" t="str">
        <f t="shared" si="15"/>
        <v/>
      </c>
      <c r="AB59" s="10">
        <f t="shared" si="8"/>
        <v>0</v>
      </c>
      <c r="AC59" s="12">
        <f t="shared" si="9"/>
        <v>0</v>
      </c>
      <c r="AD59" s="12">
        <f t="shared" si="10"/>
        <v>0</v>
      </c>
      <c r="AE59" s="12">
        <f t="shared" si="11"/>
        <v>0</v>
      </c>
      <c r="AF59" s="18">
        <f t="shared" si="12"/>
        <v>0</v>
      </c>
      <c r="AG59" s="11">
        <f t="shared" si="16"/>
        <v>0</v>
      </c>
      <c r="AH59" s="12">
        <f t="shared" si="17"/>
        <v>0</v>
      </c>
      <c r="AI59" s="12">
        <f t="shared" si="18"/>
        <v>0</v>
      </c>
      <c r="AJ59" s="12">
        <f t="shared" si="19"/>
        <v>0</v>
      </c>
      <c r="AK59" s="18">
        <f t="shared" si="20"/>
        <v>0</v>
      </c>
      <c r="AL59" s="21">
        <f t="shared" si="21"/>
        <v>0</v>
      </c>
    </row>
    <row r="60" spans="2:38">
      <c r="B60" s="36">
        <f t="shared" si="14"/>
        <v>56</v>
      </c>
      <c r="C60" s="53" t="s">
        <v>71</v>
      </c>
      <c r="D60" s="22">
        <v>42650</v>
      </c>
      <c r="E60" s="48">
        <f t="shared" ca="1" si="7"/>
        <v>42650</v>
      </c>
      <c r="F60" s="90">
        <f t="shared" ca="1" si="0"/>
        <v>42657</v>
      </c>
      <c r="G60" s="93">
        <v>1</v>
      </c>
      <c r="H60" s="91" t="s">
        <v>18</v>
      </c>
      <c r="I60" s="12">
        <f t="shared" si="15"/>
        <v>7</v>
      </c>
      <c r="AB60" s="10">
        <f t="shared" si="8"/>
        <v>0</v>
      </c>
      <c r="AC60" s="12">
        <f t="shared" si="9"/>
        <v>1</v>
      </c>
      <c r="AD60" s="12">
        <f t="shared" si="10"/>
        <v>0</v>
      </c>
      <c r="AE60" s="12">
        <f t="shared" si="11"/>
        <v>0</v>
      </c>
      <c r="AF60" s="18">
        <f t="shared" si="12"/>
        <v>0</v>
      </c>
      <c r="AG60" s="11">
        <f t="shared" si="16"/>
        <v>0</v>
      </c>
      <c r="AH60" s="12">
        <f t="shared" si="17"/>
        <v>7</v>
      </c>
      <c r="AI60" s="12">
        <f t="shared" si="18"/>
        <v>0</v>
      </c>
      <c r="AJ60" s="12">
        <f t="shared" si="19"/>
        <v>0</v>
      </c>
      <c r="AK60" s="18">
        <f t="shared" si="20"/>
        <v>0</v>
      </c>
      <c r="AL60" s="21">
        <f t="shared" si="21"/>
        <v>7</v>
      </c>
    </row>
    <row r="61" spans="2:38">
      <c r="B61" s="36">
        <f t="shared" si="14"/>
        <v>57</v>
      </c>
      <c r="C61" s="53" t="s">
        <v>72</v>
      </c>
      <c r="D61" s="22">
        <v>42650</v>
      </c>
      <c r="E61" s="48">
        <f t="shared" ca="1" si="7"/>
        <v>42650</v>
      </c>
      <c r="F61" s="90">
        <f t="shared" ca="1" si="0"/>
        <v>42657</v>
      </c>
      <c r="G61" s="93">
        <v>1</v>
      </c>
      <c r="H61" s="91" t="s">
        <v>18</v>
      </c>
      <c r="I61" s="12">
        <f t="shared" si="15"/>
        <v>7</v>
      </c>
      <c r="AB61" s="10">
        <f t="shared" si="8"/>
        <v>0</v>
      </c>
      <c r="AC61" s="12">
        <f t="shared" si="9"/>
        <v>1</v>
      </c>
      <c r="AD61" s="12">
        <f t="shared" si="10"/>
        <v>0</v>
      </c>
      <c r="AE61" s="12">
        <f t="shared" si="11"/>
        <v>0</v>
      </c>
      <c r="AF61" s="18">
        <f t="shared" si="12"/>
        <v>0</v>
      </c>
      <c r="AG61" s="11">
        <f t="shared" si="16"/>
        <v>0</v>
      </c>
      <c r="AH61" s="12">
        <f t="shared" si="17"/>
        <v>7</v>
      </c>
      <c r="AI61" s="12">
        <f t="shared" si="18"/>
        <v>0</v>
      </c>
      <c r="AJ61" s="12">
        <f t="shared" si="19"/>
        <v>0</v>
      </c>
      <c r="AK61" s="18">
        <f t="shared" si="20"/>
        <v>0</v>
      </c>
      <c r="AL61" s="21">
        <f t="shared" si="21"/>
        <v>7</v>
      </c>
    </row>
    <row r="62" spans="2:38">
      <c r="B62" s="36">
        <f t="shared" si="14"/>
        <v>58</v>
      </c>
      <c r="C62" s="53" t="s">
        <v>73</v>
      </c>
      <c r="D62" s="22">
        <v>42650</v>
      </c>
      <c r="E62" s="48">
        <f t="shared" ca="1" si="7"/>
        <v>42650</v>
      </c>
      <c r="F62" s="90">
        <f t="shared" ca="1" si="0"/>
        <v>42710</v>
      </c>
      <c r="G62" s="93">
        <v>2</v>
      </c>
      <c r="H62" s="91" t="s">
        <v>19</v>
      </c>
      <c r="I62" s="12">
        <f t="shared" si="15"/>
        <v>60</v>
      </c>
      <c r="AB62" s="10">
        <f t="shared" si="8"/>
        <v>0</v>
      </c>
      <c r="AC62" s="12">
        <f t="shared" si="9"/>
        <v>0</v>
      </c>
      <c r="AD62" s="12">
        <f t="shared" si="10"/>
        <v>1</v>
      </c>
      <c r="AE62" s="12">
        <f t="shared" si="11"/>
        <v>0</v>
      </c>
      <c r="AF62" s="18">
        <f t="shared" si="12"/>
        <v>0</v>
      </c>
      <c r="AG62" s="11">
        <f t="shared" si="16"/>
        <v>0</v>
      </c>
      <c r="AH62" s="12">
        <f t="shared" si="17"/>
        <v>0</v>
      </c>
      <c r="AI62" s="12">
        <f t="shared" si="18"/>
        <v>60</v>
      </c>
      <c r="AJ62" s="12">
        <f t="shared" si="19"/>
        <v>0</v>
      </c>
      <c r="AK62" s="18">
        <f t="shared" si="20"/>
        <v>0</v>
      </c>
      <c r="AL62" s="21">
        <f t="shared" si="21"/>
        <v>60</v>
      </c>
    </row>
    <row r="63" spans="2:38">
      <c r="B63" s="36">
        <f t="shared" si="14"/>
        <v>59</v>
      </c>
      <c r="C63" s="54" t="s">
        <v>74</v>
      </c>
      <c r="D63" s="12"/>
      <c r="E63" s="48"/>
      <c r="F63" s="90" t="str">
        <f t="shared" si="0"/>
        <v/>
      </c>
      <c r="G63" s="92"/>
      <c r="H63" s="91"/>
      <c r="I63" s="12" t="str">
        <f t="shared" si="15"/>
        <v/>
      </c>
      <c r="AB63" s="10">
        <f t="shared" si="8"/>
        <v>0</v>
      </c>
      <c r="AC63" s="12">
        <f t="shared" si="9"/>
        <v>0</v>
      </c>
      <c r="AD63" s="12">
        <f t="shared" si="10"/>
        <v>0</v>
      </c>
      <c r="AE63" s="12">
        <f t="shared" si="11"/>
        <v>0</v>
      </c>
      <c r="AF63" s="18">
        <f t="shared" si="12"/>
        <v>0</v>
      </c>
      <c r="AG63" s="11">
        <f t="shared" si="16"/>
        <v>0</v>
      </c>
      <c r="AH63" s="12">
        <f t="shared" si="17"/>
        <v>0</v>
      </c>
      <c r="AI63" s="12">
        <f t="shared" si="18"/>
        <v>0</v>
      </c>
      <c r="AJ63" s="12">
        <f t="shared" si="19"/>
        <v>0</v>
      </c>
      <c r="AK63" s="18">
        <f t="shared" si="20"/>
        <v>0</v>
      </c>
      <c r="AL63" s="21">
        <f t="shared" si="21"/>
        <v>0</v>
      </c>
    </row>
    <row r="64" spans="2:38">
      <c r="B64" s="36">
        <f t="shared" si="14"/>
        <v>60</v>
      </c>
      <c r="C64" s="53" t="s">
        <v>71</v>
      </c>
      <c r="D64" s="22">
        <v>42650</v>
      </c>
      <c r="E64" s="48">
        <f t="shared" ca="1" si="7"/>
        <v>42650</v>
      </c>
      <c r="F64" s="90">
        <f t="shared" ca="1" si="0"/>
        <v>42740</v>
      </c>
      <c r="G64" s="93">
        <v>1</v>
      </c>
      <c r="H64" s="91" t="s">
        <v>20</v>
      </c>
      <c r="I64" s="12">
        <f t="shared" si="15"/>
        <v>90</v>
      </c>
      <c r="AB64" s="10">
        <f t="shared" si="8"/>
        <v>0</v>
      </c>
      <c r="AC64" s="12">
        <f t="shared" si="9"/>
        <v>0</v>
      </c>
      <c r="AD64" s="12">
        <f t="shared" si="10"/>
        <v>0</v>
      </c>
      <c r="AE64" s="12">
        <f t="shared" si="11"/>
        <v>1</v>
      </c>
      <c r="AF64" s="18">
        <f t="shared" si="12"/>
        <v>0</v>
      </c>
      <c r="AG64" s="11">
        <f t="shared" si="16"/>
        <v>0</v>
      </c>
      <c r="AH64" s="12">
        <f t="shared" si="17"/>
        <v>0</v>
      </c>
      <c r="AI64" s="12">
        <f t="shared" si="18"/>
        <v>0</v>
      </c>
      <c r="AJ64" s="12">
        <f t="shared" si="19"/>
        <v>90</v>
      </c>
      <c r="AK64" s="18">
        <f t="shared" si="20"/>
        <v>0</v>
      </c>
      <c r="AL64" s="21">
        <f t="shared" si="21"/>
        <v>90</v>
      </c>
    </row>
    <row r="65" spans="2:38">
      <c r="B65" s="36">
        <f t="shared" si="14"/>
        <v>61</v>
      </c>
      <c r="C65" s="53" t="s">
        <v>73</v>
      </c>
      <c r="D65" s="22">
        <v>42650</v>
      </c>
      <c r="E65" s="48">
        <f t="shared" ca="1" si="7"/>
        <v>42650</v>
      </c>
      <c r="F65" s="90">
        <f t="shared" ca="1" si="0"/>
        <v>42740</v>
      </c>
      <c r="G65" s="93">
        <v>1</v>
      </c>
      <c r="H65" s="91" t="s">
        <v>20</v>
      </c>
      <c r="I65" s="12">
        <f t="shared" si="15"/>
        <v>90</v>
      </c>
      <c r="AB65" s="10">
        <f t="shared" si="8"/>
        <v>0</v>
      </c>
      <c r="AC65" s="12">
        <f t="shared" si="9"/>
        <v>0</v>
      </c>
      <c r="AD65" s="12">
        <f t="shared" si="10"/>
        <v>0</v>
      </c>
      <c r="AE65" s="12">
        <f t="shared" si="11"/>
        <v>1</v>
      </c>
      <c r="AF65" s="18">
        <f t="shared" si="12"/>
        <v>0</v>
      </c>
      <c r="AG65" s="11">
        <f t="shared" si="16"/>
        <v>0</v>
      </c>
      <c r="AH65" s="12">
        <f t="shared" si="17"/>
        <v>0</v>
      </c>
      <c r="AI65" s="12">
        <f t="shared" si="18"/>
        <v>0</v>
      </c>
      <c r="AJ65" s="12">
        <f t="shared" si="19"/>
        <v>90</v>
      </c>
      <c r="AK65" s="18">
        <f t="shared" si="20"/>
        <v>0</v>
      </c>
      <c r="AL65" s="21">
        <f t="shared" si="21"/>
        <v>90</v>
      </c>
    </row>
    <row r="66" spans="2:38">
      <c r="B66" s="36">
        <f t="shared" si="14"/>
        <v>62</v>
      </c>
      <c r="C66" s="50" t="s">
        <v>41</v>
      </c>
      <c r="D66" s="22">
        <v>42650</v>
      </c>
      <c r="E66" s="48">
        <f t="shared" ca="1" si="7"/>
        <v>42650</v>
      </c>
      <c r="F66" s="90">
        <f t="shared" ca="1" si="0"/>
        <v>42740</v>
      </c>
      <c r="G66" s="93">
        <v>1</v>
      </c>
      <c r="H66" s="91" t="s">
        <v>20</v>
      </c>
      <c r="I66" s="12">
        <f t="shared" si="15"/>
        <v>90</v>
      </c>
      <c r="AB66" s="10">
        <f t="shared" si="8"/>
        <v>0</v>
      </c>
      <c r="AC66" s="12">
        <f t="shared" si="9"/>
        <v>0</v>
      </c>
      <c r="AD66" s="12">
        <f t="shared" si="10"/>
        <v>0</v>
      </c>
      <c r="AE66" s="12">
        <f t="shared" si="11"/>
        <v>1</v>
      </c>
      <c r="AF66" s="18">
        <f t="shared" si="12"/>
        <v>0</v>
      </c>
      <c r="AG66" s="11">
        <f t="shared" si="16"/>
        <v>0</v>
      </c>
      <c r="AH66" s="12">
        <f t="shared" si="17"/>
        <v>0</v>
      </c>
      <c r="AI66" s="12">
        <f t="shared" si="18"/>
        <v>0</v>
      </c>
      <c r="AJ66" s="12">
        <f t="shared" si="19"/>
        <v>90</v>
      </c>
      <c r="AK66" s="18">
        <f t="shared" si="20"/>
        <v>0</v>
      </c>
      <c r="AL66" s="21">
        <f t="shared" si="21"/>
        <v>90</v>
      </c>
    </row>
    <row r="67" spans="2:38">
      <c r="B67" s="36">
        <f t="shared" si="14"/>
        <v>63</v>
      </c>
      <c r="C67" s="54" t="s">
        <v>75</v>
      </c>
      <c r="D67" s="12"/>
      <c r="E67" s="48"/>
      <c r="F67" s="90" t="str">
        <f t="shared" si="0"/>
        <v/>
      </c>
      <c r="G67" s="92"/>
      <c r="H67" s="91"/>
      <c r="I67" s="12" t="str">
        <f t="shared" si="15"/>
        <v/>
      </c>
      <c r="AB67" s="10">
        <f t="shared" si="8"/>
        <v>0</v>
      </c>
      <c r="AC67" s="12">
        <f t="shared" si="9"/>
        <v>0</v>
      </c>
      <c r="AD67" s="12">
        <f t="shared" si="10"/>
        <v>0</v>
      </c>
      <c r="AE67" s="12">
        <f t="shared" si="11"/>
        <v>0</v>
      </c>
      <c r="AF67" s="18">
        <f t="shared" si="12"/>
        <v>0</v>
      </c>
      <c r="AG67" s="11">
        <f t="shared" si="16"/>
        <v>0</v>
      </c>
      <c r="AH67" s="12">
        <f t="shared" si="17"/>
        <v>0</v>
      </c>
      <c r="AI67" s="12">
        <f t="shared" si="18"/>
        <v>0</v>
      </c>
      <c r="AJ67" s="12">
        <f t="shared" si="19"/>
        <v>0</v>
      </c>
      <c r="AK67" s="18">
        <f t="shared" si="20"/>
        <v>0</v>
      </c>
      <c r="AL67" s="21">
        <f t="shared" si="21"/>
        <v>0</v>
      </c>
    </row>
    <row r="68" spans="2:38">
      <c r="B68" s="36">
        <f t="shared" si="14"/>
        <v>64</v>
      </c>
      <c r="C68" s="53" t="s">
        <v>71</v>
      </c>
      <c r="D68" s="22">
        <v>42650</v>
      </c>
      <c r="E68" s="48">
        <f t="shared" ca="1" si="7"/>
        <v>42650</v>
      </c>
      <c r="F68" s="90">
        <f t="shared" ca="1" si="0"/>
        <v>42657</v>
      </c>
      <c r="G68" s="93">
        <v>1</v>
      </c>
      <c r="H68" s="91" t="s">
        <v>18</v>
      </c>
      <c r="I68" s="12">
        <f t="shared" si="15"/>
        <v>7</v>
      </c>
      <c r="AB68" s="10">
        <f t="shared" si="8"/>
        <v>0</v>
      </c>
      <c r="AC68" s="12">
        <f t="shared" si="9"/>
        <v>1</v>
      </c>
      <c r="AD68" s="12">
        <f t="shared" si="10"/>
        <v>0</v>
      </c>
      <c r="AE68" s="12">
        <f t="shared" si="11"/>
        <v>0</v>
      </c>
      <c r="AF68" s="18">
        <f t="shared" si="12"/>
        <v>0</v>
      </c>
      <c r="AG68" s="11">
        <f t="shared" si="16"/>
        <v>0</v>
      </c>
      <c r="AH68" s="12">
        <f t="shared" si="17"/>
        <v>7</v>
      </c>
      <c r="AI68" s="12">
        <f t="shared" si="18"/>
        <v>0</v>
      </c>
      <c r="AJ68" s="12">
        <f t="shared" si="19"/>
        <v>0</v>
      </c>
      <c r="AK68" s="18">
        <f t="shared" si="20"/>
        <v>0</v>
      </c>
      <c r="AL68" s="21">
        <f t="shared" si="21"/>
        <v>7</v>
      </c>
    </row>
    <row r="69" spans="2:38">
      <c r="B69" s="36">
        <f t="shared" si="14"/>
        <v>65</v>
      </c>
      <c r="C69" s="53" t="s">
        <v>73</v>
      </c>
      <c r="D69" s="22">
        <v>42650</v>
      </c>
      <c r="E69" s="48">
        <f t="shared" ref="E69:E131" ca="1" si="22">IF(AND(F69=TODAY(),F69&gt;D69),F69,D69)</f>
        <v>42650</v>
      </c>
      <c r="F69" s="90">
        <f t="shared" ref="F69:F132" ca="1" si="23">IF(OR($E69="",$I69=""),"",$E69+$I69)</f>
        <v>42657</v>
      </c>
      <c r="G69" s="93">
        <v>1</v>
      </c>
      <c r="H69" s="91" t="s">
        <v>18</v>
      </c>
      <c r="I69" s="12">
        <f t="shared" ref="I69:I100" si="24">IF(AL69&gt;0,AL69,"")</f>
        <v>7</v>
      </c>
      <c r="AB69" s="10">
        <f t="shared" si="8"/>
        <v>0</v>
      </c>
      <c r="AC69" s="12">
        <f t="shared" si="9"/>
        <v>1</v>
      </c>
      <c r="AD69" s="12">
        <f t="shared" si="10"/>
        <v>0</v>
      </c>
      <c r="AE69" s="12">
        <f t="shared" si="11"/>
        <v>0</v>
      </c>
      <c r="AF69" s="18">
        <f t="shared" si="12"/>
        <v>0</v>
      </c>
      <c r="AG69" s="11">
        <f t="shared" ref="AG69:AG100" si="25">IF(AB69=1,$G69*1,0)</f>
        <v>0</v>
      </c>
      <c r="AH69" s="12">
        <f t="shared" ref="AH69:AH100" si="26">IF(AC69=1,$G69*7,0)</f>
        <v>7</v>
      </c>
      <c r="AI69" s="12">
        <f t="shared" ref="AI69:AI100" si="27">IF(AD69=1,$G69*30,0)</f>
        <v>0</v>
      </c>
      <c r="AJ69" s="12">
        <f t="shared" ref="AJ69:AJ100" si="28">IF(AE69=1,$G69*90,0)</f>
        <v>0</v>
      </c>
      <c r="AK69" s="18">
        <f t="shared" ref="AK69:AK100" si="29">IF(AF69=1,$G69*365,0)</f>
        <v>0</v>
      </c>
      <c r="AL69" s="21">
        <f t="shared" ref="AL69:AL100" si="30">IF(AND(G69&gt;1,G69="Années"),"Erreur de saisie",ROUND(SUM($AG69:$AK69),0))</f>
        <v>7</v>
      </c>
    </row>
    <row r="70" spans="2:38">
      <c r="B70" s="36">
        <f t="shared" si="14"/>
        <v>66</v>
      </c>
      <c r="C70" s="53" t="s">
        <v>76</v>
      </c>
      <c r="D70" s="22">
        <v>42650</v>
      </c>
      <c r="E70" s="48">
        <f t="shared" ca="1" si="22"/>
        <v>42650</v>
      </c>
      <c r="F70" s="90">
        <f t="shared" ca="1" si="23"/>
        <v>42833</v>
      </c>
      <c r="G70" s="93">
        <v>0.5</v>
      </c>
      <c r="H70" s="91" t="s">
        <v>21</v>
      </c>
      <c r="I70" s="12">
        <f t="shared" si="24"/>
        <v>183</v>
      </c>
      <c r="AB70" s="10">
        <f t="shared" ref="AB70:AB133" si="31">IF($H70="Jour(s)",1,0)</f>
        <v>0</v>
      </c>
      <c r="AC70" s="12">
        <f t="shared" ref="AC70:AC133" si="32">IF($H70="Semaine(s)",1,0)</f>
        <v>0</v>
      </c>
      <c r="AD70" s="12">
        <f t="shared" ref="AD70:AD133" si="33">IF($H70="Mois",1,0)</f>
        <v>0</v>
      </c>
      <c r="AE70" s="12">
        <f t="shared" ref="AE70:AE133" si="34">IF($H70="Trimestre(s)",1,0)</f>
        <v>0</v>
      </c>
      <c r="AF70" s="18">
        <f t="shared" ref="AF70:AF133" si="35">IF($H70="Année(s)",1,0)</f>
        <v>1</v>
      </c>
      <c r="AG70" s="11">
        <f t="shared" si="25"/>
        <v>0</v>
      </c>
      <c r="AH70" s="12">
        <f t="shared" si="26"/>
        <v>0</v>
      </c>
      <c r="AI70" s="12">
        <f t="shared" si="27"/>
        <v>0</v>
      </c>
      <c r="AJ70" s="12">
        <f t="shared" si="28"/>
        <v>0</v>
      </c>
      <c r="AK70" s="18">
        <f t="shared" si="29"/>
        <v>182.5</v>
      </c>
      <c r="AL70" s="21">
        <f t="shared" si="30"/>
        <v>183</v>
      </c>
    </row>
    <row r="71" spans="2:38">
      <c r="B71" s="36">
        <f t="shared" ref="B71:B134" si="36">B70+1</f>
        <v>67</v>
      </c>
      <c r="C71" s="54" t="s">
        <v>77</v>
      </c>
      <c r="D71" s="12"/>
      <c r="E71" s="48"/>
      <c r="F71" s="90" t="str">
        <f t="shared" si="23"/>
        <v/>
      </c>
      <c r="G71" s="92"/>
      <c r="H71" s="91"/>
      <c r="I71" s="12" t="str">
        <f t="shared" si="24"/>
        <v/>
      </c>
      <c r="AB71" s="10">
        <f t="shared" si="31"/>
        <v>0</v>
      </c>
      <c r="AC71" s="12">
        <f t="shared" si="32"/>
        <v>0</v>
      </c>
      <c r="AD71" s="12">
        <f t="shared" si="33"/>
        <v>0</v>
      </c>
      <c r="AE71" s="12">
        <f t="shared" si="34"/>
        <v>0</v>
      </c>
      <c r="AF71" s="18">
        <f t="shared" si="35"/>
        <v>0</v>
      </c>
      <c r="AG71" s="11">
        <f t="shared" si="25"/>
        <v>0</v>
      </c>
      <c r="AH71" s="12">
        <f t="shared" si="26"/>
        <v>0</v>
      </c>
      <c r="AI71" s="12">
        <f t="shared" si="27"/>
        <v>0</v>
      </c>
      <c r="AJ71" s="12">
        <f t="shared" si="28"/>
        <v>0</v>
      </c>
      <c r="AK71" s="18">
        <f t="shared" si="29"/>
        <v>0</v>
      </c>
      <c r="AL71" s="21">
        <f t="shared" si="30"/>
        <v>0</v>
      </c>
    </row>
    <row r="72" spans="2:38">
      <c r="B72" s="36">
        <f t="shared" si="36"/>
        <v>68</v>
      </c>
      <c r="C72" s="53" t="s">
        <v>71</v>
      </c>
      <c r="D72" s="22">
        <v>42650</v>
      </c>
      <c r="E72" s="48">
        <f t="shared" ca="1" si="22"/>
        <v>42650</v>
      </c>
      <c r="F72" s="90">
        <f t="shared" ca="1" si="23"/>
        <v>42740</v>
      </c>
      <c r="G72" s="95">
        <v>1</v>
      </c>
      <c r="H72" s="91" t="s">
        <v>20</v>
      </c>
      <c r="I72" s="12">
        <f t="shared" si="24"/>
        <v>90</v>
      </c>
      <c r="AB72" s="10">
        <f t="shared" si="31"/>
        <v>0</v>
      </c>
      <c r="AC72" s="12">
        <f t="shared" si="32"/>
        <v>0</v>
      </c>
      <c r="AD72" s="12">
        <f t="shared" si="33"/>
        <v>0</v>
      </c>
      <c r="AE72" s="12">
        <f t="shared" si="34"/>
        <v>1</v>
      </c>
      <c r="AF72" s="18">
        <f t="shared" si="35"/>
        <v>0</v>
      </c>
      <c r="AG72" s="11">
        <f t="shared" si="25"/>
        <v>0</v>
      </c>
      <c r="AH72" s="12">
        <f t="shared" si="26"/>
        <v>0</v>
      </c>
      <c r="AI72" s="12">
        <f t="shared" si="27"/>
        <v>0</v>
      </c>
      <c r="AJ72" s="12">
        <f t="shared" si="28"/>
        <v>90</v>
      </c>
      <c r="AK72" s="18">
        <f t="shared" si="29"/>
        <v>0</v>
      </c>
      <c r="AL72" s="21">
        <f t="shared" si="30"/>
        <v>90</v>
      </c>
    </row>
    <row r="73" spans="2:38">
      <c r="B73" s="36">
        <f t="shared" si="36"/>
        <v>69</v>
      </c>
      <c r="C73" s="53" t="s">
        <v>76</v>
      </c>
      <c r="D73" s="22">
        <v>42650</v>
      </c>
      <c r="E73" s="48">
        <f t="shared" ca="1" si="22"/>
        <v>42650</v>
      </c>
      <c r="F73" s="90">
        <f t="shared" ca="1" si="23"/>
        <v>42833</v>
      </c>
      <c r="G73" s="93">
        <v>0.5</v>
      </c>
      <c r="H73" s="91" t="s">
        <v>21</v>
      </c>
      <c r="I73" s="12">
        <f t="shared" si="24"/>
        <v>183</v>
      </c>
      <c r="AB73" s="10">
        <f t="shared" si="31"/>
        <v>0</v>
      </c>
      <c r="AC73" s="12">
        <f t="shared" si="32"/>
        <v>0</v>
      </c>
      <c r="AD73" s="12">
        <f t="shared" si="33"/>
        <v>0</v>
      </c>
      <c r="AE73" s="12">
        <f t="shared" si="34"/>
        <v>0</v>
      </c>
      <c r="AF73" s="18">
        <f t="shared" si="35"/>
        <v>1</v>
      </c>
      <c r="AG73" s="11">
        <f t="shared" si="25"/>
        <v>0</v>
      </c>
      <c r="AH73" s="12">
        <f t="shared" si="26"/>
        <v>0</v>
      </c>
      <c r="AI73" s="12">
        <f t="shared" si="27"/>
        <v>0</v>
      </c>
      <c r="AJ73" s="12">
        <f t="shared" si="28"/>
        <v>0</v>
      </c>
      <c r="AK73" s="18">
        <f t="shared" si="29"/>
        <v>182.5</v>
      </c>
      <c r="AL73" s="21">
        <f t="shared" si="30"/>
        <v>183</v>
      </c>
    </row>
    <row r="74" spans="2:38">
      <c r="B74" s="36">
        <f t="shared" si="36"/>
        <v>70</v>
      </c>
      <c r="C74" s="54" t="s">
        <v>78</v>
      </c>
      <c r="D74" s="12"/>
      <c r="E74" s="48"/>
      <c r="F74" s="90" t="str">
        <f t="shared" si="23"/>
        <v/>
      </c>
      <c r="G74" s="94"/>
      <c r="H74" s="91"/>
      <c r="I74" s="12" t="str">
        <f t="shared" si="24"/>
        <v/>
      </c>
      <c r="AB74" s="10">
        <f t="shared" si="31"/>
        <v>0</v>
      </c>
      <c r="AC74" s="12">
        <f t="shared" si="32"/>
        <v>0</v>
      </c>
      <c r="AD74" s="12">
        <f t="shared" si="33"/>
        <v>0</v>
      </c>
      <c r="AE74" s="12">
        <f t="shared" si="34"/>
        <v>0</v>
      </c>
      <c r="AF74" s="18">
        <f t="shared" si="35"/>
        <v>0</v>
      </c>
      <c r="AG74" s="11">
        <f t="shared" si="25"/>
        <v>0</v>
      </c>
      <c r="AH74" s="12">
        <f t="shared" si="26"/>
        <v>0</v>
      </c>
      <c r="AI74" s="12">
        <f t="shared" si="27"/>
        <v>0</v>
      </c>
      <c r="AJ74" s="12">
        <f t="shared" si="28"/>
        <v>0</v>
      </c>
      <c r="AK74" s="18">
        <f t="shared" si="29"/>
        <v>0</v>
      </c>
      <c r="AL74" s="21">
        <f t="shared" si="30"/>
        <v>0</v>
      </c>
    </row>
    <row r="75" spans="2:38">
      <c r="B75" s="36">
        <f t="shared" si="36"/>
        <v>71</v>
      </c>
      <c r="C75" s="53" t="s">
        <v>79</v>
      </c>
      <c r="D75" s="22">
        <v>42650</v>
      </c>
      <c r="E75" s="48">
        <f t="shared" ca="1" si="22"/>
        <v>42650</v>
      </c>
      <c r="F75" s="90">
        <f t="shared" ca="1" si="23"/>
        <v>42664</v>
      </c>
      <c r="G75" s="93">
        <v>2</v>
      </c>
      <c r="H75" s="91" t="s">
        <v>18</v>
      </c>
      <c r="I75" s="12">
        <f t="shared" si="24"/>
        <v>14</v>
      </c>
      <c r="AB75" s="10">
        <f t="shared" si="31"/>
        <v>0</v>
      </c>
      <c r="AC75" s="12">
        <f t="shared" si="32"/>
        <v>1</v>
      </c>
      <c r="AD75" s="12">
        <f t="shared" si="33"/>
        <v>0</v>
      </c>
      <c r="AE75" s="12">
        <f t="shared" si="34"/>
        <v>0</v>
      </c>
      <c r="AF75" s="18">
        <f t="shared" si="35"/>
        <v>0</v>
      </c>
      <c r="AG75" s="11">
        <f t="shared" si="25"/>
        <v>0</v>
      </c>
      <c r="AH75" s="12">
        <f t="shared" si="26"/>
        <v>14</v>
      </c>
      <c r="AI75" s="12">
        <f t="shared" si="27"/>
        <v>0</v>
      </c>
      <c r="AJ75" s="12">
        <f t="shared" si="28"/>
        <v>0</v>
      </c>
      <c r="AK75" s="18">
        <f t="shared" si="29"/>
        <v>0</v>
      </c>
      <c r="AL75" s="21">
        <f t="shared" si="30"/>
        <v>14</v>
      </c>
    </row>
    <row r="76" spans="2:38">
      <c r="B76" s="36">
        <f t="shared" si="36"/>
        <v>72</v>
      </c>
      <c r="C76" s="53" t="s">
        <v>80</v>
      </c>
      <c r="D76" s="22">
        <v>42650</v>
      </c>
      <c r="E76" s="48">
        <f t="shared" ca="1" si="22"/>
        <v>42650</v>
      </c>
      <c r="F76" s="90">
        <f t="shared" ca="1" si="23"/>
        <v>42664</v>
      </c>
      <c r="G76" s="93">
        <v>2</v>
      </c>
      <c r="H76" s="91" t="s">
        <v>18</v>
      </c>
      <c r="I76" s="12">
        <f t="shared" si="24"/>
        <v>14</v>
      </c>
      <c r="AB76" s="10">
        <f t="shared" si="31"/>
        <v>0</v>
      </c>
      <c r="AC76" s="12">
        <f t="shared" si="32"/>
        <v>1</v>
      </c>
      <c r="AD76" s="12">
        <f t="shared" si="33"/>
        <v>0</v>
      </c>
      <c r="AE76" s="12">
        <f t="shared" si="34"/>
        <v>0</v>
      </c>
      <c r="AF76" s="18">
        <f t="shared" si="35"/>
        <v>0</v>
      </c>
      <c r="AG76" s="11">
        <f t="shared" si="25"/>
        <v>0</v>
      </c>
      <c r="AH76" s="12">
        <f t="shared" si="26"/>
        <v>14</v>
      </c>
      <c r="AI76" s="12">
        <f t="shared" si="27"/>
        <v>0</v>
      </c>
      <c r="AJ76" s="12">
        <f t="shared" si="28"/>
        <v>0</v>
      </c>
      <c r="AK76" s="18">
        <f t="shared" si="29"/>
        <v>0</v>
      </c>
      <c r="AL76" s="21">
        <f t="shared" si="30"/>
        <v>14</v>
      </c>
    </row>
    <row r="77" spans="2:38">
      <c r="B77" s="36">
        <f t="shared" si="36"/>
        <v>73</v>
      </c>
      <c r="C77" s="54" t="s">
        <v>81</v>
      </c>
      <c r="D77" s="12"/>
      <c r="E77" s="48"/>
      <c r="F77" s="90" t="str">
        <f t="shared" si="23"/>
        <v/>
      </c>
      <c r="G77" s="92"/>
      <c r="H77" s="91"/>
      <c r="I77" s="12" t="str">
        <f t="shared" si="24"/>
        <v/>
      </c>
      <c r="AB77" s="10">
        <f t="shared" si="31"/>
        <v>0</v>
      </c>
      <c r="AC77" s="12">
        <f t="shared" si="32"/>
        <v>0</v>
      </c>
      <c r="AD77" s="12">
        <f t="shared" si="33"/>
        <v>0</v>
      </c>
      <c r="AE77" s="12">
        <f t="shared" si="34"/>
        <v>0</v>
      </c>
      <c r="AF77" s="18">
        <f t="shared" si="35"/>
        <v>0</v>
      </c>
      <c r="AG77" s="11">
        <f t="shared" si="25"/>
        <v>0</v>
      </c>
      <c r="AH77" s="12">
        <f t="shared" si="26"/>
        <v>0</v>
      </c>
      <c r="AI77" s="12">
        <f t="shared" si="27"/>
        <v>0</v>
      </c>
      <c r="AJ77" s="12">
        <f t="shared" si="28"/>
        <v>0</v>
      </c>
      <c r="AK77" s="18">
        <f t="shared" si="29"/>
        <v>0</v>
      </c>
      <c r="AL77" s="21">
        <f t="shared" si="30"/>
        <v>0</v>
      </c>
    </row>
    <row r="78" spans="2:38">
      <c r="B78" s="36">
        <f t="shared" si="36"/>
        <v>74</v>
      </c>
      <c r="C78" s="53" t="s">
        <v>82</v>
      </c>
      <c r="D78" s="22">
        <v>42650</v>
      </c>
      <c r="E78" s="48">
        <f t="shared" ca="1" si="22"/>
        <v>42650</v>
      </c>
      <c r="F78" s="90">
        <f t="shared" ca="1" si="23"/>
        <v>42740</v>
      </c>
      <c r="G78" s="93">
        <v>1</v>
      </c>
      <c r="H78" s="91" t="s">
        <v>20</v>
      </c>
      <c r="I78" s="12">
        <f t="shared" si="24"/>
        <v>90</v>
      </c>
      <c r="AB78" s="10">
        <f t="shared" si="31"/>
        <v>0</v>
      </c>
      <c r="AC78" s="12">
        <f t="shared" si="32"/>
        <v>0</v>
      </c>
      <c r="AD78" s="12">
        <f t="shared" si="33"/>
        <v>0</v>
      </c>
      <c r="AE78" s="12">
        <f t="shared" si="34"/>
        <v>1</v>
      </c>
      <c r="AF78" s="18">
        <f t="shared" si="35"/>
        <v>0</v>
      </c>
      <c r="AG78" s="11">
        <f t="shared" si="25"/>
        <v>0</v>
      </c>
      <c r="AH78" s="12">
        <f t="shared" si="26"/>
        <v>0</v>
      </c>
      <c r="AI78" s="12">
        <f t="shared" si="27"/>
        <v>0</v>
      </c>
      <c r="AJ78" s="12">
        <f t="shared" si="28"/>
        <v>90</v>
      </c>
      <c r="AK78" s="18">
        <f t="shared" si="29"/>
        <v>0</v>
      </c>
      <c r="AL78" s="21">
        <f t="shared" si="30"/>
        <v>90</v>
      </c>
    </row>
    <row r="79" spans="2:38">
      <c r="B79" s="36">
        <f t="shared" si="36"/>
        <v>75</v>
      </c>
      <c r="C79" s="54" t="s">
        <v>83</v>
      </c>
      <c r="D79" s="12"/>
      <c r="E79" s="48"/>
      <c r="F79" s="90" t="str">
        <f t="shared" si="23"/>
        <v/>
      </c>
      <c r="G79" s="92"/>
      <c r="H79" s="91"/>
      <c r="I79" s="12" t="str">
        <f t="shared" si="24"/>
        <v/>
      </c>
      <c r="AB79" s="10">
        <f t="shared" si="31"/>
        <v>0</v>
      </c>
      <c r="AC79" s="12">
        <f t="shared" si="32"/>
        <v>0</v>
      </c>
      <c r="AD79" s="12">
        <f t="shared" si="33"/>
        <v>0</v>
      </c>
      <c r="AE79" s="12">
        <f t="shared" si="34"/>
        <v>0</v>
      </c>
      <c r="AF79" s="18">
        <f t="shared" si="35"/>
        <v>0</v>
      </c>
      <c r="AG79" s="11">
        <f t="shared" si="25"/>
        <v>0</v>
      </c>
      <c r="AH79" s="12">
        <f t="shared" si="26"/>
        <v>0</v>
      </c>
      <c r="AI79" s="12">
        <f t="shared" si="27"/>
        <v>0</v>
      </c>
      <c r="AJ79" s="12">
        <f t="shared" si="28"/>
        <v>0</v>
      </c>
      <c r="AK79" s="18">
        <f t="shared" si="29"/>
        <v>0</v>
      </c>
      <c r="AL79" s="21">
        <f t="shared" si="30"/>
        <v>0</v>
      </c>
    </row>
    <row r="80" spans="2:38">
      <c r="B80" s="36">
        <f t="shared" si="36"/>
        <v>76</v>
      </c>
      <c r="C80" s="53" t="s">
        <v>68</v>
      </c>
      <c r="D80" s="22">
        <v>42650</v>
      </c>
      <c r="E80" s="48">
        <f t="shared" ca="1" si="22"/>
        <v>42650</v>
      </c>
      <c r="F80" s="90">
        <f t="shared" ca="1" si="23"/>
        <v>42833</v>
      </c>
      <c r="G80" s="97">
        <v>0.5</v>
      </c>
      <c r="H80" s="91" t="s">
        <v>21</v>
      </c>
      <c r="I80" s="12">
        <f t="shared" si="24"/>
        <v>183</v>
      </c>
      <c r="AB80" s="10">
        <f t="shared" si="31"/>
        <v>0</v>
      </c>
      <c r="AC80" s="12">
        <f t="shared" si="32"/>
        <v>0</v>
      </c>
      <c r="AD80" s="12">
        <f t="shared" si="33"/>
        <v>0</v>
      </c>
      <c r="AE80" s="12">
        <f t="shared" si="34"/>
        <v>0</v>
      </c>
      <c r="AF80" s="18">
        <f t="shared" si="35"/>
        <v>1</v>
      </c>
      <c r="AG80" s="11">
        <f t="shared" si="25"/>
        <v>0</v>
      </c>
      <c r="AH80" s="12">
        <f t="shared" si="26"/>
        <v>0</v>
      </c>
      <c r="AI80" s="12">
        <f t="shared" si="27"/>
        <v>0</v>
      </c>
      <c r="AJ80" s="12">
        <f t="shared" si="28"/>
        <v>0</v>
      </c>
      <c r="AK80" s="18">
        <f t="shared" si="29"/>
        <v>182.5</v>
      </c>
      <c r="AL80" s="21">
        <f t="shared" si="30"/>
        <v>183</v>
      </c>
    </row>
    <row r="81" spans="2:38">
      <c r="B81" s="36">
        <f t="shared" si="36"/>
        <v>77</v>
      </c>
      <c r="C81" s="53" t="s">
        <v>84</v>
      </c>
      <c r="D81" s="22">
        <v>42650</v>
      </c>
      <c r="E81" s="48">
        <f t="shared" ca="1" si="22"/>
        <v>42650</v>
      </c>
      <c r="F81" s="90">
        <f t="shared" ca="1" si="23"/>
        <v>42680</v>
      </c>
      <c r="G81" s="93">
        <v>1</v>
      </c>
      <c r="H81" s="91" t="s">
        <v>19</v>
      </c>
      <c r="I81" s="12">
        <f t="shared" si="24"/>
        <v>30</v>
      </c>
      <c r="AB81" s="10">
        <f t="shared" si="31"/>
        <v>0</v>
      </c>
      <c r="AC81" s="12">
        <f t="shared" si="32"/>
        <v>0</v>
      </c>
      <c r="AD81" s="12">
        <f t="shared" si="33"/>
        <v>1</v>
      </c>
      <c r="AE81" s="12">
        <f t="shared" si="34"/>
        <v>0</v>
      </c>
      <c r="AF81" s="18">
        <f t="shared" si="35"/>
        <v>0</v>
      </c>
      <c r="AG81" s="11">
        <f t="shared" si="25"/>
        <v>0</v>
      </c>
      <c r="AH81" s="12">
        <f t="shared" si="26"/>
        <v>0</v>
      </c>
      <c r="AI81" s="12">
        <f t="shared" si="27"/>
        <v>30</v>
      </c>
      <c r="AJ81" s="12">
        <f t="shared" si="28"/>
        <v>0</v>
      </c>
      <c r="AK81" s="18">
        <f t="shared" si="29"/>
        <v>0</v>
      </c>
      <c r="AL81" s="21">
        <f t="shared" si="30"/>
        <v>30</v>
      </c>
    </row>
    <row r="82" spans="2:38">
      <c r="B82" s="36">
        <f t="shared" si="36"/>
        <v>78</v>
      </c>
      <c r="C82" s="53" t="s">
        <v>73</v>
      </c>
      <c r="D82" s="22">
        <v>42650</v>
      </c>
      <c r="E82" s="48">
        <f t="shared" ca="1" si="22"/>
        <v>42650</v>
      </c>
      <c r="F82" s="90">
        <f t="shared" ca="1" si="23"/>
        <v>42740</v>
      </c>
      <c r="G82" s="93">
        <v>1</v>
      </c>
      <c r="H82" s="91" t="s">
        <v>20</v>
      </c>
      <c r="I82" s="12">
        <f t="shared" si="24"/>
        <v>90</v>
      </c>
      <c r="AB82" s="10">
        <f t="shared" si="31"/>
        <v>0</v>
      </c>
      <c r="AC82" s="12">
        <f t="shared" si="32"/>
        <v>0</v>
      </c>
      <c r="AD82" s="12">
        <f t="shared" si="33"/>
        <v>0</v>
      </c>
      <c r="AE82" s="12">
        <f t="shared" si="34"/>
        <v>1</v>
      </c>
      <c r="AF82" s="18">
        <f t="shared" si="35"/>
        <v>0</v>
      </c>
      <c r="AG82" s="11">
        <f t="shared" si="25"/>
        <v>0</v>
      </c>
      <c r="AH82" s="12">
        <f t="shared" si="26"/>
        <v>0</v>
      </c>
      <c r="AI82" s="12">
        <f t="shared" si="27"/>
        <v>0</v>
      </c>
      <c r="AJ82" s="12">
        <f t="shared" si="28"/>
        <v>90</v>
      </c>
      <c r="AK82" s="18">
        <f t="shared" si="29"/>
        <v>0</v>
      </c>
      <c r="AL82" s="21">
        <f t="shared" si="30"/>
        <v>90</v>
      </c>
    </row>
    <row r="83" spans="2:38">
      <c r="B83" s="36">
        <f t="shared" si="36"/>
        <v>79</v>
      </c>
      <c r="C83" s="54" t="s">
        <v>85</v>
      </c>
      <c r="D83" s="12"/>
      <c r="E83" s="48"/>
      <c r="F83" s="90" t="str">
        <f t="shared" si="23"/>
        <v/>
      </c>
      <c r="G83" s="92"/>
      <c r="H83" s="91"/>
      <c r="I83" s="12" t="str">
        <f t="shared" si="24"/>
        <v/>
      </c>
      <c r="AB83" s="10">
        <f t="shared" si="31"/>
        <v>0</v>
      </c>
      <c r="AC83" s="12">
        <f t="shared" si="32"/>
        <v>0</v>
      </c>
      <c r="AD83" s="12">
        <f t="shared" si="33"/>
        <v>0</v>
      </c>
      <c r="AE83" s="12">
        <f t="shared" si="34"/>
        <v>0</v>
      </c>
      <c r="AF83" s="18">
        <f t="shared" si="35"/>
        <v>0</v>
      </c>
      <c r="AG83" s="11">
        <f t="shared" si="25"/>
        <v>0</v>
      </c>
      <c r="AH83" s="12">
        <f t="shared" si="26"/>
        <v>0</v>
      </c>
      <c r="AI83" s="12">
        <f t="shared" si="27"/>
        <v>0</v>
      </c>
      <c r="AJ83" s="12">
        <f t="shared" si="28"/>
        <v>0</v>
      </c>
      <c r="AK83" s="18">
        <f t="shared" si="29"/>
        <v>0</v>
      </c>
      <c r="AL83" s="21">
        <f t="shared" si="30"/>
        <v>0</v>
      </c>
    </row>
    <row r="84" spans="2:38">
      <c r="B84" s="36">
        <f t="shared" si="36"/>
        <v>80</v>
      </c>
      <c r="C84" s="53" t="s">
        <v>73</v>
      </c>
      <c r="D84" s="22">
        <v>42650</v>
      </c>
      <c r="E84" s="48">
        <f t="shared" ca="1" si="22"/>
        <v>42650</v>
      </c>
      <c r="F84" s="90">
        <f t="shared" ca="1" si="23"/>
        <v>42740</v>
      </c>
      <c r="G84" s="93">
        <v>1</v>
      </c>
      <c r="H84" s="91" t="s">
        <v>20</v>
      </c>
      <c r="I84" s="12">
        <f t="shared" si="24"/>
        <v>90</v>
      </c>
      <c r="AB84" s="10">
        <f t="shared" si="31"/>
        <v>0</v>
      </c>
      <c r="AC84" s="12">
        <f t="shared" si="32"/>
        <v>0</v>
      </c>
      <c r="AD84" s="12">
        <f t="shared" si="33"/>
        <v>0</v>
      </c>
      <c r="AE84" s="12">
        <f t="shared" si="34"/>
        <v>1</v>
      </c>
      <c r="AF84" s="18">
        <f t="shared" si="35"/>
        <v>0</v>
      </c>
      <c r="AG84" s="11">
        <f t="shared" si="25"/>
        <v>0</v>
      </c>
      <c r="AH84" s="12">
        <f t="shared" si="26"/>
        <v>0</v>
      </c>
      <c r="AI84" s="12">
        <f t="shared" si="27"/>
        <v>0</v>
      </c>
      <c r="AJ84" s="12">
        <f t="shared" si="28"/>
        <v>90</v>
      </c>
      <c r="AK84" s="18">
        <f t="shared" si="29"/>
        <v>0</v>
      </c>
      <c r="AL84" s="21">
        <f t="shared" si="30"/>
        <v>90</v>
      </c>
    </row>
    <row r="85" spans="2:38">
      <c r="B85" s="36">
        <f t="shared" si="36"/>
        <v>81</v>
      </c>
      <c r="C85" s="53" t="s">
        <v>86</v>
      </c>
      <c r="D85" s="22">
        <v>42650</v>
      </c>
      <c r="E85" s="48">
        <f t="shared" ca="1" si="22"/>
        <v>42650</v>
      </c>
      <c r="F85" s="90">
        <f t="shared" ca="1" si="23"/>
        <v>42740</v>
      </c>
      <c r="G85" s="93">
        <v>1</v>
      </c>
      <c r="H85" s="91" t="s">
        <v>20</v>
      </c>
      <c r="I85" s="12">
        <f t="shared" si="24"/>
        <v>90</v>
      </c>
      <c r="AB85" s="10">
        <f t="shared" si="31"/>
        <v>0</v>
      </c>
      <c r="AC85" s="12">
        <f t="shared" si="32"/>
        <v>0</v>
      </c>
      <c r="AD85" s="12">
        <f t="shared" si="33"/>
        <v>0</v>
      </c>
      <c r="AE85" s="12">
        <f t="shared" si="34"/>
        <v>1</v>
      </c>
      <c r="AF85" s="18">
        <f t="shared" si="35"/>
        <v>0</v>
      </c>
      <c r="AG85" s="11">
        <f t="shared" si="25"/>
        <v>0</v>
      </c>
      <c r="AH85" s="12">
        <f t="shared" si="26"/>
        <v>0</v>
      </c>
      <c r="AI85" s="12">
        <f t="shared" si="27"/>
        <v>0</v>
      </c>
      <c r="AJ85" s="12">
        <f t="shared" si="28"/>
        <v>90</v>
      </c>
      <c r="AK85" s="18">
        <f t="shared" si="29"/>
        <v>0</v>
      </c>
      <c r="AL85" s="21">
        <f t="shared" si="30"/>
        <v>90</v>
      </c>
    </row>
    <row r="86" spans="2:38">
      <c r="B86" s="36">
        <f t="shared" si="36"/>
        <v>82</v>
      </c>
      <c r="C86" s="53"/>
      <c r="D86" s="12"/>
      <c r="E86" s="48">
        <f t="shared" ca="1" si="22"/>
        <v>0</v>
      </c>
      <c r="F86" s="90" t="str">
        <f t="shared" ca="1" si="23"/>
        <v/>
      </c>
      <c r="G86" s="93"/>
      <c r="H86" s="91"/>
      <c r="I86" s="12" t="str">
        <f t="shared" si="24"/>
        <v/>
      </c>
      <c r="AB86" s="10">
        <f t="shared" si="31"/>
        <v>0</v>
      </c>
      <c r="AC86" s="12">
        <f t="shared" si="32"/>
        <v>0</v>
      </c>
      <c r="AD86" s="12">
        <f t="shared" si="33"/>
        <v>0</v>
      </c>
      <c r="AE86" s="12">
        <f t="shared" si="34"/>
        <v>0</v>
      </c>
      <c r="AF86" s="18">
        <f t="shared" si="35"/>
        <v>0</v>
      </c>
      <c r="AG86" s="11">
        <f t="shared" si="25"/>
        <v>0</v>
      </c>
      <c r="AH86" s="12">
        <f t="shared" si="26"/>
        <v>0</v>
      </c>
      <c r="AI86" s="12">
        <f t="shared" si="27"/>
        <v>0</v>
      </c>
      <c r="AJ86" s="12">
        <f t="shared" si="28"/>
        <v>0</v>
      </c>
      <c r="AK86" s="18">
        <f t="shared" si="29"/>
        <v>0</v>
      </c>
      <c r="AL86" s="21">
        <f t="shared" si="30"/>
        <v>0</v>
      </c>
    </row>
    <row r="87" spans="2:38">
      <c r="B87" s="36">
        <f t="shared" si="36"/>
        <v>83</v>
      </c>
      <c r="C87" s="55" t="s">
        <v>87</v>
      </c>
      <c r="D87" s="12"/>
      <c r="E87" s="48">
        <f t="shared" ca="1" si="22"/>
        <v>0</v>
      </c>
      <c r="F87" s="90" t="str">
        <f t="shared" ca="1" si="23"/>
        <v/>
      </c>
      <c r="G87" s="92">
        <v>1</v>
      </c>
      <c r="H87" s="91"/>
      <c r="I87" s="12" t="str">
        <f t="shared" si="24"/>
        <v/>
      </c>
      <c r="AB87" s="10">
        <f t="shared" si="31"/>
        <v>0</v>
      </c>
      <c r="AC87" s="12">
        <f t="shared" si="32"/>
        <v>0</v>
      </c>
      <c r="AD87" s="12">
        <f t="shared" si="33"/>
        <v>0</v>
      </c>
      <c r="AE87" s="12">
        <f t="shared" si="34"/>
        <v>0</v>
      </c>
      <c r="AF87" s="18">
        <f t="shared" si="35"/>
        <v>0</v>
      </c>
      <c r="AG87" s="11">
        <f t="shared" si="25"/>
        <v>0</v>
      </c>
      <c r="AH87" s="12">
        <f t="shared" si="26"/>
        <v>0</v>
      </c>
      <c r="AI87" s="12">
        <f t="shared" si="27"/>
        <v>0</v>
      </c>
      <c r="AJ87" s="12">
        <f t="shared" si="28"/>
        <v>0</v>
      </c>
      <c r="AK87" s="18">
        <f t="shared" si="29"/>
        <v>0</v>
      </c>
      <c r="AL87" s="21">
        <f t="shared" si="30"/>
        <v>0</v>
      </c>
    </row>
    <row r="88" spans="2:38">
      <c r="B88" s="36">
        <f t="shared" si="36"/>
        <v>84</v>
      </c>
      <c r="C88" s="53" t="s">
        <v>88</v>
      </c>
      <c r="D88" s="22">
        <v>42650</v>
      </c>
      <c r="E88" s="48">
        <f t="shared" ca="1" si="22"/>
        <v>42650</v>
      </c>
      <c r="F88" s="90">
        <f t="shared" ca="1" si="23"/>
        <v>42740</v>
      </c>
      <c r="G88" s="93">
        <v>1</v>
      </c>
      <c r="H88" s="91" t="s">
        <v>20</v>
      </c>
      <c r="I88" s="12">
        <f t="shared" si="24"/>
        <v>90</v>
      </c>
      <c r="AB88" s="10">
        <f t="shared" si="31"/>
        <v>0</v>
      </c>
      <c r="AC88" s="12">
        <f t="shared" si="32"/>
        <v>0</v>
      </c>
      <c r="AD88" s="12">
        <f t="shared" si="33"/>
        <v>0</v>
      </c>
      <c r="AE88" s="12">
        <f t="shared" si="34"/>
        <v>1</v>
      </c>
      <c r="AF88" s="18">
        <f t="shared" si="35"/>
        <v>0</v>
      </c>
      <c r="AG88" s="11">
        <f t="shared" si="25"/>
        <v>0</v>
      </c>
      <c r="AH88" s="12">
        <f t="shared" si="26"/>
        <v>0</v>
      </c>
      <c r="AI88" s="12">
        <f t="shared" si="27"/>
        <v>0</v>
      </c>
      <c r="AJ88" s="12">
        <f t="shared" si="28"/>
        <v>90</v>
      </c>
      <c r="AK88" s="18">
        <f t="shared" si="29"/>
        <v>0</v>
      </c>
      <c r="AL88" s="21">
        <f t="shared" si="30"/>
        <v>90</v>
      </c>
    </row>
    <row r="89" spans="2:38">
      <c r="B89" s="36">
        <f t="shared" si="36"/>
        <v>85</v>
      </c>
      <c r="C89" s="53" t="s">
        <v>66</v>
      </c>
      <c r="D89" s="22">
        <v>42650</v>
      </c>
      <c r="E89" s="48">
        <f t="shared" ca="1" si="22"/>
        <v>42650</v>
      </c>
      <c r="F89" s="90">
        <f t="shared" ca="1" si="23"/>
        <v>42740</v>
      </c>
      <c r="G89" s="95">
        <v>1</v>
      </c>
      <c r="H89" s="91" t="s">
        <v>20</v>
      </c>
      <c r="I89" s="12">
        <f t="shared" si="24"/>
        <v>90</v>
      </c>
      <c r="AB89" s="10">
        <f t="shared" si="31"/>
        <v>0</v>
      </c>
      <c r="AC89" s="12">
        <f t="shared" si="32"/>
        <v>0</v>
      </c>
      <c r="AD89" s="12">
        <f t="shared" si="33"/>
        <v>0</v>
      </c>
      <c r="AE89" s="12">
        <f t="shared" si="34"/>
        <v>1</v>
      </c>
      <c r="AF89" s="18">
        <f t="shared" si="35"/>
        <v>0</v>
      </c>
      <c r="AG89" s="11">
        <f t="shared" si="25"/>
        <v>0</v>
      </c>
      <c r="AH89" s="12">
        <f t="shared" si="26"/>
        <v>0</v>
      </c>
      <c r="AI89" s="12">
        <f t="shared" si="27"/>
        <v>0</v>
      </c>
      <c r="AJ89" s="12">
        <f t="shared" si="28"/>
        <v>90</v>
      </c>
      <c r="AK89" s="18">
        <f t="shared" si="29"/>
        <v>0</v>
      </c>
      <c r="AL89" s="21">
        <f t="shared" si="30"/>
        <v>90</v>
      </c>
    </row>
    <row r="90" spans="2:38">
      <c r="B90" s="36">
        <f t="shared" si="36"/>
        <v>86</v>
      </c>
      <c r="C90" s="53" t="s">
        <v>67</v>
      </c>
      <c r="D90" s="22">
        <v>42650</v>
      </c>
      <c r="E90" s="48">
        <f t="shared" ca="1" si="22"/>
        <v>42650</v>
      </c>
      <c r="F90" s="90">
        <f t="shared" ca="1" si="23"/>
        <v>42740</v>
      </c>
      <c r="G90" s="93">
        <v>1</v>
      </c>
      <c r="H90" s="91" t="s">
        <v>20</v>
      </c>
      <c r="I90" s="12">
        <f t="shared" si="24"/>
        <v>90</v>
      </c>
      <c r="AB90" s="10">
        <f t="shared" si="31"/>
        <v>0</v>
      </c>
      <c r="AC90" s="12">
        <f t="shared" si="32"/>
        <v>0</v>
      </c>
      <c r="AD90" s="12">
        <f t="shared" si="33"/>
        <v>0</v>
      </c>
      <c r="AE90" s="12">
        <f t="shared" si="34"/>
        <v>1</v>
      </c>
      <c r="AF90" s="18">
        <f t="shared" si="35"/>
        <v>0</v>
      </c>
      <c r="AG90" s="11">
        <f t="shared" si="25"/>
        <v>0</v>
      </c>
      <c r="AH90" s="12">
        <f t="shared" si="26"/>
        <v>0</v>
      </c>
      <c r="AI90" s="12">
        <f t="shared" si="27"/>
        <v>0</v>
      </c>
      <c r="AJ90" s="12">
        <f t="shared" si="28"/>
        <v>90</v>
      </c>
      <c r="AK90" s="18">
        <f t="shared" si="29"/>
        <v>0</v>
      </c>
      <c r="AL90" s="21">
        <f t="shared" si="30"/>
        <v>90</v>
      </c>
    </row>
    <row r="91" spans="2:38">
      <c r="B91" s="36">
        <f t="shared" si="36"/>
        <v>87</v>
      </c>
      <c r="C91" s="53" t="s">
        <v>89</v>
      </c>
      <c r="D91" s="22">
        <v>42650</v>
      </c>
      <c r="E91" s="48">
        <f t="shared" ca="1" si="22"/>
        <v>42650</v>
      </c>
      <c r="F91" s="90">
        <f t="shared" ca="1" si="23"/>
        <v>42740</v>
      </c>
      <c r="G91" s="93">
        <v>1</v>
      </c>
      <c r="H91" s="91" t="s">
        <v>20</v>
      </c>
      <c r="I91" s="12">
        <f t="shared" si="24"/>
        <v>90</v>
      </c>
      <c r="AB91" s="10">
        <f t="shared" si="31"/>
        <v>0</v>
      </c>
      <c r="AC91" s="12">
        <f t="shared" si="32"/>
        <v>0</v>
      </c>
      <c r="AD91" s="12">
        <f t="shared" si="33"/>
        <v>0</v>
      </c>
      <c r="AE91" s="12">
        <f t="shared" si="34"/>
        <v>1</v>
      </c>
      <c r="AF91" s="18">
        <f t="shared" si="35"/>
        <v>0</v>
      </c>
      <c r="AG91" s="11">
        <f t="shared" si="25"/>
        <v>0</v>
      </c>
      <c r="AH91" s="12">
        <f t="shared" si="26"/>
        <v>0</v>
      </c>
      <c r="AI91" s="12">
        <f t="shared" si="27"/>
        <v>0</v>
      </c>
      <c r="AJ91" s="12">
        <f t="shared" si="28"/>
        <v>90</v>
      </c>
      <c r="AK91" s="18">
        <f t="shared" si="29"/>
        <v>0</v>
      </c>
      <c r="AL91" s="21">
        <f t="shared" si="30"/>
        <v>90</v>
      </c>
    </row>
    <row r="92" spans="2:38">
      <c r="B92" s="36">
        <f t="shared" si="36"/>
        <v>88</v>
      </c>
      <c r="C92" s="54" t="s">
        <v>90</v>
      </c>
      <c r="D92" s="12"/>
      <c r="E92" s="48"/>
      <c r="F92" s="90" t="str">
        <f t="shared" si="23"/>
        <v/>
      </c>
      <c r="G92" s="94"/>
      <c r="H92" s="91"/>
      <c r="I92" s="12" t="str">
        <f t="shared" si="24"/>
        <v/>
      </c>
      <c r="AB92" s="10">
        <f t="shared" si="31"/>
        <v>0</v>
      </c>
      <c r="AC92" s="12">
        <f t="shared" si="32"/>
        <v>0</v>
      </c>
      <c r="AD92" s="12">
        <f t="shared" si="33"/>
        <v>0</v>
      </c>
      <c r="AE92" s="12">
        <f t="shared" si="34"/>
        <v>0</v>
      </c>
      <c r="AF92" s="18">
        <f t="shared" si="35"/>
        <v>0</v>
      </c>
      <c r="AG92" s="11">
        <f t="shared" si="25"/>
        <v>0</v>
      </c>
      <c r="AH92" s="12">
        <f t="shared" si="26"/>
        <v>0</v>
      </c>
      <c r="AI92" s="12">
        <f t="shared" si="27"/>
        <v>0</v>
      </c>
      <c r="AJ92" s="12">
        <f t="shared" si="28"/>
        <v>0</v>
      </c>
      <c r="AK92" s="18">
        <f t="shared" si="29"/>
        <v>0</v>
      </c>
      <c r="AL92" s="21">
        <f t="shared" si="30"/>
        <v>0</v>
      </c>
    </row>
    <row r="93" spans="2:38">
      <c r="B93" s="36">
        <f t="shared" si="36"/>
        <v>89</v>
      </c>
      <c r="C93" s="53" t="s">
        <v>91</v>
      </c>
      <c r="D93" s="22">
        <v>42650</v>
      </c>
      <c r="E93" s="48">
        <f t="shared" ca="1" si="22"/>
        <v>42650</v>
      </c>
      <c r="F93" s="90">
        <f t="shared" ca="1" si="23"/>
        <v>42833</v>
      </c>
      <c r="G93" s="93">
        <v>0.5</v>
      </c>
      <c r="H93" s="91" t="s">
        <v>21</v>
      </c>
      <c r="I93" s="12">
        <f t="shared" si="24"/>
        <v>183</v>
      </c>
      <c r="AB93" s="10">
        <f t="shared" si="31"/>
        <v>0</v>
      </c>
      <c r="AC93" s="12">
        <f t="shared" si="32"/>
        <v>0</v>
      </c>
      <c r="AD93" s="12">
        <f t="shared" si="33"/>
        <v>0</v>
      </c>
      <c r="AE93" s="12">
        <f t="shared" si="34"/>
        <v>0</v>
      </c>
      <c r="AF93" s="18">
        <f t="shared" si="35"/>
        <v>1</v>
      </c>
      <c r="AG93" s="11">
        <f t="shared" si="25"/>
        <v>0</v>
      </c>
      <c r="AH93" s="12">
        <f t="shared" si="26"/>
        <v>0</v>
      </c>
      <c r="AI93" s="12">
        <f t="shared" si="27"/>
        <v>0</v>
      </c>
      <c r="AJ93" s="12">
        <f t="shared" si="28"/>
        <v>0</v>
      </c>
      <c r="AK93" s="18">
        <f t="shared" si="29"/>
        <v>182.5</v>
      </c>
      <c r="AL93" s="21">
        <f t="shared" si="30"/>
        <v>183</v>
      </c>
    </row>
    <row r="94" spans="2:38">
      <c r="B94" s="36">
        <f t="shared" si="36"/>
        <v>90</v>
      </c>
      <c r="C94" s="54" t="s">
        <v>92</v>
      </c>
      <c r="D94" s="12"/>
      <c r="E94" s="48"/>
      <c r="F94" s="90" t="str">
        <f t="shared" si="23"/>
        <v/>
      </c>
      <c r="G94" s="94"/>
      <c r="H94" s="91"/>
      <c r="I94" s="12" t="str">
        <f t="shared" si="24"/>
        <v/>
      </c>
      <c r="AB94" s="10">
        <f t="shared" si="31"/>
        <v>0</v>
      </c>
      <c r="AC94" s="12">
        <f t="shared" si="32"/>
        <v>0</v>
      </c>
      <c r="AD94" s="12">
        <f t="shared" si="33"/>
        <v>0</v>
      </c>
      <c r="AE94" s="12">
        <f t="shared" si="34"/>
        <v>0</v>
      </c>
      <c r="AF94" s="18">
        <f t="shared" si="35"/>
        <v>0</v>
      </c>
      <c r="AG94" s="11">
        <f t="shared" si="25"/>
        <v>0</v>
      </c>
      <c r="AH94" s="12">
        <f t="shared" si="26"/>
        <v>0</v>
      </c>
      <c r="AI94" s="12">
        <f t="shared" si="27"/>
        <v>0</v>
      </c>
      <c r="AJ94" s="12">
        <f t="shared" si="28"/>
        <v>0</v>
      </c>
      <c r="AK94" s="18">
        <f t="shared" si="29"/>
        <v>0</v>
      </c>
      <c r="AL94" s="21">
        <f t="shared" si="30"/>
        <v>0</v>
      </c>
    </row>
    <row r="95" spans="2:38">
      <c r="B95" s="36">
        <f t="shared" si="36"/>
        <v>91</v>
      </c>
      <c r="C95" s="53" t="s">
        <v>71</v>
      </c>
      <c r="D95" s="22">
        <v>42650</v>
      </c>
      <c r="E95" s="48">
        <f t="shared" ca="1" si="22"/>
        <v>42650</v>
      </c>
      <c r="F95" s="90">
        <f t="shared" ca="1" si="23"/>
        <v>42680</v>
      </c>
      <c r="G95" s="93">
        <v>1</v>
      </c>
      <c r="H95" s="91" t="s">
        <v>19</v>
      </c>
      <c r="I95" s="12">
        <f t="shared" si="24"/>
        <v>30</v>
      </c>
      <c r="AB95" s="10">
        <f t="shared" si="31"/>
        <v>0</v>
      </c>
      <c r="AC95" s="12">
        <f t="shared" si="32"/>
        <v>0</v>
      </c>
      <c r="AD95" s="12">
        <f t="shared" si="33"/>
        <v>1</v>
      </c>
      <c r="AE95" s="12">
        <f t="shared" si="34"/>
        <v>0</v>
      </c>
      <c r="AF95" s="18">
        <f t="shared" si="35"/>
        <v>0</v>
      </c>
      <c r="AG95" s="11">
        <f t="shared" si="25"/>
        <v>0</v>
      </c>
      <c r="AH95" s="12">
        <f t="shared" si="26"/>
        <v>0</v>
      </c>
      <c r="AI95" s="12">
        <f t="shared" si="27"/>
        <v>30</v>
      </c>
      <c r="AJ95" s="12">
        <f t="shared" si="28"/>
        <v>0</v>
      </c>
      <c r="AK95" s="18">
        <f t="shared" si="29"/>
        <v>0</v>
      </c>
      <c r="AL95" s="21">
        <f t="shared" si="30"/>
        <v>30</v>
      </c>
    </row>
    <row r="96" spans="2:38">
      <c r="B96" s="36">
        <f t="shared" si="36"/>
        <v>92</v>
      </c>
      <c r="C96" s="54" t="s">
        <v>93</v>
      </c>
      <c r="D96" s="12"/>
      <c r="E96" s="48"/>
      <c r="F96" s="90" t="str">
        <f t="shared" si="23"/>
        <v/>
      </c>
      <c r="G96" s="94"/>
      <c r="H96" s="91"/>
      <c r="I96" s="12" t="str">
        <f t="shared" si="24"/>
        <v/>
      </c>
      <c r="AB96" s="10">
        <f t="shared" si="31"/>
        <v>0</v>
      </c>
      <c r="AC96" s="12">
        <f t="shared" si="32"/>
        <v>0</v>
      </c>
      <c r="AD96" s="12">
        <f t="shared" si="33"/>
        <v>0</v>
      </c>
      <c r="AE96" s="12">
        <f t="shared" si="34"/>
        <v>0</v>
      </c>
      <c r="AF96" s="18">
        <f t="shared" si="35"/>
        <v>0</v>
      </c>
      <c r="AG96" s="11">
        <f t="shared" si="25"/>
        <v>0</v>
      </c>
      <c r="AH96" s="12">
        <f t="shared" si="26"/>
        <v>0</v>
      </c>
      <c r="AI96" s="12">
        <f t="shared" si="27"/>
        <v>0</v>
      </c>
      <c r="AJ96" s="12">
        <f t="shared" si="28"/>
        <v>0</v>
      </c>
      <c r="AK96" s="18">
        <f t="shared" si="29"/>
        <v>0</v>
      </c>
      <c r="AL96" s="21">
        <f t="shared" si="30"/>
        <v>0</v>
      </c>
    </row>
    <row r="97" spans="2:38">
      <c r="B97" s="36">
        <f t="shared" si="36"/>
        <v>93</v>
      </c>
      <c r="C97" s="53" t="s">
        <v>73</v>
      </c>
      <c r="D97" s="22">
        <v>42650</v>
      </c>
      <c r="E97" s="48">
        <f t="shared" ca="1" si="22"/>
        <v>42650</v>
      </c>
      <c r="F97" s="90">
        <f t="shared" ca="1" si="23"/>
        <v>42680</v>
      </c>
      <c r="G97" s="93">
        <v>1</v>
      </c>
      <c r="H97" s="91" t="s">
        <v>19</v>
      </c>
      <c r="I97" s="12">
        <f t="shared" si="24"/>
        <v>30</v>
      </c>
      <c r="AB97" s="10">
        <f t="shared" si="31"/>
        <v>0</v>
      </c>
      <c r="AC97" s="12">
        <f t="shared" si="32"/>
        <v>0</v>
      </c>
      <c r="AD97" s="12">
        <f t="shared" si="33"/>
        <v>1</v>
      </c>
      <c r="AE97" s="12">
        <f t="shared" si="34"/>
        <v>0</v>
      </c>
      <c r="AF97" s="18">
        <f t="shared" si="35"/>
        <v>0</v>
      </c>
      <c r="AG97" s="11">
        <f t="shared" si="25"/>
        <v>0</v>
      </c>
      <c r="AH97" s="12">
        <f t="shared" si="26"/>
        <v>0</v>
      </c>
      <c r="AI97" s="12">
        <f t="shared" si="27"/>
        <v>30</v>
      </c>
      <c r="AJ97" s="12">
        <f t="shared" si="28"/>
        <v>0</v>
      </c>
      <c r="AK97" s="18">
        <f t="shared" si="29"/>
        <v>0</v>
      </c>
      <c r="AL97" s="21">
        <f t="shared" si="30"/>
        <v>30</v>
      </c>
    </row>
    <row r="98" spans="2:38">
      <c r="B98" s="36">
        <f t="shared" si="36"/>
        <v>94</v>
      </c>
      <c r="C98" s="54" t="s">
        <v>94</v>
      </c>
      <c r="D98" s="12"/>
      <c r="E98" s="48"/>
      <c r="F98" s="90" t="str">
        <f t="shared" si="23"/>
        <v/>
      </c>
      <c r="G98" s="94"/>
      <c r="H98" s="91"/>
      <c r="I98" s="12" t="str">
        <f t="shared" si="24"/>
        <v/>
      </c>
      <c r="AB98" s="10">
        <f t="shared" si="31"/>
        <v>0</v>
      </c>
      <c r="AC98" s="12">
        <f t="shared" si="32"/>
        <v>0</v>
      </c>
      <c r="AD98" s="12">
        <f t="shared" si="33"/>
        <v>0</v>
      </c>
      <c r="AE98" s="12">
        <f t="shared" si="34"/>
        <v>0</v>
      </c>
      <c r="AF98" s="18">
        <f t="shared" si="35"/>
        <v>0</v>
      </c>
      <c r="AG98" s="11">
        <f t="shared" si="25"/>
        <v>0</v>
      </c>
      <c r="AH98" s="12">
        <f t="shared" si="26"/>
        <v>0</v>
      </c>
      <c r="AI98" s="12">
        <f t="shared" si="27"/>
        <v>0</v>
      </c>
      <c r="AJ98" s="12">
        <f t="shared" si="28"/>
        <v>0</v>
      </c>
      <c r="AK98" s="18">
        <f t="shared" si="29"/>
        <v>0</v>
      </c>
      <c r="AL98" s="21">
        <f t="shared" si="30"/>
        <v>0</v>
      </c>
    </row>
    <row r="99" spans="2:38">
      <c r="B99" s="36">
        <f t="shared" si="36"/>
        <v>95</v>
      </c>
      <c r="C99" s="53" t="s">
        <v>71</v>
      </c>
      <c r="D99" s="22">
        <v>42650</v>
      </c>
      <c r="E99" s="48">
        <f t="shared" ca="1" si="22"/>
        <v>42650</v>
      </c>
      <c r="F99" s="90">
        <f t="shared" ca="1" si="23"/>
        <v>42680</v>
      </c>
      <c r="G99" s="93">
        <v>1</v>
      </c>
      <c r="H99" s="91" t="s">
        <v>19</v>
      </c>
      <c r="I99" s="12">
        <f t="shared" si="24"/>
        <v>30</v>
      </c>
      <c r="AB99" s="10">
        <f t="shared" si="31"/>
        <v>0</v>
      </c>
      <c r="AC99" s="12">
        <f t="shared" si="32"/>
        <v>0</v>
      </c>
      <c r="AD99" s="12">
        <f t="shared" si="33"/>
        <v>1</v>
      </c>
      <c r="AE99" s="12">
        <f t="shared" si="34"/>
        <v>0</v>
      </c>
      <c r="AF99" s="18">
        <f t="shared" si="35"/>
        <v>0</v>
      </c>
      <c r="AG99" s="11">
        <f t="shared" si="25"/>
        <v>0</v>
      </c>
      <c r="AH99" s="12">
        <f t="shared" si="26"/>
        <v>0</v>
      </c>
      <c r="AI99" s="12">
        <f t="shared" si="27"/>
        <v>30</v>
      </c>
      <c r="AJ99" s="12">
        <f t="shared" si="28"/>
        <v>0</v>
      </c>
      <c r="AK99" s="18">
        <f t="shared" si="29"/>
        <v>0</v>
      </c>
      <c r="AL99" s="21">
        <f t="shared" si="30"/>
        <v>30</v>
      </c>
    </row>
    <row r="100" spans="2:38">
      <c r="B100" s="36">
        <f t="shared" si="36"/>
        <v>96</v>
      </c>
      <c r="C100" s="56" t="s">
        <v>73</v>
      </c>
      <c r="D100" s="22">
        <v>42650</v>
      </c>
      <c r="E100" s="48">
        <f t="shared" ca="1" si="22"/>
        <v>42650</v>
      </c>
      <c r="F100" s="90">
        <f t="shared" ca="1" si="23"/>
        <v>42680</v>
      </c>
      <c r="G100" s="93">
        <v>1</v>
      </c>
      <c r="H100" s="91" t="s">
        <v>19</v>
      </c>
      <c r="I100" s="12">
        <f t="shared" si="24"/>
        <v>30</v>
      </c>
      <c r="AB100" s="10">
        <f t="shared" si="31"/>
        <v>0</v>
      </c>
      <c r="AC100" s="12">
        <f t="shared" si="32"/>
        <v>0</v>
      </c>
      <c r="AD100" s="12">
        <f t="shared" si="33"/>
        <v>1</v>
      </c>
      <c r="AE100" s="12">
        <f t="shared" si="34"/>
        <v>0</v>
      </c>
      <c r="AF100" s="18">
        <f t="shared" si="35"/>
        <v>0</v>
      </c>
      <c r="AG100" s="11">
        <f t="shared" si="25"/>
        <v>0</v>
      </c>
      <c r="AH100" s="12">
        <f t="shared" si="26"/>
        <v>0</v>
      </c>
      <c r="AI100" s="12">
        <f t="shared" si="27"/>
        <v>30</v>
      </c>
      <c r="AJ100" s="12">
        <f t="shared" si="28"/>
        <v>0</v>
      </c>
      <c r="AK100" s="18">
        <f t="shared" si="29"/>
        <v>0</v>
      </c>
      <c r="AL100" s="21">
        <f t="shared" si="30"/>
        <v>30</v>
      </c>
    </row>
    <row r="101" spans="2:38">
      <c r="B101" s="36">
        <f t="shared" si="36"/>
        <v>97</v>
      </c>
      <c r="C101" s="50" t="s">
        <v>41</v>
      </c>
      <c r="D101" s="22">
        <v>42650</v>
      </c>
      <c r="E101" s="48">
        <f t="shared" ca="1" si="22"/>
        <v>42650</v>
      </c>
      <c r="F101" s="90">
        <f t="shared" ca="1" si="23"/>
        <v>42680</v>
      </c>
      <c r="G101" s="93">
        <v>1</v>
      </c>
      <c r="H101" s="91" t="s">
        <v>19</v>
      </c>
      <c r="I101" s="12">
        <f t="shared" ref="I101:I132" si="37">IF(AL101&gt;0,AL101,"")</f>
        <v>30</v>
      </c>
      <c r="AB101" s="10">
        <f t="shared" si="31"/>
        <v>0</v>
      </c>
      <c r="AC101" s="12">
        <f t="shared" si="32"/>
        <v>0</v>
      </c>
      <c r="AD101" s="12">
        <f t="shared" si="33"/>
        <v>1</v>
      </c>
      <c r="AE101" s="12">
        <f t="shared" si="34"/>
        <v>0</v>
      </c>
      <c r="AF101" s="18">
        <f t="shared" si="35"/>
        <v>0</v>
      </c>
      <c r="AG101" s="11">
        <f t="shared" ref="AG101:AG132" si="38">IF(AB101=1,$G101*1,0)</f>
        <v>0</v>
      </c>
      <c r="AH101" s="12">
        <f t="shared" ref="AH101:AH132" si="39">IF(AC101=1,$G101*7,0)</f>
        <v>0</v>
      </c>
      <c r="AI101" s="12">
        <f t="shared" ref="AI101:AI132" si="40">IF(AD101=1,$G101*30,0)</f>
        <v>30</v>
      </c>
      <c r="AJ101" s="12">
        <f t="shared" ref="AJ101:AJ132" si="41">IF(AE101=1,$G101*90,0)</f>
        <v>0</v>
      </c>
      <c r="AK101" s="18">
        <f t="shared" ref="AK101:AK132" si="42">IF(AF101=1,$G101*365,0)</f>
        <v>0</v>
      </c>
      <c r="AL101" s="21">
        <f t="shared" ref="AL101:AL132" si="43">IF(AND(G101&gt;1,G101="Années"),"Erreur de saisie",ROUND(SUM($AG101:$AK101),0))</f>
        <v>30</v>
      </c>
    </row>
    <row r="102" spans="2:38">
      <c r="B102" s="36">
        <f t="shared" si="36"/>
        <v>98</v>
      </c>
      <c r="C102" s="54" t="s">
        <v>95</v>
      </c>
      <c r="D102" s="12"/>
      <c r="E102" s="48"/>
      <c r="F102" s="90" t="str">
        <f t="shared" si="23"/>
        <v/>
      </c>
      <c r="G102" s="94"/>
      <c r="H102" s="91"/>
      <c r="I102" s="12" t="str">
        <f t="shared" si="37"/>
        <v/>
      </c>
      <c r="AB102" s="10">
        <f t="shared" si="31"/>
        <v>0</v>
      </c>
      <c r="AC102" s="12">
        <f t="shared" si="32"/>
        <v>0</v>
      </c>
      <c r="AD102" s="12">
        <f t="shared" si="33"/>
        <v>0</v>
      </c>
      <c r="AE102" s="12">
        <f t="shared" si="34"/>
        <v>0</v>
      </c>
      <c r="AF102" s="18">
        <f t="shared" si="35"/>
        <v>0</v>
      </c>
      <c r="AG102" s="11">
        <f t="shared" si="38"/>
        <v>0</v>
      </c>
      <c r="AH102" s="12">
        <f t="shared" si="39"/>
        <v>0</v>
      </c>
      <c r="AI102" s="12">
        <f t="shared" si="40"/>
        <v>0</v>
      </c>
      <c r="AJ102" s="12">
        <f t="shared" si="41"/>
        <v>0</v>
      </c>
      <c r="AK102" s="18">
        <f t="shared" si="42"/>
        <v>0</v>
      </c>
      <c r="AL102" s="21">
        <f t="shared" si="43"/>
        <v>0</v>
      </c>
    </row>
    <row r="103" spans="2:38">
      <c r="B103" s="36">
        <f t="shared" si="36"/>
        <v>99</v>
      </c>
      <c r="C103" s="53" t="s">
        <v>71</v>
      </c>
      <c r="D103" s="22">
        <v>42650</v>
      </c>
      <c r="E103" s="48">
        <f t="shared" ca="1" si="22"/>
        <v>42650</v>
      </c>
      <c r="F103" s="90">
        <f t="shared" ca="1" si="23"/>
        <v>42740</v>
      </c>
      <c r="G103" s="93">
        <v>1</v>
      </c>
      <c r="H103" s="91" t="s">
        <v>20</v>
      </c>
      <c r="I103" s="12">
        <f t="shared" si="37"/>
        <v>90</v>
      </c>
      <c r="AB103" s="10">
        <f t="shared" si="31"/>
        <v>0</v>
      </c>
      <c r="AC103" s="12">
        <f t="shared" si="32"/>
        <v>0</v>
      </c>
      <c r="AD103" s="12">
        <f t="shared" si="33"/>
        <v>0</v>
      </c>
      <c r="AE103" s="12">
        <f t="shared" si="34"/>
        <v>1</v>
      </c>
      <c r="AF103" s="18">
        <f t="shared" si="35"/>
        <v>0</v>
      </c>
      <c r="AG103" s="11">
        <f t="shared" si="38"/>
        <v>0</v>
      </c>
      <c r="AH103" s="12">
        <f t="shared" si="39"/>
        <v>0</v>
      </c>
      <c r="AI103" s="12">
        <f t="shared" si="40"/>
        <v>0</v>
      </c>
      <c r="AJ103" s="12">
        <f t="shared" si="41"/>
        <v>90</v>
      </c>
      <c r="AK103" s="18">
        <f t="shared" si="42"/>
        <v>0</v>
      </c>
      <c r="AL103" s="21">
        <f t="shared" si="43"/>
        <v>90</v>
      </c>
    </row>
    <row r="104" spans="2:38">
      <c r="B104" s="36">
        <f t="shared" si="36"/>
        <v>100</v>
      </c>
      <c r="C104" s="56" t="s">
        <v>73</v>
      </c>
      <c r="D104" s="22">
        <v>42650</v>
      </c>
      <c r="E104" s="48">
        <f t="shared" ca="1" si="22"/>
        <v>42650</v>
      </c>
      <c r="F104" s="90">
        <f t="shared" ca="1" si="23"/>
        <v>42740</v>
      </c>
      <c r="G104" s="93">
        <v>1</v>
      </c>
      <c r="H104" s="91" t="s">
        <v>20</v>
      </c>
      <c r="I104" s="12">
        <f t="shared" si="37"/>
        <v>90</v>
      </c>
      <c r="AB104" s="10">
        <f t="shared" si="31"/>
        <v>0</v>
      </c>
      <c r="AC104" s="12">
        <f t="shared" si="32"/>
        <v>0</v>
      </c>
      <c r="AD104" s="12">
        <f t="shared" si="33"/>
        <v>0</v>
      </c>
      <c r="AE104" s="12">
        <f t="shared" si="34"/>
        <v>1</v>
      </c>
      <c r="AF104" s="18">
        <f t="shared" si="35"/>
        <v>0</v>
      </c>
      <c r="AG104" s="11">
        <f t="shared" si="38"/>
        <v>0</v>
      </c>
      <c r="AH104" s="12">
        <f t="shared" si="39"/>
        <v>0</v>
      </c>
      <c r="AI104" s="12">
        <f t="shared" si="40"/>
        <v>0</v>
      </c>
      <c r="AJ104" s="12">
        <f t="shared" si="41"/>
        <v>90</v>
      </c>
      <c r="AK104" s="18">
        <f t="shared" si="42"/>
        <v>0</v>
      </c>
      <c r="AL104" s="21">
        <f t="shared" si="43"/>
        <v>90</v>
      </c>
    </row>
    <row r="105" spans="2:38">
      <c r="B105" s="36">
        <f t="shared" si="36"/>
        <v>101</v>
      </c>
      <c r="C105" s="53" t="s">
        <v>96</v>
      </c>
      <c r="D105" s="22">
        <v>42650</v>
      </c>
      <c r="E105" s="48">
        <f t="shared" ca="1" si="22"/>
        <v>42650</v>
      </c>
      <c r="F105" s="90">
        <f t="shared" ca="1" si="23"/>
        <v>42833</v>
      </c>
      <c r="G105" s="93">
        <v>0.5</v>
      </c>
      <c r="H105" s="91" t="s">
        <v>21</v>
      </c>
      <c r="I105" s="12">
        <f t="shared" si="37"/>
        <v>183</v>
      </c>
      <c r="AB105" s="10">
        <f t="shared" si="31"/>
        <v>0</v>
      </c>
      <c r="AC105" s="12">
        <f t="shared" si="32"/>
        <v>0</v>
      </c>
      <c r="AD105" s="12">
        <f t="shared" si="33"/>
        <v>0</v>
      </c>
      <c r="AE105" s="12">
        <f t="shared" si="34"/>
        <v>0</v>
      </c>
      <c r="AF105" s="18">
        <f t="shared" si="35"/>
        <v>1</v>
      </c>
      <c r="AG105" s="11">
        <f t="shared" si="38"/>
        <v>0</v>
      </c>
      <c r="AH105" s="12">
        <f t="shared" si="39"/>
        <v>0</v>
      </c>
      <c r="AI105" s="12">
        <f t="shared" si="40"/>
        <v>0</v>
      </c>
      <c r="AJ105" s="12">
        <f t="shared" si="41"/>
        <v>0</v>
      </c>
      <c r="AK105" s="18">
        <f t="shared" si="42"/>
        <v>182.5</v>
      </c>
      <c r="AL105" s="21">
        <f t="shared" si="43"/>
        <v>183</v>
      </c>
    </row>
    <row r="106" spans="2:38">
      <c r="B106" s="36">
        <f t="shared" si="36"/>
        <v>102</v>
      </c>
      <c r="C106" s="54" t="s">
        <v>97</v>
      </c>
      <c r="D106" s="12"/>
      <c r="E106" s="48"/>
      <c r="F106" s="90" t="str">
        <f t="shared" si="23"/>
        <v/>
      </c>
      <c r="G106" s="94"/>
      <c r="H106" s="91"/>
      <c r="I106" s="12" t="str">
        <f t="shared" si="37"/>
        <v/>
      </c>
      <c r="AB106" s="10">
        <f t="shared" si="31"/>
        <v>0</v>
      </c>
      <c r="AC106" s="12">
        <f t="shared" si="32"/>
        <v>0</v>
      </c>
      <c r="AD106" s="12">
        <f t="shared" si="33"/>
        <v>0</v>
      </c>
      <c r="AE106" s="12">
        <f t="shared" si="34"/>
        <v>0</v>
      </c>
      <c r="AF106" s="18">
        <f t="shared" si="35"/>
        <v>0</v>
      </c>
      <c r="AG106" s="11">
        <f t="shared" si="38"/>
        <v>0</v>
      </c>
      <c r="AH106" s="12">
        <f t="shared" si="39"/>
        <v>0</v>
      </c>
      <c r="AI106" s="12">
        <f t="shared" si="40"/>
        <v>0</v>
      </c>
      <c r="AJ106" s="12">
        <f t="shared" si="41"/>
        <v>0</v>
      </c>
      <c r="AK106" s="18">
        <f t="shared" si="42"/>
        <v>0</v>
      </c>
      <c r="AL106" s="21">
        <f t="shared" si="43"/>
        <v>0</v>
      </c>
    </row>
    <row r="107" spans="2:38">
      <c r="B107" s="36">
        <f t="shared" si="36"/>
        <v>103</v>
      </c>
      <c r="C107" s="53" t="s">
        <v>71</v>
      </c>
      <c r="D107" s="22">
        <v>42650</v>
      </c>
      <c r="E107" s="48">
        <f t="shared" ca="1" si="22"/>
        <v>42650</v>
      </c>
      <c r="F107" s="90">
        <f t="shared" ca="1" si="23"/>
        <v>42740</v>
      </c>
      <c r="G107" s="93">
        <v>1</v>
      </c>
      <c r="H107" s="91" t="s">
        <v>20</v>
      </c>
      <c r="I107" s="12">
        <f t="shared" si="37"/>
        <v>90</v>
      </c>
      <c r="AB107" s="10">
        <f t="shared" si="31"/>
        <v>0</v>
      </c>
      <c r="AC107" s="12">
        <f t="shared" si="32"/>
        <v>0</v>
      </c>
      <c r="AD107" s="12">
        <f t="shared" si="33"/>
        <v>0</v>
      </c>
      <c r="AE107" s="12">
        <f t="shared" si="34"/>
        <v>1</v>
      </c>
      <c r="AF107" s="18">
        <f t="shared" si="35"/>
        <v>0</v>
      </c>
      <c r="AG107" s="11">
        <f t="shared" si="38"/>
        <v>0</v>
      </c>
      <c r="AH107" s="12">
        <f t="shared" si="39"/>
        <v>0</v>
      </c>
      <c r="AI107" s="12">
        <f t="shared" si="40"/>
        <v>0</v>
      </c>
      <c r="AJ107" s="12">
        <f t="shared" si="41"/>
        <v>90</v>
      </c>
      <c r="AK107" s="18">
        <f t="shared" si="42"/>
        <v>0</v>
      </c>
      <c r="AL107" s="21">
        <f t="shared" si="43"/>
        <v>90</v>
      </c>
    </row>
    <row r="108" spans="2:38">
      <c r="B108" s="36">
        <f t="shared" si="36"/>
        <v>104</v>
      </c>
      <c r="C108" s="56" t="s">
        <v>96</v>
      </c>
      <c r="D108" s="22">
        <v>42650</v>
      </c>
      <c r="E108" s="48">
        <f t="shared" ca="1" si="22"/>
        <v>42650</v>
      </c>
      <c r="F108" s="90">
        <f t="shared" ca="1" si="23"/>
        <v>42833</v>
      </c>
      <c r="G108" s="93">
        <v>0.5</v>
      </c>
      <c r="H108" s="91" t="s">
        <v>21</v>
      </c>
      <c r="I108" s="12">
        <f t="shared" si="37"/>
        <v>183</v>
      </c>
      <c r="AB108" s="10">
        <f t="shared" si="31"/>
        <v>0</v>
      </c>
      <c r="AC108" s="12">
        <f t="shared" si="32"/>
        <v>0</v>
      </c>
      <c r="AD108" s="12">
        <f t="shared" si="33"/>
        <v>0</v>
      </c>
      <c r="AE108" s="12">
        <f t="shared" si="34"/>
        <v>0</v>
      </c>
      <c r="AF108" s="18">
        <f t="shared" si="35"/>
        <v>1</v>
      </c>
      <c r="AG108" s="11">
        <f t="shared" si="38"/>
        <v>0</v>
      </c>
      <c r="AH108" s="12">
        <f t="shared" si="39"/>
        <v>0</v>
      </c>
      <c r="AI108" s="12">
        <f t="shared" si="40"/>
        <v>0</v>
      </c>
      <c r="AJ108" s="12">
        <f t="shared" si="41"/>
        <v>0</v>
      </c>
      <c r="AK108" s="18">
        <f t="shared" si="42"/>
        <v>182.5</v>
      </c>
      <c r="AL108" s="21">
        <f t="shared" si="43"/>
        <v>183</v>
      </c>
    </row>
    <row r="109" spans="2:38">
      <c r="B109" s="36">
        <f t="shared" si="36"/>
        <v>105</v>
      </c>
      <c r="C109" s="54" t="s">
        <v>98</v>
      </c>
      <c r="D109" s="12"/>
      <c r="E109" s="48"/>
      <c r="F109" s="90" t="str">
        <f t="shared" si="23"/>
        <v/>
      </c>
      <c r="G109" s="92"/>
      <c r="H109" s="91"/>
      <c r="I109" s="12" t="str">
        <f t="shared" si="37"/>
        <v/>
      </c>
      <c r="AB109" s="10">
        <f t="shared" si="31"/>
        <v>0</v>
      </c>
      <c r="AC109" s="12">
        <f t="shared" si="32"/>
        <v>0</v>
      </c>
      <c r="AD109" s="12">
        <f t="shared" si="33"/>
        <v>0</v>
      </c>
      <c r="AE109" s="12">
        <f t="shared" si="34"/>
        <v>0</v>
      </c>
      <c r="AF109" s="18">
        <f t="shared" si="35"/>
        <v>0</v>
      </c>
      <c r="AG109" s="11">
        <f t="shared" si="38"/>
        <v>0</v>
      </c>
      <c r="AH109" s="12">
        <f t="shared" si="39"/>
        <v>0</v>
      </c>
      <c r="AI109" s="12">
        <f t="shared" si="40"/>
        <v>0</v>
      </c>
      <c r="AJ109" s="12">
        <f t="shared" si="41"/>
        <v>0</v>
      </c>
      <c r="AK109" s="18">
        <f t="shared" si="42"/>
        <v>0</v>
      </c>
      <c r="AL109" s="21">
        <f t="shared" si="43"/>
        <v>0</v>
      </c>
    </row>
    <row r="110" spans="2:38">
      <c r="B110" s="36">
        <f t="shared" si="36"/>
        <v>106</v>
      </c>
      <c r="C110" s="53" t="s">
        <v>79</v>
      </c>
      <c r="D110" s="22">
        <v>42650</v>
      </c>
      <c r="E110" s="48">
        <f t="shared" ca="1" si="22"/>
        <v>42650</v>
      </c>
      <c r="F110" s="90">
        <f t="shared" ca="1" si="23"/>
        <v>42664</v>
      </c>
      <c r="G110" s="93">
        <v>2</v>
      </c>
      <c r="H110" s="91" t="s">
        <v>18</v>
      </c>
      <c r="I110" s="12">
        <f t="shared" si="37"/>
        <v>14</v>
      </c>
      <c r="AB110" s="10">
        <f t="shared" si="31"/>
        <v>0</v>
      </c>
      <c r="AC110" s="12">
        <f t="shared" si="32"/>
        <v>1</v>
      </c>
      <c r="AD110" s="12">
        <f t="shared" si="33"/>
        <v>0</v>
      </c>
      <c r="AE110" s="12">
        <f t="shared" si="34"/>
        <v>0</v>
      </c>
      <c r="AF110" s="18">
        <f t="shared" si="35"/>
        <v>0</v>
      </c>
      <c r="AG110" s="11">
        <f t="shared" si="38"/>
        <v>0</v>
      </c>
      <c r="AH110" s="12">
        <f t="shared" si="39"/>
        <v>14</v>
      </c>
      <c r="AI110" s="12">
        <f t="shared" si="40"/>
        <v>0</v>
      </c>
      <c r="AJ110" s="12">
        <f t="shared" si="41"/>
        <v>0</v>
      </c>
      <c r="AK110" s="18">
        <f t="shared" si="42"/>
        <v>0</v>
      </c>
      <c r="AL110" s="21">
        <f t="shared" si="43"/>
        <v>14</v>
      </c>
    </row>
    <row r="111" spans="2:38">
      <c r="B111" s="36">
        <f t="shared" si="36"/>
        <v>107</v>
      </c>
      <c r="C111" s="53" t="s">
        <v>80</v>
      </c>
      <c r="D111" s="22">
        <v>42650</v>
      </c>
      <c r="E111" s="48">
        <f t="shared" ca="1" si="22"/>
        <v>42650</v>
      </c>
      <c r="F111" s="90">
        <f t="shared" ca="1" si="23"/>
        <v>42664</v>
      </c>
      <c r="G111" s="93">
        <v>2</v>
      </c>
      <c r="H111" s="91" t="s">
        <v>18</v>
      </c>
      <c r="I111" s="12">
        <f t="shared" si="37"/>
        <v>14</v>
      </c>
      <c r="AB111" s="10">
        <f t="shared" si="31"/>
        <v>0</v>
      </c>
      <c r="AC111" s="12">
        <f t="shared" si="32"/>
        <v>1</v>
      </c>
      <c r="AD111" s="12">
        <f t="shared" si="33"/>
        <v>0</v>
      </c>
      <c r="AE111" s="12">
        <f t="shared" si="34"/>
        <v>0</v>
      </c>
      <c r="AF111" s="18">
        <f t="shared" si="35"/>
        <v>0</v>
      </c>
      <c r="AG111" s="11">
        <f t="shared" si="38"/>
        <v>0</v>
      </c>
      <c r="AH111" s="12">
        <f t="shared" si="39"/>
        <v>14</v>
      </c>
      <c r="AI111" s="12">
        <f t="shared" si="40"/>
        <v>0</v>
      </c>
      <c r="AJ111" s="12">
        <f t="shared" si="41"/>
        <v>0</v>
      </c>
      <c r="AK111" s="18">
        <f t="shared" si="42"/>
        <v>0</v>
      </c>
      <c r="AL111" s="21">
        <f t="shared" si="43"/>
        <v>14</v>
      </c>
    </row>
    <row r="112" spans="2:38">
      <c r="B112" s="36">
        <f t="shared" si="36"/>
        <v>108</v>
      </c>
      <c r="C112" s="54" t="s">
        <v>81</v>
      </c>
      <c r="D112" s="12"/>
      <c r="E112" s="48"/>
      <c r="F112" s="90" t="str">
        <f t="shared" si="23"/>
        <v/>
      </c>
      <c r="G112" s="94"/>
      <c r="H112" s="91"/>
      <c r="I112" s="12" t="str">
        <f t="shared" si="37"/>
        <v/>
      </c>
      <c r="AB112" s="10">
        <f t="shared" si="31"/>
        <v>0</v>
      </c>
      <c r="AC112" s="12">
        <f t="shared" si="32"/>
        <v>0</v>
      </c>
      <c r="AD112" s="12">
        <f t="shared" si="33"/>
        <v>0</v>
      </c>
      <c r="AE112" s="12">
        <f t="shared" si="34"/>
        <v>0</v>
      </c>
      <c r="AF112" s="18">
        <f t="shared" si="35"/>
        <v>0</v>
      </c>
      <c r="AG112" s="11">
        <f t="shared" si="38"/>
        <v>0</v>
      </c>
      <c r="AH112" s="12">
        <f t="shared" si="39"/>
        <v>0</v>
      </c>
      <c r="AI112" s="12">
        <f t="shared" si="40"/>
        <v>0</v>
      </c>
      <c r="AJ112" s="12">
        <f t="shared" si="41"/>
        <v>0</v>
      </c>
      <c r="AK112" s="18">
        <f t="shared" si="42"/>
        <v>0</v>
      </c>
      <c r="AL112" s="21">
        <f t="shared" si="43"/>
        <v>0</v>
      </c>
    </row>
    <row r="113" spans="2:38">
      <c r="B113" s="36">
        <f t="shared" si="36"/>
        <v>109</v>
      </c>
      <c r="C113" s="53" t="s">
        <v>99</v>
      </c>
      <c r="D113" s="22">
        <v>42650</v>
      </c>
      <c r="E113" s="48">
        <f t="shared" ca="1" si="22"/>
        <v>42650</v>
      </c>
      <c r="F113" s="90">
        <f t="shared" ca="1" si="23"/>
        <v>42740</v>
      </c>
      <c r="G113" s="93">
        <v>1</v>
      </c>
      <c r="H113" s="91" t="s">
        <v>20</v>
      </c>
      <c r="I113" s="12">
        <f t="shared" si="37"/>
        <v>90</v>
      </c>
      <c r="AB113" s="10">
        <f t="shared" si="31"/>
        <v>0</v>
      </c>
      <c r="AC113" s="12">
        <f t="shared" si="32"/>
        <v>0</v>
      </c>
      <c r="AD113" s="12">
        <f t="shared" si="33"/>
        <v>0</v>
      </c>
      <c r="AE113" s="12">
        <f t="shared" si="34"/>
        <v>1</v>
      </c>
      <c r="AF113" s="18">
        <f t="shared" si="35"/>
        <v>0</v>
      </c>
      <c r="AG113" s="11">
        <f t="shared" si="38"/>
        <v>0</v>
      </c>
      <c r="AH113" s="12">
        <f t="shared" si="39"/>
        <v>0</v>
      </c>
      <c r="AI113" s="12">
        <f t="shared" si="40"/>
        <v>0</v>
      </c>
      <c r="AJ113" s="12">
        <f t="shared" si="41"/>
        <v>90</v>
      </c>
      <c r="AK113" s="18">
        <f t="shared" si="42"/>
        <v>0</v>
      </c>
      <c r="AL113" s="21">
        <f t="shared" si="43"/>
        <v>90</v>
      </c>
    </row>
    <row r="114" spans="2:38">
      <c r="B114" s="36">
        <f t="shared" si="36"/>
        <v>110</v>
      </c>
      <c r="C114" s="57" t="s">
        <v>83</v>
      </c>
      <c r="D114" s="12"/>
      <c r="E114" s="48"/>
      <c r="F114" s="90" t="str">
        <f t="shared" si="23"/>
        <v/>
      </c>
      <c r="G114" s="94"/>
      <c r="H114" s="91"/>
      <c r="I114" s="12" t="str">
        <f t="shared" si="37"/>
        <v/>
      </c>
      <c r="AB114" s="10">
        <f t="shared" si="31"/>
        <v>0</v>
      </c>
      <c r="AC114" s="12">
        <f t="shared" si="32"/>
        <v>0</v>
      </c>
      <c r="AD114" s="12">
        <f t="shared" si="33"/>
        <v>0</v>
      </c>
      <c r="AE114" s="12">
        <f t="shared" si="34"/>
        <v>0</v>
      </c>
      <c r="AF114" s="18">
        <f t="shared" si="35"/>
        <v>0</v>
      </c>
      <c r="AG114" s="11">
        <f t="shared" si="38"/>
        <v>0</v>
      </c>
      <c r="AH114" s="12">
        <f t="shared" si="39"/>
        <v>0</v>
      </c>
      <c r="AI114" s="12">
        <f t="shared" si="40"/>
        <v>0</v>
      </c>
      <c r="AJ114" s="12">
        <f t="shared" si="41"/>
        <v>0</v>
      </c>
      <c r="AK114" s="18">
        <f t="shared" si="42"/>
        <v>0</v>
      </c>
      <c r="AL114" s="21">
        <f t="shared" si="43"/>
        <v>0</v>
      </c>
    </row>
    <row r="115" spans="2:38">
      <c r="B115" s="36">
        <f t="shared" si="36"/>
        <v>111</v>
      </c>
      <c r="C115" s="53" t="s">
        <v>91</v>
      </c>
      <c r="D115" s="22">
        <v>42650</v>
      </c>
      <c r="E115" s="48">
        <f t="shared" ca="1" si="22"/>
        <v>42650</v>
      </c>
      <c r="F115" s="90">
        <f t="shared" ca="1" si="23"/>
        <v>42833</v>
      </c>
      <c r="G115" s="93">
        <v>0.5</v>
      </c>
      <c r="H115" s="91" t="s">
        <v>21</v>
      </c>
      <c r="I115" s="12">
        <f t="shared" si="37"/>
        <v>183</v>
      </c>
      <c r="AB115" s="10">
        <f t="shared" si="31"/>
        <v>0</v>
      </c>
      <c r="AC115" s="12">
        <f t="shared" si="32"/>
        <v>0</v>
      </c>
      <c r="AD115" s="12">
        <f t="shared" si="33"/>
        <v>0</v>
      </c>
      <c r="AE115" s="12">
        <f t="shared" si="34"/>
        <v>0</v>
      </c>
      <c r="AF115" s="18">
        <f t="shared" si="35"/>
        <v>1</v>
      </c>
      <c r="AG115" s="11">
        <f t="shared" si="38"/>
        <v>0</v>
      </c>
      <c r="AH115" s="12">
        <f t="shared" si="39"/>
        <v>0</v>
      </c>
      <c r="AI115" s="12">
        <f t="shared" si="40"/>
        <v>0</v>
      </c>
      <c r="AJ115" s="12">
        <f t="shared" si="41"/>
        <v>0</v>
      </c>
      <c r="AK115" s="18">
        <f t="shared" si="42"/>
        <v>182.5</v>
      </c>
      <c r="AL115" s="21">
        <f t="shared" si="43"/>
        <v>183</v>
      </c>
    </row>
    <row r="116" spans="2:38">
      <c r="B116" s="36">
        <f t="shared" si="36"/>
        <v>112</v>
      </c>
      <c r="C116" s="53" t="s">
        <v>100</v>
      </c>
      <c r="D116" s="22">
        <v>42650</v>
      </c>
      <c r="E116" s="48">
        <f t="shared" ca="1" si="22"/>
        <v>42650</v>
      </c>
      <c r="F116" s="90">
        <f t="shared" ca="1" si="23"/>
        <v>42680</v>
      </c>
      <c r="G116" s="93">
        <v>1</v>
      </c>
      <c r="H116" s="91" t="s">
        <v>19</v>
      </c>
      <c r="I116" s="12">
        <f t="shared" si="37"/>
        <v>30</v>
      </c>
      <c r="AB116" s="10">
        <f t="shared" si="31"/>
        <v>0</v>
      </c>
      <c r="AC116" s="12">
        <f t="shared" si="32"/>
        <v>0</v>
      </c>
      <c r="AD116" s="12">
        <f t="shared" si="33"/>
        <v>1</v>
      </c>
      <c r="AE116" s="12">
        <f t="shared" si="34"/>
        <v>0</v>
      </c>
      <c r="AF116" s="18">
        <f t="shared" si="35"/>
        <v>0</v>
      </c>
      <c r="AG116" s="11">
        <f t="shared" si="38"/>
        <v>0</v>
      </c>
      <c r="AH116" s="12">
        <f t="shared" si="39"/>
        <v>0</v>
      </c>
      <c r="AI116" s="12">
        <f t="shared" si="40"/>
        <v>30</v>
      </c>
      <c r="AJ116" s="12">
        <f t="shared" si="41"/>
        <v>0</v>
      </c>
      <c r="AK116" s="18">
        <f t="shared" si="42"/>
        <v>0</v>
      </c>
      <c r="AL116" s="21">
        <f t="shared" si="43"/>
        <v>30</v>
      </c>
    </row>
    <row r="117" spans="2:38">
      <c r="B117" s="36">
        <f t="shared" si="36"/>
        <v>113</v>
      </c>
      <c r="C117" s="53" t="s">
        <v>73</v>
      </c>
      <c r="D117" s="22">
        <v>42650</v>
      </c>
      <c r="E117" s="48">
        <f t="shared" ca="1" si="22"/>
        <v>42650</v>
      </c>
      <c r="F117" s="90">
        <f t="shared" ca="1" si="23"/>
        <v>42740</v>
      </c>
      <c r="G117" s="93">
        <v>1</v>
      </c>
      <c r="H117" s="91" t="s">
        <v>20</v>
      </c>
      <c r="I117" s="12">
        <f t="shared" si="37"/>
        <v>90</v>
      </c>
      <c r="AB117" s="10">
        <f t="shared" si="31"/>
        <v>0</v>
      </c>
      <c r="AC117" s="12">
        <f t="shared" si="32"/>
        <v>0</v>
      </c>
      <c r="AD117" s="12">
        <f t="shared" si="33"/>
        <v>0</v>
      </c>
      <c r="AE117" s="12">
        <f t="shared" si="34"/>
        <v>1</v>
      </c>
      <c r="AF117" s="18">
        <f t="shared" si="35"/>
        <v>0</v>
      </c>
      <c r="AG117" s="11">
        <f t="shared" si="38"/>
        <v>0</v>
      </c>
      <c r="AH117" s="12">
        <f t="shared" si="39"/>
        <v>0</v>
      </c>
      <c r="AI117" s="12">
        <f t="shared" si="40"/>
        <v>0</v>
      </c>
      <c r="AJ117" s="12">
        <f t="shared" si="41"/>
        <v>90</v>
      </c>
      <c r="AK117" s="18">
        <f t="shared" si="42"/>
        <v>0</v>
      </c>
      <c r="AL117" s="21">
        <f t="shared" si="43"/>
        <v>90</v>
      </c>
    </row>
    <row r="118" spans="2:38">
      <c r="B118" s="36">
        <f t="shared" si="36"/>
        <v>114</v>
      </c>
      <c r="C118" s="54" t="s">
        <v>101</v>
      </c>
      <c r="D118" s="12"/>
      <c r="E118" s="48"/>
      <c r="F118" s="90" t="str">
        <f t="shared" si="23"/>
        <v/>
      </c>
      <c r="G118" s="94"/>
      <c r="H118" s="91"/>
      <c r="I118" s="12" t="str">
        <f t="shared" si="37"/>
        <v/>
      </c>
      <c r="AB118" s="10">
        <f t="shared" si="31"/>
        <v>0</v>
      </c>
      <c r="AC118" s="12">
        <f t="shared" si="32"/>
        <v>0</v>
      </c>
      <c r="AD118" s="12">
        <f t="shared" si="33"/>
        <v>0</v>
      </c>
      <c r="AE118" s="12">
        <f t="shared" si="34"/>
        <v>0</v>
      </c>
      <c r="AF118" s="18">
        <f t="shared" si="35"/>
        <v>0</v>
      </c>
      <c r="AG118" s="11">
        <f t="shared" si="38"/>
        <v>0</v>
      </c>
      <c r="AH118" s="12">
        <f t="shared" si="39"/>
        <v>0</v>
      </c>
      <c r="AI118" s="12">
        <f t="shared" si="40"/>
        <v>0</v>
      </c>
      <c r="AJ118" s="12">
        <f t="shared" si="41"/>
        <v>0</v>
      </c>
      <c r="AK118" s="18">
        <f t="shared" si="42"/>
        <v>0</v>
      </c>
      <c r="AL118" s="21">
        <f t="shared" si="43"/>
        <v>0</v>
      </c>
    </row>
    <row r="119" spans="2:38">
      <c r="B119" s="36">
        <f t="shared" si="36"/>
        <v>115</v>
      </c>
      <c r="C119" s="56" t="s">
        <v>73</v>
      </c>
      <c r="D119" s="22">
        <v>42650</v>
      </c>
      <c r="E119" s="48">
        <f t="shared" ca="1" si="22"/>
        <v>42650</v>
      </c>
      <c r="F119" s="90">
        <f t="shared" ca="1" si="23"/>
        <v>42740</v>
      </c>
      <c r="G119" s="93">
        <v>1</v>
      </c>
      <c r="H119" s="91" t="s">
        <v>20</v>
      </c>
      <c r="I119" s="12">
        <f t="shared" si="37"/>
        <v>90</v>
      </c>
      <c r="AB119" s="10">
        <f t="shared" si="31"/>
        <v>0</v>
      </c>
      <c r="AC119" s="12">
        <f t="shared" si="32"/>
        <v>0</v>
      </c>
      <c r="AD119" s="12">
        <f t="shared" si="33"/>
        <v>0</v>
      </c>
      <c r="AE119" s="12">
        <f t="shared" si="34"/>
        <v>1</v>
      </c>
      <c r="AF119" s="18">
        <f t="shared" si="35"/>
        <v>0</v>
      </c>
      <c r="AG119" s="11">
        <f t="shared" si="38"/>
        <v>0</v>
      </c>
      <c r="AH119" s="12">
        <f t="shared" si="39"/>
        <v>0</v>
      </c>
      <c r="AI119" s="12">
        <f t="shared" si="40"/>
        <v>0</v>
      </c>
      <c r="AJ119" s="12">
        <f t="shared" si="41"/>
        <v>90</v>
      </c>
      <c r="AK119" s="18">
        <f t="shared" si="42"/>
        <v>0</v>
      </c>
      <c r="AL119" s="21">
        <f t="shared" si="43"/>
        <v>90</v>
      </c>
    </row>
    <row r="120" spans="2:38">
      <c r="B120" s="36">
        <f t="shared" si="36"/>
        <v>116</v>
      </c>
      <c r="C120" s="50" t="s">
        <v>41</v>
      </c>
      <c r="D120" s="22">
        <v>42650</v>
      </c>
      <c r="E120" s="48">
        <f t="shared" ca="1" si="22"/>
        <v>42650</v>
      </c>
      <c r="F120" s="90">
        <f t="shared" ca="1" si="23"/>
        <v>42664</v>
      </c>
      <c r="G120" s="93">
        <v>2</v>
      </c>
      <c r="H120" s="91" t="s">
        <v>18</v>
      </c>
      <c r="I120" s="12">
        <f t="shared" si="37"/>
        <v>14</v>
      </c>
      <c r="AB120" s="10">
        <f t="shared" si="31"/>
        <v>0</v>
      </c>
      <c r="AC120" s="12">
        <f t="shared" si="32"/>
        <v>1</v>
      </c>
      <c r="AD120" s="12">
        <f t="shared" si="33"/>
        <v>0</v>
      </c>
      <c r="AE120" s="12">
        <f t="shared" si="34"/>
        <v>0</v>
      </c>
      <c r="AF120" s="18">
        <f t="shared" si="35"/>
        <v>0</v>
      </c>
      <c r="AG120" s="11">
        <f t="shared" si="38"/>
        <v>0</v>
      </c>
      <c r="AH120" s="12">
        <f t="shared" si="39"/>
        <v>14</v>
      </c>
      <c r="AI120" s="12">
        <f t="shared" si="40"/>
        <v>0</v>
      </c>
      <c r="AJ120" s="12">
        <f t="shared" si="41"/>
        <v>0</v>
      </c>
      <c r="AK120" s="18">
        <f t="shared" si="42"/>
        <v>0</v>
      </c>
      <c r="AL120" s="21">
        <f t="shared" si="43"/>
        <v>14</v>
      </c>
    </row>
    <row r="121" spans="2:38">
      <c r="B121" s="36">
        <f t="shared" si="36"/>
        <v>117</v>
      </c>
      <c r="C121" s="53" t="s">
        <v>102</v>
      </c>
      <c r="D121" s="22">
        <v>42650</v>
      </c>
      <c r="E121" s="48">
        <f t="shared" ca="1" si="22"/>
        <v>42650</v>
      </c>
      <c r="F121" s="90">
        <f t="shared" ca="1" si="23"/>
        <v>42664</v>
      </c>
      <c r="G121" s="93">
        <v>2</v>
      </c>
      <c r="H121" s="91" t="s">
        <v>18</v>
      </c>
      <c r="I121" s="12">
        <f t="shared" si="37"/>
        <v>14</v>
      </c>
      <c r="AB121" s="10">
        <f t="shared" si="31"/>
        <v>0</v>
      </c>
      <c r="AC121" s="12">
        <f t="shared" si="32"/>
        <v>1</v>
      </c>
      <c r="AD121" s="12">
        <f t="shared" si="33"/>
        <v>0</v>
      </c>
      <c r="AE121" s="12">
        <f t="shared" si="34"/>
        <v>0</v>
      </c>
      <c r="AF121" s="18">
        <f t="shared" si="35"/>
        <v>0</v>
      </c>
      <c r="AG121" s="11">
        <f t="shared" si="38"/>
        <v>0</v>
      </c>
      <c r="AH121" s="12">
        <f t="shared" si="39"/>
        <v>14</v>
      </c>
      <c r="AI121" s="12">
        <f t="shared" si="40"/>
        <v>0</v>
      </c>
      <c r="AJ121" s="12">
        <f t="shared" si="41"/>
        <v>0</v>
      </c>
      <c r="AK121" s="18">
        <f t="shared" si="42"/>
        <v>0</v>
      </c>
      <c r="AL121" s="21">
        <f t="shared" si="43"/>
        <v>14</v>
      </c>
    </row>
    <row r="122" spans="2:38">
      <c r="B122" s="36">
        <f t="shared" si="36"/>
        <v>118</v>
      </c>
      <c r="C122" s="54" t="s">
        <v>59</v>
      </c>
      <c r="D122" s="22"/>
      <c r="E122" s="48"/>
      <c r="F122" s="90" t="str">
        <f t="shared" si="23"/>
        <v/>
      </c>
      <c r="G122" s="94"/>
      <c r="H122" s="91"/>
      <c r="I122" s="12" t="str">
        <f t="shared" si="37"/>
        <v/>
      </c>
      <c r="AB122" s="10">
        <f t="shared" si="31"/>
        <v>0</v>
      </c>
      <c r="AC122" s="12">
        <f t="shared" si="32"/>
        <v>0</v>
      </c>
      <c r="AD122" s="12">
        <f t="shared" si="33"/>
        <v>0</v>
      </c>
      <c r="AE122" s="12">
        <f t="shared" si="34"/>
        <v>0</v>
      </c>
      <c r="AF122" s="18">
        <f t="shared" si="35"/>
        <v>0</v>
      </c>
      <c r="AG122" s="11">
        <f t="shared" si="38"/>
        <v>0</v>
      </c>
      <c r="AH122" s="12">
        <f t="shared" si="39"/>
        <v>0</v>
      </c>
      <c r="AI122" s="12">
        <f t="shared" si="40"/>
        <v>0</v>
      </c>
      <c r="AJ122" s="12">
        <f t="shared" si="41"/>
        <v>0</v>
      </c>
      <c r="AK122" s="18">
        <f t="shared" si="42"/>
        <v>0</v>
      </c>
      <c r="AL122" s="21">
        <f t="shared" si="43"/>
        <v>0</v>
      </c>
    </row>
    <row r="123" spans="2:38">
      <c r="B123" s="36">
        <f t="shared" si="36"/>
        <v>119</v>
      </c>
      <c r="C123" s="53" t="s">
        <v>91</v>
      </c>
      <c r="D123" s="22">
        <v>42650</v>
      </c>
      <c r="E123" s="48">
        <f t="shared" ca="1" si="22"/>
        <v>42650</v>
      </c>
      <c r="F123" s="90">
        <f t="shared" ca="1" si="23"/>
        <v>42833</v>
      </c>
      <c r="G123" s="95">
        <v>0.5</v>
      </c>
      <c r="H123" s="91" t="s">
        <v>21</v>
      </c>
      <c r="I123" s="12">
        <f t="shared" si="37"/>
        <v>183</v>
      </c>
      <c r="AB123" s="10">
        <f t="shared" si="31"/>
        <v>0</v>
      </c>
      <c r="AC123" s="12">
        <f t="shared" si="32"/>
        <v>0</v>
      </c>
      <c r="AD123" s="12">
        <f t="shared" si="33"/>
        <v>0</v>
      </c>
      <c r="AE123" s="12">
        <f t="shared" si="34"/>
        <v>0</v>
      </c>
      <c r="AF123" s="18">
        <f t="shared" si="35"/>
        <v>1</v>
      </c>
      <c r="AG123" s="11">
        <f t="shared" si="38"/>
        <v>0</v>
      </c>
      <c r="AH123" s="12">
        <f t="shared" si="39"/>
        <v>0</v>
      </c>
      <c r="AI123" s="12">
        <f t="shared" si="40"/>
        <v>0</v>
      </c>
      <c r="AJ123" s="12">
        <f t="shared" si="41"/>
        <v>0</v>
      </c>
      <c r="AK123" s="18">
        <f t="shared" si="42"/>
        <v>182.5</v>
      </c>
      <c r="AL123" s="21">
        <f t="shared" si="43"/>
        <v>183</v>
      </c>
    </row>
    <row r="124" spans="2:38">
      <c r="B124" s="36">
        <f t="shared" si="36"/>
        <v>120</v>
      </c>
      <c r="C124" s="57" t="s">
        <v>103</v>
      </c>
      <c r="D124" s="12"/>
      <c r="E124" s="48"/>
      <c r="F124" s="90" t="str">
        <f t="shared" si="23"/>
        <v/>
      </c>
      <c r="G124" s="94"/>
      <c r="H124" s="91"/>
      <c r="I124" s="12" t="str">
        <f t="shared" si="37"/>
        <v/>
      </c>
      <c r="AB124" s="10">
        <f t="shared" si="31"/>
        <v>0</v>
      </c>
      <c r="AC124" s="12">
        <f t="shared" si="32"/>
        <v>0</v>
      </c>
      <c r="AD124" s="12">
        <f t="shared" si="33"/>
        <v>0</v>
      </c>
      <c r="AE124" s="12">
        <f t="shared" si="34"/>
        <v>0</v>
      </c>
      <c r="AF124" s="18">
        <f t="shared" si="35"/>
        <v>0</v>
      </c>
      <c r="AG124" s="11">
        <f t="shared" si="38"/>
        <v>0</v>
      </c>
      <c r="AH124" s="12">
        <f t="shared" si="39"/>
        <v>0</v>
      </c>
      <c r="AI124" s="12">
        <f t="shared" si="40"/>
        <v>0</v>
      </c>
      <c r="AJ124" s="12">
        <f t="shared" si="41"/>
        <v>0</v>
      </c>
      <c r="AK124" s="18">
        <f t="shared" si="42"/>
        <v>0</v>
      </c>
      <c r="AL124" s="21">
        <f t="shared" si="43"/>
        <v>0</v>
      </c>
    </row>
    <row r="125" spans="2:38">
      <c r="B125" s="36">
        <f t="shared" si="36"/>
        <v>121</v>
      </c>
      <c r="C125" s="53" t="s">
        <v>73</v>
      </c>
      <c r="D125" s="22">
        <v>42650</v>
      </c>
      <c r="E125" s="48">
        <f t="shared" ca="1" si="22"/>
        <v>42650</v>
      </c>
      <c r="F125" s="90">
        <f t="shared" ca="1" si="23"/>
        <v>42740</v>
      </c>
      <c r="G125" s="93">
        <v>1</v>
      </c>
      <c r="H125" s="91" t="s">
        <v>20</v>
      </c>
      <c r="I125" s="12">
        <f t="shared" si="37"/>
        <v>90</v>
      </c>
      <c r="AB125" s="10">
        <f t="shared" si="31"/>
        <v>0</v>
      </c>
      <c r="AC125" s="12">
        <f t="shared" si="32"/>
        <v>0</v>
      </c>
      <c r="AD125" s="12">
        <f t="shared" si="33"/>
        <v>0</v>
      </c>
      <c r="AE125" s="12">
        <f t="shared" si="34"/>
        <v>1</v>
      </c>
      <c r="AF125" s="18">
        <f t="shared" si="35"/>
        <v>0</v>
      </c>
      <c r="AG125" s="11">
        <f t="shared" si="38"/>
        <v>0</v>
      </c>
      <c r="AH125" s="12">
        <f t="shared" si="39"/>
        <v>0</v>
      </c>
      <c r="AI125" s="12">
        <f t="shared" si="40"/>
        <v>0</v>
      </c>
      <c r="AJ125" s="12">
        <f t="shared" si="41"/>
        <v>90</v>
      </c>
      <c r="AK125" s="18">
        <f t="shared" si="42"/>
        <v>0</v>
      </c>
      <c r="AL125" s="21">
        <f t="shared" si="43"/>
        <v>90</v>
      </c>
    </row>
    <row r="126" spans="2:38">
      <c r="B126" s="36">
        <f t="shared" si="36"/>
        <v>122</v>
      </c>
      <c r="C126" s="50" t="s">
        <v>41</v>
      </c>
      <c r="D126" s="22">
        <v>42650</v>
      </c>
      <c r="E126" s="48">
        <f t="shared" ca="1" si="22"/>
        <v>42650</v>
      </c>
      <c r="F126" s="90">
        <f t="shared" ca="1" si="23"/>
        <v>42664</v>
      </c>
      <c r="G126" s="93">
        <v>2</v>
      </c>
      <c r="H126" s="91" t="s">
        <v>18</v>
      </c>
      <c r="I126" s="12">
        <f t="shared" si="37"/>
        <v>14</v>
      </c>
      <c r="AB126" s="10">
        <f t="shared" si="31"/>
        <v>0</v>
      </c>
      <c r="AC126" s="12">
        <f t="shared" si="32"/>
        <v>1</v>
      </c>
      <c r="AD126" s="12">
        <f t="shared" si="33"/>
        <v>0</v>
      </c>
      <c r="AE126" s="12">
        <f t="shared" si="34"/>
        <v>0</v>
      </c>
      <c r="AF126" s="18">
        <f t="shared" si="35"/>
        <v>0</v>
      </c>
      <c r="AG126" s="11">
        <f t="shared" si="38"/>
        <v>0</v>
      </c>
      <c r="AH126" s="12">
        <f t="shared" si="39"/>
        <v>14</v>
      </c>
      <c r="AI126" s="12">
        <f t="shared" si="40"/>
        <v>0</v>
      </c>
      <c r="AJ126" s="12">
        <f t="shared" si="41"/>
        <v>0</v>
      </c>
      <c r="AK126" s="18">
        <f t="shared" si="42"/>
        <v>0</v>
      </c>
      <c r="AL126" s="21">
        <f t="shared" si="43"/>
        <v>14</v>
      </c>
    </row>
    <row r="127" spans="2:38">
      <c r="B127" s="36">
        <f t="shared" si="36"/>
        <v>123</v>
      </c>
      <c r="C127" s="53"/>
      <c r="D127" s="12"/>
      <c r="E127" s="48">
        <f t="shared" ca="1" si="22"/>
        <v>0</v>
      </c>
      <c r="F127" s="90" t="str">
        <f t="shared" ca="1" si="23"/>
        <v/>
      </c>
      <c r="G127" s="93"/>
      <c r="H127" s="91"/>
      <c r="I127" s="12" t="str">
        <f t="shared" si="37"/>
        <v/>
      </c>
      <c r="AB127" s="10">
        <f t="shared" si="31"/>
        <v>0</v>
      </c>
      <c r="AC127" s="12">
        <f t="shared" si="32"/>
        <v>0</v>
      </c>
      <c r="AD127" s="12">
        <f t="shared" si="33"/>
        <v>0</v>
      </c>
      <c r="AE127" s="12">
        <f t="shared" si="34"/>
        <v>0</v>
      </c>
      <c r="AF127" s="18">
        <f t="shared" si="35"/>
        <v>0</v>
      </c>
      <c r="AG127" s="11">
        <f t="shared" si="38"/>
        <v>0</v>
      </c>
      <c r="AH127" s="12">
        <f t="shared" si="39"/>
        <v>0</v>
      </c>
      <c r="AI127" s="12">
        <f t="shared" si="40"/>
        <v>0</v>
      </c>
      <c r="AJ127" s="12">
        <f t="shared" si="41"/>
        <v>0</v>
      </c>
      <c r="AK127" s="18">
        <f t="shared" si="42"/>
        <v>0</v>
      </c>
      <c r="AL127" s="21">
        <f t="shared" si="43"/>
        <v>0</v>
      </c>
    </row>
    <row r="128" spans="2:38">
      <c r="B128" s="36">
        <f t="shared" si="36"/>
        <v>124</v>
      </c>
      <c r="C128" s="58" t="s">
        <v>104</v>
      </c>
      <c r="D128" s="12"/>
      <c r="E128" s="48"/>
      <c r="F128" s="90" t="str">
        <f t="shared" si="23"/>
        <v/>
      </c>
      <c r="G128" s="94">
        <v>1</v>
      </c>
      <c r="H128" s="91"/>
      <c r="I128" s="12" t="str">
        <f t="shared" si="37"/>
        <v/>
      </c>
      <c r="AB128" s="10">
        <f t="shared" si="31"/>
        <v>0</v>
      </c>
      <c r="AC128" s="12">
        <f t="shared" si="32"/>
        <v>0</v>
      </c>
      <c r="AD128" s="12">
        <f t="shared" si="33"/>
        <v>0</v>
      </c>
      <c r="AE128" s="12">
        <f t="shared" si="34"/>
        <v>0</v>
      </c>
      <c r="AF128" s="18">
        <f t="shared" si="35"/>
        <v>0</v>
      </c>
      <c r="AG128" s="11">
        <f t="shared" si="38"/>
        <v>0</v>
      </c>
      <c r="AH128" s="12">
        <f t="shared" si="39"/>
        <v>0</v>
      </c>
      <c r="AI128" s="12">
        <f t="shared" si="40"/>
        <v>0</v>
      </c>
      <c r="AJ128" s="12">
        <f t="shared" si="41"/>
        <v>0</v>
      </c>
      <c r="AK128" s="18">
        <f t="shared" si="42"/>
        <v>0</v>
      </c>
      <c r="AL128" s="21">
        <f t="shared" si="43"/>
        <v>0</v>
      </c>
    </row>
    <row r="129" spans="2:38">
      <c r="B129" s="36">
        <f t="shared" si="36"/>
        <v>125</v>
      </c>
      <c r="C129" s="53" t="s">
        <v>105</v>
      </c>
      <c r="D129" s="22">
        <v>42601</v>
      </c>
      <c r="E129" s="48">
        <f t="shared" ca="1" si="22"/>
        <v>42601</v>
      </c>
      <c r="F129" s="90">
        <f t="shared" ca="1" si="23"/>
        <v>42784</v>
      </c>
      <c r="G129" s="93">
        <v>0.5</v>
      </c>
      <c r="H129" s="91" t="s">
        <v>21</v>
      </c>
      <c r="I129" s="12">
        <f t="shared" si="37"/>
        <v>183</v>
      </c>
      <c r="AB129" s="10">
        <f t="shared" si="31"/>
        <v>0</v>
      </c>
      <c r="AC129" s="12">
        <f t="shared" si="32"/>
        <v>0</v>
      </c>
      <c r="AD129" s="12">
        <f t="shared" si="33"/>
        <v>0</v>
      </c>
      <c r="AE129" s="12">
        <f t="shared" si="34"/>
        <v>0</v>
      </c>
      <c r="AF129" s="18">
        <f t="shared" si="35"/>
        <v>1</v>
      </c>
      <c r="AG129" s="11">
        <f t="shared" si="38"/>
        <v>0</v>
      </c>
      <c r="AH129" s="12">
        <f t="shared" si="39"/>
        <v>0</v>
      </c>
      <c r="AI129" s="12">
        <f t="shared" si="40"/>
        <v>0</v>
      </c>
      <c r="AJ129" s="12">
        <f t="shared" si="41"/>
        <v>0</v>
      </c>
      <c r="AK129" s="18">
        <f t="shared" si="42"/>
        <v>182.5</v>
      </c>
      <c r="AL129" s="21">
        <f t="shared" si="43"/>
        <v>183</v>
      </c>
    </row>
    <row r="130" spans="2:38">
      <c r="B130" s="36">
        <f t="shared" si="36"/>
        <v>126</v>
      </c>
      <c r="C130" s="53" t="s">
        <v>99</v>
      </c>
      <c r="D130" s="22">
        <v>42657</v>
      </c>
      <c r="E130" s="48">
        <f t="shared" ca="1" si="22"/>
        <v>42657</v>
      </c>
      <c r="F130" s="90">
        <f t="shared" ca="1" si="23"/>
        <v>42687</v>
      </c>
      <c r="G130" s="93">
        <v>1</v>
      </c>
      <c r="H130" s="91" t="s">
        <v>19</v>
      </c>
      <c r="I130" s="12">
        <f t="shared" si="37"/>
        <v>30</v>
      </c>
      <c r="AB130" s="10">
        <f t="shared" si="31"/>
        <v>0</v>
      </c>
      <c r="AC130" s="12">
        <f t="shared" si="32"/>
        <v>0</v>
      </c>
      <c r="AD130" s="12">
        <f t="shared" si="33"/>
        <v>1</v>
      </c>
      <c r="AE130" s="12">
        <f t="shared" si="34"/>
        <v>0</v>
      </c>
      <c r="AF130" s="18">
        <f t="shared" si="35"/>
        <v>0</v>
      </c>
      <c r="AG130" s="11">
        <f t="shared" si="38"/>
        <v>0</v>
      </c>
      <c r="AH130" s="12">
        <f t="shared" si="39"/>
        <v>0</v>
      </c>
      <c r="AI130" s="12">
        <f t="shared" si="40"/>
        <v>30</v>
      </c>
      <c r="AJ130" s="12">
        <f t="shared" si="41"/>
        <v>0</v>
      </c>
      <c r="AK130" s="18">
        <f t="shared" si="42"/>
        <v>0</v>
      </c>
      <c r="AL130" s="21">
        <f t="shared" si="43"/>
        <v>30</v>
      </c>
    </row>
    <row r="131" spans="2:38">
      <c r="B131" s="36">
        <f t="shared" si="36"/>
        <v>127</v>
      </c>
      <c r="C131" s="55"/>
      <c r="D131" s="12"/>
      <c r="E131" s="48">
        <f t="shared" ca="1" si="22"/>
        <v>0</v>
      </c>
      <c r="F131" s="90" t="str">
        <f t="shared" ca="1" si="23"/>
        <v/>
      </c>
      <c r="G131" s="93"/>
      <c r="H131" s="91"/>
      <c r="I131" s="12" t="str">
        <f t="shared" si="37"/>
        <v/>
      </c>
      <c r="AB131" s="10">
        <f t="shared" si="31"/>
        <v>0</v>
      </c>
      <c r="AC131" s="12">
        <f t="shared" si="32"/>
        <v>0</v>
      </c>
      <c r="AD131" s="12">
        <f t="shared" si="33"/>
        <v>0</v>
      </c>
      <c r="AE131" s="12">
        <f t="shared" si="34"/>
        <v>0</v>
      </c>
      <c r="AF131" s="18">
        <f t="shared" si="35"/>
        <v>0</v>
      </c>
      <c r="AG131" s="11">
        <f t="shared" si="38"/>
        <v>0</v>
      </c>
      <c r="AH131" s="12">
        <f t="shared" si="39"/>
        <v>0</v>
      </c>
      <c r="AI131" s="12">
        <f t="shared" si="40"/>
        <v>0</v>
      </c>
      <c r="AJ131" s="12">
        <f t="shared" si="41"/>
        <v>0</v>
      </c>
      <c r="AK131" s="18">
        <f t="shared" si="42"/>
        <v>0</v>
      </c>
      <c r="AL131" s="21">
        <f t="shared" si="43"/>
        <v>0</v>
      </c>
    </row>
    <row r="132" spans="2:38">
      <c r="B132" s="36">
        <f t="shared" si="36"/>
        <v>128</v>
      </c>
      <c r="C132" s="58" t="s">
        <v>106</v>
      </c>
      <c r="D132" s="12"/>
      <c r="E132" s="48"/>
      <c r="F132" s="90" t="str">
        <f t="shared" si="23"/>
        <v/>
      </c>
      <c r="G132" s="94">
        <v>1</v>
      </c>
      <c r="H132" s="91"/>
      <c r="I132" s="12" t="str">
        <f t="shared" si="37"/>
        <v/>
      </c>
      <c r="AB132" s="10">
        <f t="shared" si="31"/>
        <v>0</v>
      </c>
      <c r="AC132" s="12">
        <f t="shared" si="32"/>
        <v>0</v>
      </c>
      <c r="AD132" s="12">
        <f t="shared" si="33"/>
        <v>0</v>
      </c>
      <c r="AE132" s="12">
        <f t="shared" si="34"/>
        <v>0</v>
      </c>
      <c r="AF132" s="18">
        <f t="shared" si="35"/>
        <v>0</v>
      </c>
      <c r="AG132" s="11">
        <f t="shared" si="38"/>
        <v>0</v>
      </c>
      <c r="AH132" s="12">
        <f t="shared" si="39"/>
        <v>0</v>
      </c>
      <c r="AI132" s="12">
        <f t="shared" si="40"/>
        <v>0</v>
      </c>
      <c r="AJ132" s="12">
        <f t="shared" si="41"/>
        <v>0</v>
      </c>
      <c r="AK132" s="18">
        <f t="shared" si="42"/>
        <v>0</v>
      </c>
      <c r="AL132" s="21">
        <f t="shared" si="43"/>
        <v>0</v>
      </c>
    </row>
    <row r="133" spans="2:38">
      <c r="B133" s="36">
        <f t="shared" si="36"/>
        <v>129</v>
      </c>
      <c r="C133" s="53" t="s">
        <v>105</v>
      </c>
      <c r="D133" s="22">
        <v>42601</v>
      </c>
      <c r="E133" s="48">
        <f t="shared" ref="E133:E164" ca="1" si="44">IF(AND(F133=TODAY(),F133&gt;D133),F133,D133)</f>
        <v>42601</v>
      </c>
      <c r="F133" s="90">
        <f t="shared" ref="F133:F164" ca="1" si="45">IF(OR($E133="",$I133=""),"",$E133+$I133)</f>
        <v>42784</v>
      </c>
      <c r="G133" s="93">
        <v>0.5</v>
      </c>
      <c r="H133" s="91" t="s">
        <v>21</v>
      </c>
      <c r="I133" s="12">
        <f t="shared" ref="I133:I164" si="46">IF(AL133&gt;0,AL133,"")</f>
        <v>183</v>
      </c>
      <c r="AB133" s="10">
        <f t="shared" si="31"/>
        <v>0</v>
      </c>
      <c r="AC133" s="12">
        <f t="shared" si="32"/>
        <v>0</v>
      </c>
      <c r="AD133" s="12">
        <f t="shared" si="33"/>
        <v>0</v>
      </c>
      <c r="AE133" s="12">
        <f t="shared" si="34"/>
        <v>0</v>
      </c>
      <c r="AF133" s="18">
        <f t="shared" si="35"/>
        <v>1</v>
      </c>
      <c r="AG133" s="11">
        <f t="shared" ref="AG133:AG164" si="47">IF(AB133=1,$G133*1,0)</f>
        <v>0</v>
      </c>
      <c r="AH133" s="12">
        <f t="shared" ref="AH133:AH164" si="48">IF(AC133=1,$G133*7,0)</f>
        <v>0</v>
      </c>
      <c r="AI133" s="12">
        <f t="shared" ref="AI133:AI164" si="49">IF(AD133=1,$G133*30,0)</f>
        <v>0</v>
      </c>
      <c r="AJ133" s="12">
        <f t="shared" ref="AJ133:AJ164" si="50">IF(AE133=1,$G133*90,0)</f>
        <v>0</v>
      </c>
      <c r="AK133" s="18">
        <f t="shared" ref="AK133:AK164" si="51">IF(AF133=1,$G133*365,0)</f>
        <v>182.5</v>
      </c>
      <c r="AL133" s="21">
        <f t="shared" ref="AL133:AL164" si="52">IF(AND(G133&gt;1,G133="Années"),"Erreur de saisie",ROUND(SUM($AG133:$AK133),0))</f>
        <v>183</v>
      </c>
    </row>
    <row r="134" spans="2:38">
      <c r="B134" s="36">
        <f t="shared" si="36"/>
        <v>130</v>
      </c>
      <c r="C134" s="53" t="s">
        <v>99</v>
      </c>
      <c r="D134" s="22">
        <v>42657</v>
      </c>
      <c r="E134" s="48">
        <f t="shared" ca="1" si="44"/>
        <v>42657</v>
      </c>
      <c r="F134" s="90">
        <f t="shared" ca="1" si="45"/>
        <v>42687</v>
      </c>
      <c r="G134" s="93">
        <v>1</v>
      </c>
      <c r="H134" s="91" t="s">
        <v>19</v>
      </c>
      <c r="I134" s="12">
        <f t="shared" si="46"/>
        <v>30</v>
      </c>
      <c r="AB134" s="10">
        <f t="shared" ref="AB134:AB164" si="53">IF($H134="Jour(s)",1,0)</f>
        <v>0</v>
      </c>
      <c r="AC134" s="12">
        <f t="shared" ref="AC134:AC164" si="54">IF($H134="Semaine(s)",1,0)</f>
        <v>0</v>
      </c>
      <c r="AD134" s="12">
        <f t="shared" ref="AD134:AD164" si="55">IF($H134="Mois",1,0)</f>
        <v>1</v>
      </c>
      <c r="AE134" s="12">
        <f t="shared" ref="AE134:AE164" si="56">IF($H134="Trimestre(s)",1,0)</f>
        <v>0</v>
      </c>
      <c r="AF134" s="18">
        <f t="shared" ref="AF134:AF164" si="57">IF($H134="Année(s)",1,0)</f>
        <v>0</v>
      </c>
      <c r="AG134" s="11">
        <f t="shared" si="47"/>
        <v>0</v>
      </c>
      <c r="AH134" s="12">
        <f t="shared" si="48"/>
        <v>0</v>
      </c>
      <c r="AI134" s="12">
        <f t="shared" si="49"/>
        <v>30</v>
      </c>
      <c r="AJ134" s="12">
        <f t="shared" si="50"/>
        <v>0</v>
      </c>
      <c r="AK134" s="18">
        <f t="shared" si="51"/>
        <v>0</v>
      </c>
      <c r="AL134" s="21">
        <f t="shared" si="52"/>
        <v>30</v>
      </c>
    </row>
    <row r="135" spans="2:38">
      <c r="B135" s="36">
        <f t="shared" ref="B135:B164" si="58">B134+1</f>
        <v>131</v>
      </c>
      <c r="C135" s="53"/>
      <c r="D135" s="12"/>
      <c r="E135" s="48">
        <f t="shared" ca="1" si="44"/>
        <v>0</v>
      </c>
      <c r="F135" s="90" t="str">
        <f t="shared" ca="1" si="45"/>
        <v/>
      </c>
      <c r="G135" s="93"/>
      <c r="H135" s="91"/>
      <c r="I135" s="12" t="str">
        <f t="shared" si="46"/>
        <v/>
      </c>
      <c r="AB135" s="10">
        <f t="shared" si="53"/>
        <v>0</v>
      </c>
      <c r="AC135" s="12">
        <f t="shared" si="54"/>
        <v>0</v>
      </c>
      <c r="AD135" s="12">
        <f t="shared" si="55"/>
        <v>0</v>
      </c>
      <c r="AE135" s="12">
        <f t="shared" si="56"/>
        <v>0</v>
      </c>
      <c r="AF135" s="18">
        <f t="shared" si="57"/>
        <v>0</v>
      </c>
      <c r="AG135" s="11">
        <f t="shared" si="47"/>
        <v>0</v>
      </c>
      <c r="AH135" s="12">
        <f t="shared" si="48"/>
        <v>0</v>
      </c>
      <c r="AI135" s="12">
        <f t="shared" si="49"/>
        <v>0</v>
      </c>
      <c r="AJ135" s="12">
        <f t="shared" si="50"/>
        <v>0</v>
      </c>
      <c r="AK135" s="18">
        <f t="shared" si="51"/>
        <v>0</v>
      </c>
      <c r="AL135" s="21">
        <f t="shared" si="52"/>
        <v>0</v>
      </c>
    </row>
    <row r="136" spans="2:38">
      <c r="B136" s="36">
        <f t="shared" si="58"/>
        <v>132</v>
      </c>
      <c r="C136" s="58" t="s">
        <v>107</v>
      </c>
      <c r="D136" s="12"/>
      <c r="E136" s="48"/>
      <c r="F136" s="90" t="str">
        <f t="shared" si="45"/>
        <v/>
      </c>
      <c r="G136" s="94">
        <v>1</v>
      </c>
      <c r="H136" s="91"/>
      <c r="I136" s="12" t="str">
        <f t="shared" si="46"/>
        <v/>
      </c>
      <c r="AB136" s="10">
        <f t="shared" si="53"/>
        <v>0</v>
      </c>
      <c r="AC136" s="12">
        <f t="shared" si="54"/>
        <v>0</v>
      </c>
      <c r="AD136" s="12">
        <f t="shared" si="55"/>
        <v>0</v>
      </c>
      <c r="AE136" s="12">
        <f t="shared" si="56"/>
        <v>0</v>
      </c>
      <c r="AF136" s="18">
        <f t="shared" si="57"/>
        <v>0</v>
      </c>
      <c r="AG136" s="11">
        <f t="shared" si="47"/>
        <v>0</v>
      </c>
      <c r="AH136" s="12">
        <f t="shared" si="48"/>
        <v>0</v>
      </c>
      <c r="AI136" s="12">
        <f t="shared" si="49"/>
        <v>0</v>
      </c>
      <c r="AJ136" s="12">
        <f t="shared" si="50"/>
        <v>0</v>
      </c>
      <c r="AK136" s="18">
        <f t="shared" si="51"/>
        <v>0</v>
      </c>
      <c r="AL136" s="21">
        <f t="shared" si="52"/>
        <v>0</v>
      </c>
    </row>
    <row r="137" spans="2:38">
      <c r="B137" s="36">
        <f t="shared" si="58"/>
        <v>133</v>
      </c>
      <c r="C137" s="53" t="s">
        <v>108</v>
      </c>
      <c r="D137" s="22">
        <v>42657</v>
      </c>
      <c r="E137" s="48">
        <f t="shared" ca="1" si="44"/>
        <v>42657</v>
      </c>
      <c r="F137" s="90">
        <f t="shared" ca="1" si="45"/>
        <v>42671</v>
      </c>
      <c r="G137" s="93">
        <v>2</v>
      </c>
      <c r="H137" s="91" t="s">
        <v>18</v>
      </c>
      <c r="I137" s="12">
        <f t="shared" si="46"/>
        <v>14</v>
      </c>
      <c r="AB137" s="10">
        <f t="shared" si="53"/>
        <v>0</v>
      </c>
      <c r="AC137" s="12">
        <f t="shared" si="54"/>
        <v>1</v>
      </c>
      <c r="AD137" s="12">
        <f t="shared" si="55"/>
        <v>0</v>
      </c>
      <c r="AE137" s="12">
        <f t="shared" si="56"/>
        <v>0</v>
      </c>
      <c r="AF137" s="18">
        <f t="shared" si="57"/>
        <v>0</v>
      </c>
      <c r="AG137" s="11">
        <f t="shared" si="47"/>
        <v>0</v>
      </c>
      <c r="AH137" s="12">
        <f t="shared" si="48"/>
        <v>14</v>
      </c>
      <c r="AI137" s="12">
        <f t="shared" si="49"/>
        <v>0</v>
      </c>
      <c r="AJ137" s="12">
        <f t="shared" si="50"/>
        <v>0</v>
      </c>
      <c r="AK137" s="18">
        <f t="shared" si="51"/>
        <v>0</v>
      </c>
      <c r="AL137" s="21">
        <f t="shared" si="52"/>
        <v>14</v>
      </c>
    </row>
    <row r="138" spans="2:38">
      <c r="B138" s="36">
        <f t="shared" si="58"/>
        <v>134</v>
      </c>
      <c r="C138" s="53" t="s">
        <v>109</v>
      </c>
      <c r="D138" s="22">
        <v>42657</v>
      </c>
      <c r="E138" s="48">
        <f t="shared" ca="1" si="44"/>
        <v>42657</v>
      </c>
      <c r="F138" s="90">
        <f t="shared" ca="1" si="45"/>
        <v>42671</v>
      </c>
      <c r="G138" s="93">
        <v>2</v>
      </c>
      <c r="H138" s="91" t="s">
        <v>18</v>
      </c>
      <c r="I138" s="12">
        <f t="shared" si="46"/>
        <v>14</v>
      </c>
      <c r="AB138" s="10">
        <f t="shared" si="53"/>
        <v>0</v>
      </c>
      <c r="AC138" s="12">
        <f t="shared" si="54"/>
        <v>1</v>
      </c>
      <c r="AD138" s="12">
        <f t="shared" si="55"/>
        <v>0</v>
      </c>
      <c r="AE138" s="12">
        <f t="shared" si="56"/>
        <v>0</v>
      </c>
      <c r="AF138" s="18">
        <f t="shared" si="57"/>
        <v>0</v>
      </c>
      <c r="AG138" s="11">
        <f t="shared" si="47"/>
        <v>0</v>
      </c>
      <c r="AH138" s="12">
        <f t="shared" si="48"/>
        <v>14</v>
      </c>
      <c r="AI138" s="12">
        <f t="shared" si="49"/>
        <v>0</v>
      </c>
      <c r="AJ138" s="12">
        <f t="shared" si="50"/>
        <v>0</v>
      </c>
      <c r="AK138" s="18">
        <f t="shared" si="51"/>
        <v>0</v>
      </c>
      <c r="AL138" s="21">
        <f t="shared" si="52"/>
        <v>14</v>
      </c>
    </row>
    <row r="139" spans="2:38">
      <c r="B139" s="36">
        <f t="shared" si="58"/>
        <v>135</v>
      </c>
      <c r="C139" s="53" t="s">
        <v>110</v>
      </c>
      <c r="D139" s="22">
        <v>42657</v>
      </c>
      <c r="E139" s="48">
        <f t="shared" ca="1" si="44"/>
        <v>42657</v>
      </c>
      <c r="F139" s="90">
        <f t="shared" ca="1" si="45"/>
        <v>42840</v>
      </c>
      <c r="G139" s="93">
        <v>0.5</v>
      </c>
      <c r="H139" s="91" t="s">
        <v>21</v>
      </c>
      <c r="I139" s="12">
        <f t="shared" si="46"/>
        <v>183</v>
      </c>
      <c r="AB139" s="10">
        <f t="shared" si="53"/>
        <v>0</v>
      </c>
      <c r="AC139" s="12">
        <f t="shared" si="54"/>
        <v>0</v>
      </c>
      <c r="AD139" s="12">
        <f t="shared" si="55"/>
        <v>0</v>
      </c>
      <c r="AE139" s="12">
        <f t="shared" si="56"/>
        <v>0</v>
      </c>
      <c r="AF139" s="18">
        <f t="shared" si="57"/>
        <v>1</v>
      </c>
      <c r="AG139" s="11">
        <f t="shared" si="47"/>
        <v>0</v>
      </c>
      <c r="AH139" s="12">
        <f t="shared" si="48"/>
        <v>0</v>
      </c>
      <c r="AI139" s="12">
        <f t="shared" si="49"/>
        <v>0</v>
      </c>
      <c r="AJ139" s="12">
        <f t="shared" si="50"/>
        <v>0</v>
      </c>
      <c r="AK139" s="18">
        <f t="shared" si="51"/>
        <v>182.5</v>
      </c>
      <c r="AL139" s="21">
        <f t="shared" si="52"/>
        <v>183</v>
      </c>
    </row>
    <row r="140" spans="2:38">
      <c r="B140" s="36">
        <f t="shared" si="58"/>
        <v>136</v>
      </c>
      <c r="C140" s="53" t="s">
        <v>111</v>
      </c>
      <c r="D140" s="22">
        <v>42657</v>
      </c>
      <c r="E140" s="48">
        <f t="shared" ca="1" si="44"/>
        <v>42657</v>
      </c>
      <c r="F140" s="90">
        <f t="shared" ca="1" si="45"/>
        <v>42747</v>
      </c>
      <c r="G140" s="95">
        <v>1</v>
      </c>
      <c r="H140" s="91" t="s">
        <v>20</v>
      </c>
      <c r="I140" s="12">
        <f t="shared" si="46"/>
        <v>90</v>
      </c>
      <c r="AB140" s="10">
        <f t="shared" si="53"/>
        <v>0</v>
      </c>
      <c r="AC140" s="12">
        <f t="shared" si="54"/>
        <v>0</v>
      </c>
      <c r="AD140" s="12">
        <f t="shared" si="55"/>
        <v>0</v>
      </c>
      <c r="AE140" s="12">
        <f t="shared" si="56"/>
        <v>1</v>
      </c>
      <c r="AF140" s="18">
        <f t="shared" si="57"/>
        <v>0</v>
      </c>
      <c r="AG140" s="11">
        <f t="shared" si="47"/>
        <v>0</v>
      </c>
      <c r="AH140" s="12">
        <f t="shared" si="48"/>
        <v>0</v>
      </c>
      <c r="AI140" s="12">
        <f t="shared" si="49"/>
        <v>0</v>
      </c>
      <c r="AJ140" s="12">
        <f t="shared" si="50"/>
        <v>90</v>
      </c>
      <c r="AK140" s="18">
        <f t="shared" si="51"/>
        <v>0</v>
      </c>
      <c r="AL140" s="21">
        <f t="shared" si="52"/>
        <v>90</v>
      </c>
    </row>
    <row r="141" spans="2:38">
      <c r="B141" s="36">
        <f t="shared" si="58"/>
        <v>137</v>
      </c>
      <c r="C141" s="53"/>
      <c r="D141" s="12"/>
      <c r="E141" s="48">
        <f t="shared" ca="1" si="44"/>
        <v>0</v>
      </c>
      <c r="F141" s="90" t="str">
        <f t="shared" ca="1" si="45"/>
        <v/>
      </c>
      <c r="G141" s="93"/>
      <c r="H141" s="91"/>
      <c r="I141" s="12" t="str">
        <f t="shared" si="46"/>
        <v/>
      </c>
      <c r="AB141" s="10">
        <f t="shared" si="53"/>
        <v>0</v>
      </c>
      <c r="AC141" s="12">
        <f t="shared" si="54"/>
        <v>0</v>
      </c>
      <c r="AD141" s="12">
        <f t="shared" si="55"/>
        <v>0</v>
      </c>
      <c r="AE141" s="12">
        <f t="shared" si="56"/>
        <v>0</v>
      </c>
      <c r="AF141" s="18">
        <f t="shared" si="57"/>
        <v>0</v>
      </c>
      <c r="AG141" s="11">
        <f t="shared" si="47"/>
        <v>0</v>
      </c>
      <c r="AH141" s="12">
        <f t="shared" si="48"/>
        <v>0</v>
      </c>
      <c r="AI141" s="12">
        <f t="shared" si="49"/>
        <v>0</v>
      </c>
      <c r="AJ141" s="12">
        <f t="shared" si="50"/>
        <v>0</v>
      </c>
      <c r="AK141" s="18">
        <f t="shared" si="51"/>
        <v>0</v>
      </c>
      <c r="AL141" s="21">
        <f t="shared" si="52"/>
        <v>0</v>
      </c>
    </row>
    <row r="142" spans="2:38">
      <c r="B142" s="36">
        <f t="shared" si="58"/>
        <v>138</v>
      </c>
      <c r="C142" s="58" t="s">
        <v>112</v>
      </c>
      <c r="D142" s="12"/>
      <c r="E142" s="48"/>
      <c r="F142" s="90" t="str">
        <f t="shared" si="45"/>
        <v/>
      </c>
      <c r="G142" s="94">
        <v>1</v>
      </c>
      <c r="H142" s="91"/>
      <c r="I142" s="12" t="str">
        <f t="shared" si="46"/>
        <v/>
      </c>
      <c r="AB142" s="10">
        <f t="shared" si="53"/>
        <v>0</v>
      </c>
      <c r="AC142" s="12">
        <f t="shared" si="54"/>
        <v>0</v>
      </c>
      <c r="AD142" s="12">
        <f t="shared" si="55"/>
        <v>0</v>
      </c>
      <c r="AE142" s="12">
        <f t="shared" si="56"/>
        <v>0</v>
      </c>
      <c r="AF142" s="18">
        <f t="shared" si="57"/>
        <v>0</v>
      </c>
      <c r="AG142" s="11">
        <f t="shared" si="47"/>
        <v>0</v>
      </c>
      <c r="AH142" s="12">
        <f t="shared" si="48"/>
        <v>0</v>
      </c>
      <c r="AI142" s="12">
        <f t="shared" si="49"/>
        <v>0</v>
      </c>
      <c r="AJ142" s="12">
        <f t="shared" si="50"/>
        <v>0</v>
      </c>
      <c r="AK142" s="18">
        <f t="shared" si="51"/>
        <v>0</v>
      </c>
      <c r="AL142" s="21">
        <f t="shared" si="52"/>
        <v>0</v>
      </c>
    </row>
    <row r="143" spans="2:38">
      <c r="B143" s="36">
        <f t="shared" si="58"/>
        <v>139</v>
      </c>
      <c r="C143" s="53" t="s">
        <v>113</v>
      </c>
      <c r="D143" s="22">
        <v>42622</v>
      </c>
      <c r="E143" s="48">
        <f t="shared" ca="1" si="44"/>
        <v>42622</v>
      </c>
      <c r="F143" s="90">
        <f t="shared" ca="1" si="45"/>
        <v>42629</v>
      </c>
      <c r="G143" s="93">
        <v>1</v>
      </c>
      <c r="H143" s="91" t="s">
        <v>18</v>
      </c>
      <c r="I143" s="12">
        <f t="shared" si="46"/>
        <v>7</v>
      </c>
      <c r="AB143" s="10">
        <f t="shared" si="53"/>
        <v>0</v>
      </c>
      <c r="AC143" s="12">
        <f t="shared" si="54"/>
        <v>1</v>
      </c>
      <c r="AD143" s="12">
        <f t="shared" si="55"/>
        <v>0</v>
      </c>
      <c r="AE143" s="12">
        <f t="shared" si="56"/>
        <v>0</v>
      </c>
      <c r="AF143" s="18">
        <f t="shared" si="57"/>
        <v>0</v>
      </c>
      <c r="AG143" s="11">
        <f t="shared" si="47"/>
        <v>0</v>
      </c>
      <c r="AH143" s="12">
        <f t="shared" si="48"/>
        <v>7</v>
      </c>
      <c r="AI143" s="12">
        <f t="shared" si="49"/>
        <v>0</v>
      </c>
      <c r="AJ143" s="12">
        <f t="shared" si="50"/>
        <v>0</v>
      </c>
      <c r="AK143" s="18">
        <f t="shared" si="51"/>
        <v>0</v>
      </c>
      <c r="AL143" s="21">
        <f t="shared" si="52"/>
        <v>7</v>
      </c>
    </row>
    <row r="144" spans="2:38">
      <c r="B144" s="36">
        <f t="shared" si="58"/>
        <v>140</v>
      </c>
      <c r="C144" s="53" t="s">
        <v>114</v>
      </c>
      <c r="D144" s="22">
        <v>42622</v>
      </c>
      <c r="E144" s="48">
        <f t="shared" ca="1" si="44"/>
        <v>42622</v>
      </c>
      <c r="F144" s="90">
        <f t="shared" ca="1" si="45"/>
        <v>42629</v>
      </c>
      <c r="G144" s="93">
        <v>1</v>
      </c>
      <c r="H144" s="91" t="s">
        <v>18</v>
      </c>
      <c r="I144" s="12">
        <f t="shared" si="46"/>
        <v>7</v>
      </c>
      <c r="AB144" s="10">
        <f t="shared" si="53"/>
        <v>0</v>
      </c>
      <c r="AC144" s="12">
        <f t="shared" si="54"/>
        <v>1</v>
      </c>
      <c r="AD144" s="12">
        <f t="shared" si="55"/>
        <v>0</v>
      </c>
      <c r="AE144" s="12">
        <f t="shared" si="56"/>
        <v>0</v>
      </c>
      <c r="AF144" s="18">
        <f t="shared" si="57"/>
        <v>0</v>
      </c>
      <c r="AG144" s="11">
        <f t="shared" si="47"/>
        <v>0</v>
      </c>
      <c r="AH144" s="12">
        <f t="shared" si="48"/>
        <v>7</v>
      </c>
      <c r="AI144" s="12">
        <f t="shared" si="49"/>
        <v>0</v>
      </c>
      <c r="AJ144" s="12">
        <f t="shared" si="50"/>
        <v>0</v>
      </c>
      <c r="AK144" s="18">
        <f t="shared" si="51"/>
        <v>0</v>
      </c>
      <c r="AL144" s="21">
        <f t="shared" si="52"/>
        <v>7</v>
      </c>
    </row>
    <row r="145" spans="2:38">
      <c r="B145" s="36">
        <f t="shared" si="58"/>
        <v>141</v>
      </c>
      <c r="C145" s="53" t="s">
        <v>115</v>
      </c>
      <c r="D145" s="22">
        <v>42622</v>
      </c>
      <c r="E145" s="48">
        <f t="shared" ca="1" si="44"/>
        <v>42622</v>
      </c>
      <c r="F145" s="90">
        <f t="shared" ca="1" si="45"/>
        <v>42629</v>
      </c>
      <c r="G145" s="93">
        <v>1</v>
      </c>
      <c r="H145" s="91" t="s">
        <v>18</v>
      </c>
      <c r="I145" s="12">
        <f t="shared" si="46"/>
        <v>7</v>
      </c>
      <c r="AB145" s="10">
        <f t="shared" si="53"/>
        <v>0</v>
      </c>
      <c r="AC145" s="12">
        <f t="shared" si="54"/>
        <v>1</v>
      </c>
      <c r="AD145" s="12">
        <f t="shared" si="55"/>
        <v>0</v>
      </c>
      <c r="AE145" s="12">
        <f t="shared" si="56"/>
        <v>0</v>
      </c>
      <c r="AF145" s="18">
        <f t="shared" si="57"/>
        <v>0</v>
      </c>
      <c r="AG145" s="11">
        <f t="shared" si="47"/>
        <v>0</v>
      </c>
      <c r="AH145" s="12">
        <f t="shared" si="48"/>
        <v>7</v>
      </c>
      <c r="AI145" s="12">
        <f t="shared" si="49"/>
        <v>0</v>
      </c>
      <c r="AJ145" s="12">
        <f t="shared" si="50"/>
        <v>0</v>
      </c>
      <c r="AK145" s="18">
        <f t="shared" si="51"/>
        <v>0</v>
      </c>
      <c r="AL145" s="21">
        <f t="shared" si="52"/>
        <v>7</v>
      </c>
    </row>
    <row r="146" spans="2:38">
      <c r="B146" s="36">
        <f t="shared" si="58"/>
        <v>142</v>
      </c>
      <c r="C146" s="53"/>
      <c r="D146" s="12"/>
      <c r="E146" s="48">
        <f t="shared" ca="1" si="44"/>
        <v>0</v>
      </c>
      <c r="F146" s="90" t="str">
        <f t="shared" ca="1" si="45"/>
        <v/>
      </c>
      <c r="G146" s="93"/>
      <c r="H146" s="91"/>
      <c r="I146" s="12" t="str">
        <f t="shared" si="46"/>
        <v/>
      </c>
      <c r="AB146" s="10">
        <f t="shared" si="53"/>
        <v>0</v>
      </c>
      <c r="AC146" s="12">
        <f t="shared" si="54"/>
        <v>0</v>
      </c>
      <c r="AD146" s="12">
        <f t="shared" si="55"/>
        <v>0</v>
      </c>
      <c r="AE146" s="12">
        <f t="shared" si="56"/>
        <v>0</v>
      </c>
      <c r="AF146" s="18">
        <f t="shared" si="57"/>
        <v>0</v>
      </c>
      <c r="AG146" s="11">
        <f t="shared" si="47"/>
        <v>0</v>
      </c>
      <c r="AH146" s="12">
        <f t="shared" si="48"/>
        <v>0</v>
      </c>
      <c r="AI146" s="12">
        <f t="shared" si="49"/>
        <v>0</v>
      </c>
      <c r="AJ146" s="12">
        <f t="shared" si="50"/>
        <v>0</v>
      </c>
      <c r="AK146" s="18">
        <f t="shared" si="51"/>
        <v>0</v>
      </c>
      <c r="AL146" s="21">
        <f t="shared" si="52"/>
        <v>0</v>
      </c>
    </row>
    <row r="147" spans="2:38">
      <c r="B147" s="36">
        <f t="shared" si="58"/>
        <v>143</v>
      </c>
      <c r="C147" s="58" t="s">
        <v>116</v>
      </c>
      <c r="D147" s="12"/>
      <c r="E147" s="48"/>
      <c r="F147" s="90" t="str">
        <f t="shared" si="45"/>
        <v/>
      </c>
      <c r="G147" s="92">
        <v>1</v>
      </c>
      <c r="H147" s="91"/>
      <c r="I147" s="12" t="str">
        <f t="shared" si="46"/>
        <v/>
      </c>
      <c r="AB147" s="10">
        <f t="shared" si="53"/>
        <v>0</v>
      </c>
      <c r="AC147" s="12">
        <f t="shared" si="54"/>
        <v>0</v>
      </c>
      <c r="AD147" s="12">
        <f t="shared" si="55"/>
        <v>0</v>
      </c>
      <c r="AE147" s="12">
        <f t="shared" si="56"/>
        <v>0</v>
      </c>
      <c r="AF147" s="18">
        <f t="shared" si="57"/>
        <v>0</v>
      </c>
      <c r="AG147" s="11">
        <f t="shared" si="47"/>
        <v>0</v>
      </c>
      <c r="AH147" s="12">
        <f t="shared" si="48"/>
        <v>0</v>
      </c>
      <c r="AI147" s="12">
        <f t="shared" si="49"/>
        <v>0</v>
      </c>
      <c r="AJ147" s="12">
        <f t="shared" si="50"/>
        <v>0</v>
      </c>
      <c r="AK147" s="18">
        <f t="shared" si="51"/>
        <v>0</v>
      </c>
      <c r="AL147" s="21">
        <f t="shared" si="52"/>
        <v>0</v>
      </c>
    </row>
    <row r="148" spans="2:38">
      <c r="B148" s="36">
        <f t="shared" si="58"/>
        <v>144</v>
      </c>
      <c r="C148" s="53" t="s">
        <v>117</v>
      </c>
      <c r="D148" s="22">
        <v>42657</v>
      </c>
      <c r="E148" s="48">
        <f t="shared" ca="1" si="44"/>
        <v>42657</v>
      </c>
      <c r="F148" s="90">
        <f t="shared" ca="1" si="45"/>
        <v>42747</v>
      </c>
      <c r="G148" s="93">
        <v>1</v>
      </c>
      <c r="H148" s="91" t="s">
        <v>20</v>
      </c>
      <c r="I148" s="12">
        <f t="shared" si="46"/>
        <v>90</v>
      </c>
      <c r="AB148" s="10">
        <f t="shared" si="53"/>
        <v>0</v>
      </c>
      <c r="AC148" s="12">
        <f t="shared" si="54"/>
        <v>0</v>
      </c>
      <c r="AD148" s="12">
        <f t="shared" si="55"/>
        <v>0</v>
      </c>
      <c r="AE148" s="12">
        <f t="shared" si="56"/>
        <v>1</v>
      </c>
      <c r="AF148" s="18">
        <f t="shared" si="57"/>
        <v>0</v>
      </c>
      <c r="AG148" s="11">
        <f t="shared" si="47"/>
        <v>0</v>
      </c>
      <c r="AH148" s="12">
        <f t="shared" si="48"/>
        <v>0</v>
      </c>
      <c r="AI148" s="12">
        <f t="shared" si="49"/>
        <v>0</v>
      </c>
      <c r="AJ148" s="12">
        <f t="shared" si="50"/>
        <v>90</v>
      </c>
      <c r="AK148" s="18">
        <f t="shared" si="51"/>
        <v>0</v>
      </c>
      <c r="AL148" s="21">
        <f t="shared" si="52"/>
        <v>90</v>
      </c>
    </row>
    <row r="149" spans="2:38">
      <c r="B149" s="36">
        <f t="shared" si="58"/>
        <v>145</v>
      </c>
      <c r="C149" s="53" t="s">
        <v>73</v>
      </c>
      <c r="D149" s="22">
        <v>42657</v>
      </c>
      <c r="E149" s="48">
        <f t="shared" ca="1" si="44"/>
        <v>42657</v>
      </c>
      <c r="F149" s="90">
        <f t="shared" ca="1" si="45"/>
        <v>42747</v>
      </c>
      <c r="G149" s="93">
        <v>1</v>
      </c>
      <c r="H149" s="91" t="s">
        <v>20</v>
      </c>
      <c r="I149" s="12">
        <f t="shared" si="46"/>
        <v>90</v>
      </c>
      <c r="AB149" s="10">
        <f t="shared" si="53"/>
        <v>0</v>
      </c>
      <c r="AC149" s="12">
        <f t="shared" si="54"/>
        <v>0</v>
      </c>
      <c r="AD149" s="12">
        <f t="shared" si="55"/>
        <v>0</v>
      </c>
      <c r="AE149" s="12">
        <f t="shared" si="56"/>
        <v>1</v>
      </c>
      <c r="AF149" s="18">
        <f t="shared" si="57"/>
        <v>0</v>
      </c>
      <c r="AG149" s="11">
        <f t="shared" si="47"/>
        <v>0</v>
      </c>
      <c r="AH149" s="12">
        <f t="shared" si="48"/>
        <v>0</v>
      </c>
      <c r="AI149" s="12">
        <f t="shared" si="49"/>
        <v>0</v>
      </c>
      <c r="AJ149" s="12">
        <f t="shared" si="50"/>
        <v>90</v>
      </c>
      <c r="AK149" s="18">
        <f t="shared" si="51"/>
        <v>0</v>
      </c>
      <c r="AL149" s="21">
        <f t="shared" si="52"/>
        <v>90</v>
      </c>
    </row>
    <row r="150" spans="2:38">
      <c r="B150" s="36">
        <f t="shared" si="58"/>
        <v>146</v>
      </c>
      <c r="C150" s="53" t="s">
        <v>118</v>
      </c>
      <c r="D150" s="22">
        <v>42657</v>
      </c>
      <c r="E150" s="48">
        <f t="shared" ca="1" si="44"/>
        <v>42657</v>
      </c>
      <c r="F150" s="90">
        <f t="shared" ca="1" si="45"/>
        <v>42747</v>
      </c>
      <c r="G150" s="93">
        <v>1</v>
      </c>
      <c r="H150" s="91" t="s">
        <v>20</v>
      </c>
      <c r="I150" s="12">
        <f t="shared" si="46"/>
        <v>90</v>
      </c>
      <c r="AB150" s="10">
        <f t="shared" si="53"/>
        <v>0</v>
      </c>
      <c r="AC150" s="12">
        <f t="shared" si="54"/>
        <v>0</v>
      </c>
      <c r="AD150" s="12">
        <f t="shared" si="55"/>
        <v>0</v>
      </c>
      <c r="AE150" s="12">
        <f t="shared" si="56"/>
        <v>1</v>
      </c>
      <c r="AF150" s="18">
        <f t="shared" si="57"/>
        <v>0</v>
      </c>
      <c r="AG150" s="11">
        <f t="shared" si="47"/>
        <v>0</v>
      </c>
      <c r="AH150" s="12">
        <f t="shared" si="48"/>
        <v>0</v>
      </c>
      <c r="AI150" s="12">
        <f t="shared" si="49"/>
        <v>0</v>
      </c>
      <c r="AJ150" s="12">
        <f t="shared" si="50"/>
        <v>90</v>
      </c>
      <c r="AK150" s="18">
        <f t="shared" si="51"/>
        <v>0</v>
      </c>
      <c r="AL150" s="21">
        <f t="shared" si="52"/>
        <v>90</v>
      </c>
    </row>
    <row r="151" spans="2:38">
      <c r="B151" s="36">
        <f t="shared" si="58"/>
        <v>147</v>
      </c>
      <c r="C151" s="53"/>
      <c r="D151" s="12"/>
      <c r="E151" s="48">
        <f t="shared" ca="1" si="44"/>
        <v>0</v>
      </c>
      <c r="F151" s="90" t="str">
        <f t="shared" ca="1" si="45"/>
        <v/>
      </c>
      <c r="G151" s="93"/>
      <c r="H151" s="91"/>
      <c r="I151" s="12" t="str">
        <f t="shared" si="46"/>
        <v/>
      </c>
      <c r="AB151" s="10">
        <f t="shared" si="53"/>
        <v>0</v>
      </c>
      <c r="AC151" s="12">
        <f t="shared" si="54"/>
        <v>0</v>
      </c>
      <c r="AD151" s="12">
        <f t="shared" si="55"/>
        <v>0</v>
      </c>
      <c r="AE151" s="12">
        <f t="shared" si="56"/>
        <v>0</v>
      </c>
      <c r="AF151" s="18">
        <f t="shared" si="57"/>
        <v>0</v>
      </c>
      <c r="AG151" s="11">
        <f t="shared" si="47"/>
        <v>0</v>
      </c>
      <c r="AH151" s="12">
        <f t="shared" si="48"/>
        <v>0</v>
      </c>
      <c r="AI151" s="12">
        <f t="shared" si="49"/>
        <v>0</v>
      </c>
      <c r="AJ151" s="12">
        <f t="shared" si="50"/>
        <v>0</v>
      </c>
      <c r="AK151" s="18">
        <f t="shared" si="51"/>
        <v>0</v>
      </c>
      <c r="AL151" s="21">
        <f t="shared" si="52"/>
        <v>0</v>
      </c>
    </row>
    <row r="152" spans="2:38">
      <c r="B152" s="36">
        <f t="shared" si="58"/>
        <v>148</v>
      </c>
      <c r="C152" s="58" t="s">
        <v>119</v>
      </c>
      <c r="D152" s="12"/>
      <c r="E152" s="48"/>
      <c r="F152" s="90" t="str">
        <f t="shared" si="45"/>
        <v/>
      </c>
      <c r="G152" s="94">
        <v>1</v>
      </c>
      <c r="H152" s="91"/>
      <c r="I152" s="12" t="str">
        <f t="shared" si="46"/>
        <v/>
      </c>
      <c r="AB152" s="10">
        <f t="shared" si="53"/>
        <v>0</v>
      </c>
      <c r="AC152" s="12">
        <f t="shared" si="54"/>
        <v>0</v>
      </c>
      <c r="AD152" s="12">
        <f t="shared" si="55"/>
        <v>0</v>
      </c>
      <c r="AE152" s="12">
        <f t="shared" si="56"/>
        <v>0</v>
      </c>
      <c r="AF152" s="18">
        <f t="shared" si="57"/>
        <v>0</v>
      </c>
      <c r="AG152" s="11">
        <f t="shared" si="47"/>
        <v>0</v>
      </c>
      <c r="AH152" s="12">
        <f t="shared" si="48"/>
        <v>0</v>
      </c>
      <c r="AI152" s="12">
        <f t="shared" si="49"/>
        <v>0</v>
      </c>
      <c r="AJ152" s="12">
        <f t="shared" si="50"/>
        <v>0</v>
      </c>
      <c r="AK152" s="18">
        <f t="shared" si="51"/>
        <v>0</v>
      </c>
      <c r="AL152" s="21">
        <f t="shared" si="52"/>
        <v>0</v>
      </c>
    </row>
    <row r="153" spans="2:38">
      <c r="B153" s="36">
        <f t="shared" si="58"/>
        <v>149</v>
      </c>
      <c r="C153" s="53" t="s">
        <v>120</v>
      </c>
      <c r="D153" s="22">
        <v>42657</v>
      </c>
      <c r="E153" s="48">
        <f t="shared" ca="1" si="44"/>
        <v>42657</v>
      </c>
      <c r="F153" s="90">
        <f t="shared" ca="1" si="45"/>
        <v>42671</v>
      </c>
      <c r="G153" s="93">
        <v>2</v>
      </c>
      <c r="H153" s="91" t="s">
        <v>18</v>
      </c>
      <c r="I153" s="12">
        <f t="shared" si="46"/>
        <v>14</v>
      </c>
      <c r="AB153" s="10">
        <f t="shared" si="53"/>
        <v>0</v>
      </c>
      <c r="AC153" s="12">
        <f t="shared" si="54"/>
        <v>1</v>
      </c>
      <c r="AD153" s="12">
        <f t="shared" si="55"/>
        <v>0</v>
      </c>
      <c r="AE153" s="12">
        <f t="shared" si="56"/>
        <v>0</v>
      </c>
      <c r="AF153" s="18">
        <f t="shared" si="57"/>
        <v>0</v>
      </c>
      <c r="AG153" s="11">
        <f t="shared" si="47"/>
        <v>0</v>
      </c>
      <c r="AH153" s="12">
        <f t="shared" si="48"/>
        <v>14</v>
      </c>
      <c r="AI153" s="12">
        <f t="shared" si="49"/>
        <v>0</v>
      </c>
      <c r="AJ153" s="12">
        <f t="shared" si="50"/>
        <v>0</v>
      </c>
      <c r="AK153" s="18">
        <f t="shared" si="51"/>
        <v>0</v>
      </c>
      <c r="AL153" s="21">
        <f t="shared" si="52"/>
        <v>14</v>
      </c>
    </row>
    <row r="154" spans="2:38">
      <c r="B154" s="36">
        <f t="shared" si="58"/>
        <v>150</v>
      </c>
      <c r="C154" s="53" t="s">
        <v>121</v>
      </c>
      <c r="D154" s="22">
        <v>42657</v>
      </c>
      <c r="E154" s="48">
        <f t="shared" ca="1" si="44"/>
        <v>42657</v>
      </c>
      <c r="F154" s="90">
        <f t="shared" ca="1" si="45"/>
        <v>42671</v>
      </c>
      <c r="G154" s="93">
        <v>2</v>
      </c>
      <c r="H154" s="91" t="s">
        <v>18</v>
      </c>
      <c r="I154" s="12">
        <f t="shared" si="46"/>
        <v>14</v>
      </c>
      <c r="AB154" s="10">
        <f t="shared" si="53"/>
        <v>0</v>
      </c>
      <c r="AC154" s="12">
        <f t="shared" si="54"/>
        <v>1</v>
      </c>
      <c r="AD154" s="12">
        <f t="shared" si="55"/>
        <v>0</v>
      </c>
      <c r="AE154" s="12">
        <f t="shared" si="56"/>
        <v>0</v>
      </c>
      <c r="AF154" s="18">
        <f t="shared" si="57"/>
        <v>0</v>
      </c>
      <c r="AG154" s="11">
        <f t="shared" si="47"/>
        <v>0</v>
      </c>
      <c r="AH154" s="12">
        <f t="shared" si="48"/>
        <v>14</v>
      </c>
      <c r="AI154" s="12">
        <f t="shared" si="49"/>
        <v>0</v>
      </c>
      <c r="AJ154" s="12">
        <f t="shared" si="50"/>
        <v>0</v>
      </c>
      <c r="AK154" s="18">
        <f t="shared" si="51"/>
        <v>0</v>
      </c>
      <c r="AL154" s="21">
        <f t="shared" si="52"/>
        <v>14</v>
      </c>
    </row>
    <row r="155" spans="2:38">
      <c r="B155" s="36">
        <f t="shared" si="58"/>
        <v>151</v>
      </c>
      <c r="C155" s="53" t="s">
        <v>122</v>
      </c>
      <c r="D155" s="22">
        <v>42657</v>
      </c>
      <c r="E155" s="48">
        <f t="shared" ca="1" si="44"/>
        <v>42657</v>
      </c>
      <c r="F155" s="90">
        <f t="shared" ca="1" si="45"/>
        <v>42671</v>
      </c>
      <c r="G155" s="93">
        <v>2</v>
      </c>
      <c r="H155" s="91" t="s">
        <v>18</v>
      </c>
      <c r="I155" s="12">
        <f t="shared" si="46"/>
        <v>14</v>
      </c>
      <c r="AB155" s="10">
        <f t="shared" si="53"/>
        <v>0</v>
      </c>
      <c r="AC155" s="12">
        <f t="shared" si="54"/>
        <v>1</v>
      </c>
      <c r="AD155" s="12">
        <f t="shared" si="55"/>
        <v>0</v>
      </c>
      <c r="AE155" s="12">
        <f t="shared" si="56"/>
        <v>0</v>
      </c>
      <c r="AF155" s="18">
        <f t="shared" si="57"/>
        <v>0</v>
      </c>
      <c r="AG155" s="11">
        <f t="shared" si="47"/>
        <v>0</v>
      </c>
      <c r="AH155" s="12">
        <f t="shared" si="48"/>
        <v>14</v>
      </c>
      <c r="AI155" s="12">
        <f t="shared" si="49"/>
        <v>0</v>
      </c>
      <c r="AJ155" s="12">
        <f t="shared" si="50"/>
        <v>0</v>
      </c>
      <c r="AK155" s="18">
        <f t="shared" si="51"/>
        <v>0</v>
      </c>
      <c r="AL155" s="21">
        <f t="shared" si="52"/>
        <v>14</v>
      </c>
    </row>
    <row r="156" spans="2:38">
      <c r="B156" s="36">
        <f t="shared" si="58"/>
        <v>152</v>
      </c>
      <c r="C156" s="53" t="s">
        <v>123</v>
      </c>
      <c r="D156" s="22">
        <v>42657</v>
      </c>
      <c r="E156" s="48">
        <f t="shared" ca="1" si="44"/>
        <v>42657</v>
      </c>
      <c r="F156" s="90">
        <f t="shared" ca="1" si="45"/>
        <v>42671</v>
      </c>
      <c r="G156" s="93">
        <v>2</v>
      </c>
      <c r="H156" s="91" t="s">
        <v>18</v>
      </c>
      <c r="I156" s="12">
        <f t="shared" si="46"/>
        <v>14</v>
      </c>
      <c r="AB156" s="10">
        <f t="shared" si="53"/>
        <v>0</v>
      </c>
      <c r="AC156" s="12">
        <f t="shared" si="54"/>
        <v>1</v>
      </c>
      <c r="AD156" s="12">
        <f t="shared" si="55"/>
        <v>0</v>
      </c>
      <c r="AE156" s="12">
        <f t="shared" si="56"/>
        <v>0</v>
      </c>
      <c r="AF156" s="18">
        <f t="shared" si="57"/>
        <v>0</v>
      </c>
      <c r="AG156" s="11">
        <f t="shared" si="47"/>
        <v>0</v>
      </c>
      <c r="AH156" s="12">
        <f t="shared" si="48"/>
        <v>14</v>
      </c>
      <c r="AI156" s="12">
        <f t="shared" si="49"/>
        <v>0</v>
      </c>
      <c r="AJ156" s="12">
        <f t="shared" si="50"/>
        <v>0</v>
      </c>
      <c r="AK156" s="18">
        <f t="shared" si="51"/>
        <v>0</v>
      </c>
      <c r="AL156" s="21">
        <f t="shared" si="52"/>
        <v>14</v>
      </c>
    </row>
    <row r="157" spans="2:38">
      <c r="B157" s="36">
        <f t="shared" si="58"/>
        <v>153</v>
      </c>
      <c r="C157" s="53" t="s">
        <v>120</v>
      </c>
      <c r="D157" s="22">
        <v>42657</v>
      </c>
      <c r="E157" s="48">
        <f t="shared" ca="1" si="44"/>
        <v>42657</v>
      </c>
      <c r="F157" s="90">
        <f t="shared" ca="1" si="45"/>
        <v>42671</v>
      </c>
      <c r="G157" s="95">
        <v>2</v>
      </c>
      <c r="H157" s="91" t="s">
        <v>18</v>
      </c>
      <c r="I157" s="12">
        <f t="shared" si="46"/>
        <v>14</v>
      </c>
      <c r="AB157" s="10">
        <f t="shared" si="53"/>
        <v>0</v>
      </c>
      <c r="AC157" s="12">
        <f t="shared" si="54"/>
        <v>1</v>
      </c>
      <c r="AD157" s="12">
        <f t="shared" si="55"/>
        <v>0</v>
      </c>
      <c r="AE157" s="12">
        <f t="shared" si="56"/>
        <v>0</v>
      </c>
      <c r="AF157" s="18">
        <f t="shared" si="57"/>
        <v>0</v>
      </c>
      <c r="AG157" s="11">
        <f t="shared" si="47"/>
        <v>0</v>
      </c>
      <c r="AH157" s="12">
        <f t="shared" si="48"/>
        <v>14</v>
      </c>
      <c r="AI157" s="12">
        <f t="shared" si="49"/>
        <v>0</v>
      </c>
      <c r="AJ157" s="12">
        <f t="shared" si="50"/>
        <v>0</v>
      </c>
      <c r="AK157" s="18">
        <f t="shared" si="51"/>
        <v>0</v>
      </c>
      <c r="AL157" s="21">
        <f t="shared" si="52"/>
        <v>14</v>
      </c>
    </row>
    <row r="158" spans="2:38">
      <c r="B158" s="36">
        <f t="shared" si="58"/>
        <v>154</v>
      </c>
      <c r="C158" s="53"/>
      <c r="D158" s="12"/>
      <c r="E158" s="48">
        <f t="shared" ca="1" si="44"/>
        <v>0</v>
      </c>
      <c r="F158" s="90" t="str">
        <f t="shared" ca="1" si="45"/>
        <v/>
      </c>
      <c r="G158" s="93"/>
      <c r="H158" s="91"/>
      <c r="I158" s="12" t="str">
        <f t="shared" si="46"/>
        <v/>
      </c>
      <c r="AB158" s="10">
        <f t="shared" si="53"/>
        <v>0</v>
      </c>
      <c r="AC158" s="12">
        <f t="shared" si="54"/>
        <v>0</v>
      </c>
      <c r="AD158" s="12">
        <f t="shared" si="55"/>
        <v>0</v>
      </c>
      <c r="AE158" s="12">
        <f t="shared" si="56"/>
        <v>0</v>
      </c>
      <c r="AF158" s="18">
        <f t="shared" si="57"/>
        <v>0</v>
      </c>
      <c r="AG158" s="11">
        <f t="shared" si="47"/>
        <v>0</v>
      </c>
      <c r="AH158" s="12">
        <f t="shared" si="48"/>
        <v>0</v>
      </c>
      <c r="AI158" s="12">
        <f t="shared" si="49"/>
        <v>0</v>
      </c>
      <c r="AJ158" s="12">
        <f t="shared" si="50"/>
        <v>0</v>
      </c>
      <c r="AK158" s="18">
        <f t="shared" si="51"/>
        <v>0</v>
      </c>
      <c r="AL158" s="21">
        <f t="shared" si="52"/>
        <v>0</v>
      </c>
    </row>
    <row r="159" spans="2:38">
      <c r="B159" s="36">
        <f t="shared" si="58"/>
        <v>155</v>
      </c>
      <c r="C159" s="58" t="s">
        <v>124</v>
      </c>
      <c r="D159" s="12"/>
      <c r="E159" s="48"/>
      <c r="F159" s="90" t="str">
        <f t="shared" si="45"/>
        <v/>
      </c>
      <c r="G159" s="92">
        <v>1</v>
      </c>
      <c r="H159" s="91"/>
      <c r="I159" s="12" t="str">
        <f t="shared" si="46"/>
        <v/>
      </c>
      <c r="AB159" s="10">
        <f t="shared" si="53"/>
        <v>0</v>
      </c>
      <c r="AC159" s="12">
        <f t="shared" si="54"/>
        <v>0</v>
      </c>
      <c r="AD159" s="12">
        <f t="shared" si="55"/>
        <v>0</v>
      </c>
      <c r="AE159" s="12">
        <f t="shared" si="56"/>
        <v>0</v>
      </c>
      <c r="AF159" s="18">
        <f t="shared" si="57"/>
        <v>0</v>
      </c>
      <c r="AG159" s="11">
        <f t="shared" si="47"/>
        <v>0</v>
      </c>
      <c r="AH159" s="12">
        <f t="shared" si="48"/>
        <v>0</v>
      </c>
      <c r="AI159" s="12">
        <f t="shared" si="49"/>
        <v>0</v>
      </c>
      <c r="AJ159" s="12">
        <f t="shared" si="50"/>
        <v>0</v>
      </c>
      <c r="AK159" s="18">
        <f t="shared" si="51"/>
        <v>0</v>
      </c>
      <c r="AL159" s="21">
        <f t="shared" si="52"/>
        <v>0</v>
      </c>
    </row>
    <row r="160" spans="2:38">
      <c r="B160" s="36">
        <f t="shared" si="58"/>
        <v>156</v>
      </c>
      <c r="C160" s="53" t="s">
        <v>120</v>
      </c>
      <c r="D160" s="22">
        <v>42657</v>
      </c>
      <c r="E160" s="48">
        <f t="shared" ca="1" si="44"/>
        <v>42657</v>
      </c>
      <c r="F160" s="90">
        <f t="shared" ca="1" si="45"/>
        <v>42671</v>
      </c>
      <c r="G160" s="93">
        <v>2</v>
      </c>
      <c r="H160" s="91" t="s">
        <v>18</v>
      </c>
      <c r="I160" s="12">
        <f t="shared" si="46"/>
        <v>14</v>
      </c>
      <c r="AB160" s="10">
        <f t="shared" si="53"/>
        <v>0</v>
      </c>
      <c r="AC160" s="12">
        <f t="shared" si="54"/>
        <v>1</v>
      </c>
      <c r="AD160" s="12">
        <f t="shared" si="55"/>
        <v>0</v>
      </c>
      <c r="AE160" s="12">
        <f t="shared" si="56"/>
        <v>0</v>
      </c>
      <c r="AF160" s="18">
        <f t="shared" si="57"/>
        <v>0</v>
      </c>
      <c r="AG160" s="11">
        <f t="shared" si="47"/>
        <v>0</v>
      </c>
      <c r="AH160" s="12">
        <f t="shared" si="48"/>
        <v>14</v>
      </c>
      <c r="AI160" s="12">
        <f t="shared" si="49"/>
        <v>0</v>
      </c>
      <c r="AJ160" s="12">
        <f t="shared" si="50"/>
        <v>0</v>
      </c>
      <c r="AK160" s="18">
        <f t="shared" si="51"/>
        <v>0</v>
      </c>
      <c r="AL160" s="21">
        <f t="shared" si="52"/>
        <v>14</v>
      </c>
    </row>
    <row r="161" spans="2:38">
      <c r="B161" s="36">
        <f t="shared" si="58"/>
        <v>157</v>
      </c>
      <c r="C161" s="53" t="s">
        <v>121</v>
      </c>
      <c r="D161" s="22">
        <v>42657</v>
      </c>
      <c r="E161" s="48">
        <f t="shared" ca="1" si="44"/>
        <v>42657</v>
      </c>
      <c r="F161" s="90">
        <f t="shared" ca="1" si="45"/>
        <v>42671</v>
      </c>
      <c r="G161" s="93">
        <v>2</v>
      </c>
      <c r="H161" s="91" t="s">
        <v>18</v>
      </c>
      <c r="I161" s="12">
        <f t="shared" si="46"/>
        <v>14</v>
      </c>
      <c r="AB161" s="10">
        <f t="shared" si="53"/>
        <v>0</v>
      </c>
      <c r="AC161" s="12">
        <f t="shared" si="54"/>
        <v>1</v>
      </c>
      <c r="AD161" s="12">
        <f t="shared" si="55"/>
        <v>0</v>
      </c>
      <c r="AE161" s="12">
        <f t="shared" si="56"/>
        <v>0</v>
      </c>
      <c r="AF161" s="18">
        <f t="shared" si="57"/>
        <v>0</v>
      </c>
      <c r="AG161" s="11">
        <f t="shared" si="47"/>
        <v>0</v>
      </c>
      <c r="AH161" s="12">
        <f t="shared" si="48"/>
        <v>14</v>
      </c>
      <c r="AI161" s="12">
        <f t="shared" si="49"/>
        <v>0</v>
      </c>
      <c r="AJ161" s="12">
        <f t="shared" si="50"/>
        <v>0</v>
      </c>
      <c r="AK161" s="18">
        <f t="shared" si="51"/>
        <v>0</v>
      </c>
      <c r="AL161" s="21">
        <f t="shared" si="52"/>
        <v>14</v>
      </c>
    </row>
    <row r="162" spans="2:38">
      <c r="B162" s="36">
        <f t="shared" si="58"/>
        <v>158</v>
      </c>
      <c r="C162" s="53" t="s">
        <v>122</v>
      </c>
      <c r="D162" s="22">
        <v>42657</v>
      </c>
      <c r="E162" s="48">
        <f t="shared" ca="1" si="44"/>
        <v>42657</v>
      </c>
      <c r="F162" s="90">
        <f t="shared" ca="1" si="45"/>
        <v>42671</v>
      </c>
      <c r="G162" s="93">
        <v>2</v>
      </c>
      <c r="H162" s="91" t="s">
        <v>18</v>
      </c>
      <c r="I162" s="12">
        <f t="shared" si="46"/>
        <v>14</v>
      </c>
      <c r="AB162" s="10">
        <f t="shared" si="53"/>
        <v>0</v>
      </c>
      <c r="AC162" s="12">
        <f t="shared" si="54"/>
        <v>1</v>
      </c>
      <c r="AD162" s="12">
        <f t="shared" si="55"/>
        <v>0</v>
      </c>
      <c r="AE162" s="12">
        <f t="shared" si="56"/>
        <v>0</v>
      </c>
      <c r="AF162" s="18">
        <f t="shared" si="57"/>
        <v>0</v>
      </c>
      <c r="AG162" s="11">
        <f t="shared" si="47"/>
        <v>0</v>
      </c>
      <c r="AH162" s="12">
        <f t="shared" si="48"/>
        <v>14</v>
      </c>
      <c r="AI162" s="12">
        <f t="shared" si="49"/>
        <v>0</v>
      </c>
      <c r="AJ162" s="12">
        <f t="shared" si="50"/>
        <v>0</v>
      </c>
      <c r="AK162" s="18">
        <f t="shared" si="51"/>
        <v>0</v>
      </c>
      <c r="AL162" s="21">
        <f t="shared" si="52"/>
        <v>14</v>
      </c>
    </row>
    <row r="163" spans="2:38">
      <c r="B163" s="36">
        <f t="shared" si="58"/>
        <v>159</v>
      </c>
      <c r="C163" s="53" t="s">
        <v>123</v>
      </c>
      <c r="D163" s="22">
        <v>42657</v>
      </c>
      <c r="E163" s="48">
        <f t="shared" ca="1" si="44"/>
        <v>42657</v>
      </c>
      <c r="F163" s="90">
        <f t="shared" ca="1" si="45"/>
        <v>42671</v>
      </c>
      <c r="G163" s="93">
        <v>2</v>
      </c>
      <c r="H163" s="91" t="s">
        <v>18</v>
      </c>
      <c r="I163" s="12">
        <f t="shared" si="46"/>
        <v>14</v>
      </c>
      <c r="AB163" s="10">
        <f t="shared" si="53"/>
        <v>0</v>
      </c>
      <c r="AC163" s="12">
        <f t="shared" si="54"/>
        <v>1</v>
      </c>
      <c r="AD163" s="12">
        <f t="shared" si="55"/>
        <v>0</v>
      </c>
      <c r="AE163" s="12">
        <f t="shared" si="56"/>
        <v>0</v>
      </c>
      <c r="AF163" s="18">
        <f t="shared" si="57"/>
        <v>0</v>
      </c>
      <c r="AG163" s="11">
        <f t="shared" si="47"/>
        <v>0</v>
      </c>
      <c r="AH163" s="12">
        <f t="shared" si="48"/>
        <v>14</v>
      </c>
      <c r="AI163" s="12">
        <f t="shared" si="49"/>
        <v>0</v>
      </c>
      <c r="AJ163" s="12">
        <f t="shared" si="50"/>
        <v>0</v>
      </c>
      <c r="AK163" s="18">
        <f t="shared" si="51"/>
        <v>0</v>
      </c>
      <c r="AL163" s="21">
        <f t="shared" si="52"/>
        <v>14</v>
      </c>
    </row>
    <row r="164" spans="2:38" ht="15.75" thickBot="1">
      <c r="B164" s="36">
        <f t="shared" si="58"/>
        <v>160</v>
      </c>
      <c r="C164" s="53" t="s">
        <v>120</v>
      </c>
      <c r="D164" s="22">
        <v>42657</v>
      </c>
      <c r="E164" s="48">
        <f t="shared" ca="1" si="44"/>
        <v>42657</v>
      </c>
      <c r="F164" s="90">
        <f t="shared" ca="1" si="45"/>
        <v>42671</v>
      </c>
      <c r="G164" s="93">
        <v>2</v>
      </c>
      <c r="H164" s="91" t="s">
        <v>18</v>
      </c>
      <c r="I164" s="12">
        <f t="shared" si="46"/>
        <v>14</v>
      </c>
      <c r="Z164" s="44"/>
      <c r="AA164" s="47"/>
      <c r="AB164" s="37">
        <f t="shared" si="53"/>
        <v>0</v>
      </c>
      <c r="AC164" s="38">
        <f t="shared" si="54"/>
        <v>1</v>
      </c>
      <c r="AD164" s="38">
        <f t="shared" si="55"/>
        <v>0</v>
      </c>
      <c r="AE164" s="38">
        <f t="shared" si="56"/>
        <v>0</v>
      </c>
      <c r="AF164" s="39">
        <f t="shared" si="57"/>
        <v>0</v>
      </c>
      <c r="AG164" s="40">
        <f t="shared" si="47"/>
        <v>0</v>
      </c>
      <c r="AH164" s="38">
        <f t="shared" si="48"/>
        <v>14</v>
      </c>
      <c r="AI164" s="38">
        <f t="shared" si="49"/>
        <v>0</v>
      </c>
      <c r="AJ164" s="38">
        <f t="shared" si="50"/>
        <v>0</v>
      </c>
      <c r="AK164" s="39">
        <f t="shared" si="51"/>
        <v>0</v>
      </c>
      <c r="AL164" s="41">
        <f t="shared" si="52"/>
        <v>14</v>
      </c>
    </row>
    <row r="165" spans="2:38" ht="15.75" thickTop="1">
      <c r="Z165" s="44"/>
      <c r="AA165" s="44"/>
      <c r="AB165" s="43"/>
      <c r="AC165" s="43"/>
      <c r="AD165" s="43"/>
      <c r="AE165" s="43"/>
      <c r="AF165" s="43"/>
      <c r="AG165" s="43"/>
      <c r="AH165" s="43"/>
      <c r="AI165" s="43"/>
      <c r="AJ165" s="43"/>
      <c r="AK165" s="43"/>
      <c r="AL165" s="42"/>
    </row>
    <row r="166" spans="2:38">
      <c r="Z166" s="44"/>
      <c r="AA166" s="44"/>
      <c r="AB166" s="45"/>
      <c r="AC166" s="45"/>
      <c r="AD166" s="45"/>
      <c r="AE166" s="45"/>
      <c r="AF166" s="45"/>
      <c r="AG166" s="45"/>
      <c r="AH166" s="45"/>
      <c r="AI166" s="45"/>
      <c r="AJ166" s="45"/>
      <c r="AK166" s="45"/>
      <c r="AL166" s="44"/>
    </row>
    <row r="167" spans="2:38">
      <c r="Z167" s="44"/>
      <c r="AA167" s="44"/>
      <c r="AB167" s="45"/>
      <c r="AC167" s="45"/>
      <c r="AD167" s="45"/>
      <c r="AE167" s="45"/>
      <c r="AF167" s="45"/>
      <c r="AG167" s="45"/>
      <c r="AH167" s="45"/>
      <c r="AI167" s="45"/>
      <c r="AJ167" s="45"/>
      <c r="AK167" s="45"/>
      <c r="AL167" s="44"/>
    </row>
    <row r="168" spans="2:38">
      <c r="Z168" s="44"/>
      <c r="AA168" s="44"/>
      <c r="AB168" s="45"/>
      <c r="AC168" s="45"/>
      <c r="AD168" s="45"/>
      <c r="AE168" s="45"/>
      <c r="AF168" s="45"/>
      <c r="AG168" s="45"/>
      <c r="AH168" s="45"/>
      <c r="AI168" s="45"/>
      <c r="AJ168" s="45"/>
      <c r="AK168" s="45"/>
      <c r="AL168" s="44"/>
    </row>
    <row r="169" spans="2:38">
      <c r="Z169" s="44"/>
      <c r="AA169" s="44"/>
      <c r="AB169" s="45"/>
      <c r="AC169" s="45"/>
      <c r="AD169" s="45"/>
      <c r="AE169" s="45"/>
      <c r="AF169" s="45"/>
      <c r="AG169" s="45"/>
      <c r="AH169" s="45"/>
      <c r="AI169" s="45"/>
      <c r="AJ169" s="45"/>
      <c r="AK169" s="45"/>
      <c r="AL169" s="44"/>
    </row>
    <row r="170" spans="2:38">
      <c r="Z170" s="44"/>
      <c r="AA170" s="44"/>
      <c r="AB170" s="45"/>
      <c r="AC170" s="45"/>
      <c r="AD170" s="45"/>
      <c r="AE170" s="45"/>
      <c r="AF170" s="45"/>
      <c r="AG170" s="45"/>
      <c r="AH170" s="45"/>
      <c r="AI170" s="45"/>
      <c r="AJ170" s="45"/>
      <c r="AK170" s="45"/>
      <c r="AL170" s="44"/>
    </row>
    <row r="171" spans="2:38">
      <c r="Z171" s="44"/>
      <c r="AA171" s="44"/>
      <c r="AB171" s="45"/>
      <c r="AC171" s="45"/>
      <c r="AD171" s="45"/>
      <c r="AE171" s="45"/>
      <c r="AF171" s="45"/>
      <c r="AG171" s="45"/>
      <c r="AH171" s="45"/>
      <c r="AI171" s="45"/>
      <c r="AJ171" s="45"/>
      <c r="AK171" s="45"/>
      <c r="AL171" s="44"/>
    </row>
    <row r="172" spans="2:38">
      <c r="Z172" s="44"/>
      <c r="AA172" s="44"/>
      <c r="AB172" s="45"/>
      <c r="AC172" s="45"/>
      <c r="AD172" s="45"/>
      <c r="AE172" s="45"/>
      <c r="AF172" s="45"/>
      <c r="AG172" s="45"/>
      <c r="AH172" s="45"/>
      <c r="AI172" s="45"/>
      <c r="AJ172" s="45"/>
      <c r="AK172" s="45"/>
      <c r="AL172" s="44"/>
    </row>
    <row r="173" spans="2:38">
      <c r="Z173" s="44"/>
      <c r="AA173" s="44"/>
      <c r="AB173" s="45"/>
      <c r="AC173" s="45"/>
      <c r="AD173" s="45"/>
      <c r="AE173" s="45"/>
      <c r="AF173" s="45"/>
      <c r="AG173" s="45"/>
      <c r="AH173" s="45"/>
      <c r="AI173" s="45"/>
      <c r="AJ173" s="45"/>
      <c r="AK173" s="45"/>
      <c r="AL173" s="44"/>
    </row>
    <row r="174" spans="2:38">
      <c r="Z174" s="44"/>
      <c r="AA174" s="44"/>
      <c r="AB174" s="45"/>
      <c r="AC174" s="45"/>
      <c r="AD174" s="45"/>
      <c r="AE174" s="45"/>
      <c r="AF174" s="45"/>
      <c r="AG174" s="45"/>
      <c r="AH174" s="45"/>
      <c r="AI174" s="45"/>
      <c r="AJ174" s="45"/>
      <c r="AK174" s="45"/>
      <c r="AL174" s="44"/>
    </row>
    <row r="175" spans="2:38">
      <c r="Z175" s="44"/>
      <c r="AA175" s="44"/>
      <c r="AB175" s="45"/>
      <c r="AC175" s="45"/>
      <c r="AD175" s="45"/>
      <c r="AE175" s="45"/>
      <c r="AF175" s="45"/>
      <c r="AG175" s="45"/>
      <c r="AH175" s="45"/>
      <c r="AI175" s="45"/>
      <c r="AJ175" s="45"/>
      <c r="AK175" s="45"/>
      <c r="AL175" s="44"/>
    </row>
    <row r="176" spans="2:38">
      <c r="Z176" s="44"/>
      <c r="AA176" s="44"/>
      <c r="AB176" s="45"/>
      <c r="AC176" s="45"/>
      <c r="AD176" s="45"/>
      <c r="AE176" s="45"/>
      <c r="AF176" s="45"/>
      <c r="AG176" s="45"/>
      <c r="AH176" s="45"/>
      <c r="AI176" s="45"/>
      <c r="AJ176" s="45"/>
      <c r="AK176" s="45"/>
      <c r="AL176" s="44"/>
    </row>
    <row r="177" spans="26:38">
      <c r="Z177" s="44"/>
      <c r="AA177" s="44"/>
      <c r="AB177" s="45"/>
      <c r="AC177" s="45"/>
      <c r="AD177" s="45"/>
      <c r="AE177" s="45"/>
      <c r="AF177" s="45"/>
      <c r="AG177" s="45"/>
      <c r="AH177" s="45"/>
      <c r="AI177" s="45"/>
      <c r="AJ177" s="45"/>
      <c r="AK177" s="45"/>
      <c r="AL177" s="44"/>
    </row>
    <row r="178" spans="26:38">
      <c r="Z178" s="44"/>
      <c r="AA178" s="44"/>
      <c r="AB178" s="45"/>
      <c r="AC178" s="45"/>
      <c r="AD178" s="45"/>
      <c r="AE178" s="45"/>
      <c r="AF178" s="45"/>
      <c r="AG178" s="45"/>
      <c r="AH178" s="45"/>
      <c r="AI178" s="45"/>
      <c r="AJ178" s="45"/>
      <c r="AK178" s="45"/>
      <c r="AL178" s="44"/>
    </row>
    <row r="179" spans="26:38">
      <c r="Z179" s="44"/>
      <c r="AA179" s="44"/>
      <c r="AB179" s="45"/>
      <c r="AC179" s="45"/>
      <c r="AD179" s="45"/>
      <c r="AE179" s="45"/>
      <c r="AF179" s="45"/>
      <c r="AG179" s="45"/>
      <c r="AH179" s="45"/>
      <c r="AI179" s="45"/>
      <c r="AJ179" s="45"/>
      <c r="AK179" s="45"/>
      <c r="AL179" s="44"/>
    </row>
    <row r="180" spans="26:38">
      <c r="Z180" s="44"/>
      <c r="AA180" s="44"/>
      <c r="AB180" s="45"/>
      <c r="AC180" s="45"/>
      <c r="AD180" s="45"/>
      <c r="AE180" s="45"/>
      <c r="AF180" s="45"/>
      <c r="AG180" s="45"/>
      <c r="AH180" s="45"/>
      <c r="AI180" s="45"/>
      <c r="AJ180" s="45"/>
      <c r="AK180" s="45"/>
      <c r="AL180" s="44"/>
    </row>
    <row r="181" spans="26:38">
      <c r="Z181" s="44"/>
      <c r="AA181" s="44"/>
      <c r="AB181" s="45"/>
      <c r="AC181" s="45"/>
      <c r="AD181" s="45"/>
      <c r="AE181" s="45"/>
      <c r="AF181" s="45"/>
      <c r="AG181" s="45"/>
      <c r="AH181" s="45"/>
      <c r="AI181" s="45"/>
      <c r="AJ181" s="45"/>
      <c r="AK181" s="45"/>
      <c r="AL181" s="44"/>
    </row>
    <row r="182" spans="26:38">
      <c r="Z182" s="44"/>
      <c r="AA182" s="44"/>
      <c r="AB182" s="45"/>
      <c r="AC182" s="45"/>
      <c r="AD182" s="45"/>
      <c r="AE182" s="45"/>
      <c r="AF182" s="45"/>
      <c r="AG182" s="45"/>
      <c r="AH182" s="45"/>
      <c r="AI182" s="45"/>
      <c r="AJ182" s="45"/>
      <c r="AK182" s="45"/>
      <c r="AL182" s="44"/>
    </row>
    <row r="183" spans="26:38">
      <c r="Z183" s="44"/>
      <c r="AA183" s="44"/>
      <c r="AB183" s="45"/>
      <c r="AC183" s="45"/>
      <c r="AD183" s="45"/>
      <c r="AE183" s="45"/>
      <c r="AF183" s="45"/>
      <c r="AG183" s="45"/>
      <c r="AH183" s="45"/>
      <c r="AI183" s="45"/>
      <c r="AJ183" s="45"/>
      <c r="AK183" s="45"/>
      <c r="AL183" s="44"/>
    </row>
    <row r="184" spans="26:38">
      <c r="Z184" s="44"/>
      <c r="AA184" s="44"/>
      <c r="AB184" s="45"/>
      <c r="AC184" s="45"/>
      <c r="AD184" s="45"/>
      <c r="AE184" s="45"/>
      <c r="AF184" s="45"/>
      <c r="AG184" s="45"/>
      <c r="AH184" s="45"/>
      <c r="AI184" s="45"/>
      <c r="AJ184" s="45"/>
      <c r="AK184" s="45"/>
      <c r="AL184" s="44"/>
    </row>
    <row r="185" spans="26:38">
      <c r="Z185" s="44"/>
      <c r="AA185" s="44"/>
      <c r="AB185" s="45"/>
      <c r="AC185" s="45"/>
      <c r="AD185" s="45"/>
      <c r="AE185" s="45"/>
      <c r="AF185" s="45"/>
      <c r="AG185" s="45"/>
      <c r="AH185" s="45"/>
      <c r="AI185" s="45"/>
      <c r="AJ185" s="45"/>
      <c r="AK185" s="45"/>
      <c r="AL185" s="44"/>
    </row>
    <row r="186" spans="26:38">
      <c r="Z186" s="44"/>
      <c r="AA186" s="44"/>
      <c r="AB186" s="45"/>
      <c r="AC186" s="45"/>
      <c r="AD186" s="45"/>
      <c r="AE186" s="45"/>
      <c r="AF186" s="45"/>
      <c r="AG186" s="45"/>
      <c r="AH186" s="45"/>
      <c r="AI186" s="45"/>
      <c r="AJ186" s="45"/>
      <c r="AK186" s="45"/>
      <c r="AL186" s="44"/>
    </row>
    <row r="187" spans="26:38">
      <c r="Z187" s="44"/>
      <c r="AA187" s="44"/>
      <c r="AB187" s="45"/>
      <c r="AC187" s="45"/>
      <c r="AD187" s="45"/>
      <c r="AE187" s="45"/>
      <c r="AF187" s="45"/>
      <c r="AG187" s="45"/>
      <c r="AH187" s="45"/>
      <c r="AI187" s="45"/>
      <c r="AJ187" s="45"/>
      <c r="AK187" s="45"/>
      <c r="AL187" s="44"/>
    </row>
    <row r="188" spans="26:38">
      <c r="Z188" s="44"/>
      <c r="AA188" s="44"/>
      <c r="AB188" s="45"/>
      <c r="AC188" s="45"/>
      <c r="AD188" s="45"/>
      <c r="AE188" s="45"/>
      <c r="AF188" s="45"/>
      <c r="AG188" s="45"/>
      <c r="AH188" s="45"/>
      <c r="AI188" s="45"/>
      <c r="AJ188" s="45"/>
      <c r="AK188" s="45"/>
      <c r="AL188" s="44"/>
    </row>
    <row r="189" spans="26:38">
      <c r="Z189" s="44"/>
      <c r="AA189" s="44"/>
      <c r="AB189" s="45"/>
      <c r="AC189" s="45"/>
      <c r="AD189" s="45"/>
      <c r="AE189" s="45"/>
      <c r="AF189" s="45"/>
      <c r="AG189" s="45"/>
      <c r="AH189" s="45"/>
      <c r="AI189" s="45"/>
      <c r="AJ189" s="45"/>
      <c r="AK189" s="45"/>
      <c r="AL189" s="44"/>
    </row>
    <row r="190" spans="26:38">
      <c r="Z190" s="44"/>
      <c r="AA190" s="44"/>
      <c r="AB190" s="45"/>
      <c r="AC190" s="45"/>
      <c r="AD190" s="45"/>
      <c r="AE190" s="45"/>
      <c r="AF190" s="45"/>
      <c r="AG190" s="45"/>
      <c r="AH190" s="45"/>
      <c r="AI190" s="45"/>
      <c r="AJ190" s="45"/>
      <c r="AK190" s="45"/>
      <c r="AL190" s="44"/>
    </row>
    <row r="191" spans="26:38">
      <c r="Z191" s="44"/>
      <c r="AA191" s="44"/>
      <c r="AB191" s="45"/>
      <c r="AC191" s="45"/>
      <c r="AD191" s="45"/>
      <c r="AE191" s="45"/>
      <c r="AF191" s="45"/>
      <c r="AG191" s="45"/>
      <c r="AH191" s="45"/>
      <c r="AI191" s="45"/>
      <c r="AJ191" s="45"/>
      <c r="AK191" s="45"/>
      <c r="AL191" s="44"/>
    </row>
    <row r="192" spans="26:38">
      <c r="Z192" s="44"/>
      <c r="AA192" s="44"/>
      <c r="AB192" s="45"/>
      <c r="AC192" s="45"/>
      <c r="AD192" s="45"/>
      <c r="AE192" s="45"/>
      <c r="AF192" s="45"/>
      <c r="AG192" s="45"/>
      <c r="AH192" s="45"/>
      <c r="AI192" s="45"/>
      <c r="AJ192" s="45"/>
      <c r="AK192" s="45"/>
      <c r="AL192" s="44"/>
    </row>
    <row r="193" spans="26:38">
      <c r="Z193" s="44"/>
      <c r="AA193" s="44"/>
      <c r="AB193" s="45"/>
      <c r="AC193" s="45"/>
      <c r="AD193" s="45"/>
      <c r="AE193" s="45"/>
      <c r="AF193" s="45"/>
      <c r="AG193" s="45"/>
      <c r="AH193" s="45"/>
      <c r="AI193" s="45"/>
      <c r="AJ193" s="45"/>
      <c r="AK193" s="45"/>
      <c r="AL193" s="44"/>
    </row>
    <row r="194" spans="26:38">
      <c r="Z194" s="44"/>
      <c r="AA194" s="44"/>
      <c r="AB194" s="45"/>
      <c r="AC194" s="45"/>
      <c r="AD194" s="45"/>
      <c r="AE194" s="45"/>
      <c r="AF194" s="45"/>
      <c r="AG194" s="45"/>
      <c r="AH194" s="45"/>
      <c r="AI194" s="45"/>
      <c r="AJ194" s="45"/>
      <c r="AK194" s="45"/>
      <c r="AL194" s="44"/>
    </row>
    <row r="195" spans="26:38">
      <c r="Z195" s="44"/>
      <c r="AA195" s="44"/>
      <c r="AB195" s="45"/>
      <c r="AC195" s="45"/>
      <c r="AD195" s="45"/>
      <c r="AE195" s="45"/>
      <c r="AF195" s="45"/>
      <c r="AG195" s="45"/>
      <c r="AH195" s="45"/>
      <c r="AI195" s="45"/>
      <c r="AJ195" s="45"/>
      <c r="AK195" s="45"/>
      <c r="AL195" s="44"/>
    </row>
    <row r="196" spans="26:38">
      <c r="Z196" s="44"/>
      <c r="AA196" s="44"/>
      <c r="AB196" s="45"/>
      <c r="AC196" s="45"/>
      <c r="AD196" s="45"/>
      <c r="AE196" s="45"/>
      <c r="AF196" s="45"/>
      <c r="AG196" s="45"/>
      <c r="AH196" s="45"/>
      <c r="AI196" s="45"/>
      <c r="AJ196" s="45"/>
      <c r="AK196" s="45"/>
      <c r="AL196" s="44"/>
    </row>
    <row r="197" spans="26:38">
      <c r="Z197" s="44"/>
      <c r="AA197" s="44"/>
      <c r="AB197" s="45"/>
      <c r="AC197" s="45"/>
      <c r="AD197" s="45"/>
      <c r="AE197" s="45"/>
      <c r="AF197" s="45"/>
      <c r="AG197" s="45"/>
      <c r="AH197" s="45"/>
      <c r="AI197" s="45"/>
      <c r="AJ197" s="45"/>
      <c r="AK197" s="45"/>
      <c r="AL197" s="44"/>
    </row>
    <row r="198" spans="26:38">
      <c r="Z198" s="44"/>
      <c r="AA198" s="44"/>
      <c r="AB198" s="45"/>
      <c r="AC198" s="45"/>
      <c r="AD198" s="45"/>
      <c r="AE198" s="45"/>
      <c r="AF198" s="45"/>
      <c r="AG198" s="45"/>
      <c r="AH198" s="45"/>
      <c r="AI198" s="45"/>
      <c r="AJ198" s="45"/>
      <c r="AK198" s="45"/>
      <c r="AL198" s="44"/>
    </row>
    <row r="199" spans="26:38">
      <c r="Z199" s="44"/>
      <c r="AA199" s="44"/>
      <c r="AB199" s="45"/>
      <c r="AC199" s="45"/>
      <c r="AD199" s="45"/>
      <c r="AE199" s="45"/>
      <c r="AF199" s="45"/>
      <c r="AG199" s="45"/>
      <c r="AH199" s="45"/>
      <c r="AI199" s="45"/>
      <c r="AJ199" s="45"/>
      <c r="AK199" s="45"/>
      <c r="AL199" s="44"/>
    </row>
    <row r="200" spans="26:38">
      <c r="Z200" s="44"/>
      <c r="AA200" s="44"/>
      <c r="AB200" s="45"/>
      <c r="AC200" s="45"/>
      <c r="AD200" s="45"/>
      <c r="AE200" s="45"/>
      <c r="AF200" s="45"/>
      <c r="AG200" s="45"/>
      <c r="AH200" s="45"/>
      <c r="AI200" s="45"/>
      <c r="AJ200" s="45"/>
      <c r="AK200" s="45"/>
      <c r="AL200" s="44"/>
    </row>
    <row r="201" spans="26:38">
      <c r="Z201" s="44"/>
      <c r="AA201" s="44"/>
      <c r="AB201" s="45"/>
      <c r="AC201" s="45"/>
      <c r="AD201" s="45"/>
      <c r="AE201" s="45"/>
      <c r="AF201" s="45"/>
      <c r="AG201" s="45"/>
      <c r="AH201" s="45"/>
      <c r="AI201" s="45"/>
      <c r="AJ201" s="45"/>
      <c r="AK201" s="45"/>
      <c r="AL201" s="44"/>
    </row>
    <row r="202" spans="26:38">
      <c r="Z202" s="44"/>
      <c r="AA202" s="44"/>
      <c r="AB202" s="45"/>
      <c r="AC202" s="45"/>
      <c r="AD202" s="45"/>
      <c r="AE202" s="45"/>
      <c r="AF202" s="45"/>
      <c r="AG202" s="45"/>
      <c r="AH202" s="45"/>
      <c r="AI202" s="45"/>
      <c r="AJ202" s="45"/>
      <c r="AK202" s="45"/>
      <c r="AL202" s="44"/>
    </row>
    <row r="203" spans="26:38">
      <c r="Z203" s="44"/>
      <c r="AA203" s="44"/>
      <c r="AB203" s="45"/>
      <c r="AC203" s="45"/>
      <c r="AD203" s="45"/>
      <c r="AE203" s="45"/>
      <c r="AF203" s="45"/>
      <c r="AG203" s="45"/>
      <c r="AH203" s="45"/>
      <c r="AI203" s="45"/>
      <c r="AJ203" s="45"/>
      <c r="AK203" s="45"/>
      <c r="AL203" s="44"/>
    </row>
    <row r="204" spans="26:38">
      <c r="Z204" s="44"/>
      <c r="AA204" s="44"/>
      <c r="AB204" s="45"/>
      <c r="AC204" s="45"/>
      <c r="AD204" s="45"/>
      <c r="AE204" s="45"/>
      <c r="AF204" s="45"/>
      <c r="AG204" s="45"/>
      <c r="AH204" s="45"/>
      <c r="AI204" s="45"/>
      <c r="AJ204" s="45"/>
      <c r="AK204" s="45"/>
      <c r="AL204" s="44"/>
    </row>
    <row r="205" spans="26:38">
      <c r="Z205" s="44"/>
      <c r="AA205" s="44"/>
      <c r="AB205" s="45"/>
      <c r="AC205" s="45"/>
      <c r="AD205" s="45"/>
      <c r="AE205" s="45"/>
      <c r="AF205" s="45"/>
      <c r="AG205" s="45"/>
      <c r="AH205" s="45"/>
      <c r="AI205" s="45"/>
      <c r="AJ205" s="45"/>
      <c r="AK205" s="45"/>
      <c r="AL205" s="44"/>
    </row>
    <row r="206" spans="26:38">
      <c r="Z206" s="44"/>
      <c r="AA206" s="44"/>
      <c r="AB206" s="45"/>
      <c r="AC206" s="45"/>
      <c r="AD206" s="45"/>
      <c r="AE206" s="45"/>
      <c r="AF206" s="45"/>
      <c r="AG206" s="45"/>
      <c r="AH206" s="45"/>
      <c r="AI206" s="45"/>
      <c r="AJ206" s="45"/>
      <c r="AK206" s="45"/>
      <c r="AL206" s="44"/>
    </row>
    <row r="207" spans="26:38">
      <c r="Z207" s="44"/>
      <c r="AA207" s="44"/>
      <c r="AB207" s="45"/>
      <c r="AC207" s="45"/>
      <c r="AD207" s="45"/>
      <c r="AE207" s="45"/>
      <c r="AF207" s="45"/>
      <c r="AG207" s="45"/>
      <c r="AH207" s="45"/>
      <c r="AI207" s="45"/>
      <c r="AJ207" s="45"/>
      <c r="AK207" s="45"/>
      <c r="AL207" s="44"/>
    </row>
    <row r="208" spans="26:38">
      <c r="Z208" s="44"/>
      <c r="AA208" s="44"/>
      <c r="AB208" s="45"/>
      <c r="AC208" s="45"/>
      <c r="AD208" s="45"/>
      <c r="AE208" s="45"/>
      <c r="AF208" s="45"/>
      <c r="AG208" s="45"/>
      <c r="AH208" s="45"/>
      <c r="AI208" s="45"/>
      <c r="AJ208" s="45"/>
      <c r="AK208" s="45"/>
      <c r="AL208" s="44"/>
    </row>
    <row r="209" spans="26:38">
      <c r="Z209" s="44"/>
      <c r="AA209" s="44"/>
      <c r="AB209" s="45"/>
      <c r="AC209" s="45"/>
      <c r="AD209" s="45"/>
      <c r="AE209" s="45"/>
      <c r="AF209" s="45"/>
      <c r="AG209" s="45"/>
      <c r="AH209" s="45"/>
      <c r="AI209" s="45"/>
      <c r="AJ209" s="45"/>
      <c r="AK209" s="45"/>
      <c r="AL209" s="44"/>
    </row>
    <row r="210" spans="26:38">
      <c r="Z210" s="44"/>
      <c r="AA210" s="44"/>
      <c r="AB210" s="45"/>
      <c r="AC210" s="45"/>
      <c r="AD210" s="45"/>
      <c r="AE210" s="45"/>
      <c r="AF210" s="45"/>
      <c r="AG210" s="45"/>
      <c r="AH210" s="45"/>
      <c r="AI210" s="45"/>
      <c r="AJ210" s="45"/>
      <c r="AK210" s="45"/>
      <c r="AL210" s="44"/>
    </row>
    <row r="211" spans="26:38">
      <c r="Z211" s="44"/>
      <c r="AA211" s="44"/>
      <c r="AB211" s="45"/>
      <c r="AC211" s="45"/>
      <c r="AD211" s="45"/>
      <c r="AE211" s="45"/>
      <c r="AF211" s="45"/>
      <c r="AG211" s="45"/>
      <c r="AH211" s="45"/>
      <c r="AI211" s="45"/>
      <c r="AJ211" s="45"/>
      <c r="AK211" s="45"/>
      <c r="AL211" s="44"/>
    </row>
    <row r="212" spans="26:38">
      <c r="Z212" s="44"/>
      <c r="AA212" s="44"/>
      <c r="AB212" s="45"/>
      <c r="AC212" s="45"/>
      <c r="AD212" s="45"/>
      <c r="AE212" s="45"/>
      <c r="AF212" s="45"/>
      <c r="AG212" s="45"/>
      <c r="AH212" s="45"/>
      <c r="AI212" s="45"/>
      <c r="AJ212" s="45"/>
      <c r="AK212" s="45"/>
      <c r="AL212" s="44"/>
    </row>
    <row r="213" spans="26:38">
      <c r="Z213" s="44"/>
      <c r="AA213" s="44"/>
      <c r="AB213" s="45"/>
      <c r="AC213" s="45"/>
      <c r="AD213" s="45"/>
      <c r="AE213" s="45"/>
      <c r="AF213" s="45"/>
      <c r="AG213" s="45"/>
      <c r="AH213" s="45"/>
      <c r="AI213" s="45"/>
      <c r="AJ213" s="45"/>
      <c r="AK213" s="45"/>
      <c r="AL213" s="44"/>
    </row>
    <row r="214" spans="26:38">
      <c r="Z214" s="44"/>
      <c r="AA214" s="44"/>
      <c r="AB214" s="45"/>
      <c r="AC214" s="45"/>
      <c r="AD214" s="45"/>
      <c r="AE214" s="45"/>
      <c r="AF214" s="45"/>
      <c r="AG214" s="45"/>
      <c r="AH214" s="45"/>
      <c r="AI214" s="45"/>
      <c r="AJ214" s="45"/>
      <c r="AK214" s="45"/>
      <c r="AL214" s="44"/>
    </row>
    <row r="215" spans="26:38">
      <c r="Z215" s="44"/>
      <c r="AA215" s="44"/>
      <c r="AB215" s="45"/>
      <c r="AC215" s="45"/>
      <c r="AD215" s="45"/>
      <c r="AE215" s="45"/>
      <c r="AF215" s="45"/>
      <c r="AG215" s="45"/>
      <c r="AH215" s="45"/>
      <c r="AI215" s="45"/>
      <c r="AJ215" s="45"/>
      <c r="AK215" s="45"/>
      <c r="AL215" s="44"/>
    </row>
    <row r="216" spans="26:38">
      <c r="Z216" s="44"/>
      <c r="AA216" s="44"/>
      <c r="AB216" s="45"/>
      <c r="AC216" s="45"/>
      <c r="AD216" s="45"/>
      <c r="AE216" s="45"/>
      <c r="AF216" s="45"/>
      <c r="AG216" s="45"/>
      <c r="AH216" s="45"/>
      <c r="AI216" s="45"/>
      <c r="AJ216" s="45"/>
      <c r="AK216" s="45"/>
      <c r="AL216" s="44"/>
    </row>
    <row r="217" spans="26:38">
      <c r="Z217" s="44"/>
      <c r="AA217" s="44"/>
      <c r="AB217" s="45"/>
      <c r="AC217" s="45"/>
      <c r="AD217" s="45"/>
      <c r="AE217" s="45"/>
      <c r="AF217" s="45"/>
      <c r="AG217" s="45"/>
      <c r="AH217" s="45"/>
      <c r="AI217" s="45"/>
      <c r="AJ217" s="45"/>
      <c r="AK217" s="45"/>
      <c r="AL217" s="44"/>
    </row>
    <row r="218" spans="26:38">
      <c r="Z218" s="44"/>
      <c r="AA218" s="44"/>
      <c r="AB218" s="45"/>
      <c r="AC218" s="45"/>
      <c r="AD218" s="45"/>
      <c r="AE218" s="45"/>
      <c r="AF218" s="45"/>
      <c r="AG218" s="45"/>
      <c r="AH218" s="45"/>
      <c r="AI218" s="45"/>
      <c r="AJ218" s="45"/>
      <c r="AK218" s="45"/>
      <c r="AL218" s="44"/>
    </row>
    <row r="219" spans="26:38">
      <c r="Z219" s="44"/>
      <c r="AA219" s="44"/>
      <c r="AB219" s="45"/>
      <c r="AC219" s="45"/>
      <c r="AD219" s="45"/>
      <c r="AE219" s="45"/>
      <c r="AF219" s="45"/>
      <c r="AG219" s="45"/>
      <c r="AH219" s="45"/>
      <c r="AI219" s="45"/>
      <c r="AJ219" s="45"/>
      <c r="AK219" s="45"/>
      <c r="AL219" s="44"/>
    </row>
    <row r="220" spans="26:38">
      <c r="Z220" s="44"/>
      <c r="AA220" s="44"/>
      <c r="AB220" s="45"/>
      <c r="AC220" s="45"/>
      <c r="AD220" s="45"/>
      <c r="AE220" s="45"/>
      <c r="AF220" s="45"/>
      <c r="AG220" s="45"/>
      <c r="AH220" s="45"/>
      <c r="AI220" s="45"/>
      <c r="AJ220" s="45"/>
      <c r="AK220" s="45"/>
      <c r="AL220" s="44"/>
    </row>
    <row r="221" spans="26:38">
      <c r="Z221" s="44"/>
      <c r="AA221" s="44"/>
      <c r="AB221" s="45"/>
      <c r="AC221" s="45"/>
      <c r="AD221" s="45"/>
      <c r="AE221" s="45"/>
      <c r="AF221" s="45"/>
      <c r="AG221" s="45"/>
      <c r="AH221" s="45"/>
      <c r="AI221" s="45"/>
      <c r="AJ221" s="45"/>
      <c r="AK221" s="45"/>
      <c r="AL221" s="44"/>
    </row>
    <row r="222" spans="26:38">
      <c r="Z222" s="44"/>
      <c r="AA222" s="44"/>
      <c r="AB222" s="45"/>
      <c r="AC222" s="45"/>
      <c r="AD222" s="45"/>
      <c r="AE222" s="45"/>
      <c r="AF222" s="45"/>
      <c r="AG222" s="45"/>
      <c r="AH222" s="45"/>
      <c r="AI222" s="45"/>
      <c r="AJ222" s="45"/>
      <c r="AK222" s="45"/>
      <c r="AL222" s="44"/>
    </row>
    <row r="223" spans="26:38">
      <c r="Z223" s="44"/>
      <c r="AA223" s="44"/>
      <c r="AB223" s="45"/>
      <c r="AC223" s="45"/>
      <c r="AD223" s="45"/>
      <c r="AE223" s="45"/>
      <c r="AF223" s="45"/>
      <c r="AG223" s="45"/>
      <c r="AH223" s="45"/>
      <c r="AI223" s="45"/>
      <c r="AJ223" s="45"/>
      <c r="AK223" s="45"/>
      <c r="AL223" s="44"/>
    </row>
    <row r="224" spans="26:38">
      <c r="Z224" s="44"/>
      <c r="AA224" s="44"/>
      <c r="AB224" s="45"/>
      <c r="AC224" s="45"/>
      <c r="AD224" s="45"/>
      <c r="AE224" s="45"/>
      <c r="AF224" s="45"/>
      <c r="AG224" s="45"/>
      <c r="AH224" s="45"/>
      <c r="AI224" s="45"/>
      <c r="AJ224" s="45"/>
      <c r="AK224" s="45"/>
      <c r="AL224" s="44"/>
    </row>
    <row r="225" spans="26:38">
      <c r="Z225" s="44"/>
      <c r="AA225" s="44"/>
      <c r="AB225" s="45"/>
      <c r="AC225" s="45"/>
      <c r="AD225" s="45"/>
      <c r="AE225" s="45"/>
      <c r="AF225" s="45"/>
      <c r="AG225" s="45"/>
      <c r="AH225" s="45"/>
      <c r="AI225" s="45"/>
      <c r="AJ225" s="45"/>
      <c r="AK225" s="45"/>
      <c r="AL225" s="44"/>
    </row>
    <row r="226" spans="26:38">
      <c r="Z226" s="44"/>
      <c r="AA226" s="44"/>
      <c r="AB226" s="45"/>
      <c r="AC226" s="45"/>
      <c r="AD226" s="45"/>
      <c r="AE226" s="45"/>
      <c r="AF226" s="45"/>
      <c r="AG226" s="45"/>
      <c r="AH226" s="45"/>
      <c r="AI226" s="45"/>
      <c r="AJ226" s="45"/>
      <c r="AK226" s="45"/>
      <c r="AL226" s="44"/>
    </row>
    <row r="227" spans="26:38">
      <c r="Z227" s="44"/>
      <c r="AA227" s="44"/>
      <c r="AB227" s="45"/>
      <c r="AC227" s="45"/>
      <c r="AD227" s="45"/>
      <c r="AE227" s="45"/>
      <c r="AF227" s="45"/>
      <c r="AG227" s="45"/>
      <c r="AH227" s="45"/>
      <c r="AI227" s="45"/>
      <c r="AJ227" s="45"/>
      <c r="AK227" s="45"/>
      <c r="AL227" s="44"/>
    </row>
    <row r="228" spans="26:38">
      <c r="Z228" s="44"/>
      <c r="AA228" s="44"/>
      <c r="AB228" s="45"/>
      <c r="AC228" s="45"/>
      <c r="AD228" s="45"/>
      <c r="AE228" s="45"/>
      <c r="AF228" s="45"/>
      <c r="AG228" s="45"/>
      <c r="AH228" s="45"/>
      <c r="AI228" s="45"/>
      <c r="AJ228" s="45"/>
      <c r="AK228" s="45"/>
      <c r="AL228" s="44"/>
    </row>
    <row r="229" spans="26:38">
      <c r="Z229" s="44"/>
      <c r="AA229" s="44"/>
      <c r="AB229" s="45"/>
      <c r="AC229" s="45"/>
      <c r="AD229" s="45"/>
      <c r="AE229" s="45"/>
      <c r="AF229" s="45"/>
      <c r="AG229" s="45"/>
      <c r="AH229" s="45"/>
      <c r="AI229" s="45"/>
      <c r="AJ229" s="45"/>
      <c r="AK229" s="45"/>
      <c r="AL229" s="44"/>
    </row>
    <row r="230" spans="26:38">
      <c r="Z230" s="44"/>
      <c r="AA230" s="44"/>
      <c r="AB230" s="45"/>
      <c r="AC230" s="45"/>
      <c r="AD230" s="45"/>
      <c r="AE230" s="45"/>
      <c r="AF230" s="45"/>
      <c r="AG230" s="45"/>
      <c r="AH230" s="45"/>
      <c r="AI230" s="45"/>
      <c r="AJ230" s="45"/>
      <c r="AK230" s="45"/>
      <c r="AL230" s="44"/>
    </row>
    <row r="231" spans="26:38">
      <c r="Z231" s="44"/>
      <c r="AA231" s="44"/>
      <c r="AB231" s="45"/>
      <c r="AC231" s="45"/>
      <c r="AD231" s="45"/>
      <c r="AE231" s="45"/>
      <c r="AF231" s="45"/>
      <c r="AG231" s="45"/>
      <c r="AH231" s="45"/>
      <c r="AI231" s="45"/>
      <c r="AJ231" s="45"/>
      <c r="AK231" s="45"/>
      <c r="AL231" s="44"/>
    </row>
    <row r="232" spans="26:38">
      <c r="Z232" s="44"/>
      <c r="AA232" s="44"/>
      <c r="AB232" s="45"/>
      <c r="AC232" s="45"/>
      <c r="AD232" s="45"/>
      <c r="AE232" s="45"/>
      <c r="AF232" s="45"/>
      <c r="AG232" s="45"/>
      <c r="AH232" s="45"/>
      <c r="AI232" s="45"/>
      <c r="AJ232" s="45"/>
      <c r="AK232" s="45"/>
      <c r="AL232" s="44"/>
    </row>
    <row r="233" spans="26:38">
      <c r="Z233" s="44"/>
      <c r="AA233" s="44"/>
      <c r="AB233" s="45"/>
      <c r="AC233" s="45"/>
      <c r="AD233" s="45"/>
      <c r="AE233" s="45"/>
      <c r="AF233" s="45"/>
      <c r="AG233" s="45"/>
      <c r="AH233" s="45"/>
      <c r="AI233" s="45"/>
      <c r="AJ233" s="45"/>
      <c r="AK233" s="45"/>
      <c r="AL233" s="44"/>
    </row>
    <row r="234" spans="26:38">
      <c r="Z234" s="44"/>
      <c r="AA234" s="44"/>
      <c r="AB234" s="45"/>
      <c r="AC234" s="45"/>
      <c r="AD234" s="45"/>
      <c r="AE234" s="45"/>
      <c r="AF234" s="45"/>
      <c r="AG234" s="45"/>
      <c r="AH234" s="45"/>
      <c r="AI234" s="45"/>
      <c r="AJ234" s="45"/>
      <c r="AK234" s="45"/>
      <c r="AL234" s="44"/>
    </row>
    <row r="235" spans="26:38">
      <c r="Z235" s="44"/>
      <c r="AA235" s="44"/>
      <c r="AB235" s="45"/>
      <c r="AC235" s="45"/>
      <c r="AD235" s="45"/>
      <c r="AE235" s="45"/>
      <c r="AF235" s="45"/>
      <c r="AG235" s="45"/>
      <c r="AH235" s="45"/>
      <c r="AI235" s="45"/>
      <c r="AJ235" s="45"/>
      <c r="AK235" s="45"/>
      <c r="AL235" s="44"/>
    </row>
    <row r="236" spans="26:38">
      <c r="Z236" s="44"/>
      <c r="AA236" s="44"/>
      <c r="AB236" s="45"/>
      <c r="AC236" s="45"/>
      <c r="AD236" s="45"/>
      <c r="AE236" s="45"/>
      <c r="AF236" s="45"/>
      <c r="AG236" s="45"/>
      <c r="AH236" s="45"/>
      <c r="AI236" s="45"/>
      <c r="AJ236" s="45"/>
      <c r="AK236" s="45"/>
      <c r="AL236" s="44"/>
    </row>
    <row r="237" spans="26:38">
      <c r="Z237" s="44"/>
      <c r="AA237" s="44"/>
      <c r="AB237" s="45"/>
      <c r="AC237" s="45"/>
      <c r="AD237" s="45"/>
      <c r="AE237" s="45"/>
      <c r="AF237" s="45"/>
      <c r="AG237" s="45"/>
      <c r="AH237" s="45"/>
      <c r="AI237" s="45"/>
      <c r="AJ237" s="45"/>
      <c r="AK237" s="45"/>
      <c r="AL237" s="44"/>
    </row>
    <row r="238" spans="26:38">
      <c r="Z238" s="44"/>
      <c r="AA238" s="44"/>
      <c r="AB238" s="45"/>
      <c r="AC238" s="45"/>
      <c r="AD238" s="45"/>
      <c r="AE238" s="45"/>
      <c r="AF238" s="45"/>
      <c r="AG238" s="45"/>
      <c r="AH238" s="45"/>
      <c r="AI238" s="45"/>
      <c r="AJ238" s="45"/>
      <c r="AK238" s="45"/>
      <c r="AL238" s="44"/>
    </row>
    <row r="239" spans="26:38">
      <c r="Z239" s="44"/>
      <c r="AA239" s="44"/>
      <c r="AB239" s="45"/>
      <c r="AC239" s="45"/>
      <c r="AD239" s="45"/>
      <c r="AE239" s="45"/>
      <c r="AF239" s="45"/>
      <c r="AG239" s="45"/>
      <c r="AH239" s="45"/>
      <c r="AI239" s="45"/>
      <c r="AJ239" s="45"/>
      <c r="AK239" s="45"/>
      <c r="AL239" s="44"/>
    </row>
    <row r="240" spans="26:38">
      <c r="Z240" s="44"/>
      <c r="AA240" s="44"/>
      <c r="AB240" s="45"/>
      <c r="AC240" s="45"/>
      <c r="AD240" s="45"/>
      <c r="AE240" s="45"/>
      <c r="AF240" s="45"/>
      <c r="AG240" s="45"/>
      <c r="AH240" s="45"/>
      <c r="AI240" s="45"/>
      <c r="AJ240" s="45"/>
      <c r="AK240" s="45"/>
      <c r="AL240" s="44"/>
    </row>
    <row r="241" spans="26:38">
      <c r="Z241" s="44"/>
      <c r="AA241" s="44"/>
      <c r="AB241" s="45"/>
      <c r="AC241" s="45"/>
      <c r="AD241" s="45"/>
      <c r="AE241" s="45"/>
      <c r="AF241" s="45"/>
      <c r="AG241" s="45"/>
      <c r="AH241" s="45"/>
      <c r="AI241" s="45"/>
      <c r="AJ241" s="45"/>
      <c r="AK241" s="45"/>
      <c r="AL241" s="44"/>
    </row>
    <row r="242" spans="26:38">
      <c r="Z242" s="44"/>
      <c r="AA242" s="44"/>
      <c r="AB242" s="45"/>
      <c r="AC242" s="45"/>
      <c r="AD242" s="45"/>
      <c r="AE242" s="45"/>
      <c r="AF242" s="45"/>
      <c r="AG242" s="45"/>
      <c r="AH242" s="45"/>
      <c r="AI242" s="45"/>
      <c r="AJ242" s="45"/>
      <c r="AK242" s="45"/>
      <c r="AL242" s="44"/>
    </row>
    <row r="243" spans="26:38">
      <c r="Z243" s="44"/>
      <c r="AA243" s="44"/>
      <c r="AB243" s="45"/>
      <c r="AC243" s="45"/>
      <c r="AD243" s="45"/>
      <c r="AE243" s="45"/>
      <c r="AF243" s="45"/>
      <c r="AG243" s="45"/>
      <c r="AH243" s="45"/>
      <c r="AI243" s="45"/>
      <c r="AJ243" s="45"/>
      <c r="AK243" s="45"/>
      <c r="AL243" s="44"/>
    </row>
    <row r="244" spans="26:38">
      <c r="Z244" s="44"/>
      <c r="AA244" s="44"/>
      <c r="AB244" s="45"/>
      <c r="AC244" s="45"/>
      <c r="AD244" s="45"/>
      <c r="AE244" s="45"/>
      <c r="AF244" s="45"/>
      <c r="AG244" s="45"/>
      <c r="AH244" s="45"/>
      <c r="AI244" s="45"/>
      <c r="AJ244" s="45"/>
      <c r="AK244" s="45"/>
      <c r="AL244" s="44"/>
    </row>
    <row r="245" spans="26:38">
      <c r="Z245" s="44"/>
      <c r="AA245" s="44"/>
      <c r="AB245" s="45"/>
      <c r="AC245" s="45"/>
      <c r="AD245" s="45"/>
      <c r="AE245" s="45"/>
      <c r="AF245" s="45"/>
      <c r="AG245" s="45"/>
      <c r="AH245" s="45"/>
      <c r="AI245" s="45"/>
      <c r="AJ245" s="45"/>
      <c r="AK245" s="45"/>
      <c r="AL245" s="44"/>
    </row>
    <row r="246" spans="26:38">
      <c r="Z246" s="44"/>
      <c r="AA246" s="44"/>
      <c r="AB246" s="45"/>
      <c r="AC246" s="45"/>
      <c r="AD246" s="45"/>
      <c r="AE246" s="45"/>
      <c r="AF246" s="45"/>
      <c r="AG246" s="45"/>
      <c r="AH246" s="45"/>
      <c r="AI246" s="45"/>
      <c r="AJ246" s="45"/>
      <c r="AK246" s="45"/>
      <c r="AL246" s="44"/>
    </row>
    <row r="247" spans="26:38">
      <c r="Z247" s="44"/>
      <c r="AA247" s="44"/>
      <c r="AB247" s="45"/>
      <c r="AC247" s="45"/>
      <c r="AD247" s="45"/>
      <c r="AE247" s="45"/>
      <c r="AF247" s="45"/>
      <c r="AG247" s="45"/>
      <c r="AH247" s="45"/>
      <c r="AI247" s="45"/>
      <c r="AJ247" s="45"/>
      <c r="AK247" s="45"/>
      <c r="AL247" s="44"/>
    </row>
    <row r="248" spans="26:38">
      <c r="Z248" s="44"/>
      <c r="AA248" s="44"/>
      <c r="AB248" s="45"/>
      <c r="AC248" s="45"/>
      <c r="AD248" s="45"/>
      <c r="AE248" s="45"/>
      <c r="AF248" s="45"/>
      <c r="AG248" s="45"/>
      <c r="AH248" s="45"/>
      <c r="AI248" s="45"/>
      <c r="AJ248" s="45"/>
      <c r="AK248" s="45"/>
      <c r="AL248" s="44"/>
    </row>
    <row r="249" spans="26:38">
      <c r="Z249" s="44"/>
      <c r="AA249" s="44"/>
      <c r="AB249" s="45"/>
      <c r="AC249" s="45"/>
      <c r="AD249" s="45"/>
      <c r="AE249" s="45"/>
      <c r="AF249" s="45"/>
      <c r="AG249" s="45"/>
      <c r="AH249" s="45"/>
      <c r="AI249" s="45"/>
      <c r="AJ249" s="45"/>
      <c r="AK249" s="45"/>
      <c r="AL249" s="44"/>
    </row>
    <row r="250" spans="26:38">
      <c r="Z250" s="44"/>
      <c r="AA250" s="44"/>
      <c r="AB250" s="45"/>
      <c r="AC250" s="45"/>
      <c r="AD250" s="45"/>
      <c r="AE250" s="45"/>
      <c r="AF250" s="45"/>
      <c r="AG250" s="45"/>
      <c r="AH250" s="45"/>
      <c r="AI250" s="45"/>
      <c r="AJ250" s="45"/>
      <c r="AK250" s="45"/>
      <c r="AL250" s="44"/>
    </row>
    <row r="251" spans="26:38">
      <c r="Z251" s="44"/>
      <c r="AA251" s="44"/>
      <c r="AB251" s="45"/>
      <c r="AC251" s="45"/>
      <c r="AD251" s="45"/>
      <c r="AE251" s="45"/>
      <c r="AF251" s="45"/>
      <c r="AG251" s="45"/>
      <c r="AH251" s="45"/>
      <c r="AI251" s="45"/>
      <c r="AJ251" s="45"/>
      <c r="AK251" s="45"/>
      <c r="AL251" s="44"/>
    </row>
    <row r="252" spans="26:38">
      <c r="Z252" s="44"/>
      <c r="AA252" s="44"/>
      <c r="AB252" s="45"/>
      <c r="AC252" s="45"/>
      <c r="AD252" s="45"/>
      <c r="AE252" s="45"/>
      <c r="AF252" s="45"/>
      <c r="AG252" s="45"/>
      <c r="AH252" s="45"/>
      <c r="AI252" s="45"/>
      <c r="AJ252" s="45"/>
      <c r="AK252" s="45"/>
      <c r="AL252" s="44"/>
    </row>
    <row r="253" spans="26:38">
      <c r="Z253" s="44"/>
      <c r="AA253" s="44"/>
      <c r="AB253" s="45"/>
      <c r="AC253" s="45"/>
      <c r="AD253" s="45"/>
      <c r="AE253" s="45"/>
      <c r="AF253" s="45"/>
      <c r="AG253" s="45"/>
      <c r="AH253" s="45"/>
      <c r="AI253" s="45"/>
      <c r="AJ253" s="45"/>
      <c r="AK253" s="45"/>
      <c r="AL253" s="44"/>
    </row>
    <row r="254" spans="26:38">
      <c r="Z254" s="44"/>
      <c r="AA254" s="44"/>
      <c r="AB254" s="45"/>
      <c r="AC254" s="45"/>
      <c r="AD254" s="45"/>
      <c r="AE254" s="45"/>
      <c r="AF254" s="45"/>
      <c r="AG254" s="45"/>
      <c r="AH254" s="45"/>
      <c r="AI254" s="45"/>
      <c r="AJ254" s="45"/>
      <c r="AK254" s="45"/>
      <c r="AL254" s="44"/>
    </row>
    <row r="255" spans="26:38">
      <c r="Z255" s="44"/>
      <c r="AA255" s="44"/>
      <c r="AB255" s="45"/>
      <c r="AC255" s="45"/>
      <c r="AD255" s="45"/>
      <c r="AE255" s="45"/>
      <c r="AF255" s="45"/>
      <c r="AG255" s="45"/>
      <c r="AH255" s="45"/>
      <c r="AI255" s="45"/>
      <c r="AJ255" s="45"/>
      <c r="AK255" s="45"/>
      <c r="AL255" s="44"/>
    </row>
    <row r="256" spans="26:38">
      <c r="Z256" s="44"/>
      <c r="AA256" s="44"/>
      <c r="AB256" s="45"/>
      <c r="AC256" s="45"/>
      <c r="AD256" s="45"/>
      <c r="AE256" s="45"/>
      <c r="AF256" s="45"/>
      <c r="AG256" s="45"/>
      <c r="AH256" s="45"/>
      <c r="AI256" s="45"/>
      <c r="AJ256" s="45"/>
      <c r="AK256" s="45"/>
      <c r="AL256" s="44"/>
    </row>
    <row r="257" spans="26:38">
      <c r="Z257" s="44"/>
      <c r="AA257" s="44"/>
      <c r="AB257" s="45"/>
      <c r="AC257" s="45"/>
      <c r="AD257" s="45"/>
      <c r="AE257" s="45"/>
      <c r="AF257" s="45"/>
      <c r="AG257" s="45"/>
      <c r="AH257" s="45"/>
      <c r="AI257" s="45"/>
      <c r="AJ257" s="45"/>
      <c r="AK257" s="45"/>
      <c r="AL257" s="44"/>
    </row>
    <row r="258" spans="26:38">
      <c r="Z258" s="44"/>
      <c r="AA258" s="44"/>
      <c r="AB258" s="45"/>
      <c r="AC258" s="45"/>
      <c r="AD258" s="45"/>
      <c r="AE258" s="45"/>
      <c r="AF258" s="45"/>
      <c r="AG258" s="45"/>
      <c r="AH258" s="45"/>
      <c r="AI258" s="45"/>
      <c r="AJ258" s="45"/>
      <c r="AK258" s="45"/>
      <c r="AL258" s="44"/>
    </row>
    <row r="259" spans="26:38">
      <c r="Z259" s="44"/>
      <c r="AA259" s="44"/>
      <c r="AB259" s="45"/>
      <c r="AC259" s="45"/>
      <c r="AD259" s="45"/>
      <c r="AE259" s="45"/>
      <c r="AF259" s="45"/>
      <c r="AG259" s="45"/>
      <c r="AH259" s="45"/>
      <c r="AI259" s="45"/>
      <c r="AJ259" s="45"/>
      <c r="AK259" s="45"/>
      <c r="AL259" s="44"/>
    </row>
    <row r="260" spans="26:38">
      <c r="Z260" s="44"/>
      <c r="AA260" s="44"/>
      <c r="AB260" s="45"/>
      <c r="AC260" s="45"/>
      <c r="AD260" s="45"/>
      <c r="AE260" s="45"/>
      <c r="AF260" s="45"/>
      <c r="AG260" s="45"/>
      <c r="AH260" s="45"/>
      <c r="AI260" s="45"/>
      <c r="AJ260" s="45"/>
      <c r="AK260" s="45"/>
      <c r="AL260" s="44"/>
    </row>
    <row r="261" spans="26:38">
      <c r="Z261" s="44"/>
      <c r="AA261" s="44"/>
      <c r="AB261" s="45"/>
      <c r="AC261" s="45"/>
      <c r="AD261" s="45"/>
      <c r="AE261" s="45"/>
      <c r="AF261" s="45"/>
      <c r="AG261" s="45"/>
      <c r="AH261" s="45"/>
      <c r="AI261" s="45"/>
      <c r="AJ261" s="45"/>
      <c r="AK261" s="45"/>
      <c r="AL261" s="44"/>
    </row>
    <row r="262" spans="26:38">
      <c r="Z262" s="44"/>
      <c r="AA262" s="44"/>
      <c r="AB262" s="45"/>
      <c r="AC262" s="45"/>
      <c r="AD262" s="45"/>
      <c r="AE262" s="45"/>
      <c r="AF262" s="45"/>
      <c r="AG262" s="45"/>
      <c r="AH262" s="45"/>
      <c r="AI262" s="45"/>
      <c r="AJ262" s="45"/>
      <c r="AK262" s="45"/>
      <c r="AL262" s="44"/>
    </row>
    <row r="263" spans="26:38">
      <c r="Z263" s="44"/>
      <c r="AA263" s="44"/>
      <c r="AB263" s="45"/>
      <c r="AC263" s="45"/>
      <c r="AD263" s="45"/>
      <c r="AE263" s="45"/>
      <c r="AF263" s="45"/>
      <c r="AG263" s="45"/>
      <c r="AH263" s="45"/>
      <c r="AI263" s="45"/>
      <c r="AJ263" s="45"/>
      <c r="AK263" s="45"/>
      <c r="AL263" s="44"/>
    </row>
    <row r="264" spans="26:38">
      <c r="Z264" s="44"/>
      <c r="AA264" s="44"/>
      <c r="AB264" s="45"/>
      <c r="AC264" s="45"/>
      <c r="AD264" s="45"/>
      <c r="AE264" s="45"/>
      <c r="AF264" s="45"/>
      <c r="AG264" s="45"/>
      <c r="AH264" s="45"/>
      <c r="AI264" s="45"/>
      <c r="AJ264" s="45"/>
      <c r="AK264" s="45"/>
      <c r="AL264" s="44"/>
    </row>
    <row r="265" spans="26:38">
      <c r="Z265" s="44"/>
      <c r="AA265" s="44"/>
      <c r="AB265" s="45"/>
      <c r="AC265" s="45"/>
      <c r="AD265" s="45"/>
      <c r="AE265" s="45"/>
      <c r="AF265" s="45"/>
      <c r="AG265" s="45"/>
      <c r="AH265" s="45"/>
      <c r="AI265" s="45"/>
      <c r="AJ265" s="45"/>
      <c r="AK265" s="45"/>
      <c r="AL265" s="44"/>
    </row>
    <row r="266" spans="26:38">
      <c r="Z266" s="44"/>
      <c r="AA266" s="44"/>
      <c r="AB266" s="45"/>
      <c r="AC266" s="45"/>
      <c r="AD266" s="45"/>
      <c r="AE266" s="45"/>
      <c r="AF266" s="45"/>
      <c r="AG266" s="45"/>
      <c r="AH266" s="45"/>
      <c r="AI266" s="45"/>
      <c r="AJ266" s="45"/>
      <c r="AK266" s="45"/>
      <c r="AL266" s="44"/>
    </row>
    <row r="267" spans="26:38">
      <c r="Z267" s="44"/>
      <c r="AA267" s="44"/>
      <c r="AB267" s="45"/>
      <c r="AC267" s="45"/>
      <c r="AD267" s="45"/>
      <c r="AE267" s="45"/>
      <c r="AF267" s="45"/>
      <c r="AG267" s="45"/>
      <c r="AH267" s="45"/>
      <c r="AI267" s="45"/>
      <c r="AJ267" s="45"/>
      <c r="AK267" s="45"/>
      <c r="AL267" s="44"/>
    </row>
    <row r="268" spans="26:38">
      <c r="Z268" s="44"/>
      <c r="AA268" s="44"/>
      <c r="AB268" s="45"/>
      <c r="AC268" s="45"/>
      <c r="AD268" s="45"/>
      <c r="AE268" s="45"/>
      <c r="AF268" s="45"/>
      <c r="AG268" s="45"/>
      <c r="AH268" s="45"/>
      <c r="AI268" s="45"/>
      <c r="AJ268" s="45"/>
      <c r="AK268" s="45"/>
      <c r="AL268" s="44"/>
    </row>
    <row r="269" spans="26:38">
      <c r="Z269" s="44"/>
      <c r="AA269" s="44"/>
      <c r="AB269" s="45"/>
      <c r="AC269" s="45"/>
      <c r="AD269" s="45"/>
      <c r="AE269" s="45"/>
      <c r="AF269" s="45"/>
      <c r="AG269" s="45"/>
      <c r="AH269" s="45"/>
      <c r="AI269" s="45"/>
      <c r="AJ269" s="45"/>
      <c r="AK269" s="45"/>
      <c r="AL269" s="44"/>
    </row>
    <row r="270" spans="26:38">
      <c r="Z270" s="44"/>
      <c r="AA270" s="44"/>
      <c r="AB270" s="45"/>
      <c r="AC270" s="45"/>
      <c r="AD270" s="45"/>
      <c r="AE270" s="45"/>
      <c r="AF270" s="45"/>
      <c r="AG270" s="45"/>
      <c r="AH270" s="45"/>
      <c r="AI270" s="45"/>
      <c r="AJ270" s="45"/>
      <c r="AK270" s="45"/>
      <c r="AL270" s="44"/>
    </row>
    <row r="271" spans="26:38">
      <c r="Z271" s="44"/>
      <c r="AA271" s="44"/>
      <c r="AB271" s="45"/>
      <c r="AC271" s="45"/>
      <c r="AD271" s="45"/>
      <c r="AE271" s="45"/>
      <c r="AF271" s="45"/>
      <c r="AG271" s="45"/>
      <c r="AH271" s="45"/>
      <c r="AI271" s="45"/>
      <c r="AJ271" s="45"/>
      <c r="AK271" s="45"/>
      <c r="AL271" s="44"/>
    </row>
    <row r="272" spans="26:38">
      <c r="Z272" s="44"/>
      <c r="AA272" s="44"/>
      <c r="AB272" s="45"/>
      <c r="AC272" s="45"/>
      <c r="AD272" s="45"/>
      <c r="AE272" s="45"/>
      <c r="AF272" s="45"/>
      <c r="AG272" s="45"/>
      <c r="AH272" s="45"/>
      <c r="AI272" s="45"/>
      <c r="AJ272" s="45"/>
      <c r="AK272" s="45"/>
      <c r="AL272" s="44"/>
    </row>
    <row r="273" spans="26:38">
      <c r="Z273" s="44"/>
      <c r="AA273" s="44"/>
      <c r="AB273" s="45"/>
      <c r="AC273" s="45"/>
      <c r="AD273" s="45"/>
      <c r="AE273" s="45"/>
      <c r="AF273" s="45"/>
      <c r="AG273" s="45"/>
      <c r="AH273" s="45"/>
      <c r="AI273" s="45"/>
      <c r="AJ273" s="45"/>
      <c r="AK273" s="45"/>
      <c r="AL273" s="44"/>
    </row>
    <row r="274" spans="26:38">
      <c r="Z274" s="44"/>
      <c r="AA274" s="44"/>
      <c r="AB274" s="45"/>
      <c r="AC274" s="45"/>
      <c r="AD274" s="45"/>
      <c r="AE274" s="45"/>
      <c r="AF274" s="45"/>
      <c r="AG274" s="45"/>
      <c r="AH274" s="45"/>
      <c r="AI274" s="45"/>
      <c r="AJ274" s="45"/>
      <c r="AK274" s="45"/>
      <c r="AL274" s="44"/>
    </row>
    <row r="275" spans="26:38">
      <c r="Z275" s="44"/>
      <c r="AA275" s="44"/>
      <c r="AB275" s="45"/>
      <c r="AC275" s="45"/>
      <c r="AD275" s="45"/>
      <c r="AE275" s="45"/>
      <c r="AF275" s="45"/>
      <c r="AG275" s="45"/>
      <c r="AH275" s="45"/>
      <c r="AI275" s="45"/>
      <c r="AJ275" s="45"/>
      <c r="AK275" s="45"/>
      <c r="AL275" s="44"/>
    </row>
    <row r="276" spans="26:38">
      <c r="Z276" s="44"/>
      <c r="AA276" s="44"/>
      <c r="AB276" s="45"/>
      <c r="AC276" s="45"/>
      <c r="AD276" s="45"/>
      <c r="AE276" s="45"/>
      <c r="AF276" s="45"/>
      <c r="AG276" s="45"/>
      <c r="AH276" s="45"/>
      <c r="AI276" s="45"/>
      <c r="AJ276" s="45"/>
      <c r="AK276" s="45"/>
      <c r="AL276" s="44"/>
    </row>
    <row r="277" spans="26:38">
      <c r="Z277" s="44"/>
      <c r="AA277" s="44"/>
      <c r="AB277" s="45"/>
      <c r="AC277" s="45"/>
      <c r="AD277" s="45"/>
      <c r="AE277" s="45"/>
      <c r="AF277" s="45"/>
      <c r="AG277" s="45"/>
      <c r="AH277" s="45"/>
      <c r="AI277" s="45"/>
      <c r="AJ277" s="45"/>
      <c r="AK277" s="45"/>
      <c r="AL277" s="44"/>
    </row>
    <row r="278" spans="26:38">
      <c r="Z278" s="44"/>
      <c r="AA278" s="44"/>
      <c r="AB278" s="45"/>
      <c r="AC278" s="45"/>
      <c r="AD278" s="45"/>
      <c r="AE278" s="45"/>
      <c r="AF278" s="45"/>
      <c r="AG278" s="45"/>
      <c r="AH278" s="45"/>
      <c r="AI278" s="45"/>
      <c r="AJ278" s="45"/>
      <c r="AK278" s="45"/>
      <c r="AL278" s="44"/>
    </row>
    <row r="279" spans="26:38">
      <c r="Z279" s="44"/>
      <c r="AA279" s="44"/>
      <c r="AB279" s="45"/>
      <c r="AC279" s="45"/>
      <c r="AD279" s="45"/>
      <c r="AE279" s="45"/>
      <c r="AF279" s="45"/>
      <c r="AG279" s="45"/>
      <c r="AH279" s="45"/>
      <c r="AI279" s="45"/>
      <c r="AJ279" s="45"/>
      <c r="AK279" s="45"/>
      <c r="AL279" s="44"/>
    </row>
    <row r="280" spans="26:38">
      <c r="Z280" s="44"/>
      <c r="AA280" s="44"/>
      <c r="AB280" s="45"/>
      <c r="AC280" s="45"/>
      <c r="AD280" s="45"/>
      <c r="AE280" s="45"/>
      <c r="AF280" s="45"/>
      <c r="AG280" s="45"/>
      <c r="AH280" s="45"/>
      <c r="AI280" s="45"/>
      <c r="AJ280" s="45"/>
      <c r="AK280" s="45"/>
      <c r="AL280" s="44"/>
    </row>
    <row r="281" spans="26:38">
      <c r="Z281" s="44"/>
      <c r="AA281" s="44"/>
      <c r="AB281" s="45"/>
      <c r="AC281" s="45"/>
      <c r="AD281" s="45"/>
      <c r="AE281" s="45"/>
      <c r="AF281" s="45"/>
      <c r="AG281" s="45"/>
      <c r="AH281" s="45"/>
      <c r="AI281" s="45"/>
      <c r="AJ281" s="45"/>
      <c r="AK281" s="45"/>
      <c r="AL281" s="44"/>
    </row>
    <row r="282" spans="26:38">
      <c r="Z282" s="44"/>
      <c r="AA282" s="44"/>
      <c r="AB282" s="45"/>
      <c r="AC282" s="45"/>
      <c r="AD282" s="45"/>
      <c r="AE282" s="45"/>
      <c r="AF282" s="45"/>
      <c r="AG282" s="45"/>
      <c r="AH282" s="45"/>
      <c r="AI282" s="45"/>
      <c r="AJ282" s="45"/>
      <c r="AK282" s="45"/>
      <c r="AL282" s="44"/>
    </row>
    <row r="283" spans="26:38">
      <c r="Z283" s="44"/>
      <c r="AA283" s="44"/>
      <c r="AB283" s="45"/>
      <c r="AC283" s="45"/>
      <c r="AD283" s="45"/>
      <c r="AE283" s="45"/>
      <c r="AF283" s="45"/>
      <c r="AG283" s="45"/>
      <c r="AH283" s="45"/>
      <c r="AI283" s="45"/>
      <c r="AJ283" s="45"/>
      <c r="AK283" s="45"/>
      <c r="AL283" s="44"/>
    </row>
    <row r="284" spans="26:38">
      <c r="Z284" s="44"/>
      <c r="AA284" s="44"/>
      <c r="AB284" s="45"/>
      <c r="AC284" s="45"/>
      <c r="AD284" s="45"/>
      <c r="AE284" s="45"/>
      <c r="AF284" s="45"/>
      <c r="AG284" s="45"/>
      <c r="AH284" s="45"/>
      <c r="AI284" s="45"/>
      <c r="AJ284" s="45"/>
      <c r="AK284" s="45"/>
      <c r="AL284" s="44"/>
    </row>
    <row r="285" spans="26:38">
      <c r="Z285" s="44"/>
      <c r="AA285" s="44"/>
      <c r="AB285" s="45"/>
      <c r="AC285" s="45"/>
      <c r="AD285" s="45"/>
      <c r="AE285" s="45"/>
      <c r="AF285" s="45"/>
      <c r="AG285" s="45"/>
      <c r="AH285" s="45"/>
      <c r="AI285" s="45"/>
      <c r="AJ285" s="45"/>
      <c r="AK285" s="45"/>
      <c r="AL285" s="44"/>
    </row>
    <row r="286" spans="26:38">
      <c r="Z286" s="44"/>
      <c r="AA286" s="44"/>
      <c r="AB286" s="45"/>
      <c r="AC286" s="45"/>
      <c r="AD286" s="45"/>
      <c r="AE286" s="45"/>
      <c r="AF286" s="45"/>
      <c r="AG286" s="45"/>
      <c r="AH286" s="45"/>
      <c r="AI286" s="45"/>
      <c r="AJ286" s="45"/>
      <c r="AK286" s="45"/>
      <c r="AL286" s="44"/>
    </row>
    <row r="287" spans="26:38">
      <c r="Z287" s="44"/>
      <c r="AA287" s="44"/>
      <c r="AB287" s="45"/>
      <c r="AC287" s="45"/>
      <c r="AD287" s="45"/>
      <c r="AE287" s="45"/>
      <c r="AF287" s="45"/>
      <c r="AG287" s="45"/>
      <c r="AH287" s="45"/>
      <c r="AI287" s="45"/>
      <c r="AJ287" s="45"/>
      <c r="AK287" s="45"/>
      <c r="AL287" s="44"/>
    </row>
    <row r="288" spans="26:38">
      <c r="Z288" s="44"/>
      <c r="AA288" s="44"/>
      <c r="AB288" s="45"/>
      <c r="AC288" s="45"/>
      <c r="AD288" s="45"/>
      <c r="AE288" s="45"/>
      <c r="AF288" s="45"/>
      <c r="AG288" s="45"/>
      <c r="AH288" s="45"/>
      <c r="AI288" s="45"/>
      <c r="AJ288" s="45"/>
      <c r="AK288" s="45"/>
      <c r="AL288" s="44"/>
    </row>
    <row r="289" spans="26:38">
      <c r="Z289" s="44"/>
      <c r="AA289" s="44"/>
      <c r="AB289" s="45"/>
      <c r="AC289" s="45"/>
      <c r="AD289" s="45"/>
      <c r="AE289" s="45"/>
      <c r="AF289" s="45"/>
      <c r="AG289" s="45"/>
      <c r="AH289" s="45"/>
      <c r="AI289" s="45"/>
      <c r="AJ289" s="45"/>
      <c r="AK289" s="45"/>
      <c r="AL289" s="44"/>
    </row>
    <row r="290" spans="26:38">
      <c r="Z290" s="44"/>
      <c r="AA290" s="44"/>
      <c r="AB290" s="45"/>
      <c r="AC290" s="45"/>
      <c r="AD290" s="45"/>
      <c r="AE290" s="45"/>
      <c r="AF290" s="45"/>
      <c r="AG290" s="45"/>
      <c r="AH290" s="45"/>
      <c r="AI290" s="45"/>
      <c r="AJ290" s="45"/>
      <c r="AK290" s="45"/>
      <c r="AL290" s="44"/>
    </row>
    <row r="291" spans="26:38">
      <c r="Z291" s="44"/>
      <c r="AA291" s="44"/>
      <c r="AB291" s="45"/>
      <c r="AC291" s="45"/>
      <c r="AD291" s="45"/>
      <c r="AE291" s="45"/>
      <c r="AF291" s="45"/>
      <c r="AG291" s="45"/>
      <c r="AH291" s="45"/>
      <c r="AI291" s="45"/>
      <c r="AJ291" s="45"/>
      <c r="AK291" s="45"/>
      <c r="AL291" s="44"/>
    </row>
    <row r="292" spans="26:38">
      <c r="Z292" s="44"/>
      <c r="AA292" s="44"/>
      <c r="AB292" s="45"/>
      <c r="AC292" s="45"/>
      <c r="AD292" s="45"/>
      <c r="AE292" s="45"/>
      <c r="AF292" s="45"/>
      <c r="AG292" s="45"/>
      <c r="AH292" s="45"/>
      <c r="AI292" s="45"/>
      <c r="AJ292" s="45"/>
      <c r="AK292" s="45"/>
      <c r="AL292" s="44"/>
    </row>
    <row r="293" spans="26:38">
      <c r="Z293" s="44"/>
      <c r="AA293" s="44"/>
      <c r="AB293" s="45"/>
      <c r="AC293" s="45"/>
      <c r="AD293" s="45"/>
      <c r="AE293" s="45"/>
      <c r="AF293" s="45"/>
      <c r="AG293" s="45"/>
      <c r="AH293" s="45"/>
      <c r="AI293" s="45"/>
      <c r="AJ293" s="45"/>
      <c r="AK293" s="45"/>
      <c r="AL293" s="44"/>
    </row>
    <row r="294" spans="26:38">
      <c r="Z294" s="44"/>
      <c r="AA294" s="44"/>
      <c r="AB294" s="45"/>
      <c r="AC294" s="45"/>
      <c r="AD294" s="45"/>
      <c r="AE294" s="45"/>
      <c r="AF294" s="45"/>
      <c r="AG294" s="45"/>
      <c r="AH294" s="45"/>
      <c r="AI294" s="45"/>
      <c r="AJ294" s="45"/>
      <c r="AK294" s="45"/>
      <c r="AL294" s="44"/>
    </row>
    <row r="295" spans="26:38">
      <c r="Z295" s="44"/>
      <c r="AA295" s="44"/>
      <c r="AB295" s="45"/>
      <c r="AC295" s="45"/>
      <c r="AD295" s="45"/>
      <c r="AE295" s="45"/>
      <c r="AF295" s="45"/>
      <c r="AG295" s="45"/>
      <c r="AH295" s="45"/>
      <c r="AI295" s="45"/>
      <c r="AJ295" s="45"/>
      <c r="AK295" s="45"/>
      <c r="AL295" s="44"/>
    </row>
    <row r="296" spans="26:38">
      <c r="Z296" s="44"/>
      <c r="AA296" s="44"/>
      <c r="AB296" s="45"/>
      <c r="AC296" s="45"/>
      <c r="AD296" s="45"/>
      <c r="AE296" s="45"/>
      <c r="AF296" s="45"/>
      <c r="AG296" s="45"/>
      <c r="AH296" s="45"/>
      <c r="AI296" s="45"/>
      <c r="AJ296" s="45"/>
      <c r="AK296" s="45"/>
      <c r="AL296" s="44"/>
    </row>
    <row r="297" spans="26:38">
      <c r="Z297" s="44"/>
      <c r="AA297" s="44"/>
      <c r="AB297" s="45"/>
      <c r="AC297" s="45"/>
      <c r="AD297" s="45"/>
      <c r="AE297" s="45"/>
      <c r="AF297" s="45"/>
      <c r="AG297" s="45"/>
      <c r="AH297" s="45"/>
      <c r="AI297" s="45"/>
      <c r="AJ297" s="45"/>
      <c r="AK297" s="45"/>
      <c r="AL297" s="44"/>
    </row>
    <row r="298" spans="26:38">
      <c r="Z298" s="44"/>
      <c r="AA298" s="44"/>
      <c r="AB298" s="45"/>
      <c r="AC298" s="45"/>
      <c r="AD298" s="45"/>
      <c r="AE298" s="45"/>
      <c r="AF298" s="45"/>
      <c r="AG298" s="45"/>
      <c r="AH298" s="45"/>
      <c r="AI298" s="45"/>
      <c r="AJ298" s="45"/>
      <c r="AK298" s="45"/>
      <c r="AL298" s="44"/>
    </row>
    <row r="299" spans="26:38">
      <c r="Z299" s="44"/>
      <c r="AA299" s="44"/>
      <c r="AB299" s="45"/>
      <c r="AC299" s="45"/>
      <c r="AD299" s="45"/>
      <c r="AE299" s="45"/>
      <c r="AF299" s="45"/>
      <c r="AG299" s="45"/>
      <c r="AH299" s="45"/>
      <c r="AI299" s="45"/>
      <c r="AJ299" s="45"/>
      <c r="AK299" s="45"/>
      <c r="AL299" s="44"/>
    </row>
    <row r="300" spans="26:38">
      <c r="Z300" s="44"/>
      <c r="AA300" s="44"/>
      <c r="AB300" s="45"/>
      <c r="AC300" s="45"/>
      <c r="AD300" s="45"/>
      <c r="AE300" s="45"/>
      <c r="AF300" s="45"/>
      <c r="AG300" s="45"/>
      <c r="AH300" s="45"/>
      <c r="AI300" s="45"/>
      <c r="AJ300" s="45"/>
      <c r="AK300" s="45"/>
      <c r="AL300" s="44"/>
    </row>
    <row r="301" spans="26:38">
      <c r="Z301" s="44"/>
      <c r="AA301" s="44"/>
      <c r="AB301" s="45"/>
      <c r="AC301" s="45"/>
      <c r="AD301" s="45"/>
      <c r="AE301" s="45"/>
      <c r="AF301" s="45"/>
      <c r="AG301" s="45"/>
      <c r="AH301" s="45"/>
      <c r="AI301" s="45"/>
      <c r="AJ301" s="45"/>
      <c r="AK301" s="45"/>
      <c r="AL301" s="44"/>
    </row>
    <row r="302" spans="26:38">
      <c r="Z302" s="44"/>
      <c r="AA302" s="44"/>
      <c r="AB302" s="45"/>
      <c r="AC302" s="45"/>
      <c r="AD302" s="45"/>
      <c r="AE302" s="45"/>
      <c r="AF302" s="45"/>
      <c r="AG302" s="45"/>
      <c r="AH302" s="45"/>
      <c r="AI302" s="45"/>
      <c r="AJ302" s="45"/>
      <c r="AK302" s="45"/>
      <c r="AL302" s="44"/>
    </row>
    <row r="303" spans="26:38">
      <c r="Z303" s="44"/>
      <c r="AA303" s="44"/>
      <c r="AB303" s="45"/>
      <c r="AC303" s="45"/>
      <c r="AD303" s="45"/>
      <c r="AE303" s="45"/>
      <c r="AF303" s="45"/>
      <c r="AG303" s="45"/>
      <c r="AH303" s="45"/>
      <c r="AI303" s="45"/>
      <c r="AJ303" s="45"/>
      <c r="AK303" s="45"/>
      <c r="AL303" s="44"/>
    </row>
    <row r="304" spans="26:38">
      <c r="Z304" s="44"/>
      <c r="AA304" s="44"/>
      <c r="AB304" s="45"/>
      <c r="AC304" s="45"/>
      <c r="AD304" s="45"/>
      <c r="AE304" s="45"/>
      <c r="AF304" s="45"/>
      <c r="AG304" s="45"/>
      <c r="AH304" s="45"/>
      <c r="AI304" s="45"/>
      <c r="AJ304" s="45"/>
      <c r="AK304" s="45"/>
      <c r="AL304" s="44"/>
    </row>
    <row r="305" spans="26:38">
      <c r="Z305" s="44"/>
      <c r="AA305" s="44"/>
      <c r="AB305" s="45"/>
      <c r="AC305" s="45"/>
      <c r="AD305" s="45"/>
      <c r="AE305" s="45"/>
      <c r="AF305" s="45"/>
      <c r="AG305" s="45"/>
      <c r="AH305" s="45"/>
      <c r="AI305" s="45"/>
      <c r="AJ305" s="45"/>
      <c r="AK305" s="45"/>
      <c r="AL305" s="44"/>
    </row>
    <row r="306" spans="26:38">
      <c r="Z306" s="44"/>
      <c r="AA306" s="44"/>
      <c r="AB306" s="45"/>
      <c r="AC306" s="45"/>
      <c r="AD306" s="45"/>
      <c r="AE306" s="45"/>
      <c r="AF306" s="45"/>
      <c r="AG306" s="45"/>
      <c r="AH306" s="45"/>
      <c r="AI306" s="45"/>
      <c r="AJ306" s="45"/>
      <c r="AK306" s="45"/>
      <c r="AL306" s="44"/>
    </row>
    <row r="307" spans="26:38">
      <c r="Z307" s="44"/>
      <c r="AA307" s="44"/>
      <c r="AB307" s="45"/>
      <c r="AC307" s="45"/>
      <c r="AD307" s="45"/>
      <c r="AE307" s="45"/>
      <c r="AF307" s="45"/>
      <c r="AG307" s="45"/>
      <c r="AH307" s="45"/>
      <c r="AI307" s="45"/>
      <c r="AJ307" s="45"/>
      <c r="AK307" s="45"/>
      <c r="AL307" s="44"/>
    </row>
    <row r="308" spans="26:38">
      <c r="Z308" s="44"/>
      <c r="AA308" s="44"/>
      <c r="AB308" s="45"/>
      <c r="AC308" s="45"/>
      <c r="AD308" s="45"/>
      <c r="AE308" s="45"/>
      <c r="AF308" s="45"/>
      <c r="AG308" s="45"/>
      <c r="AH308" s="45"/>
      <c r="AI308" s="45"/>
      <c r="AJ308" s="45"/>
      <c r="AK308" s="45"/>
      <c r="AL308" s="44"/>
    </row>
    <row r="309" spans="26:38">
      <c r="Z309" s="44"/>
      <c r="AA309" s="44"/>
      <c r="AB309" s="45"/>
      <c r="AC309" s="45"/>
      <c r="AD309" s="45"/>
      <c r="AE309" s="45"/>
      <c r="AF309" s="45"/>
      <c r="AG309" s="45"/>
      <c r="AH309" s="45"/>
      <c r="AI309" s="45"/>
      <c r="AJ309" s="45"/>
      <c r="AK309" s="45"/>
      <c r="AL309" s="44"/>
    </row>
    <row r="310" spans="26:38">
      <c r="Z310" s="44"/>
      <c r="AA310" s="44"/>
      <c r="AB310" s="45"/>
      <c r="AC310" s="45"/>
      <c r="AD310" s="45"/>
      <c r="AE310" s="45"/>
      <c r="AF310" s="45"/>
      <c r="AG310" s="45"/>
      <c r="AH310" s="45"/>
      <c r="AI310" s="45"/>
      <c r="AJ310" s="45"/>
      <c r="AK310" s="45"/>
      <c r="AL310" s="44"/>
    </row>
    <row r="311" spans="26:38">
      <c r="Z311" s="44"/>
      <c r="AA311" s="44"/>
      <c r="AB311" s="45"/>
      <c r="AC311" s="45"/>
      <c r="AD311" s="45"/>
      <c r="AE311" s="45"/>
      <c r="AF311" s="45"/>
      <c r="AG311" s="45"/>
      <c r="AH311" s="45"/>
      <c r="AI311" s="45"/>
      <c r="AJ311" s="45"/>
      <c r="AK311" s="45"/>
      <c r="AL311" s="44"/>
    </row>
    <row r="312" spans="26:38">
      <c r="Z312" s="44"/>
      <c r="AA312" s="44"/>
      <c r="AB312" s="45"/>
      <c r="AC312" s="45"/>
      <c r="AD312" s="45"/>
      <c r="AE312" s="45"/>
      <c r="AF312" s="45"/>
      <c r="AG312" s="45"/>
      <c r="AH312" s="45"/>
      <c r="AI312" s="45"/>
      <c r="AJ312" s="45"/>
      <c r="AK312" s="45"/>
      <c r="AL312" s="44"/>
    </row>
    <row r="313" spans="26:38">
      <c r="Z313" s="44"/>
      <c r="AA313" s="44"/>
      <c r="AB313" s="45"/>
      <c r="AC313" s="45"/>
      <c r="AD313" s="45"/>
      <c r="AE313" s="45"/>
      <c r="AF313" s="45"/>
      <c r="AG313" s="45"/>
      <c r="AH313" s="45"/>
      <c r="AI313" s="45"/>
      <c r="AJ313" s="45"/>
      <c r="AK313" s="45"/>
      <c r="AL313" s="44"/>
    </row>
    <row r="314" spans="26:38">
      <c r="Z314" s="44"/>
      <c r="AA314" s="44"/>
      <c r="AB314" s="45"/>
      <c r="AC314" s="45"/>
      <c r="AD314" s="45"/>
      <c r="AE314" s="45"/>
      <c r="AF314" s="45"/>
      <c r="AG314" s="45"/>
      <c r="AH314" s="45"/>
      <c r="AI314" s="45"/>
      <c r="AJ314" s="45"/>
      <c r="AK314" s="45"/>
      <c r="AL314" s="44"/>
    </row>
    <row r="315" spans="26:38">
      <c r="Z315" s="44"/>
      <c r="AA315" s="44"/>
      <c r="AB315" s="45"/>
      <c r="AC315" s="45"/>
      <c r="AD315" s="45"/>
      <c r="AE315" s="45"/>
      <c r="AF315" s="45"/>
      <c r="AG315" s="45"/>
      <c r="AH315" s="45"/>
      <c r="AI315" s="45"/>
      <c r="AJ315" s="45"/>
      <c r="AK315" s="45"/>
      <c r="AL315" s="44"/>
    </row>
    <row r="316" spans="26:38">
      <c r="Z316" s="44"/>
      <c r="AA316" s="44"/>
      <c r="AB316" s="45"/>
      <c r="AC316" s="45"/>
      <c r="AD316" s="45"/>
      <c r="AE316" s="45"/>
      <c r="AF316" s="45"/>
      <c r="AG316" s="45"/>
      <c r="AH316" s="45"/>
      <c r="AI316" s="45"/>
      <c r="AJ316" s="45"/>
      <c r="AK316" s="45"/>
      <c r="AL316" s="44"/>
    </row>
    <row r="317" spans="26:38">
      <c r="Z317" s="44"/>
      <c r="AA317" s="44"/>
      <c r="AB317" s="45"/>
      <c r="AC317" s="45"/>
      <c r="AD317" s="45"/>
      <c r="AE317" s="45"/>
      <c r="AF317" s="45"/>
      <c r="AG317" s="45"/>
      <c r="AH317" s="45"/>
      <c r="AI317" s="45"/>
      <c r="AJ317" s="45"/>
      <c r="AK317" s="45"/>
      <c r="AL317" s="44"/>
    </row>
    <row r="318" spans="26:38">
      <c r="Z318" s="44"/>
      <c r="AA318" s="44"/>
      <c r="AB318" s="45"/>
      <c r="AC318" s="45"/>
      <c r="AD318" s="45"/>
      <c r="AE318" s="45"/>
      <c r="AF318" s="45"/>
      <c r="AG318" s="45"/>
      <c r="AH318" s="45"/>
      <c r="AI318" s="45"/>
      <c r="AJ318" s="45"/>
      <c r="AK318" s="45"/>
      <c r="AL318" s="44"/>
    </row>
    <row r="319" spans="26:38">
      <c r="Z319" s="44"/>
      <c r="AA319" s="44"/>
      <c r="AB319" s="45"/>
      <c r="AC319" s="45"/>
      <c r="AD319" s="45"/>
      <c r="AE319" s="45"/>
      <c r="AF319" s="45"/>
      <c r="AG319" s="45"/>
      <c r="AH319" s="45"/>
      <c r="AI319" s="45"/>
      <c r="AJ319" s="45"/>
      <c r="AK319" s="45"/>
      <c r="AL319" s="44"/>
    </row>
    <row r="320" spans="26:38">
      <c r="Z320" s="44"/>
      <c r="AA320" s="44"/>
      <c r="AB320" s="45"/>
      <c r="AC320" s="45"/>
      <c r="AD320" s="45"/>
      <c r="AE320" s="45"/>
      <c r="AF320" s="45"/>
      <c r="AG320" s="45"/>
      <c r="AH320" s="45"/>
      <c r="AI320" s="45"/>
      <c r="AJ320" s="45"/>
      <c r="AK320" s="45"/>
      <c r="AL320" s="44"/>
    </row>
    <row r="321" spans="26:38">
      <c r="Z321" s="44"/>
      <c r="AA321" s="44"/>
      <c r="AB321" s="45"/>
      <c r="AC321" s="45"/>
      <c r="AD321" s="45"/>
      <c r="AE321" s="45"/>
      <c r="AF321" s="45"/>
      <c r="AG321" s="45"/>
      <c r="AH321" s="45"/>
      <c r="AI321" s="45"/>
      <c r="AJ321" s="45"/>
      <c r="AK321" s="45"/>
      <c r="AL321" s="44"/>
    </row>
    <row r="322" spans="26:38">
      <c r="Z322" s="44"/>
      <c r="AA322" s="44"/>
      <c r="AB322" s="45"/>
      <c r="AC322" s="45"/>
      <c r="AD322" s="45"/>
      <c r="AE322" s="45"/>
      <c r="AF322" s="45"/>
      <c r="AG322" s="45"/>
      <c r="AH322" s="45"/>
      <c r="AI322" s="45"/>
      <c r="AJ322" s="45"/>
      <c r="AK322" s="45"/>
      <c r="AL322" s="44"/>
    </row>
    <row r="323" spans="26:38">
      <c r="Z323" s="44"/>
      <c r="AA323" s="44"/>
      <c r="AB323" s="45"/>
      <c r="AC323" s="45"/>
      <c r="AD323" s="45"/>
      <c r="AE323" s="45"/>
      <c r="AF323" s="45"/>
      <c r="AG323" s="45"/>
      <c r="AH323" s="45"/>
      <c r="AI323" s="45"/>
      <c r="AJ323" s="45"/>
      <c r="AK323" s="45"/>
      <c r="AL323" s="44"/>
    </row>
    <row r="324" spans="26:38">
      <c r="Z324" s="44"/>
      <c r="AA324" s="44"/>
      <c r="AB324" s="45"/>
      <c r="AC324" s="45"/>
      <c r="AD324" s="45"/>
      <c r="AE324" s="45"/>
      <c r="AF324" s="45"/>
      <c r="AG324" s="45"/>
      <c r="AH324" s="45"/>
      <c r="AI324" s="45"/>
      <c r="AJ324" s="45"/>
      <c r="AK324" s="45"/>
      <c r="AL324" s="44"/>
    </row>
    <row r="325" spans="26:38">
      <c r="Z325" s="44"/>
      <c r="AA325" s="44"/>
      <c r="AB325" s="45"/>
      <c r="AC325" s="45"/>
      <c r="AD325" s="45"/>
      <c r="AE325" s="45"/>
      <c r="AF325" s="45"/>
      <c r="AG325" s="45"/>
      <c r="AH325" s="45"/>
      <c r="AI325" s="45"/>
      <c r="AJ325" s="45"/>
      <c r="AK325" s="45"/>
      <c r="AL325" s="44"/>
    </row>
    <row r="326" spans="26:38">
      <c r="Z326" s="44"/>
      <c r="AA326" s="44"/>
      <c r="AB326" s="45"/>
      <c r="AC326" s="45"/>
      <c r="AD326" s="45"/>
      <c r="AE326" s="45"/>
      <c r="AF326" s="45"/>
      <c r="AG326" s="45"/>
      <c r="AH326" s="45"/>
      <c r="AI326" s="45"/>
      <c r="AJ326" s="45"/>
      <c r="AK326" s="45"/>
      <c r="AL326" s="44"/>
    </row>
    <row r="327" spans="26:38">
      <c r="Z327" s="44"/>
      <c r="AA327" s="44"/>
      <c r="AB327" s="45"/>
      <c r="AC327" s="45"/>
      <c r="AD327" s="45"/>
      <c r="AE327" s="45"/>
      <c r="AF327" s="45"/>
      <c r="AG327" s="45"/>
      <c r="AH327" s="45"/>
      <c r="AI327" s="45"/>
      <c r="AJ327" s="45"/>
      <c r="AK327" s="45"/>
      <c r="AL327" s="44"/>
    </row>
    <row r="328" spans="26:38">
      <c r="Z328" s="44"/>
      <c r="AA328" s="44"/>
      <c r="AB328" s="45"/>
      <c r="AC328" s="45"/>
      <c r="AD328" s="45"/>
      <c r="AE328" s="45"/>
      <c r="AF328" s="45"/>
      <c r="AG328" s="45"/>
      <c r="AH328" s="45"/>
      <c r="AI328" s="45"/>
      <c r="AJ328" s="45"/>
      <c r="AK328" s="45"/>
      <c r="AL328" s="44"/>
    </row>
    <row r="329" spans="26:38">
      <c r="Z329" s="44"/>
      <c r="AA329" s="44"/>
      <c r="AB329" s="45"/>
      <c r="AC329" s="45"/>
      <c r="AD329" s="45"/>
      <c r="AE329" s="45"/>
      <c r="AF329" s="45"/>
      <c r="AG329" s="45"/>
      <c r="AH329" s="45"/>
      <c r="AI329" s="45"/>
      <c r="AJ329" s="45"/>
      <c r="AK329" s="45"/>
      <c r="AL329" s="44"/>
    </row>
    <row r="330" spans="26:38">
      <c r="Z330" s="44"/>
      <c r="AA330" s="44"/>
      <c r="AB330" s="45"/>
      <c r="AC330" s="45"/>
      <c r="AD330" s="45"/>
      <c r="AE330" s="45"/>
      <c r="AF330" s="45"/>
      <c r="AG330" s="45"/>
      <c r="AH330" s="45"/>
      <c r="AI330" s="45"/>
      <c r="AJ330" s="45"/>
      <c r="AK330" s="45"/>
      <c r="AL330" s="44"/>
    </row>
    <row r="331" spans="26:38">
      <c r="Z331" s="44"/>
      <c r="AA331" s="44"/>
      <c r="AB331" s="45"/>
      <c r="AC331" s="45"/>
      <c r="AD331" s="45"/>
      <c r="AE331" s="45"/>
      <c r="AF331" s="45"/>
      <c r="AG331" s="45"/>
      <c r="AH331" s="45"/>
      <c r="AI331" s="45"/>
      <c r="AJ331" s="45"/>
      <c r="AK331" s="45"/>
      <c r="AL331" s="44"/>
    </row>
    <row r="332" spans="26:38">
      <c r="Z332" s="44"/>
      <c r="AA332" s="44"/>
      <c r="AB332" s="45"/>
      <c r="AC332" s="45"/>
      <c r="AD332" s="45"/>
      <c r="AE332" s="45"/>
      <c r="AF332" s="45"/>
      <c r="AG332" s="45"/>
      <c r="AH332" s="45"/>
      <c r="AI332" s="45"/>
      <c r="AJ332" s="45"/>
      <c r="AK332" s="45"/>
      <c r="AL332" s="44"/>
    </row>
    <row r="333" spans="26:38">
      <c r="Z333" s="44"/>
      <c r="AA333" s="44"/>
      <c r="AB333" s="45"/>
      <c r="AC333" s="45"/>
      <c r="AD333" s="45"/>
      <c r="AE333" s="45"/>
      <c r="AF333" s="45"/>
      <c r="AG333" s="45"/>
      <c r="AH333" s="45"/>
      <c r="AI333" s="45"/>
      <c r="AJ333" s="45"/>
      <c r="AK333" s="45"/>
      <c r="AL333" s="44"/>
    </row>
    <row r="334" spans="26:38">
      <c r="Z334" s="44"/>
      <c r="AA334" s="44"/>
      <c r="AB334" s="45"/>
      <c r="AC334" s="45"/>
      <c r="AD334" s="45"/>
      <c r="AE334" s="45"/>
      <c r="AF334" s="45"/>
      <c r="AG334" s="45"/>
      <c r="AH334" s="45"/>
      <c r="AI334" s="45"/>
      <c r="AJ334" s="45"/>
      <c r="AK334" s="45"/>
      <c r="AL334" s="44"/>
    </row>
    <row r="335" spans="26:38">
      <c r="Z335" s="44"/>
      <c r="AA335" s="44"/>
      <c r="AB335" s="45"/>
      <c r="AC335" s="45"/>
      <c r="AD335" s="45"/>
      <c r="AE335" s="45"/>
      <c r="AF335" s="45"/>
      <c r="AG335" s="45"/>
      <c r="AH335" s="45"/>
      <c r="AI335" s="45"/>
      <c r="AJ335" s="45"/>
      <c r="AK335" s="45"/>
      <c r="AL335" s="44"/>
    </row>
    <row r="336" spans="26:38">
      <c r="Z336" s="44"/>
      <c r="AA336" s="44"/>
      <c r="AB336" s="45"/>
      <c r="AC336" s="45"/>
      <c r="AD336" s="45"/>
      <c r="AE336" s="45"/>
      <c r="AF336" s="45"/>
      <c r="AG336" s="45"/>
      <c r="AH336" s="45"/>
      <c r="AI336" s="45"/>
      <c r="AJ336" s="45"/>
      <c r="AK336" s="45"/>
      <c r="AL336" s="44"/>
    </row>
    <row r="337" spans="26:38">
      <c r="Z337" s="44"/>
      <c r="AA337" s="44"/>
      <c r="AB337" s="45"/>
      <c r="AC337" s="45"/>
      <c r="AD337" s="45"/>
      <c r="AE337" s="45"/>
      <c r="AF337" s="45"/>
      <c r="AG337" s="45"/>
      <c r="AH337" s="45"/>
      <c r="AI337" s="45"/>
      <c r="AJ337" s="45"/>
      <c r="AK337" s="45"/>
      <c r="AL337" s="44"/>
    </row>
    <row r="338" spans="26:38">
      <c r="Z338" s="44"/>
      <c r="AA338" s="44"/>
      <c r="AB338" s="45"/>
      <c r="AC338" s="45"/>
      <c r="AD338" s="45"/>
      <c r="AE338" s="45"/>
      <c r="AF338" s="45"/>
      <c r="AG338" s="45"/>
      <c r="AH338" s="45"/>
      <c r="AI338" s="45"/>
      <c r="AJ338" s="45"/>
      <c r="AK338" s="45"/>
      <c r="AL338" s="44"/>
    </row>
    <row r="339" spans="26:38">
      <c r="Z339" s="44"/>
      <c r="AA339" s="44"/>
      <c r="AB339" s="45"/>
      <c r="AC339" s="45"/>
      <c r="AD339" s="45"/>
      <c r="AE339" s="45"/>
      <c r="AF339" s="45"/>
      <c r="AG339" s="45"/>
      <c r="AH339" s="45"/>
      <c r="AI339" s="45"/>
      <c r="AJ339" s="45"/>
      <c r="AK339" s="45"/>
      <c r="AL339" s="44"/>
    </row>
    <row r="340" spans="26:38">
      <c r="Z340" s="44"/>
      <c r="AA340" s="44"/>
      <c r="AB340" s="45"/>
      <c r="AC340" s="45"/>
      <c r="AD340" s="45"/>
      <c r="AE340" s="45"/>
      <c r="AF340" s="45"/>
      <c r="AG340" s="45"/>
      <c r="AH340" s="45"/>
      <c r="AI340" s="45"/>
      <c r="AJ340" s="45"/>
      <c r="AK340" s="45"/>
      <c r="AL340" s="44"/>
    </row>
    <row r="341" spans="26:38">
      <c r="Z341" s="44"/>
      <c r="AA341" s="44"/>
      <c r="AB341" s="45"/>
      <c r="AC341" s="45"/>
      <c r="AD341" s="45"/>
      <c r="AE341" s="45"/>
      <c r="AF341" s="45"/>
      <c r="AG341" s="45"/>
      <c r="AH341" s="45"/>
      <c r="AI341" s="45"/>
      <c r="AJ341" s="45"/>
      <c r="AK341" s="45"/>
      <c r="AL341" s="44"/>
    </row>
    <row r="342" spans="26:38">
      <c r="Z342" s="44"/>
      <c r="AA342" s="44"/>
      <c r="AB342" s="45"/>
      <c r="AC342" s="45"/>
      <c r="AD342" s="45"/>
      <c r="AE342" s="45"/>
      <c r="AF342" s="45"/>
      <c r="AG342" s="45"/>
      <c r="AH342" s="45"/>
      <c r="AI342" s="45"/>
      <c r="AJ342" s="45"/>
      <c r="AK342" s="45"/>
      <c r="AL342" s="44"/>
    </row>
    <row r="343" spans="26:38">
      <c r="Z343" s="44"/>
      <c r="AA343" s="44"/>
      <c r="AB343" s="45"/>
      <c r="AC343" s="45"/>
      <c r="AD343" s="45"/>
      <c r="AE343" s="45"/>
      <c r="AF343" s="45"/>
      <c r="AG343" s="45"/>
      <c r="AH343" s="45"/>
      <c r="AI343" s="45"/>
      <c r="AJ343" s="45"/>
      <c r="AK343" s="45"/>
      <c r="AL343" s="44"/>
    </row>
    <row r="344" spans="26:38">
      <c r="Z344" s="44"/>
      <c r="AA344" s="44"/>
      <c r="AB344" s="45"/>
      <c r="AC344" s="45"/>
      <c r="AD344" s="45"/>
      <c r="AE344" s="45"/>
      <c r="AF344" s="45"/>
      <c r="AG344" s="45"/>
      <c r="AH344" s="45"/>
      <c r="AI344" s="45"/>
      <c r="AJ344" s="45"/>
      <c r="AK344" s="45"/>
      <c r="AL344" s="44"/>
    </row>
    <row r="345" spans="26:38">
      <c r="Z345" s="44"/>
      <c r="AA345" s="44"/>
      <c r="AB345" s="45"/>
      <c r="AC345" s="45"/>
      <c r="AD345" s="45"/>
      <c r="AE345" s="45"/>
      <c r="AF345" s="45"/>
      <c r="AG345" s="45"/>
      <c r="AH345" s="45"/>
      <c r="AI345" s="45"/>
      <c r="AJ345" s="45"/>
      <c r="AK345" s="45"/>
      <c r="AL345" s="44"/>
    </row>
    <row r="346" spans="26:38">
      <c r="Z346" s="44"/>
      <c r="AA346" s="44"/>
      <c r="AB346" s="45"/>
      <c r="AC346" s="45"/>
      <c r="AD346" s="45"/>
      <c r="AE346" s="45"/>
      <c r="AF346" s="45"/>
      <c r="AG346" s="45"/>
      <c r="AH346" s="45"/>
      <c r="AI346" s="45"/>
      <c r="AJ346" s="45"/>
      <c r="AK346" s="45"/>
      <c r="AL346" s="44"/>
    </row>
    <row r="347" spans="26:38">
      <c r="Z347" s="44"/>
      <c r="AA347" s="44"/>
      <c r="AB347" s="45"/>
      <c r="AC347" s="45"/>
      <c r="AD347" s="45"/>
      <c r="AE347" s="45"/>
      <c r="AF347" s="45"/>
      <c r="AG347" s="45"/>
      <c r="AH347" s="45"/>
      <c r="AI347" s="45"/>
      <c r="AJ347" s="45"/>
      <c r="AK347" s="45"/>
      <c r="AL347" s="44"/>
    </row>
    <row r="348" spans="26:38">
      <c r="Z348" s="44"/>
      <c r="AA348" s="44"/>
      <c r="AB348" s="45"/>
      <c r="AC348" s="45"/>
      <c r="AD348" s="45"/>
      <c r="AE348" s="45"/>
      <c r="AF348" s="45"/>
      <c r="AG348" s="45"/>
      <c r="AH348" s="45"/>
      <c r="AI348" s="45"/>
      <c r="AJ348" s="45"/>
      <c r="AK348" s="45"/>
      <c r="AL348" s="44"/>
    </row>
    <row r="349" spans="26:38">
      <c r="Z349" s="44"/>
      <c r="AA349" s="44"/>
      <c r="AB349" s="45"/>
      <c r="AC349" s="45"/>
      <c r="AD349" s="45"/>
      <c r="AE349" s="45"/>
      <c r="AF349" s="45"/>
      <c r="AG349" s="45"/>
      <c r="AH349" s="45"/>
      <c r="AI349" s="45"/>
      <c r="AJ349" s="45"/>
      <c r="AK349" s="45"/>
      <c r="AL349" s="44"/>
    </row>
    <row r="350" spans="26:38">
      <c r="Z350" s="44"/>
      <c r="AA350" s="44"/>
      <c r="AB350" s="45"/>
      <c r="AC350" s="45"/>
      <c r="AD350" s="45"/>
      <c r="AE350" s="45"/>
      <c r="AF350" s="45"/>
      <c r="AG350" s="45"/>
      <c r="AH350" s="45"/>
      <c r="AI350" s="45"/>
      <c r="AJ350" s="45"/>
      <c r="AK350" s="45"/>
      <c r="AL350" s="44"/>
    </row>
    <row r="351" spans="26:38">
      <c r="Z351" s="44"/>
      <c r="AA351" s="44"/>
      <c r="AB351" s="45"/>
      <c r="AC351" s="45"/>
      <c r="AD351" s="45"/>
      <c r="AE351" s="45"/>
      <c r="AF351" s="45"/>
      <c r="AG351" s="45"/>
      <c r="AH351" s="45"/>
      <c r="AI351" s="45"/>
      <c r="AJ351" s="45"/>
      <c r="AK351" s="45"/>
      <c r="AL351" s="44"/>
    </row>
    <row r="352" spans="26:38">
      <c r="Z352" s="44"/>
      <c r="AA352" s="44"/>
      <c r="AB352" s="45"/>
      <c r="AC352" s="45"/>
      <c r="AD352" s="45"/>
      <c r="AE352" s="45"/>
      <c r="AF352" s="45"/>
      <c r="AG352" s="45"/>
      <c r="AH352" s="45"/>
      <c r="AI352" s="45"/>
      <c r="AJ352" s="45"/>
      <c r="AK352" s="45"/>
      <c r="AL352" s="44"/>
    </row>
    <row r="353" spans="26:38">
      <c r="Z353" s="44"/>
      <c r="AA353" s="44"/>
      <c r="AB353" s="45"/>
      <c r="AC353" s="45"/>
      <c r="AD353" s="45"/>
      <c r="AE353" s="45"/>
      <c r="AF353" s="45"/>
      <c r="AG353" s="45"/>
      <c r="AH353" s="45"/>
      <c r="AI353" s="45"/>
      <c r="AJ353" s="45"/>
      <c r="AK353" s="45"/>
      <c r="AL353" s="44"/>
    </row>
    <row r="354" spans="26:38">
      <c r="Z354" s="44"/>
      <c r="AA354" s="44"/>
      <c r="AB354" s="45"/>
      <c r="AC354" s="45"/>
      <c r="AD354" s="45"/>
      <c r="AE354" s="45"/>
      <c r="AF354" s="45"/>
      <c r="AG354" s="45"/>
      <c r="AH354" s="45"/>
      <c r="AI354" s="45"/>
      <c r="AJ354" s="45"/>
      <c r="AK354" s="45"/>
      <c r="AL354" s="44"/>
    </row>
    <row r="355" spans="26:38">
      <c r="Z355" s="44"/>
      <c r="AA355" s="44"/>
      <c r="AB355" s="45"/>
      <c r="AC355" s="45"/>
      <c r="AD355" s="45"/>
      <c r="AE355" s="45"/>
      <c r="AF355" s="45"/>
      <c r="AG355" s="45"/>
      <c r="AH355" s="45"/>
      <c r="AI355" s="45"/>
      <c r="AJ355" s="45"/>
      <c r="AK355" s="45"/>
      <c r="AL355" s="44"/>
    </row>
    <row r="356" spans="26:38">
      <c r="Z356" s="44"/>
      <c r="AA356" s="44"/>
      <c r="AB356" s="45"/>
      <c r="AC356" s="45"/>
      <c r="AD356" s="45"/>
      <c r="AE356" s="45"/>
      <c r="AF356" s="45"/>
      <c r="AG356" s="45"/>
      <c r="AH356" s="45"/>
      <c r="AI356" s="45"/>
      <c r="AJ356" s="45"/>
      <c r="AK356" s="45"/>
      <c r="AL356" s="44"/>
    </row>
    <row r="357" spans="26:38">
      <c r="Z357" s="44"/>
      <c r="AA357" s="44"/>
      <c r="AB357" s="45"/>
      <c r="AC357" s="45"/>
      <c r="AD357" s="45"/>
      <c r="AE357" s="45"/>
      <c r="AF357" s="45"/>
      <c r="AG357" s="45"/>
      <c r="AH357" s="45"/>
      <c r="AI357" s="45"/>
      <c r="AJ357" s="45"/>
      <c r="AK357" s="45"/>
      <c r="AL357" s="44"/>
    </row>
    <row r="358" spans="26:38">
      <c r="Z358" s="44"/>
      <c r="AA358" s="44"/>
      <c r="AB358" s="45"/>
      <c r="AC358" s="45"/>
      <c r="AD358" s="45"/>
      <c r="AE358" s="45"/>
      <c r="AF358" s="45"/>
      <c r="AG358" s="45"/>
      <c r="AH358" s="45"/>
      <c r="AI358" s="45"/>
      <c r="AJ358" s="45"/>
      <c r="AK358" s="45"/>
      <c r="AL358" s="44"/>
    </row>
    <row r="359" spans="26:38">
      <c r="Z359" s="44"/>
      <c r="AA359" s="44"/>
      <c r="AB359" s="45"/>
      <c r="AC359" s="45"/>
      <c r="AD359" s="45"/>
      <c r="AE359" s="45"/>
      <c r="AF359" s="45"/>
      <c r="AG359" s="45"/>
      <c r="AH359" s="45"/>
      <c r="AI359" s="45"/>
      <c r="AJ359" s="45"/>
      <c r="AK359" s="45"/>
      <c r="AL359" s="44"/>
    </row>
    <row r="360" spans="26:38">
      <c r="Z360" s="44"/>
      <c r="AA360" s="44"/>
      <c r="AB360" s="45"/>
      <c r="AC360" s="45"/>
      <c r="AD360" s="45"/>
      <c r="AE360" s="45"/>
      <c r="AF360" s="45"/>
      <c r="AG360" s="45"/>
      <c r="AH360" s="45"/>
      <c r="AI360" s="45"/>
      <c r="AJ360" s="45"/>
      <c r="AK360" s="45"/>
      <c r="AL360" s="44"/>
    </row>
    <row r="361" spans="26:38">
      <c r="Z361" s="44"/>
      <c r="AA361" s="44"/>
      <c r="AB361" s="45"/>
      <c r="AC361" s="45"/>
      <c r="AD361" s="45"/>
      <c r="AE361" s="45"/>
      <c r="AF361" s="45"/>
      <c r="AG361" s="45"/>
      <c r="AH361" s="45"/>
      <c r="AI361" s="45"/>
      <c r="AJ361" s="45"/>
      <c r="AK361" s="45"/>
      <c r="AL361" s="44"/>
    </row>
    <row r="362" spans="26:38">
      <c r="Z362" s="44"/>
      <c r="AA362" s="44"/>
      <c r="AB362" s="45"/>
      <c r="AC362" s="45"/>
      <c r="AD362" s="45"/>
      <c r="AE362" s="45"/>
      <c r="AF362" s="45"/>
      <c r="AG362" s="45"/>
      <c r="AH362" s="45"/>
      <c r="AI362" s="45"/>
      <c r="AJ362" s="45"/>
      <c r="AK362" s="45"/>
      <c r="AL362" s="44"/>
    </row>
    <row r="363" spans="26:38">
      <c r="Z363" s="44"/>
      <c r="AA363" s="44"/>
      <c r="AB363" s="45"/>
      <c r="AC363" s="45"/>
      <c r="AD363" s="45"/>
      <c r="AE363" s="45"/>
      <c r="AF363" s="45"/>
      <c r="AG363" s="45"/>
      <c r="AH363" s="45"/>
      <c r="AI363" s="45"/>
      <c r="AJ363" s="45"/>
      <c r="AK363" s="45"/>
      <c r="AL363" s="44"/>
    </row>
    <row r="364" spans="26:38">
      <c r="Z364" s="44"/>
      <c r="AA364" s="44"/>
      <c r="AB364" s="45"/>
      <c r="AC364" s="45"/>
      <c r="AD364" s="45"/>
      <c r="AE364" s="45"/>
      <c r="AF364" s="45"/>
      <c r="AG364" s="45"/>
      <c r="AH364" s="45"/>
      <c r="AI364" s="45"/>
      <c r="AJ364" s="45"/>
      <c r="AK364" s="45"/>
      <c r="AL364" s="44"/>
    </row>
    <row r="365" spans="26:38">
      <c r="Z365" s="44"/>
      <c r="AA365" s="44"/>
      <c r="AB365" s="45"/>
      <c r="AC365" s="45"/>
      <c r="AD365" s="45"/>
      <c r="AE365" s="45"/>
      <c r="AF365" s="45"/>
      <c r="AG365" s="45"/>
      <c r="AH365" s="45"/>
      <c r="AI365" s="45"/>
      <c r="AJ365" s="45"/>
      <c r="AK365" s="45"/>
      <c r="AL365" s="44"/>
    </row>
    <row r="366" spans="26:38">
      <c r="Z366" s="44"/>
      <c r="AA366" s="44"/>
      <c r="AB366" s="45"/>
      <c r="AC366" s="45"/>
      <c r="AD366" s="45"/>
      <c r="AE366" s="45"/>
      <c r="AF366" s="45"/>
      <c r="AG366" s="45"/>
      <c r="AH366" s="45"/>
      <c r="AI366" s="45"/>
      <c r="AJ366" s="45"/>
      <c r="AK366" s="45"/>
      <c r="AL366" s="44"/>
    </row>
    <row r="367" spans="26:38">
      <c r="Z367" s="44"/>
      <c r="AA367" s="44"/>
      <c r="AB367" s="45"/>
      <c r="AC367" s="45"/>
      <c r="AD367" s="45"/>
      <c r="AE367" s="45"/>
      <c r="AF367" s="45"/>
      <c r="AG367" s="45"/>
      <c r="AH367" s="45"/>
      <c r="AI367" s="45"/>
      <c r="AJ367" s="45"/>
      <c r="AK367" s="45"/>
      <c r="AL367" s="44"/>
    </row>
    <row r="368" spans="26:38">
      <c r="Z368" s="44"/>
      <c r="AA368" s="44"/>
      <c r="AB368" s="45"/>
      <c r="AC368" s="45"/>
      <c r="AD368" s="45"/>
      <c r="AE368" s="45"/>
      <c r="AF368" s="45"/>
      <c r="AG368" s="45"/>
      <c r="AH368" s="45"/>
      <c r="AI368" s="45"/>
      <c r="AJ368" s="45"/>
      <c r="AK368" s="45"/>
      <c r="AL368" s="44"/>
    </row>
    <row r="369" spans="26:38">
      <c r="Z369" s="44"/>
      <c r="AA369" s="44"/>
      <c r="AB369" s="45"/>
      <c r="AC369" s="45"/>
      <c r="AD369" s="45"/>
      <c r="AE369" s="45"/>
      <c r="AF369" s="45"/>
      <c r="AG369" s="45"/>
      <c r="AH369" s="45"/>
      <c r="AI369" s="45"/>
      <c r="AJ369" s="45"/>
      <c r="AK369" s="45"/>
      <c r="AL369" s="44"/>
    </row>
    <row r="370" spans="26:38">
      <c r="Z370" s="44"/>
      <c r="AA370" s="44"/>
      <c r="AB370" s="45"/>
      <c r="AC370" s="45"/>
      <c r="AD370" s="45"/>
      <c r="AE370" s="45"/>
      <c r="AF370" s="45"/>
      <c r="AG370" s="45"/>
      <c r="AH370" s="45"/>
      <c r="AI370" s="45"/>
      <c r="AJ370" s="45"/>
      <c r="AK370" s="45"/>
      <c r="AL370" s="44"/>
    </row>
    <row r="371" spans="26:38">
      <c r="Z371" s="44"/>
      <c r="AA371" s="44"/>
      <c r="AB371" s="45"/>
      <c r="AC371" s="45"/>
      <c r="AD371" s="45"/>
      <c r="AE371" s="45"/>
      <c r="AF371" s="45"/>
      <c r="AG371" s="45"/>
      <c r="AH371" s="45"/>
      <c r="AI371" s="45"/>
      <c r="AJ371" s="45"/>
      <c r="AK371" s="45"/>
      <c r="AL371" s="44"/>
    </row>
    <row r="372" spans="26:38">
      <c r="Z372" s="44"/>
      <c r="AA372" s="44"/>
      <c r="AB372" s="45"/>
      <c r="AC372" s="45"/>
      <c r="AD372" s="45"/>
      <c r="AE372" s="45"/>
      <c r="AF372" s="45"/>
      <c r="AG372" s="45"/>
      <c r="AH372" s="45"/>
      <c r="AI372" s="45"/>
      <c r="AJ372" s="45"/>
      <c r="AK372" s="45"/>
      <c r="AL372" s="44"/>
    </row>
    <row r="373" spans="26:38">
      <c r="Z373" s="44"/>
      <c r="AA373" s="44"/>
      <c r="AB373" s="45"/>
      <c r="AC373" s="45"/>
      <c r="AD373" s="45"/>
      <c r="AE373" s="45"/>
      <c r="AF373" s="45"/>
      <c r="AG373" s="45"/>
      <c r="AH373" s="45"/>
      <c r="AI373" s="45"/>
      <c r="AJ373" s="45"/>
      <c r="AK373" s="45"/>
      <c r="AL373" s="44"/>
    </row>
    <row r="374" spans="26:38">
      <c r="Z374" s="44"/>
      <c r="AA374" s="44"/>
      <c r="AB374" s="45"/>
      <c r="AC374" s="45"/>
      <c r="AD374" s="45"/>
      <c r="AE374" s="45"/>
      <c r="AF374" s="45"/>
      <c r="AG374" s="45"/>
      <c r="AH374" s="45"/>
      <c r="AI374" s="45"/>
      <c r="AJ374" s="45"/>
      <c r="AK374" s="45"/>
      <c r="AL374" s="44"/>
    </row>
    <row r="375" spans="26:38">
      <c r="Z375" s="44"/>
      <c r="AA375" s="44"/>
      <c r="AB375" s="45"/>
      <c r="AC375" s="45"/>
      <c r="AD375" s="45"/>
      <c r="AE375" s="45"/>
      <c r="AF375" s="45"/>
      <c r="AG375" s="45"/>
      <c r="AH375" s="45"/>
      <c r="AI375" s="45"/>
      <c r="AJ375" s="45"/>
      <c r="AK375" s="45"/>
      <c r="AL375" s="44"/>
    </row>
    <row r="376" spans="26:38">
      <c r="Z376" s="44"/>
      <c r="AA376" s="44"/>
      <c r="AB376" s="45"/>
      <c r="AC376" s="45"/>
      <c r="AD376" s="45"/>
      <c r="AE376" s="45"/>
      <c r="AF376" s="45"/>
      <c r="AG376" s="45"/>
      <c r="AH376" s="45"/>
      <c r="AI376" s="45"/>
      <c r="AJ376" s="45"/>
      <c r="AK376" s="45"/>
      <c r="AL376" s="44"/>
    </row>
    <row r="377" spans="26:38">
      <c r="Z377" s="44"/>
      <c r="AA377" s="44"/>
      <c r="AB377" s="45"/>
      <c r="AC377" s="45"/>
      <c r="AD377" s="45"/>
      <c r="AE377" s="45"/>
      <c r="AF377" s="45"/>
      <c r="AG377" s="45"/>
      <c r="AH377" s="45"/>
      <c r="AI377" s="45"/>
      <c r="AJ377" s="45"/>
      <c r="AK377" s="45"/>
      <c r="AL377" s="44"/>
    </row>
    <row r="378" spans="26:38">
      <c r="Z378" s="44"/>
      <c r="AA378" s="44"/>
      <c r="AB378" s="45"/>
      <c r="AC378" s="45"/>
      <c r="AD378" s="45"/>
      <c r="AE378" s="45"/>
      <c r="AF378" s="45"/>
      <c r="AG378" s="45"/>
      <c r="AH378" s="45"/>
      <c r="AI378" s="45"/>
      <c r="AJ378" s="45"/>
      <c r="AK378" s="45"/>
      <c r="AL378" s="44"/>
    </row>
    <row r="379" spans="26:38">
      <c r="Z379" s="44"/>
      <c r="AA379" s="44"/>
      <c r="AB379" s="45"/>
      <c r="AC379" s="45"/>
      <c r="AD379" s="45"/>
      <c r="AE379" s="45"/>
      <c r="AF379" s="45"/>
      <c r="AG379" s="45"/>
      <c r="AH379" s="45"/>
      <c r="AI379" s="45"/>
      <c r="AJ379" s="45"/>
      <c r="AK379" s="45"/>
      <c r="AL379" s="44"/>
    </row>
    <row r="380" spans="26:38">
      <c r="Z380" s="44"/>
      <c r="AA380" s="44"/>
      <c r="AB380" s="45"/>
      <c r="AC380" s="45"/>
      <c r="AD380" s="45"/>
      <c r="AE380" s="45"/>
      <c r="AF380" s="45"/>
      <c r="AG380" s="45"/>
      <c r="AH380" s="45"/>
      <c r="AI380" s="45"/>
      <c r="AJ380" s="45"/>
      <c r="AK380" s="45"/>
      <c r="AL380" s="44"/>
    </row>
    <row r="381" spans="26:38">
      <c r="Z381" s="44"/>
      <c r="AA381" s="44"/>
      <c r="AB381" s="45"/>
      <c r="AC381" s="45"/>
      <c r="AD381" s="45"/>
      <c r="AE381" s="45"/>
      <c r="AF381" s="45"/>
      <c r="AG381" s="45"/>
      <c r="AH381" s="45"/>
      <c r="AI381" s="45"/>
      <c r="AJ381" s="45"/>
      <c r="AK381" s="45"/>
      <c r="AL381" s="44"/>
    </row>
    <row r="382" spans="26:38">
      <c r="Z382" s="44"/>
      <c r="AA382" s="44"/>
      <c r="AB382" s="45"/>
      <c r="AC382" s="45"/>
      <c r="AD382" s="45"/>
      <c r="AE382" s="45"/>
      <c r="AF382" s="45"/>
      <c r="AG382" s="45"/>
      <c r="AH382" s="45"/>
      <c r="AI382" s="45"/>
      <c r="AJ382" s="45"/>
      <c r="AK382" s="45"/>
      <c r="AL382" s="44"/>
    </row>
    <row r="383" spans="26:38">
      <c r="Z383" s="44"/>
      <c r="AA383" s="44"/>
      <c r="AB383" s="45"/>
      <c r="AC383" s="45"/>
      <c r="AD383" s="45"/>
      <c r="AE383" s="45"/>
      <c r="AF383" s="45"/>
      <c r="AG383" s="45"/>
      <c r="AH383" s="45"/>
      <c r="AI383" s="45"/>
      <c r="AJ383" s="45"/>
      <c r="AK383" s="45"/>
      <c r="AL383" s="44"/>
    </row>
    <row r="384" spans="26:38">
      <c r="Z384" s="44"/>
      <c r="AA384" s="44"/>
      <c r="AB384" s="45"/>
      <c r="AC384" s="45"/>
      <c r="AD384" s="45"/>
      <c r="AE384" s="45"/>
      <c r="AF384" s="45"/>
      <c r="AG384" s="45"/>
      <c r="AH384" s="45"/>
      <c r="AI384" s="45"/>
      <c r="AJ384" s="45"/>
      <c r="AK384" s="45"/>
      <c r="AL384" s="44"/>
    </row>
    <row r="385" spans="26:38">
      <c r="Z385" s="44"/>
      <c r="AA385" s="44"/>
      <c r="AB385" s="45"/>
      <c r="AC385" s="45"/>
      <c r="AD385" s="45"/>
      <c r="AE385" s="45"/>
      <c r="AF385" s="45"/>
      <c r="AG385" s="45"/>
      <c r="AH385" s="45"/>
      <c r="AI385" s="45"/>
      <c r="AJ385" s="45"/>
      <c r="AK385" s="45"/>
      <c r="AL385" s="44"/>
    </row>
    <row r="386" spans="26:38">
      <c r="Z386" s="44"/>
      <c r="AA386" s="44"/>
      <c r="AB386" s="45"/>
      <c r="AC386" s="45"/>
      <c r="AD386" s="45"/>
      <c r="AE386" s="45"/>
      <c r="AF386" s="45"/>
      <c r="AG386" s="45"/>
      <c r="AH386" s="45"/>
      <c r="AI386" s="45"/>
      <c r="AJ386" s="45"/>
      <c r="AK386" s="45"/>
      <c r="AL386" s="44"/>
    </row>
    <row r="387" spans="26:38">
      <c r="Z387" s="44"/>
      <c r="AA387" s="44"/>
      <c r="AB387" s="45"/>
      <c r="AC387" s="45"/>
      <c r="AD387" s="45"/>
      <c r="AE387" s="45"/>
      <c r="AF387" s="45"/>
      <c r="AG387" s="45"/>
      <c r="AH387" s="45"/>
      <c r="AI387" s="45"/>
      <c r="AJ387" s="45"/>
      <c r="AK387" s="45"/>
      <c r="AL387" s="44"/>
    </row>
    <row r="388" spans="26:38">
      <c r="Z388" s="44"/>
      <c r="AA388" s="44"/>
      <c r="AB388" s="45"/>
      <c r="AC388" s="45"/>
      <c r="AD388" s="45"/>
      <c r="AE388" s="45"/>
      <c r="AF388" s="45"/>
      <c r="AG388" s="45"/>
      <c r="AH388" s="45"/>
      <c r="AI388" s="45"/>
      <c r="AJ388" s="45"/>
      <c r="AK388" s="45"/>
      <c r="AL388" s="44"/>
    </row>
    <row r="389" spans="26:38">
      <c r="Z389" s="44"/>
      <c r="AA389" s="44"/>
      <c r="AB389" s="45"/>
      <c r="AC389" s="45"/>
      <c r="AD389" s="45"/>
      <c r="AE389" s="45"/>
      <c r="AF389" s="45"/>
      <c r="AG389" s="45"/>
      <c r="AH389" s="45"/>
      <c r="AI389" s="45"/>
      <c r="AJ389" s="45"/>
      <c r="AK389" s="45"/>
      <c r="AL389" s="44"/>
    </row>
    <row r="390" spans="26:38">
      <c r="Z390" s="44"/>
      <c r="AA390" s="44"/>
      <c r="AB390" s="45"/>
      <c r="AC390" s="45"/>
      <c r="AD390" s="45"/>
      <c r="AE390" s="45"/>
      <c r="AF390" s="45"/>
      <c r="AG390" s="45"/>
      <c r="AH390" s="45"/>
      <c r="AI390" s="45"/>
      <c r="AJ390" s="45"/>
      <c r="AK390" s="45"/>
      <c r="AL390" s="44"/>
    </row>
    <row r="391" spans="26:38">
      <c r="Z391" s="44"/>
      <c r="AA391" s="44"/>
      <c r="AB391" s="45"/>
      <c r="AC391" s="45"/>
      <c r="AD391" s="45"/>
      <c r="AE391" s="45"/>
      <c r="AF391" s="45"/>
      <c r="AG391" s="45"/>
      <c r="AH391" s="45"/>
      <c r="AI391" s="45"/>
      <c r="AJ391" s="45"/>
      <c r="AK391" s="45"/>
      <c r="AL391" s="44"/>
    </row>
    <row r="392" spans="26:38">
      <c r="Z392" s="44"/>
      <c r="AA392" s="44"/>
      <c r="AB392" s="45"/>
      <c r="AC392" s="45"/>
      <c r="AD392" s="45"/>
      <c r="AE392" s="45"/>
      <c r="AF392" s="45"/>
      <c r="AG392" s="45"/>
      <c r="AH392" s="45"/>
      <c r="AI392" s="45"/>
      <c r="AJ392" s="45"/>
      <c r="AK392" s="45"/>
      <c r="AL392" s="44"/>
    </row>
    <row r="393" spans="26:38">
      <c r="Z393" s="44"/>
      <c r="AA393" s="44"/>
      <c r="AB393" s="45"/>
      <c r="AC393" s="45"/>
      <c r="AD393" s="45"/>
      <c r="AE393" s="45"/>
      <c r="AF393" s="45"/>
      <c r="AG393" s="45"/>
      <c r="AH393" s="45"/>
      <c r="AI393" s="45"/>
      <c r="AJ393" s="45"/>
      <c r="AK393" s="45"/>
      <c r="AL393" s="44"/>
    </row>
    <row r="394" spans="26:38">
      <c r="Z394" s="44"/>
      <c r="AA394" s="44"/>
      <c r="AB394" s="45"/>
      <c r="AC394" s="45"/>
      <c r="AD394" s="45"/>
      <c r="AE394" s="45"/>
      <c r="AF394" s="45"/>
      <c r="AG394" s="45"/>
      <c r="AH394" s="45"/>
      <c r="AI394" s="45"/>
      <c r="AJ394" s="45"/>
      <c r="AK394" s="45"/>
      <c r="AL394" s="44"/>
    </row>
    <row r="395" spans="26:38">
      <c r="Z395" s="44"/>
      <c r="AA395" s="44"/>
      <c r="AB395" s="45"/>
      <c r="AC395" s="45"/>
      <c r="AD395" s="45"/>
      <c r="AE395" s="45"/>
      <c r="AF395" s="45"/>
      <c r="AG395" s="45"/>
      <c r="AH395" s="45"/>
      <c r="AI395" s="45"/>
      <c r="AJ395" s="45"/>
      <c r="AK395" s="45"/>
      <c r="AL395" s="44"/>
    </row>
    <row r="396" spans="26:38">
      <c r="Z396" s="44"/>
      <c r="AA396" s="44"/>
      <c r="AB396" s="45"/>
      <c r="AC396" s="45"/>
      <c r="AD396" s="45"/>
      <c r="AE396" s="45"/>
      <c r="AF396" s="45"/>
      <c r="AG396" s="45"/>
      <c r="AH396" s="45"/>
      <c r="AI396" s="45"/>
      <c r="AJ396" s="45"/>
      <c r="AK396" s="45"/>
      <c r="AL396" s="44"/>
    </row>
    <row r="397" spans="26:38">
      <c r="Z397" s="44"/>
      <c r="AA397" s="44"/>
      <c r="AB397" s="45"/>
      <c r="AC397" s="45"/>
      <c r="AD397" s="45"/>
      <c r="AE397" s="45"/>
      <c r="AF397" s="45"/>
      <c r="AG397" s="45"/>
      <c r="AH397" s="45"/>
      <c r="AI397" s="45"/>
      <c r="AJ397" s="45"/>
      <c r="AK397" s="45"/>
      <c r="AL397" s="44"/>
    </row>
    <row r="398" spans="26:38">
      <c r="Z398" s="44"/>
      <c r="AA398" s="44"/>
      <c r="AB398" s="45"/>
      <c r="AC398" s="45"/>
      <c r="AD398" s="45"/>
      <c r="AE398" s="45"/>
      <c r="AF398" s="45"/>
      <c r="AG398" s="45"/>
      <c r="AH398" s="45"/>
      <c r="AI398" s="45"/>
      <c r="AJ398" s="45"/>
      <c r="AK398" s="45"/>
      <c r="AL398" s="44"/>
    </row>
    <row r="399" spans="26:38">
      <c r="Z399" s="44"/>
      <c r="AA399" s="44"/>
      <c r="AB399" s="45"/>
      <c r="AC399" s="45"/>
      <c r="AD399" s="45"/>
      <c r="AE399" s="45"/>
      <c r="AF399" s="45"/>
      <c r="AG399" s="45"/>
      <c r="AH399" s="45"/>
      <c r="AI399" s="45"/>
      <c r="AJ399" s="45"/>
      <c r="AK399" s="45"/>
      <c r="AL399" s="44"/>
    </row>
    <row r="400" spans="26:38">
      <c r="Z400" s="44"/>
      <c r="AA400" s="44"/>
      <c r="AB400" s="46"/>
      <c r="AC400" s="46"/>
      <c r="AD400" s="46"/>
      <c r="AE400" s="46"/>
      <c r="AF400" s="46"/>
      <c r="AG400" s="46"/>
      <c r="AH400" s="46"/>
      <c r="AI400" s="46"/>
      <c r="AJ400" s="46"/>
      <c r="AK400" s="46"/>
      <c r="AL400" s="44"/>
    </row>
    <row r="401" spans="26:38">
      <c r="Z401" s="44"/>
      <c r="AA401" s="44"/>
      <c r="AB401" s="44"/>
      <c r="AC401" s="44"/>
      <c r="AD401" s="44"/>
      <c r="AE401" s="44"/>
      <c r="AF401" s="44"/>
      <c r="AG401" s="44"/>
      <c r="AH401" s="44"/>
      <c r="AI401" s="44"/>
      <c r="AJ401" s="44"/>
      <c r="AK401" s="44"/>
      <c r="AL401" s="44"/>
    </row>
    <row r="402" spans="26:38">
      <c r="Z402" s="44"/>
      <c r="AA402" s="44"/>
      <c r="AB402" s="44"/>
      <c r="AC402" s="44"/>
      <c r="AD402" s="44"/>
      <c r="AE402" s="44"/>
      <c r="AF402" s="44"/>
      <c r="AG402" s="44"/>
      <c r="AH402" s="44"/>
      <c r="AI402" s="44"/>
      <c r="AJ402" s="44"/>
      <c r="AK402" s="44"/>
      <c r="AL402" s="44"/>
    </row>
    <row r="403" spans="26:38">
      <c r="Z403" s="44"/>
      <c r="AA403" s="44"/>
      <c r="AB403" s="44"/>
      <c r="AC403" s="44"/>
      <c r="AD403" s="44"/>
      <c r="AE403" s="44"/>
      <c r="AF403" s="44"/>
      <c r="AG403" s="44"/>
      <c r="AH403" s="44"/>
      <c r="AI403" s="44"/>
      <c r="AJ403" s="44"/>
      <c r="AK403" s="44"/>
      <c r="AL403" s="44"/>
    </row>
  </sheetData>
  <mergeCells count="4">
    <mergeCell ref="E2:F3"/>
    <mergeCell ref="D2:D3"/>
    <mergeCell ref="AG3:AK3"/>
    <mergeCell ref="AB3:AF3"/>
  </mergeCells>
  <dataValidations count="1">
    <dataValidation type="list" allowBlank="1" showInputMessage="1" showErrorMessage="1" sqref="H5:H164">
      <formula1>Unités</formula1>
    </dataValidation>
  </dataValidations>
  <pageMargins left="0.7" right="0.7" top="0.75" bottom="0.75" header="0.3" footer="0.3"/>
  <pageSetup paperSize="9"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3"/>
  <dimension ref="A1:F26"/>
  <sheetViews>
    <sheetView workbookViewId="0">
      <selection activeCell="D1" sqref="D1"/>
    </sheetView>
  </sheetViews>
  <sheetFormatPr baseColWidth="10" defaultRowHeight="15"/>
  <cols>
    <col min="2" max="2" width="15.5703125" bestFit="1" customWidth="1"/>
    <col min="3" max="3" width="30" style="1" bestFit="1" customWidth="1"/>
    <col min="4" max="5" width="11.42578125" style="1"/>
  </cols>
  <sheetData>
    <row r="1" spans="1:6">
      <c r="A1" s="14" t="s">
        <v>0</v>
      </c>
      <c r="B1" s="14" t="s">
        <v>1</v>
      </c>
      <c r="C1" s="15" t="s">
        <v>2</v>
      </c>
      <c r="D1" s="2">
        <f ca="1">YEAR(TODAY())</f>
        <v>2017</v>
      </c>
      <c r="E1" s="3"/>
      <c r="F1" s="4"/>
    </row>
    <row r="2" spans="1:6">
      <c r="A2" s="6">
        <f ca="1">DATE(An,1,1)</f>
        <v>42736</v>
      </c>
      <c r="B2" s="6" t="s">
        <v>3</v>
      </c>
      <c r="C2" s="5"/>
    </row>
    <row r="3" spans="1:6">
      <c r="A3" s="6">
        <f ca="1">DATE(An,3,29.56+0.979*MOD(204-11*MOD(An,19),30)-WEEKDAY(DATE(An,3,28.56+0.979*MOD(204-11*MOD(An,19),30))))+1</f>
        <v>42842</v>
      </c>
      <c r="B3" s="6" t="s">
        <v>4</v>
      </c>
      <c r="C3" s="5"/>
    </row>
    <row r="4" spans="1:6">
      <c r="A4" s="6">
        <f ca="1">DATE(An,5,1)</f>
        <v>42856</v>
      </c>
      <c r="B4" s="6" t="s">
        <v>5</v>
      </c>
    </row>
    <row r="5" spans="1:6">
      <c r="A5" s="7">
        <f ca="1">DATE(An,5,8)</f>
        <v>42863</v>
      </c>
      <c r="B5" s="6" t="s">
        <v>6</v>
      </c>
    </row>
    <row r="6" spans="1:6">
      <c r="A6" s="6">
        <f ca="1">DATE(An,3,29.56+0.979*MOD(204-11*MOD(An,19),30)-WEEKDAY(DATE(An,3,28.56+0.979*MOD(204-11*MOD(An,19),30))))+1+49</f>
        <v>42891</v>
      </c>
      <c r="B6" s="6" t="s">
        <v>7</v>
      </c>
    </row>
    <row r="7" spans="1:6">
      <c r="A7" s="6">
        <f ca="1">DATE(An,7,14)</f>
        <v>42930</v>
      </c>
      <c r="B7" s="6" t="s">
        <v>8</v>
      </c>
    </row>
    <row r="8" spans="1:6">
      <c r="A8" s="6">
        <f ca="1">DATE(An,8,15)</f>
        <v>42962</v>
      </c>
      <c r="B8" s="6" t="s">
        <v>11</v>
      </c>
    </row>
    <row r="9" spans="1:6">
      <c r="A9" s="7">
        <f ca="1">DATE(An,11,1)</f>
        <v>43040</v>
      </c>
      <c r="B9" s="6" t="s">
        <v>9</v>
      </c>
    </row>
    <row r="10" spans="1:6">
      <c r="A10" s="7">
        <f ca="1">DATE(An,11,11)</f>
        <v>43050</v>
      </c>
      <c r="B10" s="6" t="s">
        <v>10</v>
      </c>
    </row>
    <row r="11" spans="1:6">
      <c r="A11" s="7">
        <f ca="1">DATE(An,12,19)</f>
        <v>43088</v>
      </c>
      <c r="B11" s="7" t="s">
        <v>12</v>
      </c>
    </row>
    <row r="12" spans="1:6">
      <c r="A12" s="7">
        <f ca="1">DATE(An,12,20)</f>
        <v>43089</v>
      </c>
      <c r="B12" s="7" t="s">
        <v>12</v>
      </c>
    </row>
    <row r="13" spans="1:6">
      <c r="A13" s="7">
        <f ca="1">DATE(An,12,21)</f>
        <v>43090</v>
      </c>
      <c r="B13" s="7" t="s">
        <v>12</v>
      </c>
    </row>
    <row r="14" spans="1:6">
      <c r="A14" s="7">
        <f ca="1">DATE(An,12,22)</f>
        <v>43091</v>
      </c>
      <c r="B14" s="7" t="s">
        <v>12</v>
      </c>
    </row>
    <row r="15" spans="1:6">
      <c r="A15" s="7">
        <f ca="1">DATE(An,12,23)</f>
        <v>43092</v>
      </c>
      <c r="B15" s="7" t="s">
        <v>12</v>
      </c>
    </row>
    <row r="16" spans="1:6">
      <c r="A16" s="7">
        <f ca="1">DATE(An,12,24)</f>
        <v>43093</v>
      </c>
      <c r="B16" s="9" t="s">
        <v>12</v>
      </c>
    </row>
    <row r="17" spans="1:2">
      <c r="A17" s="7">
        <f ca="1">DATE(An,12,25)</f>
        <v>43094</v>
      </c>
      <c r="B17" s="9" t="s">
        <v>13</v>
      </c>
    </row>
    <row r="18" spans="1:2">
      <c r="A18" s="7">
        <f ca="1">DATE(An,12,26)</f>
        <v>43095</v>
      </c>
      <c r="B18" s="9" t="s">
        <v>12</v>
      </c>
    </row>
    <row r="19" spans="1:2">
      <c r="A19" s="7">
        <f ca="1">DATE(An,12,27)</f>
        <v>43096</v>
      </c>
      <c r="B19" s="7" t="s">
        <v>12</v>
      </c>
    </row>
    <row r="20" spans="1:2">
      <c r="A20" s="7">
        <f ca="1">DATE(An,12,28)</f>
        <v>43097</v>
      </c>
      <c r="B20" s="7" t="s">
        <v>12</v>
      </c>
    </row>
    <row r="21" spans="1:2">
      <c r="A21" s="7">
        <f ca="1">DATE(An,12,29)</f>
        <v>43098</v>
      </c>
      <c r="B21" s="7" t="s">
        <v>12</v>
      </c>
    </row>
    <row r="22" spans="1:2">
      <c r="A22" s="7">
        <f ca="1">DATE(An,12,30)</f>
        <v>43099</v>
      </c>
      <c r="B22" s="7" t="s">
        <v>12</v>
      </c>
    </row>
    <row r="23" spans="1:2">
      <c r="A23" s="7">
        <f ca="1">DATE(An,12,31)</f>
        <v>43100</v>
      </c>
      <c r="B23" s="7" t="s">
        <v>12</v>
      </c>
    </row>
    <row r="24" spans="1:2">
      <c r="A24" s="7">
        <f ca="1">DATE(An+1,1,1)</f>
        <v>43101</v>
      </c>
      <c r="B24" s="9" t="s">
        <v>14</v>
      </c>
    </row>
    <row r="25" spans="1:2">
      <c r="A25" s="7">
        <f ca="1">DATE(An+1,1,2)</f>
        <v>43102</v>
      </c>
      <c r="B25" s="9" t="s">
        <v>12</v>
      </c>
    </row>
    <row r="26" spans="1:2">
      <c r="A26" s="7">
        <f ca="1">DATE(An+1,1,3)</f>
        <v>43103</v>
      </c>
      <c r="B26" s="7" t="s">
        <v>12</v>
      </c>
    </row>
  </sheetData>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sheetPr codeName="Feuil4"/>
  <dimension ref="C4:D16"/>
  <sheetViews>
    <sheetView workbookViewId="0">
      <selection activeCell="C5" sqref="C5:D6"/>
    </sheetView>
  </sheetViews>
  <sheetFormatPr baseColWidth="10" defaultRowHeight="15"/>
  <cols>
    <col min="3" max="3" width="34.140625" customWidth="1"/>
    <col min="4" max="4" width="11.42578125" style="106"/>
  </cols>
  <sheetData>
    <row r="4" spans="3:4">
      <c r="C4" s="98" t="s">
        <v>147</v>
      </c>
      <c r="D4" s="104" t="s">
        <v>148</v>
      </c>
    </row>
    <row r="5" spans="3:4">
      <c r="C5" s="181" t="s">
        <v>188</v>
      </c>
      <c r="D5" s="182">
        <v>30</v>
      </c>
    </row>
    <row r="6" spans="3:4">
      <c r="C6" s="183"/>
      <c r="D6" s="184"/>
    </row>
    <row r="7" spans="3:4">
      <c r="C7" s="99"/>
      <c r="D7" s="103"/>
    </row>
    <row r="8" spans="3:4">
      <c r="C8" s="99"/>
      <c r="D8" s="103"/>
    </row>
    <row r="9" spans="3:4">
      <c r="C9" s="99"/>
      <c r="D9" s="103"/>
    </row>
    <row r="10" spans="3:4">
      <c r="C10" s="99"/>
      <c r="D10" s="103"/>
    </row>
    <row r="11" spans="3:4">
      <c r="C11" s="99"/>
      <c r="D11" s="103"/>
    </row>
    <row r="12" spans="3:4">
      <c r="C12" s="99"/>
      <c r="D12" s="103"/>
    </row>
    <row r="13" spans="3:4">
      <c r="C13" s="99"/>
      <c r="D13" s="103"/>
    </row>
    <row r="14" spans="3:4">
      <c r="C14" s="99"/>
      <c r="D14" s="103"/>
    </row>
    <row r="15" spans="3:4">
      <c r="C15" s="99"/>
      <c r="D15" s="103"/>
    </row>
    <row r="16" spans="3:4">
      <c r="C16" s="100"/>
      <c r="D16" s="105"/>
    </row>
  </sheetData>
  <pageMargins left="0.7" right="0.7" top="0.75" bottom="0.75" header="0.3" footer="0.3"/>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sheetPr codeName="Feuil5"/>
  <dimension ref="B1:M94"/>
  <sheetViews>
    <sheetView topLeftCell="D1" workbookViewId="0">
      <selection activeCell="F4" sqref="F4"/>
    </sheetView>
  </sheetViews>
  <sheetFormatPr baseColWidth="10" defaultRowHeight="15"/>
  <cols>
    <col min="2" max="2" width="34.7109375" customWidth="1"/>
    <col min="5" max="5" width="34.7109375" customWidth="1"/>
    <col min="6" max="6" width="14.7109375" customWidth="1"/>
    <col min="8" max="8" width="11.42578125" customWidth="1"/>
    <col min="10" max="10" width="34.7109375" customWidth="1"/>
    <col min="11" max="11" width="14.7109375" customWidth="1"/>
  </cols>
  <sheetData>
    <row r="1" spans="2:13">
      <c r="D1" s="187"/>
      <c r="E1" s="187"/>
      <c r="F1" s="187"/>
      <c r="G1" s="187"/>
      <c r="H1" s="187"/>
      <c r="I1" s="187"/>
      <c r="J1" s="187"/>
      <c r="K1" s="59"/>
      <c r="L1" s="109"/>
      <c r="M1" s="109"/>
    </row>
    <row r="2" spans="2:13" ht="33.75">
      <c r="B2" s="203" t="s">
        <v>149</v>
      </c>
      <c r="C2" s="204"/>
      <c r="D2" s="205" t="s">
        <v>32</v>
      </c>
      <c r="E2" s="205"/>
      <c r="F2" s="205"/>
      <c r="G2" s="187"/>
      <c r="H2" s="187"/>
      <c r="I2" s="205" t="s">
        <v>34</v>
      </c>
      <c r="J2" s="205"/>
      <c r="K2" s="205"/>
      <c r="L2" s="185"/>
      <c r="M2" s="109"/>
    </row>
    <row r="3" spans="2:13">
      <c r="B3" s="101">
        <f ca="1">TODAY()</f>
        <v>42775</v>
      </c>
      <c r="C3" s="12" t="s">
        <v>148</v>
      </c>
      <c r="D3" s="12" t="s">
        <v>189</v>
      </c>
      <c r="E3" s="186">
        <f ca="1">TODAY()</f>
        <v>42775</v>
      </c>
      <c r="F3" s="170" t="s">
        <v>148</v>
      </c>
      <c r="G3" s="187"/>
      <c r="H3" s="187"/>
      <c r="I3" s="12" t="s">
        <v>189</v>
      </c>
      <c r="J3" s="101">
        <f ca="1">TODAY()</f>
        <v>42775</v>
      </c>
      <c r="K3" s="12" t="s">
        <v>148</v>
      </c>
      <c r="L3" s="59"/>
      <c r="M3" s="109"/>
    </row>
    <row r="4" spans="2:13">
      <c r="B4" s="34"/>
      <c r="C4" s="107" t="str">
        <f>IF(ISBLANK(B4),"",VLOOKUP(B4,Tarifs[],2,0))</f>
        <v/>
      </c>
      <c r="D4" s="12"/>
      <c r="E4" s="12"/>
      <c r="F4" s="188" t="str">
        <f>IF(ISBLANK(E4),"",VLOOKUP(E4,Tarifs[],2,0)*D4)</f>
        <v/>
      </c>
      <c r="G4" s="187"/>
      <c r="H4" s="187"/>
      <c r="I4" s="12"/>
      <c r="J4" s="12"/>
      <c r="K4" s="188" t="str">
        <f>IF(ISBLANK(J4),"",VLOOKUP(J4,Tarifs[],2,0)*I4)</f>
        <v/>
      </c>
      <c r="L4" s="110"/>
      <c r="M4" s="109"/>
    </row>
    <row r="5" spans="2:13">
      <c r="B5" s="34"/>
      <c r="C5" s="107"/>
      <c r="D5" s="12"/>
      <c r="E5" s="12"/>
      <c r="F5" s="188" t="str">
        <f>IF(ISBLANK(E5),"",VLOOKUP(E5,Tarifs[],2,0)*D5)</f>
        <v/>
      </c>
      <c r="G5" s="187"/>
      <c r="H5" s="187"/>
      <c r="I5" s="12"/>
      <c r="J5" s="12"/>
      <c r="K5" s="188" t="str">
        <f>IF(ISBLANK(J5),"",VLOOKUP(J5,Tarifs[],2,0)*I5)</f>
        <v/>
      </c>
      <c r="L5" s="110"/>
      <c r="M5" s="109"/>
    </row>
    <row r="6" spans="2:13">
      <c r="B6" s="34"/>
      <c r="C6" s="107"/>
      <c r="D6" s="12"/>
      <c r="E6" s="12"/>
      <c r="F6" s="188" t="str">
        <f>IF(ISBLANK(E6),"",VLOOKUP(E6,Tarifs[],2,0)*D6)</f>
        <v/>
      </c>
      <c r="G6" s="187"/>
      <c r="H6" s="187"/>
      <c r="I6" s="12"/>
      <c r="J6" s="12"/>
      <c r="K6" s="188" t="str">
        <f>IF(ISBLANK(J6),"",VLOOKUP(J6,Tarifs[],2,0)*I6)</f>
        <v/>
      </c>
      <c r="L6" s="110"/>
      <c r="M6" s="109"/>
    </row>
    <row r="7" spans="2:13">
      <c r="B7" s="34"/>
      <c r="C7" s="107"/>
      <c r="D7" s="12"/>
      <c r="E7" s="12"/>
      <c r="F7" s="188" t="str">
        <f>IF(ISBLANK(E7),"",VLOOKUP(E7,Tarifs[],2,0)*D7)</f>
        <v/>
      </c>
      <c r="G7" s="187"/>
      <c r="H7" s="187"/>
      <c r="I7" s="12"/>
      <c r="J7" s="12"/>
      <c r="K7" s="188" t="str">
        <f>IF(ISBLANK(J7),"",VLOOKUP(J7,Tarifs[],2,0)*I7)</f>
        <v/>
      </c>
      <c r="L7" s="110"/>
      <c r="M7" s="109"/>
    </row>
    <row r="8" spans="2:13">
      <c r="B8" s="34"/>
      <c r="C8" s="107"/>
      <c r="D8" s="12"/>
      <c r="E8" s="12"/>
      <c r="F8" s="188" t="str">
        <f>IF(ISBLANK(E8),"",VLOOKUP(E8,Tarifs[],2,0)*D8)</f>
        <v/>
      </c>
      <c r="G8" s="187"/>
      <c r="H8" s="187"/>
      <c r="I8" s="12"/>
      <c r="J8" s="12"/>
      <c r="K8" s="188" t="str">
        <f>IF(ISBLANK(J8),"",VLOOKUP(J8,Tarifs[],2,0)*I8)</f>
        <v/>
      </c>
      <c r="L8" s="110"/>
      <c r="M8" s="109"/>
    </row>
    <row r="9" spans="2:13">
      <c r="B9" s="34"/>
      <c r="C9" s="107"/>
      <c r="D9" s="12"/>
      <c r="E9" s="12"/>
      <c r="F9" s="188" t="str">
        <f>IF(ISBLANK(E9),"",VLOOKUP(E9,Tarifs[],2,0)*D9)</f>
        <v/>
      </c>
      <c r="G9" s="187"/>
      <c r="H9" s="187"/>
      <c r="I9" s="12"/>
      <c r="J9" s="12"/>
      <c r="K9" s="188" t="str">
        <f>IF(ISBLANK(J9),"",VLOOKUP(J9,Tarifs[],2,0)*I9)</f>
        <v/>
      </c>
      <c r="L9" s="110"/>
      <c r="M9" s="109"/>
    </row>
    <row r="10" spans="2:13">
      <c r="B10" s="34"/>
      <c r="C10" s="107"/>
      <c r="D10" s="12"/>
      <c r="E10" s="12"/>
      <c r="F10" s="188" t="str">
        <f>IF(ISBLANK(E10),"",VLOOKUP(E10,Tarifs[],2,0)*D10)</f>
        <v/>
      </c>
      <c r="G10" s="187"/>
      <c r="H10" s="187"/>
      <c r="I10" s="12"/>
      <c r="J10" s="12"/>
      <c r="K10" s="188" t="str">
        <f>IF(ISBLANK(J10),"",VLOOKUP(J10,Tarifs[],2,0)*I10)</f>
        <v/>
      </c>
      <c r="L10" s="110"/>
      <c r="M10" s="109"/>
    </row>
    <row r="11" spans="2:13">
      <c r="B11" s="34"/>
      <c r="C11" s="107"/>
      <c r="D11" s="12"/>
      <c r="E11" s="12"/>
      <c r="F11" s="188" t="str">
        <f>IF(ISBLANK(E11),"",VLOOKUP(E11,Tarifs[],2,0)*D11)</f>
        <v/>
      </c>
      <c r="G11" s="187"/>
      <c r="H11" s="187"/>
      <c r="I11" s="12"/>
      <c r="J11" s="12"/>
      <c r="K11" s="188" t="str">
        <f>IF(ISBLANK(J11),"",VLOOKUP(J11,Tarifs[],2,0)*I11)</f>
        <v/>
      </c>
      <c r="L11" s="110"/>
      <c r="M11" s="109"/>
    </row>
    <row r="12" spans="2:13">
      <c r="B12" s="34"/>
      <c r="C12" s="107"/>
      <c r="D12" s="12"/>
      <c r="E12" s="12"/>
      <c r="F12" s="188" t="str">
        <f>IF(ISBLANK(E12),"",VLOOKUP(E12,Tarifs[],2,0)*D12)</f>
        <v/>
      </c>
      <c r="G12" s="187"/>
      <c r="H12" s="187"/>
      <c r="I12" s="12"/>
      <c r="J12" s="12"/>
      <c r="K12" s="188" t="str">
        <f>IF(ISBLANK(J12),"",VLOOKUP(J12,Tarifs[],2,0)*I12)</f>
        <v/>
      </c>
      <c r="L12" s="110"/>
      <c r="M12" s="109"/>
    </row>
    <row r="13" spans="2:13">
      <c r="B13" s="34"/>
      <c r="C13" s="107"/>
      <c r="D13" s="12"/>
      <c r="E13" s="12"/>
      <c r="F13" s="188" t="str">
        <f>IF(ISBLANK(E13),"",VLOOKUP(E13,Tarifs[],2,0)*D13)</f>
        <v/>
      </c>
      <c r="G13" s="187"/>
      <c r="H13" s="187"/>
      <c r="I13" s="12"/>
      <c r="J13" s="12"/>
      <c r="K13" s="188" t="str">
        <f>IF(ISBLANK(J13),"",VLOOKUP(J13,Tarifs[],2,0)*I13)</f>
        <v/>
      </c>
      <c r="L13" s="110"/>
      <c r="M13" s="109"/>
    </row>
    <row r="14" spans="2:13">
      <c r="B14" s="34"/>
      <c r="C14" s="107"/>
      <c r="D14" s="12"/>
      <c r="E14" s="12"/>
      <c r="F14" s="188" t="str">
        <f>IF(ISBLANK(E14),"",VLOOKUP(E14,Tarifs[],2,0)*D14)</f>
        <v/>
      </c>
      <c r="G14" s="187"/>
      <c r="H14" s="187"/>
      <c r="I14" s="12"/>
      <c r="J14" s="12"/>
      <c r="K14" s="188" t="str">
        <f>IF(ISBLANK(J14),"",VLOOKUP(J14,Tarifs[],2,0)*I14)</f>
        <v/>
      </c>
      <c r="L14" s="110"/>
      <c r="M14" s="109"/>
    </row>
    <row r="15" spans="2:13">
      <c r="B15" s="34"/>
      <c r="C15" s="107"/>
      <c r="D15" s="12"/>
      <c r="E15" s="12"/>
      <c r="F15" s="188" t="str">
        <f>IF(ISBLANK(E15),"",VLOOKUP(E15,Tarifs[],2,0)*D15)</f>
        <v/>
      </c>
      <c r="G15" s="187"/>
      <c r="H15" s="187"/>
      <c r="I15" s="12"/>
      <c r="J15" s="12"/>
      <c r="K15" s="188" t="str">
        <f>IF(ISBLANK(J15),"",VLOOKUP(J15,Tarifs[],2,0)*I15)</f>
        <v/>
      </c>
      <c r="L15" s="110"/>
      <c r="M15" s="109"/>
    </row>
    <row r="16" spans="2:13">
      <c r="B16" s="34"/>
      <c r="C16" s="107"/>
      <c r="D16" s="12"/>
      <c r="E16" s="12"/>
      <c r="F16" s="188" t="str">
        <f>IF(ISBLANK(E16),"",VLOOKUP(E16,Tarifs[],2,0)*D16)</f>
        <v/>
      </c>
      <c r="G16" s="187"/>
      <c r="H16" s="187"/>
      <c r="I16" s="12"/>
      <c r="J16" s="12"/>
      <c r="K16" s="188" t="str">
        <f>IF(ISBLANK(J16),"",VLOOKUP(J16,Tarifs[],2,0)*I16)</f>
        <v/>
      </c>
      <c r="L16" s="110"/>
      <c r="M16" s="109"/>
    </row>
    <row r="17" spans="2:13">
      <c r="B17" s="34"/>
      <c r="C17" s="107"/>
      <c r="D17" s="12"/>
      <c r="E17" s="12"/>
      <c r="F17" s="188" t="str">
        <f>IF(ISBLANK(E17),"",VLOOKUP(E17,Tarifs[],2,0)*D17)</f>
        <v/>
      </c>
      <c r="G17" s="187"/>
      <c r="H17" s="187"/>
      <c r="I17" s="12"/>
      <c r="J17" s="12"/>
      <c r="K17" s="188" t="str">
        <f>IF(ISBLANK(J17),"",VLOOKUP(J17,Tarifs[],2,0)*I17)</f>
        <v/>
      </c>
      <c r="L17" s="110"/>
      <c r="M17" s="109"/>
    </row>
    <row r="18" spans="2:13">
      <c r="B18" s="34"/>
      <c r="C18" s="107"/>
      <c r="D18" s="12"/>
      <c r="E18" s="12"/>
      <c r="F18" s="188" t="str">
        <f>IF(ISBLANK(E18),"",VLOOKUP(E18,Tarifs[],2,0)*D18)</f>
        <v/>
      </c>
      <c r="G18" s="187"/>
      <c r="H18" s="187"/>
      <c r="I18" s="12"/>
      <c r="J18" s="12"/>
      <c r="K18" s="188" t="str">
        <f>IF(ISBLANK(J18),"",VLOOKUP(J18,Tarifs[],2,0)*I18)</f>
        <v/>
      </c>
      <c r="L18" s="110"/>
      <c r="M18" s="109"/>
    </row>
    <row r="19" spans="2:13">
      <c r="B19" s="34"/>
      <c r="C19" s="107"/>
      <c r="D19" s="12"/>
      <c r="E19" s="12"/>
      <c r="F19" s="188" t="str">
        <f>IF(ISBLANK(E19),"",VLOOKUP(E19,Tarifs[],2,0)*D19)</f>
        <v/>
      </c>
      <c r="G19" s="187"/>
      <c r="H19" s="187"/>
      <c r="I19" s="12"/>
      <c r="J19" s="12"/>
      <c r="K19" s="188" t="str">
        <f>IF(ISBLANK(J19),"",VLOOKUP(J19,Tarifs[],2,0)*I19)</f>
        <v/>
      </c>
      <c r="L19" s="110"/>
      <c r="M19" s="109"/>
    </row>
    <row r="20" spans="2:13">
      <c r="B20" s="34"/>
      <c r="C20" s="107"/>
      <c r="D20" s="12"/>
      <c r="E20" s="12"/>
      <c r="F20" s="188" t="str">
        <f>IF(ISBLANK(E20),"",VLOOKUP(E20,Tarifs[],2,0)*D20)</f>
        <v/>
      </c>
      <c r="G20" s="187"/>
      <c r="H20" s="187"/>
      <c r="I20" s="12"/>
      <c r="J20" s="12"/>
      <c r="K20" s="188" t="str">
        <f>IF(ISBLANK(J20),"",VLOOKUP(J20,Tarifs[],2,0)*I20)</f>
        <v/>
      </c>
      <c r="L20" s="110"/>
      <c r="M20" s="109"/>
    </row>
    <row r="21" spans="2:13">
      <c r="B21" s="34"/>
      <c r="C21" s="107"/>
      <c r="D21" s="12"/>
      <c r="E21" s="12"/>
      <c r="F21" s="188" t="str">
        <f>IF(ISBLANK(E21),"",VLOOKUP(E21,Tarifs[],2,0)*D21)</f>
        <v/>
      </c>
      <c r="G21" s="187"/>
      <c r="H21" s="187"/>
      <c r="I21" s="12"/>
      <c r="J21" s="12"/>
      <c r="K21" s="188" t="str">
        <f>IF(ISBLANK(J21),"",VLOOKUP(J21,Tarifs[],2,0)*I21)</f>
        <v/>
      </c>
      <c r="L21" s="110"/>
      <c r="M21" s="109"/>
    </row>
    <row r="22" spans="2:13">
      <c r="B22" s="34"/>
      <c r="C22" s="107"/>
      <c r="D22" s="12"/>
      <c r="E22" s="12"/>
      <c r="F22" s="188" t="str">
        <f>IF(ISBLANK(E22),"",VLOOKUP(E22,Tarifs[],2,0)*D22)</f>
        <v/>
      </c>
      <c r="G22" s="187"/>
      <c r="H22" s="187"/>
      <c r="I22" s="12"/>
      <c r="J22" s="12"/>
      <c r="K22" s="188" t="str">
        <f>IF(ISBLANK(J22),"",VLOOKUP(J22,Tarifs[],2,0)*I22)</f>
        <v/>
      </c>
      <c r="L22" s="110"/>
      <c r="M22" s="109"/>
    </row>
    <row r="23" spans="2:13">
      <c r="B23" s="34"/>
      <c r="C23" s="107"/>
      <c r="D23" s="12"/>
      <c r="E23" s="12"/>
      <c r="F23" s="188" t="str">
        <f>IF(ISBLANK(E23),"",VLOOKUP(E23,Tarifs[],2,0)*D23)</f>
        <v/>
      </c>
      <c r="G23" s="187"/>
      <c r="H23" s="187"/>
      <c r="I23" s="12"/>
      <c r="J23" s="12"/>
      <c r="K23" s="188" t="str">
        <f>IF(ISBLANK(J23),"",VLOOKUP(J23,Tarifs[],2,0)*I23)</f>
        <v/>
      </c>
      <c r="L23" s="110"/>
      <c r="M23" s="109"/>
    </row>
    <row r="24" spans="2:13">
      <c r="B24" s="34"/>
      <c r="C24" s="107"/>
      <c r="D24" s="12"/>
      <c r="E24" s="12"/>
      <c r="F24" s="188" t="str">
        <f>IF(ISBLANK(E24),"",VLOOKUP(E24,Tarifs[],2,0)*D24)</f>
        <v/>
      </c>
      <c r="G24" s="187"/>
      <c r="H24" s="187"/>
      <c r="I24" s="12"/>
      <c r="J24" s="12"/>
      <c r="K24" s="188" t="str">
        <f>IF(ISBLANK(J24),"",VLOOKUP(J24,Tarifs[],2,0)*I24)</f>
        <v/>
      </c>
      <c r="L24" s="110"/>
      <c r="M24" s="109"/>
    </row>
    <row r="25" spans="2:13">
      <c r="B25" s="34"/>
      <c r="C25" s="107"/>
      <c r="D25" s="12"/>
      <c r="E25" s="12"/>
      <c r="F25" s="188" t="str">
        <f>IF(ISBLANK(E25),"",VLOOKUP(E25,Tarifs[],2,0)*D25)</f>
        <v/>
      </c>
      <c r="G25" s="187"/>
      <c r="H25" s="187"/>
      <c r="I25" s="12"/>
      <c r="J25" s="12"/>
      <c r="K25" s="188" t="str">
        <f>IF(ISBLANK(J25),"",VLOOKUP(J25,Tarifs[],2,0)*I25)</f>
        <v/>
      </c>
      <c r="L25" s="110"/>
      <c r="M25" s="109"/>
    </row>
    <row r="26" spans="2:13">
      <c r="B26" s="34"/>
      <c r="C26" s="107"/>
      <c r="D26" s="12"/>
      <c r="E26" s="12"/>
      <c r="F26" s="188" t="str">
        <f>IF(ISBLANK(E26),"",VLOOKUP(E26,Tarifs[],2,0)*D26)</f>
        <v/>
      </c>
      <c r="G26" s="187"/>
      <c r="H26" s="187"/>
      <c r="I26" s="12"/>
      <c r="J26" s="12"/>
      <c r="K26" s="188" t="str">
        <f>IF(ISBLANK(J26),"",VLOOKUP(J26,Tarifs[],2,0)*I26)</f>
        <v/>
      </c>
      <c r="L26" s="110"/>
      <c r="M26" s="109"/>
    </row>
    <row r="27" spans="2:13">
      <c r="B27" s="34"/>
      <c r="C27" s="107"/>
      <c r="D27" s="12"/>
      <c r="E27" s="12"/>
      <c r="F27" s="188" t="str">
        <f>IF(ISBLANK(E27),"",VLOOKUP(E27,Tarifs[],2,0)*D27)</f>
        <v/>
      </c>
      <c r="G27" s="187"/>
      <c r="H27" s="187"/>
      <c r="I27" s="12"/>
      <c r="J27" s="12"/>
      <c r="K27" s="188" t="str">
        <f>IF(ISBLANK(J27),"",VLOOKUP(J27,Tarifs[],2,0)*I27)</f>
        <v/>
      </c>
      <c r="L27" s="110"/>
      <c r="M27" s="109"/>
    </row>
    <row r="28" spans="2:13">
      <c r="B28" s="34"/>
      <c r="C28" s="107"/>
      <c r="D28" s="12"/>
      <c r="E28" s="12"/>
      <c r="F28" s="188" t="str">
        <f>IF(ISBLANK(E28),"",VLOOKUP(E28,Tarifs[],2,0)*D28)</f>
        <v/>
      </c>
      <c r="G28" s="187"/>
      <c r="H28" s="187"/>
      <c r="I28" s="12"/>
      <c r="J28" s="12"/>
      <c r="K28" s="188" t="str">
        <f>IF(ISBLANK(J28),"",VLOOKUP(J28,Tarifs[],2,0)*I28)</f>
        <v/>
      </c>
      <c r="L28" s="110"/>
      <c r="M28" s="109"/>
    </row>
    <row r="29" spans="2:13">
      <c r="B29" s="34"/>
      <c r="C29" s="107"/>
      <c r="D29" s="12"/>
      <c r="E29" s="12"/>
      <c r="F29" s="188" t="str">
        <f>IF(ISBLANK(E29),"",VLOOKUP(E29,Tarifs[],2,0)*D29)</f>
        <v/>
      </c>
      <c r="G29" s="187"/>
      <c r="H29" s="187"/>
      <c r="I29" s="12"/>
      <c r="J29" s="12"/>
      <c r="K29" s="188" t="str">
        <f>IF(ISBLANK(J29),"",VLOOKUP(J29,Tarifs[],2,0)*I29)</f>
        <v/>
      </c>
      <c r="L29" s="110"/>
      <c r="M29" s="109"/>
    </row>
    <row r="30" spans="2:13">
      <c r="B30" s="102" t="s">
        <v>150</v>
      </c>
      <c r="C30" s="108">
        <f>SUM(C4:C29)</f>
        <v>0</v>
      </c>
      <c r="D30" s="187"/>
      <c r="E30" s="189" t="s">
        <v>150</v>
      </c>
      <c r="F30" s="190">
        <f>SUM(F4:F29)</f>
        <v>0</v>
      </c>
      <c r="G30" s="187"/>
      <c r="H30" s="187"/>
      <c r="I30" s="187"/>
      <c r="J30" s="189" t="s">
        <v>150</v>
      </c>
      <c r="K30" s="190">
        <f>SUM(K4:K29)</f>
        <v>0</v>
      </c>
      <c r="L30" s="111"/>
      <c r="M30" s="109"/>
    </row>
    <row r="31" spans="2:13">
      <c r="D31" s="187"/>
      <c r="E31" s="187"/>
      <c r="F31" s="187"/>
      <c r="G31" s="187"/>
      <c r="H31" s="187"/>
      <c r="I31" s="187"/>
      <c r="J31" s="187"/>
      <c r="K31" s="187"/>
      <c r="L31" s="109"/>
      <c r="M31" s="109"/>
    </row>
    <row r="32" spans="2:13">
      <c r="D32" s="187"/>
      <c r="E32" s="187"/>
      <c r="F32" s="187"/>
      <c r="G32" s="187"/>
      <c r="H32" s="187"/>
      <c r="I32" s="187"/>
      <c r="J32" s="187"/>
      <c r="K32" s="187"/>
    </row>
    <row r="33" spans="2:11" ht="33.75">
      <c r="B33" s="203" t="s">
        <v>44</v>
      </c>
      <c r="C33" s="204"/>
      <c r="D33" s="205" t="s">
        <v>65</v>
      </c>
      <c r="E33" s="205"/>
      <c r="F33" s="205"/>
      <c r="G33" s="187"/>
      <c r="H33" s="187"/>
      <c r="I33" s="205" t="s">
        <v>151</v>
      </c>
      <c r="J33" s="205"/>
      <c r="K33" s="205"/>
    </row>
    <row r="34" spans="2:11">
      <c r="B34" s="101">
        <f ca="1">TODAY()</f>
        <v>42775</v>
      </c>
      <c r="C34" s="12" t="s">
        <v>148</v>
      </c>
      <c r="D34" s="12" t="s">
        <v>189</v>
      </c>
      <c r="E34" s="186">
        <f ca="1">TODAY()</f>
        <v>42775</v>
      </c>
      <c r="F34" s="170" t="s">
        <v>148</v>
      </c>
      <c r="G34" s="187"/>
      <c r="H34" s="187"/>
      <c r="I34" s="12" t="s">
        <v>189</v>
      </c>
      <c r="J34" s="186">
        <f ca="1">TODAY()</f>
        <v>42775</v>
      </c>
      <c r="K34" s="170" t="s">
        <v>148</v>
      </c>
    </row>
    <row r="35" spans="2:11">
      <c r="B35" s="34"/>
      <c r="C35" s="107" t="str">
        <f>IF(ISBLANK(B35),"",VLOOKUP(B35,Tarifs[],2,0))</f>
        <v/>
      </c>
      <c r="D35" s="12"/>
      <c r="E35" s="12"/>
      <c r="F35" s="188" t="str">
        <f>IF(ISBLANK(E35),"",VLOOKUP(E35,Tarifs[],2,0)*D35)</f>
        <v/>
      </c>
      <c r="G35" s="187"/>
      <c r="H35" s="187"/>
      <c r="I35" s="12"/>
      <c r="J35" s="12"/>
      <c r="K35" s="188" t="str">
        <f>IF(ISBLANK(J35),"",VLOOKUP(J35,Tarifs[],2,0)*I35)</f>
        <v/>
      </c>
    </row>
    <row r="36" spans="2:11">
      <c r="B36" s="34"/>
      <c r="C36" s="107"/>
      <c r="D36" s="12"/>
      <c r="E36" s="12"/>
      <c r="F36" s="188" t="str">
        <f>IF(ISBLANK(E36),"",VLOOKUP(E36,Tarifs[],2,0)*D36)</f>
        <v/>
      </c>
      <c r="G36" s="187"/>
      <c r="H36" s="187"/>
      <c r="I36" s="12"/>
      <c r="J36" s="12"/>
      <c r="K36" s="188" t="str">
        <f>IF(ISBLANK(J36),"",VLOOKUP(J36,Tarifs[],2,0)*I36)</f>
        <v/>
      </c>
    </row>
    <row r="37" spans="2:11">
      <c r="B37" s="34"/>
      <c r="C37" s="107"/>
      <c r="D37" s="12"/>
      <c r="E37" s="12"/>
      <c r="F37" s="188" t="str">
        <f>IF(ISBLANK(E37),"",VLOOKUP(E37,Tarifs[],2,0)*D37)</f>
        <v/>
      </c>
      <c r="G37" s="187"/>
      <c r="H37" s="187"/>
      <c r="I37" s="12"/>
      <c r="J37" s="12"/>
      <c r="K37" s="188" t="str">
        <f>IF(ISBLANK(J37),"",VLOOKUP(J37,Tarifs[],2,0)*I37)</f>
        <v/>
      </c>
    </row>
    <row r="38" spans="2:11">
      <c r="B38" s="34"/>
      <c r="C38" s="107"/>
      <c r="D38" s="12"/>
      <c r="E38" s="12"/>
      <c r="F38" s="188" t="str">
        <f>IF(ISBLANK(E38),"",VLOOKUP(E38,Tarifs[],2,0)*D38)</f>
        <v/>
      </c>
      <c r="G38" s="187"/>
      <c r="H38" s="187"/>
      <c r="I38" s="12"/>
      <c r="J38" s="12"/>
      <c r="K38" s="188" t="str">
        <f>IF(ISBLANK(J38),"",VLOOKUP(J38,Tarifs[],2,0)*I38)</f>
        <v/>
      </c>
    </row>
    <row r="39" spans="2:11">
      <c r="B39" s="34"/>
      <c r="C39" s="107"/>
      <c r="D39" s="12"/>
      <c r="E39" s="12"/>
      <c r="F39" s="188" t="str">
        <f>IF(ISBLANK(E39),"",VLOOKUP(E39,Tarifs[],2,0)*D39)</f>
        <v/>
      </c>
      <c r="G39" s="187"/>
      <c r="H39" s="187"/>
      <c r="I39" s="12"/>
      <c r="J39" s="12"/>
      <c r="K39" s="188" t="str">
        <f>IF(ISBLANK(J39),"",VLOOKUP(J39,Tarifs[],2,0)*I39)</f>
        <v/>
      </c>
    </row>
    <row r="40" spans="2:11">
      <c r="B40" s="34"/>
      <c r="C40" s="107"/>
      <c r="D40" s="12"/>
      <c r="E40" s="12"/>
      <c r="F40" s="188" t="str">
        <f>IF(ISBLANK(E40),"",VLOOKUP(E40,Tarifs[],2,0)*D40)</f>
        <v/>
      </c>
      <c r="G40" s="187"/>
      <c r="H40" s="187"/>
      <c r="I40" s="12"/>
      <c r="J40" s="12"/>
      <c r="K40" s="188" t="str">
        <f>IF(ISBLANK(J40),"",VLOOKUP(J40,Tarifs[],2,0)*I40)</f>
        <v/>
      </c>
    </row>
    <row r="41" spans="2:11">
      <c r="B41" s="34"/>
      <c r="C41" s="107"/>
      <c r="D41" s="12"/>
      <c r="E41" s="12"/>
      <c r="F41" s="188" t="str">
        <f>IF(ISBLANK(E41),"",VLOOKUP(E41,Tarifs[],2,0)*D41)</f>
        <v/>
      </c>
      <c r="G41" s="187"/>
      <c r="H41" s="187"/>
      <c r="I41" s="12"/>
      <c r="J41" s="12"/>
      <c r="K41" s="188" t="str">
        <f>IF(ISBLANK(J41),"",VLOOKUP(J41,Tarifs[],2,0)*I41)</f>
        <v/>
      </c>
    </row>
    <row r="42" spans="2:11">
      <c r="B42" s="34"/>
      <c r="C42" s="107"/>
      <c r="D42" s="12"/>
      <c r="E42" s="12"/>
      <c r="F42" s="188" t="str">
        <f>IF(ISBLANK(E42),"",VLOOKUP(E42,Tarifs[],2,0)*D42)</f>
        <v/>
      </c>
      <c r="G42" s="187"/>
      <c r="H42" s="187"/>
      <c r="I42" s="12"/>
      <c r="J42" s="12"/>
      <c r="K42" s="188" t="str">
        <f>IF(ISBLANK(J42),"",VLOOKUP(J42,Tarifs[],2,0)*I42)</f>
        <v/>
      </c>
    </row>
    <row r="43" spans="2:11">
      <c r="B43" s="34"/>
      <c r="C43" s="107"/>
      <c r="D43" s="12"/>
      <c r="E43" s="12"/>
      <c r="F43" s="188" t="str">
        <f>IF(ISBLANK(E43),"",VLOOKUP(E43,Tarifs[],2,0)*D43)</f>
        <v/>
      </c>
      <c r="G43" s="187"/>
      <c r="H43" s="187"/>
      <c r="I43" s="12"/>
      <c r="J43" s="12"/>
      <c r="K43" s="188" t="str">
        <f>IF(ISBLANK(J43),"",VLOOKUP(J43,Tarifs[],2,0)*I43)</f>
        <v/>
      </c>
    </row>
    <row r="44" spans="2:11">
      <c r="B44" s="34"/>
      <c r="C44" s="107"/>
      <c r="D44" s="12"/>
      <c r="E44" s="12"/>
      <c r="F44" s="188" t="str">
        <f>IF(ISBLANK(E44),"",VLOOKUP(E44,Tarifs[],2,0)*D44)</f>
        <v/>
      </c>
      <c r="G44" s="187"/>
      <c r="H44" s="187"/>
      <c r="I44" s="12"/>
      <c r="J44" s="12"/>
      <c r="K44" s="188" t="str">
        <f>IF(ISBLANK(J44),"",VLOOKUP(J44,Tarifs[],2,0)*I44)</f>
        <v/>
      </c>
    </row>
    <row r="45" spans="2:11">
      <c r="B45" s="34"/>
      <c r="C45" s="107"/>
      <c r="D45" s="12"/>
      <c r="E45" s="12"/>
      <c r="F45" s="188" t="str">
        <f>IF(ISBLANK(E45),"",VLOOKUP(E45,Tarifs[],2,0)*D45)</f>
        <v/>
      </c>
      <c r="G45" s="187"/>
      <c r="H45" s="187"/>
      <c r="I45" s="12"/>
      <c r="J45" s="12"/>
      <c r="K45" s="188" t="str">
        <f>IF(ISBLANK(J45),"",VLOOKUP(J45,Tarifs[],2,0)*I45)</f>
        <v/>
      </c>
    </row>
    <row r="46" spans="2:11">
      <c r="B46" s="34"/>
      <c r="C46" s="107"/>
      <c r="D46" s="12"/>
      <c r="E46" s="12"/>
      <c r="F46" s="188" t="str">
        <f>IF(ISBLANK(E46),"",VLOOKUP(E46,Tarifs[],2,0)*D46)</f>
        <v/>
      </c>
      <c r="G46" s="187"/>
      <c r="H46" s="187"/>
      <c r="I46" s="12"/>
      <c r="J46" s="12"/>
      <c r="K46" s="188" t="str">
        <f>IF(ISBLANK(J46),"",VLOOKUP(J46,Tarifs[],2,0)*I46)</f>
        <v/>
      </c>
    </row>
    <row r="47" spans="2:11">
      <c r="B47" s="34"/>
      <c r="C47" s="107"/>
      <c r="D47" s="12"/>
      <c r="E47" s="12"/>
      <c r="F47" s="188" t="str">
        <f>IF(ISBLANK(E47),"",VLOOKUP(E47,Tarifs[],2,0)*D47)</f>
        <v/>
      </c>
      <c r="G47" s="187"/>
      <c r="H47" s="187"/>
      <c r="I47" s="12"/>
      <c r="J47" s="12"/>
      <c r="K47" s="188" t="str">
        <f>IF(ISBLANK(J47),"",VLOOKUP(J47,Tarifs[],2,0)*I47)</f>
        <v/>
      </c>
    </row>
    <row r="48" spans="2:11">
      <c r="B48" s="34"/>
      <c r="C48" s="107"/>
      <c r="D48" s="12"/>
      <c r="E48" s="12"/>
      <c r="F48" s="188" t="str">
        <f>IF(ISBLANK(E48),"",VLOOKUP(E48,Tarifs[],2,0)*D48)</f>
        <v/>
      </c>
      <c r="G48" s="187"/>
      <c r="H48" s="187"/>
      <c r="I48" s="12"/>
      <c r="J48" s="12"/>
      <c r="K48" s="188" t="str">
        <f>IF(ISBLANK(J48),"",VLOOKUP(J48,Tarifs[],2,0)*I48)</f>
        <v/>
      </c>
    </row>
    <row r="49" spans="2:11">
      <c r="B49" s="34"/>
      <c r="C49" s="107"/>
      <c r="D49" s="12"/>
      <c r="E49" s="12"/>
      <c r="F49" s="188" t="str">
        <f>IF(ISBLANK(E49),"",VLOOKUP(E49,Tarifs[],2,0)*D49)</f>
        <v/>
      </c>
      <c r="G49" s="187"/>
      <c r="H49" s="187"/>
      <c r="I49" s="12"/>
      <c r="J49" s="12"/>
      <c r="K49" s="188" t="str">
        <f>IF(ISBLANK(J49),"",VLOOKUP(J49,Tarifs[],2,0)*I49)</f>
        <v/>
      </c>
    </row>
    <row r="50" spans="2:11">
      <c r="B50" s="34"/>
      <c r="C50" s="107"/>
      <c r="D50" s="12"/>
      <c r="E50" s="12"/>
      <c r="F50" s="188" t="str">
        <f>IF(ISBLANK(E50),"",VLOOKUP(E50,Tarifs[],2,0)*D50)</f>
        <v/>
      </c>
      <c r="G50" s="187"/>
      <c r="H50" s="187"/>
      <c r="I50" s="12"/>
      <c r="J50" s="12"/>
      <c r="K50" s="188" t="str">
        <f>IF(ISBLANK(J50),"",VLOOKUP(J50,Tarifs[],2,0)*I50)</f>
        <v/>
      </c>
    </row>
    <row r="51" spans="2:11">
      <c r="B51" s="34"/>
      <c r="C51" s="107"/>
      <c r="D51" s="12"/>
      <c r="E51" s="12"/>
      <c r="F51" s="188" t="str">
        <f>IF(ISBLANK(E51),"",VLOOKUP(E51,Tarifs[],2,0)*D51)</f>
        <v/>
      </c>
      <c r="G51" s="187"/>
      <c r="H51" s="187"/>
      <c r="I51" s="12"/>
      <c r="J51" s="12"/>
      <c r="K51" s="188" t="str">
        <f>IF(ISBLANK(J51),"",VLOOKUP(J51,Tarifs[],2,0)*I51)</f>
        <v/>
      </c>
    </row>
    <row r="52" spans="2:11">
      <c r="B52" s="34"/>
      <c r="C52" s="107"/>
      <c r="D52" s="12"/>
      <c r="E52" s="12"/>
      <c r="F52" s="188" t="str">
        <f>IF(ISBLANK(E52),"",VLOOKUP(E52,Tarifs[],2,0)*D52)</f>
        <v/>
      </c>
      <c r="G52" s="187"/>
      <c r="H52" s="187"/>
      <c r="I52" s="12"/>
      <c r="J52" s="12"/>
      <c r="K52" s="188" t="str">
        <f>IF(ISBLANK(J52),"",VLOOKUP(J52,Tarifs[],2,0)*I52)</f>
        <v/>
      </c>
    </row>
    <row r="53" spans="2:11">
      <c r="B53" s="34"/>
      <c r="C53" s="107"/>
      <c r="D53" s="12"/>
      <c r="E53" s="12"/>
      <c r="F53" s="188" t="str">
        <f>IF(ISBLANK(E53),"",VLOOKUP(E53,Tarifs[],2,0)*D53)</f>
        <v/>
      </c>
      <c r="G53" s="187"/>
      <c r="H53" s="187"/>
      <c r="I53" s="12"/>
      <c r="J53" s="12"/>
      <c r="K53" s="188" t="str">
        <f>IF(ISBLANK(J53),"",VLOOKUP(J53,Tarifs[],2,0)*I53)</f>
        <v/>
      </c>
    </row>
    <row r="54" spans="2:11">
      <c r="B54" s="34"/>
      <c r="C54" s="107"/>
      <c r="D54" s="12"/>
      <c r="E54" s="12"/>
      <c r="F54" s="188" t="str">
        <f>IF(ISBLANK(E54),"",VLOOKUP(E54,Tarifs[],2,0)*D54)</f>
        <v/>
      </c>
      <c r="G54" s="187"/>
      <c r="H54" s="187"/>
      <c r="I54" s="12"/>
      <c r="J54" s="12"/>
      <c r="K54" s="188" t="str">
        <f>IF(ISBLANK(J54),"",VLOOKUP(J54,Tarifs[],2,0)*I54)</f>
        <v/>
      </c>
    </row>
    <row r="55" spans="2:11">
      <c r="B55" s="34"/>
      <c r="C55" s="107"/>
      <c r="D55" s="12"/>
      <c r="E55" s="12"/>
      <c r="F55" s="188" t="str">
        <f>IF(ISBLANK(E55),"",VLOOKUP(E55,Tarifs[],2,0)*D55)</f>
        <v/>
      </c>
      <c r="G55" s="187"/>
      <c r="H55" s="187"/>
      <c r="I55" s="12"/>
      <c r="J55" s="12"/>
      <c r="K55" s="188" t="str">
        <f>IF(ISBLANK(J55),"",VLOOKUP(J55,Tarifs[],2,0)*I55)</f>
        <v/>
      </c>
    </row>
    <row r="56" spans="2:11">
      <c r="B56" s="34"/>
      <c r="C56" s="107"/>
      <c r="D56" s="12"/>
      <c r="E56" s="12"/>
      <c r="F56" s="188" t="str">
        <f>IF(ISBLANK(E56),"",VLOOKUP(E56,Tarifs[],2,0)*D56)</f>
        <v/>
      </c>
      <c r="G56" s="187"/>
      <c r="H56" s="187"/>
      <c r="I56" s="12"/>
      <c r="J56" s="12"/>
      <c r="K56" s="188" t="str">
        <f>IF(ISBLANK(J56),"",VLOOKUP(J56,Tarifs[],2,0)*I56)</f>
        <v/>
      </c>
    </row>
    <row r="57" spans="2:11">
      <c r="B57" s="34"/>
      <c r="C57" s="107"/>
      <c r="D57" s="12"/>
      <c r="E57" s="12"/>
      <c r="F57" s="188" t="str">
        <f>IF(ISBLANK(E57),"",VLOOKUP(E57,Tarifs[],2,0)*D57)</f>
        <v/>
      </c>
      <c r="G57" s="187"/>
      <c r="H57" s="187"/>
      <c r="I57" s="12"/>
      <c r="J57" s="12"/>
      <c r="K57" s="188" t="str">
        <f>IF(ISBLANK(J57),"",VLOOKUP(J57,Tarifs[],2,0)*I57)</f>
        <v/>
      </c>
    </row>
    <row r="58" spans="2:11">
      <c r="B58" s="34"/>
      <c r="C58" s="107"/>
      <c r="D58" s="12"/>
      <c r="E58" s="12"/>
      <c r="F58" s="188" t="str">
        <f>IF(ISBLANK(E58),"",VLOOKUP(E58,Tarifs[],2,0)*D58)</f>
        <v/>
      </c>
      <c r="G58" s="187"/>
      <c r="H58" s="187"/>
      <c r="I58" s="12"/>
      <c r="J58" s="12"/>
      <c r="K58" s="188" t="str">
        <f>IF(ISBLANK(J58),"",VLOOKUP(J58,Tarifs[],2,0)*I58)</f>
        <v/>
      </c>
    </row>
    <row r="59" spans="2:11">
      <c r="B59" s="34"/>
      <c r="C59" s="107"/>
      <c r="D59" s="12"/>
      <c r="E59" s="12"/>
      <c r="F59" s="188" t="str">
        <f>IF(ISBLANK(E59),"",VLOOKUP(E59,Tarifs[],2,0)*D59)</f>
        <v/>
      </c>
      <c r="G59" s="187"/>
      <c r="H59" s="187"/>
      <c r="I59" s="12"/>
      <c r="J59" s="12"/>
      <c r="K59" s="188" t="str">
        <f>IF(ISBLANK(J59),"",VLOOKUP(J59,Tarifs[],2,0)*I59)</f>
        <v/>
      </c>
    </row>
    <row r="60" spans="2:11">
      <c r="B60" s="34"/>
      <c r="C60" s="107"/>
      <c r="D60" s="12"/>
      <c r="E60" s="12"/>
      <c r="F60" s="188" t="str">
        <f>IF(ISBLANK(E60),"",VLOOKUP(E60,Tarifs[],2,0)*D60)</f>
        <v/>
      </c>
      <c r="G60" s="187"/>
      <c r="H60" s="187"/>
      <c r="I60" s="12"/>
      <c r="J60" s="12"/>
      <c r="K60" s="188" t="str">
        <f>IF(ISBLANK(J60),"",VLOOKUP(J60,Tarifs[],2,0)*I60)</f>
        <v/>
      </c>
    </row>
    <row r="61" spans="2:11">
      <c r="B61" s="102" t="s">
        <v>150</v>
      </c>
      <c r="C61" s="108">
        <f>SUM(C35:C60)</f>
        <v>0</v>
      </c>
      <c r="D61" s="187"/>
      <c r="E61" s="189" t="s">
        <v>150</v>
      </c>
      <c r="F61" s="190">
        <f>SUM(F35:F60)</f>
        <v>0</v>
      </c>
      <c r="G61" s="187"/>
      <c r="H61" s="187"/>
      <c r="I61" s="187"/>
      <c r="J61" s="189" t="s">
        <v>150</v>
      </c>
      <c r="K61" s="190">
        <f>SUM(K35:K60)</f>
        <v>0</v>
      </c>
    </row>
    <row r="62" spans="2:11">
      <c r="D62" s="187"/>
      <c r="E62" s="187"/>
      <c r="F62" s="187"/>
      <c r="G62" s="187"/>
      <c r="H62" s="187"/>
      <c r="I62" s="187"/>
      <c r="J62" s="187"/>
      <c r="K62" s="187"/>
    </row>
    <row r="63" spans="2:11">
      <c r="D63" s="187"/>
      <c r="E63" s="187"/>
      <c r="F63" s="187"/>
      <c r="G63" s="187"/>
      <c r="H63" s="187"/>
      <c r="I63" s="187"/>
      <c r="J63" s="187"/>
      <c r="K63" s="187"/>
    </row>
    <row r="64" spans="2:11" ht="33.75">
      <c r="D64" s="205" t="s">
        <v>187</v>
      </c>
      <c r="E64" s="205"/>
      <c r="F64" s="205"/>
      <c r="G64" s="187"/>
      <c r="H64" s="187"/>
      <c r="I64" s="187"/>
      <c r="J64" s="187"/>
      <c r="K64" s="187"/>
    </row>
    <row r="65" spans="4:11">
      <c r="D65" s="12" t="s">
        <v>189</v>
      </c>
      <c r="E65" s="101">
        <f ca="1">TODAY()</f>
        <v>42775</v>
      </c>
      <c r="F65" s="12" t="s">
        <v>148</v>
      </c>
      <c r="G65" s="187"/>
      <c r="H65" s="187"/>
      <c r="I65" s="187"/>
      <c r="J65" s="187"/>
      <c r="K65" s="187"/>
    </row>
    <row r="66" spans="4:11">
      <c r="D66" s="12"/>
      <c r="E66" s="12"/>
      <c r="F66" s="188" t="str">
        <f>IF(ISBLANK(E66),"",VLOOKUP(E66,Tarifs[],2,0)*D66)</f>
        <v/>
      </c>
      <c r="G66" s="187"/>
      <c r="H66" s="187"/>
      <c r="I66" s="187"/>
      <c r="J66" s="187"/>
      <c r="K66" s="187"/>
    </row>
    <row r="67" spans="4:11">
      <c r="D67" s="12"/>
      <c r="E67" s="12"/>
      <c r="F67" s="188" t="str">
        <f>IF(ISBLANK(E67),"",VLOOKUP(E67,Tarifs[],2,0)*D67)</f>
        <v/>
      </c>
      <c r="G67" s="187"/>
      <c r="H67" s="187"/>
      <c r="I67" s="187"/>
      <c r="J67" s="187"/>
      <c r="K67" s="187"/>
    </row>
    <row r="68" spans="4:11">
      <c r="D68" s="12"/>
      <c r="E68" s="12"/>
      <c r="F68" s="188" t="str">
        <f>IF(ISBLANK(E68),"",VLOOKUP(E68,Tarifs[],2,0)*D68)</f>
        <v/>
      </c>
      <c r="G68" s="187"/>
      <c r="H68" s="187"/>
      <c r="I68" s="187"/>
      <c r="J68" s="187"/>
      <c r="K68" s="187"/>
    </row>
    <row r="69" spans="4:11">
      <c r="D69" s="12"/>
      <c r="E69" s="12"/>
      <c r="F69" s="188" t="str">
        <f>IF(ISBLANK(E69),"",VLOOKUP(E69,Tarifs[],2,0)*D69)</f>
        <v/>
      </c>
      <c r="G69" s="187"/>
      <c r="H69" s="187"/>
      <c r="I69" s="187"/>
      <c r="J69" s="187"/>
      <c r="K69" s="187"/>
    </row>
    <row r="70" spans="4:11">
      <c r="D70" s="12"/>
      <c r="E70" s="12"/>
      <c r="F70" s="188" t="str">
        <f>IF(ISBLANK(E70),"",VLOOKUP(E70,Tarifs[],2,0)*D70)</f>
        <v/>
      </c>
      <c r="G70" s="187"/>
      <c r="H70" s="187"/>
      <c r="I70" s="187"/>
      <c r="J70" s="187"/>
      <c r="K70" s="187"/>
    </row>
    <row r="71" spans="4:11">
      <c r="D71" s="12"/>
      <c r="E71" s="12"/>
      <c r="F71" s="188" t="str">
        <f>IF(ISBLANK(E71),"",VLOOKUP(E71,Tarifs[],2,0)*D71)</f>
        <v/>
      </c>
      <c r="G71" s="187"/>
      <c r="H71" s="187"/>
      <c r="I71" s="187"/>
      <c r="J71" s="187"/>
      <c r="K71" s="187"/>
    </row>
    <row r="72" spans="4:11">
      <c r="D72" s="12"/>
      <c r="E72" s="12"/>
      <c r="F72" s="188" t="str">
        <f>IF(ISBLANK(E72),"",VLOOKUP(E72,Tarifs[],2,0)*D72)</f>
        <v/>
      </c>
      <c r="G72" s="187"/>
      <c r="H72" s="187"/>
      <c r="I72" s="187"/>
      <c r="J72" s="187"/>
      <c r="K72" s="187"/>
    </row>
    <row r="73" spans="4:11">
      <c r="D73" s="12"/>
      <c r="E73" s="12"/>
      <c r="F73" s="188" t="str">
        <f>IF(ISBLANK(E73),"",VLOOKUP(E73,Tarifs[],2,0)*D73)</f>
        <v/>
      </c>
      <c r="G73" s="187"/>
      <c r="H73" s="187"/>
      <c r="I73" s="187"/>
      <c r="J73" s="187"/>
      <c r="K73" s="187"/>
    </row>
    <row r="74" spans="4:11">
      <c r="D74" s="12"/>
      <c r="E74" s="12"/>
      <c r="F74" s="188" t="str">
        <f>IF(ISBLANK(E74),"",VLOOKUP(E74,Tarifs[],2,0)*D74)</f>
        <v/>
      </c>
      <c r="G74" s="187"/>
      <c r="H74" s="187"/>
      <c r="I74" s="187"/>
      <c r="J74" s="187"/>
      <c r="K74" s="187"/>
    </row>
    <row r="75" spans="4:11">
      <c r="D75" s="12"/>
      <c r="E75" s="12"/>
      <c r="F75" s="188" t="str">
        <f>IF(ISBLANK(E75),"",VLOOKUP(E75,Tarifs[],2,0)*D75)</f>
        <v/>
      </c>
      <c r="G75" s="187"/>
      <c r="H75" s="187"/>
      <c r="I75" s="187"/>
      <c r="J75" s="187"/>
      <c r="K75" s="187"/>
    </row>
    <row r="76" spans="4:11">
      <c r="D76" s="12"/>
      <c r="E76" s="12"/>
      <c r="F76" s="188" t="str">
        <f>IF(ISBLANK(E76),"",VLOOKUP(E76,Tarifs[],2,0)*D76)</f>
        <v/>
      </c>
      <c r="G76" s="187"/>
      <c r="H76" s="187"/>
      <c r="I76" s="187"/>
      <c r="J76" s="187"/>
      <c r="K76" s="187"/>
    </row>
    <row r="77" spans="4:11">
      <c r="D77" s="12"/>
      <c r="E77" s="12"/>
      <c r="F77" s="188" t="str">
        <f>IF(ISBLANK(E77),"",VLOOKUP(E77,Tarifs[],2,0)*D77)</f>
        <v/>
      </c>
      <c r="G77" s="187"/>
      <c r="H77" s="187"/>
      <c r="I77" s="187"/>
      <c r="J77" s="187"/>
      <c r="K77" s="187"/>
    </row>
    <row r="78" spans="4:11">
      <c r="D78" s="12"/>
      <c r="E78" s="12"/>
      <c r="F78" s="188" t="str">
        <f>IF(ISBLANK(E78),"",VLOOKUP(E78,Tarifs[],2,0)*D78)</f>
        <v/>
      </c>
      <c r="G78" s="187"/>
      <c r="H78" s="187"/>
      <c r="I78" s="187"/>
      <c r="J78" s="187"/>
      <c r="K78" s="187"/>
    </row>
    <row r="79" spans="4:11">
      <c r="D79" s="12"/>
      <c r="E79" s="12"/>
      <c r="F79" s="188" t="str">
        <f>IF(ISBLANK(E79),"",VLOOKUP(E79,Tarifs[],2,0)*D79)</f>
        <v/>
      </c>
      <c r="G79" s="187"/>
      <c r="H79" s="187"/>
      <c r="I79" s="187"/>
      <c r="J79" s="187"/>
      <c r="K79" s="187"/>
    </row>
    <row r="80" spans="4:11">
      <c r="D80" s="12"/>
      <c r="E80" s="12"/>
      <c r="F80" s="188" t="str">
        <f>IF(ISBLANK(E80),"",VLOOKUP(E80,Tarifs[],2,0)*D80)</f>
        <v/>
      </c>
      <c r="G80" s="187"/>
      <c r="H80" s="187"/>
      <c r="I80" s="187"/>
      <c r="J80" s="187"/>
      <c r="K80" s="187"/>
    </row>
    <row r="81" spans="4:11">
      <c r="D81" s="12"/>
      <c r="E81" s="12"/>
      <c r="F81" s="188" t="str">
        <f>IF(ISBLANK(E81),"",VLOOKUP(E81,Tarifs[],2,0)*D81)</f>
        <v/>
      </c>
      <c r="G81" s="187"/>
      <c r="H81" s="187"/>
      <c r="I81" s="187"/>
      <c r="J81" s="187"/>
      <c r="K81" s="187"/>
    </row>
    <row r="82" spans="4:11">
      <c r="D82" s="12"/>
      <c r="E82" s="12"/>
      <c r="F82" s="188" t="str">
        <f>IF(ISBLANK(E82),"",VLOOKUP(E82,Tarifs[],2,0)*D82)</f>
        <v/>
      </c>
      <c r="G82" s="187"/>
      <c r="H82" s="187"/>
      <c r="I82" s="187"/>
      <c r="J82" s="187"/>
      <c r="K82" s="187"/>
    </row>
    <row r="83" spans="4:11">
      <c r="D83" s="12"/>
      <c r="E83" s="12"/>
      <c r="F83" s="188" t="str">
        <f>IF(ISBLANK(E83),"",VLOOKUP(E83,Tarifs[],2,0)*D83)</f>
        <v/>
      </c>
      <c r="G83" s="187"/>
      <c r="H83" s="187"/>
      <c r="I83" s="187"/>
      <c r="J83" s="187"/>
      <c r="K83" s="187"/>
    </row>
    <row r="84" spans="4:11">
      <c r="D84" s="12"/>
      <c r="E84" s="12"/>
      <c r="F84" s="188" t="str">
        <f>IF(ISBLANK(E84),"",VLOOKUP(E84,Tarifs[],2,0)*D84)</f>
        <v/>
      </c>
      <c r="G84" s="187"/>
      <c r="H84" s="187"/>
      <c r="I84" s="187"/>
      <c r="J84" s="187"/>
      <c r="K84" s="187"/>
    </row>
    <row r="85" spans="4:11">
      <c r="D85" s="12"/>
      <c r="E85" s="12"/>
      <c r="F85" s="188" t="str">
        <f>IF(ISBLANK(E85),"",VLOOKUP(E85,Tarifs[],2,0)*D85)</f>
        <v/>
      </c>
      <c r="G85" s="187"/>
      <c r="H85" s="187"/>
      <c r="I85" s="187"/>
      <c r="J85" s="187"/>
      <c r="K85" s="187"/>
    </row>
    <row r="86" spans="4:11">
      <c r="D86" s="12"/>
      <c r="E86" s="12"/>
      <c r="F86" s="188" t="str">
        <f>IF(ISBLANK(E86),"",VLOOKUP(E86,Tarifs[],2,0)*D86)</f>
        <v/>
      </c>
      <c r="G86" s="187"/>
      <c r="H86" s="187"/>
      <c r="I86" s="187"/>
      <c r="J86" s="187"/>
      <c r="K86" s="187"/>
    </row>
    <row r="87" spans="4:11">
      <c r="D87" s="12"/>
      <c r="E87" s="12"/>
      <c r="F87" s="188" t="str">
        <f>IF(ISBLANK(E87),"",VLOOKUP(E87,Tarifs[],2,0)*D87)</f>
        <v/>
      </c>
      <c r="G87" s="187"/>
      <c r="H87" s="187"/>
      <c r="I87" s="187"/>
      <c r="J87" s="187"/>
      <c r="K87" s="187"/>
    </row>
    <row r="88" spans="4:11">
      <c r="D88" s="12"/>
      <c r="E88" s="12"/>
      <c r="F88" s="188" t="str">
        <f>IF(ISBLANK(E88),"",VLOOKUP(E88,Tarifs[],2,0)*D88)</f>
        <v/>
      </c>
      <c r="G88" s="187"/>
      <c r="H88" s="187"/>
      <c r="I88" s="187"/>
      <c r="J88" s="187"/>
      <c r="K88" s="187"/>
    </row>
    <row r="89" spans="4:11">
      <c r="D89" s="12"/>
      <c r="E89" s="12"/>
      <c r="F89" s="188" t="str">
        <f>IF(ISBLANK(E89),"",VLOOKUP(E89,Tarifs[],2,0)*D89)</f>
        <v/>
      </c>
      <c r="G89" s="187"/>
      <c r="H89" s="187"/>
      <c r="I89" s="187"/>
      <c r="J89" s="187"/>
      <c r="K89" s="187"/>
    </row>
    <row r="90" spans="4:11">
      <c r="D90" s="12"/>
      <c r="E90" s="12"/>
      <c r="F90" s="188" t="str">
        <f>IF(ISBLANK(E90),"",VLOOKUP(E90,Tarifs[],2,0)*D90)</f>
        <v/>
      </c>
      <c r="G90" s="187"/>
      <c r="H90" s="187"/>
      <c r="I90" s="187"/>
      <c r="J90" s="187"/>
      <c r="K90" s="187"/>
    </row>
    <row r="91" spans="4:11">
      <c r="D91" s="12"/>
      <c r="E91" s="12"/>
      <c r="F91" s="188" t="str">
        <f>IF(ISBLANK(E91),"",VLOOKUP(E91,Tarifs[],2,0)*D91)</f>
        <v/>
      </c>
      <c r="G91" s="187"/>
      <c r="H91" s="187"/>
      <c r="I91" s="187"/>
      <c r="J91" s="187"/>
      <c r="K91" s="187"/>
    </row>
    <row r="92" spans="4:11">
      <c r="D92" s="187"/>
      <c r="E92" s="189" t="s">
        <v>150</v>
      </c>
      <c r="F92" s="190">
        <f>SUM(F66:F91)</f>
        <v>0</v>
      </c>
      <c r="G92" s="187"/>
      <c r="H92" s="187"/>
      <c r="I92" s="187"/>
      <c r="J92" s="187"/>
      <c r="K92" s="187"/>
    </row>
    <row r="93" spans="4:11">
      <c r="D93" s="187"/>
      <c r="E93" s="187"/>
      <c r="F93" s="187"/>
      <c r="G93" s="187"/>
      <c r="H93" s="187"/>
      <c r="I93" s="187"/>
      <c r="J93" s="187"/>
      <c r="K93" s="187"/>
    </row>
    <row r="94" spans="4:11">
      <c r="D94" s="187"/>
      <c r="E94" s="187"/>
      <c r="F94" s="187"/>
      <c r="G94" s="187"/>
      <c r="H94" s="187"/>
      <c r="I94" s="187"/>
      <c r="J94" s="187"/>
      <c r="K94" s="187"/>
    </row>
  </sheetData>
  <mergeCells count="7">
    <mergeCell ref="B2:C2"/>
    <mergeCell ref="B33:C33"/>
    <mergeCell ref="D64:F64"/>
    <mergeCell ref="I2:K2"/>
    <mergeCell ref="D2:F2"/>
    <mergeCell ref="D33:F33"/>
    <mergeCell ref="I33:K33"/>
  </mergeCells>
  <dataValidations count="1">
    <dataValidation type="list" allowBlank="1" showInputMessage="1" showErrorMessage="1" sqref="J35:J60 J4:J29 E4:E29 B35:B60 E35:E60 E66:E91 B4:B29">
      <formula1>Pièces</formula1>
    </dataValidation>
  </dataValidation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6"/>
  <dimension ref="C1:AG34"/>
  <sheetViews>
    <sheetView showZeros="0" workbookViewId="0">
      <selection activeCell="C6" sqref="C6:M34"/>
    </sheetView>
  </sheetViews>
  <sheetFormatPr baseColWidth="10" defaultRowHeight="15"/>
  <cols>
    <col min="2" max="2" width="11.42578125" customWidth="1"/>
    <col min="3" max="3" width="10.5703125" bestFit="1" customWidth="1"/>
    <col min="4" max="4" width="35.140625" customWidth="1"/>
    <col min="5" max="5" width="12.85546875" bestFit="1" customWidth="1"/>
    <col min="6" max="6" width="15.28515625" bestFit="1" customWidth="1"/>
    <col min="7" max="7" width="12.140625" bestFit="1" customWidth="1"/>
    <col min="8" max="8" width="15.7109375" bestFit="1" customWidth="1"/>
    <col min="9" max="9" width="22.85546875" bestFit="1" customWidth="1"/>
    <col min="10" max="10" width="21.5703125" bestFit="1" customWidth="1"/>
    <col min="11" max="11" width="23.140625" style="24" bestFit="1" customWidth="1"/>
    <col min="12" max="12" width="10.140625" style="128" bestFit="1" customWidth="1"/>
    <col min="15" max="15" width="14.42578125" customWidth="1"/>
    <col min="16" max="16" width="4.28515625" customWidth="1"/>
    <col min="17" max="17" width="12.5703125" bestFit="1" customWidth="1"/>
  </cols>
  <sheetData>
    <row r="1" spans="3:33" ht="15.75" thickBot="1"/>
    <row r="2" spans="3:33" ht="15.75" thickTop="1">
      <c r="O2" s="131" t="s">
        <v>165</v>
      </c>
      <c r="P2" s="42"/>
      <c r="Q2" s="42"/>
      <c r="R2" s="42"/>
      <c r="S2" s="42"/>
      <c r="T2" s="42"/>
      <c r="U2" s="141"/>
    </row>
    <row r="3" spans="3:33">
      <c r="I3" s="208" t="s">
        <v>162</v>
      </c>
      <c r="J3" s="208"/>
      <c r="K3" s="206" t="s">
        <v>163</v>
      </c>
      <c r="O3" s="133" t="s">
        <v>166</v>
      </c>
      <c r="P3" s="44" t="s">
        <v>167</v>
      </c>
      <c r="Q3" s="44"/>
      <c r="R3" s="44"/>
      <c r="S3" s="44"/>
      <c r="T3" s="44"/>
      <c r="U3" s="47"/>
    </row>
    <row r="4" spans="3:33" ht="15.75" thickBot="1">
      <c r="I4" s="209"/>
      <c r="J4" s="209"/>
      <c r="K4" s="207"/>
      <c r="O4" s="133" t="s">
        <v>168</v>
      </c>
      <c r="P4" s="44" t="s">
        <v>169</v>
      </c>
      <c r="Q4" s="44"/>
      <c r="R4" s="44"/>
      <c r="S4" s="44"/>
      <c r="T4" s="44"/>
      <c r="U4" s="47"/>
    </row>
    <row r="5" spans="3:33" ht="16.5" thickTop="1" thickBot="1">
      <c r="C5" s="112" t="s">
        <v>153</v>
      </c>
      <c r="D5" s="112" t="s">
        <v>152</v>
      </c>
      <c r="E5" s="112" t="s">
        <v>154</v>
      </c>
      <c r="F5" s="112" t="s">
        <v>155</v>
      </c>
      <c r="G5" s="112" t="s">
        <v>156</v>
      </c>
      <c r="H5" s="112" t="s">
        <v>157</v>
      </c>
      <c r="I5" s="112" t="s">
        <v>158</v>
      </c>
      <c r="J5" s="112" t="s">
        <v>159</v>
      </c>
      <c r="K5" s="125" t="s">
        <v>160</v>
      </c>
      <c r="L5" s="129" t="s">
        <v>164</v>
      </c>
      <c r="M5" s="112" t="s">
        <v>161</v>
      </c>
      <c r="O5" s="133" t="s">
        <v>170</v>
      </c>
      <c r="P5" s="44" t="s">
        <v>171</v>
      </c>
      <c r="Q5" s="44"/>
      <c r="R5" s="44"/>
      <c r="S5" s="44"/>
      <c r="T5" s="44"/>
      <c r="U5" s="47"/>
    </row>
    <row r="6" spans="3:33" ht="15.75" thickTop="1">
      <c r="C6" s="119"/>
      <c r="D6" s="119"/>
      <c r="E6" s="113"/>
      <c r="F6" s="114"/>
      <c r="G6" s="114"/>
      <c r="H6" s="115" t="str">
        <f t="shared" ref="H6:H34" si="0">IF(E6+F6+G6=0,"",E6+F6+G6)</f>
        <v/>
      </c>
      <c r="I6" s="123"/>
      <c r="J6" s="124"/>
      <c r="K6" s="126" t="str">
        <f t="shared" ref="K6:K34" si="1">(IF(OR(I6="",J6=""),"",I6+(J6-I6+1)))</f>
        <v/>
      </c>
      <c r="L6" s="130" t="str">
        <f t="shared" ref="L6:L34" si="2">(IF(OR(K6="",I6=""),"",K6-I6))</f>
        <v/>
      </c>
      <c r="M6" s="120" t="str">
        <f>IF(ISBLANK(D6),"",VLOOKUP(D6,Tarifs[],2,0))</f>
        <v/>
      </c>
      <c r="O6" s="134" t="s">
        <v>172</v>
      </c>
      <c r="P6" s="44"/>
      <c r="Q6" s="44"/>
      <c r="R6" s="44"/>
      <c r="S6" s="44"/>
      <c r="T6" s="44"/>
      <c r="U6" s="47"/>
    </row>
    <row r="7" spans="3:33">
      <c r="C7" s="121"/>
      <c r="D7" s="121"/>
      <c r="E7" s="116"/>
      <c r="F7" s="117"/>
      <c r="G7" s="117"/>
      <c r="H7" s="118" t="str">
        <f t="shared" si="0"/>
        <v/>
      </c>
      <c r="I7" s="116"/>
      <c r="J7" s="117"/>
      <c r="K7" s="127" t="str">
        <f t="shared" si="1"/>
        <v/>
      </c>
      <c r="L7" s="130" t="str">
        <f t="shared" si="2"/>
        <v/>
      </c>
      <c r="M7" s="122" t="str">
        <f>IF(ISBLANK(D7),"",VLOOKUP(D7,Tarifs[],2,0))</f>
        <v/>
      </c>
      <c r="O7" s="135"/>
      <c r="P7" s="44" t="s">
        <v>173</v>
      </c>
      <c r="Q7" s="44"/>
      <c r="R7" s="44"/>
      <c r="S7" s="44"/>
      <c r="T7" s="44"/>
      <c r="U7" s="47"/>
    </row>
    <row r="8" spans="3:33">
      <c r="C8" s="121"/>
      <c r="D8" s="121"/>
      <c r="E8" s="116"/>
      <c r="F8" s="117"/>
      <c r="G8" s="117"/>
      <c r="H8" s="118" t="str">
        <f t="shared" si="0"/>
        <v/>
      </c>
      <c r="I8" s="116"/>
      <c r="J8" s="117"/>
      <c r="K8" s="127" t="str">
        <f t="shared" si="1"/>
        <v/>
      </c>
      <c r="L8" s="130" t="str">
        <f t="shared" si="2"/>
        <v/>
      </c>
      <c r="M8" s="122" t="str">
        <f>IF(ISBLANK(D8),"",VLOOKUP(D8,Tarifs[],2,0))</f>
        <v/>
      </c>
      <c r="O8" s="136"/>
      <c r="P8" s="44" t="s">
        <v>174</v>
      </c>
      <c r="Q8" s="44"/>
      <c r="R8" s="44"/>
      <c r="S8" s="44"/>
      <c r="T8" s="44"/>
      <c r="U8" s="47"/>
    </row>
    <row r="9" spans="3:33">
      <c r="C9" s="121"/>
      <c r="D9" s="121"/>
      <c r="E9" s="116"/>
      <c r="F9" s="117"/>
      <c r="G9" s="117"/>
      <c r="H9" s="118" t="str">
        <f t="shared" si="0"/>
        <v/>
      </c>
      <c r="I9" s="116"/>
      <c r="J9" s="117"/>
      <c r="K9" s="127" t="str">
        <f t="shared" si="1"/>
        <v/>
      </c>
      <c r="L9" s="130" t="str">
        <f t="shared" si="2"/>
        <v/>
      </c>
      <c r="M9" s="122" t="str">
        <f>IF(ISBLANK(D9),"",VLOOKUP(D9,Tarifs[],2,0))</f>
        <v/>
      </c>
      <c r="O9" s="140"/>
      <c r="P9" s="44" t="s">
        <v>175</v>
      </c>
      <c r="Q9" s="44"/>
      <c r="R9" s="44"/>
      <c r="S9" s="44"/>
      <c r="T9" s="44"/>
      <c r="U9" s="47"/>
    </row>
    <row r="10" spans="3:33">
      <c r="C10" s="121"/>
      <c r="D10" s="121"/>
      <c r="E10" s="116"/>
      <c r="F10" s="117"/>
      <c r="G10" s="117"/>
      <c r="H10" s="118" t="str">
        <f t="shared" si="0"/>
        <v/>
      </c>
      <c r="I10" s="116"/>
      <c r="J10" s="117"/>
      <c r="K10" s="127" t="str">
        <f t="shared" si="1"/>
        <v/>
      </c>
      <c r="L10" s="130" t="str">
        <f t="shared" si="2"/>
        <v/>
      </c>
      <c r="M10" s="122" t="str">
        <f>IF(ISBLANK(D10),"",VLOOKUP(D10,Tarifs[],2,0))</f>
        <v/>
      </c>
      <c r="O10" s="142" t="s">
        <v>176</v>
      </c>
      <c r="P10" s="44"/>
      <c r="Q10" s="44"/>
      <c r="R10" s="44"/>
      <c r="S10" s="44"/>
      <c r="T10" s="44"/>
      <c r="U10" s="47"/>
    </row>
    <row r="11" spans="3:33">
      <c r="C11" s="121"/>
      <c r="D11" s="121"/>
      <c r="E11" s="116"/>
      <c r="F11" s="117"/>
      <c r="G11" s="117"/>
      <c r="H11" s="118" t="str">
        <f t="shared" si="0"/>
        <v/>
      </c>
      <c r="I11" s="116"/>
      <c r="J11" s="117"/>
      <c r="K11" s="127" t="str">
        <f t="shared" si="1"/>
        <v/>
      </c>
      <c r="L11" s="130" t="str">
        <f t="shared" si="2"/>
        <v/>
      </c>
      <c r="M11" s="122" t="str">
        <f>IF(ISBLANK(D11),"",VLOOKUP(D11,Tarifs[],2,0))</f>
        <v/>
      </c>
      <c r="O11" s="138" t="s">
        <v>177</v>
      </c>
      <c r="P11" s="44"/>
      <c r="Q11" s="44"/>
      <c r="R11" s="44"/>
      <c r="S11" s="44"/>
      <c r="T11" s="44"/>
      <c r="U11" s="47"/>
      <c r="V11" s="44"/>
      <c r="W11" s="44"/>
      <c r="X11" s="44"/>
      <c r="Y11" s="44"/>
      <c r="Z11" s="139"/>
      <c r="AA11" s="139"/>
      <c r="AB11" s="139"/>
      <c r="AC11" s="139"/>
      <c r="AD11" s="139"/>
      <c r="AE11" s="139"/>
      <c r="AF11" s="139"/>
      <c r="AG11" s="132"/>
    </row>
    <row r="12" spans="3:33">
      <c r="C12" s="121"/>
      <c r="D12" s="121"/>
      <c r="E12" s="116"/>
      <c r="F12" s="117"/>
      <c r="G12" s="117"/>
      <c r="H12" s="118" t="str">
        <f t="shared" si="0"/>
        <v/>
      </c>
      <c r="I12" s="116"/>
      <c r="J12" s="117"/>
      <c r="K12" s="127" t="str">
        <f t="shared" si="1"/>
        <v/>
      </c>
      <c r="L12" s="130" t="str">
        <f t="shared" si="2"/>
        <v/>
      </c>
      <c r="M12" s="122" t="str">
        <f>IF(ISBLANK(D12),"",VLOOKUP(D12,Tarifs[],2,0))</f>
        <v/>
      </c>
      <c r="O12" s="138" t="s">
        <v>178</v>
      </c>
      <c r="P12" s="44"/>
      <c r="Q12" s="44"/>
      <c r="R12" s="44"/>
      <c r="S12" s="44"/>
      <c r="T12" s="44"/>
      <c r="U12" s="47"/>
      <c r="V12" s="44"/>
      <c r="W12" s="44"/>
      <c r="X12" s="44"/>
      <c r="Y12" s="44"/>
      <c r="Z12" s="44"/>
      <c r="AA12" s="44"/>
      <c r="AB12" s="44"/>
      <c r="AC12" s="44"/>
      <c r="AD12" s="44"/>
      <c r="AE12" s="44"/>
      <c r="AF12" s="44"/>
    </row>
    <row r="13" spans="3:33">
      <c r="C13" s="121"/>
      <c r="D13" s="121"/>
      <c r="E13" s="116"/>
      <c r="F13" s="117"/>
      <c r="G13" s="117"/>
      <c r="H13" s="118" t="str">
        <f t="shared" si="0"/>
        <v/>
      </c>
      <c r="I13" s="116"/>
      <c r="J13" s="117"/>
      <c r="K13" s="127" t="str">
        <f t="shared" si="1"/>
        <v/>
      </c>
      <c r="L13" s="130" t="str">
        <f t="shared" si="2"/>
        <v/>
      </c>
      <c r="M13" s="122" t="str">
        <f>IF(ISBLANK(D13),"",VLOOKUP(D13,Tarifs[],2,0))</f>
        <v/>
      </c>
      <c r="O13" s="138" t="s">
        <v>179</v>
      </c>
      <c r="P13" s="44"/>
      <c r="Q13" s="44"/>
      <c r="R13" s="44"/>
      <c r="S13" s="44"/>
      <c r="T13" s="44"/>
      <c r="U13" s="47"/>
      <c r="V13" s="44"/>
      <c r="W13" s="44"/>
      <c r="X13" s="44"/>
      <c r="Y13" s="44"/>
      <c r="Z13" s="44"/>
      <c r="AA13" s="44"/>
      <c r="AB13" s="44"/>
      <c r="AC13" s="44"/>
      <c r="AD13" s="44"/>
      <c r="AE13" s="44"/>
      <c r="AF13" s="44"/>
    </row>
    <row r="14" spans="3:33">
      <c r="C14" s="121"/>
      <c r="D14" s="121"/>
      <c r="E14" s="116"/>
      <c r="F14" s="117"/>
      <c r="G14" s="117"/>
      <c r="H14" s="118" t="str">
        <f t="shared" si="0"/>
        <v/>
      </c>
      <c r="I14" s="116"/>
      <c r="J14" s="117"/>
      <c r="K14" s="127" t="str">
        <f t="shared" si="1"/>
        <v/>
      </c>
      <c r="L14" s="130" t="str">
        <f t="shared" si="2"/>
        <v/>
      </c>
      <c r="M14" s="122" t="str">
        <f>IF(ISBLANK(D14),"",VLOOKUP(D14,Tarifs[],2,0))</f>
        <v/>
      </c>
      <c r="O14" s="138" t="s">
        <v>180</v>
      </c>
      <c r="P14" s="44"/>
      <c r="Q14" s="44"/>
      <c r="R14" s="44"/>
      <c r="S14" s="44"/>
      <c r="T14" s="44"/>
      <c r="U14" s="47"/>
      <c r="V14" s="44"/>
      <c r="W14" s="44"/>
      <c r="X14" s="44"/>
      <c r="Y14" s="44"/>
      <c r="Z14" s="44"/>
      <c r="AA14" s="44"/>
      <c r="AB14" s="44"/>
      <c r="AC14" s="44"/>
      <c r="AD14" s="44"/>
      <c r="AE14" s="44"/>
      <c r="AF14" s="44"/>
    </row>
    <row r="15" spans="3:33" ht="15.75" thickBot="1">
      <c r="C15" s="121"/>
      <c r="D15" s="121"/>
      <c r="E15" s="116"/>
      <c r="F15" s="117"/>
      <c r="G15" s="117"/>
      <c r="H15" s="118" t="str">
        <f t="shared" si="0"/>
        <v/>
      </c>
      <c r="I15" s="116"/>
      <c r="J15" s="117"/>
      <c r="K15" s="127" t="str">
        <f t="shared" si="1"/>
        <v/>
      </c>
      <c r="L15" s="130" t="str">
        <f t="shared" si="2"/>
        <v/>
      </c>
      <c r="M15" s="122" t="str">
        <f>IF(ISBLANK(D15),"",VLOOKUP(D15,Tarifs[],2,0))</f>
        <v/>
      </c>
      <c r="O15" s="143" t="s">
        <v>181</v>
      </c>
      <c r="P15" s="65"/>
      <c r="Q15" s="65"/>
      <c r="R15" s="65"/>
      <c r="S15" s="65"/>
      <c r="T15" s="65"/>
      <c r="U15" s="66"/>
      <c r="V15" s="44"/>
      <c r="W15" s="44"/>
      <c r="X15" s="44"/>
      <c r="Y15" s="44"/>
      <c r="Z15" s="44"/>
      <c r="AA15" s="44"/>
      <c r="AB15" s="44"/>
      <c r="AC15" s="44"/>
      <c r="AD15" s="44"/>
      <c r="AE15" s="44"/>
      <c r="AF15" s="44"/>
    </row>
    <row r="16" spans="3:33" ht="16.5" thickTop="1" thickBot="1">
      <c r="C16" s="121"/>
      <c r="D16" s="121"/>
      <c r="E16" s="116"/>
      <c r="F16" s="117"/>
      <c r="G16" s="117"/>
      <c r="H16" s="118" t="str">
        <f t="shared" si="0"/>
        <v/>
      </c>
      <c r="I16" s="116"/>
      <c r="J16" s="117"/>
      <c r="K16" s="127" t="str">
        <f t="shared" si="1"/>
        <v/>
      </c>
      <c r="L16" s="130" t="str">
        <f t="shared" si="2"/>
        <v/>
      </c>
      <c r="M16" s="122" t="str">
        <f>IF(ISBLANK(D16),"",VLOOKUP(D16,Tarifs[],2,0))</f>
        <v/>
      </c>
      <c r="V16" s="44"/>
      <c r="W16" s="44"/>
      <c r="X16" s="44"/>
      <c r="Y16" s="44"/>
      <c r="Z16" s="44"/>
      <c r="AA16" s="44"/>
      <c r="AB16" s="44"/>
      <c r="AC16" s="44"/>
      <c r="AD16" s="44"/>
      <c r="AE16" s="44"/>
      <c r="AF16" s="44"/>
    </row>
    <row r="17" spans="3:33" ht="15.75" thickTop="1">
      <c r="C17" s="121"/>
      <c r="D17" s="121"/>
      <c r="E17" s="116"/>
      <c r="F17" s="117"/>
      <c r="G17" s="117"/>
      <c r="H17" s="118" t="str">
        <f t="shared" si="0"/>
        <v/>
      </c>
      <c r="I17" s="116"/>
      <c r="J17" s="117"/>
      <c r="K17" s="127" t="str">
        <f t="shared" si="1"/>
        <v/>
      </c>
      <c r="L17" s="130" t="str">
        <f t="shared" si="2"/>
        <v/>
      </c>
      <c r="M17" s="122" t="str">
        <f>IF(ISBLANK(D17),"",VLOOKUP(D17,Tarifs[],2,0))</f>
        <v/>
      </c>
      <c r="O17" s="42"/>
      <c r="P17" s="42"/>
      <c r="Q17" s="42"/>
      <c r="R17" s="42"/>
      <c r="S17" s="42"/>
      <c r="T17" s="42"/>
      <c r="U17" s="42"/>
      <c r="V17" s="44"/>
      <c r="W17" s="44"/>
      <c r="X17" s="44"/>
      <c r="Y17" s="44"/>
      <c r="Z17" s="44"/>
      <c r="AA17" s="44"/>
      <c r="AB17" s="44"/>
      <c r="AC17" s="44"/>
      <c r="AD17" s="44"/>
      <c r="AE17" s="44"/>
      <c r="AF17" s="44"/>
    </row>
    <row r="18" spans="3:33">
      <c r="C18" s="121"/>
      <c r="D18" s="121"/>
      <c r="E18" s="116"/>
      <c r="F18" s="117"/>
      <c r="G18" s="117"/>
      <c r="H18" s="118" t="str">
        <f t="shared" si="0"/>
        <v/>
      </c>
      <c r="I18" s="116"/>
      <c r="J18" s="117"/>
      <c r="K18" s="127" t="str">
        <f t="shared" si="1"/>
        <v/>
      </c>
      <c r="L18" s="130" t="str">
        <f t="shared" si="2"/>
        <v/>
      </c>
      <c r="M18" s="122" t="str">
        <f>IF(ISBLANK(D18),"",VLOOKUP(D18,Tarifs[],2,0))</f>
        <v/>
      </c>
      <c r="V18" s="44"/>
      <c r="W18" s="44"/>
      <c r="X18" s="44"/>
      <c r="Y18" s="44"/>
      <c r="Z18" s="44"/>
      <c r="AA18" s="44"/>
      <c r="AB18" s="44"/>
      <c r="AC18" s="44"/>
      <c r="AD18" s="44"/>
      <c r="AE18" s="44"/>
      <c r="AF18" s="44"/>
    </row>
    <row r="19" spans="3:33">
      <c r="C19" s="121"/>
      <c r="D19" s="121"/>
      <c r="E19" s="116"/>
      <c r="F19" s="117"/>
      <c r="G19" s="117"/>
      <c r="H19" s="118" t="str">
        <f t="shared" si="0"/>
        <v/>
      </c>
      <c r="I19" s="116"/>
      <c r="J19" s="117"/>
      <c r="K19" s="127" t="str">
        <f t="shared" si="1"/>
        <v/>
      </c>
      <c r="L19" s="130" t="str">
        <f t="shared" si="2"/>
        <v/>
      </c>
      <c r="M19" s="122" t="str">
        <f>IF(ISBLANK(D19),"",VLOOKUP(D19,Tarifs[],2,0))</f>
        <v/>
      </c>
    </row>
    <row r="20" spans="3:33">
      <c r="C20" s="121"/>
      <c r="D20" s="121"/>
      <c r="E20" s="116"/>
      <c r="F20" s="117"/>
      <c r="G20" s="117"/>
      <c r="H20" s="118" t="str">
        <f t="shared" si="0"/>
        <v/>
      </c>
      <c r="I20" s="116"/>
      <c r="J20" s="117"/>
      <c r="K20" s="127" t="str">
        <f t="shared" si="1"/>
        <v/>
      </c>
      <c r="L20" s="130" t="str">
        <f t="shared" si="2"/>
        <v/>
      </c>
      <c r="M20" s="122" t="str">
        <f>IF(ISBLANK(D20),"",VLOOKUP(D20,Tarifs[],2,0))</f>
        <v/>
      </c>
      <c r="O20" s="144"/>
      <c r="AC20" s="137"/>
      <c r="AD20" s="137"/>
      <c r="AE20" s="44"/>
      <c r="AF20" s="44"/>
      <c r="AG20" s="44"/>
    </row>
    <row r="21" spans="3:33">
      <c r="C21" s="121"/>
      <c r="D21" s="121"/>
      <c r="E21" s="116"/>
      <c r="F21" s="117"/>
      <c r="G21" s="117"/>
      <c r="H21" s="118" t="str">
        <f t="shared" si="0"/>
        <v/>
      </c>
      <c r="I21" s="116"/>
      <c r="J21" s="117"/>
      <c r="K21" s="127" t="str">
        <f t="shared" si="1"/>
        <v/>
      </c>
      <c r="L21" s="130" t="str">
        <f t="shared" si="2"/>
        <v/>
      </c>
      <c r="M21" s="122" t="str">
        <f>IF(ISBLANK(D21),"",VLOOKUP(D21,Tarifs[],2,0))</f>
        <v/>
      </c>
      <c r="O21" s="144"/>
    </row>
    <row r="22" spans="3:33">
      <c r="C22" s="121"/>
      <c r="D22" s="121"/>
      <c r="E22" s="116"/>
      <c r="F22" s="117"/>
      <c r="G22" s="117"/>
      <c r="H22" s="118" t="str">
        <f t="shared" si="0"/>
        <v/>
      </c>
      <c r="I22" s="116"/>
      <c r="J22" s="117"/>
      <c r="K22" s="127" t="str">
        <f t="shared" si="1"/>
        <v/>
      </c>
      <c r="L22" s="130" t="str">
        <f t="shared" si="2"/>
        <v/>
      </c>
      <c r="M22" s="122" t="str">
        <f>IF(ISBLANK(D22),"",VLOOKUP(D22,Tarifs[],2,0))</f>
        <v/>
      </c>
      <c r="O22" s="144"/>
    </row>
    <row r="23" spans="3:33">
      <c r="C23" s="121"/>
      <c r="D23" s="121"/>
      <c r="E23" s="116"/>
      <c r="F23" s="117"/>
      <c r="G23" s="117"/>
      <c r="H23" s="118" t="str">
        <f t="shared" si="0"/>
        <v/>
      </c>
      <c r="I23" s="116"/>
      <c r="J23" s="117"/>
      <c r="K23" s="127" t="str">
        <f t="shared" si="1"/>
        <v/>
      </c>
      <c r="L23" s="130" t="str">
        <f t="shared" si="2"/>
        <v/>
      </c>
      <c r="M23" s="122" t="str">
        <f>IF(ISBLANK(D23),"",VLOOKUP(D23,Tarifs[],2,0))</f>
        <v/>
      </c>
      <c r="O23" s="165"/>
    </row>
    <row r="24" spans="3:33">
      <c r="C24" s="121"/>
      <c r="D24" s="121"/>
      <c r="E24" s="116"/>
      <c r="F24" s="117"/>
      <c r="G24" s="117"/>
      <c r="H24" s="118" t="str">
        <f t="shared" si="0"/>
        <v/>
      </c>
      <c r="I24" s="116"/>
      <c r="J24" s="117"/>
      <c r="K24" s="127" t="str">
        <f t="shared" si="1"/>
        <v/>
      </c>
      <c r="L24" s="130" t="str">
        <f t="shared" si="2"/>
        <v/>
      </c>
      <c r="M24" s="122" t="str">
        <f>IF(ISBLANK(D24),"",VLOOKUP(D24,Tarifs[],2,0))</f>
        <v/>
      </c>
      <c r="O24" s="166"/>
    </row>
    <row r="25" spans="3:33">
      <c r="C25" s="121"/>
      <c r="D25" s="121"/>
      <c r="E25" s="116"/>
      <c r="F25" s="117"/>
      <c r="G25" s="117"/>
      <c r="H25" s="118" t="str">
        <f t="shared" si="0"/>
        <v/>
      </c>
      <c r="I25" s="116"/>
      <c r="J25" s="117"/>
      <c r="K25" s="127" t="str">
        <f t="shared" si="1"/>
        <v/>
      </c>
      <c r="L25" s="130" t="str">
        <f t="shared" si="2"/>
        <v/>
      </c>
      <c r="M25" s="122" t="str">
        <f>IF(ISBLANK(D25),"",VLOOKUP(D25,Tarifs[],2,0))</f>
        <v/>
      </c>
      <c r="O25" s="144"/>
    </row>
    <row r="26" spans="3:33">
      <c r="C26" s="121"/>
      <c r="D26" s="121"/>
      <c r="E26" s="116"/>
      <c r="F26" s="117"/>
      <c r="G26" s="117"/>
      <c r="H26" s="118" t="str">
        <f t="shared" si="0"/>
        <v/>
      </c>
      <c r="I26" s="116"/>
      <c r="J26" s="117"/>
      <c r="K26" s="127" t="str">
        <f t="shared" si="1"/>
        <v/>
      </c>
      <c r="L26" s="130" t="str">
        <f t="shared" si="2"/>
        <v/>
      </c>
      <c r="M26" s="122" t="str">
        <f>IF(ISBLANK(D26),"",VLOOKUP(D26,Tarifs[],2,0))</f>
        <v/>
      </c>
    </row>
    <row r="27" spans="3:33">
      <c r="C27" s="121"/>
      <c r="D27" s="121"/>
      <c r="E27" s="116"/>
      <c r="F27" s="117"/>
      <c r="G27" s="117"/>
      <c r="H27" s="118" t="str">
        <f t="shared" si="0"/>
        <v/>
      </c>
      <c r="I27" s="116"/>
      <c r="J27" s="117"/>
      <c r="K27" s="127" t="str">
        <f t="shared" si="1"/>
        <v/>
      </c>
      <c r="L27" s="130" t="str">
        <f t="shared" si="2"/>
        <v/>
      </c>
      <c r="M27" s="122" t="str">
        <f>IF(ISBLANK(D27),"",VLOOKUP(D27,Tarifs[],2,0))</f>
        <v/>
      </c>
    </row>
    <row r="28" spans="3:33">
      <c r="C28" s="121"/>
      <c r="D28" s="121"/>
      <c r="E28" s="116"/>
      <c r="F28" s="117"/>
      <c r="G28" s="117"/>
      <c r="H28" s="118" t="str">
        <f t="shared" si="0"/>
        <v/>
      </c>
      <c r="I28" s="116"/>
      <c r="J28" s="117"/>
      <c r="K28" s="127" t="str">
        <f t="shared" si="1"/>
        <v/>
      </c>
      <c r="L28" s="130" t="str">
        <f t="shared" si="2"/>
        <v/>
      </c>
      <c r="M28" s="122" t="str">
        <f>IF(ISBLANK(D28),"",VLOOKUP(D28,Tarifs[],2,0))</f>
        <v/>
      </c>
    </row>
    <row r="29" spans="3:33">
      <c r="C29" s="121"/>
      <c r="D29" s="121"/>
      <c r="E29" s="116"/>
      <c r="F29" s="117"/>
      <c r="G29" s="117"/>
      <c r="H29" s="118" t="str">
        <f t="shared" si="0"/>
        <v/>
      </c>
      <c r="I29" s="116"/>
      <c r="J29" s="117"/>
      <c r="K29" s="127" t="str">
        <f t="shared" si="1"/>
        <v/>
      </c>
      <c r="L29" s="130" t="str">
        <f t="shared" si="2"/>
        <v/>
      </c>
      <c r="M29" s="122" t="str">
        <f>IF(ISBLANK(D29),"",VLOOKUP(D29,Tarifs[],2,0))</f>
        <v/>
      </c>
    </row>
    <row r="30" spans="3:33">
      <c r="C30" s="121"/>
      <c r="D30" s="121"/>
      <c r="E30" s="116"/>
      <c r="F30" s="117"/>
      <c r="G30" s="117"/>
      <c r="H30" s="118" t="str">
        <f t="shared" si="0"/>
        <v/>
      </c>
      <c r="I30" s="116"/>
      <c r="J30" s="117"/>
      <c r="K30" s="127" t="str">
        <f t="shared" si="1"/>
        <v/>
      </c>
      <c r="L30" s="130" t="str">
        <f t="shared" si="2"/>
        <v/>
      </c>
      <c r="M30" s="122" t="str">
        <f>IF(ISBLANK(D30),"",VLOOKUP(D30,Tarifs[],2,0))</f>
        <v/>
      </c>
    </row>
    <row r="31" spans="3:33">
      <c r="C31" s="121"/>
      <c r="D31" s="121"/>
      <c r="E31" s="116"/>
      <c r="F31" s="117"/>
      <c r="G31" s="117"/>
      <c r="H31" s="118" t="str">
        <f t="shared" si="0"/>
        <v/>
      </c>
      <c r="I31" s="116"/>
      <c r="J31" s="117"/>
      <c r="K31" s="127" t="str">
        <f t="shared" si="1"/>
        <v/>
      </c>
      <c r="L31" s="130" t="str">
        <f t="shared" si="2"/>
        <v/>
      </c>
      <c r="M31" s="122" t="str">
        <f>IF(ISBLANK(D31),"",VLOOKUP(D31,Tarifs[],2,0))</f>
        <v/>
      </c>
    </row>
    <row r="32" spans="3:33">
      <c r="C32" s="121"/>
      <c r="D32" s="121"/>
      <c r="E32" s="116"/>
      <c r="F32" s="117"/>
      <c r="G32" s="117"/>
      <c r="H32" s="118" t="str">
        <f t="shared" si="0"/>
        <v/>
      </c>
      <c r="I32" s="116"/>
      <c r="J32" s="117"/>
      <c r="K32" s="127" t="str">
        <f t="shared" si="1"/>
        <v/>
      </c>
      <c r="L32" s="130" t="str">
        <f t="shared" si="2"/>
        <v/>
      </c>
      <c r="M32" s="122" t="str">
        <f>IF(ISBLANK(D32),"",VLOOKUP(D32,Tarifs[],2,0))</f>
        <v/>
      </c>
    </row>
    <row r="33" spans="3:13">
      <c r="C33" s="121"/>
      <c r="D33" s="121"/>
      <c r="E33" s="116"/>
      <c r="F33" s="117"/>
      <c r="G33" s="117"/>
      <c r="H33" s="118" t="str">
        <f t="shared" si="0"/>
        <v/>
      </c>
      <c r="I33" s="116"/>
      <c r="J33" s="117"/>
      <c r="K33" s="127" t="str">
        <f t="shared" si="1"/>
        <v/>
      </c>
      <c r="L33" s="130" t="str">
        <f t="shared" si="2"/>
        <v/>
      </c>
      <c r="M33" s="122" t="str">
        <f>IF(ISBLANK(D33),"",VLOOKUP(D33,Tarifs[],2,0))</f>
        <v/>
      </c>
    </row>
    <row r="34" spans="3:13">
      <c r="C34" s="121"/>
      <c r="D34" s="121"/>
      <c r="E34" s="116"/>
      <c r="F34" s="117"/>
      <c r="G34" s="117"/>
      <c r="H34" s="118" t="str">
        <f t="shared" si="0"/>
        <v/>
      </c>
      <c r="I34" s="116"/>
      <c r="J34" s="117"/>
      <c r="K34" s="127" t="str">
        <f t="shared" si="1"/>
        <v/>
      </c>
      <c r="L34" s="130" t="str">
        <f t="shared" si="2"/>
        <v/>
      </c>
      <c r="M34" s="122" t="str">
        <f>IF(ISBLANK(D34),"",VLOOKUP(D34,Tarifs[],2,0))</f>
        <v/>
      </c>
    </row>
  </sheetData>
  <mergeCells count="2">
    <mergeCell ref="K3:K4"/>
    <mergeCell ref="I3:J4"/>
  </mergeCells>
  <conditionalFormatting sqref="H6:H110">
    <cfRule type="colorScale" priority="1">
      <colorScale>
        <cfvo type="num" val="3"/>
        <cfvo type="num" val="7"/>
        <cfvo type="num" val="12"/>
        <color rgb="FF00B050"/>
        <color rgb="FFFFFF00"/>
        <color rgb="FFFF0000"/>
      </colorScale>
    </cfRule>
  </conditionalFormatting>
  <dataValidations count="1">
    <dataValidation type="list" allowBlank="1" showInputMessage="1" showErrorMessage="1" sqref="D6:D34">
      <formula1>Pièces</formula1>
    </dataValidation>
  </dataValidations>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INTERFACE</vt:lpstr>
      <vt:lpstr>PLANNING CALENDRIER</vt:lpstr>
      <vt:lpstr>MACHINE</vt:lpstr>
      <vt:lpstr>CONGES</vt:lpstr>
      <vt:lpstr>PIECES + TARIFS</vt:lpstr>
      <vt:lpstr>TARIF MACHINE AUTO</vt:lpstr>
      <vt:lpstr>PIECE(S) A CHANGER</vt:lpstr>
      <vt:lpstr>An</vt:lpstr>
      <vt:lpstr>Pièces</vt:lpstr>
      <vt:lpstr>Unités</vt:lpstr>
      <vt:lpstr>'PLANNING CALENDRIER'!Zone_d_impression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fifecaprod</dc:creator>
  <cp:lastModifiedBy>fifecaprod</cp:lastModifiedBy>
  <cp:lastPrinted>2016-12-05T10:46:28Z</cp:lastPrinted>
  <dcterms:created xsi:type="dcterms:W3CDTF">2016-11-02T08:09:53Z</dcterms:created>
  <dcterms:modified xsi:type="dcterms:W3CDTF">2017-02-09T12:36:04Z</dcterms:modified>
</cp:coreProperties>
</file>