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0730" windowHeight="9090"/>
  </bookViews>
  <sheets>
    <sheet name="PLANNING" sheetId="2" r:id="rId1"/>
    <sheet name="MACHINE" sheetId="1" r:id="rId2"/>
    <sheet name="TARIF HF 2016" sheetId="4" r:id="rId3"/>
    <sheet name="Système" sheetId="3" state="hidden" r:id="rId4"/>
  </sheets>
  <definedNames>
    <definedName name="An">Système!$D$1</definedName>
    <definedName name="Fériés">OFFSET(Système!$A$1,1,,COUNTA(Système!$A:$A)-1,)</definedName>
    <definedName name="opérations">MACHINE!$K$18:$K$116</definedName>
    <definedName name="unités">MACHINE!$L$3:$L$7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102" i="4"/>
  <c r="F102"/>
  <c r="B69"/>
  <c r="F69"/>
  <c r="J69"/>
  <c r="B36"/>
  <c r="F36"/>
  <c r="J36"/>
  <c r="J3"/>
  <c r="F3"/>
  <c r="B3"/>
  <c r="H128"/>
  <c r="D128"/>
  <c r="L95"/>
  <c r="H95"/>
  <c r="D95"/>
  <c r="L62"/>
  <c r="H62"/>
  <c r="D62"/>
  <c r="L29" l="1"/>
  <c r="H29"/>
  <c r="D29"/>
  <c r="X5" i="1" l="1"/>
  <c r="X13"/>
  <c r="X21"/>
  <c r="X29"/>
  <c r="X37"/>
  <c r="X45"/>
  <c r="X53"/>
  <c r="X61"/>
  <c r="X69"/>
  <c r="X77"/>
  <c r="X85"/>
  <c r="X93"/>
  <c r="X101"/>
  <c r="X109"/>
  <c r="X117"/>
  <c r="X125"/>
  <c r="X133"/>
  <c r="X141"/>
  <c r="X149"/>
  <c r="X157"/>
  <c r="X165"/>
  <c r="X173"/>
  <c r="X181"/>
  <c r="X189"/>
  <c r="X197"/>
  <c r="X205"/>
  <c r="X213"/>
  <c r="X221"/>
  <c r="X229"/>
  <c r="X237"/>
  <c r="X245"/>
  <c r="X253"/>
  <c r="X261"/>
  <c r="X269"/>
  <c r="X277"/>
  <c r="X285"/>
  <c r="X293"/>
  <c r="X301"/>
  <c r="X309"/>
  <c r="X317"/>
  <c r="X325"/>
  <c r="X333"/>
  <c r="X341"/>
  <c r="X344"/>
  <c r="X345"/>
  <c r="X346"/>
  <c r="Y346" s="1"/>
  <c r="X347"/>
  <c r="X348"/>
  <c r="X349"/>
  <c r="X350"/>
  <c r="Y350" s="1"/>
  <c r="X351"/>
  <c r="X352"/>
  <c r="X353"/>
  <c r="X354"/>
  <c r="Y354" s="1"/>
  <c r="X355"/>
  <c r="X356"/>
  <c r="X357"/>
  <c r="X358"/>
  <c r="Y358" s="1"/>
  <c r="X359"/>
  <c r="X360"/>
  <c r="X361"/>
  <c r="X362"/>
  <c r="Y362" s="1"/>
  <c r="X363"/>
  <c r="X364"/>
  <c r="X365"/>
  <c r="X366"/>
  <c r="X367"/>
  <c r="X368"/>
  <c r="X369"/>
  <c r="X370"/>
  <c r="Y370" s="1"/>
  <c r="X371"/>
  <c r="X372"/>
  <c r="X373"/>
  <c r="X374"/>
  <c r="X375"/>
  <c r="X376"/>
  <c r="X377"/>
  <c r="W5"/>
  <c r="W13"/>
  <c r="W21"/>
  <c r="W29"/>
  <c r="W37"/>
  <c r="W45"/>
  <c r="W53"/>
  <c r="W61"/>
  <c r="W69"/>
  <c r="W77"/>
  <c r="W85"/>
  <c r="W93"/>
  <c r="W101"/>
  <c r="W109"/>
  <c r="W117"/>
  <c r="W125"/>
  <c r="W133"/>
  <c r="W141"/>
  <c r="W149"/>
  <c r="Y149" s="1"/>
  <c r="H149" s="1"/>
  <c r="W157"/>
  <c r="W165"/>
  <c r="Y165" s="1"/>
  <c r="H165" s="1"/>
  <c r="W173"/>
  <c r="W181"/>
  <c r="Y181" s="1"/>
  <c r="H181" s="1"/>
  <c r="W189"/>
  <c r="W197"/>
  <c r="W205"/>
  <c r="W213"/>
  <c r="W221"/>
  <c r="W229"/>
  <c r="W237"/>
  <c r="W245"/>
  <c r="W253"/>
  <c r="W261"/>
  <c r="W269"/>
  <c r="W277"/>
  <c r="W285"/>
  <c r="W293"/>
  <c r="Y293" s="1"/>
  <c r="W301"/>
  <c r="W309"/>
  <c r="W317"/>
  <c r="W325"/>
  <c r="W333"/>
  <c r="W341"/>
  <c r="W349"/>
  <c r="W357"/>
  <c r="W365"/>
  <c r="W373"/>
  <c r="W381"/>
  <c r="W389"/>
  <c r="V16"/>
  <c r="V32"/>
  <c r="V48"/>
  <c r="V64"/>
  <c r="V80"/>
  <c r="V96"/>
  <c r="V112"/>
  <c r="V128"/>
  <c r="V144"/>
  <c r="V160"/>
  <c r="V176"/>
  <c r="V192"/>
  <c r="V208"/>
  <c r="V216"/>
  <c r="V217"/>
  <c r="V218"/>
  <c r="V219"/>
  <c r="V220"/>
  <c r="V221"/>
  <c r="V222"/>
  <c r="V223"/>
  <c r="V224"/>
  <c r="V225"/>
  <c r="V226"/>
  <c r="V227"/>
  <c r="V228"/>
  <c r="V229"/>
  <c r="V230"/>
  <c r="V231"/>
  <c r="V232"/>
  <c r="V233"/>
  <c r="V234"/>
  <c r="V235"/>
  <c r="V236"/>
  <c r="V237"/>
  <c r="V238"/>
  <c r="V239"/>
  <c r="V240"/>
  <c r="V241"/>
  <c r="V242"/>
  <c r="V243"/>
  <c r="V244"/>
  <c r="V245"/>
  <c r="V246"/>
  <c r="V247"/>
  <c r="V248"/>
  <c r="V249"/>
  <c r="V250"/>
  <c r="V251"/>
  <c r="V252"/>
  <c r="V253"/>
  <c r="V254"/>
  <c r="V255"/>
  <c r="V256"/>
  <c r="V257"/>
  <c r="V258"/>
  <c r="V259"/>
  <c r="V260"/>
  <c r="V261"/>
  <c r="V262"/>
  <c r="V263"/>
  <c r="V264"/>
  <c r="V265"/>
  <c r="V266"/>
  <c r="V267"/>
  <c r="V268"/>
  <c r="V269"/>
  <c r="V270"/>
  <c r="V271"/>
  <c r="V272"/>
  <c r="V273"/>
  <c r="V274"/>
  <c r="V275"/>
  <c r="V276"/>
  <c r="V277"/>
  <c r="V278"/>
  <c r="V279"/>
  <c r="V280"/>
  <c r="V281"/>
  <c r="V282"/>
  <c r="V283"/>
  <c r="V284"/>
  <c r="V285"/>
  <c r="V286"/>
  <c r="V287"/>
  <c r="V288"/>
  <c r="V289"/>
  <c r="V290"/>
  <c r="V291"/>
  <c r="V292"/>
  <c r="V293"/>
  <c r="V294"/>
  <c r="V295"/>
  <c r="V296"/>
  <c r="V297"/>
  <c r="V298"/>
  <c r="V299"/>
  <c r="V300"/>
  <c r="V301"/>
  <c r="V302"/>
  <c r="V303"/>
  <c r="V304"/>
  <c r="V305"/>
  <c r="V306"/>
  <c r="V307"/>
  <c r="V308"/>
  <c r="V309"/>
  <c r="V310"/>
  <c r="V311"/>
  <c r="V312"/>
  <c r="V313"/>
  <c r="V314"/>
  <c r="V315"/>
  <c r="V316"/>
  <c r="V317"/>
  <c r="V318"/>
  <c r="V319"/>
  <c r="V320"/>
  <c r="V321"/>
  <c r="V322"/>
  <c r="V323"/>
  <c r="V324"/>
  <c r="V325"/>
  <c r="V326"/>
  <c r="V327"/>
  <c r="V328"/>
  <c r="V329"/>
  <c r="V330"/>
  <c r="V331"/>
  <c r="V332"/>
  <c r="V333"/>
  <c r="V334"/>
  <c r="V335"/>
  <c r="V336"/>
  <c r="V337"/>
  <c r="V338"/>
  <c r="V339"/>
  <c r="V340"/>
  <c r="V341"/>
  <c r="V342"/>
  <c r="V343"/>
  <c r="V344"/>
  <c r="V345"/>
  <c r="V346"/>
  <c r="V347"/>
  <c r="V348"/>
  <c r="V349"/>
  <c r="V350"/>
  <c r="V351"/>
  <c r="V352"/>
  <c r="V353"/>
  <c r="V354"/>
  <c r="V355"/>
  <c r="V356"/>
  <c r="V357"/>
  <c r="V358"/>
  <c r="V359"/>
  <c r="V360"/>
  <c r="V361"/>
  <c r="V362"/>
  <c r="V363"/>
  <c r="V364"/>
  <c r="V365"/>
  <c r="V366"/>
  <c r="V367"/>
  <c r="V368"/>
  <c r="V369"/>
  <c r="V370"/>
  <c r="V371"/>
  <c r="V372"/>
  <c r="V373"/>
  <c r="V374"/>
  <c r="V375"/>
  <c r="V376"/>
  <c r="V377"/>
  <c r="V378"/>
  <c r="V379"/>
  <c r="V380"/>
  <c r="V381"/>
  <c r="V382"/>
  <c r="V383"/>
  <c r="V384"/>
  <c r="V385"/>
  <c r="V386"/>
  <c r="V387"/>
  <c r="V388"/>
  <c r="V389"/>
  <c r="V390"/>
  <c r="V391"/>
  <c r="V392"/>
  <c r="V393"/>
  <c r="V394"/>
  <c r="V395"/>
  <c r="V396"/>
  <c r="V397"/>
  <c r="V398"/>
  <c r="V399"/>
  <c r="V400"/>
  <c r="V401"/>
  <c r="V402"/>
  <c r="V403"/>
  <c r="V404"/>
  <c r="V405"/>
  <c r="V406"/>
  <c r="V407"/>
  <c r="V408"/>
  <c r="V409"/>
  <c r="V410"/>
  <c r="V411"/>
  <c r="U28"/>
  <c r="U29"/>
  <c r="Y29" s="1"/>
  <c r="U33"/>
  <c r="Y33" s="1"/>
  <c r="H33" s="1"/>
  <c r="U40"/>
  <c r="U44"/>
  <c r="U45"/>
  <c r="Y45" s="1"/>
  <c r="H45" s="1"/>
  <c r="U49"/>
  <c r="U56"/>
  <c r="U60"/>
  <c r="U61"/>
  <c r="Y61" s="1"/>
  <c r="U65"/>
  <c r="Y65" s="1"/>
  <c r="H65" s="1"/>
  <c r="U72"/>
  <c r="U76"/>
  <c r="U77"/>
  <c r="Y77" s="1"/>
  <c r="H77" s="1"/>
  <c r="U81"/>
  <c r="U88"/>
  <c r="U92"/>
  <c r="U93"/>
  <c r="U96"/>
  <c r="U97"/>
  <c r="U100"/>
  <c r="U101"/>
  <c r="U104"/>
  <c r="U105"/>
  <c r="Y105" s="1"/>
  <c r="H105" s="1"/>
  <c r="U108"/>
  <c r="U109"/>
  <c r="U112"/>
  <c r="U113"/>
  <c r="U116"/>
  <c r="U117"/>
  <c r="U120"/>
  <c r="U121"/>
  <c r="Y121" s="1"/>
  <c r="H121" s="1"/>
  <c r="U124"/>
  <c r="U125"/>
  <c r="U128"/>
  <c r="U129"/>
  <c r="U132"/>
  <c r="U133"/>
  <c r="U136"/>
  <c r="Y136" s="1"/>
  <c r="H136" s="1"/>
  <c r="U137"/>
  <c r="Y137" s="1"/>
  <c r="U140"/>
  <c r="U141"/>
  <c r="U144"/>
  <c r="U145"/>
  <c r="Y145" s="1"/>
  <c r="H145" s="1"/>
  <c r="U148"/>
  <c r="U149"/>
  <c r="U152"/>
  <c r="U153"/>
  <c r="U156"/>
  <c r="U157"/>
  <c r="Y157" s="1"/>
  <c r="U160"/>
  <c r="U161"/>
  <c r="Y161" s="1"/>
  <c r="U164"/>
  <c r="U165"/>
  <c r="U168"/>
  <c r="U169"/>
  <c r="U172"/>
  <c r="U173"/>
  <c r="Y173" s="1"/>
  <c r="H173" s="1"/>
  <c r="U176"/>
  <c r="Y176" s="1"/>
  <c r="H176" s="1"/>
  <c r="U177"/>
  <c r="Y177" s="1"/>
  <c r="H177" s="1"/>
  <c r="U180"/>
  <c r="U181"/>
  <c r="U184"/>
  <c r="Y184" s="1"/>
  <c r="H184" s="1"/>
  <c r="U185"/>
  <c r="Y185" s="1"/>
  <c r="H185" s="1"/>
  <c r="U188"/>
  <c r="U189"/>
  <c r="Y189" s="1"/>
  <c r="U192"/>
  <c r="U193"/>
  <c r="Y193" s="1"/>
  <c r="U196"/>
  <c r="U197"/>
  <c r="U200"/>
  <c r="U201"/>
  <c r="Y201" s="1"/>
  <c r="U204"/>
  <c r="U205"/>
  <c r="U208"/>
  <c r="U209"/>
  <c r="U212"/>
  <c r="U213"/>
  <c r="U216"/>
  <c r="Y216" s="1"/>
  <c r="U217"/>
  <c r="Y217" s="1"/>
  <c r="U220"/>
  <c r="U221"/>
  <c r="U224"/>
  <c r="Y224" s="1"/>
  <c r="U225"/>
  <c r="Y225" s="1"/>
  <c r="U228"/>
  <c r="U229"/>
  <c r="U232"/>
  <c r="U233"/>
  <c r="Y233" s="1"/>
  <c r="U236"/>
  <c r="U237"/>
  <c r="U240"/>
  <c r="U241"/>
  <c r="Y241" s="1"/>
  <c r="U244"/>
  <c r="U245"/>
  <c r="U248"/>
  <c r="U249"/>
  <c r="Y249" s="1"/>
  <c r="U250"/>
  <c r="U251"/>
  <c r="U252"/>
  <c r="U253"/>
  <c r="U254"/>
  <c r="U255"/>
  <c r="U256"/>
  <c r="U257"/>
  <c r="U258"/>
  <c r="U259"/>
  <c r="U260"/>
  <c r="U261"/>
  <c r="U262"/>
  <c r="U263"/>
  <c r="U264"/>
  <c r="U265"/>
  <c r="Y265" s="1"/>
  <c r="U266"/>
  <c r="U267"/>
  <c r="U268"/>
  <c r="U269"/>
  <c r="Y269" s="1"/>
  <c r="U270"/>
  <c r="U271"/>
  <c r="U272"/>
  <c r="Y272" s="1"/>
  <c r="U273"/>
  <c r="Y273" s="1"/>
  <c r="U274"/>
  <c r="U275"/>
  <c r="U276"/>
  <c r="U277"/>
  <c r="U278"/>
  <c r="U279"/>
  <c r="U280"/>
  <c r="U281"/>
  <c r="Y281" s="1"/>
  <c r="U282"/>
  <c r="U283"/>
  <c r="U284"/>
  <c r="U285"/>
  <c r="Y285" s="1"/>
  <c r="U286"/>
  <c r="U287"/>
  <c r="U288"/>
  <c r="U289"/>
  <c r="Y289" s="1"/>
  <c r="U290"/>
  <c r="U291"/>
  <c r="U292"/>
  <c r="U293"/>
  <c r="U294"/>
  <c r="U295"/>
  <c r="U296"/>
  <c r="U297"/>
  <c r="U298"/>
  <c r="U299"/>
  <c r="U300"/>
  <c r="U301"/>
  <c r="Y301" s="1"/>
  <c r="U302"/>
  <c r="U303"/>
  <c r="U304"/>
  <c r="U305"/>
  <c r="Y305" s="1"/>
  <c r="U306"/>
  <c r="U307"/>
  <c r="U308"/>
  <c r="U309"/>
  <c r="Y309" s="1"/>
  <c r="U310"/>
  <c r="U311"/>
  <c r="U312"/>
  <c r="U313"/>
  <c r="U314"/>
  <c r="U315"/>
  <c r="U316"/>
  <c r="U317"/>
  <c r="Y317" s="1"/>
  <c r="U318"/>
  <c r="U319"/>
  <c r="U320"/>
  <c r="Y320" s="1"/>
  <c r="U321"/>
  <c r="Y321" s="1"/>
  <c r="U322"/>
  <c r="U323"/>
  <c r="U324"/>
  <c r="U325"/>
  <c r="Y325" s="1"/>
  <c r="U326"/>
  <c r="U327"/>
  <c r="U328"/>
  <c r="Y328" s="1"/>
  <c r="U329"/>
  <c r="Y329" s="1"/>
  <c r="U330"/>
  <c r="U331"/>
  <c r="U332"/>
  <c r="U333"/>
  <c r="U334"/>
  <c r="U335"/>
  <c r="U336"/>
  <c r="U337"/>
  <c r="Y337" s="1"/>
  <c r="U338"/>
  <c r="U339"/>
  <c r="U340"/>
  <c r="U341"/>
  <c r="U342"/>
  <c r="U343"/>
  <c r="U344"/>
  <c r="U345"/>
  <c r="Y345" s="1"/>
  <c r="U346"/>
  <c r="U347"/>
  <c r="U348"/>
  <c r="U349"/>
  <c r="Y349" s="1"/>
  <c r="U350"/>
  <c r="U351"/>
  <c r="U352"/>
  <c r="U353"/>
  <c r="U354"/>
  <c r="U355"/>
  <c r="U356"/>
  <c r="U357"/>
  <c r="U358"/>
  <c r="U359"/>
  <c r="U360"/>
  <c r="Y360" s="1"/>
  <c r="U361"/>
  <c r="Y361" s="1"/>
  <c r="U362"/>
  <c r="U363"/>
  <c r="U364"/>
  <c r="U365"/>
  <c r="Y365" s="1"/>
  <c r="U366"/>
  <c r="U367"/>
  <c r="U368"/>
  <c r="Y368" s="1"/>
  <c r="U369"/>
  <c r="Y369" s="1"/>
  <c r="U370"/>
  <c r="U371"/>
  <c r="U372"/>
  <c r="U373"/>
  <c r="U374"/>
  <c r="U375"/>
  <c r="U376"/>
  <c r="U377"/>
  <c r="Y377" s="1"/>
  <c r="U378"/>
  <c r="U379"/>
  <c r="U380"/>
  <c r="U381"/>
  <c r="U382"/>
  <c r="U383"/>
  <c r="U384"/>
  <c r="U385"/>
  <c r="U386"/>
  <c r="U387"/>
  <c r="U388"/>
  <c r="U389"/>
  <c r="U390"/>
  <c r="U391"/>
  <c r="U392"/>
  <c r="U393"/>
  <c r="Y393" s="1"/>
  <c r="U394"/>
  <c r="U395"/>
  <c r="U396"/>
  <c r="U397"/>
  <c r="U398"/>
  <c r="U399"/>
  <c r="U400"/>
  <c r="U401"/>
  <c r="U402"/>
  <c r="U403"/>
  <c r="U404"/>
  <c r="U405"/>
  <c r="Y405" s="1"/>
  <c r="U406"/>
  <c r="U407"/>
  <c r="U408"/>
  <c r="Y408" s="1"/>
  <c r="U409"/>
  <c r="Y409" s="1"/>
  <c r="U410"/>
  <c r="U411"/>
  <c r="U412"/>
  <c r="Y412" s="1"/>
  <c r="U413"/>
  <c r="U414"/>
  <c r="U415"/>
  <c r="U416"/>
  <c r="U417"/>
  <c r="U418"/>
  <c r="U419"/>
  <c r="U420"/>
  <c r="Y420" s="1"/>
  <c r="U421"/>
  <c r="Y421" s="1"/>
  <c r="U422"/>
  <c r="U423"/>
  <c r="U424"/>
  <c r="Y424" s="1"/>
  <c r="U425"/>
  <c r="Y425" s="1"/>
  <c r="U426"/>
  <c r="U427"/>
  <c r="U428"/>
  <c r="Y428" s="1"/>
  <c r="U429"/>
  <c r="U430"/>
  <c r="U431"/>
  <c r="U432"/>
  <c r="U433"/>
  <c r="Y433" s="1"/>
  <c r="U434"/>
  <c r="U435"/>
  <c r="U436"/>
  <c r="Y436" s="1"/>
  <c r="U437"/>
  <c r="Y437" s="1"/>
  <c r="U438"/>
  <c r="U439"/>
  <c r="U440"/>
  <c r="U441"/>
  <c r="U442"/>
  <c r="U443"/>
  <c r="U444"/>
  <c r="Y444" s="1"/>
  <c r="U445"/>
  <c r="U446"/>
  <c r="U447"/>
  <c r="U448"/>
  <c r="U449"/>
  <c r="U450"/>
  <c r="U451"/>
  <c r="U452"/>
  <c r="Y452" s="1"/>
  <c r="U453"/>
  <c r="Y453" s="1"/>
  <c r="U454"/>
  <c r="U455"/>
  <c r="U456"/>
  <c r="U457"/>
  <c r="Y457" s="1"/>
  <c r="U458"/>
  <c r="U459"/>
  <c r="U460"/>
  <c r="Y460" s="1"/>
  <c r="U461"/>
  <c r="Y461" s="1"/>
  <c r="U462"/>
  <c r="U463"/>
  <c r="U464"/>
  <c r="Y464" s="1"/>
  <c r="U465"/>
  <c r="Y465" s="1"/>
  <c r="U466"/>
  <c r="U467"/>
  <c r="U468"/>
  <c r="Y468" s="1"/>
  <c r="U469"/>
  <c r="U470"/>
  <c r="U471"/>
  <c r="U472"/>
  <c r="U473"/>
  <c r="T29"/>
  <c r="T30"/>
  <c r="T31"/>
  <c r="Y31" s="1"/>
  <c r="H31" s="1"/>
  <c r="T32"/>
  <c r="T33"/>
  <c r="T34"/>
  <c r="T35"/>
  <c r="T36"/>
  <c r="T37"/>
  <c r="T38"/>
  <c r="T39"/>
  <c r="T40"/>
  <c r="T41"/>
  <c r="T42"/>
  <c r="T43"/>
  <c r="T44"/>
  <c r="T45"/>
  <c r="T46"/>
  <c r="T47"/>
  <c r="T48"/>
  <c r="T49"/>
  <c r="T50"/>
  <c r="T51"/>
  <c r="T52"/>
  <c r="T53"/>
  <c r="T54"/>
  <c r="T55"/>
  <c r="T56"/>
  <c r="T57"/>
  <c r="T58"/>
  <c r="T59"/>
  <c r="T60"/>
  <c r="T61"/>
  <c r="T62"/>
  <c r="T63"/>
  <c r="Y63" s="1"/>
  <c r="H63" s="1"/>
  <c r="T64"/>
  <c r="T65"/>
  <c r="T66"/>
  <c r="T67"/>
  <c r="T68"/>
  <c r="T69"/>
  <c r="T70"/>
  <c r="T71"/>
  <c r="T72"/>
  <c r="T73"/>
  <c r="T74"/>
  <c r="T75"/>
  <c r="T76"/>
  <c r="T77"/>
  <c r="T78"/>
  <c r="T79"/>
  <c r="Y79" s="1"/>
  <c r="H79" s="1"/>
  <c r="T80"/>
  <c r="T81"/>
  <c r="T82"/>
  <c r="T83"/>
  <c r="T84"/>
  <c r="T85"/>
  <c r="T86"/>
  <c r="T87"/>
  <c r="T88"/>
  <c r="T89"/>
  <c r="T90"/>
  <c r="T91"/>
  <c r="T92"/>
  <c r="T93"/>
  <c r="T94"/>
  <c r="T95"/>
  <c r="T96"/>
  <c r="T97"/>
  <c r="T98"/>
  <c r="T99"/>
  <c r="T100"/>
  <c r="T101"/>
  <c r="T102"/>
  <c r="T103"/>
  <c r="Y103" s="1"/>
  <c r="H103" s="1"/>
  <c r="T104"/>
  <c r="T105"/>
  <c r="T106"/>
  <c r="T107"/>
  <c r="T108"/>
  <c r="T109"/>
  <c r="T110"/>
  <c r="T111"/>
  <c r="T112"/>
  <c r="T113"/>
  <c r="T114"/>
  <c r="T115"/>
  <c r="T116"/>
  <c r="T117"/>
  <c r="T118"/>
  <c r="T119"/>
  <c r="Y119" s="1"/>
  <c r="H119" s="1"/>
  <c r="T120"/>
  <c r="T121"/>
  <c r="T122"/>
  <c r="T123"/>
  <c r="T124"/>
  <c r="T125"/>
  <c r="T126"/>
  <c r="T127"/>
  <c r="T128"/>
  <c r="T129"/>
  <c r="T130"/>
  <c r="T131"/>
  <c r="T132"/>
  <c r="T133"/>
  <c r="T134"/>
  <c r="T135"/>
  <c r="T136"/>
  <c r="T137"/>
  <c r="T138"/>
  <c r="T139"/>
  <c r="T140"/>
  <c r="T141"/>
  <c r="T142"/>
  <c r="T143"/>
  <c r="Y143" s="1"/>
  <c r="H143" s="1"/>
  <c r="T144"/>
  <c r="T145"/>
  <c r="T146"/>
  <c r="T147"/>
  <c r="T148"/>
  <c r="T149"/>
  <c r="T150"/>
  <c r="T151"/>
  <c r="T152"/>
  <c r="T153"/>
  <c r="T154"/>
  <c r="T155"/>
  <c r="T156"/>
  <c r="T157"/>
  <c r="T158"/>
  <c r="T159"/>
  <c r="Y159" s="1"/>
  <c r="H159" s="1"/>
  <c r="T160"/>
  <c r="T161"/>
  <c r="T162"/>
  <c r="T163"/>
  <c r="T164"/>
  <c r="T165"/>
  <c r="T166"/>
  <c r="T167"/>
  <c r="T168"/>
  <c r="T169"/>
  <c r="T170"/>
  <c r="T171"/>
  <c r="T172"/>
  <c r="T173"/>
  <c r="T174"/>
  <c r="T175"/>
  <c r="T176"/>
  <c r="T177"/>
  <c r="T178"/>
  <c r="T179"/>
  <c r="T180"/>
  <c r="T181"/>
  <c r="T182"/>
  <c r="T183"/>
  <c r="T184"/>
  <c r="T185"/>
  <c r="T186"/>
  <c r="T187"/>
  <c r="T188"/>
  <c r="T189"/>
  <c r="T190"/>
  <c r="T191"/>
  <c r="Y191" s="1"/>
  <c r="T192"/>
  <c r="T193"/>
  <c r="T194"/>
  <c r="T195"/>
  <c r="T196"/>
  <c r="T197"/>
  <c r="T198"/>
  <c r="T199"/>
  <c r="T200"/>
  <c r="T201"/>
  <c r="T202"/>
  <c r="T203"/>
  <c r="T204"/>
  <c r="T205"/>
  <c r="T206"/>
  <c r="T207"/>
  <c r="Y207" s="1"/>
  <c r="T208"/>
  <c r="T209"/>
  <c r="T210"/>
  <c r="T211"/>
  <c r="T212"/>
  <c r="T213"/>
  <c r="T214"/>
  <c r="T215"/>
  <c r="T216"/>
  <c r="T217"/>
  <c r="T218"/>
  <c r="T219"/>
  <c r="T220"/>
  <c r="T221"/>
  <c r="T222"/>
  <c r="T223"/>
  <c r="T224"/>
  <c r="T225"/>
  <c r="T226"/>
  <c r="T227"/>
  <c r="T228"/>
  <c r="T229"/>
  <c r="T230"/>
  <c r="T231"/>
  <c r="Y231" s="1"/>
  <c r="T232"/>
  <c r="T233"/>
  <c r="T234"/>
  <c r="T235"/>
  <c r="T236"/>
  <c r="T237"/>
  <c r="T238"/>
  <c r="T239"/>
  <c r="T240"/>
  <c r="T241"/>
  <c r="T242"/>
  <c r="T243"/>
  <c r="T244"/>
  <c r="T245"/>
  <c r="T246"/>
  <c r="T247"/>
  <c r="Y247" s="1"/>
  <c r="T248"/>
  <c r="T249"/>
  <c r="T250"/>
  <c r="T251"/>
  <c r="T252"/>
  <c r="T253"/>
  <c r="T254"/>
  <c r="T255"/>
  <c r="T256"/>
  <c r="T257"/>
  <c r="T258"/>
  <c r="T259"/>
  <c r="T260"/>
  <c r="T261"/>
  <c r="T262"/>
  <c r="T263"/>
  <c r="Y263" s="1"/>
  <c r="T264"/>
  <c r="T265"/>
  <c r="T266"/>
  <c r="T267"/>
  <c r="Y267" s="1"/>
  <c r="T268"/>
  <c r="T269"/>
  <c r="T270"/>
  <c r="T271"/>
  <c r="T272"/>
  <c r="T273"/>
  <c r="T274"/>
  <c r="T275"/>
  <c r="Y275" s="1"/>
  <c r="T276"/>
  <c r="T277"/>
  <c r="T278"/>
  <c r="T279"/>
  <c r="T280"/>
  <c r="T281"/>
  <c r="T282"/>
  <c r="T283"/>
  <c r="T284"/>
  <c r="T285"/>
  <c r="T286"/>
  <c r="T287"/>
  <c r="Y287" s="1"/>
  <c r="T288"/>
  <c r="T289"/>
  <c r="T290"/>
  <c r="T291"/>
  <c r="T292"/>
  <c r="T293"/>
  <c r="T294"/>
  <c r="T295"/>
  <c r="T296"/>
  <c r="T297"/>
  <c r="T298"/>
  <c r="T299"/>
  <c r="T300"/>
  <c r="T301"/>
  <c r="T302"/>
  <c r="T303"/>
  <c r="Y303" s="1"/>
  <c r="T304"/>
  <c r="T305"/>
  <c r="T306"/>
  <c r="T307"/>
  <c r="T308"/>
  <c r="T309"/>
  <c r="T310"/>
  <c r="T311"/>
  <c r="T312"/>
  <c r="T313"/>
  <c r="T314"/>
  <c r="T315"/>
  <c r="T316"/>
  <c r="T317"/>
  <c r="T318"/>
  <c r="T319"/>
  <c r="T320"/>
  <c r="T321"/>
  <c r="T322"/>
  <c r="T323"/>
  <c r="T324"/>
  <c r="T325"/>
  <c r="T326"/>
  <c r="T327"/>
  <c r="T328"/>
  <c r="T329"/>
  <c r="T330"/>
  <c r="T331"/>
  <c r="T332"/>
  <c r="T333"/>
  <c r="T334"/>
  <c r="T335"/>
  <c r="Y335" s="1"/>
  <c r="T336"/>
  <c r="T337"/>
  <c r="T338"/>
  <c r="T339"/>
  <c r="Y339" s="1"/>
  <c r="T340"/>
  <c r="T341"/>
  <c r="T342"/>
  <c r="T343"/>
  <c r="Y343" s="1"/>
  <c r="T344"/>
  <c r="T345"/>
  <c r="T346"/>
  <c r="T347"/>
  <c r="T348"/>
  <c r="T349"/>
  <c r="T350"/>
  <c r="T351"/>
  <c r="T352"/>
  <c r="T353"/>
  <c r="T354"/>
  <c r="T355"/>
  <c r="T356"/>
  <c r="T357"/>
  <c r="T358"/>
  <c r="T359"/>
  <c r="T360"/>
  <c r="T361"/>
  <c r="T362"/>
  <c r="T363"/>
  <c r="T364"/>
  <c r="T365"/>
  <c r="T366"/>
  <c r="T367"/>
  <c r="T368"/>
  <c r="T369"/>
  <c r="T370"/>
  <c r="T371"/>
  <c r="T372"/>
  <c r="T373"/>
  <c r="T374"/>
  <c r="T375"/>
  <c r="Y375" s="1"/>
  <c r="T376"/>
  <c r="T377"/>
  <c r="T378"/>
  <c r="T379"/>
  <c r="T380"/>
  <c r="T381"/>
  <c r="T382"/>
  <c r="T383"/>
  <c r="Y383" s="1"/>
  <c r="T384"/>
  <c r="T385"/>
  <c r="T386"/>
  <c r="T387"/>
  <c r="Y387" s="1"/>
  <c r="T388"/>
  <c r="T389"/>
  <c r="T390"/>
  <c r="T391"/>
  <c r="T392"/>
  <c r="T393"/>
  <c r="T394"/>
  <c r="T395"/>
  <c r="Y395" s="1"/>
  <c r="T396"/>
  <c r="T397"/>
  <c r="T398"/>
  <c r="T399"/>
  <c r="Y399" s="1"/>
  <c r="T400"/>
  <c r="T401"/>
  <c r="T402"/>
  <c r="T403"/>
  <c r="Y403" s="1"/>
  <c r="T404"/>
  <c r="T405"/>
  <c r="T406"/>
  <c r="T407"/>
  <c r="T408"/>
  <c r="T409"/>
  <c r="T410"/>
  <c r="T411"/>
  <c r="Y411" s="1"/>
  <c r="T412"/>
  <c r="T413"/>
  <c r="T414"/>
  <c r="T415"/>
  <c r="Y415" s="1"/>
  <c r="T416"/>
  <c r="Y416" s="1"/>
  <c r="T417"/>
  <c r="T418"/>
  <c r="T419"/>
  <c r="Y419" s="1"/>
  <c r="T420"/>
  <c r="T421"/>
  <c r="T422"/>
  <c r="T423"/>
  <c r="Y423" s="1"/>
  <c r="T424"/>
  <c r="T425"/>
  <c r="T426"/>
  <c r="T427"/>
  <c r="Y427" s="1"/>
  <c r="T428"/>
  <c r="T429"/>
  <c r="T430"/>
  <c r="T431"/>
  <c r="Y431" s="1"/>
  <c r="T432"/>
  <c r="T433"/>
  <c r="T434"/>
  <c r="T435"/>
  <c r="Y435" s="1"/>
  <c r="T436"/>
  <c r="T437"/>
  <c r="T438"/>
  <c r="T439"/>
  <c r="Y439" s="1"/>
  <c r="T440"/>
  <c r="T441"/>
  <c r="T442"/>
  <c r="T443"/>
  <c r="Y443" s="1"/>
  <c r="T444"/>
  <c r="T445"/>
  <c r="T446"/>
  <c r="T447"/>
  <c r="Y447" s="1"/>
  <c r="T448"/>
  <c r="Y448" s="1"/>
  <c r="T449"/>
  <c r="T450"/>
  <c r="T451"/>
  <c r="Y451" s="1"/>
  <c r="T452"/>
  <c r="T453"/>
  <c r="T454"/>
  <c r="T455"/>
  <c r="Y455" s="1"/>
  <c r="T456"/>
  <c r="Y456" s="1"/>
  <c r="T457"/>
  <c r="T458"/>
  <c r="T459"/>
  <c r="Y459" s="1"/>
  <c r="T460"/>
  <c r="T461"/>
  <c r="T462"/>
  <c r="T463"/>
  <c r="T464"/>
  <c r="T465"/>
  <c r="T466"/>
  <c r="T467"/>
  <c r="T468"/>
  <c r="T469"/>
  <c r="T470"/>
  <c r="T471"/>
  <c r="Y471" s="1"/>
  <c r="T472"/>
  <c r="T473"/>
  <c r="T474"/>
  <c r="T475"/>
  <c r="Y475" s="1"/>
  <c r="T476"/>
  <c r="T477"/>
  <c r="T478"/>
  <c r="T479"/>
  <c r="Y479" s="1"/>
  <c r="T480"/>
  <c r="T481"/>
  <c r="T482"/>
  <c r="T483"/>
  <c r="Y483" s="1"/>
  <c r="T484"/>
  <c r="T485"/>
  <c r="T486"/>
  <c r="T487"/>
  <c r="Y487" s="1"/>
  <c r="T488"/>
  <c r="T489"/>
  <c r="S5"/>
  <c r="S6"/>
  <c r="X6" s="1"/>
  <c r="S7"/>
  <c r="X7" s="1"/>
  <c r="S8"/>
  <c r="X8" s="1"/>
  <c r="S9"/>
  <c r="X9" s="1"/>
  <c r="S10"/>
  <c r="X10" s="1"/>
  <c r="S11"/>
  <c r="X11" s="1"/>
  <c r="S12"/>
  <c r="X12" s="1"/>
  <c r="S13"/>
  <c r="S14"/>
  <c r="X14" s="1"/>
  <c r="S15"/>
  <c r="X15" s="1"/>
  <c r="S16"/>
  <c r="X16" s="1"/>
  <c r="S17"/>
  <c r="X17" s="1"/>
  <c r="S18"/>
  <c r="X18" s="1"/>
  <c r="S19"/>
  <c r="X19" s="1"/>
  <c r="S20"/>
  <c r="X20" s="1"/>
  <c r="S21"/>
  <c r="S22"/>
  <c r="X22" s="1"/>
  <c r="S23"/>
  <c r="X23" s="1"/>
  <c r="S24"/>
  <c r="X24" s="1"/>
  <c r="S25"/>
  <c r="X25" s="1"/>
  <c r="S26"/>
  <c r="X26" s="1"/>
  <c r="S27"/>
  <c r="X27" s="1"/>
  <c r="S28"/>
  <c r="X28" s="1"/>
  <c r="S29"/>
  <c r="S30"/>
  <c r="X30" s="1"/>
  <c r="S31"/>
  <c r="X31" s="1"/>
  <c r="S32"/>
  <c r="X32" s="1"/>
  <c r="S33"/>
  <c r="X33" s="1"/>
  <c r="S34"/>
  <c r="X34" s="1"/>
  <c r="S35"/>
  <c r="X35" s="1"/>
  <c r="S36"/>
  <c r="X36" s="1"/>
  <c r="S37"/>
  <c r="S38"/>
  <c r="X38" s="1"/>
  <c r="S39"/>
  <c r="X39" s="1"/>
  <c r="S40"/>
  <c r="X40" s="1"/>
  <c r="S41"/>
  <c r="X41" s="1"/>
  <c r="S42"/>
  <c r="X42" s="1"/>
  <c r="S43"/>
  <c r="X43" s="1"/>
  <c r="S44"/>
  <c r="X44" s="1"/>
  <c r="S45"/>
  <c r="S46"/>
  <c r="X46" s="1"/>
  <c r="S47"/>
  <c r="X47" s="1"/>
  <c r="S48"/>
  <c r="X48" s="1"/>
  <c r="S49"/>
  <c r="X49" s="1"/>
  <c r="S50"/>
  <c r="X50" s="1"/>
  <c r="S51"/>
  <c r="X51" s="1"/>
  <c r="S52"/>
  <c r="X52" s="1"/>
  <c r="S53"/>
  <c r="S54"/>
  <c r="X54" s="1"/>
  <c r="S55"/>
  <c r="X55" s="1"/>
  <c r="S56"/>
  <c r="X56" s="1"/>
  <c r="S57"/>
  <c r="X57" s="1"/>
  <c r="S58"/>
  <c r="X58" s="1"/>
  <c r="S59"/>
  <c r="X59" s="1"/>
  <c r="S60"/>
  <c r="X60" s="1"/>
  <c r="S61"/>
  <c r="S62"/>
  <c r="X62" s="1"/>
  <c r="S63"/>
  <c r="X63" s="1"/>
  <c r="S64"/>
  <c r="X64" s="1"/>
  <c r="S65"/>
  <c r="X65" s="1"/>
  <c r="S66"/>
  <c r="X66" s="1"/>
  <c r="S67"/>
  <c r="X67" s="1"/>
  <c r="S68"/>
  <c r="X68" s="1"/>
  <c r="S69"/>
  <c r="S70"/>
  <c r="X70" s="1"/>
  <c r="S71"/>
  <c r="X71" s="1"/>
  <c r="S72"/>
  <c r="X72" s="1"/>
  <c r="S73"/>
  <c r="X73" s="1"/>
  <c r="S74"/>
  <c r="X74" s="1"/>
  <c r="S75"/>
  <c r="X75" s="1"/>
  <c r="S76"/>
  <c r="X76" s="1"/>
  <c r="S77"/>
  <c r="S78"/>
  <c r="X78" s="1"/>
  <c r="Y78" s="1"/>
  <c r="H78" s="1"/>
  <c r="S79"/>
  <c r="X79" s="1"/>
  <c r="S80"/>
  <c r="X80" s="1"/>
  <c r="S81"/>
  <c r="X81" s="1"/>
  <c r="S82"/>
  <c r="X82" s="1"/>
  <c r="S83"/>
  <c r="X83" s="1"/>
  <c r="S84"/>
  <c r="X84" s="1"/>
  <c r="S85"/>
  <c r="S86"/>
  <c r="X86" s="1"/>
  <c r="S87"/>
  <c r="X87" s="1"/>
  <c r="S88"/>
  <c r="X88" s="1"/>
  <c r="S89"/>
  <c r="X89" s="1"/>
  <c r="S90"/>
  <c r="X90" s="1"/>
  <c r="S91"/>
  <c r="X91" s="1"/>
  <c r="S92"/>
  <c r="X92" s="1"/>
  <c r="S93"/>
  <c r="S94"/>
  <c r="X94" s="1"/>
  <c r="S95"/>
  <c r="X95" s="1"/>
  <c r="S96"/>
  <c r="X96" s="1"/>
  <c r="S97"/>
  <c r="X97" s="1"/>
  <c r="S98"/>
  <c r="X98" s="1"/>
  <c r="S99"/>
  <c r="X99" s="1"/>
  <c r="S100"/>
  <c r="X100" s="1"/>
  <c r="S101"/>
  <c r="S102"/>
  <c r="X102" s="1"/>
  <c r="S103"/>
  <c r="X103" s="1"/>
  <c r="S104"/>
  <c r="X104" s="1"/>
  <c r="S105"/>
  <c r="X105" s="1"/>
  <c r="S106"/>
  <c r="X106" s="1"/>
  <c r="S107"/>
  <c r="X107" s="1"/>
  <c r="S108"/>
  <c r="X108" s="1"/>
  <c r="S109"/>
  <c r="S110"/>
  <c r="X110" s="1"/>
  <c r="S111"/>
  <c r="X111" s="1"/>
  <c r="S112"/>
  <c r="X112" s="1"/>
  <c r="S113"/>
  <c r="X113" s="1"/>
  <c r="S114"/>
  <c r="X114" s="1"/>
  <c r="S115"/>
  <c r="X115" s="1"/>
  <c r="S116"/>
  <c r="X116" s="1"/>
  <c r="S117"/>
  <c r="S118"/>
  <c r="X118" s="1"/>
  <c r="S119"/>
  <c r="X119" s="1"/>
  <c r="S120"/>
  <c r="X120" s="1"/>
  <c r="S121"/>
  <c r="X121" s="1"/>
  <c r="S122"/>
  <c r="X122" s="1"/>
  <c r="S123"/>
  <c r="X123" s="1"/>
  <c r="S124"/>
  <c r="X124" s="1"/>
  <c r="S125"/>
  <c r="S126"/>
  <c r="X126" s="1"/>
  <c r="S127"/>
  <c r="X127" s="1"/>
  <c r="S128"/>
  <c r="X128" s="1"/>
  <c r="S129"/>
  <c r="X129" s="1"/>
  <c r="S130"/>
  <c r="X130" s="1"/>
  <c r="S131"/>
  <c r="X131" s="1"/>
  <c r="S132"/>
  <c r="X132" s="1"/>
  <c r="S133"/>
  <c r="S134"/>
  <c r="X134" s="1"/>
  <c r="S135"/>
  <c r="X135" s="1"/>
  <c r="S136"/>
  <c r="X136" s="1"/>
  <c r="S137"/>
  <c r="X137" s="1"/>
  <c r="S138"/>
  <c r="X138" s="1"/>
  <c r="S139"/>
  <c r="X139" s="1"/>
  <c r="S140"/>
  <c r="X140" s="1"/>
  <c r="S141"/>
  <c r="S142"/>
  <c r="X142" s="1"/>
  <c r="S143"/>
  <c r="X143" s="1"/>
  <c r="S144"/>
  <c r="X144" s="1"/>
  <c r="S145"/>
  <c r="X145" s="1"/>
  <c r="S146"/>
  <c r="X146" s="1"/>
  <c r="S147"/>
  <c r="X147" s="1"/>
  <c r="S148"/>
  <c r="X148" s="1"/>
  <c r="S149"/>
  <c r="S150"/>
  <c r="X150" s="1"/>
  <c r="S151"/>
  <c r="X151" s="1"/>
  <c r="S152"/>
  <c r="X152" s="1"/>
  <c r="S153"/>
  <c r="X153" s="1"/>
  <c r="S154"/>
  <c r="X154" s="1"/>
  <c r="S155"/>
  <c r="X155" s="1"/>
  <c r="S156"/>
  <c r="X156" s="1"/>
  <c r="S157"/>
  <c r="S158"/>
  <c r="X158" s="1"/>
  <c r="S159"/>
  <c r="X159" s="1"/>
  <c r="S160"/>
  <c r="X160" s="1"/>
  <c r="S161"/>
  <c r="X161" s="1"/>
  <c r="S162"/>
  <c r="X162" s="1"/>
  <c r="S163"/>
  <c r="X163" s="1"/>
  <c r="S164"/>
  <c r="X164" s="1"/>
  <c r="S165"/>
  <c r="S166"/>
  <c r="X166" s="1"/>
  <c r="S167"/>
  <c r="X167" s="1"/>
  <c r="S168"/>
  <c r="X168" s="1"/>
  <c r="S169"/>
  <c r="X169" s="1"/>
  <c r="S170"/>
  <c r="X170" s="1"/>
  <c r="S171"/>
  <c r="X171" s="1"/>
  <c r="S172"/>
  <c r="X172" s="1"/>
  <c r="S173"/>
  <c r="S174"/>
  <c r="X174" s="1"/>
  <c r="S175"/>
  <c r="X175" s="1"/>
  <c r="S176"/>
  <c r="X176" s="1"/>
  <c r="S177"/>
  <c r="X177" s="1"/>
  <c r="S178"/>
  <c r="X178" s="1"/>
  <c r="S179"/>
  <c r="X179" s="1"/>
  <c r="S180"/>
  <c r="X180" s="1"/>
  <c r="S181"/>
  <c r="S182"/>
  <c r="X182" s="1"/>
  <c r="Y182" s="1"/>
  <c r="H182" s="1"/>
  <c r="S183"/>
  <c r="X183" s="1"/>
  <c r="S184"/>
  <c r="X184" s="1"/>
  <c r="S185"/>
  <c r="X185" s="1"/>
  <c r="S186"/>
  <c r="X186" s="1"/>
  <c r="S187"/>
  <c r="X187" s="1"/>
  <c r="S188"/>
  <c r="X188" s="1"/>
  <c r="S189"/>
  <c r="S190"/>
  <c r="X190" s="1"/>
  <c r="Y190" s="1"/>
  <c r="I190" s="1"/>
  <c r="S191"/>
  <c r="X191" s="1"/>
  <c r="S192"/>
  <c r="X192" s="1"/>
  <c r="S193"/>
  <c r="X193" s="1"/>
  <c r="S194"/>
  <c r="X194" s="1"/>
  <c r="S195"/>
  <c r="X195" s="1"/>
  <c r="S196"/>
  <c r="X196" s="1"/>
  <c r="S197"/>
  <c r="S198"/>
  <c r="X198" s="1"/>
  <c r="S199"/>
  <c r="X199" s="1"/>
  <c r="S200"/>
  <c r="X200" s="1"/>
  <c r="S201"/>
  <c r="X201" s="1"/>
  <c r="S202"/>
  <c r="X202" s="1"/>
  <c r="S203"/>
  <c r="X203" s="1"/>
  <c r="S204"/>
  <c r="X204" s="1"/>
  <c r="S205"/>
  <c r="S206"/>
  <c r="X206" s="1"/>
  <c r="S207"/>
  <c r="X207" s="1"/>
  <c r="S208"/>
  <c r="X208" s="1"/>
  <c r="S209"/>
  <c r="X209" s="1"/>
  <c r="S210"/>
  <c r="X210" s="1"/>
  <c r="S211"/>
  <c r="X211" s="1"/>
  <c r="S212"/>
  <c r="X212" s="1"/>
  <c r="S213"/>
  <c r="S214"/>
  <c r="X214" s="1"/>
  <c r="S215"/>
  <c r="X215" s="1"/>
  <c r="S216"/>
  <c r="X216" s="1"/>
  <c r="S217"/>
  <c r="X217" s="1"/>
  <c r="S218"/>
  <c r="X218" s="1"/>
  <c r="S219"/>
  <c r="X219" s="1"/>
  <c r="S220"/>
  <c r="X220" s="1"/>
  <c r="S221"/>
  <c r="S222"/>
  <c r="X222" s="1"/>
  <c r="Y222" s="1"/>
  <c r="S223"/>
  <c r="X223" s="1"/>
  <c r="S224"/>
  <c r="X224" s="1"/>
  <c r="S225"/>
  <c r="X225" s="1"/>
  <c r="S226"/>
  <c r="X226" s="1"/>
  <c r="S227"/>
  <c r="X227" s="1"/>
  <c r="S228"/>
  <c r="X228" s="1"/>
  <c r="S229"/>
  <c r="S230"/>
  <c r="X230" s="1"/>
  <c r="Y230" s="1"/>
  <c r="S231"/>
  <c r="X231" s="1"/>
  <c r="S232"/>
  <c r="X232" s="1"/>
  <c r="S233"/>
  <c r="X233" s="1"/>
  <c r="S234"/>
  <c r="X234" s="1"/>
  <c r="S235"/>
  <c r="X235" s="1"/>
  <c r="S236"/>
  <c r="X236" s="1"/>
  <c r="S237"/>
  <c r="S238"/>
  <c r="X238" s="1"/>
  <c r="S239"/>
  <c r="X239" s="1"/>
  <c r="S240"/>
  <c r="X240" s="1"/>
  <c r="S241"/>
  <c r="X241" s="1"/>
  <c r="S242"/>
  <c r="X242" s="1"/>
  <c r="S243"/>
  <c r="X243" s="1"/>
  <c r="S244"/>
  <c r="X244" s="1"/>
  <c r="S245"/>
  <c r="S246"/>
  <c r="X246" s="1"/>
  <c r="S247"/>
  <c r="X247" s="1"/>
  <c r="S248"/>
  <c r="X248" s="1"/>
  <c r="S249"/>
  <c r="X249" s="1"/>
  <c r="S250"/>
  <c r="X250" s="1"/>
  <c r="S251"/>
  <c r="X251" s="1"/>
  <c r="S252"/>
  <c r="X252" s="1"/>
  <c r="S253"/>
  <c r="S254"/>
  <c r="X254" s="1"/>
  <c r="Y254" s="1"/>
  <c r="S255"/>
  <c r="X255" s="1"/>
  <c r="S256"/>
  <c r="X256" s="1"/>
  <c r="S257"/>
  <c r="X257" s="1"/>
  <c r="S258"/>
  <c r="X258" s="1"/>
  <c r="Y258" s="1"/>
  <c r="S259"/>
  <c r="X259" s="1"/>
  <c r="S260"/>
  <c r="X260" s="1"/>
  <c r="S261"/>
  <c r="S262"/>
  <c r="X262" s="1"/>
  <c r="Y262" s="1"/>
  <c r="S263"/>
  <c r="X263" s="1"/>
  <c r="S264"/>
  <c r="X264" s="1"/>
  <c r="S265"/>
  <c r="X265" s="1"/>
  <c r="S266"/>
  <c r="X266" s="1"/>
  <c r="Y266" s="1"/>
  <c r="S267"/>
  <c r="X267" s="1"/>
  <c r="S268"/>
  <c r="X268" s="1"/>
  <c r="S269"/>
  <c r="S270"/>
  <c r="X270" s="1"/>
  <c r="Y270" s="1"/>
  <c r="S271"/>
  <c r="X271" s="1"/>
  <c r="S272"/>
  <c r="X272" s="1"/>
  <c r="S273"/>
  <c r="X273" s="1"/>
  <c r="S274"/>
  <c r="X274" s="1"/>
  <c r="Y274" s="1"/>
  <c r="S275"/>
  <c r="X275" s="1"/>
  <c r="S276"/>
  <c r="X276" s="1"/>
  <c r="S277"/>
  <c r="S278"/>
  <c r="X278" s="1"/>
  <c r="Y278" s="1"/>
  <c r="S279"/>
  <c r="X279" s="1"/>
  <c r="S280"/>
  <c r="X280" s="1"/>
  <c r="S281"/>
  <c r="X281" s="1"/>
  <c r="S282"/>
  <c r="X282" s="1"/>
  <c r="S283"/>
  <c r="X283" s="1"/>
  <c r="S284"/>
  <c r="X284" s="1"/>
  <c r="S285"/>
  <c r="S286"/>
  <c r="X286" s="1"/>
  <c r="Y286" s="1"/>
  <c r="S287"/>
  <c r="X287" s="1"/>
  <c r="S288"/>
  <c r="X288" s="1"/>
  <c r="S289"/>
  <c r="X289" s="1"/>
  <c r="S290"/>
  <c r="X290" s="1"/>
  <c r="S291"/>
  <c r="X291" s="1"/>
  <c r="S292"/>
  <c r="X292" s="1"/>
  <c r="S293"/>
  <c r="S294"/>
  <c r="X294" s="1"/>
  <c r="Y294" s="1"/>
  <c r="S295"/>
  <c r="X295" s="1"/>
  <c r="S296"/>
  <c r="X296" s="1"/>
  <c r="S297"/>
  <c r="X297" s="1"/>
  <c r="S298"/>
  <c r="X298" s="1"/>
  <c r="Y298" s="1"/>
  <c r="S299"/>
  <c r="X299" s="1"/>
  <c r="S300"/>
  <c r="X300" s="1"/>
  <c r="S301"/>
  <c r="S302"/>
  <c r="X302" s="1"/>
  <c r="Y302" s="1"/>
  <c r="S303"/>
  <c r="X303" s="1"/>
  <c r="S304"/>
  <c r="X304" s="1"/>
  <c r="S305"/>
  <c r="X305" s="1"/>
  <c r="S306"/>
  <c r="X306" s="1"/>
  <c r="Y306" s="1"/>
  <c r="S307"/>
  <c r="X307" s="1"/>
  <c r="S308"/>
  <c r="X308" s="1"/>
  <c r="S309"/>
  <c r="S310"/>
  <c r="X310" s="1"/>
  <c r="Y310" s="1"/>
  <c r="S311"/>
  <c r="X311" s="1"/>
  <c r="S312"/>
  <c r="X312" s="1"/>
  <c r="S313"/>
  <c r="X313" s="1"/>
  <c r="S314"/>
  <c r="X314" s="1"/>
  <c r="Y314" s="1"/>
  <c r="S315"/>
  <c r="X315" s="1"/>
  <c r="S316"/>
  <c r="X316" s="1"/>
  <c r="S317"/>
  <c r="S318"/>
  <c r="X318" s="1"/>
  <c r="Y318" s="1"/>
  <c r="S319"/>
  <c r="X319" s="1"/>
  <c r="S320"/>
  <c r="X320" s="1"/>
  <c r="S321"/>
  <c r="X321" s="1"/>
  <c r="S322"/>
  <c r="X322" s="1"/>
  <c r="Y322" s="1"/>
  <c r="S323"/>
  <c r="X323" s="1"/>
  <c r="S324"/>
  <c r="X324" s="1"/>
  <c r="S325"/>
  <c r="S326"/>
  <c r="X326" s="1"/>
  <c r="Y326" s="1"/>
  <c r="S327"/>
  <c r="X327" s="1"/>
  <c r="S328"/>
  <c r="X328" s="1"/>
  <c r="S329"/>
  <c r="X329" s="1"/>
  <c r="S330"/>
  <c r="X330" s="1"/>
  <c r="Y330" s="1"/>
  <c r="S331"/>
  <c r="X331" s="1"/>
  <c r="S332"/>
  <c r="X332" s="1"/>
  <c r="S333"/>
  <c r="S334"/>
  <c r="X334" s="1"/>
  <c r="Y334" s="1"/>
  <c r="S335"/>
  <c r="X335" s="1"/>
  <c r="S336"/>
  <c r="X336" s="1"/>
  <c r="S337"/>
  <c r="X337" s="1"/>
  <c r="S338"/>
  <c r="X338" s="1"/>
  <c r="S339"/>
  <c r="X339" s="1"/>
  <c r="S340"/>
  <c r="X340" s="1"/>
  <c r="S341"/>
  <c r="S342"/>
  <c r="X342" s="1"/>
  <c r="Y342" s="1"/>
  <c r="S343"/>
  <c r="X343" s="1"/>
  <c r="R5"/>
  <c r="R6"/>
  <c r="W6" s="1"/>
  <c r="R7"/>
  <c r="W7" s="1"/>
  <c r="R8"/>
  <c r="W8" s="1"/>
  <c r="R9"/>
  <c r="W9" s="1"/>
  <c r="R10"/>
  <c r="W10" s="1"/>
  <c r="R11"/>
  <c r="W11" s="1"/>
  <c r="R12"/>
  <c r="W12" s="1"/>
  <c r="R13"/>
  <c r="R14"/>
  <c r="W14" s="1"/>
  <c r="R15"/>
  <c r="W15" s="1"/>
  <c r="R16"/>
  <c r="W16" s="1"/>
  <c r="R17"/>
  <c r="W17" s="1"/>
  <c r="R18"/>
  <c r="W18" s="1"/>
  <c r="R19"/>
  <c r="W19" s="1"/>
  <c r="R20"/>
  <c r="W20" s="1"/>
  <c r="R21"/>
  <c r="R22"/>
  <c r="W22" s="1"/>
  <c r="R23"/>
  <c r="W23" s="1"/>
  <c r="R24"/>
  <c r="W24" s="1"/>
  <c r="R25"/>
  <c r="W25" s="1"/>
  <c r="R26"/>
  <c r="W26" s="1"/>
  <c r="R27"/>
  <c r="W27" s="1"/>
  <c r="R28"/>
  <c r="W28" s="1"/>
  <c r="R29"/>
  <c r="R30"/>
  <c r="W30" s="1"/>
  <c r="R31"/>
  <c r="W31" s="1"/>
  <c r="R32"/>
  <c r="W32" s="1"/>
  <c r="R33"/>
  <c r="W33" s="1"/>
  <c r="R34"/>
  <c r="W34" s="1"/>
  <c r="R35"/>
  <c r="W35" s="1"/>
  <c r="R36"/>
  <c r="W36" s="1"/>
  <c r="R37"/>
  <c r="R38"/>
  <c r="W38" s="1"/>
  <c r="R39"/>
  <c r="W39" s="1"/>
  <c r="R40"/>
  <c r="W40" s="1"/>
  <c r="R41"/>
  <c r="W41" s="1"/>
  <c r="R42"/>
  <c r="W42" s="1"/>
  <c r="R43"/>
  <c r="W43" s="1"/>
  <c r="R44"/>
  <c r="W44" s="1"/>
  <c r="R45"/>
  <c r="R46"/>
  <c r="W46" s="1"/>
  <c r="R47"/>
  <c r="W47" s="1"/>
  <c r="R48"/>
  <c r="W48" s="1"/>
  <c r="R49"/>
  <c r="W49" s="1"/>
  <c r="R50"/>
  <c r="W50" s="1"/>
  <c r="R51"/>
  <c r="W51" s="1"/>
  <c r="R52"/>
  <c r="W52" s="1"/>
  <c r="R53"/>
  <c r="R54"/>
  <c r="W54" s="1"/>
  <c r="R55"/>
  <c r="W55" s="1"/>
  <c r="R56"/>
  <c r="W56" s="1"/>
  <c r="R57"/>
  <c r="W57" s="1"/>
  <c r="R58"/>
  <c r="W58" s="1"/>
  <c r="R59"/>
  <c r="W59" s="1"/>
  <c r="R60"/>
  <c r="W60" s="1"/>
  <c r="R61"/>
  <c r="R62"/>
  <c r="W62" s="1"/>
  <c r="R63"/>
  <c r="W63" s="1"/>
  <c r="R64"/>
  <c r="W64" s="1"/>
  <c r="R65"/>
  <c r="W65" s="1"/>
  <c r="R66"/>
  <c r="W66" s="1"/>
  <c r="R67"/>
  <c r="W67" s="1"/>
  <c r="R68"/>
  <c r="W68" s="1"/>
  <c r="R69"/>
  <c r="R70"/>
  <c r="W70" s="1"/>
  <c r="R71"/>
  <c r="W71" s="1"/>
  <c r="R72"/>
  <c r="W72" s="1"/>
  <c r="R73"/>
  <c r="W73" s="1"/>
  <c r="R74"/>
  <c r="W74" s="1"/>
  <c r="R75"/>
  <c r="W75" s="1"/>
  <c r="R76"/>
  <c r="W76" s="1"/>
  <c r="R77"/>
  <c r="R78"/>
  <c r="W78" s="1"/>
  <c r="R79"/>
  <c r="W79" s="1"/>
  <c r="R80"/>
  <c r="W80" s="1"/>
  <c r="R81"/>
  <c r="W81" s="1"/>
  <c r="R82"/>
  <c r="W82" s="1"/>
  <c r="R83"/>
  <c r="W83" s="1"/>
  <c r="R84"/>
  <c r="W84" s="1"/>
  <c r="R85"/>
  <c r="R86"/>
  <c r="W86" s="1"/>
  <c r="R87"/>
  <c r="W87" s="1"/>
  <c r="R88"/>
  <c r="W88" s="1"/>
  <c r="R89"/>
  <c r="W89" s="1"/>
  <c r="R90"/>
  <c r="W90" s="1"/>
  <c r="R91"/>
  <c r="W91" s="1"/>
  <c r="R92"/>
  <c r="W92" s="1"/>
  <c r="R93"/>
  <c r="R94"/>
  <c r="W94" s="1"/>
  <c r="R95"/>
  <c r="W95" s="1"/>
  <c r="R96"/>
  <c r="W96" s="1"/>
  <c r="R97"/>
  <c r="W97" s="1"/>
  <c r="R98"/>
  <c r="W98" s="1"/>
  <c r="R99"/>
  <c r="W99" s="1"/>
  <c r="R100"/>
  <c r="W100" s="1"/>
  <c r="R101"/>
  <c r="R102"/>
  <c r="W102" s="1"/>
  <c r="R103"/>
  <c r="W103" s="1"/>
  <c r="R104"/>
  <c r="W104" s="1"/>
  <c r="R105"/>
  <c r="W105" s="1"/>
  <c r="R106"/>
  <c r="W106" s="1"/>
  <c r="R107"/>
  <c r="W107" s="1"/>
  <c r="R108"/>
  <c r="W108" s="1"/>
  <c r="R109"/>
  <c r="R110"/>
  <c r="W110" s="1"/>
  <c r="R111"/>
  <c r="W111" s="1"/>
  <c r="R112"/>
  <c r="W112" s="1"/>
  <c r="R113"/>
  <c r="W113" s="1"/>
  <c r="R114"/>
  <c r="W114" s="1"/>
  <c r="R115"/>
  <c r="W115" s="1"/>
  <c r="R116"/>
  <c r="W116" s="1"/>
  <c r="R117"/>
  <c r="R118"/>
  <c r="W118" s="1"/>
  <c r="R119"/>
  <c r="W119" s="1"/>
  <c r="R120"/>
  <c r="W120" s="1"/>
  <c r="R121"/>
  <c r="W121" s="1"/>
  <c r="R122"/>
  <c r="W122" s="1"/>
  <c r="R123"/>
  <c r="W123" s="1"/>
  <c r="R124"/>
  <c r="W124" s="1"/>
  <c r="R125"/>
  <c r="R126"/>
  <c r="W126" s="1"/>
  <c r="R127"/>
  <c r="W127" s="1"/>
  <c r="R128"/>
  <c r="W128" s="1"/>
  <c r="Y128" s="1"/>
  <c r="H128" s="1"/>
  <c r="R129"/>
  <c r="W129" s="1"/>
  <c r="R130"/>
  <c r="W130" s="1"/>
  <c r="R131"/>
  <c r="W131" s="1"/>
  <c r="R132"/>
  <c r="W132" s="1"/>
  <c r="R133"/>
  <c r="R134"/>
  <c r="W134" s="1"/>
  <c r="R135"/>
  <c r="W135" s="1"/>
  <c r="R136"/>
  <c r="W136" s="1"/>
  <c r="R137"/>
  <c r="W137" s="1"/>
  <c r="R138"/>
  <c r="W138" s="1"/>
  <c r="R139"/>
  <c r="W139" s="1"/>
  <c r="R140"/>
  <c r="W140" s="1"/>
  <c r="R141"/>
  <c r="R142"/>
  <c r="W142" s="1"/>
  <c r="R143"/>
  <c r="W143" s="1"/>
  <c r="R144"/>
  <c r="W144" s="1"/>
  <c r="R145"/>
  <c r="W145" s="1"/>
  <c r="R146"/>
  <c r="W146" s="1"/>
  <c r="R147"/>
  <c r="W147" s="1"/>
  <c r="R148"/>
  <c r="W148" s="1"/>
  <c r="R149"/>
  <c r="R150"/>
  <c r="W150" s="1"/>
  <c r="R151"/>
  <c r="W151" s="1"/>
  <c r="R152"/>
  <c r="W152" s="1"/>
  <c r="R153"/>
  <c r="W153" s="1"/>
  <c r="R154"/>
  <c r="W154" s="1"/>
  <c r="R155"/>
  <c r="W155" s="1"/>
  <c r="R156"/>
  <c r="W156" s="1"/>
  <c r="R157"/>
  <c r="R158"/>
  <c r="W158" s="1"/>
  <c r="R159"/>
  <c r="W159" s="1"/>
  <c r="R160"/>
  <c r="W160" s="1"/>
  <c r="Y160" s="1"/>
  <c r="H160" s="1"/>
  <c r="R161"/>
  <c r="W161" s="1"/>
  <c r="R162"/>
  <c r="W162" s="1"/>
  <c r="R163"/>
  <c r="W163" s="1"/>
  <c r="R164"/>
  <c r="W164" s="1"/>
  <c r="R165"/>
  <c r="R166"/>
  <c r="W166" s="1"/>
  <c r="R167"/>
  <c r="W167" s="1"/>
  <c r="R168"/>
  <c r="W168" s="1"/>
  <c r="R169"/>
  <c r="W169" s="1"/>
  <c r="R170"/>
  <c r="W170" s="1"/>
  <c r="R171"/>
  <c r="W171" s="1"/>
  <c r="R172"/>
  <c r="W172" s="1"/>
  <c r="R173"/>
  <c r="R174"/>
  <c r="W174" s="1"/>
  <c r="R175"/>
  <c r="W175" s="1"/>
  <c r="R176"/>
  <c r="W176" s="1"/>
  <c r="R177"/>
  <c r="W177" s="1"/>
  <c r="R178"/>
  <c r="W178" s="1"/>
  <c r="R179"/>
  <c r="W179" s="1"/>
  <c r="R180"/>
  <c r="W180" s="1"/>
  <c r="R181"/>
  <c r="R182"/>
  <c r="W182" s="1"/>
  <c r="R183"/>
  <c r="W183" s="1"/>
  <c r="R184"/>
  <c r="W184" s="1"/>
  <c r="R185"/>
  <c r="W185" s="1"/>
  <c r="R186"/>
  <c r="W186" s="1"/>
  <c r="R187"/>
  <c r="W187" s="1"/>
  <c r="R188"/>
  <c r="W188" s="1"/>
  <c r="R189"/>
  <c r="R190"/>
  <c r="W190" s="1"/>
  <c r="R191"/>
  <c r="W191" s="1"/>
  <c r="R192"/>
  <c r="W192" s="1"/>
  <c r="R193"/>
  <c r="W193" s="1"/>
  <c r="R194"/>
  <c r="W194" s="1"/>
  <c r="R195"/>
  <c r="W195" s="1"/>
  <c r="R196"/>
  <c r="W196" s="1"/>
  <c r="R197"/>
  <c r="R198"/>
  <c r="W198" s="1"/>
  <c r="R199"/>
  <c r="W199" s="1"/>
  <c r="R200"/>
  <c r="W200" s="1"/>
  <c r="R201"/>
  <c r="W201" s="1"/>
  <c r="R202"/>
  <c r="W202" s="1"/>
  <c r="R203"/>
  <c r="W203" s="1"/>
  <c r="R204"/>
  <c r="W204" s="1"/>
  <c r="R205"/>
  <c r="R206"/>
  <c r="W206" s="1"/>
  <c r="R207"/>
  <c r="W207" s="1"/>
  <c r="R208"/>
  <c r="W208" s="1"/>
  <c r="R209"/>
  <c r="W209" s="1"/>
  <c r="R210"/>
  <c r="W210" s="1"/>
  <c r="R211"/>
  <c r="W211" s="1"/>
  <c r="R212"/>
  <c r="W212" s="1"/>
  <c r="R213"/>
  <c r="R214"/>
  <c r="W214" s="1"/>
  <c r="R215"/>
  <c r="W215" s="1"/>
  <c r="R216"/>
  <c r="W216" s="1"/>
  <c r="R217"/>
  <c r="W217" s="1"/>
  <c r="R218"/>
  <c r="W218" s="1"/>
  <c r="R219"/>
  <c r="W219" s="1"/>
  <c r="R220"/>
  <c r="W220" s="1"/>
  <c r="R221"/>
  <c r="R222"/>
  <c r="W222" s="1"/>
  <c r="R223"/>
  <c r="W223" s="1"/>
  <c r="R224"/>
  <c r="W224" s="1"/>
  <c r="R225"/>
  <c r="W225" s="1"/>
  <c r="R226"/>
  <c r="W226" s="1"/>
  <c r="R227"/>
  <c r="W227" s="1"/>
  <c r="R228"/>
  <c r="W228" s="1"/>
  <c r="R229"/>
  <c r="R230"/>
  <c r="W230" s="1"/>
  <c r="R231"/>
  <c r="W231" s="1"/>
  <c r="R232"/>
  <c r="W232" s="1"/>
  <c r="R233"/>
  <c r="W233" s="1"/>
  <c r="R234"/>
  <c r="W234" s="1"/>
  <c r="R235"/>
  <c r="W235" s="1"/>
  <c r="R236"/>
  <c r="W236" s="1"/>
  <c r="R237"/>
  <c r="R238"/>
  <c r="W238" s="1"/>
  <c r="R239"/>
  <c r="W239" s="1"/>
  <c r="R240"/>
  <c r="W240" s="1"/>
  <c r="R241"/>
  <c r="W241" s="1"/>
  <c r="R242"/>
  <c r="W242" s="1"/>
  <c r="R243"/>
  <c r="W243" s="1"/>
  <c r="R244"/>
  <c r="W244" s="1"/>
  <c r="R245"/>
  <c r="R246"/>
  <c r="W246" s="1"/>
  <c r="R247"/>
  <c r="W247" s="1"/>
  <c r="R248"/>
  <c r="W248" s="1"/>
  <c r="R249"/>
  <c r="W249" s="1"/>
  <c r="R250"/>
  <c r="W250" s="1"/>
  <c r="R251"/>
  <c r="W251" s="1"/>
  <c r="R252"/>
  <c r="W252" s="1"/>
  <c r="R253"/>
  <c r="R254"/>
  <c r="W254" s="1"/>
  <c r="R255"/>
  <c r="W255" s="1"/>
  <c r="R256"/>
  <c r="W256" s="1"/>
  <c r="R257"/>
  <c r="W257" s="1"/>
  <c r="R258"/>
  <c r="W258" s="1"/>
  <c r="R259"/>
  <c r="W259" s="1"/>
  <c r="R260"/>
  <c r="W260" s="1"/>
  <c r="R261"/>
  <c r="R262"/>
  <c r="W262" s="1"/>
  <c r="R263"/>
  <c r="W263" s="1"/>
  <c r="R264"/>
  <c r="W264" s="1"/>
  <c r="Y264" s="1"/>
  <c r="R265"/>
  <c r="W265" s="1"/>
  <c r="R266"/>
  <c r="W266" s="1"/>
  <c r="R267"/>
  <c r="W267" s="1"/>
  <c r="R268"/>
  <c r="W268" s="1"/>
  <c r="R269"/>
  <c r="R270"/>
  <c r="W270" s="1"/>
  <c r="R271"/>
  <c r="W271" s="1"/>
  <c r="R272"/>
  <c r="W272" s="1"/>
  <c r="R273"/>
  <c r="W273" s="1"/>
  <c r="R274"/>
  <c r="W274" s="1"/>
  <c r="R275"/>
  <c r="W275" s="1"/>
  <c r="R276"/>
  <c r="W276" s="1"/>
  <c r="R277"/>
  <c r="R278"/>
  <c r="W278" s="1"/>
  <c r="R279"/>
  <c r="W279" s="1"/>
  <c r="R280"/>
  <c r="W280" s="1"/>
  <c r="R281"/>
  <c r="W281" s="1"/>
  <c r="R282"/>
  <c r="W282" s="1"/>
  <c r="R283"/>
  <c r="W283" s="1"/>
  <c r="R284"/>
  <c r="W284" s="1"/>
  <c r="R285"/>
  <c r="R286"/>
  <c r="W286" s="1"/>
  <c r="R287"/>
  <c r="W287" s="1"/>
  <c r="R288"/>
  <c r="W288" s="1"/>
  <c r="R289"/>
  <c r="W289" s="1"/>
  <c r="R290"/>
  <c r="W290" s="1"/>
  <c r="R291"/>
  <c r="W291" s="1"/>
  <c r="R292"/>
  <c r="W292" s="1"/>
  <c r="R293"/>
  <c r="R294"/>
  <c r="W294" s="1"/>
  <c r="R295"/>
  <c r="W295" s="1"/>
  <c r="R296"/>
  <c r="W296" s="1"/>
  <c r="R297"/>
  <c r="W297" s="1"/>
  <c r="R298"/>
  <c r="W298" s="1"/>
  <c r="R299"/>
  <c r="W299" s="1"/>
  <c r="R300"/>
  <c r="W300" s="1"/>
  <c r="R301"/>
  <c r="R302"/>
  <c r="W302" s="1"/>
  <c r="R303"/>
  <c r="W303" s="1"/>
  <c r="R304"/>
  <c r="W304" s="1"/>
  <c r="Y304" s="1"/>
  <c r="R305"/>
  <c r="W305" s="1"/>
  <c r="R306"/>
  <c r="W306" s="1"/>
  <c r="R307"/>
  <c r="W307" s="1"/>
  <c r="R308"/>
  <c r="W308" s="1"/>
  <c r="R309"/>
  <c r="R310"/>
  <c r="W310" s="1"/>
  <c r="R311"/>
  <c r="W311" s="1"/>
  <c r="R312"/>
  <c r="W312" s="1"/>
  <c r="Y312" s="1"/>
  <c r="R313"/>
  <c r="W313" s="1"/>
  <c r="R314"/>
  <c r="W314" s="1"/>
  <c r="R315"/>
  <c r="W315" s="1"/>
  <c r="R316"/>
  <c r="W316" s="1"/>
  <c r="R317"/>
  <c r="R318"/>
  <c r="W318" s="1"/>
  <c r="R319"/>
  <c r="W319" s="1"/>
  <c r="R320"/>
  <c r="W320" s="1"/>
  <c r="R321"/>
  <c r="W321" s="1"/>
  <c r="R322"/>
  <c r="W322" s="1"/>
  <c r="R323"/>
  <c r="W323" s="1"/>
  <c r="R324"/>
  <c r="W324" s="1"/>
  <c r="R325"/>
  <c r="R326"/>
  <c r="W326" s="1"/>
  <c r="R327"/>
  <c r="W327" s="1"/>
  <c r="R328"/>
  <c r="W328" s="1"/>
  <c r="R329"/>
  <c r="W329" s="1"/>
  <c r="R330"/>
  <c r="W330" s="1"/>
  <c r="R331"/>
  <c r="W331" s="1"/>
  <c r="R332"/>
  <c r="W332" s="1"/>
  <c r="R333"/>
  <c r="R334"/>
  <c r="W334" s="1"/>
  <c r="R335"/>
  <c r="W335" s="1"/>
  <c r="R336"/>
  <c r="W336" s="1"/>
  <c r="R337"/>
  <c r="W337" s="1"/>
  <c r="R338"/>
  <c r="W338" s="1"/>
  <c r="R339"/>
  <c r="W339" s="1"/>
  <c r="R340"/>
  <c r="W340" s="1"/>
  <c r="R341"/>
  <c r="R342"/>
  <c r="W342" s="1"/>
  <c r="R343"/>
  <c r="W343" s="1"/>
  <c r="R344"/>
  <c r="W344" s="1"/>
  <c r="Y344" s="1"/>
  <c r="R345"/>
  <c r="W345" s="1"/>
  <c r="R346"/>
  <c r="W346" s="1"/>
  <c r="R347"/>
  <c r="W347" s="1"/>
  <c r="R348"/>
  <c r="W348" s="1"/>
  <c r="R349"/>
  <c r="R350"/>
  <c r="W350" s="1"/>
  <c r="R351"/>
  <c r="W351" s="1"/>
  <c r="R352"/>
  <c r="W352" s="1"/>
  <c r="Y352" s="1"/>
  <c r="R353"/>
  <c r="W353" s="1"/>
  <c r="R354"/>
  <c r="W354" s="1"/>
  <c r="R355"/>
  <c r="W355" s="1"/>
  <c r="R356"/>
  <c r="W356" s="1"/>
  <c r="R357"/>
  <c r="R358"/>
  <c r="W358" s="1"/>
  <c r="R359"/>
  <c r="W359" s="1"/>
  <c r="R360"/>
  <c r="W360" s="1"/>
  <c r="R361"/>
  <c r="W361" s="1"/>
  <c r="R362"/>
  <c r="W362" s="1"/>
  <c r="R363"/>
  <c r="W363" s="1"/>
  <c r="R364"/>
  <c r="W364" s="1"/>
  <c r="R365"/>
  <c r="R366"/>
  <c r="W366" s="1"/>
  <c r="R367"/>
  <c r="W367" s="1"/>
  <c r="R368"/>
  <c r="W368" s="1"/>
  <c r="R369"/>
  <c r="W369" s="1"/>
  <c r="R370"/>
  <c r="W370" s="1"/>
  <c r="R371"/>
  <c r="W371" s="1"/>
  <c r="R372"/>
  <c r="W372" s="1"/>
  <c r="R373"/>
  <c r="R374"/>
  <c r="W374" s="1"/>
  <c r="R375"/>
  <c r="W375" s="1"/>
  <c r="R376"/>
  <c r="W376" s="1"/>
  <c r="R377"/>
  <c r="W377" s="1"/>
  <c r="R378"/>
  <c r="W378" s="1"/>
  <c r="R379"/>
  <c r="W379" s="1"/>
  <c r="R380"/>
  <c r="W380" s="1"/>
  <c r="R381"/>
  <c r="R382"/>
  <c r="W382" s="1"/>
  <c r="R383"/>
  <c r="W383" s="1"/>
  <c r="R384"/>
  <c r="W384" s="1"/>
  <c r="Y384" s="1"/>
  <c r="R385"/>
  <c r="W385" s="1"/>
  <c r="R386"/>
  <c r="W386" s="1"/>
  <c r="R387"/>
  <c r="W387" s="1"/>
  <c r="R388"/>
  <c r="W388" s="1"/>
  <c r="R389"/>
  <c r="R390"/>
  <c r="W390" s="1"/>
  <c r="R391"/>
  <c r="W391" s="1"/>
  <c r="R392"/>
  <c r="W392" s="1"/>
  <c r="R393"/>
  <c r="W393" s="1"/>
  <c r="R394"/>
  <c r="R395"/>
  <c r="R396"/>
  <c r="R397"/>
  <c r="R398"/>
  <c r="R399"/>
  <c r="R400"/>
  <c r="R401"/>
  <c r="R402"/>
  <c r="R403"/>
  <c r="R404"/>
  <c r="R405"/>
  <c r="R406"/>
  <c r="R407"/>
  <c r="R408"/>
  <c r="R409"/>
  <c r="R410"/>
  <c r="R411"/>
  <c r="R412"/>
  <c r="R413"/>
  <c r="R414"/>
  <c r="R415"/>
  <c r="R416"/>
  <c r="R417"/>
  <c r="R418"/>
  <c r="R419"/>
  <c r="R420"/>
  <c r="R421"/>
  <c r="R422"/>
  <c r="R423"/>
  <c r="R424"/>
  <c r="R425"/>
  <c r="R426"/>
  <c r="R427"/>
  <c r="R428"/>
  <c r="R429"/>
  <c r="R430"/>
  <c r="R431"/>
  <c r="R432"/>
  <c r="R433"/>
  <c r="R434"/>
  <c r="R435"/>
  <c r="R436"/>
  <c r="R437"/>
  <c r="R438"/>
  <c r="R439"/>
  <c r="R440"/>
  <c r="R441"/>
  <c r="R442"/>
  <c r="R443"/>
  <c r="R444"/>
  <c r="R445"/>
  <c r="R446"/>
  <c r="R447"/>
  <c r="R448"/>
  <c r="R449"/>
  <c r="R450"/>
  <c r="R451"/>
  <c r="R452"/>
  <c r="R453"/>
  <c r="R454"/>
  <c r="R455"/>
  <c r="R456"/>
  <c r="R457"/>
  <c r="R458"/>
  <c r="R459"/>
  <c r="R460"/>
  <c r="R461"/>
  <c r="R462"/>
  <c r="R463"/>
  <c r="R464"/>
  <c r="R465"/>
  <c r="R466"/>
  <c r="R467"/>
  <c r="R468"/>
  <c r="R469"/>
  <c r="R470"/>
  <c r="R471"/>
  <c r="R472"/>
  <c r="R473"/>
  <c r="R474"/>
  <c r="R475"/>
  <c r="R476"/>
  <c r="R477"/>
  <c r="R478"/>
  <c r="R479"/>
  <c r="R480"/>
  <c r="R481"/>
  <c r="R482"/>
  <c r="R483"/>
  <c r="R484"/>
  <c r="R485"/>
  <c r="R486"/>
  <c r="R487"/>
  <c r="R488"/>
  <c r="R489"/>
  <c r="R490"/>
  <c r="R491"/>
  <c r="Q12"/>
  <c r="V12" s="1"/>
  <c r="Q13"/>
  <c r="V13" s="1"/>
  <c r="Q14"/>
  <c r="V14" s="1"/>
  <c r="Q15"/>
  <c r="V15" s="1"/>
  <c r="Q16"/>
  <c r="Q17"/>
  <c r="V17" s="1"/>
  <c r="Q18"/>
  <c r="V18" s="1"/>
  <c r="Q19"/>
  <c r="V19" s="1"/>
  <c r="Q20"/>
  <c r="V20" s="1"/>
  <c r="Q21"/>
  <c r="V21" s="1"/>
  <c r="Q22"/>
  <c r="V22" s="1"/>
  <c r="Q23"/>
  <c r="V23" s="1"/>
  <c r="Q24"/>
  <c r="V24" s="1"/>
  <c r="Q25"/>
  <c r="V25" s="1"/>
  <c r="Q26"/>
  <c r="V26" s="1"/>
  <c r="Q27"/>
  <c r="V27" s="1"/>
  <c r="Q28"/>
  <c r="V28" s="1"/>
  <c r="Q29"/>
  <c r="V29" s="1"/>
  <c r="Q30"/>
  <c r="V30" s="1"/>
  <c r="Q31"/>
  <c r="V31" s="1"/>
  <c r="Q32"/>
  <c r="Q33"/>
  <c r="V33" s="1"/>
  <c r="Q34"/>
  <c r="V34" s="1"/>
  <c r="Q35"/>
  <c r="V35" s="1"/>
  <c r="Q36"/>
  <c r="V36" s="1"/>
  <c r="Q37"/>
  <c r="V37" s="1"/>
  <c r="Q38"/>
  <c r="V38" s="1"/>
  <c r="Q39"/>
  <c r="V39" s="1"/>
  <c r="Q40"/>
  <c r="V40" s="1"/>
  <c r="Q41"/>
  <c r="V41" s="1"/>
  <c r="Q42"/>
  <c r="V42" s="1"/>
  <c r="Q43"/>
  <c r="V43" s="1"/>
  <c r="Q44"/>
  <c r="V44" s="1"/>
  <c r="Q45"/>
  <c r="V45" s="1"/>
  <c r="Q46"/>
  <c r="V46" s="1"/>
  <c r="Q47"/>
  <c r="V47" s="1"/>
  <c r="Q48"/>
  <c r="Q49"/>
  <c r="V49" s="1"/>
  <c r="Q50"/>
  <c r="V50" s="1"/>
  <c r="Q51"/>
  <c r="V51" s="1"/>
  <c r="Q52"/>
  <c r="V52" s="1"/>
  <c r="Q53"/>
  <c r="V53" s="1"/>
  <c r="Q54"/>
  <c r="V54" s="1"/>
  <c r="Q55"/>
  <c r="V55" s="1"/>
  <c r="Q56"/>
  <c r="V56" s="1"/>
  <c r="Q57"/>
  <c r="V57" s="1"/>
  <c r="Q58"/>
  <c r="V58" s="1"/>
  <c r="Q59"/>
  <c r="V59" s="1"/>
  <c r="Q60"/>
  <c r="V60" s="1"/>
  <c r="Q61"/>
  <c r="V61" s="1"/>
  <c r="Q62"/>
  <c r="V62" s="1"/>
  <c r="Q63"/>
  <c r="V63" s="1"/>
  <c r="Q64"/>
  <c r="Q65"/>
  <c r="V65" s="1"/>
  <c r="Q66"/>
  <c r="V66" s="1"/>
  <c r="Q67"/>
  <c r="V67" s="1"/>
  <c r="Q68"/>
  <c r="V68" s="1"/>
  <c r="Q69"/>
  <c r="V69" s="1"/>
  <c r="Q70"/>
  <c r="V70" s="1"/>
  <c r="Q71"/>
  <c r="V71" s="1"/>
  <c r="Q72"/>
  <c r="V72" s="1"/>
  <c r="Q73"/>
  <c r="V73" s="1"/>
  <c r="Q74"/>
  <c r="V74" s="1"/>
  <c r="Q75"/>
  <c r="V75" s="1"/>
  <c r="Q76"/>
  <c r="V76" s="1"/>
  <c r="Q77"/>
  <c r="V77" s="1"/>
  <c r="Q78"/>
  <c r="V78" s="1"/>
  <c r="Q79"/>
  <c r="V79" s="1"/>
  <c r="Q80"/>
  <c r="Q81"/>
  <c r="V81" s="1"/>
  <c r="Q82"/>
  <c r="V82" s="1"/>
  <c r="Q83"/>
  <c r="V83" s="1"/>
  <c r="Q84"/>
  <c r="V84" s="1"/>
  <c r="Q85"/>
  <c r="V85" s="1"/>
  <c r="Q86"/>
  <c r="V86" s="1"/>
  <c r="Q87"/>
  <c r="V87" s="1"/>
  <c r="Q88"/>
  <c r="V88" s="1"/>
  <c r="Y88" s="1"/>
  <c r="H88" s="1"/>
  <c r="Q89"/>
  <c r="V89" s="1"/>
  <c r="Q90"/>
  <c r="V90" s="1"/>
  <c r="Q91"/>
  <c r="V91" s="1"/>
  <c r="Q92"/>
  <c r="V92" s="1"/>
  <c r="Q93"/>
  <c r="V93" s="1"/>
  <c r="Q94"/>
  <c r="V94" s="1"/>
  <c r="Q95"/>
  <c r="V95" s="1"/>
  <c r="Q96"/>
  <c r="Q97"/>
  <c r="V97" s="1"/>
  <c r="Q98"/>
  <c r="V98" s="1"/>
  <c r="Q99"/>
  <c r="V99" s="1"/>
  <c r="Q100"/>
  <c r="V100" s="1"/>
  <c r="Q101"/>
  <c r="V101" s="1"/>
  <c r="Q102"/>
  <c r="V102" s="1"/>
  <c r="Q103"/>
  <c r="V103" s="1"/>
  <c r="Q104"/>
  <c r="V104" s="1"/>
  <c r="Q105"/>
  <c r="V105" s="1"/>
  <c r="Q106"/>
  <c r="V106" s="1"/>
  <c r="Q107"/>
  <c r="V107" s="1"/>
  <c r="Q108"/>
  <c r="V108" s="1"/>
  <c r="Q109"/>
  <c r="V109" s="1"/>
  <c r="Q110"/>
  <c r="V110" s="1"/>
  <c r="Q111"/>
  <c r="V111" s="1"/>
  <c r="Q112"/>
  <c r="Q113"/>
  <c r="V113" s="1"/>
  <c r="Q114"/>
  <c r="V114" s="1"/>
  <c r="Q115"/>
  <c r="V115" s="1"/>
  <c r="Q116"/>
  <c r="V116" s="1"/>
  <c r="Q117"/>
  <c r="V117" s="1"/>
  <c r="Q118"/>
  <c r="V118" s="1"/>
  <c r="Q119"/>
  <c r="V119" s="1"/>
  <c r="Q120"/>
  <c r="V120" s="1"/>
  <c r="Y120" s="1"/>
  <c r="H120" s="1"/>
  <c r="Q121"/>
  <c r="V121" s="1"/>
  <c r="Q122"/>
  <c r="V122" s="1"/>
  <c r="Q123"/>
  <c r="V123" s="1"/>
  <c r="Q124"/>
  <c r="V124" s="1"/>
  <c r="Q125"/>
  <c r="V125" s="1"/>
  <c r="Q126"/>
  <c r="V126" s="1"/>
  <c r="Q127"/>
  <c r="V127" s="1"/>
  <c r="Q128"/>
  <c r="Q129"/>
  <c r="V129" s="1"/>
  <c r="Q130"/>
  <c r="V130" s="1"/>
  <c r="Q131"/>
  <c r="V131" s="1"/>
  <c r="Q132"/>
  <c r="V132" s="1"/>
  <c r="Q133"/>
  <c r="V133" s="1"/>
  <c r="Q134"/>
  <c r="V134" s="1"/>
  <c r="Q135"/>
  <c r="V135" s="1"/>
  <c r="Q136"/>
  <c r="V136" s="1"/>
  <c r="Q137"/>
  <c r="V137" s="1"/>
  <c r="Q138"/>
  <c r="V138" s="1"/>
  <c r="Q139"/>
  <c r="V139" s="1"/>
  <c r="Q140"/>
  <c r="V140" s="1"/>
  <c r="Q141"/>
  <c r="V141" s="1"/>
  <c r="Q142"/>
  <c r="V142" s="1"/>
  <c r="Q143"/>
  <c r="V143" s="1"/>
  <c r="Q144"/>
  <c r="Q145"/>
  <c r="V145" s="1"/>
  <c r="Q146"/>
  <c r="V146" s="1"/>
  <c r="Q147"/>
  <c r="V147" s="1"/>
  <c r="Y147" s="1"/>
  <c r="H147" s="1"/>
  <c r="Q148"/>
  <c r="V148" s="1"/>
  <c r="Q149"/>
  <c r="V149" s="1"/>
  <c r="Q150"/>
  <c r="V150" s="1"/>
  <c r="Q151"/>
  <c r="V151" s="1"/>
  <c r="Q152"/>
  <c r="V152" s="1"/>
  <c r="Q153"/>
  <c r="V153" s="1"/>
  <c r="Q154"/>
  <c r="V154" s="1"/>
  <c r="Q155"/>
  <c r="V155" s="1"/>
  <c r="Q156"/>
  <c r="V156" s="1"/>
  <c r="Q157"/>
  <c r="V157" s="1"/>
  <c r="Q158"/>
  <c r="V158" s="1"/>
  <c r="Q159"/>
  <c r="V159" s="1"/>
  <c r="Q160"/>
  <c r="Q161"/>
  <c r="V161" s="1"/>
  <c r="Q162"/>
  <c r="V162" s="1"/>
  <c r="Q163"/>
  <c r="V163" s="1"/>
  <c r="Q164"/>
  <c r="V164" s="1"/>
  <c r="Q165"/>
  <c r="V165" s="1"/>
  <c r="Q166"/>
  <c r="V166" s="1"/>
  <c r="Q167"/>
  <c r="V167" s="1"/>
  <c r="Q168"/>
  <c r="V168" s="1"/>
  <c r="Y168" s="1"/>
  <c r="H168" s="1"/>
  <c r="Q169"/>
  <c r="V169" s="1"/>
  <c r="Q170"/>
  <c r="V170" s="1"/>
  <c r="Q171"/>
  <c r="V171" s="1"/>
  <c r="Q172"/>
  <c r="V172" s="1"/>
  <c r="Q173"/>
  <c r="V173" s="1"/>
  <c r="Q174"/>
  <c r="V174" s="1"/>
  <c r="Q175"/>
  <c r="V175" s="1"/>
  <c r="Q176"/>
  <c r="Q177"/>
  <c r="V177" s="1"/>
  <c r="Q178"/>
  <c r="V178" s="1"/>
  <c r="Q179"/>
  <c r="V179" s="1"/>
  <c r="Q180"/>
  <c r="V180" s="1"/>
  <c r="Q181"/>
  <c r="V181" s="1"/>
  <c r="Q182"/>
  <c r="V182" s="1"/>
  <c r="Q183"/>
  <c r="V183" s="1"/>
  <c r="Q184"/>
  <c r="V184" s="1"/>
  <c r="Q185"/>
  <c r="V185" s="1"/>
  <c r="Q186"/>
  <c r="V186" s="1"/>
  <c r="Q187"/>
  <c r="V187" s="1"/>
  <c r="Q188"/>
  <c r="V188" s="1"/>
  <c r="Q189"/>
  <c r="V189" s="1"/>
  <c r="Q190"/>
  <c r="V190" s="1"/>
  <c r="Q191"/>
  <c r="V191" s="1"/>
  <c r="Q192"/>
  <c r="Q193"/>
  <c r="V193" s="1"/>
  <c r="Q194"/>
  <c r="V194" s="1"/>
  <c r="Q195"/>
  <c r="V195" s="1"/>
  <c r="Q196"/>
  <c r="V196" s="1"/>
  <c r="Q197"/>
  <c r="V197" s="1"/>
  <c r="Q198"/>
  <c r="V198" s="1"/>
  <c r="Q199"/>
  <c r="V199" s="1"/>
  <c r="Q200"/>
  <c r="V200" s="1"/>
  <c r="Q201"/>
  <c r="V201" s="1"/>
  <c r="Q202"/>
  <c r="V202" s="1"/>
  <c r="Q203"/>
  <c r="V203" s="1"/>
  <c r="Q204"/>
  <c r="V204" s="1"/>
  <c r="Q205"/>
  <c r="V205" s="1"/>
  <c r="Q206"/>
  <c r="V206" s="1"/>
  <c r="Q207"/>
  <c r="V207" s="1"/>
  <c r="Q208"/>
  <c r="Q209"/>
  <c r="V209" s="1"/>
  <c r="Q210"/>
  <c r="V210" s="1"/>
  <c r="Q211"/>
  <c r="V211" s="1"/>
  <c r="Q212"/>
  <c r="V212" s="1"/>
  <c r="Q213"/>
  <c r="V213" s="1"/>
  <c r="Q214"/>
  <c r="V214" s="1"/>
  <c r="Q215"/>
  <c r="V215" s="1"/>
  <c r="P27"/>
  <c r="U27" s="1"/>
  <c r="P28"/>
  <c r="P29"/>
  <c r="P30"/>
  <c r="U30" s="1"/>
  <c r="P31"/>
  <c r="U31" s="1"/>
  <c r="P32"/>
  <c r="U32" s="1"/>
  <c r="P33"/>
  <c r="P34"/>
  <c r="U34" s="1"/>
  <c r="Y34" s="1"/>
  <c r="H34" s="1"/>
  <c r="P35"/>
  <c r="U35" s="1"/>
  <c r="P36"/>
  <c r="U36" s="1"/>
  <c r="P37"/>
  <c r="U37" s="1"/>
  <c r="P38"/>
  <c r="U38" s="1"/>
  <c r="Y38" s="1"/>
  <c r="H38" s="1"/>
  <c r="P39"/>
  <c r="U39" s="1"/>
  <c r="P40"/>
  <c r="P41"/>
  <c r="U41" s="1"/>
  <c r="Y41" s="1"/>
  <c r="H41" s="1"/>
  <c r="P42"/>
  <c r="U42" s="1"/>
  <c r="Y42" s="1"/>
  <c r="H42" s="1"/>
  <c r="P43"/>
  <c r="U43" s="1"/>
  <c r="P44"/>
  <c r="P45"/>
  <c r="P46"/>
  <c r="U46" s="1"/>
  <c r="P47"/>
  <c r="U47" s="1"/>
  <c r="P48"/>
  <c r="U48" s="1"/>
  <c r="P49"/>
  <c r="P50"/>
  <c r="U50" s="1"/>
  <c r="Y50" s="1"/>
  <c r="H50" s="1"/>
  <c r="P51"/>
  <c r="U51" s="1"/>
  <c r="P52"/>
  <c r="U52" s="1"/>
  <c r="P53"/>
  <c r="U53" s="1"/>
  <c r="Y53" s="1"/>
  <c r="H53" s="1"/>
  <c r="P54"/>
  <c r="U54" s="1"/>
  <c r="Y54" s="1"/>
  <c r="H54" s="1"/>
  <c r="P55"/>
  <c r="U55" s="1"/>
  <c r="P56"/>
  <c r="P57"/>
  <c r="U57" s="1"/>
  <c r="P58"/>
  <c r="U58" s="1"/>
  <c r="Y58" s="1"/>
  <c r="H58" s="1"/>
  <c r="P59"/>
  <c r="U59" s="1"/>
  <c r="P60"/>
  <c r="P61"/>
  <c r="P62"/>
  <c r="U62" s="1"/>
  <c r="P63"/>
  <c r="U63" s="1"/>
  <c r="P64"/>
  <c r="U64" s="1"/>
  <c r="P65"/>
  <c r="P66"/>
  <c r="U66" s="1"/>
  <c r="Y66" s="1"/>
  <c r="H66" s="1"/>
  <c r="P67"/>
  <c r="U67" s="1"/>
  <c r="P68"/>
  <c r="U68" s="1"/>
  <c r="P69"/>
  <c r="U69" s="1"/>
  <c r="P70"/>
  <c r="U70" s="1"/>
  <c r="Y70" s="1"/>
  <c r="H70" s="1"/>
  <c r="P71"/>
  <c r="U71" s="1"/>
  <c r="P72"/>
  <c r="P73"/>
  <c r="U73" s="1"/>
  <c r="Y73" s="1"/>
  <c r="H73" s="1"/>
  <c r="P74"/>
  <c r="U74" s="1"/>
  <c r="Y74" s="1"/>
  <c r="H74" s="1"/>
  <c r="P75"/>
  <c r="U75" s="1"/>
  <c r="P76"/>
  <c r="P77"/>
  <c r="P78"/>
  <c r="U78" s="1"/>
  <c r="P79"/>
  <c r="U79" s="1"/>
  <c r="P80"/>
  <c r="U80" s="1"/>
  <c r="P81"/>
  <c r="P82"/>
  <c r="U82" s="1"/>
  <c r="Y82" s="1"/>
  <c r="H82" s="1"/>
  <c r="P83"/>
  <c r="U83" s="1"/>
  <c r="P84"/>
  <c r="U84" s="1"/>
  <c r="P85"/>
  <c r="U85" s="1"/>
  <c r="P86"/>
  <c r="U86" s="1"/>
  <c r="Y86" s="1"/>
  <c r="H86" s="1"/>
  <c r="P87"/>
  <c r="U87" s="1"/>
  <c r="P88"/>
  <c r="P89"/>
  <c r="U89" s="1"/>
  <c r="Y89" s="1"/>
  <c r="P90"/>
  <c r="U90" s="1"/>
  <c r="Y90" s="1"/>
  <c r="H90" s="1"/>
  <c r="P91"/>
  <c r="U91" s="1"/>
  <c r="P92"/>
  <c r="P93"/>
  <c r="P94"/>
  <c r="U94" s="1"/>
  <c r="Y94" s="1"/>
  <c r="H94" s="1"/>
  <c r="P95"/>
  <c r="U95" s="1"/>
  <c r="P96"/>
  <c r="P97"/>
  <c r="P98"/>
  <c r="U98" s="1"/>
  <c r="Y98" s="1"/>
  <c r="H98" s="1"/>
  <c r="P99"/>
  <c r="U99" s="1"/>
  <c r="P100"/>
  <c r="P101"/>
  <c r="P102"/>
  <c r="U102" s="1"/>
  <c r="P103"/>
  <c r="U103" s="1"/>
  <c r="P104"/>
  <c r="P105"/>
  <c r="P106"/>
  <c r="U106" s="1"/>
  <c r="P107"/>
  <c r="U107" s="1"/>
  <c r="P108"/>
  <c r="P109"/>
  <c r="P110"/>
  <c r="U110" s="1"/>
  <c r="Y110" s="1"/>
  <c r="H110" s="1"/>
  <c r="P111"/>
  <c r="U111" s="1"/>
  <c r="P112"/>
  <c r="P113"/>
  <c r="P114"/>
  <c r="U114" s="1"/>
  <c r="Y114" s="1"/>
  <c r="H114" s="1"/>
  <c r="P115"/>
  <c r="U115" s="1"/>
  <c r="P116"/>
  <c r="P117"/>
  <c r="P118"/>
  <c r="U118" s="1"/>
  <c r="Y118" s="1"/>
  <c r="H118" s="1"/>
  <c r="P119"/>
  <c r="U119" s="1"/>
  <c r="P120"/>
  <c r="P121"/>
  <c r="P122"/>
  <c r="U122" s="1"/>
  <c r="Y122" s="1"/>
  <c r="H122" s="1"/>
  <c r="P123"/>
  <c r="U123" s="1"/>
  <c r="P124"/>
  <c r="P125"/>
  <c r="P126"/>
  <c r="U126" s="1"/>
  <c r="Y126" s="1"/>
  <c r="H126" s="1"/>
  <c r="P127"/>
  <c r="U127" s="1"/>
  <c r="P128"/>
  <c r="P129"/>
  <c r="P130"/>
  <c r="U130" s="1"/>
  <c r="Y130" s="1"/>
  <c r="H130" s="1"/>
  <c r="P131"/>
  <c r="U131" s="1"/>
  <c r="P132"/>
  <c r="P133"/>
  <c r="P134"/>
  <c r="U134" s="1"/>
  <c r="Y134" s="1"/>
  <c r="H134" s="1"/>
  <c r="P135"/>
  <c r="U135" s="1"/>
  <c r="P136"/>
  <c r="P137"/>
  <c r="P138"/>
  <c r="U138" s="1"/>
  <c r="Y138" s="1"/>
  <c r="H138" s="1"/>
  <c r="P139"/>
  <c r="U139" s="1"/>
  <c r="P140"/>
  <c r="P141"/>
  <c r="P142"/>
  <c r="U142" s="1"/>
  <c r="P143"/>
  <c r="U143" s="1"/>
  <c r="P144"/>
  <c r="P145"/>
  <c r="P146"/>
  <c r="U146" s="1"/>
  <c r="Y146" s="1"/>
  <c r="H146" s="1"/>
  <c r="P147"/>
  <c r="U147" s="1"/>
  <c r="P148"/>
  <c r="P149"/>
  <c r="P150"/>
  <c r="U150" s="1"/>
  <c r="Y150" s="1"/>
  <c r="H150" s="1"/>
  <c r="P151"/>
  <c r="U151" s="1"/>
  <c r="P152"/>
  <c r="P153"/>
  <c r="P154"/>
  <c r="U154" s="1"/>
  <c r="Y154" s="1"/>
  <c r="H154" s="1"/>
  <c r="P155"/>
  <c r="U155" s="1"/>
  <c r="P156"/>
  <c r="P157"/>
  <c r="P158"/>
  <c r="U158" s="1"/>
  <c r="Y158" s="1"/>
  <c r="H158" s="1"/>
  <c r="P159"/>
  <c r="U159" s="1"/>
  <c r="P160"/>
  <c r="P161"/>
  <c r="P162"/>
  <c r="U162" s="1"/>
  <c r="Y162" s="1"/>
  <c r="H162" s="1"/>
  <c r="P163"/>
  <c r="U163" s="1"/>
  <c r="P164"/>
  <c r="P165"/>
  <c r="P166"/>
  <c r="U166" s="1"/>
  <c r="Y166" s="1"/>
  <c r="H166" s="1"/>
  <c r="P167"/>
  <c r="U167" s="1"/>
  <c r="P168"/>
  <c r="P169"/>
  <c r="P170"/>
  <c r="U170" s="1"/>
  <c r="Y170" s="1"/>
  <c r="H170" s="1"/>
  <c r="P171"/>
  <c r="U171" s="1"/>
  <c r="P172"/>
  <c r="P173"/>
  <c r="P174"/>
  <c r="U174" s="1"/>
  <c r="Y174" s="1"/>
  <c r="H174" s="1"/>
  <c r="P175"/>
  <c r="U175" s="1"/>
  <c r="P176"/>
  <c r="P177"/>
  <c r="P178"/>
  <c r="U178" s="1"/>
  <c r="Y178" s="1"/>
  <c r="H178" s="1"/>
  <c r="P179"/>
  <c r="U179" s="1"/>
  <c r="P180"/>
  <c r="P181"/>
  <c r="P182"/>
  <c r="U182" s="1"/>
  <c r="P183"/>
  <c r="U183" s="1"/>
  <c r="P184"/>
  <c r="P185"/>
  <c r="P186"/>
  <c r="U186" s="1"/>
  <c r="Y186" s="1"/>
  <c r="H186" s="1"/>
  <c r="P187"/>
  <c r="U187" s="1"/>
  <c r="P188"/>
  <c r="P189"/>
  <c r="P190"/>
  <c r="U190" s="1"/>
  <c r="P191"/>
  <c r="U191" s="1"/>
  <c r="P192"/>
  <c r="P193"/>
  <c r="P194"/>
  <c r="U194" s="1"/>
  <c r="Y194" s="1"/>
  <c r="P195"/>
  <c r="U195" s="1"/>
  <c r="P196"/>
  <c r="P197"/>
  <c r="P198"/>
  <c r="U198" s="1"/>
  <c r="Y198" s="1"/>
  <c r="P199"/>
  <c r="U199" s="1"/>
  <c r="P200"/>
  <c r="P201"/>
  <c r="P202"/>
  <c r="U202" s="1"/>
  <c r="P203"/>
  <c r="U203" s="1"/>
  <c r="P204"/>
  <c r="P205"/>
  <c r="P206"/>
  <c r="U206" s="1"/>
  <c r="Y206" s="1"/>
  <c r="P207"/>
  <c r="U207" s="1"/>
  <c r="P208"/>
  <c r="P209"/>
  <c r="P210"/>
  <c r="U210" s="1"/>
  <c r="Y210" s="1"/>
  <c r="P211"/>
  <c r="U211" s="1"/>
  <c r="P212"/>
  <c r="P213"/>
  <c r="P214"/>
  <c r="U214" s="1"/>
  <c r="Y214" s="1"/>
  <c r="P215"/>
  <c r="U215" s="1"/>
  <c r="P216"/>
  <c r="P217"/>
  <c r="P218"/>
  <c r="U218" s="1"/>
  <c r="Y218" s="1"/>
  <c r="P219"/>
  <c r="U219" s="1"/>
  <c r="P220"/>
  <c r="P221"/>
  <c r="P222"/>
  <c r="U222" s="1"/>
  <c r="P223"/>
  <c r="U223" s="1"/>
  <c r="P224"/>
  <c r="P225"/>
  <c r="P226"/>
  <c r="U226" s="1"/>
  <c r="Y226" s="1"/>
  <c r="P227"/>
  <c r="U227" s="1"/>
  <c r="P228"/>
  <c r="P229"/>
  <c r="P230"/>
  <c r="U230" s="1"/>
  <c r="P231"/>
  <c r="U231" s="1"/>
  <c r="P232"/>
  <c r="P233"/>
  <c r="P234"/>
  <c r="U234" s="1"/>
  <c r="Y234" s="1"/>
  <c r="P235"/>
  <c r="U235" s="1"/>
  <c r="P236"/>
  <c r="P237"/>
  <c r="P238"/>
  <c r="U238" s="1"/>
  <c r="Y238" s="1"/>
  <c r="P239"/>
  <c r="U239" s="1"/>
  <c r="P240"/>
  <c r="P241"/>
  <c r="P242"/>
  <c r="U242" s="1"/>
  <c r="P243"/>
  <c r="U243" s="1"/>
  <c r="P244"/>
  <c r="P245"/>
  <c r="P246"/>
  <c r="U246" s="1"/>
  <c r="Y246" s="1"/>
  <c r="P247"/>
  <c r="U247" s="1"/>
  <c r="Y37"/>
  <c r="Y47"/>
  <c r="H47" s="1"/>
  <c r="Y57"/>
  <c r="H57" s="1"/>
  <c r="Y69"/>
  <c r="H69" s="1"/>
  <c r="Y87"/>
  <c r="H87" s="1"/>
  <c r="Y93"/>
  <c r="H93" s="1"/>
  <c r="Y97"/>
  <c r="H97" s="1"/>
  <c r="Y106"/>
  <c r="H106" s="1"/>
  <c r="Y109"/>
  <c r="H109" s="1"/>
  <c r="Y113"/>
  <c r="H113" s="1"/>
  <c r="Y125"/>
  <c r="Y129"/>
  <c r="Y135"/>
  <c r="H135" s="1"/>
  <c r="Y141"/>
  <c r="H141" s="1"/>
  <c r="Y153"/>
  <c r="H153" s="1"/>
  <c r="Y169"/>
  <c r="Y175"/>
  <c r="H175" s="1"/>
  <c r="E175" s="1"/>
  <c r="Y197"/>
  <c r="Y202"/>
  <c r="Y205"/>
  <c r="Y209"/>
  <c r="Y215"/>
  <c r="Y221"/>
  <c r="Y237"/>
  <c r="Y242"/>
  <c r="Y250"/>
  <c r="Y253"/>
  <c r="Y257"/>
  <c r="Y271"/>
  <c r="Y277"/>
  <c r="Y282"/>
  <c r="Y290"/>
  <c r="Y297"/>
  <c r="Y313"/>
  <c r="Y319"/>
  <c r="Y333"/>
  <c r="Y338"/>
  <c r="Y353"/>
  <c r="Y359"/>
  <c r="Y366"/>
  <c r="Y374"/>
  <c r="Y378"/>
  <c r="Y379"/>
  <c r="Y381"/>
  <c r="Y382"/>
  <c r="Y385"/>
  <c r="Y386"/>
  <c r="Y389"/>
  <c r="Y390"/>
  <c r="Y394"/>
  <c r="Y397"/>
  <c r="Y398"/>
  <c r="Y401"/>
  <c r="Y402"/>
  <c r="Y406"/>
  <c r="Y407"/>
  <c r="Y410"/>
  <c r="Y413"/>
  <c r="Y414"/>
  <c r="Y417"/>
  <c r="Y418"/>
  <c r="Y422"/>
  <c r="Y426"/>
  <c r="Y429"/>
  <c r="Y430"/>
  <c r="Y434"/>
  <c r="Y438"/>
  <c r="Y440"/>
  <c r="Y441"/>
  <c r="Y442"/>
  <c r="Y445"/>
  <c r="Y446"/>
  <c r="Y449"/>
  <c r="Y450"/>
  <c r="Y454"/>
  <c r="Y458"/>
  <c r="Y462"/>
  <c r="Y463"/>
  <c r="Y466"/>
  <c r="Y467"/>
  <c r="Y469"/>
  <c r="Y470"/>
  <c r="Y472"/>
  <c r="Y473"/>
  <c r="Y474"/>
  <c r="Y476"/>
  <c r="Y477"/>
  <c r="Y478"/>
  <c r="Y480"/>
  <c r="Y481"/>
  <c r="Y482"/>
  <c r="Y484"/>
  <c r="Y485"/>
  <c r="Y486"/>
  <c r="Y488"/>
  <c r="Y489"/>
  <c r="Y490"/>
  <c r="Y491"/>
  <c r="Y492"/>
  <c r="Y493"/>
  <c r="Y494"/>
  <c r="Y495"/>
  <c r="Y496"/>
  <c r="Y497"/>
  <c r="Y498"/>
  <c r="Y499"/>
  <c r="H29"/>
  <c r="H37"/>
  <c r="H61"/>
  <c r="H89"/>
  <c r="H125"/>
  <c r="H129"/>
  <c r="H137"/>
  <c r="H157"/>
  <c r="H161"/>
  <c r="H169"/>
  <c r="A31" i="3"/>
  <c r="A7"/>
  <c r="A30"/>
  <c r="A29"/>
  <c r="A28"/>
  <c r="A27"/>
  <c r="A26"/>
  <c r="A25"/>
  <c r="A24"/>
  <c r="A23"/>
  <c r="A22"/>
  <c r="A21"/>
  <c r="Y139" i="1" l="1"/>
  <c r="H139" s="1"/>
  <c r="E139" s="1"/>
  <c r="Y392"/>
  <c r="Y376"/>
  <c r="Y288"/>
  <c r="Y280"/>
  <c r="Y248"/>
  <c r="Y240"/>
  <c r="Y200"/>
  <c r="Y192"/>
  <c r="Y152"/>
  <c r="H152" s="1"/>
  <c r="Y112"/>
  <c r="H112" s="1"/>
  <c r="Y104"/>
  <c r="H104" s="1"/>
  <c r="Y64"/>
  <c r="H64" s="1"/>
  <c r="Y32"/>
  <c r="H32" s="1"/>
  <c r="Y48"/>
  <c r="H48" s="1"/>
  <c r="Y211"/>
  <c r="Y83"/>
  <c r="H83" s="1"/>
  <c r="Y296"/>
  <c r="Y256"/>
  <c r="Y232"/>
  <c r="Y144"/>
  <c r="H144" s="1"/>
  <c r="Y102"/>
  <c r="H102" s="1"/>
  <c r="Y46"/>
  <c r="H46" s="1"/>
  <c r="Y30"/>
  <c r="H30" s="1"/>
  <c r="Y391"/>
  <c r="Y367"/>
  <c r="Y327"/>
  <c r="Y311"/>
  <c r="Y295"/>
  <c r="Y279"/>
  <c r="Y239"/>
  <c r="Y223"/>
  <c r="Y199"/>
  <c r="Y183"/>
  <c r="H183" s="1"/>
  <c r="Y151"/>
  <c r="H151" s="1"/>
  <c r="Y75"/>
  <c r="H75" s="1"/>
  <c r="Y315"/>
  <c r="Y307"/>
  <c r="Y283"/>
  <c r="Y259"/>
  <c r="Y243"/>
  <c r="Y227"/>
  <c r="Y187"/>
  <c r="Y163"/>
  <c r="H163" s="1"/>
  <c r="Y131"/>
  <c r="H131" s="1"/>
  <c r="E131" s="1"/>
  <c r="Y115"/>
  <c r="H115" s="1"/>
  <c r="E115" s="1"/>
  <c r="Y99"/>
  <c r="H99" s="1"/>
  <c r="Y67"/>
  <c r="H67" s="1"/>
  <c r="Y35"/>
  <c r="H35" s="1"/>
  <c r="E35" s="1"/>
  <c r="Y432"/>
  <c r="Y400"/>
  <c r="Y336"/>
  <c r="Y208"/>
  <c r="Y80"/>
  <c r="H80" s="1"/>
  <c r="E80" s="1"/>
  <c r="Y56"/>
  <c r="H56" s="1"/>
  <c r="Y373"/>
  <c r="Y357"/>
  <c r="Y341"/>
  <c r="Y261"/>
  <c r="Y81"/>
  <c r="H81" s="1"/>
  <c r="Y49"/>
  <c r="H49" s="1"/>
  <c r="Y142"/>
  <c r="H142" s="1"/>
  <c r="E142" s="1"/>
  <c r="Y62"/>
  <c r="H62" s="1"/>
  <c r="Y351"/>
  <c r="Y331"/>
  <c r="Y255"/>
  <c r="Y203"/>
  <c r="Y167"/>
  <c r="H167" s="1"/>
  <c r="Y127"/>
  <c r="H127" s="1"/>
  <c r="E127" s="1"/>
  <c r="Y111"/>
  <c r="H111" s="1"/>
  <c r="E111" s="1"/>
  <c r="Y95"/>
  <c r="H95" s="1"/>
  <c r="Y71"/>
  <c r="H71" s="1"/>
  <c r="Y55"/>
  <c r="H55" s="1"/>
  <c r="E55" s="1"/>
  <c r="Y39"/>
  <c r="H39" s="1"/>
  <c r="E39" s="1"/>
  <c r="Y323"/>
  <c r="Y299"/>
  <c r="Y291"/>
  <c r="Y251"/>
  <c r="Y235"/>
  <c r="Y219"/>
  <c r="Y195"/>
  <c r="Y171"/>
  <c r="H171" s="1"/>
  <c r="Y155"/>
  <c r="H155" s="1"/>
  <c r="Y123"/>
  <c r="H123" s="1"/>
  <c r="Y107"/>
  <c r="H107" s="1"/>
  <c r="E107" s="1"/>
  <c r="Y91"/>
  <c r="H91" s="1"/>
  <c r="E91" s="1"/>
  <c r="Y59"/>
  <c r="H59" s="1"/>
  <c r="Y51"/>
  <c r="H51" s="1"/>
  <c r="Y96"/>
  <c r="H96" s="1"/>
  <c r="E96" s="1"/>
  <c r="Y72"/>
  <c r="H72" s="1"/>
  <c r="E72" s="1"/>
  <c r="Y40"/>
  <c r="H40" s="1"/>
  <c r="Y85"/>
  <c r="H85" s="1"/>
  <c r="Y245"/>
  <c r="Y229"/>
  <c r="Y213"/>
  <c r="Y133"/>
  <c r="H133" s="1"/>
  <c r="Y117"/>
  <c r="H117" s="1"/>
  <c r="E117" s="1"/>
  <c r="Y101"/>
  <c r="H101" s="1"/>
  <c r="E101" s="1"/>
  <c r="Y371"/>
  <c r="Y363"/>
  <c r="Y355"/>
  <c r="Y347"/>
  <c r="Y179"/>
  <c r="H179" s="1"/>
  <c r="Y43"/>
  <c r="H43" s="1"/>
  <c r="I173"/>
  <c r="Y404"/>
  <c r="Y396"/>
  <c r="Y388"/>
  <c r="Y380"/>
  <c r="Y372"/>
  <c r="Y364"/>
  <c r="Y356"/>
  <c r="Y348"/>
  <c r="Y340"/>
  <c r="Y332"/>
  <c r="Y324"/>
  <c r="Y316"/>
  <c r="Y308"/>
  <c r="Y300"/>
  <c r="Y292"/>
  <c r="Y284"/>
  <c r="Y276"/>
  <c r="Y268"/>
  <c r="Y260"/>
  <c r="Y252"/>
  <c r="Y244"/>
  <c r="Y236"/>
  <c r="Y228"/>
  <c r="Y220"/>
  <c r="Y212"/>
  <c r="Y204"/>
  <c r="Y196"/>
  <c r="Y188"/>
  <c r="H188" s="1"/>
  <c r="E188" s="1"/>
  <c r="Y180"/>
  <c r="H180" s="1"/>
  <c r="Y172"/>
  <c r="H172" s="1"/>
  <c r="Y164"/>
  <c r="H164" s="1"/>
  <c r="E164" s="1"/>
  <c r="Y156"/>
  <c r="H156" s="1"/>
  <c r="E156" s="1"/>
  <c r="Y148"/>
  <c r="H148" s="1"/>
  <c r="E148" s="1"/>
  <c r="Y140"/>
  <c r="H140" s="1"/>
  <c r="Y132"/>
  <c r="H132" s="1"/>
  <c r="Y124"/>
  <c r="H124" s="1"/>
  <c r="E124" s="1"/>
  <c r="Y116"/>
  <c r="H116" s="1"/>
  <c r="E116" s="1"/>
  <c r="Y108"/>
  <c r="H108" s="1"/>
  <c r="Y100"/>
  <c r="H100" s="1"/>
  <c r="E100" s="1"/>
  <c r="Y92"/>
  <c r="H92" s="1"/>
  <c r="E92" s="1"/>
  <c r="Y84"/>
  <c r="H84" s="1"/>
  <c r="E84" s="1"/>
  <c r="Y76"/>
  <c r="H76" s="1"/>
  <c r="Y68"/>
  <c r="H68" s="1"/>
  <c r="Y60"/>
  <c r="H60" s="1"/>
  <c r="Y52"/>
  <c r="H52" s="1"/>
  <c r="Y44"/>
  <c r="H44" s="1"/>
  <c r="Y36"/>
  <c r="H36" s="1"/>
  <c r="E36" s="1"/>
  <c r="A20" i="3"/>
  <c r="A19"/>
  <c r="A18"/>
  <c r="A17"/>
  <c r="A16"/>
  <c r="D7" i="2"/>
  <c r="E7"/>
  <c r="D8"/>
  <c r="E8"/>
  <c r="E9"/>
  <c r="F9" s="1"/>
  <c r="D10"/>
  <c r="E10"/>
  <c r="D11"/>
  <c r="E11"/>
  <c r="D12"/>
  <c r="E12"/>
  <c r="D13"/>
  <c r="E13"/>
  <c r="E14"/>
  <c r="F14" s="1"/>
  <c r="D15"/>
  <c r="E15"/>
  <c r="D16"/>
  <c r="E16"/>
  <c r="D17"/>
  <c r="E17"/>
  <c r="D18"/>
  <c r="E18"/>
  <c r="D19"/>
  <c r="E19"/>
  <c r="D20"/>
  <c r="E20"/>
  <c r="D21"/>
  <c r="E21"/>
  <c r="D22"/>
  <c r="E22"/>
  <c r="H190" i="1"/>
  <c r="E190" s="1"/>
  <c r="H189"/>
  <c r="E189" s="1"/>
  <c r="H187"/>
  <c r="E187" s="1"/>
  <c r="E186"/>
  <c r="E185"/>
  <c r="E184"/>
  <c r="E183"/>
  <c r="E182"/>
  <c r="E181"/>
  <c r="E180"/>
  <c r="E179"/>
  <c r="E178"/>
  <c r="E177"/>
  <c r="E176"/>
  <c r="E174"/>
  <c r="E173"/>
  <c r="E172"/>
  <c r="E171"/>
  <c r="E170"/>
  <c r="E169"/>
  <c r="E168"/>
  <c r="E167"/>
  <c r="E166"/>
  <c r="E165"/>
  <c r="E163"/>
  <c r="E162"/>
  <c r="E161"/>
  <c r="E160"/>
  <c r="E159"/>
  <c r="E158"/>
  <c r="E157"/>
  <c r="E155"/>
  <c r="E154"/>
  <c r="E153"/>
  <c r="E152"/>
  <c r="E151"/>
  <c r="E150"/>
  <c r="E149"/>
  <c r="E147"/>
  <c r="E146"/>
  <c r="E145"/>
  <c r="E144"/>
  <c r="E143"/>
  <c r="E141"/>
  <c r="E140"/>
  <c r="E138"/>
  <c r="E137"/>
  <c r="E136"/>
  <c r="E135"/>
  <c r="E134"/>
  <c r="E133"/>
  <c r="E132"/>
  <c r="E130"/>
  <c r="E129"/>
  <c r="E128"/>
  <c r="E126"/>
  <c r="E125"/>
  <c r="E123"/>
  <c r="I122"/>
  <c r="E122"/>
  <c r="E121"/>
  <c r="E120"/>
  <c r="E119"/>
  <c r="E118"/>
  <c r="E114"/>
  <c r="E113"/>
  <c r="E112"/>
  <c r="E110"/>
  <c r="E109"/>
  <c r="E108"/>
  <c r="E106"/>
  <c r="I105"/>
  <c r="E105"/>
  <c r="E104"/>
  <c r="E103"/>
  <c r="E102"/>
  <c r="E99"/>
  <c r="E98"/>
  <c r="E97"/>
  <c r="E95"/>
  <c r="E94"/>
  <c r="E93"/>
  <c r="E90"/>
  <c r="E89"/>
  <c r="I88"/>
  <c r="E88"/>
  <c r="E87"/>
  <c r="E86"/>
  <c r="E85"/>
  <c r="E83"/>
  <c r="E82"/>
  <c r="E81"/>
  <c r="E79"/>
  <c r="E78"/>
  <c r="E77"/>
  <c r="E76"/>
  <c r="E75"/>
  <c r="E74"/>
  <c r="E73"/>
  <c r="I71"/>
  <c r="E71"/>
  <c r="E70"/>
  <c r="E69"/>
  <c r="E68"/>
  <c r="E67"/>
  <c r="E66"/>
  <c r="E65"/>
  <c r="E64"/>
  <c r="E63"/>
  <c r="E62"/>
  <c r="E61"/>
  <c r="E60"/>
  <c r="E59"/>
  <c r="E58"/>
  <c r="E57"/>
  <c r="E56"/>
  <c r="I54"/>
  <c r="E54"/>
  <c r="E53"/>
  <c r="E52"/>
  <c r="E51"/>
  <c r="E50"/>
  <c r="E49"/>
  <c r="E48"/>
  <c r="E47"/>
  <c r="E46"/>
  <c r="E45"/>
  <c r="E44"/>
  <c r="E43"/>
  <c r="E42"/>
  <c r="E41"/>
  <c r="E40"/>
  <c r="E38"/>
  <c r="E37"/>
  <c r="E34"/>
  <c r="E33"/>
  <c r="E32"/>
  <c r="E31"/>
  <c r="E30"/>
  <c r="E29"/>
  <c r="D193" i="2"/>
  <c r="B193"/>
  <c r="E192"/>
  <c r="D192"/>
  <c r="E191"/>
  <c r="D191"/>
  <c r="E190"/>
  <c r="D190"/>
  <c r="E189"/>
  <c r="D189"/>
  <c r="E188"/>
  <c r="D188"/>
  <c r="E187"/>
  <c r="D187"/>
  <c r="E186"/>
  <c r="D186"/>
  <c r="E185"/>
  <c r="D185"/>
  <c r="E184"/>
  <c r="F184" s="1"/>
  <c r="E183"/>
  <c r="D183"/>
  <c r="E182"/>
  <c r="D182"/>
  <c r="E181"/>
  <c r="D181"/>
  <c r="E180"/>
  <c r="D180"/>
  <c r="E179"/>
  <c r="F179" s="1"/>
  <c r="E178"/>
  <c r="D178"/>
  <c r="E177"/>
  <c r="D177"/>
  <c r="D176"/>
  <c r="B176"/>
  <c r="E175"/>
  <c r="D175"/>
  <c r="E174"/>
  <c r="D174"/>
  <c r="E173"/>
  <c r="D173"/>
  <c r="E172"/>
  <c r="D172"/>
  <c r="E171"/>
  <c r="D171"/>
  <c r="E170"/>
  <c r="D170"/>
  <c r="E169"/>
  <c r="D169"/>
  <c r="E168"/>
  <c r="D168"/>
  <c r="E167"/>
  <c r="F167" s="1"/>
  <c r="E166"/>
  <c r="D166"/>
  <c r="E165"/>
  <c r="D165"/>
  <c r="E164"/>
  <c r="D164"/>
  <c r="E163"/>
  <c r="D163"/>
  <c r="E162"/>
  <c r="F162" s="1"/>
  <c r="E161"/>
  <c r="D161"/>
  <c r="E160"/>
  <c r="D160"/>
  <c r="D159"/>
  <c r="B159"/>
  <c r="E158"/>
  <c r="D158"/>
  <c r="E157"/>
  <c r="D157"/>
  <c r="E156"/>
  <c r="D156"/>
  <c r="E155"/>
  <c r="D155"/>
  <c r="E154"/>
  <c r="D154"/>
  <c r="E153"/>
  <c r="D153"/>
  <c r="E152"/>
  <c r="D152"/>
  <c r="E151"/>
  <c r="D151"/>
  <c r="E150"/>
  <c r="F150" s="1"/>
  <c r="E149"/>
  <c r="D149"/>
  <c r="E148"/>
  <c r="D148"/>
  <c r="E147"/>
  <c r="D147"/>
  <c r="E146"/>
  <c r="D146"/>
  <c r="E145"/>
  <c r="F145" s="1"/>
  <c r="E144"/>
  <c r="D144"/>
  <c r="E143"/>
  <c r="D143"/>
  <c r="D142"/>
  <c r="B142"/>
  <c r="E141"/>
  <c r="D141"/>
  <c r="E140"/>
  <c r="D140"/>
  <c r="E139"/>
  <c r="D139"/>
  <c r="E138"/>
  <c r="D138"/>
  <c r="E137"/>
  <c r="D137"/>
  <c r="E136"/>
  <c r="D136"/>
  <c r="E135"/>
  <c r="D135"/>
  <c r="E134"/>
  <c r="D134"/>
  <c r="E133"/>
  <c r="F133" s="1"/>
  <c r="E132"/>
  <c r="D132"/>
  <c r="E131"/>
  <c r="D131"/>
  <c r="E130"/>
  <c r="D130"/>
  <c r="E129"/>
  <c r="D129"/>
  <c r="E128"/>
  <c r="F128" s="1"/>
  <c r="E127"/>
  <c r="D127"/>
  <c r="E126"/>
  <c r="D126"/>
  <c r="D125"/>
  <c r="B125"/>
  <c r="E124"/>
  <c r="D124"/>
  <c r="E123"/>
  <c r="D123"/>
  <c r="E122"/>
  <c r="D122"/>
  <c r="E121"/>
  <c r="D121"/>
  <c r="E120"/>
  <c r="D120"/>
  <c r="E119"/>
  <c r="D119"/>
  <c r="E118"/>
  <c r="D118"/>
  <c r="E117"/>
  <c r="D117"/>
  <c r="E116"/>
  <c r="F116" s="1"/>
  <c r="E115"/>
  <c r="D115"/>
  <c r="E114"/>
  <c r="D114"/>
  <c r="E113"/>
  <c r="D113"/>
  <c r="E112"/>
  <c r="D112"/>
  <c r="E111"/>
  <c r="F111" s="1"/>
  <c r="E110"/>
  <c r="D110"/>
  <c r="E109"/>
  <c r="D109"/>
  <c r="D108"/>
  <c r="B108"/>
  <c r="E107"/>
  <c r="D107"/>
  <c r="E106"/>
  <c r="D106"/>
  <c r="E105"/>
  <c r="D105"/>
  <c r="E104"/>
  <c r="D104"/>
  <c r="E103"/>
  <c r="D103"/>
  <c r="E102"/>
  <c r="D102"/>
  <c r="E101"/>
  <c r="D101"/>
  <c r="E100"/>
  <c r="D100"/>
  <c r="E99"/>
  <c r="F99" s="1"/>
  <c r="E98"/>
  <c r="D98"/>
  <c r="E97"/>
  <c r="D97"/>
  <c r="E96"/>
  <c r="D96"/>
  <c r="E95"/>
  <c r="D95"/>
  <c r="E94"/>
  <c r="F94" s="1"/>
  <c r="E93"/>
  <c r="D93"/>
  <c r="E92"/>
  <c r="D92"/>
  <c r="D91"/>
  <c r="B91"/>
  <c r="E90"/>
  <c r="D90"/>
  <c r="E89"/>
  <c r="D89"/>
  <c r="E88"/>
  <c r="D88"/>
  <c r="E87"/>
  <c r="D87"/>
  <c r="E86"/>
  <c r="D86"/>
  <c r="E85"/>
  <c r="D85"/>
  <c r="E84"/>
  <c r="D84"/>
  <c r="E83"/>
  <c r="D83"/>
  <c r="E82"/>
  <c r="F82" s="1"/>
  <c r="E81"/>
  <c r="D81"/>
  <c r="E80"/>
  <c r="D80"/>
  <c r="E79"/>
  <c r="D79"/>
  <c r="E78"/>
  <c r="D78"/>
  <c r="E77"/>
  <c r="F77" s="1"/>
  <c r="E76"/>
  <c r="D76"/>
  <c r="E75"/>
  <c r="D75"/>
  <c r="D74"/>
  <c r="B74"/>
  <c r="E73"/>
  <c r="D73"/>
  <c r="E72"/>
  <c r="D72"/>
  <c r="E71"/>
  <c r="D71"/>
  <c r="E70"/>
  <c r="D70"/>
  <c r="E69"/>
  <c r="D69"/>
  <c r="E68"/>
  <c r="D68"/>
  <c r="E67"/>
  <c r="D67"/>
  <c r="E66"/>
  <c r="D66"/>
  <c r="E65"/>
  <c r="F65" s="1"/>
  <c r="E64"/>
  <c r="D64"/>
  <c r="E63"/>
  <c r="D63"/>
  <c r="E62"/>
  <c r="D62"/>
  <c r="E61"/>
  <c r="D61"/>
  <c r="E60"/>
  <c r="F60" s="1"/>
  <c r="E59"/>
  <c r="D59"/>
  <c r="E58"/>
  <c r="D58"/>
  <c r="D57"/>
  <c r="B57"/>
  <c r="E56"/>
  <c r="D56"/>
  <c r="E55"/>
  <c r="D55"/>
  <c r="E54"/>
  <c r="D54"/>
  <c r="E53"/>
  <c r="D53"/>
  <c r="E52"/>
  <c r="D52"/>
  <c r="E51"/>
  <c r="D51"/>
  <c r="E50"/>
  <c r="D50"/>
  <c r="E49"/>
  <c r="D49"/>
  <c r="E48"/>
  <c r="F48" s="1"/>
  <c r="E47"/>
  <c r="D47"/>
  <c r="E46"/>
  <c r="D46"/>
  <c r="E45"/>
  <c r="D45"/>
  <c r="E44"/>
  <c r="D44"/>
  <c r="E43"/>
  <c r="F43" s="1"/>
  <c r="E42"/>
  <c r="D42"/>
  <c r="E41"/>
  <c r="D41"/>
  <c r="D24"/>
  <c r="E24"/>
  <c r="D25"/>
  <c r="E25"/>
  <c r="E26"/>
  <c r="F26" s="1"/>
  <c r="D27"/>
  <c r="E27"/>
  <c r="D28"/>
  <c r="E28"/>
  <c r="D29"/>
  <c r="E29"/>
  <c r="D30"/>
  <c r="E30"/>
  <c r="E31"/>
  <c r="F31" s="1"/>
  <c r="D32"/>
  <c r="E32"/>
  <c r="D33"/>
  <c r="E33"/>
  <c r="D34"/>
  <c r="E34"/>
  <c r="D35"/>
  <c r="E35"/>
  <c r="D36"/>
  <c r="E36"/>
  <c r="D37"/>
  <c r="E37"/>
  <c r="D38"/>
  <c r="E38"/>
  <c r="D39"/>
  <c r="E39"/>
  <c r="B40"/>
  <c r="D40"/>
  <c r="B23"/>
  <c r="I139" i="1" l="1"/>
  <c r="E40" i="2"/>
  <c r="F40" s="1"/>
  <c r="E57"/>
  <c r="E74"/>
  <c r="F74" s="1"/>
  <c r="E91"/>
  <c r="F91" s="1"/>
  <c r="E108"/>
  <c r="F108" s="1"/>
  <c r="E125"/>
  <c r="E142"/>
  <c r="E159"/>
  <c r="F159" s="1"/>
  <c r="E176"/>
  <c r="F176" s="1"/>
  <c r="E193"/>
  <c r="F193" s="1"/>
  <c r="E23"/>
  <c r="I156" i="1"/>
  <c r="F19" i="2"/>
  <c r="F15"/>
  <c r="F21"/>
  <c r="F20"/>
  <c r="F8"/>
  <c r="F7"/>
  <c r="F13"/>
  <c r="F17"/>
  <c r="F16"/>
  <c r="F18"/>
  <c r="F11"/>
  <c r="F10"/>
  <c r="F12"/>
  <c r="F22"/>
  <c r="F68"/>
  <c r="F114"/>
  <c r="F33"/>
  <c r="F84"/>
  <c r="F62"/>
  <c r="F121"/>
  <c r="F152"/>
  <c r="F172"/>
  <c r="F39"/>
  <c r="F25"/>
  <c r="F46"/>
  <c r="F59"/>
  <c r="F80"/>
  <c r="F73"/>
  <c r="F27"/>
  <c r="F51"/>
  <c r="F61"/>
  <c r="F118"/>
  <c r="F119"/>
  <c r="F165"/>
  <c r="F186"/>
  <c r="F24"/>
  <c r="F44"/>
  <c r="F50"/>
  <c r="F53"/>
  <c r="F34"/>
  <c r="F42"/>
  <c r="F32"/>
  <c r="F69"/>
  <c r="F138"/>
  <c r="F100"/>
  <c r="F135"/>
  <c r="F101"/>
  <c r="F112"/>
  <c r="F129"/>
  <c r="F131"/>
  <c r="F83"/>
  <c r="F110"/>
  <c r="F127"/>
  <c r="F163"/>
  <c r="F170"/>
  <c r="F136"/>
  <c r="F151"/>
  <c r="F185"/>
  <c r="F169"/>
  <c r="F180"/>
  <c r="F187"/>
  <c r="F192"/>
  <c r="F177"/>
  <c r="F191"/>
  <c r="F178"/>
  <c r="F183"/>
  <c r="F190"/>
  <c r="F182"/>
  <c r="F189"/>
  <c r="F181"/>
  <c r="F188"/>
  <c r="F168"/>
  <c r="F161"/>
  <c r="F175"/>
  <c r="F174"/>
  <c r="F160"/>
  <c r="F166"/>
  <c r="F173"/>
  <c r="F164"/>
  <c r="F171"/>
  <c r="F144"/>
  <c r="F143"/>
  <c r="F146"/>
  <c r="F153"/>
  <c r="F158"/>
  <c r="F157"/>
  <c r="F149"/>
  <c r="F156"/>
  <c r="F148"/>
  <c r="F155"/>
  <c r="F147"/>
  <c r="F154"/>
  <c r="F134"/>
  <c r="F141"/>
  <c r="F142"/>
  <c r="F140"/>
  <c r="F126"/>
  <c r="F132"/>
  <c r="F139"/>
  <c r="F130"/>
  <c r="F137"/>
  <c r="F117"/>
  <c r="F124"/>
  <c r="F125"/>
  <c r="F123"/>
  <c r="F109"/>
  <c r="F115"/>
  <c r="F122"/>
  <c r="F113"/>
  <c r="F120"/>
  <c r="F95"/>
  <c r="F102"/>
  <c r="F107"/>
  <c r="F106"/>
  <c r="F98"/>
  <c r="F105"/>
  <c r="F92"/>
  <c r="F97"/>
  <c r="F104"/>
  <c r="F93"/>
  <c r="F96"/>
  <c r="F103"/>
  <c r="F79"/>
  <c r="F78"/>
  <c r="F85"/>
  <c r="F76"/>
  <c r="F90"/>
  <c r="F75"/>
  <c r="F89"/>
  <c r="F81"/>
  <c r="F88"/>
  <c r="F87"/>
  <c r="F86"/>
  <c r="F67"/>
  <c r="F66"/>
  <c r="F58"/>
  <c r="F72"/>
  <c r="F64"/>
  <c r="F71"/>
  <c r="F63"/>
  <c r="F70"/>
  <c r="F56"/>
  <c r="F57"/>
  <c r="F41"/>
  <c r="F55"/>
  <c r="F49"/>
  <c r="F47"/>
  <c r="F54"/>
  <c r="F45"/>
  <c r="F52"/>
  <c r="F38"/>
  <c r="F35"/>
  <c r="F28"/>
  <c r="F36"/>
  <c r="F29"/>
  <c r="F37"/>
  <c r="F30"/>
  <c r="B15" i="3"/>
  <c r="A15"/>
  <c r="A14"/>
  <c r="A13"/>
  <c r="A12"/>
  <c r="A11"/>
  <c r="A10"/>
  <c r="A9"/>
  <c r="A8"/>
  <c r="A6"/>
  <c r="A5"/>
  <c r="A4"/>
  <c r="A3"/>
  <c r="B2"/>
  <c r="A2"/>
  <c r="D23" i="2" l="1"/>
  <c r="AG3"/>
  <c r="AH3"/>
  <c r="AJ10"/>
  <c r="F23" l="1"/>
  <c r="P5" i="1"/>
  <c r="U5" s="1"/>
  <c r="P6"/>
  <c r="U6" s="1"/>
  <c r="P7"/>
  <c r="U7" s="1"/>
  <c r="P8"/>
  <c r="U8" s="1"/>
  <c r="P9"/>
  <c r="U9" s="1"/>
  <c r="P10"/>
  <c r="U10" s="1"/>
  <c r="P11"/>
  <c r="U11" s="1"/>
  <c r="P12"/>
  <c r="U12" s="1"/>
  <c r="P13"/>
  <c r="U13" s="1"/>
  <c r="P14"/>
  <c r="U14" s="1"/>
  <c r="P15"/>
  <c r="U15" s="1"/>
  <c r="P16"/>
  <c r="U16" s="1"/>
  <c r="P17"/>
  <c r="U17" s="1"/>
  <c r="P18"/>
  <c r="U18" s="1"/>
  <c r="P19"/>
  <c r="U19" s="1"/>
  <c r="P20"/>
  <c r="U20" s="1"/>
  <c r="P21"/>
  <c r="U21" s="1"/>
  <c r="P22"/>
  <c r="U22" s="1"/>
  <c r="P23"/>
  <c r="U23" s="1"/>
  <c r="P24"/>
  <c r="U24" s="1"/>
  <c r="P25"/>
  <c r="U25" s="1"/>
  <c r="P26"/>
  <c r="U26" s="1"/>
  <c r="O13"/>
  <c r="T13" s="1"/>
  <c r="O14"/>
  <c r="T14" s="1"/>
  <c r="O15"/>
  <c r="T15" s="1"/>
  <c r="O16"/>
  <c r="O17"/>
  <c r="T17" s="1"/>
  <c r="O18"/>
  <c r="O19"/>
  <c r="O20"/>
  <c r="O21"/>
  <c r="T21" s="1"/>
  <c r="O22"/>
  <c r="T22" s="1"/>
  <c r="O23"/>
  <c r="T23" s="1"/>
  <c r="O24"/>
  <c r="O25"/>
  <c r="T25" s="1"/>
  <c r="O26"/>
  <c r="O27"/>
  <c r="T27" s="1"/>
  <c r="O28"/>
  <c r="O5"/>
  <c r="T5" s="1"/>
  <c r="O6"/>
  <c r="T6" s="1"/>
  <c r="O7"/>
  <c r="T7" s="1"/>
  <c r="O8"/>
  <c r="T8" s="1"/>
  <c r="O9"/>
  <c r="T9" s="1"/>
  <c r="O10"/>
  <c r="T10" s="1"/>
  <c r="O11"/>
  <c r="T11" s="1"/>
  <c r="O12"/>
  <c r="T12" s="1"/>
  <c r="S4"/>
  <c r="X4" s="1"/>
  <c r="R4"/>
  <c r="W4" s="1"/>
  <c r="P4"/>
  <c r="U4" s="1"/>
  <c r="O4"/>
  <c r="T4" s="1"/>
  <c r="Y28" l="1"/>
  <c r="H28" s="1"/>
  <c r="E28" s="1"/>
  <c r="T28"/>
  <c r="T24"/>
  <c r="Y24" s="1"/>
  <c r="H24" s="1"/>
  <c r="E24" s="1"/>
  <c r="Y20"/>
  <c r="H20" s="1"/>
  <c r="E20" s="1"/>
  <c r="T20"/>
  <c r="T16"/>
  <c r="Y16" s="1"/>
  <c r="H16" s="1"/>
  <c r="E16" s="1"/>
  <c r="Y26"/>
  <c r="H26" s="1"/>
  <c r="E26" s="1"/>
  <c r="T26"/>
  <c r="T18"/>
  <c r="Y18" s="1"/>
  <c r="H18" s="1"/>
  <c r="E18" s="1"/>
  <c r="Y19"/>
  <c r="T19"/>
  <c r="Y27"/>
  <c r="H27" s="1"/>
  <c r="E27" s="1"/>
  <c r="H19"/>
  <c r="E19" s="1"/>
  <c r="Y17"/>
  <c r="Y21"/>
  <c r="H21" s="1"/>
  <c r="E21" s="1"/>
  <c r="Y13"/>
  <c r="Y15"/>
  <c r="Y25"/>
  <c r="H25" s="1"/>
  <c r="E25" s="1"/>
  <c r="Y22"/>
  <c r="H22" s="1"/>
  <c r="Y14"/>
  <c r="Y23"/>
  <c r="H23" s="1"/>
  <c r="E23" s="1"/>
  <c r="G4" i="2"/>
  <c r="G167" l="1"/>
  <c r="G111"/>
  <c r="G150"/>
  <c r="G94"/>
  <c r="G133"/>
  <c r="G77"/>
  <c r="G116"/>
  <c r="G60"/>
  <c r="G179"/>
  <c r="G162"/>
  <c r="G82"/>
  <c r="G184"/>
  <c r="G128"/>
  <c r="G99"/>
  <c r="G26"/>
  <c r="G48"/>
  <c r="G145"/>
  <c r="G43"/>
  <c r="G31"/>
  <c r="G65"/>
  <c r="G127"/>
  <c r="G28"/>
  <c r="G63"/>
  <c r="G18"/>
  <c r="G69"/>
  <c r="G33"/>
  <c r="G21"/>
  <c r="G19"/>
  <c r="G27"/>
  <c r="G54"/>
  <c r="G22"/>
  <c r="G68"/>
  <c r="G139"/>
  <c r="G35"/>
  <c r="G45"/>
  <c r="G61"/>
  <c r="G25"/>
  <c r="G59"/>
  <c r="G137"/>
  <c r="G7"/>
  <c r="G187"/>
  <c r="G171"/>
  <c r="G83"/>
  <c r="G102"/>
  <c r="G62"/>
  <c r="G118"/>
  <c r="G164"/>
  <c r="G186"/>
  <c r="G20"/>
  <c r="G152"/>
  <c r="G74"/>
  <c r="G39"/>
  <c r="G50"/>
  <c r="G153"/>
  <c r="G120"/>
  <c r="G78"/>
  <c r="G84"/>
  <c r="G95"/>
  <c r="G42"/>
  <c r="G57"/>
  <c r="G34"/>
  <c r="G52"/>
  <c r="G91"/>
  <c r="G146"/>
  <c r="G135"/>
  <c r="G151"/>
  <c r="G85"/>
  <c r="G193"/>
  <c r="G40"/>
  <c r="G47"/>
  <c r="G130"/>
  <c r="G110"/>
  <c r="G70"/>
  <c r="G113"/>
  <c r="G132"/>
  <c r="G166"/>
  <c r="G169"/>
  <c r="G176"/>
  <c r="G108"/>
  <c r="G125"/>
  <c r="G173"/>
  <c r="G161"/>
  <c r="G165"/>
  <c r="G178"/>
  <c r="G183"/>
  <c r="G144"/>
  <c r="G129"/>
  <c r="G100"/>
  <c r="G192"/>
  <c r="G189"/>
  <c r="G168"/>
  <c r="G159"/>
  <c r="G185"/>
  <c r="G174"/>
  <c r="G142"/>
  <c r="G163"/>
  <c r="G122"/>
  <c r="G180"/>
  <c r="G181"/>
  <c r="G188"/>
  <c r="G191"/>
  <c r="G177"/>
  <c r="G182"/>
  <c r="G160"/>
  <c r="G154"/>
  <c r="G147"/>
  <c r="G149"/>
  <c r="G105"/>
  <c r="G75"/>
  <c r="G88"/>
  <c r="G67"/>
  <c r="G115"/>
  <c r="G140"/>
  <c r="G121"/>
  <c r="G107"/>
  <c r="G106"/>
  <c r="G104"/>
  <c r="G90"/>
  <c r="G87"/>
  <c r="G170"/>
  <c r="G157"/>
  <c r="G143"/>
  <c r="G136"/>
  <c r="G138"/>
  <c r="G114"/>
  <c r="G79"/>
  <c r="G175"/>
  <c r="G148"/>
  <c r="G141"/>
  <c r="G131"/>
  <c r="G119"/>
  <c r="G117"/>
  <c r="G124"/>
  <c r="G103"/>
  <c r="G93"/>
  <c r="G76"/>
  <c r="G190"/>
  <c r="G156"/>
  <c r="G112"/>
  <c r="G97"/>
  <c r="G81"/>
  <c r="G80"/>
  <c r="G101"/>
  <c r="G172"/>
  <c r="G158"/>
  <c r="G155"/>
  <c r="G123"/>
  <c r="G96"/>
  <c r="G66"/>
  <c r="G41"/>
  <c r="G73"/>
  <c r="G56"/>
  <c r="G126"/>
  <c r="G72"/>
  <c r="G86"/>
  <c r="G89"/>
  <c r="G30"/>
  <c r="G92"/>
  <c r="G71"/>
  <c r="G53"/>
  <c r="G38"/>
  <c r="G32"/>
  <c r="G134"/>
  <c r="G64"/>
  <c r="G58"/>
  <c r="G51"/>
  <c r="G44"/>
  <c r="G37"/>
  <c r="G24"/>
  <c r="G109"/>
  <c r="G55"/>
  <c r="G29"/>
  <c r="G98"/>
  <c r="G36"/>
  <c r="G46"/>
  <c r="G49"/>
  <c r="G23"/>
  <c r="H13" i="1"/>
  <c r="E13" s="1"/>
  <c r="H17"/>
  <c r="E17" s="1"/>
  <c r="H15"/>
  <c r="E15" s="1"/>
  <c r="H14"/>
  <c r="E14" s="1"/>
  <c r="H4" i="2"/>
  <c r="E3"/>
  <c r="G5" s="1"/>
  <c r="Q5" i="1"/>
  <c r="Q6"/>
  <c r="Q7"/>
  <c r="Q8"/>
  <c r="Q9"/>
  <c r="Q10"/>
  <c r="Q11"/>
  <c r="Y12"/>
  <c r="Q4"/>
  <c r="Y10" l="1"/>
  <c r="V10"/>
  <c r="Y6"/>
  <c r="V6"/>
  <c r="Y11"/>
  <c r="H11" s="1"/>
  <c r="V11"/>
  <c r="Y7"/>
  <c r="V7"/>
  <c r="Y9"/>
  <c r="H9" s="1"/>
  <c r="G12" i="2" s="1"/>
  <c r="V9" i="1"/>
  <c r="Y5"/>
  <c r="H5" s="1"/>
  <c r="G8" i="2" s="1"/>
  <c r="V5" i="1"/>
  <c r="G17" i="2"/>
  <c r="G16"/>
  <c r="Y8" i="1"/>
  <c r="V8"/>
  <c r="H150" i="2"/>
  <c r="H94"/>
  <c r="H26"/>
  <c r="H133"/>
  <c r="H77"/>
  <c r="H116"/>
  <c r="H60"/>
  <c r="H179"/>
  <c r="H99"/>
  <c r="H43"/>
  <c r="H162"/>
  <c r="H145"/>
  <c r="H65"/>
  <c r="H167"/>
  <c r="H184"/>
  <c r="H128"/>
  <c r="H111"/>
  <c r="H82"/>
  <c r="H48"/>
  <c r="H31"/>
  <c r="H20"/>
  <c r="H21"/>
  <c r="H8"/>
  <c r="H34"/>
  <c r="H174"/>
  <c r="H29"/>
  <c r="H16"/>
  <c r="H151"/>
  <c r="H96"/>
  <c r="H172"/>
  <c r="H70"/>
  <c r="H79"/>
  <c r="H61"/>
  <c r="H36"/>
  <c r="H7"/>
  <c r="H17"/>
  <c r="H11"/>
  <c r="H68"/>
  <c r="H83"/>
  <c r="H102"/>
  <c r="H18"/>
  <c r="H160"/>
  <c r="H22"/>
  <c r="H114"/>
  <c r="H153"/>
  <c r="H164"/>
  <c r="H55"/>
  <c r="H27"/>
  <c r="H64"/>
  <c r="H193"/>
  <c r="H78"/>
  <c r="H84"/>
  <c r="H19"/>
  <c r="H186"/>
  <c r="H63"/>
  <c r="H50"/>
  <c r="H85"/>
  <c r="H74"/>
  <c r="H52"/>
  <c r="H137"/>
  <c r="H45"/>
  <c r="H51"/>
  <c r="H118"/>
  <c r="H171"/>
  <c r="H35"/>
  <c r="H86"/>
  <c r="H53"/>
  <c r="H71"/>
  <c r="H41"/>
  <c r="H57"/>
  <c r="H95"/>
  <c r="H103"/>
  <c r="H100"/>
  <c r="H187"/>
  <c r="H121"/>
  <c r="H123"/>
  <c r="H129"/>
  <c r="H169"/>
  <c r="H40"/>
  <c r="H108"/>
  <c r="H33"/>
  <c r="H146"/>
  <c r="H131"/>
  <c r="H138"/>
  <c r="H147"/>
  <c r="H142"/>
  <c r="H159"/>
  <c r="H136"/>
  <c r="H91"/>
  <c r="H113"/>
  <c r="H101"/>
  <c r="H152"/>
  <c r="H28"/>
  <c r="H46"/>
  <c r="H135"/>
  <c r="H109"/>
  <c r="H119"/>
  <c r="H165"/>
  <c r="H185"/>
  <c r="H181"/>
  <c r="H182"/>
  <c r="H177"/>
  <c r="H189"/>
  <c r="H183"/>
  <c r="H176"/>
  <c r="H192"/>
  <c r="H178"/>
  <c r="H170"/>
  <c r="H161"/>
  <c r="H155"/>
  <c r="H188"/>
  <c r="H191"/>
  <c r="H168"/>
  <c r="H173"/>
  <c r="H120"/>
  <c r="H180"/>
  <c r="H166"/>
  <c r="H148"/>
  <c r="H127"/>
  <c r="H163"/>
  <c r="H125"/>
  <c r="H190"/>
  <c r="H149"/>
  <c r="H130"/>
  <c r="H117"/>
  <c r="H81"/>
  <c r="H175"/>
  <c r="H112"/>
  <c r="H124"/>
  <c r="H97"/>
  <c r="H75"/>
  <c r="H93"/>
  <c r="H110"/>
  <c r="H87"/>
  <c r="H62"/>
  <c r="H158"/>
  <c r="H144"/>
  <c r="H122"/>
  <c r="H106"/>
  <c r="H105"/>
  <c r="H76"/>
  <c r="H89"/>
  <c r="H88"/>
  <c r="H154"/>
  <c r="H140"/>
  <c r="H141"/>
  <c r="H139"/>
  <c r="H115"/>
  <c r="H107"/>
  <c r="H58"/>
  <c r="H134"/>
  <c r="H47"/>
  <c r="H44"/>
  <c r="H25"/>
  <c r="H38"/>
  <c r="H30"/>
  <c r="H104"/>
  <c r="H72"/>
  <c r="H126"/>
  <c r="H32"/>
  <c r="H92"/>
  <c r="H67"/>
  <c r="H49"/>
  <c r="H56"/>
  <c r="H24"/>
  <c r="H39"/>
  <c r="H69"/>
  <c r="H37"/>
  <c r="H157"/>
  <c r="H73"/>
  <c r="H42"/>
  <c r="H143"/>
  <c r="H132"/>
  <c r="H54"/>
  <c r="H156"/>
  <c r="H98"/>
  <c r="H80"/>
  <c r="H90"/>
  <c r="H59"/>
  <c r="H66"/>
  <c r="H23"/>
  <c r="H12" i="1"/>
  <c r="G15" i="2" s="1"/>
  <c r="H10" i="1"/>
  <c r="G13" i="2" s="1"/>
  <c r="H8" i="1"/>
  <c r="G11" i="2" s="1"/>
  <c r="H7" i="1"/>
  <c r="G10" i="2" s="1"/>
  <c r="H6" i="1"/>
  <c r="G9" i="2" s="1"/>
  <c r="I4"/>
  <c r="F3"/>
  <c r="H5" s="1"/>
  <c r="V4" i="1"/>
  <c r="Y4" s="1"/>
  <c r="H4" s="1"/>
  <c r="G14" i="2" l="1"/>
  <c r="H14"/>
  <c r="H9"/>
  <c r="H10"/>
  <c r="H15"/>
  <c r="H13"/>
  <c r="H12"/>
  <c r="I13"/>
  <c r="I133"/>
  <c r="I77"/>
  <c r="I116"/>
  <c r="I60"/>
  <c r="I26"/>
  <c r="I179"/>
  <c r="I99"/>
  <c r="I43"/>
  <c r="I162"/>
  <c r="I82"/>
  <c r="I14"/>
  <c r="I145"/>
  <c r="I22"/>
  <c r="I184"/>
  <c r="I128"/>
  <c r="I48"/>
  <c r="I9"/>
  <c r="I150"/>
  <c r="I167"/>
  <c r="I31"/>
  <c r="I65"/>
  <c r="I94"/>
  <c r="I111"/>
  <c r="I19"/>
  <c r="I101"/>
  <c r="I83"/>
  <c r="I52"/>
  <c r="I17"/>
  <c r="I11"/>
  <c r="I20"/>
  <c r="I54"/>
  <c r="I15"/>
  <c r="I86"/>
  <c r="I141"/>
  <c r="I80"/>
  <c r="I104"/>
  <c r="I61"/>
  <c r="I93"/>
  <c r="I193"/>
  <c r="I18"/>
  <c r="I16"/>
  <c r="I42"/>
  <c r="I7"/>
  <c r="I8"/>
  <c r="I169"/>
  <c r="I189"/>
  <c r="I34"/>
  <c r="I62"/>
  <c r="I187"/>
  <c r="I96"/>
  <c r="I21"/>
  <c r="I68"/>
  <c r="I153"/>
  <c r="I122"/>
  <c r="I10"/>
  <c r="I151"/>
  <c r="I69"/>
  <c r="I137"/>
  <c r="I35"/>
  <c r="I12"/>
  <c r="I132"/>
  <c r="I127"/>
  <c r="I78"/>
  <c r="I30"/>
  <c r="I50"/>
  <c r="I95"/>
  <c r="I85"/>
  <c r="I97"/>
  <c r="I181"/>
  <c r="I79"/>
  <c r="I155"/>
  <c r="I118"/>
  <c r="I173"/>
  <c r="I102"/>
  <c r="I45"/>
  <c r="I29"/>
  <c r="I40"/>
  <c r="I27"/>
  <c r="I186"/>
  <c r="I166"/>
  <c r="I171"/>
  <c r="I47"/>
  <c r="I71"/>
  <c r="I139"/>
  <c r="I120"/>
  <c r="I33"/>
  <c r="I36"/>
  <c r="I58"/>
  <c r="I91"/>
  <c r="I164"/>
  <c r="I57"/>
  <c r="I146"/>
  <c r="I113"/>
  <c r="I64"/>
  <c r="I147"/>
  <c r="I135"/>
  <c r="I115"/>
  <c r="I185"/>
  <c r="I161"/>
  <c r="I103"/>
  <c r="I110"/>
  <c r="I100"/>
  <c r="I125"/>
  <c r="I176"/>
  <c r="I56"/>
  <c r="I72"/>
  <c r="I124"/>
  <c r="I130"/>
  <c r="I148"/>
  <c r="I152"/>
  <c r="I87"/>
  <c r="I142"/>
  <c r="I154"/>
  <c r="I180"/>
  <c r="I182"/>
  <c r="I191"/>
  <c r="I165"/>
  <c r="I108"/>
  <c r="I175"/>
  <c r="I178"/>
  <c r="I131"/>
  <c r="I188"/>
  <c r="I177"/>
  <c r="I168"/>
  <c r="I183"/>
  <c r="I190"/>
  <c r="I28"/>
  <c r="I163"/>
  <c r="I159"/>
  <c r="I172"/>
  <c r="I160"/>
  <c r="I174"/>
  <c r="I156"/>
  <c r="I157"/>
  <c r="I144"/>
  <c r="I134"/>
  <c r="I126"/>
  <c r="I140"/>
  <c r="I114"/>
  <c r="I107"/>
  <c r="I90"/>
  <c r="I138"/>
  <c r="I121"/>
  <c r="I112"/>
  <c r="I75"/>
  <c r="I66"/>
  <c r="I149"/>
  <c r="I158"/>
  <c r="I136"/>
  <c r="I129"/>
  <c r="I92"/>
  <c r="I81"/>
  <c r="I74"/>
  <c r="I170"/>
  <c r="I143"/>
  <c r="I105"/>
  <c r="I76"/>
  <c r="I117"/>
  <c r="I84"/>
  <c r="I98"/>
  <c r="I192"/>
  <c r="I67"/>
  <c r="I73"/>
  <c r="I41"/>
  <c r="I49"/>
  <c r="I109"/>
  <c r="I46"/>
  <c r="I39"/>
  <c r="I24"/>
  <c r="I59"/>
  <c r="I53"/>
  <c r="I51"/>
  <c r="I123"/>
  <c r="I106"/>
  <c r="I44"/>
  <c r="I63"/>
  <c r="I88"/>
  <c r="I89"/>
  <c r="I38"/>
  <c r="I25"/>
  <c r="I37"/>
  <c r="I32"/>
  <c r="I55"/>
  <c r="I119"/>
  <c r="I70"/>
  <c r="I23"/>
  <c r="E6" i="1"/>
  <c r="E11"/>
  <c r="E12"/>
  <c r="E8"/>
  <c r="E9"/>
  <c r="E10"/>
  <c r="E7"/>
  <c r="J4" i="2"/>
  <c r="G3"/>
  <c r="I5" s="1"/>
  <c r="J116" l="1"/>
  <c r="J60"/>
  <c r="J179"/>
  <c r="J99"/>
  <c r="J43"/>
  <c r="J162"/>
  <c r="J82"/>
  <c r="J26"/>
  <c r="J145"/>
  <c r="J65"/>
  <c r="J184"/>
  <c r="J128"/>
  <c r="J167"/>
  <c r="J111"/>
  <c r="J133"/>
  <c r="J150"/>
  <c r="J48"/>
  <c r="J77"/>
  <c r="J31"/>
  <c r="J94"/>
  <c r="J109"/>
  <c r="J35"/>
  <c r="J189"/>
  <c r="J100"/>
  <c r="J68"/>
  <c r="J181"/>
  <c r="J34"/>
  <c r="J87"/>
  <c r="J140"/>
  <c r="J118"/>
  <c r="J69"/>
  <c r="J137"/>
  <c r="J151"/>
  <c r="J171"/>
  <c r="J79"/>
  <c r="J86"/>
  <c r="J24"/>
  <c r="J114"/>
  <c r="J130"/>
  <c r="J96"/>
  <c r="J104"/>
  <c r="J102"/>
  <c r="J70"/>
  <c r="J59"/>
  <c r="J105"/>
  <c r="J121"/>
  <c r="J156"/>
  <c r="J63"/>
  <c r="J81"/>
  <c r="J83"/>
  <c r="J61"/>
  <c r="J172"/>
  <c r="J55"/>
  <c r="J80"/>
  <c r="J160"/>
  <c r="J149"/>
  <c r="J166"/>
  <c r="J101"/>
  <c r="J155"/>
  <c r="J36"/>
  <c r="J27"/>
  <c r="J40"/>
  <c r="J46"/>
  <c r="J62"/>
  <c r="J72"/>
  <c r="J88"/>
  <c r="J169"/>
  <c r="J185"/>
  <c r="J153"/>
  <c r="J41"/>
  <c r="J28"/>
  <c r="J53"/>
  <c r="J190"/>
  <c r="J29"/>
  <c r="J52"/>
  <c r="J58"/>
  <c r="J186"/>
  <c r="J45"/>
  <c r="J73"/>
  <c r="J33"/>
  <c r="J113"/>
  <c r="J103"/>
  <c r="J123"/>
  <c r="J74"/>
  <c r="J135"/>
  <c r="J50"/>
  <c r="J147"/>
  <c r="J108"/>
  <c r="J95"/>
  <c r="J131"/>
  <c r="J126"/>
  <c r="J146"/>
  <c r="J98"/>
  <c r="J148"/>
  <c r="J159"/>
  <c r="J138"/>
  <c r="J97"/>
  <c r="J165"/>
  <c r="J152"/>
  <c r="J120"/>
  <c r="J125"/>
  <c r="J183"/>
  <c r="J142"/>
  <c r="J174"/>
  <c r="J193"/>
  <c r="J91"/>
  <c r="J182"/>
  <c r="J164"/>
  <c r="J168"/>
  <c r="J161"/>
  <c r="J175"/>
  <c r="J188"/>
  <c r="J173"/>
  <c r="J157"/>
  <c r="J176"/>
  <c r="J177"/>
  <c r="J187"/>
  <c r="J192"/>
  <c r="J163"/>
  <c r="J154"/>
  <c r="J143"/>
  <c r="J178"/>
  <c r="J132"/>
  <c r="J57"/>
  <c r="J180"/>
  <c r="J117"/>
  <c r="J85"/>
  <c r="J134"/>
  <c r="J110"/>
  <c r="J124"/>
  <c r="J92"/>
  <c r="J107"/>
  <c r="J136"/>
  <c r="J127"/>
  <c r="J141"/>
  <c r="J112"/>
  <c r="J89"/>
  <c r="J76"/>
  <c r="J64"/>
  <c r="J191"/>
  <c r="J158"/>
  <c r="J115"/>
  <c r="J119"/>
  <c r="J144"/>
  <c r="J139"/>
  <c r="J129"/>
  <c r="J122"/>
  <c r="J84"/>
  <c r="J67"/>
  <c r="J66"/>
  <c r="J90"/>
  <c r="J42"/>
  <c r="J54"/>
  <c r="J25"/>
  <c r="J93"/>
  <c r="J32"/>
  <c r="J47"/>
  <c r="J38"/>
  <c r="J56"/>
  <c r="J51"/>
  <c r="J44"/>
  <c r="J75"/>
  <c r="J78"/>
  <c r="J37"/>
  <c r="J39"/>
  <c r="J170"/>
  <c r="J106"/>
  <c r="J71"/>
  <c r="J49"/>
  <c r="J30"/>
  <c r="J23"/>
  <c r="J14"/>
  <c r="J9"/>
  <c r="J7"/>
  <c r="J8"/>
  <c r="J11"/>
  <c r="J13"/>
  <c r="J10"/>
  <c r="J12"/>
  <c r="J15"/>
  <c r="J19"/>
  <c r="J22"/>
  <c r="J20"/>
  <c r="J18"/>
  <c r="J16"/>
  <c r="J21"/>
  <c r="J17"/>
  <c r="K4"/>
  <c r="H3"/>
  <c r="J5" s="1"/>
  <c r="K179" l="1"/>
  <c r="K99"/>
  <c r="K43"/>
  <c r="K162"/>
  <c r="K82"/>
  <c r="K145"/>
  <c r="K65"/>
  <c r="K184"/>
  <c r="K128"/>
  <c r="K48"/>
  <c r="K26"/>
  <c r="K167"/>
  <c r="K111"/>
  <c r="K150"/>
  <c r="K94"/>
  <c r="K133"/>
  <c r="K60"/>
  <c r="K77"/>
  <c r="K31"/>
  <c r="K116"/>
  <c r="K155"/>
  <c r="K81"/>
  <c r="K122"/>
  <c r="K75"/>
  <c r="K45"/>
  <c r="K169"/>
  <c r="K34"/>
  <c r="K187"/>
  <c r="K102"/>
  <c r="K164"/>
  <c r="K120"/>
  <c r="K39"/>
  <c r="K25"/>
  <c r="K80"/>
  <c r="K83"/>
  <c r="K110"/>
  <c r="K47"/>
  <c r="K54"/>
  <c r="K153"/>
  <c r="K59"/>
  <c r="K61"/>
  <c r="K132"/>
  <c r="K30"/>
  <c r="K96"/>
  <c r="K171"/>
  <c r="K131"/>
  <c r="K146"/>
  <c r="K62"/>
  <c r="K173"/>
  <c r="K189"/>
  <c r="K143"/>
  <c r="K118"/>
  <c r="K29"/>
  <c r="K104"/>
  <c r="K151"/>
  <c r="K100"/>
  <c r="K87"/>
  <c r="K33"/>
  <c r="K84"/>
  <c r="K141"/>
  <c r="K27"/>
  <c r="K50"/>
  <c r="K98"/>
  <c r="K149"/>
  <c r="K74"/>
  <c r="K137"/>
  <c r="K36"/>
  <c r="K56"/>
  <c r="K52"/>
  <c r="K73"/>
  <c r="K37"/>
  <c r="K186"/>
  <c r="K68"/>
  <c r="K42"/>
  <c r="K57"/>
  <c r="K89"/>
  <c r="K91"/>
  <c r="K63"/>
  <c r="K147"/>
  <c r="K130"/>
  <c r="K97"/>
  <c r="K88"/>
  <c r="K108"/>
  <c r="K105"/>
  <c r="K70"/>
  <c r="K92"/>
  <c r="K35"/>
  <c r="K115"/>
  <c r="K157"/>
  <c r="K175"/>
  <c r="K40"/>
  <c r="K28"/>
  <c r="K138"/>
  <c r="K161"/>
  <c r="K106"/>
  <c r="K139"/>
  <c r="K135"/>
  <c r="K95"/>
  <c r="K113"/>
  <c r="K127"/>
  <c r="K152"/>
  <c r="K178"/>
  <c r="K181"/>
  <c r="K124"/>
  <c r="K103"/>
  <c r="K125"/>
  <c r="K148"/>
  <c r="K185"/>
  <c r="K144"/>
  <c r="K142"/>
  <c r="K193"/>
  <c r="K183"/>
  <c r="K190"/>
  <c r="K192"/>
  <c r="K154"/>
  <c r="K166"/>
  <c r="K191"/>
  <c r="K182"/>
  <c r="K165"/>
  <c r="K176"/>
  <c r="K180"/>
  <c r="K174"/>
  <c r="K172"/>
  <c r="K163"/>
  <c r="K158"/>
  <c r="K177"/>
  <c r="K119"/>
  <c r="K117"/>
  <c r="K78"/>
  <c r="K159"/>
  <c r="K168"/>
  <c r="K140"/>
  <c r="K134"/>
  <c r="K123"/>
  <c r="K85"/>
  <c r="K64"/>
  <c r="K69"/>
  <c r="K129"/>
  <c r="K107"/>
  <c r="K101"/>
  <c r="K76"/>
  <c r="K79"/>
  <c r="K156"/>
  <c r="K170"/>
  <c r="K136"/>
  <c r="K86"/>
  <c r="K71"/>
  <c r="K160"/>
  <c r="K114"/>
  <c r="K121"/>
  <c r="K58"/>
  <c r="K112"/>
  <c r="K46"/>
  <c r="K53"/>
  <c r="K44"/>
  <c r="K90"/>
  <c r="K72"/>
  <c r="K67"/>
  <c r="K51"/>
  <c r="K49"/>
  <c r="K32"/>
  <c r="K55"/>
  <c r="K38"/>
  <c r="K109"/>
  <c r="K93"/>
  <c r="K66"/>
  <c r="K188"/>
  <c r="K126"/>
  <c r="K41"/>
  <c r="K24"/>
  <c r="K23"/>
  <c r="K14"/>
  <c r="K9"/>
  <c r="K7"/>
  <c r="K8"/>
  <c r="K11"/>
  <c r="K12"/>
  <c r="K13"/>
  <c r="K10"/>
  <c r="K15"/>
  <c r="K19"/>
  <c r="K22"/>
  <c r="K20"/>
  <c r="K18"/>
  <c r="K16"/>
  <c r="K21"/>
  <c r="K17"/>
  <c r="L4"/>
  <c r="I3"/>
  <c r="K5" s="1"/>
  <c r="L162" l="1"/>
  <c r="L82"/>
  <c r="L145"/>
  <c r="L65"/>
  <c r="L184"/>
  <c r="L128"/>
  <c r="L48"/>
  <c r="L167"/>
  <c r="L111"/>
  <c r="L150"/>
  <c r="L133"/>
  <c r="L77"/>
  <c r="L179"/>
  <c r="L99"/>
  <c r="L43"/>
  <c r="L26"/>
  <c r="L94"/>
  <c r="L116"/>
  <c r="L31"/>
  <c r="L60"/>
  <c r="L38"/>
  <c r="L25"/>
  <c r="L35"/>
  <c r="L39"/>
  <c r="L36"/>
  <c r="L30"/>
  <c r="L40"/>
  <c r="L29"/>
  <c r="L34"/>
  <c r="L33"/>
  <c r="L57"/>
  <c r="L28"/>
  <c r="L27"/>
  <c r="L74"/>
  <c r="L142"/>
  <c r="L91"/>
  <c r="L37"/>
  <c r="L159"/>
  <c r="L176"/>
  <c r="L125"/>
  <c r="L24"/>
  <c r="L191"/>
  <c r="L190"/>
  <c r="L189"/>
  <c r="L181"/>
  <c r="L185"/>
  <c r="L182"/>
  <c r="L108"/>
  <c r="L175"/>
  <c r="L173"/>
  <c r="L164"/>
  <c r="L169"/>
  <c r="L177"/>
  <c r="L161"/>
  <c r="L160"/>
  <c r="L171"/>
  <c r="L153"/>
  <c r="L192"/>
  <c r="L178"/>
  <c r="L143"/>
  <c r="L188"/>
  <c r="L186"/>
  <c r="L168"/>
  <c r="L151"/>
  <c r="L148"/>
  <c r="L193"/>
  <c r="L187"/>
  <c r="L172"/>
  <c r="L170"/>
  <c r="L157"/>
  <c r="L155"/>
  <c r="L154"/>
  <c r="L149"/>
  <c r="L152"/>
  <c r="L127"/>
  <c r="L139"/>
  <c r="L115"/>
  <c r="L122"/>
  <c r="L105"/>
  <c r="L75"/>
  <c r="L59"/>
  <c r="L131"/>
  <c r="L138"/>
  <c r="L110"/>
  <c r="L121"/>
  <c r="L100"/>
  <c r="L78"/>
  <c r="L166"/>
  <c r="L163"/>
  <c r="L146"/>
  <c r="L129"/>
  <c r="L113"/>
  <c r="L118"/>
  <c r="L101"/>
  <c r="L89"/>
  <c r="L132"/>
  <c r="L135"/>
  <c r="L117"/>
  <c r="L120"/>
  <c r="L107"/>
  <c r="L88"/>
  <c r="L79"/>
  <c r="L183"/>
  <c r="L141"/>
  <c r="L140"/>
  <c r="L124"/>
  <c r="L119"/>
  <c r="L106"/>
  <c r="L93"/>
  <c r="L86"/>
  <c r="L180"/>
  <c r="L165"/>
  <c r="L144"/>
  <c r="L136"/>
  <c r="L114"/>
  <c r="L112"/>
  <c r="L97"/>
  <c r="L98"/>
  <c r="L95"/>
  <c r="L76"/>
  <c r="L81"/>
  <c r="L66"/>
  <c r="L174"/>
  <c r="L137"/>
  <c r="L96"/>
  <c r="L102"/>
  <c r="L63"/>
  <c r="L67"/>
  <c r="L56"/>
  <c r="L134"/>
  <c r="L71"/>
  <c r="L158"/>
  <c r="L92"/>
  <c r="L83"/>
  <c r="L90"/>
  <c r="L69"/>
  <c r="L55"/>
  <c r="L49"/>
  <c r="L32"/>
  <c r="L50"/>
  <c r="L126"/>
  <c r="L130"/>
  <c r="L104"/>
  <c r="L103"/>
  <c r="L87"/>
  <c r="L84"/>
  <c r="L73"/>
  <c r="L64"/>
  <c r="L62"/>
  <c r="L42"/>
  <c r="L70"/>
  <c r="L147"/>
  <c r="L109"/>
  <c r="L85"/>
  <c r="L58"/>
  <c r="L47"/>
  <c r="L54"/>
  <c r="L53"/>
  <c r="L45"/>
  <c r="L51"/>
  <c r="L44"/>
  <c r="L72"/>
  <c r="L68"/>
  <c r="L52"/>
  <c r="L156"/>
  <c r="L61"/>
  <c r="L123"/>
  <c r="L41"/>
  <c r="L46"/>
  <c r="L80"/>
  <c r="L23"/>
  <c r="L14"/>
  <c r="L9"/>
  <c r="L7"/>
  <c r="L10"/>
  <c r="L15"/>
  <c r="L8"/>
  <c r="L11"/>
  <c r="L13"/>
  <c r="L12"/>
  <c r="L19"/>
  <c r="L22"/>
  <c r="L20"/>
  <c r="L18"/>
  <c r="L16"/>
  <c r="L21"/>
  <c r="L17"/>
  <c r="M4"/>
  <c r="J3"/>
  <c r="L5" s="1"/>
  <c r="M145" l="1"/>
  <c r="M65"/>
  <c r="M184"/>
  <c r="M128"/>
  <c r="M48"/>
  <c r="M167"/>
  <c r="M111"/>
  <c r="M150"/>
  <c r="M94"/>
  <c r="M133"/>
  <c r="M116"/>
  <c r="M60"/>
  <c r="M26"/>
  <c r="M162"/>
  <c r="M99"/>
  <c r="M77"/>
  <c r="M31"/>
  <c r="M179"/>
  <c r="M43"/>
  <c r="M82"/>
  <c r="M100"/>
  <c r="M79"/>
  <c r="M182"/>
  <c r="M83"/>
  <c r="M52"/>
  <c r="M120"/>
  <c r="M33"/>
  <c r="M61"/>
  <c r="M110"/>
  <c r="M124"/>
  <c r="M45"/>
  <c r="M141"/>
  <c r="M30"/>
  <c r="M59"/>
  <c r="M166"/>
  <c r="M34"/>
  <c r="M38"/>
  <c r="M25"/>
  <c r="M72"/>
  <c r="M37"/>
  <c r="M67"/>
  <c r="M74"/>
  <c r="M36"/>
  <c r="M42"/>
  <c r="M127"/>
  <c r="M29"/>
  <c r="M35"/>
  <c r="M24"/>
  <c r="M27"/>
  <c r="M171"/>
  <c r="M130"/>
  <c r="M164"/>
  <c r="M50"/>
  <c r="M39"/>
  <c r="M40"/>
  <c r="M57"/>
  <c r="M108"/>
  <c r="M28"/>
  <c r="M125"/>
  <c r="M118"/>
  <c r="M47"/>
  <c r="M56"/>
  <c r="M142"/>
  <c r="M151"/>
  <c r="M115"/>
  <c r="M91"/>
  <c r="M175"/>
  <c r="M161"/>
  <c r="M159"/>
  <c r="M176"/>
  <c r="M68"/>
  <c r="M137"/>
  <c r="M113"/>
  <c r="M192"/>
  <c r="M191"/>
  <c r="M185"/>
  <c r="M186"/>
  <c r="M180"/>
  <c r="M144"/>
  <c r="M183"/>
  <c r="M157"/>
  <c r="M169"/>
  <c r="M181"/>
  <c r="M170"/>
  <c r="M135"/>
  <c r="M178"/>
  <c r="M190"/>
  <c r="M174"/>
  <c r="M165"/>
  <c r="M163"/>
  <c r="M168"/>
  <c r="M172"/>
  <c r="M187"/>
  <c r="M160"/>
  <c r="M146"/>
  <c r="M126"/>
  <c r="M117"/>
  <c r="M97"/>
  <c r="M96"/>
  <c r="M78"/>
  <c r="M84"/>
  <c r="M173"/>
  <c r="M148"/>
  <c r="M153"/>
  <c r="M131"/>
  <c r="M93"/>
  <c r="M103"/>
  <c r="M81"/>
  <c r="M86"/>
  <c r="M188"/>
  <c r="M138"/>
  <c r="M105"/>
  <c r="M104"/>
  <c r="M76"/>
  <c r="M88"/>
  <c r="M152"/>
  <c r="M156"/>
  <c r="M147"/>
  <c r="M140"/>
  <c r="M123"/>
  <c r="M106"/>
  <c r="M177"/>
  <c r="M132"/>
  <c r="M139"/>
  <c r="M122"/>
  <c r="M119"/>
  <c r="M101"/>
  <c r="M98"/>
  <c r="M102"/>
  <c r="M75"/>
  <c r="M85"/>
  <c r="M158"/>
  <c r="M136"/>
  <c r="M114"/>
  <c r="M112"/>
  <c r="M90"/>
  <c r="M64"/>
  <c r="M70"/>
  <c r="M62"/>
  <c r="M109"/>
  <c r="M66"/>
  <c r="M71"/>
  <c r="M92"/>
  <c r="M55"/>
  <c r="M149"/>
  <c r="M154"/>
  <c r="M49"/>
  <c r="M121"/>
  <c r="M54"/>
  <c r="M46"/>
  <c r="M44"/>
  <c r="M129"/>
  <c r="M89"/>
  <c r="M69"/>
  <c r="M51"/>
  <c r="M189"/>
  <c r="M107"/>
  <c r="M80"/>
  <c r="M87"/>
  <c r="M41"/>
  <c r="M143"/>
  <c r="M134"/>
  <c r="M95"/>
  <c r="M63"/>
  <c r="M193"/>
  <c r="M155"/>
  <c r="M58"/>
  <c r="M53"/>
  <c r="M32"/>
  <c r="M73"/>
  <c r="M23"/>
  <c r="M14"/>
  <c r="M9"/>
  <c r="M7"/>
  <c r="M8"/>
  <c r="M11"/>
  <c r="M13"/>
  <c r="M10"/>
  <c r="M12"/>
  <c r="M15"/>
  <c r="M19"/>
  <c r="M22"/>
  <c r="M20"/>
  <c r="M18"/>
  <c r="M16"/>
  <c r="M21"/>
  <c r="M17"/>
  <c r="N4"/>
  <c r="K3"/>
  <c r="M5" s="1"/>
  <c r="N184" l="1"/>
  <c r="N128"/>
  <c r="N48"/>
  <c r="N167"/>
  <c r="N111"/>
  <c r="N150"/>
  <c r="N94"/>
  <c r="N133"/>
  <c r="N77"/>
  <c r="N116"/>
  <c r="N179"/>
  <c r="N99"/>
  <c r="N43"/>
  <c r="N145"/>
  <c r="N26"/>
  <c r="N82"/>
  <c r="N162"/>
  <c r="N65"/>
  <c r="N60"/>
  <c r="N31"/>
  <c r="N27"/>
  <c r="N42"/>
  <c r="N80"/>
  <c r="N135"/>
  <c r="N62"/>
  <c r="N25"/>
  <c r="N33"/>
  <c r="N39"/>
  <c r="N44"/>
  <c r="N59"/>
  <c r="N46"/>
  <c r="N121"/>
  <c r="N68"/>
  <c r="N131"/>
  <c r="N110"/>
  <c r="N40"/>
  <c r="N119"/>
  <c r="N172"/>
  <c r="N57"/>
  <c r="N51"/>
  <c r="N127"/>
  <c r="N129"/>
  <c r="N34"/>
  <c r="N84"/>
  <c r="N136"/>
  <c r="N91"/>
  <c r="N73"/>
  <c r="N100"/>
  <c r="N112"/>
  <c r="N53"/>
  <c r="N74"/>
  <c r="N83"/>
  <c r="N125"/>
  <c r="N108"/>
  <c r="N61"/>
  <c r="N151"/>
  <c r="N169"/>
  <c r="N163"/>
  <c r="N170"/>
  <c r="N118"/>
  <c r="N152"/>
  <c r="N165"/>
  <c r="N69"/>
  <c r="N101"/>
  <c r="N142"/>
  <c r="N114"/>
  <c r="N138"/>
  <c r="N176"/>
  <c r="N188"/>
  <c r="N173"/>
  <c r="N161"/>
  <c r="N159"/>
  <c r="N180"/>
  <c r="N190"/>
  <c r="N153"/>
  <c r="N178"/>
  <c r="N187"/>
  <c r="N189"/>
  <c r="N181"/>
  <c r="N174"/>
  <c r="N144"/>
  <c r="N157"/>
  <c r="N146"/>
  <c r="N193"/>
  <c r="N186"/>
  <c r="N171"/>
  <c r="N158"/>
  <c r="N143"/>
  <c r="N154"/>
  <c r="N175"/>
  <c r="N140"/>
  <c r="N137"/>
  <c r="N123"/>
  <c r="N109"/>
  <c r="N113"/>
  <c r="N102"/>
  <c r="N75"/>
  <c r="N50"/>
  <c r="N192"/>
  <c r="N156"/>
  <c r="N130"/>
  <c r="N115"/>
  <c r="N92"/>
  <c r="N71"/>
  <c r="N191"/>
  <c r="N168"/>
  <c r="N160"/>
  <c r="N155"/>
  <c r="N147"/>
  <c r="N134"/>
  <c r="N122"/>
  <c r="N95"/>
  <c r="N96"/>
  <c r="N90"/>
  <c r="N166"/>
  <c r="N117"/>
  <c r="N88"/>
  <c r="N67"/>
  <c r="N177"/>
  <c r="N183"/>
  <c r="N149"/>
  <c r="N126"/>
  <c r="N98"/>
  <c r="N97"/>
  <c r="N85"/>
  <c r="N132"/>
  <c r="N104"/>
  <c r="N87"/>
  <c r="N66"/>
  <c r="N79"/>
  <c r="N64"/>
  <c r="N70"/>
  <c r="N41"/>
  <c r="N52"/>
  <c r="N36"/>
  <c r="N76"/>
  <c r="N164"/>
  <c r="N124"/>
  <c r="N103"/>
  <c r="N63"/>
  <c r="N45"/>
  <c r="N28"/>
  <c r="N35"/>
  <c r="N185"/>
  <c r="N58"/>
  <c r="N139"/>
  <c r="N56"/>
  <c r="N55"/>
  <c r="N47"/>
  <c r="N30"/>
  <c r="N32"/>
  <c r="N141"/>
  <c r="N72"/>
  <c r="N54"/>
  <c r="N120"/>
  <c r="N106"/>
  <c r="N105"/>
  <c r="N89"/>
  <c r="N86"/>
  <c r="N49"/>
  <c r="N107"/>
  <c r="N93"/>
  <c r="N38"/>
  <c r="N29"/>
  <c r="N37"/>
  <c r="N182"/>
  <c r="N148"/>
  <c r="N78"/>
  <c r="N81"/>
  <c r="N24"/>
  <c r="N23"/>
  <c r="N14"/>
  <c r="N9"/>
  <c r="N7"/>
  <c r="N8"/>
  <c r="N11"/>
  <c r="N13"/>
  <c r="N10"/>
  <c r="N12"/>
  <c r="N15"/>
  <c r="N19"/>
  <c r="N22"/>
  <c r="N20"/>
  <c r="N18"/>
  <c r="N16"/>
  <c r="N21"/>
  <c r="N17"/>
  <c r="O4"/>
  <c r="L3"/>
  <c r="N5" s="1"/>
  <c r="O167" l="1"/>
  <c r="O111"/>
  <c r="O150"/>
  <c r="O94"/>
  <c r="O133"/>
  <c r="O77"/>
  <c r="O116"/>
  <c r="O60"/>
  <c r="O179"/>
  <c r="O162"/>
  <c r="O82"/>
  <c r="O184"/>
  <c r="O48"/>
  <c r="O65"/>
  <c r="O43"/>
  <c r="O145"/>
  <c r="O26"/>
  <c r="O128"/>
  <c r="O99"/>
  <c r="O31"/>
  <c r="O122"/>
  <c r="O110"/>
  <c r="O33"/>
  <c r="O78"/>
  <c r="O27"/>
  <c r="O61"/>
  <c r="O146"/>
  <c r="O84"/>
  <c r="O62"/>
  <c r="O63"/>
  <c r="O54"/>
  <c r="O59"/>
  <c r="O102"/>
  <c r="O70"/>
  <c r="O68"/>
  <c r="O187"/>
  <c r="O132"/>
  <c r="O173"/>
  <c r="O45"/>
  <c r="O101"/>
  <c r="O118"/>
  <c r="O166"/>
  <c r="O127"/>
  <c r="O34"/>
  <c r="O85"/>
  <c r="O57"/>
  <c r="O95"/>
  <c r="O152"/>
  <c r="O193"/>
  <c r="O40"/>
  <c r="O42"/>
  <c r="O135"/>
  <c r="O120"/>
  <c r="O153"/>
  <c r="O28"/>
  <c r="O35"/>
  <c r="O47"/>
  <c r="O50"/>
  <c r="O52"/>
  <c r="O74"/>
  <c r="O108"/>
  <c r="O91"/>
  <c r="O113"/>
  <c r="O69"/>
  <c r="O125"/>
  <c r="O100"/>
  <c r="O130"/>
  <c r="O83"/>
  <c r="O139"/>
  <c r="O151"/>
  <c r="O176"/>
  <c r="O169"/>
  <c r="O164"/>
  <c r="O181"/>
  <c r="O142"/>
  <c r="O185"/>
  <c r="O186"/>
  <c r="O170"/>
  <c r="O172"/>
  <c r="O147"/>
  <c r="O165"/>
  <c r="O178"/>
  <c r="O183"/>
  <c r="O144"/>
  <c r="O180"/>
  <c r="O171"/>
  <c r="O192"/>
  <c r="O189"/>
  <c r="O168"/>
  <c r="O137"/>
  <c r="O159"/>
  <c r="O161"/>
  <c r="O174"/>
  <c r="O163"/>
  <c r="O177"/>
  <c r="O126"/>
  <c r="O109"/>
  <c r="O98"/>
  <c r="O92"/>
  <c r="O86"/>
  <c r="O149"/>
  <c r="O105"/>
  <c r="O75"/>
  <c r="O88"/>
  <c r="O67"/>
  <c r="O188"/>
  <c r="O191"/>
  <c r="O140"/>
  <c r="O121"/>
  <c r="O107"/>
  <c r="O106"/>
  <c r="O104"/>
  <c r="O90"/>
  <c r="O115"/>
  <c r="O157"/>
  <c r="O143"/>
  <c r="O129"/>
  <c r="O136"/>
  <c r="O138"/>
  <c r="O114"/>
  <c r="O79"/>
  <c r="O175"/>
  <c r="O148"/>
  <c r="O141"/>
  <c r="O131"/>
  <c r="O119"/>
  <c r="O117"/>
  <c r="O124"/>
  <c r="O103"/>
  <c r="O93"/>
  <c r="O76"/>
  <c r="O190"/>
  <c r="O156"/>
  <c r="O112"/>
  <c r="O97"/>
  <c r="O81"/>
  <c r="O72"/>
  <c r="O155"/>
  <c r="O56"/>
  <c r="O123"/>
  <c r="O80"/>
  <c r="O66"/>
  <c r="O41"/>
  <c r="O32"/>
  <c r="O29"/>
  <c r="O154"/>
  <c r="O87"/>
  <c r="O51"/>
  <c r="O36"/>
  <c r="O182"/>
  <c r="O160"/>
  <c r="O158"/>
  <c r="O71"/>
  <c r="O53"/>
  <c r="O64"/>
  <c r="O46"/>
  <c r="O37"/>
  <c r="O30"/>
  <c r="O24"/>
  <c r="O58"/>
  <c r="O89"/>
  <c r="O134"/>
  <c r="O49"/>
  <c r="O55"/>
  <c r="O39"/>
  <c r="O38"/>
  <c r="O25"/>
  <c r="O96"/>
  <c r="O73"/>
  <c r="O44"/>
  <c r="O23"/>
  <c r="O14"/>
  <c r="O9"/>
  <c r="O7"/>
  <c r="O8"/>
  <c r="O13"/>
  <c r="O10"/>
  <c r="O15"/>
  <c r="O11"/>
  <c r="O12"/>
  <c r="O19"/>
  <c r="O22"/>
  <c r="O20"/>
  <c r="O18"/>
  <c r="O16"/>
  <c r="O17"/>
  <c r="O21"/>
  <c r="P4"/>
  <c r="M3"/>
  <c r="O5" s="1"/>
  <c r="P150" l="1"/>
  <c r="P94"/>
  <c r="P26"/>
  <c r="P133"/>
  <c r="P77"/>
  <c r="P116"/>
  <c r="P60"/>
  <c r="P179"/>
  <c r="P99"/>
  <c r="P43"/>
  <c r="P162"/>
  <c r="P145"/>
  <c r="P65"/>
  <c r="P167"/>
  <c r="P48"/>
  <c r="P111"/>
  <c r="P82"/>
  <c r="P128"/>
  <c r="P184"/>
  <c r="P31"/>
  <c r="P83"/>
  <c r="P86"/>
  <c r="P96"/>
  <c r="P127"/>
  <c r="P151"/>
  <c r="P181"/>
  <c r="P63"/>
  <c r="P33"/>
  <c r="P79"/>
  <c r="P187"/>
  <c r="P123"/>
  <c r="P193"/>
  <c r="P55"/>
  <c r="P131"/>
  <c r="P136"/>
  <c r="P186"/>
  <c r="P160"/>
  <c r="P140"/>
  <c r="P29"/>
  <c r="P36"/>
  <c r="P41"/>
  <c r="P40"/>
  <c r="P146"/>
  <c r="P46"/>
  <c r="P28"/>
  <c r="P45"/>
  <c r="P84"/>
  <c r="P129"/>
  <c r="P50"/>
  <c r="P70"/>
  <c r="P35"/>
  <c r="P109"/>
  <c r="P118"/>
  <c r="P53"/>
  <c r="P71"/>
  <c r="P51"/>
  <c r="P57"/>
  <c r="P85"/>
  <c r="P114"/>
  <c r="P61"/>
  <c r="P121"/>
  <c r="P172"/>
  <c r="P152"/>
  <c r="P101"/>
  <c r="P138"/>
  <c r="P68"/>
  <c r="P95"/>
  <c r="P64"/>
  <c r="P135"/>
  <c r="P113"/>
  <c r="P119"/>
  <c r="P74"/>
  <c r="P164"/>
  <c r="P52"/>
  <c r="P91"/>
  <c r="P103"/>
  <c r="P120"/>
  <c r="P169"/>
  <c r="P153"/>
  <c r="P142"/>
  <c r="P159"/>
  <c r="P27"/>
  <c r="P108"/>
  <c r="P180"/>
  <c r="P165"/>
  <c r="P78"/>
  <c r="P34"/>
  <c r="P100"/>
  <c r="P102"/>
  <c r="P125"/>
  <c r="P182"/>
  <c r="P175"/>
  <c r="P189"/>
  <c r="P183"/>
  <c r="P176"/>
  <c r="P192"/>
  <c r="P178"/>
  <c r="P170"/>
  <c r="P161"/>
  <c r="P155"/>
  <c r="P191"/>
  <c r="P163"/>
  <c r="P168"/>
  <c r="P173"/>
  <c r="P185"/>
  <c r="P166"/>
  <c r="P148"/>
  <c r="P157"/>
  <c r="P156"/>
  <c r="P134"/>
  <c r="P104"/>
  <c r="P92"/>
  <c r="P98"/>
  <c r="P69"/>
  <c r="P143"/>
  <c r="P117"/>
  <c r="P81"/>
  <c r="P66"/>
  <c r="P73"/>
  <c r="P171"/>
  <c r="P177"/>
  <c r="P112"/>
  <c r="P124"/>
  <c r="P97"/>
  <c r="P188"/>
  <c r="P190"/>
  <c r="P93"/>
  <c r="P90"/>
  <c r="P154"/>
  <c r="P110"/>
  <c r="P87"/>
  <c r="P75"/>
  <c r="P62"/>
  <c r="P158"/>
  <c r="P144"/>
  <c r="P122"/>
  <c r="P106"/>
  <c r="P105"/>
  <c r="P76"/>
  <c r="P89"/>
  <c r="P88"/>
  <c r="P80"/>
  <c r="P59"/>
  <c r="P58"/>
  <c r="P25"/>
  <c r="P37"/>
  <c r="P32"/>
  <c r="P72"/>
  <c r="P147"/>
  <c r="P174"/>
  <c r="P130"/>
  <c r="P139"/>
  <c r="P115"/>
  <c r="P30"/>
  <c r="P38"/>
  <c r="P149"/>
  <c r="P44"/>
  <c r="P24"/>
  <c r="P67"/>
  <c r="P49"/>
  <c r="P56"/>
  <c r="P141"/>
  <c r="P39"/>
  <c r="P137"/>
  <c r="P126"/>
  <c r="P47"/>
  <c r="P42"/>
  <c r="P132"/>
  <c r="P107"/>
  <c r="P54"/>
  <c r="P23"/>
  <c r="P14"/>
  <c r="P9"/>
  <c r="P7"/>
  <c r="P8"/>
  <c r="P11"/>
  <c r="P13"/>
  <c r="P12"/>
  <c r="P10"/>
  <c r="P15"/>
  <c r="P19"/>
  <c r="P22"/>
  <c r="P20"/>
  <c r="P18"/>
  <c r="P16"/>
  <c r="P21"/>
  <c r="P17"/>
  <c r="Q4"/>
  <c r="N3"/>
  <c r="P5" s="1"/>
  <c r="Q133" l="1"/>
  <c r="Q77"/>
  <c r="Q116"/>
  <c r="Q60"/>
  <c r="Q179"/>
  <c r="Q99"/>
  <c r="Q43"/>
  <c r="Q162"/>
  <c r="Q82"/>
  <c r="Q145"/>
  <c r="Q184"/>
  <c r="Q128"/>
  <c r="Q48"/>
  <c r="Q150"/>
  <c r="Q31"/>
  <c r="Q26"/>
  <c r="Q65"/>
  <c r="Q94"/>
  <c r="Q111"/>
  <c r="Q167"/>
  <c r="Q132"/>
  <c r="Q71"/>
  <c r="Q173"/>
  <c r="Q155"/>
  <c r="Q69"/>
  <c r="Q85"/>
  <c r="Q35"/>
  <c r="Q181"/>
  <c r="Q42"/>
  <c r="Q86"/>
  <c r="Q103"/>
  <c r="Q87"/>
  <c r="Q124"/>
  <c r="Q182"/>
  <c r="Q110"/>
  <c r="Q166"/>
  <c r="Q171"/>
  <c r="Q68"/>
  <c r="Q79"/>
  <c r="Q152"/>
  <c r="Q30"/>
  <c r="Q122"/>
  <c r="Q45"/>
  <c r="Q96"/>
  <c r="Q34"/>
  <c r="Q151"/>
  <c r="Q130"/>
  <c r="Q29"/>
  <c r="Q72"/>
  <c r="Q83"/>
  <c r="Q56"/>
  <c r="Q95"/>
  <c r="Q78"/>
  <c r="Q118"/>
  <c r="Q57"/>
  <c r="Q54"/>
  <c r="Q141"/>
  <c r="Q80"/>
  <c r="Q28"/>
  <c r="Q36"/>
  <c r="Q52"/>
  <c r="Q33"/>
  <c r="Q47"/>
  <c r="Q108"/>
  <c r="Q27"/>
  <c r="Q58"/>
  <c r="Q91"/>
  <c r="Q97"/>
  <c r="Q146"/>
  <c r="Q100"/>
  <c r="Q148"/>
  <c r="Q62"/>
  <c r="Q113"/>
  <c r="Q189"/>
  <c r="Q40"/>
  <c r="Q147"/>
  <c r="Q104"/>
  <c r="Q125"/>
  <c r="Q50"/>
  <c r="Q64"/>
  <c r="Q139"/>
  <c r="Q175"/>
  <c r="Q180"/>
  <c r="Q153"/>
  <c r="Q101"/>
  <c r="Q120"/>
  <c r="Q161"/>
  <c r="Q176"/>
  <c r="Q137"/>
  <c r="Q154"/>
  <c r="Q186"/>
  <c r="Q115"/>
  <c r="Q183"/>
  <c r="Q74"/>
  <c r="Q127"/>
  <c r="Q193"/>
  <c r="Q178"/>
  <c r="Q149"/>
  <c r="Q61"/>
  <c r="Q191"/>
  <c r="Q165"/>
  <c r="Q169"/>
  <c r="Q187"/>
  <c r="Q135"/>
  <c r="Q164"/>
  <c r="Q177"/>
  <c r="Q168"/>
  <c r="Q190"/>
  <c r="Q142"/>
  <c r="Q163"/>
  <c r="Q159"/>
  <c r="Q156"/>
  <c r="Q129"/>
  <c r="Q119"/>
  <c r="Q109"/>
  <c r="Q123"/>
  <c r="Q106"/>
  <c r="Q88"/>
  <c r="Q89"/>
  <c r="Q63"/>
  <c r="Q188"/>
  <c r="Q144"/>
  <c r="Q131"/>
  <c r="Q134"/>
  <c r="Q126"/>
  <c r="Q140"/>
  <c r="Q114"/>
  <c r="Q107"/>
  <c r="Q90"/>
  <c r="Q157"/>
  <c r="Q138"/>
  <c r="Q121"/>
  <c r="Q112"/>
  <c r="Q172"/>
  <c r="Q158"/>
  <c r="Q136"/>
  <c r="Q92"/>
  <c r="Q93"/>
  <c r="Q81"/>
  <c r="Q170"/>
  <c r="Q160"/>
  <c r="Q143"/>
  <c r="Q105"/>
  <c r="Q70"/>
  <c r="Q102"/>
  <c r="Q185"/>
  <c r="Q117"/>
  <c r="Q84"/>
  <c r="Q67"/>
  <c r="Q98"/>
  <c r="Q76"/>
  <c r="Q49"/>
  <c r="Q37"/>
  <c r="Q192"/>
  <c r="Q75"/>
  <c r="Q73"/>
  <c r="Q41"/>
  <c r="Q55"/>
  <c r="Q24"/>
  <c r="Q25"/>
  <c r="Q46"/>
  <c r="Q32"/>
  <c r="Q174"/>
  <c r="Q66"/>
  <c r="Q59"/>
  <c r="Q53"/>
  <c r="Q51"/>
  <c r="Q38"/>
  <c r="Q39"/>
  <c r="Q44"/>
  <c r="Q23"/>
  <c r="Q14"/>
  <c r="Q9"/>
  <c r="Q7"/>
  <c r="Q8"/>
  <c r="Q11"/>
  <c r="Q13"/>
  <c r="Q10"/>
  <c r="Q12"/>
  <c r="Q15"/>
  <c r="Q19"/>
  <c r="Q22"/>
  <c r="Q20"/>
  <c r="Q18"/>
  <c r="Q16"/>
  <c r="Q21"/>
  <c r="Q17"/>
  <c r="R4"/>
  <c r="O3"/>
  <c r="Q5" s="1"/>
  <c r="R116" l="1"/>
  <c r="R60"/>
  <c r="R179"/>
  <c r="R99"/>
  <c r="R43"/>
  <c r="R162"/>
  <c r="R82"/>
  <c r="R26"/>
  <c r="R145"/>
  <c r="R65"/>
  <c r="R184"/>
  <c r="R128"/>
  <c r="R167"/>
  <c r="R111"/>
  <c r="R133"/>
  <c r="R77"/>
  <c r="R94"/>
  <c r="R31"/>
  <c r="R150"/>
  <c r="R48"/>
  <c r="R28"/>
  <c r="R72"/>
  <c r="R24"/>
  <c r="R46"/>
  <c r="R70"/>
  <c r="R61"/>
  <c r="R131"/>
  <c r="R172"/>
  <c r="R121"/>
  <c r="R81"/>
  <c r="R98"/>
  <c r="R114"/>
  <c r="R50"/>
  <c r="R130"/>
  <c r="R181"/>
  <c r="R83"/>
  <c r="R52"/>
  <c r="R68"/>
  <c r="R102"/>
  <c r="R183"/>
  <c r="R104"/>
  <c r="R186"/>
  <c r="R62"/>
  <c r="R137"/>
  <c r="R118"/>
  <c r="R156"/>
  <c r="R103"/>
  <c r="R189"/>
  <c r="R58"/>
  <c r="R147"/>
  <c r="R35"/>
  <c r="R88"/>
  <c r="R86"/>
  <c r="R185"/>
  <c r="R33"/>
  <c r="R69"/>
  <c r="R34"/>
  <c r="R55"/>
  <c r="R41"/>
  <c r="R105"/>
  <c r="R29"/>
  <c r="R57"/>
  <c r="R97"/>
  <c r="R87"/>
  <c r="R140"/>
  <c r="R153"/>
  <c r="R45"/>
  <c r="R40"/>
  <c r="R36"/>
  <c r="R73"/>
  <c r="R113"/>
  <c r="R109"/>
  <c r="R123"/>
  <c r="R160"/>
  <c r="R95"/>
  <c r="R151"/>
  <c r="R101"/>
  <c r="R100"/>
  <c r="R74"/>
  <c r="R126"/>
  <c r="R138"/>
  <c r="R79"/>
  <c r="R27"/>
  <c r="R91"/>
  <c r="R120"/>
  <c r="R152"/>
  <c r="R142"/>
  <c r="R155"/>
  <c r="R63"/>
  <c r="R149"/>
  <c r="R159"/>
  <c r="R169"/>
  <c r="R146"/>
  <c r="R135"/>
  <c r="R154"/>
  <c r="R53"/>
  <c r="R59"/>
  <c r="R80"/>
  <c r="R166"/>
  <c r="R165"/>
  <c r="R174"/>
  <c r="R164"/>
  <c r="R168"/>
  <c r="R161"/>
  <c r="R175"/>
  <c r="R158"/>
  <c r="R108"/>
  <c r="R173"/>
  <c r="R171"/>
  <c r="R157"/>
  <c r="R176"/>
  <c r="R180"/>
  <c r="R193"/>
  <c r="R188"/>
  <c r="R177"/>
  <c r="R187"/>
  <c r="R192"/>
  <c r="R163"/>
  <c r="R96"/>
  <c r="R148"/>
  <c r="R190"/>
  <c r="R143"/>
  <c r="R106"/>
  <c r="R75"/>
  <c r="R78"/>
  <c r="R71"/>
  <c r="R117"/>
  <c r="R85"/>
  <c r="R182"/>
  <c r="R134"/>
  <c r="R110"/>
  <c r="R124"/>
  <c r="R92"/>
  <c r="R107"/>
  <c r="R90"/>
  <c r="R178"/>
  <c r="R132"/>
  <c r="R136"/>
  <c r="R127"/>
  <c r="R141"/>
  <c r="R112"/>
  <c r="R89"/>
  <c r="R76"/>
  <c r="R64"/>
  <c r="R191"/>
  <c r="R115"/>
  <c r="R119"/>
  <c r="R170"/>
  <c r="R49"/>
  <c r="R39"/>
  <c r="R30"/>
  <c r="R37"/>
  <c r="R93"/>
  <c r="R25"/>
  <c r="R66"/>
  <c r="R122"/>
  <c r="R67"/>
  <c r="R47"/>
  <c r="R125"/>
  <c r="R44"/>
  <c r="R42"/>
  <c r="R56"/>
  <c r="R144"/>
  <c r="R139"/>
  <c r="R84"/>
  <c r="R54"/>
  <c r="R51"/>
  <c r="R38"/>
  <c r="R32"/>
  <c r="R129"/>
  <c r="R23"/>
  <c r="R14"/>
  <c r="R9"/>
  <c r="R7"/>
  <c r="R8"/>
  <c r="R11"/>
  <c r="R13"/>
  <c r="R10"/>
  <c r="R12"/>
  <c r="R15"/>
  <c r="R19"/>
  <c r="R22"/>
  <c r="R20"/>
  <c r="R18"/>
  <c r="R16"/>
  <c r="R21"/>
  <c r="R17"/>
  <c r="S4"/>
  <c r="P3"/>
  <c r="R5" s="1"/>
  <c r="S179" l="1"/>
  <c r="S99"/>
  <c r="S43"/>
  <c r="S162"/>
  <c r="S82"/>
  <c r="S145"/>
  <c r="S65"/>
  <c r="S184"/>
  <c r="S128"/>
  <c r="S48"/>
  <c r="S26"/>
  <c r="S167"/>
  <c r="S111"/>
  <c r="S150"/>
  <c r="S94"/>
  <c r="S31"/>
  <c r="S116"/>
  <c r="S60"/>
  <c r="S133"/>
  <c r="S77"/>
  <c r="S173"/>
  <c r="S36"/>
  <c r="S28"/>
  <c r="S39"/>
  <c r="S98"/>
  <c r="S34"/>
  <c r="S124"/>
  <c r="S169"/>
  <c r="S25"/>
  <c r="S102"/>
  <c r="S185"/>
  <c r="S83"/>
  <c r="S132"/>
  <c r="S68"/>
  <c r="S84"/>
  <c r="S157"/>
  <c r="S189"/>
  <c r="S148"/>
  <c r="S54"/>
  <c r="S35"/>
  <c r="S81"/>
  <c r="S105"/>
  <c r="S115"/>
  <c r="S147"/>
  <c r="S100"/>
  <c r="S118"/>
  <c r="S40"/>
  <c r="S47"/>
  <c r="S63"/>
  <c r="S59"/>
  <c r="S29"/>
  <c r="S50"/>
  <c r="S122"/>
  <c r="S37"/>
  <c r="S57"/>
  <c r="S95"/>
  <c r="S96"/>
  <c r="S27"/>
  <c r="S120"/>
  <c r="S186"/>
  <c r="S166"/>
  <c r="S187"/>
  <c r="S62"/>
  <c r="S141"/>
  <c r="S61"/>
  <c r="S151"/>
  <c r="S30"/>
  <c r="S89"/>
  <c r="S70"/>
  <c r="S153"/>
  <c r="S52"/>
  <c r="S80"/>
  <c r="S164"/>
  <c r="S56"/>
  <c r="S183"/>
  <c r="S104"/>
  <c r="S42"/>
  <c r="S97"/>
  <c r="S75"/>
  <c r="S74"/>
  <c r="S91"/>
  <c r="S135"/>
  <c r="S87"/>
  <c r="S106"/>
  <c r="S92"/>
  <c r="S45"/>
  <c r="S88"/>
  <c r="S130"/>
  <c r="S139"/>
  <c r="S190"/>
  <c r="S113"/>
  <c r="S110"/>
  <c r="S127"/>
  <c r="S125"/>
  <c r="S73"/>
  <c r="S146"/>
  <c r="S143"/>
  <c r="S131"/>
  <c r="S177"/>
  <c r="S156"/>
  <c r="S149"/>
  <c r="S159"/>
  <c r="S193"/>
  <c r="S144"/>
  <c r="S142"/>
  <c r="S175"/>
  <c r="S180"/>
  <c r="S192"/>
  <c r="S171"/>
  <c r="S155"/>
  <c r="S181"/>
  <c r="S165"/>
  <c r="S188"/>
  <c r="S163"/>
  <c r="S112"/>
  <c r="S90"/>
  <c r="S154"/>
  <c r="S119"/>
  <c r="S117"/>
  <c r="S78"/>
  <c r="S176"/>
  <c r="S168"/>
  <c r="S158"/>
  <c r="S140"/>
  <c r="S134"/>
  <c r="S123"/>
  <c r="S178"/>
  <c r="S152"/>
  <c r="S129"/>
  <c r="S107"/>
  <c r="S101"/>
  <c r="S76"/>
  <c r="S79"/>
  <c r="S72"/>
  <c r="S182"/>
  <c r="S174"/>
  <c r="S172"/>
  <c r="S170"/>
  <c r="S136"/>
  <c r="S103"/>
  <c r="S86"/>
  <c r="S71"/>
  <c r="S126"/>
  <c r="S138"/>
  <c r="S41"/>
  <c r="S38"/>
  <c r="S121"/>
  <c r="S85"/>
  <c r="S58"/>
  <c r="S46"/>
  <c r="S53"/>
  <c r="S44"/>
  <c r="S49"/>
  <c r="S108"/>
  <c r="S137"/>
  <c r="S114"/>
  <c r="S67"/>
  <c r="S51"/>
  <c r="S191"/>
  <c r="S55"/>
  <c r="S161"/>
  <c r="S109"/>
  <c r="S93"/>
  <c r="S64"/>
  <c r="S69"/>
  <c r="S66"/>
  <c r="S160"/>
  <c r="S32"/>
  <c r="S24"/>
  <c r="S33"/>
  <c r="S23"/>
  <c r="S14"/>
  <c r="S9"/>
  <c r="S7"/>
  <c r="S8"/>
  <c r="S11"/>
  <c r="S12"/>
  <c r="S13"/>
  <c r="S10"/>
  <c r="S15"/>
  <c r="S19"/>
  <c r="S22"/>
  <c r="S20"/>
  <c r="S18"/>
  <c r="S16"/>
  <c r="S21"/>
  <c r="S17"/>
  <c r="T4"/>
  <c r="Q3"/>
  <c r="S5" s="1"/>
  <c r="T162" l="1"/>
  <c r="T82"/>
  <c r="T145"/>
  <c r="T65"/>
  <c r="T184"/>
  <c r="T128"/>
  <c r="T48"/>
  <c r="T167"/>
  <c r="T111"/>
  <c r="T150"/>
  <c r="T133"/>
  <c r="T77"/>
  <c r="T179"/>
  <c r="T94"/>
  <c r="T43"/>
  <c r="T60"/>
  <c r="T31"/>
  <c r="T99"/>
  <c r="T116"/>
  <c r="T26"/>
  <c r="T24"/>
  <c r="T39"/>
  <c r="T183"/>
  <c r="T34"/>
  <c r="T27"/>
  <c r="T37"/>
  <c r="T74"/>
  <c r="T33"/>
  <c r="T35"/>
  <c r="T30"/>
  <c r="T36"/>
  <c r="T40"/>
  <c r="T29"/>
  <c r="T25"/>
  <c r="T57"/>
  <c r="T146"/>
  <c r="T28"/>
  <c r="T126"/>
  <c r="T142"/>
  <c r="T91"/>
  <c r="T159"/>
  <c r="T176"/>
  <c r="T125"/>
  <c r="T193"/>
  <c r="T108"/>
  <c r="T178"/>
  <c r="T180"/>
  <c r="T166"/>
  <c r="T165"/>
  <c r="T144"/>
  <c r="T189"/>
  <c r="T175"/>
  <c r="T173"/>
  <c r="T164"/>
  <c r="T169"/>
  <c r="T158"/>
  <c r="T152"/>
  <c r="T190"/>
  <c r="T192"/>
  <c r="T161"/>
  <c r="T171"/>
  <c r="T160"/>
  <c r="T163"/>
  <c r="T191"/>
  <c r="T188"/>
  <c r="T186"/>
  <c r="T168"/>
  <c r="T170"/>
  <c r="T151"/>
  <c r="T148"/>
  <c r="T149"/>
  <c r="T181"/>
  <c r="T187"/>
  <c r="T172"/>
  <c r="T157"/>
  <c r="T155"/>
  <c r="T154"/>
  <c r="T174"/>
  <c r="T156"/>
  <c r="T137"/>
  <c r="T123"/>
  <c r="T104"/>
  <c r="T103"/>
  <c r="T87"/>
  <c r="T127"/>
  <c r="T139"/>
  <c r="T115"/>
  <c r="T122"/>
  <c r="T105"/>
  <c r="T75"/>
  <c r="T59"/>
  <c r="T58"/>
  <c r="T131"/>
  <c r="T138"/>
  <c r="T110"/>
  <c r="T121"/>
  <c r="T100"/>
  <c r="T107"/>
  <c r="T78"/>
  <c r="T177"/>
  <c r="T134"/>
  <c r="T129"/>
  <c r="T113"/>
  <c r="T118"/>
  <c r="T101"/>
  <c r="T89"/>
  <c r="T84"/>
  <c r="T132"/>
  <c r="T135"/>
  <c r="T117"/>
  <c r="T120"/>
  <c r="T97"/>
  <c r="T88"/>
  <c r="T79"/>
  <c r="T153"/>
  <c r="T141"/>
  <c r="T140"/>
  <c r="T124"/>
  <c r="T119"/>
  <c r="T106"/>
  <c r="T92"/>
  <c r="T86"/>
  <c r="T71"/>
  <c r="T70"/>
  <c r="T64"/>
  <c r="T68"/>
  <c r="T136"/>
  <c r="T93"/>
  <c r="T76"/>
  <c r="T49"/>
  <c r="T46"/>
  <c r="T38"/>
  <c r="T32"/>
  <c r="T90"/>
  <c r="T72"/>
  <c r="T81"/>
  <c r="T102"/>
  <c r="T66"/>
  <c r="T63"/>
  <c r="T52"/>
  <c r="T143"/>
  <c r="T83"/>
  <c r="T69"/>
  <c r="T55"/>
  <c r="T80"/>
  <c r="T56"/>
  <c r="T130"/>
  <c r="T112"/>
  <c r="T95"/>
  <c r="T96"/>
  <c r="T73"/>
  <c r="T62"/>
  <c r="T42"/>
  <c r="T147"/>
  <c r="T109"/>
  <c r="T98"/>
  <c r="T85"/>
  <c r="T47"/>
  <c r="T54"/>
  <c r="T53"/>
  <c r="T45"/>
  <c r="T51"/>
  <c r="T50"/>
  <c r="T114"/>
  <c r="T182"/>
  <c r="T61"/>
  <c r="T67"/>
  <c r="T185"/>
  <c r="T41"/>
  <c r="T44"/>
  <c r="T23"/>
  <c r="T14"/>
  <c r="T9"/>
  <c r="T7"/>
  <c r="T8"/>
  <c r="T10"/>
  <c r="T15"/>
  <c r="T11"/>
  <c r="T13"/>
  <c r="T12"/>
  <c r="T19"/>
  <c r="T22"/>
  <c r="T20"/>
  <c r="T18"/>
  <c r="T16"/>
  <c r="T17"/>
  <c r="T21"/>
  <c r="U4"/>
  <c r="R3"/>
  <c r="T5" s="1"/>
  <c r="U145" l="1"/>
  <c r="U65"/>
  <c r="U184"/>
  <c r="U128"/>
  <c r="U48"/>
  <c r="U167"/>
  <c r="U111"/>
  <c r="U150"/>
  <c r="U94"/>
  <c r="U133"/>
  <c r="U116"/>
  <c r="U60"/>
  <c r="U26"/>
  <c r="U162"/>
  <c r="U43"/>
  <c r="U77"/>
  <c r="U179"/>
  <c r="U82"/>
  <c r="U31"/>
  <c r="U99"/>
  <c r="U141"/>
  <c r="U52"/>
  <c r="U59"/>
  <c r="U151"/>
  <c r="U100"/>
  <c r="U124"/>
  <c r="U68"/>
  <c r="U118"/>
  <c r="U61"/>
  <c r="U24"/>
  <c r="U137"/>
  <c r="U120"/>
  <c r="U72"/>
  <c r="U47"/>
  <c r="U130"/>
  <c r="U169"/>
  <c r="U182"/>
  <c r="U57"/>
  <c r="U83"/>
  <c r="U164"/>
  <c r="U40"/>
  <c r="U171"/>
  <c r="U56"/>
  <c r="U39"/>
  <c r="U25"/>
  <c r="U42"/>
  <c r="U67"/>
  <c r="U27"/>
  <c r="U78"/>
  <c r="U113"/>
  <c r="U115"/>
  <c r="U34"/>
  <c r="U108"/>
  <c r="U110"/>
  <c r="U33"/>
  <c r="U45"/>
  <c r="U50"/>
  <c r="U127"/>
  <c r="U166"/>
  <c r="U161"/>
  <c r="U135"/>
  <c r="U142"/>
  <c r="U74"/>
  <c r="U91"/>
  <c r="U125"/>
  <c r="U159"/>
  <c r="U176"/>
  <c r="U175"/>
  <c r="U193"/>
  <c r="U177"/>
  <c r="U188"/>
  <c r="U173"/>
  <c r="U158"/>
  <c r="U156"/>
  <c r="U155"/>
  <c r="U185"/>
  <c r="U186"/>
  <c r="U180"/>
  <c r="U79"/>
  <c r="U183"/>
  <c r="U181"/>
  <c r="U170"/>
  <c r="U191"/>
  <c r="U190"/>
  <c r="U178"/>
  <c r="U174"/>
  <c r="U165"/>
  <c r="U163"/>
  <c r="U143"/>
  <c r="U168"/>
  <c r="U172"/>
  <c r="U147"/>
  <c r="U154"/>
  <c r="U189"/>
  <c r="U149"/>
  <c r="U144"/>
  <c r="U146"/>
  <c r="U134"/>
  <c r="U107"/>
  <c r="U95"/>
  <c r="U87"/>
  <c r="U75"/>
  <c r="U66"/>
  <c r="U187"/>
  <c r="U157"/>
  <c r="U117"/>
  <c r="U97"/>
  <c r="U96"/>
  <c r="U84"/>
  <c r="U148"/>
  <c r="U153"/>
  <c r="U131"/>
  <c r="U93"/>
  <c r="U103"/>
  <c r="U81"/>
  <c r="U138"/>
  <c r="U92"/>
  <c r="U105"/>
  <c r="U104"/>
  <c r="U88"/>
  <c r="U160"/>
  <c r="U152"/>
  <c r="U140"/>
  <c r="U123"/>
  <c r="U106"/>
  <c r="U132"/>
  <c r="U139"/>
  <c r="U122"/>
  <c r="U119"/>
  <c r="U101"/>
  <c r="U102"/>
  <c r="U85"/>
  <c r="U58"/>
  <c r="U53"/>
  <c r="U30"/>
  <c r="U36"/>
  <c r="U192"/>
  <c r="U109"/>
  <c r="U114"/>
  <c r="U98"/>
  <c r="U76"/>
  <c r="U71"/>
  <c r="U28"/>
  <c r="U126"/>
  <c r="U29"/>
  <c r="U89"/>
  <c r="U69"/>
  <c r="U90"/>
  <c r="U49"/>
  <c r="U63"/>
  <c r="U129"/>
  <c r="U64"/>
  <c r="U41"/>
  <c r="U32"/>
  <c r="U80"/>
  <c r="U70"/>
  <c r="U51"/>
  <c r="U136"/>
  <c r="U121"/>
  <c r="U112"/>
  <c r="U73"/>
  <c r="U62"/>
  <c r="U55"/>
  <c r="U54"/>
  <c r="U46"/>
  <c r="U44"/>
  <c r="U38"/>
  <c r="U37"/>
  <c r="U35"/>
  <c r="U86"/>
  <c r="U23"/>
  <c r="U14"/>
  <c r="U9"/>
  <c r="U7"/>
  <c r="U8"/>
  <c r="U11"/>
  <c r="U13"/>
  <c r="U10"/>
  <c r="U12"/>
  <c r="U15"/>
  <c r="U19"/>
  <c r="U22"/>
  <c r="U20"/>
  <c r="U18"/>
  <c r="U16"/>
  <c r="U21"/>
  <c r="U17"/>
  <c r="V4"/>
  <c r="S3"/>
  <c r="U5" s="1"/>
  <c r="V184" l="1"/>
  <c r="V128"/>
  <c r="V48"/>
  <c r="V167"/>
  <c r="V111"/>
  <c r="V150"/>
  <c r="V94"/>
  <c r="V133"/>
  <c r="V77"/>
  <c r="V116"/>
  <c r="V179"/>
  <c r="V99"/>
  <c r="V43"/>
  <c r="V145"/>
  <c r="V65"/>
  <c r="V162"/>
  <c r="V82"/>
  <c r="V60"/>
  <c r="V31"/>
  <c r="V26"/>
  <c r="V129"/>
  <c r="V44"/>
  <c r="V39"/>
  <c r="V163"/>
  <c r="V136"/>
  <c r="V62"/>
  <c r="V84"/>
  <c r="V61"/>
  <c r="V51"/>
  <c r="V169"/>
  <c r="V114"/>
  <c r="V83"/>
  <c r="V59"/>
  <c r="V186"/>
  <c r="V42"/>
  <c r="V25"/>
  <c r="V80"/>
  <c r="V119"/>
  <c r="V53"/>
  <c r="V73"/>
  <c r="V27"/>
  <c r="V100"/>
  <c r="V118"/>
  <c r="V33"/>
  <c r="V40"/>
  <c r="V46"/>
  <c r="V50"/>
  <c r="V165"/>
  <c r="V74"/>
  <c r="V135"/>
  <c r="V91"/>
  <c r="V138"/>
  <c r="V127"/>
  <c r="V57"/>
  <c r="V69"/>
  <c r="V108"/>
  <c r="V101"/>
  <c r="V34"/>
  <c r="V110"/>
  <c r="V151"/>
  <c r="V131"/>
  <c r="V152"/>
  <c r="V192"/>
  <c r="V170"/>
  <c r="V159"/>
  <c r="V176"/>
  <c r="V187"/>
  <c r="V177"/>
  <c r="V191"/>
  <c r="V175"/>
  <c r="V166"/>
  <c r="V68"/>
  <c r="V112"/>
  <c r="V125"/>
  <c r="V185"/>
  <c r="V178"/>
  <c r="V188"/>
  <c r="V173"/>
  <c r="V148"/>
  <c r="V155"/>
  <c r="V147"/>
  <c r="V161"/>
  <c r="V142"/>
  <c r="V180"/>
  <c r="V190"/>
  <c r="V160"/>
  <c r="V153"/>
  <c r="V121"/>
  <c r="V193"/>
  <c r="V189"/>
  <c r="V181"/>
  <c r="V174"/>
  <c r="V157"/>
  <c r="V156"/>
  <c r="V183"/>
  <c r="V146"/>
  <c r="V143"/>
  <c r="V182"/>
  <c r="V164"/>
  <c r="V141"/>
  <c r="V124"/>
  <c r="V120"/>
  <c r="V107"/>
  <c r="V103"/>
  <c r="V78"/>
  <c r="V86"/>
  <c r="V144"/>
  <c r="V140"/>
  <c r="V137"/>
  <c r="V123"/>
  <c r="V109"/>
  <c r="V113"/>
  <c r="V102"/>
  <c r="V75"/>
  <c r="V130"/>
  <c r="V115"/>
  <c r="V92"/>
  <c r="V172"/>
  <c r="V168"/>
  <c r="V158"/>
  <c r="V134"/>
  <c r="V122"/>
  <c r="V95"/>
  <c r="V96"/>
  <c r="V79"/>
  <c r="V90"/>
  <c r="V81"/>
  <c r="V171"/>
  <c r="V154"/>
  <c r="V117"/>
  <c r="V93"/>
  <c r="V88"/>
  <c r="V67"/>
  <c r="V149"/>
  <c r="V126"/>
  <c r="V98"/>
  <c r="V97"/>
  <c r="V85"/>
  <c r="V38"/>
  <c r="V28"/>
  <c r="V106"/>
  <c r="V64"/>
  <c r="V70"/>
  <c r="V41"/>
  <c r="V52"/>
  <c r="V35"/>
  <c r="V30"/>
  <c r="V45"/>
  <c r="V63"/>
  <c r="V105"/>
  <c r="V49"/>
  <c r="V139"/>
  <c r="V104"/>
  <c r="V56"/>
  <c r="V55"/>
  <c r="V47"/>
  <c r="V72"/>
  <c r="V54"/>
  <c r="V32"/>
  <c r="V132"/>
  <c r="V89"/>
  <c r="V76"/>
  <c r="V87"/>
  <c r="V66"/>
  <c r="V58"/>
  <c r="V71"/>
  <c r="V36"/>
  <c r="V29"/>
  <c r="V37"/>
  <c r="V24"/>
  <c r="V23"/>
  <c r="V14"/>
  <c r="V9"/>
  <c r="V7"/>
  <c r="V8"/>
  <c r="V11"/>
  <c r="V13"/>
  <c r="V10"/>
  <c r="V12"/>
  <c r="V15"/>
  <c r="V19"/>
  <c r="V22"/>
  <c r="V20"/>
  <c r="V18"/>
  <c r="V16"/>
  <c r="V21"/>
  <c r="V17"/>
  <c r="W4"/>
  <c r="T3"/>
  <c r="V5" s="1"/>
  <c r="W167" l="1"/>
  <c r="W111"/>
  <c r="W150"/>
  <c r="W94"/>
  <c r="W133"/>
  <c r="W77"/>
  <c r="W116"/>
  <c r="W60"/>
  <c r="W179"/>
  <c r="W162"/>
  <c r="W82"/>
  <c r="W184"/>
  <c r="W65"/>
  <c r="W31"/>
  <c r="W145"/>
  <c r="W48"/>
  <c r="W99"/>
  <c r="W128"/>
  <c r="W43"/>
  <c r="W26"/>
  <c r="W85"/>
  <c r="W110"/>
  <c r="W186"/>
  <c r="W78"/>
  <c r="W102"/>
  <c r="W27"/>
  <c r="W127"/>
  <c r="W59"/>
  <c r="W187"/>
  <c r="W120"/>
  <c r="W63"/>
  <c r="W139"/>
  <c r="W169"/>
  <c r="W193"/>
  <c r="W166"/>
  <c r="W42"/>
  <c r="W137"/>
  <c r="W28"/>
  <c r="W70"/>
  <c r="W171"/>
  <c r="W68"/>
  <c r="W153"/>
  <c r="W33"/>
  <c r="W47"/>
  <c r="W69"/>
  <c r="W164"/>
  <c r="W40"/>
  <c r="W52"/>
  <c r="W95"/>
  <c r="W50"/>
  <c r="W34"/>
  <c r="W74"/>
  <c r="W108"/>
  <c r="W135"/>
  <c r="W45"/>
  <c r="W62"/>
  <c r="W91"/>
  <c r="W115"/>
  <c r="W113"/>
  <c r="W101"/>
  <c r="W142"/>
  <c r="W61"/>
  <c r="W122"/>
  <c r="W151"/>
  <c r="W35"/>
  <c r="W100"/>
  <c r="W130"/>
  <c r="W132"/>
  <c r="W83"/>
  <c r="W118"/>
  <c r="W176"/>
  <c r="W125"/>
  <c r="W152"/>
  <c r="W84"/>
  <c r="W146"/>
  <c r="W159"/>
  <c r="W180"/>
  <c r="W185"/>
  <c r="W54"/>
  <c r="W190"/>
  <c r="W175"/>
  <c r="W158"/>
  <c r="W157"/>
  <c r="W143"/>
  <c r="W170"/>
  <c r="W161"/>
  <c r="W172"/>
  <c r="W147"/>
  <c r="W155"/>
  <c r="W165"/>
  <c r="W178"/>
  <c r="W183"/>
  <c r="W192"/>
  <c r="W189"/>
  <c r="W168"/>
  <c r="W173"/>
  <c r="W174"/>
  <c r="W149"/>
  <c r="W156"/>
  <c r="W182"/>
  <c r="W134"/>
  <c r="W89"/>
  <c r="W81"/>
  <c r="W177"/>
  <c r="W126"/>
  <c r="W109"/>
  <c r="W98"/>
  <c r="W92"/>
  <c r="W86"/>
  <c r="W58"/>
  <c r="W105"/>
  <c r="W75"/>
  <c r="W188"/>
  <c r="W191"/>
  <c r="W140"/>
  <c r="W121"/>
  <c r="W107"/>
  <c r="W106"/>
  <c r="W104"/>
  <c r="W90"/>
  <c r="W87"/>
  <c r="W129"/>
  <c r="W136"/>
  <c r="W138"/>
  <c r="W114"/>
  <c r="W79"/>
  <c r="W181"/>
  <c r="W148"/>
  <c r="W141"/>
  <c r="W131"/>
  <c r="W119"/>
  <c r="W117"/>
  <c r="W124"/>
  <c r="W103"/>
  <c r="W93"/>
  <c r="W80"/>
  <c r="W76"/>
  <c r="W144"/>
  <c r="W49"/>
  <c r="W55"/>
  <c r="W30"/>
  <c r="W57"/>
  <c r="W112"/>
  <c r="W36"/>
  <c r="W88"/>
  <c r="W67"/>
  <c r="W25"/>
  <c r="W46"/>
  <c r="W51"/>
  <c r="W123"/>
  <c r="W72"/>
  <c r="W41"/>
  <c r="W37"/>
  <c r="W163"/>
  <c r="W97"/>
  <c r="W154"/>
  <c r="W24"/>
  <c r="W160"/>
  <c r="W71"/>
  <c r="W53"/>
  <c r="W38"/>
  <c r="W29"/>
  <c r="W66"/>
  <c r="W96"/>
  <c r="W73"/>
  <c r="W44"/>
  <c r="W56"/>
  <c r="W39"/>
  <c r="W32"/>
  <c r="W64"/>
  <c r="W23"/>
  <c r="W14"/>
  <c r="W9"/>
  <c r="W7"/>
  <c r="W8"/>
  <c r="W11"/>
  <c r="W13"/>
  <c r="W10"/>
  <c r="W12"/>
  <c r="W15"/>
  <c r="W19"/>
  <c r="W22"/>
  <c r="W20"/>
  <c r="W18"/>
  <c r="W16"/>
  <c r="W17"/>
  <c r="W21"/>
  <c r="X4"/>
  <c r="U3"/>
  <c r="W5" s="1"/>
  <c r="X150" l="1"/>
  <c r="X94"/>
  <c r="X26"/>
  <c r="X133"/>
  <c r="X77"/>
  <c r="X116"/>
  <c r="X60"/>
  <c r="X179"/>
  <c r="X99"/>
  <c r="X43"/>
  <c r="X162"/>
  <c r="X145"/>
  <c r="X65"/>
  <c r="X167"/>
  <c r="X31"/>
  <c r="X82"/>
  <c r="X184"/>
  <c r="X128"/>
  <c r="X111"/>
  <c r="X48"/>
  <c r="X46"/>
  <c r="X61"/>
  <c r="X138"/>
  <c r="X41"/>
  <c r="X119"/>
  <c r="X51"/>
  <c r="X96"/>
  <c r="X154"/>
  <c r="X187"/>
  <c r="X35"/>
  <c r="X63"/>
  <c r="X123"/>
  <c r="X64"/>
  <c r="X127"/>
  <c r="X102"/>
  <c r="X33"/>
  <c r="X101"/>
  <c r="X85"/>
  <c r="X29"/>
  <c r="X118"/>
  <c r="X136"/>
  <c r="X79"/>
  <c r="X193"/>
  <c r="X140"/>
  <c r="X172"/>
  <c r="X28"/>
  <c r="X53"/>
  <c r="X40"/>
  <c r="X45"/>
  <c r="X27"/>
  <c r="X109"/>
  <c r="X160"/>
  <c r="X95"/>
  <c r="X71"/>
  <c r="X153"/>
  <c r="X55"/>
  <c r="X81"/>
  <c r="X70"/>
  <c r="X174"/>
  <c r="X68"/>
  <c r="X36"/>
  <c r="X57"/>
  <c r="X103"/>
  <c r="X100"/>
  <c r="X86"/>
  <c r="X125"/>
  <c r="X164"/>
  <c r="X34"/>
  <c r="X84"/>
  <c r="X108"/>
  <c r="X114"/>
  <c r="X78"/>
  <c r="X147"/>
  <c r="X131"/>
  <c r="X83"/>
  <c r="X151"/>
  <c r="X146"/>
  <c r="X142"/>
  <c r="X169"/>
  <c r="X159"/>
  <c r="X91"/>
  <c r="X180"/>
  <c r="X177"/>
  <c r="X176"/>
  <c r="X189"/>
  <c r="X113"/>
  <c r="X152"/>
  <c r="X188"/>
  <c r="X182"/>
  <c r="X175"/>
  <c r="X157"/>
  <c r="X143"/>
  <c r="X50"/>
  <c r="X183"/>
  <c r="X121"/>
  <c r="X192"/>
  <c r="X178"/>
  <c r="X171"/>
  <c r="X170"/>
  <c r="X161"/>
  <c r="X155"/>
  <c r="X185"/>
  <c r="X191"/>
  <c r="X168"/>
  <c r="X173"/>
  <c r="X158"/>
  <c r="X144"/>
  <c r="X74"/>
  <c r="X163"/>
  <c r="X166"/>
  <c r="X148"/>
  <c r="X186"/>
  <c r="X126"/>
  <c r="X132"/>
  <c r="X80"/>
  <c r="X181"/>
  <c r="X156"/>
  <c r="X134"/>
  <c r="X104"/>
  <c r="X92"/>
  <c r="X98"/>
  <c r="X69"/>
  <c r="X129"/>
  <c r="X135"/>
  <c r="X117"/>
  <c r="X112"/>
  <c r="X124"/>
  <c r="X97"/>
  <c r="X190"/>
  <c r="X93"/>
  <c r="X90"/>
  <c r="X165"/>
  <c r="X110"/>
  <c r="X87"/>
  <c r="X62"/>
  <c r="X59"/>
  <c r="X76"/>
  <c r="X52"/>
  <c r="X47"/>
  <c r="X141"/>
  <c r="X73"/>
  <c r="X88"/>
  <c r="X58"/>
  <c r="X24"/>
  <c r="X137"/>
  <c r="X130"/>
  <c r="X139"/>
  <c r="X120"/>
  <c r="X115"/>
  <c r="X105"/>
  <c r="X75"/>
  <c r="X89"/>
  <c r="X37"/>
  <c r="X149"/>
  <c r="X44"/>
  <c r="X67"/>
  <c r="X49"/>
  <c r="X56"/>
  <c r="X38"/>
  <c r="X32"/>
  <c r="X106"/>
  <c r="X66"/>
  <c r="X107"/>
  <c r="X72"/>
  <c r="X54"/>
  <c r="X25"/>
  <c r="X30"/>
  <c r="X39"/>
  <c r="X122"/>
  <c r="X42"/>
  <c r="X23"/>
  <c r="X14"/>
  <c r="X9"/>
  <c r="X7"/>
  <c r="X11"/>
  <c r="X13"/>
  <c r="X12"/>
  <c r="X8"/>
  <c r="X10"/>
  <c r="X15"/>
  <c r="X19"/>
  <c r="X22"/>
  <c r="X20"/>
  <c r="X18"/>
  <c r="X21"/>
  <c r="X16"/>
  <c r="X17"/>
  <c r="Y4"/>
  <c r="V3"/>
  <c r="X5" s="1"/>
  <c r="Y133" l="1"/>
  <c r="Y77"/>
  <c r="Y116"/>
  <c r="Y60"/>
  <c r="Y179"/>
  <c r="Y99"/>
  <c r="Y43"/>
  <c r="Y162"/>
  <c r="Y82"/>
  <c r="Y145"/>
  <c r="Y184"/>
  <c r="Y128"/>
  <c r="Y48"/>
  <c r="Y150"/>
  <c r="Y94"/>
  <c r="Y26"/>
  <c r="Y111"/>
  <c r="Y167"/>
  <c r="Y65"/>
  <c r="Y31"/>
  <c r="Y161"/>
  <c r="Y127"/>
  <c r="Y187"/>
  <c r="Y122"/>
  <c r="Y96"/>
  <c r="Y80"/>
  <c r="Y45"/>
  <c r="Y28"/>
  <c r="Y148"/>
  <c r="Y110"/>
  <c r="Y52"/>
  <c r="Y71"/>
  <c r="Y47"/>
  <c r="Y175"/>
  <c r="Y56"/>
  <c r="Y139"/>
  <c r="Y146"/>
  <c r="Y85"/>
  <c r="Y33"/>
  <c r="Y95"/>
  <c r="Y69"/>
  <c r="Y155"/>
  <c r="Y72"/>
  <c r="Y137"/>
  <c r="Y124"/>
  <c r="Y68"/>
  <c r="Y188"/>
  <c r="Y62"/>
  <c r="Y54"/>
  <c r="Y42"/>
  <c r="Y83"/>
  <c r="Y171"/>
  <c r="Y36"/>
  <c r="Y132"/>
  <c r="Y102"/>
  <c r="Y79"/>
  <c r="Y58"/>
  <c r="Y120"/>
  <c r="Y164"/>
  <c r="Y34"/>
  <c r="Y118"/>
  <c r="Y35"/>
  <c r="Y30"/>
  <c r="Y40"/>
  <c r="Y27"/>
  <c r="Y86"/>
  <c r="Y29"/>
  <c r="Y61"/>
  <c r="Y50"/>
  <c r="Y151"/>
  <c r="Y74"/>
  <c r="Y115"/>
  <c r="Y130"/>
  <c r="Y108"/>
  <c r="Y91"/>
  <c r="Y103"/>
  <c r="Y153"/>
  <c r="Y57"/>
  <c r="Y97"/>
  <c r="Y100"/>
  <c r="Y113"/>
  <c r="Y142"/>
  <c r="Y78"/>
  <c r="Y104"/>
  <c r="Y64"/>
  <c r="Y125"/>
  <c r="Y101"/>
  <c r="Y176"/>
  <c r="Y152"/>
  <c r="Y185"/>
  <c r="Y147"/>
  <c r="Y169"/>
  <c r="Y159"/>
  <c r="Y189"/>
  <c r="Y192"/>
  <c r="Y170"/>
  <c r="Y87"/>
  <c r="Y166"/>
  <c r="Y182"/>
  <c r="Y186"/>
  <c r="Y149"/>
  <c r="Y143"/>
  <c r="Y178"/>
  <c r="Y191"/>
  <c r="Y165"/>
  <c r="Y135"/>
  <c r="Y180"/>
  <c r="Y183"/>
  <c r="Y177"/>
  <c r="Y168"/>
  <c r="Y154"/>
  <c r="Y173"/>
  <c r="Y190"/>
  <c r="Y158"/>
  <c r="Y144"/>
  <c r="Y156"/>
  <c r="Y129"/>
  <c r="Y119"/>
  <c r="Y109"/>
  <c r="Y123"/>
  <c r="Y106"/>
  <c r="Y88"/>
  <c r="Y89"/>
  <c r="Y63"/>
  <c r="Y131"/>
  <c r="Y134"/>
  <c r="Y126"/>
  <c r="Y140"/>
  <c r="Y114"/>
  <c r="Y107"/>
  <c r="Y157"/>
  <c r="Y138"/>
  <c r="Y121"/>
  <c r="Y112"/>
  <c r="Y172"/>
  <c r="Y136"/>
  <c r="Y92"/>
  <c r="Y93"/>
  <c r="Y81"/>
  <c r="Y160"/>
  <c r="Y105"/>
  <c r="Y70"/>
  <c r="Y37"/>
  <c r="Y38"/>
  <c r="Y141"/>
  <c r="Y98"/>
  <c r="Y67"/>
  <c r="Y55"/>
  <c r="Y181"/>
  <c r="Y73"/>
  <c r="Y41"/>
  <c r="Y163"/>
  <c r="Y46"/>
  <c r="Y76"/>
  <c r="Y193"/>
  <c r="Y174"/>
  <c r="Y117"/>
  <c r="Y90"/>
  <c r="Y66"/>
  <c r="Y59"/>
  <c r="Y53"/>
  <c r="Y51"/>
  <c r="Y25"/>
  <c r="Y44"/>
  <c r="Y84"/>
  <c r="Y75"/>
  <c r="Y49"/>
  <c r="Y39"/>
  <c r="Y24"/>
  <c r="Y32"/>
  <c r="Y23"/>
  <c r="Y14"/>
  <c r="Y9"/>
  <c r="Y7"/>
  <c r="Y8"/>
  <c r="Y11"/>
  <c r="Y13"/>
  <c r="Y10"/>
  <c r="Y12"/>
  <c r="Y15"/>
  <c r="Y19"/>
  <c r="Y22"/>
  <c r="Y20"/>
  <c r="Y18"/>
  <c r="Y16"/>
  <c r="Y21"/>
  <c r="Y17"/>
  <c r="Z4"/>
  <c r="W3"/>
  <c r="Y5" s="1"/>
  <c r="Z116" l="1"/>
  <c r="Z60"/>
  <c r="Z179"/>
  <c r="Z99"/>
  <c r="Z43"/>
  <c r="Z162"/>
  <c r="Z82"/>
  <c r="Z26"/>
  <c r="Z145"/>
  <c r="Z65"/>
  <c r="Z184"/>
  <c r="Z128"/>
  <c r="Z167"/>
  <c r="Z111"/>
  <c r="Z133"/>
  <c r="Z31"/>
  <c r="Z48"/>
  <c r="Z77"/>
  <c r="Z94"/>
  <c r="Z150"/>
  <c r="Z79"/>
  <c r="Z166"/>
  <c r="Z135"/>
  <c r="Z102"/>
  <c r="Z146"/>
  <c r="Z68"/>
  <c r="Z101"/>
  <c r="Z105"/>
  <c r="Z27"/>
  <c r="Z41"/>
  <c r="Z155"/>
  <c r="Z154"/>
  <c r="Z33"/>
  <c r="Z152"/>
  <c r="Z59"/>
  <c r="Z63"/>
  <c r="Z151"/>
  <c r="Z45"/>
  <c r="Z69"/>
  <c r="Z118"/>
  <c r="Z153"/>
  <c r="Z137"/>
  <c r="Z70"/>
  <c r="Z190"/>
  <c r="Z62"/>
  <c r="Z80"/>
  <c r="Z86"/>
  <c r="Z109"/>
  <c r="Z160"/>
  <c r="Z98"/>
  <c r="Z83"/>
  <c r="Z61"/>
  <c r="Z121"/>
  <c r="Z172"/>
  <c r="Z81"/>
  <c r="Z73"/>
  <c r="Z131"/>
  <c r="Z140"/>
  <c r="Z186"/>
  <c r="Z40"/>
  <c r="Z50"/>
  <c r="Z72"/>
  <c r="Z46"/>
  <c r="Z95"/>
  <c r="Z34"/>
  <c r="Z24"/>
  <c r="Z123"/>
  <c r="Z165"/>
  <c r="Z35"/>
  <c r="Z100"/>
  <c r="Z87"/>
  <c r="Z103"/>
  <c r="Z126"/>
  <c r="Z96"/>
  <c r="Z36"/>
  <c r="Z58"/>
  <c r="Z147"/>
  <c r="Z125"/>
  <c r="Z174"/>
  <c r="Z29"/>
  <c r="Z97"/>
  <c r="Z53"/>
  <c r="Z57"/>
  <c r="Z108"/>
  <c r="Z28"/>
  <c r="Z74"/>
  <c r="Z114"/>
  <c r="Z156"/>
  <c r="Z142"/>
  <c r="Z88"/>
  <c r="Z104"/>
  <c r="Z55"/>
  <c r="Z130"/>
  <c r="Z148"/>
  <c r="Z138"/>
  <c r="Z159"/>
  <c r="Z113"/>
  <c r="Z183"/>
  <c r="Z189"/>
  <c r="Z91"/>
  <c r="Z149"/>
  <c r="Z176"/>
  <c r="Z182"/>
  <c r="Z191"/>
  <c r="Z187"/>
  <c r="Z185"/>
  <c r="Z170"/>
  <c r="Z180"/>
  <c r="Z164"/>
  <c r="Z168"/>
  <c r="Z161"/>
  <c r="Z175"/>
  <c r="Z169"/>
  <c r="Z188"/>
  <c r="Z193"/>
  <c r="Z181"/>
  <c r="Z173"/>
  <c r="Z171"/>
  <c r="Z157"/>
  <c r="Z177"/>
  <c r="Z192"/>
  <c r="Z163"/>
  <c r="Z93"/>
  <c r="Z106"/>
  <c r="Z75"/>
  <c r="Z78"/>
  <c r="Z71"/>
  <c r="Z117"/>
  <c r="Z85"/>
  <c r="Z120"/>
  <c r="Z143"/>
  <c r="Z134"/>
  <c r="Z110"/>
  <c r="Z124"/>
  <c r="Z92"/>
  <c r="Z107"/>
  <c r="Z90"/>
  <c r="Z178"/>
  <c r="Z158"/>
  <c r="Z132"/>
  <c r="Z136"/>
  <c r="Z127"/>
  <c r="Z141"/>
  <c r="Z112"/>
  <c r="Z89"/>
  <c r="Z76"/>
  <c r="Z64"/>
  <c r="Z144"/>
  <c r="Z139"/>
  <c r="Z84"/>
  <c r="Z54"/>
  <c r="Z51"/>
  <c r="Z38"/>
  <c r="Z42"/>
  <c r="Z49"/>
  <c r="Z30"/>
  <c r="Z37"/>
  <c r="Z39"/>
  <c r="Z52"/>
  <c r="Z122"/>
  <c r="Z25"/>
  <c r="Z115"/>
  <c r="Z119"/>
  <c r="Z67"/>
  <c r="Z66"/>
  <c r="Z47"/>
  <c r="Z32"/>
  <c r="Z44"/>
  <c r="Z56"/>
  <c r="Z129"/>
  <c r="Z23"/>
  <c r="Z14"/>
  <c r="Z9"/>
  <c r="Z7"/>
  <c r="Z8"/>
  <c r="Z11"/>
  <c r="Z13"/>
  <c r="Z10"/>
  <c r="Z12"/>
  <c r="Z15"/>
  <c r="Z19"/>
  <c r="Z22"/>
  <c r="Z20"/>
  <c r="Z18"/>
  <c r="Z16"/>
  <c r="Z21"/>
  <c r="Z17"/>
  <c r="AA4"/>
  <c r="X3"/>
  <c r="Z5" s="1"/>
  <c r="AA179" l="1"/>
  <c r="AA99"/>
  <c r="AA43"/>
  <c r="AA162"/>
  <c r="AA82"/>
  <c r="AA145"/>
  <c r="AA65"/>
  <c r="AA184"/>
  <c r="AA128"/>
  <c r="AA48"/>
  <c r="AA26"/>
  <c r="AA167"/>
  <c r="AA111"/>
  <c r="AA150"/>
  <c r="AA94"/>
  <c r="AA60"/>
  <c r="AA116"/>
  <c r="AA133"/>
  <c r="AA77"/>
  <c r="AA31"/>
  <c r="AA134"/>
  <c r="AA169"/>
  <c r="AA157"/>
  <c r="AA139"/>
  <c r="AA62"/>
  <c r="AA45"/>
  <c r="AA80"/>
  <c r="AA185"/>
  <c r="AA59"/>
  <c r="AA102"/>
  <c r="AA95"/>
  <c r="AA63"/>
  <c r="AA97"/>
  <c r="AA35"/>
  <c r="AA54"/>
  <c r="AA49"/>
  <c r="AA104"/>
  <c r="AA180"/>
  <c r="AA27"/>
  <c r="AA110"/>
  <c r="AA105"/>
  <c r="AA187"/>
  <c r="AA143"/>
  <c r="AA37"/>
  <c r="AA92"/>
  <c r="AA153"/>
  <c r="AA168"/>
  <c r="AA83"/>
  <c r="AA66"/>
  <c r="AA186"/>
  <c r="AA151"/>
  <c r="AA61"/>
  <c r="AA166"/>
  <c r="AA118"/>
  <c r="AA39"/>
  <c r="AA28"/>
  <c r="AA96"/>
  <c r="AA141"/>
  <c r="AA47"/>
  <c r="AA75"/>
  <c r="AA117"/>
  <c r="AA25"/>
  <c r="AA183"/>
  <c r="AA190"/>
  <c r="AA70"/>
  <c r="AA34"/>
  <c r="AA191"/>
  <c r="AA30"/>
  <c r="AA40"/>
  <c r="AA42"/>
  <c r="AA74"/>
  <c r="AA127"/>
  <c r="AA73"/>
  <c r="AA147"/>
  <c r="AA189"/>
  <c r="AA56"/>
  <c r="AA81"/>
  <c r="AA146"/>
  <c r="AA88"/>
  <c r="AA91"/>
  <c r="AA98"/>
  <c r="AA29"/>
  <c r="AA113"/>
  <c r="AA135"/>
  <c r="AA100"/>
  <c r="AA50"/>
  <c r="AA89"/>
  <c r="AA108"/>
  <c r="AA124"/>
  <c r="AA131"/>
  <c r="AA125"/>
  <c r="AA148"/>
  <c r="AA132"/>
  <c r="AA156"/>
  <c r="AA106"/>
  <c r="AA164"/>
  <c r="AA175"/>
  <c r="AA161"/>
  <c r="AA193"/>
  <c r="AA173"/>
  <c r="AA36"/>
  <c r="AA57"/>
  <c r="AA130"/>
  <c r="AA142"/>
  <c r="AA122"/>
  <c r="AA149"/>
  <c r="AA159"/>
  <c r="AA176"/>
  <c r="AA178"/>
  <c r="AA188"/>
  <c r="AA160"/>
  <c r="AA170"/>
  <c r="AA177"/>
  <c r="AA144"/>
  <c r="AA192"/>
  <c r="AA171"/>
  <c r="AA154"/>
  <c r="AA115"/>
  <c r="AA87"/>
  <c r="AA182"/>
  <c r="AA155"/>
  <c r="AA126"/>
  <c r="AA137"/>
  <c r="AA109"/>
  <c r="AA120"/>
  <c r="AA93"/>
  <c r="AA165"/>
  <c r="AA163"/>
  <c r="AA112"/>
  <c r="AA90"/>
  <c r="AA68"/>
  <c r="AA119"/>
  <c r="AA158"/>
  <c r="AA140"/>
  <c r="AA123"/>
  <c r="AA85"/>
  <c r="AA152"/>
  <c r="AA181"/>
  <c r="AA129"/>
  <c r="AA107"/>
  <c r="AA101"/>
  <c r="AA76"/>
  <c r="AA79"/>
  <c r="AA84"/>
  <c r="AA72"/>
  <c r="AA138"/>
  <c r="AA103"/>
  <c r="AA86"/>
  <c r="AA41"/>
  <c r="AA64"/>
  <c r="AA69"/>
  <c r="AA78"/>
  <c r="AA58"/>
  <c r="AA46"/>
  <c r="AA53"/>
  <c r="AA52"/>
  <c r="AA44"/>
  <c r="AA114"/>
  <c r="AA71"/>
  <c r="AA67"/>
  <c r="AA51"/>
  <c r="AA172"/>
  <c r="AA55"/>
  <c r="AA38"/>
  <c r="AA24"/>
  <c r="AA32"/>
  <c r="AA33"/>
  <c r="AA174"/>
  <c r="AA136"/>
  <c r="AA121"/>
  <c r="AA23"/>
  <c r="AA14"/>
  <c r="AA9"/>
  <c r="AA7"/>
  <c r="AA13"/>
  <c r="AA10"/>
  <c r="AA12"/>
  <c r="AA15"/>
  <c r="AA8"/>
  <c r="AA11"/>
  <c r="AA19"/>
  <c r="AA22"/>
  <c r="AA20"/>
  <c r="AA18"/>
  <c r="AA16"/>
  <c r="AA21"/>
  <c r="AA17"/>
  <c r="AB4"/>
  <c r="Y3"/>
  <c r="AA5" s="1"/>
  <c r="AB162" l="1"/>
  <c r="AB82"/>
  <c r="AB145"/>
  <c r="AB65"/>
  <c r="AB184"/>
  <c r="AB128"/>
  <c r="AB48"/>
  <c r="AB167"/>
  <c r="AB111"/>
  <c r="AB150"/>
  <c r="AB133"/>
  <c r="AB77"/>
  <c r="AB179"/>
  <c r="AB43"/>
  <c r="AB60"/>
  <c r="AB116"/>
  <c r="AB99"/>
  <c r="AB26"/>
  <c r="AB31"/>
  <c r="AB94"/>
  <c r="AB118"/>
  <c r="AB24"/>
  <c r="AB186"/>
  <c r="AB83"/>
  <c r="AB32"/>
  <c r="AB39"/>
  <c r="AB68"/>
  <c r="AB34"/>
  <c r="AB29"/>
  <c r="AB25"/>
  <c r="AB33"/>
  <c r="AB28"/>
  <c r="AB40"/>
  <c r="AB27"/>
  <c r="AB152"/>
  <c r="AB61"/>
  <c r="AB84"/>
  <c r="AB50"/>
  <c r="AB57"/>
  <c r="AB30"/>
  <c r="AB35"/>
  <c r="AB67"/>
  <c r="AB36"/>
  <c r="AB108"/>
  <c r="AB74"/>
  <c r="AB91"/>
  <c r="AB101"/>
  <c r="AB135"/>
  <c r="AB142"/>
  <c r="AB37"/>
  <c r="AB146"/>
  <c r="AB159"/>
  <c r="AB176"/>
  <c r="AB125"/>
  <c r="AB169"/>
  <c r="AB192"/>
  <c r="AB182"/>
  <c r="AB174"/>
  <c r="AB156"/>
  <c r="AB180"/>
  <c r="AB166"/>
  <c r="AB165"/>
  <c r="AB183"/>
  <c r="AB189"/>
  <c r="AB175"/>
  <c r="AB160"/>
  <c r="AB173"/>
  <c r="AB164"/>
  <c r="AB193"/>
  <c r="AB190"/>
  <c r="AB178"/>
  <c r="AB161"/>
  <c r="AB171"/>
  <c r="AB144"/>
  <c r="AB143"/>
  <c r="AB191"/>
  <c r="AB188"/>
  <c r="AB177"/>
  <c r="AB168"/>
  <c r="AB170"/>
  <c r="AB151"/>
  <c r="AB148"/>
  <c r="AB181"/>
  <c r="AB185"/>
  <c r="AB172"/>
  <c r="AB147"/>
  <c r="AB126"/>
  <c r="AB130"/>
  <c r="AB109"/>
  <c r="AB96"/>
  <c r="AB92"/>
  <c r="AB102"/>
  <c r="AB90"/>
  <c r="AB80"/>
  <c r="AB85"/>
  <c r="AB73"/>
  <c r="AB187"/>
  <c r="AB137"/>
  <c r="AB134"/>
  <c r="AB123"/>
  <c r="AB104"/>
  <c r="AB103"/>
  <c r="AB75"/>
  <c r="AB87"/>
  <c r="AB72"/>
  <c r="AB62"/>
  <c r="AB149"/>
  <c r="AB155"/>
  <c r="AB127"/>
  <c r="AB139"/>
  <c r="AB115"/>
  <c r="AB122"/>
  <c r="AB105"/>
  <c r="AB163"/>
  <c r="AB131"/>
  <c r="AB138"/>
  <c r="AB110"/>
  <c r="AB121"/>
  <c r="AB100"/>
  <c r="AB78"/>
  <c r="AB157"/>
  <c r="AB129"/>
  <c r="AB113"/>
  <c r="AB89"/>
  <c r="AB132"/>
  <c r="AB117"/>
  <c r="AB120"/>
  <c r="AB97"/>
  <c r="AB93"/>
  <c r="AB88"/>
  <c r="AB79"/>
  <c r="AB153"/>
  <c r="AB41"/>
  <c r="AB54"/>
  <c r="AB141"/>
  <c r="AB136"/>
  <c r="AB46"/>
  <c r="AB124"/>
  <c r="AB47"/>
  <c r="AB53"/>
  <c r="AB106"/>
  <c r="AB86"/>
  <c r="AB66"/>
  <c r="AB63"/>
  <c r="AB49"/>
  <c r="AB154"/>
  <c r="AB52"/>
  <c r="AB59"/>
  <c r="AB64"/>
  <c r="AB69"/>
  <c r="AB55"/>
  <c r="AB158"/>
  <c r="AB140"/>
  <c r="AB112"/>
  <c r="AB95"/>
  <c r="AB76"/>
  <c r="AB58"/>
  <c r="AB42"/>
  <c r="AB119"/>
  <c r="AB98"/>
  <c r="AB45"/>
  <c r="AB51"/>
  <c r="AB38"/>
  <c r="AB107"/>
  <c r="AB81"/>
  <c r="AB71"/>
  <c r="AB70"/>
  <c r="AB56"/>
  <c r="AB114"/>
  <c r="AB44"/>
  <c r="AB23"/>
  <c r="AB14"/>
  <c r="AB9"/>
  <c r="AB7"/>
  <c r="AB8"/>
  <c r="AB10"/>
  <c r="AB11"/>
  <c r="AB13"/>
  <c r="AB12"/>
  <c r="AB15"/>
  <c r="AB19"/>
  <c r="AB22"/>
  <c r="AB20"/>
  <c r="AB18"/>
  <c r="AB16"/>
  <c r="AB17"/>
  <c r="AB21"/>
  <c r="AC4"/>
  <c r="Z3"/>
  <c r="AB5" s="1"/>
  <c r="AC145" l="1"/>
  <c r="AC65"/>
  <c r="AC184"/>
  <c r="AC128"/>
  <c r="AC48"/>
  <c r="AC167"/>
  <c r="AC111"/>
  <c r="AC150"/>
  <c r="AC94"/>
  <c r="AC133"/>
  <c r="AC116"/>
  <c r="AC60"/>
  <c r="AC26"/>
  <c r="AC162"/>
  <c r="AC82"/>
  <c r="AC31"/>
  <c r="AC179"/>
  <c r="AC99"/>
  <c r="AC77"/>
  <c r="AC43"/>
  <c r="AC68"/>
  <c r="AC164"/>
  <c r="AC61"/>
  <c r="AC170"/>
  <c r="AC24"/>
  <c r="AC25"/>
  <c r="AC42"/>
  <c r="AC151"/>
  <c r="AC27"/>
  <c r="AC59"/>
  <c r="AC187"/>
  <c r="AC166"/>
  <c r="AC182"/>
  <c r="AC110"/>
  <c r="AC130"/>
  <c r="AC39"/>
  <c r="AC79"/>
  <c r="AC127"/>
  <c r="AC171"/>
  <c r="AC185"/>
  <c r="AC118"/>
  <c r="AC47"/>
  <c r="AC72"/>
  <c r="AC161"/>
  <c r="AC136"/>
  <c r="AC141"/>
  <c r="AC34"/>
  <c r="AC52"/>
  <c r="AC74"/>
  <c r="AC120"/>
  <c r="AC67"/>
  <c r="AC62"/>
  <c r="AC83"/>
  <c r="AC44"/>
  <c r="AC51"/>
  <c r="AC91"/>
  <c r="AC135"/>
  <c r="AC40"/>
  <c r="AC33"/>
  <c r="AC50"/>
  <c r="AC56"/>
  <c r="AC57"/>
  <c r="AC69"/>
  <c r="AC112"/>
  <c r="AC129"/>
  <c r="AC45"/>
  <c r="AC146"/>
  <c r="AC108"/>
  <c r="AC85"/>
  <c r="AC124"/>
  <c r="AC115"/>
  <c r="AC175"/>
  <c r="AC113"/>
  <c r="AC100"/>
  <c r="AC119"/>
  <c r="AC142"/>
  <c r="AC102"/>
  <c r="AC186"/>
  <c r="AC183"/>
  <c r="AC180"/>
  <c r="AC125"/>
  <c r="AC163"/>
  <c r="AC189"/>
  <c r="AC152"/>
  <c r="AC149"/>
  <c r="AC148"/>
  <c r="AC159"/>
  <c r="AC188"/>
  <c r="AC173"/>
  <c r="AC158"/>
  <c r="AC156"/>
  <c r="AC155"/>
  <c r="AC144"/>
  <c r="AC153"/>
  <c r="AC95"/>
  <c r="AC169"/>
  <c r="AC157"/>
  <c r="AC178"/>
  <c r="AC181"/>
  <c r="AC137"/>
  <c r="AC193"/>
  <c r="AC191"/>
  <c r="AC177"/>
  <c r="AC190"/>
  <c r="AC174"/>
  <c r="AC165"/>
  <c r="AC143"/>
  <c r="AC154"/>
  <c r="AC109"/>
  <c r="AC121"/>
  <c r="AC89"/>
  <c r="AC80"/>
  <c r="AC168"/>
  <c r="AC134"/>
  <c r="AC126"/>
  <c r="AC107"/>
  <c r="AC92"/>
  <c r="AC78"/>
  <c r="AC87"/>
  <c r="AC66"/>
  <c r="AC71"/>
  <c r="AC117"/>
  <c r="AC97"/>
  <c r="AC96"/>
  <c r="AC84"/>
  <c r="AC176"/>
  <c r="AC131"/>
  <c r="AC93"/>
  <c r="AC103"/>
  <c r="AC76"/>
  <c r="AC81"/>
  <c r="AC86"/>
  <c r="AC147"/>
  <c r="AC138"/>
  <c r="AC105"/>
  <c r="AC104"/>
  <c r="AC88"/>
  <c r="AC160"/>
  <c r="AC140"/>
  <c r="AC123"/>
  <c r="AC106"/>
  <c r="AC75"/>
  <c r="AC73"/>
  <c r="AC55"/>
  <c r="AC54"/>
  <c r="AC46"/>
  <c r="AC63"/>
  <c r="AC122"/>
  <c r="AC58"/>
  <c r="AC53"/>
  <c r="AC37"/>
  <c r="AC35"/>
  <c r="AC28"/>
  <c r="AC70"/>
  <c r="AC172"/>
  <c r="AC192"/>
  <c r="AC114"/>
  <c r="AC101"/>
  <c r="AC32"/>
  <c r="AC139"/>
  <c r="AC90"/>
  <c r="AC49"/>
  <c r="AC64"/>
  <c r="AC29"/>
  <c r="AC38"/>
  <c r="AC132"/>
  <c r="AC98"/>
  <c r="AC41"/>
  <c r="AC30"/>
  <c r="AC36"/>
  <c r="AC23"/>
  <c r="AC14"/>
  <c r="AC9"/>
  <c r="AC7"/>
  <c r="AC8"/>
  <c r="AC11"/>
  <c r="AC13"/>
  <c r="AC10"/>
  <c r="AC12"/>
  <c r="AC15"/>
  <c r="AC19"/>
  <c r="AC22"/>
  <c r="AC20"/>
  <c r="AC18"/>
  <c r="AC16"/>
  <c r="AC21"/>
  <c r="AC17"/>
  <c r="AD4"/>
  <c r="AA3"/>
  <c r="AC5" s="1"/>
  <c r="AD184" l="1"/>
  <c r="AD128"/>
  <c r="AD48"/>
  <c r="AD167"/>
  <c r="AD111"/>
  <c r="AD150"/>
  <c r="AD94"/>
  <c r="AD133"/>
  <c r="AD77"/>
  <c r="AD116"/>
  <c r="AD179"/>
  <c r="AD99"/>
  <c r="AD43"/>
  <c r="AD145"/>
  <c r="AD82"/>
  <c r="AD60"/>
  <c r="AD162"/>
  <c r="AD65"/>
  <c r="AD26"/>
  <c r="AD31"/>
  <c r="AD68"/>
  <c r="AD181"/>
  <c r="AD129"/>
  <c r="AD42"/>
  <c r="AD80"/>
  <c r="AD52"/>
  <c r="AD119"/>
  <c r="AD100"/>
  <c r="AD112"/>
  <c r="AD25"/>
  <c r="AD101"/>
  <c r="AD172"/>
  <c r="AD69"/>
  <c r="AD44"/>
  <c r="AD137"/>
  <c r="AD62"/>
  <c r="AD73"/>
  <c r="AD114"/>
  <c r="AD110"/>
  <c r="AD83"/>
  <c r="AD185"/>
  <c r="AD121"/>
  <c r="AD53"/>
  <c r="AD79"/>
  <c r="AD171"/>
  <c r="AD61"/>
  <c r="AD96"/>
  <c r="AD40"/>
  <c r="AD188"/>
  <c r="AD50"/>
  <c r="AD39"/>
  <c r="AD186"/>
  <c r="AD152"/>
  <c r="AD45"/>
  <c r="AD151"/>
  <c r="AD63"/>
  <c r="AD118"/>
  <c r="AD57"/>
  <c r="AD33"/>
  <c r="AD34"/>
  <c r="AD27"/>
  <c r="AD84"/>
  <c r="AD59"/>
  <c r="AD138"/>
  <c r="AD142"/>
  <c r="AD91"/>
  <c r="AD147"/>
  <c r="AD51"/>
  <c r="AD135"/>
  <c r="AD130"/>
  <c r="AD86"/>
  <c r="AD159"/>
  <c r="AD176"/>
  <c r="AD70"/>
  <c r="AD103"/>
  <c r="AD108"/>
  <c r="AD46"/>
  <c r="AD164"/>
  <c r="AD169"/>
  <c r="AD165"/>
  <c r="AD74"/>
  <c r="AD131"/>
  <c r="AD136"/>
  <c r="AD170"/>
  <c r="AD125"/>
  <c r="AD193"/>
  <c r="AD177"/>
  <c r="AD192"/>
  <c r="AD182"/>
  <c r="AD168"/>
  <c r="AD113"/>
  <c r="AD163"/>
  <c r="AD191"/>
  <c r="AD175"/>
  <c r="AD166"/>
  <c r="AD143"/>
  <c r="AD149"/>
  <c r="AD120"/>
  <c r="AD173"/>
  <c r="AD127"/>
  <c r="AD154"/>
  <c r="AD161"/>
  <c r="AD178"/>
  <c r="AD180"/>
  <c r="AD187"/>
  <c r="AD190"/>
  <c r="AD153"/>
  <c r="AD189"/>
  <c r="AD174"/>
  <c r="AD157"/>
  <c r="AD156"/>
  <c r="AD139"/>
  <c r="AD106"/>
  <c r="AD105"/>
  <c r="AD93"/>
  <c r="AD76"/>
  <c r="AD89"/>
  <c r="AD183"/>
  <c r="AD144"/>
  <c r="AD141"/>
  <c r="AD124"/>
  <c r="AD107"/>
  <c r="AD78"/>
  <c r="AD58"/>
  <c r="AD140"/>
  <c r="AD123"/>
  <c r="AD109"/>
  <c r="AD102"/>
  <c r="AD75"/>
  <c r="AD160"/>
  <c r="AD155"/>
  <c r="AD115"/>
  <c r="AD92"/>
  <c r="AD158"/>
  <c r="AD134"/>
  <c r="AD122"/>
  <c r="AD95"/>
  <c r="AD90"/>
  <c r="AD81"/>
  <c r="AD117"/>
  <c r="AD88"/>
  <c r="AD67"/>
  <c r="AD72"/>
  <c r="AD146"/>
  <c r="AD126"/>
  <c r="AD87"/>
  <c r="AD66"/>
  <c r="AD71"/>
  <c r="AD98"/>
  <c r="AD38"/>
  <c r="AD32"/>
  <c r="AD97"/>
  <c r="AD64"/>
  <c r="AD41"/>
  <c r="AD54"/>
  <c r="AD36"/>
  <c r="AD104"/>
  <c r="AD85"/>
  <c r="AD56"/>
  <c r="AD55"/>
  <c r="AD47"/>
  <c r="AD24"/>
  <c r="AD132"/>
  <c r="AD49"/>
  <c r="AD29"/>
  <c r="AD148"/>
  <c r="AD28"/>
  <c r="AD35"/>
  <c r="AD30"/>
  <c r="AD37"/>
  <c r="AD23"/>
  <c r="AD14"/>
  <c r="AD9"/>
  <c r="AD7"/>
  <c r="AD8"/>
  <c r="AD11"/>
  <c r="AD13"/>
  <c r="AD10"/>
  <c r="AD12"/>
  <c r="AD15"/>
  <c r="AD19"/>
  <c r="AD22"/>
  <c r="AD20"/>
  <c r="AD18"/>
  <c r="AD16"/>
  <c r="AD21"/>
  <c r="AD17"/>
  <c r="AE4"/>
  <c r="AB3"/>
  <c r="AD5" s="1"/>
  <c r="AE167" l="1"/>
  <c r="AE111"/>
  <c r="AE150"/>
  <c r="AE94"/>
  <c r="AE133"/>
  <c r="AE77"/>
  <c r="AE116"/>
  <c r="AE60"/>
  <c r="AE179"/>
  <c r="AE162"/>
  <c r="AE82"/>
  <c r="AE184"/>
  <c r="AE99"/>
  <c r="AE145"/>
  <c r="AE128"/>
  <c r="AE48"/>
  <c r="AE43"/>
  <c r="AE65"/>
  <c r="AE26"/>
  <c r="AE31"/>
  <c r="AE172"/>
  <c r="AE171"/>
  <c r="AE46"/>
  <c r="AE182"/>
  <c r="AE139"/>
  <c r="AE83"/>
  <c r="AE189"/>
  <c r="AE187"/>
  <c r="AE61"/>
  <c r="AE121"/>
  <c r="AE135"/>
  <c r="AE152"/>
  <c r="AE35"/>
  <c r="AE54"/>
  <c r="AE80"/>
  <c r="AE59"/>
  <c r="AE92"/>
  <c r="AE70"/>
  <c r="AE173"/>
  <c r="AE122"/>
  <c r="AE110"/>
  <c r="AE118"/>
  <c r="AE186"/>
  <c r="AE127"/>
  <c r="AE169"/>
  <c r="AE63"/>
  <c r="AE100"/>
  <c r="AE33"/>
  <c r="AE87"/>
  <c r="AE193"/>
  <c r="AE45"/>
  <c r="AE27"/>
  <c r="AE42"/>
  <c r="AE40"/>
  <c r="AE52"/>
  <c r="AE64"/>
  <c r="AE69"/>
  <c r="AE180"/>
  <c r="AE34"/>
  <c r="AE62"/>
  <c r="AE166"/>
  <c r="AE151"/>
  <c r="AE57"/>
  <c r="AE97"/>
  <c r="AE164"/>
  <c r="AE47"/>
  <c r="AE78"/>
  <c r="AE85"/>
  <c r="AE132"/>
  <c r="AE28"/>
  <c r="AE84"/>
  <c r="AE101"/>
  <c r="AE113"/>
  <c r="AE95"/>
  <c r="AE74"/>
  <c r="AE108"/>
  <c r="AE114"/>
  <c r="AE91"/>
  <c r="AE146"/>
  <c r="AE131"/>
  <c r="AE50"/>
  <c r="AE138"/>
  <c r="AE142"/>
  <c r="AE159"/>
  <c r="AE130"/>
  <c r="AE104"/>
  <c r="AE115"/>
  <c r="AE165"/>
  <c r="AE148"/>
  <c r="AE176"/>
  <c r="AE185"/>
  <c r="AE188"/>
  <c r="AE71"/>
  <c r="AE120"/>
  <c r="AE155"/>
  <c r="AE153"/>
  <c r="AE53"/>
  <c r="AE191"/>
  <c r="AE177"/>
  <c r="AE160"/>
  <c r="AE154"/>
  <c r="AE190"/>
  <c r="AE183"/>
  <c r="AE175"/>
  <c r="AE158"/>
  <c r="AE157"/>
  <c r="AE143"/>
  <c r="AE170"/>
  <c r="AE161"/>
  <c r="AE147"/>
  <c r="AE144"/>
  <c r="AE125"/>
  <c r="AE178"/>
  <c r="AE137"/>
  <c r="AE192"/>
  <c r="AE168"/>
  <c r="AE163"/>
  <c r="AE174"/>
  <c r="AE123"/>
  <c r="AE96"/>
  <c r="AE134"/>
  <c r="AE89"/>
  <c r="AE66"/>
  <c r="AE73"/>
  <c r="AE149"/>
  <c r="AE126"/>
  <c r="AE109"/>
  <c r="AE98"/>
  <c r="AE86"/>
  <c r="AE105"/>
  <c r="AE75"/>
  <c r="AE88"/>
  <c r="AE102"/>
  <c r="AE140"/>
  <c r="AE107"/>
  <c r="AE106"/>
  <c r="AE90"/>
  <c r="AE129"/>
  <c r="AE136"/>
  <c r="AE79"/>
  <c r="AE81"/>
  <c r="AE44"/>
  <c r="AE56"/>
  <c r="AE29"/>
  <c r="AE38"/>
  <c r="AE181"/>
  <c r="AE39"/>
  <c r="AE119"/>
  <c r="AE93"/>
  <c r="AE49"/>
  <c r="AE55"/>
  <c r="AE25"/>
  <c r="AE24"/>
  <c r="AE58"/>
  <c r="AE68"/>
  <c r="AE67"/>
  <c r="AE37"/>
  <c r="AE30"/>
  <c r="AE141"/>
  <c r="AE112"/>
  <c r="AE156"/>
  <c r="AE124"/>
  <c r="AE76"/>
  <c r="AE72"/>
  <c r="AE41"/>
  <c r="AE117"/>
  <c r="AE103"/>
  <c r="AE36"/>
  <c r="AE51"/>
  <c r="AE32"/>
  <c r="AE23"/>
  <c r="AE14"/>
  <c r="AE9"/>
  <c r="AE7"/>
  <c r="AE8"/>
  <c r="AE11"/>
  <c r="AE13"/>
  <c r="AE10"/>
  <c r="AE12"/>
  <c r="AE15"/>
  <c r="AE19"/>
  <c r="AE22"/>
  <c r="AE20"/>
  <c r="AE18"/>
  <c r="AE16"/>
  <c r="AE21"/>
  <c r="AE17"/>
  <c r="AF4"/>
  <c r="AC3"/>
  <c r="AE5" s="1"/>
  <c r="AF150" l="1"/>
  <c r="AF94"/>
  <c r="AF26"/>
  <c r="AF133"/>
  <c r="AF77"/>
  <c r="AF116"/>
  <c r="AF60"/>
  <c r="AF179"/>
  <c r="AF99"/>
  <c r="AF43"/>
  <c r="AF162"/>
  <c r="AF145"/>
  <c r="AF65"/>
  <c r="AF167"/>
  <c r="AF128"/>
  <c r="AF111"/>
  <c r="AF48"/>
  <c r="AF184"/>
  <c r="AF82"/>
  <c r="AF31"/>
  <c r="AF105"/>
  <c r="AF55"/>
  <c r="AF96"/>
  <c r="AF71"/>
  <c r="AF68"/>
  <c r="AF173"/>
  <c r="AF131"/>
  <c r="AF35"/>
  <c r="AF98"/>
  <c r="AF79"/>
  <c r="AF51"/>
  <c r="AF45"/>
  <c r="AF122"/>
  <c r="AF183"/>
  <c r="AF100"/>
  <c r="AF132"/>
  <c r="AF63"/>
  <c r="AF135"/>
  <c r="AF172"/>
  <c r="AF181"/>
  <c r="AF149"/>
  <c r="AF54"/>
  <c r="AF114"/>
  <c r="AF64"/>
  <c r="AF121"/>
  <c r="AF123"/>
  <c r="AF70"/>
  <c r="AF36"/>
  <c r="AF33"/>
  <c r="AF190"/>
  <c r="AF187"/>
  <c r="AF169"/>
  <c r="AF119"/>
  <c r="AF41"/>
  <c r="AF57"/>
  <c r="AF34"/>
  <c r="AF109"/>
  <c r="AF193"/>
  <c r="AF86"/>
  <c r="AF50"/>
  <c r="AF165"/>
  <c r="AF95"/>
  <c r="AF84"/>
  <c r="AF53"/>
  <c r="AF28"/>
  <c r="AF58"/>
  <c r="AF88"/>
  <c r="AF186"/>
  <c r="AF29"/>
  <c r="AF72"/>
  <c r="AF27"/>
  <c r="AF78"/>
  <c r="AF103"/>
  <c r="AF146"/>
  <c r="AF47"/>
  <c r="AF102"/>
  <c r="AF142"/>
  <c r="AF129"/>
  <c r="AF74"/>
  <c r="AF115"/>
  <c r="AF61"/>
  <c r="AF85"/>
  <c r="AF125"/>
  <c r="AF138"/>
  <c r="AF176"/>
  <c r="AF40"/>
  <c r="AF101"/>
  <c r="AF151"/>
  <c r="AF153"/>
  <c r="AF127"/>
  <c r="AF136"/>
  <c r="AF46"/>
  <c r="AF108"/>
  <c r="AF83"/>
  <c r="AF152"/>
  <c r="AF166"/>
  <c r="AF118"/>
  <c r="AF159"/>
  <c r="AF180"/>
  <c r="AF139"/>
  <c r="AF174"/>
  <c r="AF185"/>
  <c r="AF154"/>
  <c r="AF113"/>
  <c r="AF182"/>
  <c r="AF189"/>
  <c r="AF175"/>
  <c r="AF188"/>
  <c r="AF164"/>
  <c r="AF192"/>
  <c r="AF178"/>
  <c r="AF171"/>
  <c r="AF163"/>
  <c r="AF170"/>
  <c r="AF161"/>
  <c r="AF155"/>
  <c r="AF147"/>
  <c r="AF156"/>
  <c r="AF160"/>
  <c r="AF191"/>
  <c r="AF168"/>
  <c r="AF158"/>
  <c r="AF144"/>
  <c r="AF140"/>
  <c r="AF130"/>
  <c r="AF137"/>
  <c r="AF141"/>
  <c r="AF120"/>
  <c r="AF107"/>
  <c r="AF148"/>
  <c r="AF157"/>
  <c r="AF126"/>
  <c r="AF80"/>
  <c r="AF134"/>
  <c r="AF104"/>
  <c r="AF92"/>
  <c r="AF177"/>
  <c r="AF117"/>
  <c r="AF91"/>
  <c r="AF112"/>
  <c r="AF124"/>
  <c r="AF97"/>
  <c r="AF93"/>
  <c r="AF90"/>
  <c r="AF75"/>
  <c r="AF67"/>
  <c r="AF143"/>
  <c r="AF76"/>
  <c r="AF59"/>
  <c r="AF52"/>
  <c r="AF37"/>
  <c r="AF39"/>
  <c r="AF38"/>
  <c r="AF32"/>
  <c r="AF81"/>
  <c r="AF89"/>
  <c r="AF62"/>
  <c r="AF69"/>
  <c r="AF44"/>
  <c r="AF49"/>
  <c r="AF106"/>
  <c r="AF87"/>
  <c r="AF25"/>
  <c r="AF110"/>
  <c r="AF66"/>
  <c r="AF42"/>
  <c r="AF30"/>
  <c r="AF24"/>
  <c r="AF56"/>
  <c r="AF73"/>
  <c r="AF23"/>
  <c r="AF14"/>
  <c r="AF9"/>
  <c r="AF7"/>
  <c r="AF8"/>
  <c r="AF11"/>
  <c r="AF12"/>
  <c r="AF15"/>
  <c r="AF13"/>
  <c r="AF10"/>
  <c r="AF19"/>
  <c r="AF22"/>
  <c r="AF20"/>
  <c r="AF18"/>
  <c r="AF16"/>
  <c r="AF21"/>
  <c r="AF17"/>
  <c r="AG4"/>
  <c r="AD3"/>
  <c r="AF5" s="1"/>
  <c r="AG133" l="1"/>
  <c r="AG77"/>
  <c r="AG116"/>
  <c r="AG60"/>
  <c r="AG179"/>
  <c r="AG99"/>
  <c r="AG43"/>
  <c r="AG162"/>
  <c r="AG82"/>
  <c r="AG145"/>
  <c r="AG184"/>
  <c r="AG128"/>
  <c r="AG48"/>
  <c r="AG150"/>
  <c r="AG111"/>
  <c r="AG31"/>
  <c r="AG65"/>
  <c r="AG167"/>
  <c r="AG94"/>
  <c r="AG26"/>
  <c r="AG35"/>
  <c r="AG47"/>
  <c r="AG69"/>
  <c r="AG106"/>
  <c r="AG177"/>
  <c r="AG174"/>
  <c r="AG62"/>
  <c r="AG132"/>
  <c r="AG189"/>
  <c r="AG96"/>
  <c r="AG59"/>
  <c r="AG104"/>
  <c r="AG86"/>
  <c r="AG143"/>
  <c r="AG140"/>
  <c r="AG141"/>
  <c r="AG102"/>
  <c r="AG80"/>
  <c r="AG61"/>
  <c r="AG191"/>
  <c r="AG122"/>
  <c r="AG120"/>
  <c r="AG130"/>
  <c r="AG87"/>
  <c r="AG164"/>
  <c r="AG153"/>
  <c r="AG54"/>
  <c r="AG173"/>
  <c r="AG186"/>
  <c r="AG181"/>
  <c r="AG45"/>
  <c r="AG34"/>
  <c r="AG79"/>
  <c r="AG29"/>
  <c r="AG36"/>
  <c r="AG58"/>
  <c r="AG72"/>
  <c r="AG64"/>
  <c r="AG97"/>
  <c r="AG118"/>
  <c r="AG50"/>
  <c r="AG57"/>
  <c r="AG89"/>
  <c r="AG160"/>
  <c r="AG73"/>
  <c r="AG56"/>
  <c r="AG40"/>
  <c r="AG55"/>
  <c r="AG85"/>
  <c r="AG42"/>
  <c r="AG30"/>
  <c r="AG52"/>
  <c r="AG74"/>
  <c r="AG100"/>
  <c r="AG27"/>
  <c r="AG108"/>
  <c r="AG68"/>
  <c r="AG75"/>
  <c r="AG91"/>
  <c r="AG101"/>
  <c r="AG124"/>
  <c r="AG28"/>
  <c r="AG71"/>
  <c r="AG146"/>
  <c r="AG103"/>
  <c r="AG139"/>
  <c r="AG148"/>
  <c r="AG127"/>
  <c r="AG166"/>
  <c r="AG159"/>
  <c r="AG78"/>
  <c r="AG161"/>
  <c r="AG155"/>
  <c r="AG110"/>
  <c r="AG151"/>
  <c r="AG169"/>
  <c r="AG115"/>
  <c r="AG109"/>
  <c r="AG83"/>
  <c r="AG125"/>
  <c r="AG33"/>
  <c r="AG147"/>
  <c r="AG113"/>
  <c r="AG137"/>
  <c r="AG176"/>
  <c r="AG190"/>
  <c r="AG126"/>
  <c r="AG157"/>
  <c r="AG175"/>
  <c r="AG154"/>
  <c r="AG193"/>
  <c r="AG178"/>
  <c r="AG185"/>
  <c r="AG172"/>
  <c r="AG156"/>
  <c r="AG180"/>
  <c r="AG192"/>
  <c r="AG170"/>
  <c r="AG182"/>
  <c r="AG188"/>
  <c r="AG149"/>
  <c r="AG187"/>
  <c r="AG165"/>
  <c r="AG95"/>
  <c r="AG135"/>
  <c r="AG171"/>
  <c r="AG41"/>
  <c r="AG123"/>
  <c r="AG183"/>
  <c r="AG168"/>
  <c r="AG163"/>
  <c r="AG98"/>
  <c r="AG152"/>
  <c r="AG93"/>
  <c r="AG144"/>
  <c r="AG129"/>
  <c r="AG119"/>
  <c r="AG88"/>
  <c r="AG131"/>
  <c r="AG134"/>
  <c r="AG114"/>
  <c r="AG107"/>
  <c r="AG90"/>
  <c r="AG142"/>
  <c r="AG158"/>
  <c r="AG138"/>
  <c r="AG121"/>
  <c r="AG112"/>
  <c r="AG76"/>
  <c r="AG136"/>
  <c r="AG92"/>
  <c r="AG81"/>
  <c r="AG84"/>
  <c r="AG49"/>
  <c r="AG38"/>
  <c r="AG67"/>
  <c r="AG117"/>
  <c r="AG63"/>
  <c r="AG105"/>
  <c r="AG46"/>
  <c r="AG25"/>
  <c r="AG37"/>
  <c r="AG32"/>
  <c r="AG53"/>
  <c r="AG51"/>
  <c r="AG70"/>
  <c r="AG44"/>
  <c r="AG24"/>
  <c r="AG66"/>
  <c r="AG39"/>
  <c r="AG23"/>
  <c r="AG14"/>
  <c r="AG9"/>
  <c r="AG7"/>
  <c r="AG8"/>
  <c r="AG11"/>
  <c r="AG13"/>
  <c r="AG10"/>
  <c r="AG12"/>
  <c r="AG15"/>
  <c r="AG19"/>
  <c r="AG22"/>
  <c r="AG20"/>
  <c r="AG18"/>
  <c r="AG16"/>
  <c r="AG21"/>
  <c r="AG17"/>
  <c r="AH4"/>
  <c r="AE3"/>
  <c r="AG5" s="1"/>
  <c r="AH116" l="1"/>
  <c r="AH60"/>
  <c r="AH179"/>
  <c r="AH99"/>
  <c r="AH43"/>
  <c r="AH162"/>
  <c r="AH82"/>
  <c r="AH26"/>
  <c r="AH145"/>
  <c r="AH65"/>
  <c r="AH184"/>
  <c r="AH128"/>
  <c r="AH167"/>
  <c r="AH111"/>
  <c r="AH133"/>
  <c r="AH48"/>
  <c r="AH77"/>
  <c r="AH31"/>
  <c r="AH94"/>
  <c r="AH150"/>
  <c r="AH192"/>
  <c r="AH70"/>
  <c r="AH58"/>
  <c r="AH53"/>
  <c r="AH81"/>
  <c r="AH130"/>
  <c r="AH86"/>
  <c r="AH55"/>
  <c r="AH107"/>
  <c r="AH87"/>
  <c r="AH35"/>
  <c r="AH69"/>
  <c r="AH158"/>
  <c r="AH123"/>
  <c r="AH178"/>
  <c r="AH76"/>
  <c r="AH156"/>
  <c r="AH104"/>
  <c r="AH141"/>
  <c r="AH61"/>
  <c r="AH102"/>
  <c r="AH144"/>
  <c r="AH62"/>
  <c r="AH189"/>
  <c r="AH46"/>
  <c r="AH24"/>
  <c r="AH90"/>
  <c r="AH59"/>
  <c r="AH34"/>
  <c r="AH42"/>
  <c r="AH131"/>
  <c r="AH153"/>
  <c r="AH57"/>
  <c r="AH97"/>
  <c r="AH88"/>
  <c r="AH137"/>
  <c r="AH45"/>
  <c r="AH181"/>
  <c r="AH172"/>
  <c r="AH140"/>
  <c r="AH56"/>
  <c r="AH73"/>
  <c r="AH41"/>
  <c r="AH118"/>
  <c r="AH95"/>
  <c r="AH36"/>
  <c r="AH147"/>
  <c r="AH160"/>
  <c r="AH28"/>
  <c r="AH100"/>
  <c r="AH103"/>
  <c r="AH27"/>
  <c r="AH109"/>
  <c r="AH50"/>
  <c r="AH135"/>
  <c r="AH124"/>
  <c r="AH110"/>
  <c r="AH142"/>
  <c r="AH83"/>
  <c r="AH166"/>
  <c r="AH29"/>
  <c r="AH74"/>
  <c r="AH98"/>
  <c r="AH80"/>
  <c r="AH33"/>
  <c r="AH91"/>
  <c r="AH176"/>
  <c r="AH126"/>
  <c r="AH105"/>
  <c r="AH149"/>
  <c r="AH79"/>
  <c r="AH127"/>
  <c r="AH40"/>
  <c r="AH63"/>
  <c r="AH151"/>
  <c r="AH113"/>
  <c r="AH165"/>
  <c r="AH155"/>
  <c r="AH159"/>
  <c r="AH193"/>
  <c r="AH108"/>
  <c r="AH96"/>
  <c r="AH154"/>
  <c r="AH186"/>
  <c r="AH138"/>
  <c r="AH175"/>
  <c r="AH191"/>
  <c r="AH169"/>
  <c r="AH170"/>
  <c r="AH72"/>
  <c r="AH114"/>
  <c r="AH183"/>
  <c r="AH164"/>
  <c r="AH168"/>
  <c r="AH146"/>
  <c r="AH190"/>
  <c r="AH173"/>
  <c r="AH171"/>
  <c r="AH157"/>
  <c r="AH185"/>
  <c r="AH187"/>
  <c r="AH125"/>
  <c r="AH139"/>
  <c r="AH129"/>
  <c r="AH122"/>
  <c r="AH84"/>
  <c r="AH180"/>
  <c r="AH93"/>
  <c r="AH148"/>
  <c r="AH177"/>
  <c r="AH106"/>
  <c r="AH75"/>
  <c r="AH78"/>
  <c r="AH152"/>
  <c r="AH182"/>
  <c r="AH117"/>
  <c r="AH85"/>
  <c r="AH174"/>
  <c r="AH188"/>
  <c r="AH163"/>
  <c r="AH120"/>
  <c r="AH121"/>
  <c r="AH143"/>
  <c r="AH134"/>
  <c r="AH92"/>
  <c r="AH115"/>
  <c r="AH119"/>
  <c r="AH89"/>
  <c r="AH71"/>
  <c r="AH67"/>
  <c r="AH66"/>
  <c r="AH47"/>
  <c r="AH112"/>
  <c r="AH136"/>
  <c r="AH54"/>
  <c r="AH51"/>
  <c r="AH38"/>
  <c r="AH37"/>
  <c r="AH49"/>
  <c r="AH161"/>
  <c r="AH132"/>
  <c r="AH68"/>
  <c r="AH101"/>
  <c r="AH32"/>
  <c r="AH64"/>
  <c r="AH52"/>
  <c r="AH39"/>
  <c r="AH30"/>
  <c r="AH25"/>
  <c r="AH44"/>
  <c r="AH23"/>
  <c r="AH9"/>
  <c r="AH14"/>
  <c r="AH7"/>
  <c r="AH8"/>
  <c r="AH11"/>
  <c r="AH13"/>
  <c r="AH10"/>
  <c r="AH12"/>
  <c r="AH15"/>
  <c r="AH19"/>
  <c r="AH22"/>
  <c r="AH20"/>
  <c r="AH18"/>
  <c r="AH16"/>
  <c r="AH21"/>
  <c r="AH17"/>
  <c r="AF3"/>
  <c r="AH5" s="1"/>
  <c r="E4" i="1"/>
</calcChain>
</file>

<file path=xl/sharedStrings.xml><?xml version="1.0" encoding="utf-8"?>
<sst xmlns="http://schemas.openxmlformats.org/spreadsheetml/2006/main" count="816" uniqueCount="244">
  <si>
    <t>Antérieur</t>
  </si>
  <si>
    <t>Prochaine</t>
  </si>
  <si>
    <t>P</t>
  </si>
  <si>
    <t>Unité</t>
  </si>
  <si>
    <t>tps en jours</t>
  </si>
  <si>
    <t>Semaine</t>
  </si>
  <si>
    <t>Mois</t>
  </si>
  <si>
    <t>Trimestre</t>
  </si>
  <si>
    <t>Année</t>
  </si>
  <si>
    <t>Périodicité</t>
  </si>
  <si>
    <t>Date Intervention</t>
  </si>
  <si>
    <t>Opérations de Maintenance</t>
  </si>
  <si>
    <t>test information issue de la liste</t>
  </si>
  <si>
    <t>Calcul du Nbr de jour</t>
  </si>
  <si>
    <t>Nbr Pen Jrs</t>
  </si>
  <si>
    <t>P en jours</t>
  </si>
  <si>
    <t>D</t>
  </si>
  <si>
    <t>L</t>
  </si>
  <si>
    <t>J</t>
  </si>
  <si>
    <t>V</t>
  </si>
  <si>
    <t>Lundi</t>
  </si>
  <si>
    <t>Mardi</t>
  </si>
  <si>
    <t>Mercredi</t>
  </si>
  <si>
    <t>Jeudi</t>
  </si>
  <si>
    <t>Vendredi</t>
  </si>
  <si>
    <t>Samedi</t>
  </si>
  <si>
    <t>S</t>
  </si>
  <si>
    <t>Début Intervention</t>
  </si>
  <si>
    <t>Fin d'intervention</t>
  </si>
  <si>
    <t>Jour(s)</t>
  </si>
  <si>
    <t>Semaine(s)</t>
  </si>
  <si>
    <t>Trimestre(s)</t>
  </si>
  <si>
    <t>Année(s)</t>
  </si>
  <si>
    <t>Jour</t>
  </si>
  <si>
    <t>Dimance</t>
  </si>
  <si>
    <t>Ma</t>
  </si>
  <si>
    <t>Mer</t>
  </si>
  <si>
    <t>Durée (en min)</t>
  </si>
  <si>
    <t>Durée d'intervention en min</t>
  </si>
  <si>
    <t>Cout en €</t>
  </si>
  <si>
    <t>Dates</t>
  </si>
  <si>
    <t>Jour Fériés</t>
  </si>
  <si>
    <t>La Toussaint</t>
  </si>
  <si>
    <t>Armistice 1918</t>
  </si>
  <si>
    <t>Noël</t>
  </si>
  <si>
    <t>Lundi de pâques</t>
  </si>
  <si>
    <t>Fête du travail</t>
  </si>
  <si>
    <t>Victoire 1945</t>
  </si>
  <si>
    <t>Lundi de Pentecôte</t>
  </si>
  <si>
    <t>Fête nationale</t>
  </si>
  <si>
    <t>L'Assomption</t>
  </si>
  <si>
    <t>Entrez l'année du fichier ci à droite</t>
  </si>
  <si>
    <t>Vendredi Saint (Alsace)</t>
  </si>
  <si>
    <t>St Etienne (Alsace)</t>
  </si>
  <si>
    <t>²</t>
  </si>
  <si>
    <t>Vérifier sécurité (anti-flash, relais surintensité…) HF11</t>
  </si>
  <si>
    <t>Vérifier fonctionnement arrêts d'urgence HF11</t>
  </si>
  <si>
    <t>Nettoyer les filtres sup/inf HF11</t>
  </si>
  <si>
    <t>Nettoyer le filtre moteur HF11</t>
  </si>
  <si>
    <t>Contrôler ARU HF11</t>
  </si>
  <si>
    <t>Contrôler les téflons HF11</t>
  </si>
  <si>
    <t>Congés</t>
  </si>
  <si>
    <t>Vérifier sécurité (anti-flash, relais surintensité…) HF1</t>
  </si>
  <si>
    <t>Vérifier abscence de fuite d'air HF1</t>
  </si>
  <si>
    <t>Vérifier fonctionnement arrêts d'urgence HF1</t>
  </si>
  <si>
    <t>Vidange du séparateur d'air HF1</t>
  </si>
  <si>
    <t>Contrôler la table de coupe HF1</t>
  </si>
  <si>
    <t>Contôler les clinquants HF1</t>
  </si>
  <si>
    <t>Nettoyer les filtres sup/inf HF1</t>
  </si>
  <si>
    <t>Nettoyer le filtre moteur HF1</t>
  </si>
  <si>
    <t>Contrôler ARU HF1</t>
  </si>
  <si>
    <t>Vérifier bouton M/A HF1</t>
  </si>
  <si>
    <t>Vérifier l'état et le fonctionnement HF1</t>
  </si>
  <si>
    <t>Contrôler les téflons HF1</t>
  </si>
  <si>
    <t>Serrer mes colonnes de guidages HF1</t>
  </si>
  <si>
    <t>Contôler la planéïté (électrode et table) HF1</t>
  </si>
  <si>
    <t>Contôler si pas d'amorçage HF1</t>
  </si>
  <si>
    <t>Contrôler la puissance HF1</t>
  </si>
  <si>
    <t>Vérifier abscence de fuite d'air HF11</t>
  </si>
  <si>
    <t>Vidange du séparateur d'air HF11</t>
  </si>
  <si>
    <t>Contrôler la table de coupe HF11</t>
  </si>
  <si>
    <t>Contôler les clinquants HF11</t>
  </si>
  <si>
    <t>Vérifier bouton M/A HF11</t>
  </si>
  <si>
    <t>Vérifier l'état et le fonctionnement HF11</t>
  </si>
  <si>
    <t>Serrer mes colonnes de guidages HF11</t>
  </si>
  <si>
    <t>Contôler la planéïté (électrode et table) HF11</t>
  </si>
  <si>
    <t>Contôler si pas d'amorçage HF11</t>
  </si>
  <si>
    <t>Contrôler la puissance HF11</t>
  </si>
  <si>
    <t>Vérifier sécurité (anti-flash, relais surintensité…) HF10</t>
  </si>
  <si>
    <t>Vérifier abscence de fuite d'air HF10</t>
  </si>
  <si>
    <t>Vérifier fonctionnement arrêts d'urgence HF10</t>
  </si>
  <si>
    <t>Vidange du séparateur d'air HF10</t>
  </si>
  <si>
    <t>Contrôler la table de coupe HF10</t>
  </si>
  <si>
    <t>Contôler les clinquants HF10</t>
  </si>
  <si>
    <t>Nettoyer les filtres sup/inf HF10</t>
  </si>
  <si>
    <t>Nettoyer le filtre moteur HF10</t>
  </si>
  <si>
    <t>Contrôler ARU HF10</t>
  </si>
  <si>
    <t>Vérifier bouton M/A HF10</t>
  </si>
  <si>
    <t>Vérifier l'état et le fonctionnement HF10</t>
  </si>
  <si>
    <t>Contrôler les téflons HF10</t>
  </si>
  <si>
    <t>Serrer mes colonnes de guidages HF10</t>
  </si>
  <si>
    <t>Contôler la planéïté (électrode et table) HF10</t>
  </si>
  <si>
    <t>Contôler si pas d'amorçage HF10</t>
  </si>
  <si>
    <t>Contrôler la puissance HF10</t>
  </si>
  <si>
    <t>Vérifier sécurité (anti-flash, relais surintensité…) HF9</t>
  </si>
  <si>
    <t>Vérifier abscence de fuite d'air HF9</t>
  </si>
  <si>
    <t>Vérifier fonctionnement arrêts d'urgence HF9</t>
  </si>
  <si>
    <t>Vidange du séparateur d'air HF9</t>
  </si>
  <si>
    <t>Contrôler la table de coupe HF9</t>
  </si>
  <si>
    <t>Contôler les clinquants HF9</t>
  </si>
  <si>
    <t>Nettoyer les filtres sup/inf HF9</t>
  </si>
  <si>
    <t>Nettoyer le filtre moteur HF9</t>
  </si>
  <si>
    <t>Contrôler ARU HF9</t>
  </si>
  <si>
    <t>Vérifier bouton M/A HF9</t>
  </si>
  <si>
    <t>Vérifier l'état et le fonctionnement HF9</t>
  </si>
  <si>
    <t>Contrôler les téflons HF9</t>
  </si>
  <si>
    <t>Serrer mes colonnes de guidages HF9</t>
  </si>
  <si>
    <t>Contôler la planéïté (électrode et table) HF9</t>
  </si>
  <si>
    <t>Contôler si pas d'amorçage HF9</t>
  </si>
  <si>
    <t>Contrôler la puissance HF9</t>
  </si>
  <si>
    <t>Vérifier sécurité (anti-flash, relais surintensité…) HF8</t>
  </si>
  <si>
    <t>Vérifier abscence de fuite d'air HF8</t>
  </si>
  <si>
    <t>Vérifier fonctionnement arrêts d'urgence HF8</t>
  </si>
  <si>
    <t>Vidange du séparateur d'air HF8</t>
  </si>
  <si>
    <t>Contrôler la table de coupe HF8</t>
  </si>
  <si>
    <t>Contôler les clinquants HF8</t>
  </si>
  <si>
    <t>Nettoyer les filtres sup/inf HF8</t>
  </si>
  <si>
    <t>Nettoyer le filtre moteur HF8</t>
  </si>
  <si>
    <t>Contrôler ARU HF8</t>
  </si>
  <si>
    <t>Vérifier bouton M/A HF8</t>
  </si>
  <si>
    <t>Vérifier l'état et le fonctionnement HF8</t>
  </si>
  <si>
    <t>Contrôler les téflons HF8</t>
  </si>
  <si>
    <t>Serrer mes colonnes de guidages HF8</t>
  </si>
  <si>
    <t>Contôler la planéïté (électrode et table) HF8</t>
  </si>
  <si>
    <t>Contôler si pas d'amorçage HF8</t>
  </si>
  <si>
    <t>Contrôler la puissance HF8</t>
  </si>
  <si>
    <t>Vérifier sécurité (anti-flash, relais surintensité…) HF7</t>
  </si>
  <si>
    <t>Vérifier abscence de fuite d'air HF7</t>
  </si>
  <si>
    <t>Vérifier fonctionnement arrêts d'urgence HF7</t>
  </si>
  <si>
    <t>Vidange du séparateur d'air HF7</t>
  </si>
  <si>
    <t>Contrôler la table de coupe HF7</t>
  </si>
  <si>
    <t>Contôler les clinquants HF7</t>
  </si>
  <si>
    <t>Nettoyer les filtres sup/inf HF7</t>
  </si>
  <si>
    <t>Nettoyer le filtre moteur HF7</t>
  </si>
  <si>
    <t>Contrôler ARU HF7</t>
  </si>
  <si>
    <t>Vérifier bouton M/A HF7</t>
  </si>
  <si>
    <t>Vérifier l'état et le fonctionnement HF7</t>
  </si>
  <si>
    <t>Contrôler les téflons HF7</t>
  </si>
  <si>
    <t>Serrer mes colonnes de guidages HF7</t>
  </si>
  <si>
    <t>Contôler la planéïté (électrode et table) HF7</t>
  </si>
  <si>
    <t>Contôler si pas d'amorçage HF7</t>
  </si>
  <si>
    <t>Contrôler la puissance HF7</t>
  </si>
  <si>
    <t>Vérifier sécurité (anti-flash, relais surintensité…) HF6</t>
  </si>
  <si>
    <t>Vérifier abscence de fuite d'air HF6</t>
  </si>
  <si>
    <t>Vérifier fonctionnement arrêts d'urgence HF6</t>
  </si>
  <si>
    <t>Vidange du séparateur d'air HF6</t>
  </si>
  <si>
    <t>Contrôler la table de coupe HF6</t>
  </si>
  <si>
    <t>Contôler les clinquants HF6</t>
  </si>
  <si>
    <t>Nettoyer les filtres sup/inf HF6</t>
  </si>
  <si>
    <t>Nettoyer le filtre moteur HF6</t>
  </si>
  <si>
    <t>Contrôler ARU HF6</t>
  </si>
  <si>
    <t>Vérifier bouton M/A HF6</t>
  </si>
  <si>
    <t>Vérifier l'état et le fonctionnement HF6</t>
  </si>
  <si>
    <t>Contrôler les téflons HF6</t>
  </si>
  <si>
    <t>Serrer mes colonnes de guidages HF6</t>
  </si>
  <si>
    <t>Contôler la planéïté (électrode et table) HF6</t>
  </si>
  <si>
    <t>Contôler si pas d'amorçage HF6</t>
  </si>
  <si>
    <t>Contrôler la puissance HF6</t>
  </si>
  <si>
    <t>Vérifier sécurité (anti-flash, relais surintensité…) HF5</t>
  </si>
  <si>
    <t>Vérifier abscence de fuite d'air HF5</t>
  </si>
  <si>
    <t>Vérifier fonctionnement arrêts d'urgence HF5</t>
  </si>
  <si>
    <t>Vidange du séparateur d'air HF5</t>
  </si>
  <si>
    <t>Contrôler la table de coupe HF5</t>
  </si>
  <si>
    <t>Contôler les clinquants HF5</t>
  </si>
  <si>
    <t>Nettoyer les filtres sup/inf HF5</t>
  </si>
  <si>
    <t>Nettoyer le filtre moteur HF5</t>
  </si>
  <si>
    <t>Contrôler ARU HF5</t>
  </si>
  <si>
    <t>Vérifier bouton M/A HF5</t>
  </si>
  <si>
    <t>Vérifier l'état et le fonctionnement HF5</t>
  </si>
  <si>
    <t>Contrôler les téflons HF5</t>
  </si>
  <si>
    <t>Serrer mes colonnes de guidages HF5</t>
  </si>
  <si>
    <t>Contôler la planéïté (électrode et table) HF5</t>
  </si>
  <si>
    <t>Contôler si pas d'amorçage HF5</t>
  </si>
  <si>
    <t>Contrôler la puissance HF5</t>
  </si>
  <si>
    <t>Vérifier sécurité (anti-flash, relais surintensité…) HF4</t>
  </si>
  <si>
    <t>Vérifier abscence de fuite d'air HF4</t>
  </si>
  <si>
    <t>Vérifier fonctionnement arrêts d'urgence HF4</t>
  </si>
  <si>
    <t>Vidange du séparateur d'air HF4</t>
  </si>
  <si>
    <t>Contrôler la table de coupe HF4</t>
  </si>
  <si>
    <t>Contôler les clinquants HF4</t>
  </si>
  <si>
    <t>Nettoyer les filtres sup/inf HF4</t>
  </si>
  <si>
    <t>Nettoyer le filtre moteur HF4</t>
  </si>
  <si>
    <t>Contrôler ARU HF4</t>
  </si>
  <si>
    <t>Vérifier bouton M/A HF4</t>
  </si>
  <si>
    <t>Vérifier l'état et le fonctionnement HF4</t>
  </si>
  <si>
    <t>Contrôler les téflons HF4</t>
  </si>
  <si>
    <t>Serrer mes colonnes de guidages HF4</t>
  </si>
  <si>
    <t>Contôler la planéïté (électrode et table) HF4</t>
  </si>
  <si>
    <t>Contôler si pas d'amorçage HF4</t>
  </si>
  <si>
    <t>Contrôler la puissance HF4</t>
  </si>
  <si>
    <t>Vérifier sécurité (anti-flash, relais surintensité…) HF3</t>
  </si>
  <si>
    <t>Vérifier abscence de fuite d'air HF3</t>
  </si>
  <si>
    <t>Vérifier fonctionnement arrêts d'urgence HF3</t>
  </si>
  <si>
    <t>Vidange du séparateur d'air HF3</t>
  </si>
  <si>
    <t>Contrôler la table de coupe HF3</t>
  </si>
  <si>
    <t>Contôler les clinquants HF3</t>
  </si>
  <si>
    <t>Nettoyer les filtres sup/inf HF3</t>
  </si>
  <si>
    <t>Nettoyer le filtre moteur HF3</t>
  </si>
  <si>
    <t>Contrôler ARU HF3</t>
  </si>
  <si>
    <t>Vérifier bouton M/A HF3</t>
  </si>
  <si>
    <t>Vérifier l'état et le fonctionnement HF3</t>
  </si>
  <si>
    <t>Contrôler les téflons HF3</t>
  </si>
  <si>
    <t>Serrer mes colonnes de guidages HF3</t>
  </si>
  <si>
    <t>Contôler la planéïté (électrode et table) HF3</t>
  </si>
  <si>
    <t>Contôler si pas d'amorçage HF3</t>
  </si>
  <si>
    <t>Contrôler la puissance HF3</t>
  </si>
  <si>
    <t>Vérifier sécurité (anti-flash, relais surintensité…) HF2</t>
  </si>
  <si>
    <t>Vérifier abscence de fuite d'air HF2</t>
  </si>
  <si>
    <t>Vérifier fonctionnement arrêts d'urgence HF2</t>
  </si>
  <si>
    <t>Vidange du séparateur d'air HF2</t>
  </si>
  <si>
    <t>Contrôler la table de coupe HF2</t>
  </si>
  <si>
    <t>Contôler les clinquants HF2</t>
  </si>
  <si>
    <t>Nettoyer les filtres sup/inf HF2</t>
  </si>
  <si>
    <t>Nettoyer le filtre moteur HF2</t>
  </si>
  <si>
    <t>Contrôler ARU HF2</t>
  </si>
  <si>
    <t>Vérifier bouton M/A HF2</t>
  </si>
  <si>
    <t>Vérifier l'état et le fonctionnement HF2</t>
  </si>
  <si>
    <t>Contrôler les téflons HF2</t>
  </si>
  <si>
    <t>Serrer mes colonnes de guidages HF2</t>
  </si>
  <si>
    <t>Contôler la planéïté (électrode et table) HF2</t>
  </si>
  <si>
    <t>Contôler si pas d'amorçage HF2</t>
  </si>
  <si>
    <t>Contrôler la puissance HF2</t>
  </si>
  <si>
    <t>HF1</t>
  </si>
  <si>
    <t>HF11</t>
  </si>
  <si>
    <t>HF10</t>
  </si>
  <si>
    <t>HF9</t>
  </si>
  <si>
    <t>HF8</t>
  </si>
  <si>
    <t>HF7</t>
  </si>
  <si>
    <t>HF6</t>
  </si>
  <si>
    <t>HF5</t>
  </si>
  <si>
    <t>HF4</t>
  </si>
  <si>
    <t>HF3</t>
  </si>
  <si>
    <t>HF2</t>
  </si>
  <si>
    <t>Tarifs</t>
  </si>
</sst>
</file>

<file path=xl/styles.xml><?xml version="1.0" encoding="utf-8"?>
<styleSheet xmlns="http://schemas.openxmlformats.org/spreadsheetml/2006/main">
  <numFmts count="3">
    <numFmt numFmtId="164" formatCode="dd/mm/yy;@"/>
    <numFmt numFmtId="165" formatCode="0.0"/>
    <numFmt numFmtId="166" formatCode="mm/yy"/>
  </numFmts>
  <fonts count="12">
    <font>
      <sz val="11"/>
      <color theme="1"/>
      <name val="Calibri"/>
      <family val="2"/>
      <scheme val="minor"/>
    </font>
    <font>
      <sz val="11"/>
      <color theme="0"/>
      <name val="Calibri"/>
      <family val="2"/>
      <scheme val="minor"/>
    </font>
    <font>
      <b/>
      <sz val="1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sz val="11"/>
      <name val="Calibri"/>
      <family val="2"/>
      <scheme val="minor"/>
    </font>
    <font>
      <sz val="9"/>
      <color theme="1"/>
      <name val="Calibri"/>
      <family val="2"/>
      <scheme val="minor"/>
    </font>
    <font>
      <sz val="10"/>
      <name val="Calibri"/>
      <family val="2"/>
      <scheme val="minor"/>
    </font>
    <font>
      <b/>
      <sz val="72"/>
      <color theme="1"/>
      <name val="Calibri"/>
      <family val="2"/>
      <scheme val="minor"/>
    </font>
    <font>
      <b/>
      <sz val="20"/>
      <color theme="1"/>
      <name val="Calibri"/>
      <family val="2"/>
      <scheme val="minor"/>
    </font>
    <font>
      <sz val="11"/>
      <color rgb="FF000000"/>
      <name val="Calibri"/>
      <family val="2"/>
      <scheme val="minor"/>
    </font>
  </fonts>
  <fills count="13">
    <fill>
      <patternFill patternType="none"/>
    </fill>
    <fill>
      <patternFill patternType="gray125"/>
    </fill>
    <fill>
      <patternFill patternType="solid">
        <fgColor rgb="FFFF0000"/>
        <bgColor indexed="64"/>
      </patternFill>
    </fill>
    <fill>
      <patternFill patternType="solid">
        <fgColor rgb="FF00B050"/>
        <bgColor indexed="64"/>
      </patternFill>
    </fill>
    <fill>
      <patternFill patternType="solid">
        <fgColor rgb="FF0070C0"/>
        <bgColor indexed="64"/>
      </patternFill>
    </fill>
    <fill>
      <patternFill patternType="solid">
        <fgColor theme="0"/>
        <bgColor indexed="64"/>
      </patternFill>
    </fill>
    <fill>
      <patternFill patternType="solid">
        <fgColor rgb="FF00B0F0"/>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66CCFF"/>
        <bgColor indexed="64"/>
      </patternFill>
    </fill>
  </fills>
  <borders count="3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style="medium">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bottom style="thick">
        <color indexed="64"/>
      </bottom>
      <diagonal/>
    </border>
    <border>
      <left style="medium">
        <color indexed="64"/>
      </left>
      <right/>
      <top/>
      <bottom style="thick">
        <color indexed="64"/>
      </bottom>
      <diagonal/>
    </border>
    <border>
      <left style="medium">
        <color indexed="64"/>
      </left>
      <right style="thin">
        <color indexed="64"/>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ck">
        <color indexed="64"/>
      </left>
      <right style="medium">
        <color indexed="64"/>
      </right>
      <top/>
      <bottom/>
      <diagonal/>
    </border>
    <border>
      <left style="thick">
        <color indexed="64"/>
      </left>
      <right style="medium">
        <color indexed="64"/>
      </right>
      <top/>
      <bottom style="thick">
        <color indexed="64"/>
      </bottom>
      <diagonal/>
    </border>
    <border>
      <left style="thin">
        <color indexed="64"/>
      </left>
      <right style="thick">
        <color indexed="64"/>
      </right>
      <top style="medium">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ck">
        <color indexed="64"/>
      </right>
      <top/>
      <bottom style="thin">
        <color indexed="64"/>
      </bottom>
      <diagonal/>
    </border>
    <border>
      <left style="thin">
        <color indexed="64"/>
      </left>
      <right style="thick">
        <color indexed="64"/>
      </right>
      <top style="thin">
        <color indexed="64"/>
      </top>
      <bottom style="thick">
        <color indexed="64"/>
      </bottom>
      <diagonal/>
    </border>
    <border>
      <left style="medium">
        <color indexed="64"/>
      </left>
      <right style="thick">
        <color indexed="64"/>
      </right>
      <top style="medium">
        <color indexed="64"/>
      </top>
      <bottom style="medium">
        <color indexed="64"/>
      </bottom>
      <diagonal/>
    </border>
    <border>
      <left/>
      <right style="thick">
        <color indexed="64"/>
      </right>
      <top/>
      <bottom style="medium">
        <color indexed="64"/>
      </bottom>
      <diagonal/>
    </border>
    <border>
      <left style="thick">
        <color indexed="64"/>
      </left>
      <right style="medium">
        <color indexed="64"/>
      </right>
      <top style="thick">
        <color indexed="64"/>
      </top>
      <bottom/>
      <diagonal/>
    </border>
    <border>
      <left style="medium">
        <color indexed="64"/>
      </left>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thick">
        <color indexed="64"/>
      </left>
      <right style="medium">
        <color indexed="64"/>
      </right>
      <top style="thick">
        <color indexed="64"/>
      </top>
      <bottom style="medium">
        <color indexed="64"/>
      </bottom>
      <diagonal/>
    </border>
    <border>
      <left/>
      <right style="medium">
        <color indexed="64"/>
      </right>
      <top style="thick">
        <color indexed="64"/>
      </top>
      <bottom style="medium">
        <color indexed="64"/>
      </bottom>
      <diagonal/>
    </border>
    <border>
      <left style="medium">
        <color indexed="64"/>
      </left>
      <right style="thick">
        <color indexed="64"/>
      </right>
      <top style="thick">
        <color indexed="64"/>
      </top>
      <bottom style="medium">
        <color indexed="64"/>
      </bottom>
      <diagonal/>
    </border>
    <border>
      <left style="medium">
        <color indexed="64"/>
      </left>
      <right/>
      <top style="medium">
        <color indexed="64"/>
      </top>
      <bottom/>
      <diagonal/>
    </border>
    <border>
      <left/>
      <right style="thick">
        <color indexed="64"/>
      </right>
      <top/>
      <bottom/>
      <diagonal/>
    </border>
    <border>
      <left style="thick">
        <color indexed="64"/>
      </left>
      <right/>
      <top/>
      <bottom style="thick">
        <color indexed="64"/>
      </bottom>
      <diagonal/>
    </border>
  </borders>
  <cellStyleXfs count="1">
    <xf numFmtId="0" fontId="0" fillId="0" borderId="0"/>
  </cellStyleXfs>
  <cellXfs count="104">
    <xf numFmtId="0" fontId="0" fillId="0" borderId="0" xfId="0"/>
    <xf numFmtId="0" fontId="0" fillId="2" borderId="4" xfId="0" applyFill="1" applyBorder="1"/>
    <xf numFmtId="0" fontId="0" fillId="0" borderId="0" xfId="0" applyBorder="1" applyAlignment="1">
      <alignment horizontal="center" vertical="center"/>
    </xf>
    <xf numFmtId="14" fontId="1" fillId="0" borderId="0" xfId="0" applyNumberFormat="1" applyFont="1"/>
    <xf numFmtId="0" fontId="1" fillId="0" borderId="0" xfId="0" applyFont="1"/>
    <xf numFmtId="0" fontId="0" fillId="0" borderId="0" xfId="0" applyFont="1"/>
    <xf numFmtId="0" fontId="0" fillId="0" borderId="0" xfId="0" applyAlignment="1">
      <alignment horizontal="center" vertical="center"/>
    </xf>
    <xf numFmtId="0" fontId="3" fillId="0" borderId="0" xfId="0" applyFont="1"/>
    <xf numFmtId="0" fontId="0" fillId="7" borderId="0" xfId="0" applyFill="1" applyBorder="1" applyAlignment="1">
      <alignment horizontal="center" vertical="center"/>
    </xf>
    <xf numFmtId="0" fontId="0" fillId="7" borderId="0" xfId="0" applyNumberFormat="1" applyFill="1" applyBorder="1" applyAlignment="1">
      <alignment horizontal="center" vertical="center"/>
    </xf>
    <xf numFmtId="14" fontId="0" fillId="7" borderId="0" xfId="0" applyNumberFormat="1" applyFill="1" applyBorder="1" applyAlignment="1">
      <alignment horizontal="center" vertical="center"/>
    </xf>
    <xf numFmtId="0" fontId="3" fillId="7" borderId="0" xfId="0" applyFont="1" applyFill="1" applyBorder="1"/>
    <xf numFmtId="0" fontId="3" fillId="0" borderId="0" xfId="0" applyFont="1" applyFill="1"/>
    <xf numFmtId="0" fontId="0" fillId="7" borderId="6" xfId="0" applyFill="1" applyBorder="1" applyAlignment="1">
      <alignment horizontal="center" vertical="center"/>
    </xf>
    <xf numFmtId="0" fontId="2" fillId="5" borderId="5" xfId="0" applyFont="1" applyFill="1" applyBorder="1" applyAlignment="1">
      <alignment horizontal="center"/>
    </xf>
    <xf numFmtId="0" fontId="0" fillId="0" borderId="7" xfId="0" applyNumberFormat="1" applyBorder="1" applyAlignment="1">
      <alignment horizontal="center" vertical="center"/>
    </xf>
    <xf numFmtId="0" fontId="3" fillId="0" borderId="10" xfId="0" applyFont="1" applyBorder="1"/>
    <xf numFmtId="0" fontId="3" fillId="0" borderId="11" xfId="0" applyFont="1" applyBorder="1"/>
    <xf numFmtId="164" fontId="0" fillId="0" borderId="7" xfId="0" applyNumberFormat="1" applyBorder="1" applyAlignment="1">
      <alignment horizontal="center" vertical="center"/>
    </xf>
    <xf numFmtId="0" fontId="4" fillId="6" borderId="3" xfId="0" applyFont="1" applyFill="1" applyBorder="1" applyAlignment="1">
      <alignment horizontal="center"/>
    </xf>
    <xf numFmtId="0" fontId="0" fillId="0" borderId="1"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164" fontId="0" fillId="0" borderId="6" xfId="0" applyNumberFormat="1" applyBorder="1" applyAlignment="1">
      <alignment horizontal="center" vertical="center"/>
    </xf>
    <xf numFmtId="164" fontId="0" fillId="0" borderId="7" xfId="0" applyNumberFormat="1" applyFill="1" applyBorder="1" applyAlignment="1">
      <alignment horizontal="center" vertical="center"/>
    </xf>
    <xf numFmtId="0" fontId="0" fillId="0" borderId="7" xfId="0" applyNumberFormat="1" applyFill="1" applyBorder="1" applyAlignment="1">
      <alignment horizontal="center" vertical="center"/>
    </xf>
    <xf numFmtId="164" fontId="0" fillId="0" borderId="6" xfId="0" applyNumberFormat="1" applyFill="1" applyBorder="1" applyAlignment="1">
      <alignment horizontal="center" vertical="center"/>
    </xf>
    <xf numFmtId="0" fontId="3" fillId="0" borderId="8" xfId="0" applyFont="1" applyFill="1" applyBorder="1"/>
    <xf numFmtId="0" fontId="3" fillId="0" borderId="9" xfId="0" applyFont="1" applyFill="1" applyBorder="1"/>
    <xf numFmtId="0" fontId="6" fillId="0" borderId="11" xfId="0" applyFont="1" applyBorder="1" applyAlignment="1">
      <alignment horizontal="center" vertical="center"/>
    </xf>
    <xf numFmtId="164" fontId="0" fillId="0" borderId="12" xfId="0" applyNumberFormat="1" applyBorder="1" applyAlignment="1">
      <alignment horizontal="center" vertical="center"/>
    </xf>
    <xf numFmtId="164" fontId="0" fillId="0" borderId="7" xfId="0" applyNumberFormat="1" applyBorder="1" applyAlignment="1">
      <alignment horizontal="center"/>
    </xf>
    <xf numFmtId="164" fontId="0" fillId="0" borderId="12" xfId="0" applyNumberFormat="1" applyBorder="1" applyAlignment="1">
      <alignment horizontal="center"/>
    </xf>
    <xf numFmtId="0" fontId="6" fillId="0" borderId="14" xfId="0" applyFont="1" applyBorder="1" applyAlignment="1">
      <alignment horizontal="center" vertical="center"/>
    </xf>
    <xf numFmtId="0" fontId="3" fillId="0" borderId="13" xfId="0" applyFont="1" applyBorder="1" applyAlignment="1">
      <alignment horizontal="center" vertical="center"/>
    </xf>
    <xf numFmtId="0" fontId="6" fillId="0" borderId="10" xfId="0" applyFont="1" applyBorder="1" applyAlignment="1">
      <alignment horizontal="center" vertical="center"/>
    </xf>
    <xf numFmtId="0" fontId="0" fillId="10" borderId="11" xfId="0" applyFill="1" applyBorder="1" applyAlignment="1">
      <alignment horizontal="center" vertical="center"/>
    </xf>
    <xf numFmtId="0" fontId="7" fillId="10" borderId="11" xfId="0" applyFont="1" applyFill="1" applyBorder="1" applyAlignment="1">
      <alignment horizontal="center" vertical="center"/>
    </xf>
    <xf numFmtId="14" fontId="8" fillId="11" borderId="11" xfId="0" applyNumberFormat="1" applyFont="1" applyFill="1" applyBorder="1" applyAlignment="1">
      <alignment horizontal="center" vertical="center"/>
    </xf>
    <xf numFmtId="14" fontId="8" fillId="0" borderId="11" xfId="0" applyNumberFormat="1" applyFont="1" applyFill="1" applyBorder="1" applyAlignment="1">
      <alignment horizontal="center" vertical="center"/>
    </xf>
    <xf numFmtId="0" fontId="0" fillId="0" borderId="11" xfId="0" applyBorder="1" applyAlignment="1">
      <alignment horizontal="center"/>
    </xf>
    <xf numFmtId="0" fontId="8" fillId="11" borderId="11" xfId="0" applyFont="1" applyFill="1" applyBorder="1" applyAlignment="1">
      <alignment horizontal="left" vertical="center" indent="1"/>
    </xf>
    <xf numFmtId="16" fontId="8" fillId="11" borderId="11" xfId="0" applyNumberFormat="1" applyFont="1" applyFill="1" applyBorder="1" applyAlignment="1">
      <alignment horizontal="left" vertical="center" indent="1"/>
    </xf>
    <xf numFmtId="165" fontId="0" fillId="0" borderId="0" xfId="0" applyNumberFormat="1"/>
    <xf numFmtId="165" fontId="0" fillId="0" borderId="5" xfId="0" applyNumberFormat="1" applyBorder="1" applyAlignment="1">
      <alignment horizontal="center" vertical="center"/>
    </xf>
    <xf numFmtId="165" fontId="0" fillId="0" borderId="7" xfId="0" applyNumberFormat="1" applyBorder="1" applyAlignment="1">
      <alignment horizontal="center" vertical="center"/>
    </xf>
    <xf numFmtId="164" fontId="0" fillId="7" borderId="6" xfId="0" applyNumberFormat="1" applyFill="1" applyBorder="1" applyAlignment="1">
      <alignment horizontal="center" vertical="center"/>
    </xf>
    <xf numFmtId="164" fontId="0" fillId="7" borderId="16" xfId="0" applyNumberFormat="1" applyFill="1" applyBorder="1" applyAlignment="1">
      <alignment horizontal="center" vertical="center"/>
    </xf>
    <xf numFmtId="0" fontId="3" fillId="7" borderId="17" xfId="0" applyFont="1" applyFill="1" applyBorder="1"/>
    <xf numFmtId="0" fontId="3" fillId="0" borderId="18" xfId="0" applyFont="1" applyFill="1" applyBorder="1"/>
    <xf numFmtId="0" fontId="0" fillId="7" borderId="19" xfId="0" applyFont="1" applyFill="1" applyBorder="1"/>
    <xf numFmtId="0" fontId="0" fillId="0" borderId="19" xfId="0" applyFont="1" applyBorder="1" applyAlignment="1">
      <alignment horizontal="center"/>
    </xf>
    <xf numFmtId="0" fontId="6" fillId="0" borderId="21" xfId="0" applyFont="1" applyBorder="1" applyAlignment="1">
      <alignment horizontal="center" vertical="center"/>
    </xf>
    <xf numFmtId="0" fontId="6" fillId="0" borderId="22" xfId="0" applyFont="1" applyBorder="1" applyAlignment="1">
      <alignment horizontal="center" vertical="center"/>
    </xf>
    <xf numFmtId="0" fontId="3" fillId="0" borderId="22" xfId="0" applyFont="1" applyBorder="1"/>
    <xf numFmtId="0" fontId="3" fillId="0" borderId="23" xfId="0" applyFont="1" applyFill="1" applyBorder="1"/>
    <xf numFmtId="0" fontId="3" fillId="0" borderId="24" xfId="0" applyFont="1" applyFill="1" applyBorder="1"/>
    <xf numFmtId="0" fontId="2" fillId="5" borderId="25" xfId="0" applyFont="1" applyFill="1" applyBorder="1" applyAlignment="1">
      <alignment horizontal="center"/>
    </xf>
    <xf numFmtId="0" fontId="3" fillId="7" borderId="26" xfId="0" applyFont="1" applyFill="1" applyBorder="1"/>
    <xf numFmtId="0" fontId="0" fillId="0" borderId="0" xfId="0" applyBorder="1"/>
    <xf numFmtId="0" fontId="4" fillId="2" borderId="27" xfId="0" applyFont="1" applyFill="1" applyBorder="1" applyAlignment="1">
      <alignment horizontal="center"/>
    </xf>
    <xf numFmtId="0" fontId="2" fillId="8" borderId="28" xfId="0" applyFont="1" applyFill="1" applyBorder="1" applyAlignment="1">
      <alignment horizontal="center"/>
    </xf>
    <xf numFmtId="0" fontId="2" fillId="6" borderId="29" xfId="0" applyFont="1" applyFill="1" applyBorder="1" applyAlignment="1">
      <alignment horizontal="center"/>
    </xf>
    <xf numFmtId="0" fontId="4" fillId="9" borderId="29" xfId="0" applyFont="1" applyFill="1" applyBorder="1" applyAlignment="1">
      <alignment horizontal="center"/>
    </xf>
    <xf numFmtId="14" fontId="5" fillId="0" borderId="30" xfId="0" applyNumberFormat="1" applyFont="1" applyBorder="1" applyAlignment="1">
      <alignment horizontal="center" textRotation="68"/>
    </xf>
    <xf numFmtId="14" fontId="5" fillId="0" borderId="29" xfId="0" applyNumberFormat="1" applyFont="1" applyBorder="1" applyAlignment="1">
      <alignment horizontal="center" textRotation="68"/>
    </xf>
    <xf numFmtId="14" fontId="5" fillId="0" borderId="28" xfId="0" applyNumberFormat="1" applyFont="1" applyBorder="1" applyAlignment="1">
      <alignment horizontal="center" textRotation="68"/>
    </xf>
    <xf numFmtId="14" fontId="5" fillId="0" borderId="31" xfId="0" applyNumberFormat="1" applyFont="1" applyBorder="1" applyAlignment="1">
      <alignment horizontal="center" textRotation="68"/>
    </xf>
    <xf numFmtId="14" fontId="5" fillId="0" borderId="32" xfId="0" applyNumberFormat="1" applyFont="1" applyBorder="1" applyAlignment="1">
      <alignment horizontal="center" textRotation="68"/>
    </xf>
    <xf numFmtId="0" fontId="3" fillId="0" borderId="8" xfId="0" applyFont="1" applyBorder="1" applyAlignment="1">
      <alignment horizontal="center" vertical="center"/>
    </xf>
    <xf numFmtId="0" fontId="6" fillId="0" borderId="9" xfId="0" applyFont="1" applyBorder="1" applyAlignment="1">
      <alignment horizontal="center" vertical="center"/>
    </xf>
    <xf numFmtId="0" fontId="6" fillId="0" borderId="23" xfId="0" applyFont="1" applyBorder="1" applyAlignment="1">
      <alignment horizontal="center" vertical="center"/>
    </xf>
    <xf numFmtId="164" fontId="0" fillId="0" borderId="15" xfId="0" applyNumberFormat="1" applyFill="1" applyBorder="1" applyAlignment="1">
      <alignment horizontal="center" vertical="center"/>
    </xf>
    <xf numFmtId="0" fontId="0" fillId="7" borderId="0" xfId="0" applyFill="1" applyBorder="1" applyAlignment="1">
      <alignment horizontal="center"/>
    </xf>
    <xf numFmtId="164" fontId="0" fillId="7" borderId="7" xfId="0" applyNumberFormat="1" applyFill="1" applyBorder="1" applyAlignment="1">
      <alignment horizontal="center"/>
    </xf>
    <xf numFmtId="165" fontId="0" fillId="7" borderId="7" xfId="0" applyNumberFormat="1" applyFill="1" applyBorder="1" applyAlignment="1">
      <alignment horizontal="center" vertical="center"/>
    </xf>
    <xf numFmtId="0" fontId="0" fillId="7" borderId="0" xfId="0" applyFill="1" applyAlignment="1">
      <alignment horizontal="center" vertical="center"/>
    </xf>
    <xf numFmtId="165" fontId="0" fillId="0" borderId="1" xfId="0" applyNumberFormat="1" applyBorder="1" applyAlignment="1">
      <alignment horizontal="center" vertical="center"/>
    </xf>
    <xf numFmtId="0" fontId="0" fillId="0" borderId="0" xfId="0" applyNumberFormat="1" applyBorder="1" applyAlignment="1">
      <alignment horizontal="center" vertical="center"/>
    </xf>
    <xf numFmtId="0" fontId="0" fillId="0" borderId="0" xfId="0" applyNumberFormat="1" applyAlignment="1">
      <alignment horizontal="center" vertical="center"/>
    </xf>
    <xf numFmtId="165" fontId="0" fillId="7" borderId="33" xfId="0" applyNumberFormat="1" applyFill="1" applyBorder="1" applyAlignment="1">
      <alignment horizontal="center" vertical="center"/>
    </xf>
    <xf numFmtId="0" fontId="3" fillId="0" borderId="17" xfId="0" applyFont="1" applyFill="1" applyBorder="1"/>
    <xf numFmtId="0" fontId="0" fillId="0" borderId="0" xfId="0" applyFont="1" applyAlignment="1">
      <alignment horizontal="center"/>
    </xf>
    <xf numFmtId="0" fontId="3" fillId="7" borderId="0" xfId="0" applyFont="1" applyFill="1"/>
    <xf numFmtId="0" fontId="4" fillId="3" borderId="15" xfId="0" applyNumberFormat="1" applyFont="1" applyFill="1" applyBorder="1" applyAlignment="1">
      <alignment horizontal="center" vertical="center"/>
    </xf>
    <xf numFmtId="0" fontId="0" fillId="0" borderId="11" xfId="0" applyBorder="1"/>
    <xf numFmtId="0" fontId="0" fillId="0" borderId="11" xfId="0" applyFont="1" applyBorder="1"/>
    <xf numFmtId="0" fontId="4" fillId="2" borderId="11" xfId="0" applyFont="1" applyFill="1" applyBorder="1" applyAlignment="1">
      <alignment horizontal="center"/>
    </xf>
    <xf numFmtId="0" fontId="4" fillId="2" borderId="35" xfId="0" applyFont="1" applyFill="1" applyBorder="1" applyAlignment="1">
      <alignment horizontal="center"/>
    </xf>
    <xf numFmtId="0" fontId="3" fillId="0" borderId="20" xfId="0" applyFont="1" applyBorder="1"/>
    <xf numFmtId="0" fontId="0" fillId="0" borderId="20" xfId="0" applyFill="1" applyBorder="1" applyAlignment="1">
      <alignment horizontal="center" vertical="center"/>
    </xf>
    <xf numFmtId="166" fontId="4" fillId="0" borderId="11" xfId="0" applyNumberFormat="1" applyFont="1" applyBorder="1" applyAlignment="1">
      <alignment horizontal="center"/>
    </xf>
    <xf numFmtId="0" fontId="9" fillId="0" borderId="34" xfId="0" applyFont="1" applyBorder="1" applyAlignment="1">
      <alignment horizontal="center" vertical="center" textRotation="90"/>
    </xf>
    <xf numFmtId="0" fontId="0" fillId="3" borderId="1" xfId="0" applyFill="1" applyBorder="1" applyAlignment="1">
      <alignment horizontal="center"/>
    </xf>
    <xf numFmtId="0" fontId="0" fillId="3" borderId="3" xfId="0" applyFill="1" applyBorder="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4" borderId="3" xfId="0" applyFill="1" applyBorder="1" applyAlignment="1">
      <alignment horizontal="center"/>
    </xf>
    <xf numFmtId="0" fontId="10" fillId="12" borderId="11" xfId="0" applyFont="1" applyFill="1" applyBorder="1" applyAlignment="1">
      <alignment horizontal="center"/>
    </xf>
    <xf numFmtId="0" fontId="6" fillId="0" borderId="0" xfId="0" applyFont="1"/>
    <xf numFmtId="0" fontId="6" fillId="0" borderId="0" xfId="0" applyFont="1" applyAlignment="1">
      <alignment horizontal="center"/>
    </xf>
    <xf numFmtId="0" fontId="6" fillId="0" borderId="0" xfId="0" applyFont="1" applyAlignment="1">
      <alignment horizontal="center"/>
    </xf>
    <xf numFmtId="0" fontId="6" fillId="0" borderId="0" xfId="0" applyFont="1" applyFill="1" applyBorder="1"/>
  </cellXfs>
  <cellStyles count="1">
    <cellStyle name="Normal" xfId="0" builtinId="0"/>
  </cellStyles>
  <dxfs count="60">
    <dxf>
      <numFmt numFmtId="0" formatCode="General"/>
      <alignment horizontal="center" vertical="center" textRotation="0" wrapText="0" indent="0" relativeIndent="255" justifyLastLine="0" shrinkToFit="0" readingOrder="0"/>
    </dxf>
    <dxf>
      <numFmt numFmtId="0" formatCode="General"/>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numFmt numFmtId="165" formatCode="0.0"/>
      <border diagonalUp="0" diagonalDown="0" outline="0">
        <left style="medium">
          <color indexed="64"/>
        </left>
        <right/>
        <top style="medium">
          <color auto="1"/>
        </top>
        <bottom style="medium">
          <color auto="1"/>
        </bottom>
      </border>
    </dxf>
    <dxf>
      <numFmt numFmtId="164"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C00000"/>
      </font>
      <fill>
        <patternFill>
          <bgColor rgb="FFFF7C80"/>
        </patternFill>
      </fill>
    </dxf>
    <dxf>
      <font>
        <color rgb="FF0070C0"/>
      </font>
      <fill>
        <patternFill>
          <bgColor rgb="FF66CCFF"/>
        </patternFill>
      </fill>
    </dxf>
    <dxf>
      <font>
        <color rgb="FF00B050"/>
      </font>
      <fill>
        <patternFill>
          <bgColor rgb="FF00B050"/>
        </patternFill>
      </fill>
    </dxf>
    <dxf>
      <font>
        <color rgb="FF00B050"/>
      </font>
      <fill>
        <patternFill patternType="solid">
          <bgColor rgb="FF00B050"/>
        </patternFill>
      </fill>
    </dxf>
    <dxf>
      <font>
        <color rgb="FFC00000"/>
      </font>
      <fill>
        <patternFill>
          <bgColor rgb="FFFF7C80"/>
        </patternFill>
      </fill>
    </dxf>
    <dxf>
      <font>
        <color rgb="FFFF0000"/>
      </font>
      <fill>
        <patternFill>
          <bgColor rgb="FFFF9999"/>
        </patternFill>
      </fill>
    </dxf>
    <dxf>
      <font>
        <color rgb="FFFF0000"/>
      </font>
      <fill>
        <patternFill>
          <bgColor rgb="FFFF9999"/>
        </patternFill>
      </fill>
    </dxf>
  </dxfs>
  <tableStyles count="0" defaultTableStyle="TableStyleMedium2" defaultPivotStyle="PivotStyleLight16"/>
  <colors>
    <mruColors>
      <color rgb="FF66CCFF"/>
      <color rgb="FF66FF66"/>
      <color rgb="FFFF7C80"/>
      <color rgb="FFEAEAEA"/>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1520536</xdr:colOff>
      <xdr:row>3</xdr:row>
      <xdr:rowOff>171450</xdr:rowOff>
    </xdr:from>
    <xdr:to>
      <xdr:col>6</xdr:col>
      <xdr:colOff>50099</xdr:colOff>
      <xdr:row>3</xdr:row>
      <xdr:rowOff>585450</xdr:rowOff>
    </xdr:to>
    <xdr:sp macro="[0]!ThisWorkbook.Date_demain_boucle" textlink="">
      <xdr:nvSpPr>
        <xdr:cNvPr id="4" name="Flèche droite 3"/>
        <xdr:cNvSpPr/>
      </xdr:nvSpPr>
      <xdr:spPr>
        <a:xfrm>
          <a:off x="6508172" y="725632"/>
          <a:ext cx="774000" cy="414000"/>
        </a:xfrm>
        <a:prstGeom prst="rightArrow">
          <a:avLst/>
        </a:prstGeom>
        <a:solidFill>
          <a:schemeClr val="tx1"/>
        </a:solidFill>
        <a:ln>
          <a:noFill/>
        </a:ln>
        <a:effectLst>
          <a:outerShdw blurRad="50800" dist="38100" dir="2700000" algn="tl"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2697480</xdr:colOff>
      <xdr:row>3</xdr:row>
      <xdr:rowOff>157596</xdr:rowOff>
    </xdr:from>
    <xdr:to>
      <xdr:col>4</xdr:col>
      <xdr:colOff>63262</xdr:colOff>
      <xdr:row>3</xdr:row>
      <xdr:rowOff>571596</xdr:rowOff>
    </xdr:to>
    <xdr:sp macro="[0]!ThisWorkbook.Date_Hier_boucle" textlink="">
      <xdr:nvSpPr>
        <xdr:cNvPr id="5" name="Flèche gauche 4"/>
        <xdr:cNvSpPr/>
      </xdr:nvSpPr>
      <xdr:spPr>
        <a:xfrm>
          <a:off x="4276898" y="711778"/>
          <a:ext cx="774000" cy="414000"/>
        </a:xfrm>
        <a:prstGeom prst="leftArrow">
          <a:avLst/>
        </a:prstGeom>
        <a:solidFill>
          <a:schemeClr val="tx1"/>
        </a:solidFill>
        <a:ln>
          <a:noFill/>
        </a:ln>
        <a:effectLst>
          <a:outerShdw blurRad="50800" dist="38100" dir="5400000" algn="t"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47625</xdr:colOff>
      <xdr:row>12</xdr:row>
      <xdr:rowOff>120015</xdr:rowOff>
    </xdr:from>
    <xdr:to>
      <xdr:col>2</xdr:col>
      <xdr:colOff>200025</xdr:colOff>
      <xdr:row>31</xdr:row>
      <xdr:rowOff>32385</xdr:rowOff>
    </xdr:to>
    <xdr:sp macro="" textlink="">
      <xdr:nvSpPr>
        <xdr:cNvPr id="2" name="Flèche vers le bas 1"/>
        <xdr:cNvSpPr/>
      </xdr:nvSpPr>
      <xdr:spPr>
        <a:xfrm>
          <a:off x="2661285" y="2314575"/>
          <a:ext cx="152400" cy="338709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257175</xdr:colOff>
      <xdr:row>12</xdr:row>
      <xdr:rowOff>28574</xdr:rowOff>
    </xdr:from>
    <xdr:to>
      <xdr:col>2</xdr:col>
      <xdr:colOff>2066925</xdr:colOff>
      <xdr:row>29</xdr:row>
      <xdr:rowOff>142875</xdr:rowOff>
    </xdr:to>
    <xdr:sp macro="" textlink="">
      <xdr:nvSpPr>
        <xdr:cNvPr id="3" name="Rectangle 2"/>
        <xdr:cNvSpPr/>
      </xdr:nvSpPr>
      <xdr:spPr>
        <a:xfrm>
          <a:off x="2800350"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238125</xdr:colOff>
      <xdr:row>1</xdr:row>
      <xdr:rowOff>47625</xdr:rowOff>
    </xdr:from>
    <xdr:to>
      <xdr:col>2</xdr:col>
      <xdr:colOff>2057400</xdr:colOff>
      <xdr:row>11</xdr:row>
      <xdr:rowOff>161925</xdr:rowOff>
    </xdr:to>
    <xdr:sp macro="" textlink="">
      <xdr:nvSpPr>
        <xdr:cNvPr id="4" name="Rectangle 3"/>
        <xdr:cNvSpPr/>
      </xdr:nvSpPr>
      <xdr:spPr>
        <a:xfrm>
          <a:off x="17621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2</xdr:col>
      <xdr:colOff>38100</xdr:colOff>
      <xdr:row>1</xdr:row>
      <xdr:rowOff>28575</xdr:rowOff>
    </xdr:from>
    <xdr:to>
      <xdr:col>2</xdr:col>
      <xdr:colOff>190500</xdr:colOff>
      <xdr:row>11</xdr:row>
      <xdr:rowOff>133350</xdr:rowOff>
    </xdr:to>
    <xdr:sp macro="" textlink="">
      <xdr:nvSpPr>
        <xdr:cNvPr id="5" name="Flèche vers le bas 4"/>
        <xdr:cNvSpPr/>
      </xdr:nvSpPr>
      <xdr:spPr>
        <a:xfrm>
          <a:off x="42291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ables/table1.xml><?xml version="1.0" encoding="utf-8"?>
<table xmlns="http://schemas.openxmlformats.org/spreadsheetml/2006/main" id="1" name="Tableau1" displayName="Tableau1" ref="C3:I190" totalsRowShown="0" tableBorderDxfId="6">
  <autoFilter ref="C3:I190"/>
  <tableColumns count="7">
    <tableColumn id="1" name="Opérations de Maintenance"/>
    <tableColumn id="2" name="Antérieur" dataDxfId="5"/>
    <tableColumn id="3" name="Prochaine" dataDxfId="4">
      <calculatedColumnFormula>IF(OR($D4="",$H4=""),"",$D4+$H4)</calculatedColumnFormula>
    </tableColumn>
    <tableColumn id="4" name="P" dataDxfId="3"/>
    <tableColumn id="5" name="Unité" dataDxfId="2"/>
    <tableColumn id="6" name="tps en jours" dataDxfId="1">
      <calculatedColumnFormula>IF(Y4&gt;0,Y4,"")</calculatedColumnFormula>
    </tableColumn>
    <tableColumn id="7" name="Durée (en min)" dataDxfId="0">
      <calculatedColumnFormula>IF(Y4&lt;0,"Z4","")</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BX194"/>
  <sheetViews>
    <sheetView showGridLines="0" showZeros="0" tabSelected="1" topLeftCell="O1" zoomScale="85" zoomScaleNormal="85" workbookViewId="0">
      <selection activeCell="AM11" sqref="AM11"/>
    </sheetView>
  </sheetViews>
  <sheetFormatPr baseColWidth="10" defaultRowHeight="15"/>
  <cols>
    <col min="2" max="2" width="11.42578125" hidden="1" customWidth="1"/>
    <col min="3" max="3" width="49.7109375" customWidth="1"/>
    <col min="4" max="4" width="29.7109375" hidden="1" customWidth="1"/>
    <col min="5" max="5" width="32.7109375" bestFit="1" customWidth="1"/>
    <col min="6" max="6" width="18.42578125" hidden="1" customWidth="1"/>
    <col min="7" max="7" width="5" bestFit="1" customWidth="1"/>
    <col min="8" max="35" width="4.7109375" customWidth="1"/>
  </cols>
  <sheetData>
    <row r="1" spans="1:76">
      <c r="A1" s="4"/>
      <c r="B1" s="4"/>
      <c r="C1" s="4"/>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c r="AI1" s="4"/>
      <c r="AJ1" s="4"/>
      <c r="AK1" s="4"/>
    </row>
    <row r="2" spans="1:76">
      <c r="A2" s="3">
        <v>42485</v>
      </c>
      <c r="B2" s="4"/>
      <c r="C2" s="4"/>
      <c r="D2" s="4"/>
      <c r="E2" s="4"/>
      <c r="F2" s="4"/>
      <c r="G2" s="4"/>
      <c r="H2" s="4"/>
      <c r="I2" s="4"/>
      <c r="J2" s="4"/>
      <c r="K2" s="4"/>
      <c r="L2" s="4"/>
      <c r="M2" s="4"/>
      <c r="N2" s="4"/>
      <c r="O2" s="4"/>
      <c r="P2" s="4"/>
      <c r="Q2" s="4"/>
      <c r="R2" s="4"/>
      <c r="S2" s="4"/>
      <c r="T2" s="4"/>
      <c r="U2" s="4"/>
      <c r="V2" s="4"/>
      <c r="W2" s="4"/>
      <c r="X2" s="4"/>
      <c r="Y2" s="4"/>
      <c r="Z2" s="4"/>
      <c r="AA2" s="4"/>
      <c r="AB2" s="4"/>
      <c r="AC2" s="4"/>
      <c r="AD2" s="4"/>
      <c r="AE2" s="4"/>
      <c r="AF2" s="4"/>
      <c r="AG2" s="4"/>
      <c r="AH2" s="4"/>
      <c r="AI2" s="4"/>
      <c r="AJ2" s="4"/>
      <c r="AK2" s="100"/>
      <c r="AL2" s="100"/>
      <c r="AM2" s="100"/>
      <c r="AN2" s="100"/>
      <c r="AO2" s="100"/>
      <c r="AP2" s="100"/>
      <c r="AQ2" s="100"/>
      <c r="AR2" s="100"/>
      <c r="AS2" s="100"/>
      <c r="AT2" s="100"/>
      <c r="AU2" s="100"/>
      <c r="AV2" s="100"/>
      <c r="AW2" s="100"/>
      <c r="AX2" s="100"/>
      <c r="AY2" s="100"/>
      <c r="AZ2" s="100"/>
      <c r="BA2" s="100"/>
      <c r="BB2" s="100"/>
      <c r="BC2" s="100"/>
      <c r="BD2" s="100"/>
      <c r="BE2" s="100"/>
      <c r="BF2" s="100"/>
      <c r="BG2" s="100"/>
      <c r="BH2" s="100"/>
      <c r="BI2" s="100"/>
      <c r="BJ2" s="100"/>
      <c r="BK2" s="100"/>
      <c r="BL2" s="100"/>
      <c r="BM2" s="100"/>
      <c r="BN2" s="100"/>
      <c r="BO2" s="100"/>
      <c r="BP2" s="100"/>
      <c r="BQ2" s="100"/>
      <c r="BR2" s="100"/>
      <c r="BS2" s="100"/>
      <c r="BT2" s="100"/>
      <c r="BU2" s="100"/>
      <c r="BV2" s="100"/>
      <c r="BW2" s="100"/>
      <c r="BX2" s="100"/>
    </row>
    <row r="3" spans="1:76" ht="15.75" thickBot="1">
      <c r="A3" s="4"/>
      <c r="C3" s="5"/>
      <c r="D3" s="5"/>
      <c r="E3" s="4">
        <f t="shared" ref="E3:AF3" si="0">WEEKDAY(G4,2)</f>
        <v>1</v>
      </c>
      <c r="F3" s="4">
        <f t="shared" si="0"/>
        <v>2</v>
      </c>
      <c r="G3" s="4">
        <f t="shared" si="0"/>
        <v>3</v>
      </c>
      <c r="H3" s="4">
        <f t="shared" si="0"/>
        <v>4</v>
      </c>
      <c r="I3" s="4">
        <f t="shared" si="0"/>
        <v>5</v>
      </c>
      <c r="J3" s="4">
        <f t="shared" si="0"/>
        <v>6</v>
      </c>
      <c r="K3" s="4">
        <f t="shared" si="0"/>
        <v>7</v>
      </c>
      <c r="L3" s="4">
        <f t="shared" si="0"/>
        <v>1</v>
      </c>
      <c r="M3" s="4">
        <f t="shared" si="0"/>
        <v>2</v>
      </c>
      <c r="N3" s="4">
        <f t="shared" si="0"/>
        <v>3</v>
      </c>
      <c r="O3" s="4">
        <f t="shared" si="0"/>
        <v>4</v>
      </c>
      <c r="P3" s="4">
        <f t="shared" si="0"/>
        <v>5</v>
      </c>
      <c r="Q3" s="4">
        <f t="shared" si="0"/>
        <v>6</v>
      </c>
      <c r="R3" s="4">
        <f t="shared" si="0"/>
        <v>7</v>
      </c>
      <c r="S3" s="4">
        <f t="shared" si="0"/>
        <v>1</v>
      </c>
      <c r="T3" s="4">
        <f t="shared" si="0"/>
        <v>2</v>
      </c>
      <c r="U3" s="4">
        <f t="shared" si="0"/>
        <v>3</v>
      </c>
      <c r="V3" s="4">
        <f t="shared" si="0"/>
        <v>4</v>
      </c>
      <c r="W3" s="4">
        <f t="shared" si="0"/>
        <v>5</v>
      </c>
      <c r="X3" s="4">
        <f t="shared" si="0"/>
        <v>6</v>
      </c>
      <c r="Y3" s="4">
        <f t="shared" si="0"/>
        <v>7</v>
      </c>
      <c r="Z3" s="4">
        <f t="shared" si="0"/>
        <v>1</v>
      </c>
      <c r="AA3" s="4">
        <f t="shared" si="0"/>
        <v>2</v>
      </c>
      <c r="AB3" s="4">
        <f t="shared" si="0"/>
        <v>3</v>
      </c>
      <c r="AC3" s="4">
        <f t="shared" si="0"/>
        <v>4</v>
      </c>
      <c r="AD3" s="4">
        <f t="shared" si="0"/>
        <v>5</v>
      </c>
      <c r="AE3" s="4">
        <f t="shared" si="0"/>
        <v>6</v>
      </c>
      <c r="AF3" s="4">
        <f t="shared" si="0"/>
        <v>7</v>
      </c>
      <c r="AG3" s="4">
        <f>WEEKDAY(AJ11,2)</f>
        <v>6</v>
      </c>
      <c r="AH3" s="4">
        <f>WEEKDAY(AK11,2)</f>
        <v>6</v>
      </c>
      <c r="AI3" s="4"/>
      <c r="AJ3" s="4"/>
      <c r="AK3" s="100"/>
      <c r="AL3" s="100"/>
      <c r="AM3" s="100"/>
      <c r="AN3" s="100"/>
      <c r="AO3" s="100"/>
      <c r="AP3" s="100"/>
      <c r="AQ3" s="100"/>
      <c r="AR3" s="100"/>
      <c r="AS3" s="100"/>
      <c r="AT3" s="100"/>
      <c r="AU3" s="100"/>
      <c r="AV3" s="100"/>
      <c r="AW3" s="100"/>
      <c r="AX3" s="100"/>
      <c r="AY3" s="100"/>
      <c r="AZ3" s="100"/>
      <c r="BA3" s="100"/>
      <c r="BB3" s="100"/>
      <c r="BC3" s="100"/>
      <c r="BD3" s="100"/>
      <c r="BE3" s="100"/>
      <c r="BF3" s="100"/>
      <c r="BG3" s="100"/>
      <c r="BH3" s="100"/>
      <c r="BI3" s="100"/>
      <c r="BJ3" s="100"/>
      <c r="BK3" s="100"/>
      <c r="BL3" s="100"/>
      <c r="BM3" s="100"/>
      <c r="BN3" s="100"/>
      <c r="BO3" s="100"/>
      <c r="BP3" s="100"/>
      <c r="BQ3" s="100"/>
      <c r="BR3" s="100"/>
      <c r="BS3" s="100"/>
      <c r="BT3" s="100"/>
      <c r="BU3" s="100"/>
      <c r="BV3" s="100"/>
      <c r="BW3" s="100"/>
      <c r="BX3" s="100"/>
    </row>
    <row r="4" spans="1:76" ht="88.5" thickTop="1" thickBot="1">
      <c r="A4" s="4"/>
      <c r="B4" s="5"/>
      <c r="C4" s="60"/>
      <c r="G4" s="65">
        <f>A2</f>
        <v>42485</v>
      </c>
      <c r="H4" s="66">
        <f>G4+1</f>
        <v>42486</v>
      </c>
      <c r="I4" s="66">
        <f t="shared" ref="I4:AH4" si="1">H4+1</f>
        <v>42487</v>
      </c>
      <c r="J4" s="66">
        <f t="shared" si="1"/>
        <v>42488</v>
      </c>
      <c r="K4" s="66">
        <f t="shared" si="1"/>
        <v>42489</v>
      </c>
      <c r="L4" s="66">
        <f t="shared" si="1"/>
        <v>42490</v>
      </c>
      <c r="M4" s="67">
        <f t="shared" si="1"/>
        <v>42491</v>
      </c>
      <c r="N4" s="66">
        <f t="shared" si="1"/>
        <v>42492</v>
      </c>
      <c r="O4" s="66">
        <f t="shared" si="1"/>
        <v>42493</v>
      </c>
      <c r="P4" s="66">
        <f t="shared" si="1"/>
        <v>42494</v>
      </c>
      <c r="Q4" s="66">
        <f t="shared" si="1"/>
        <v>42495</v>
      </c>
      <c r="R4" s="66">
        <f t="shared" si="1"/>
        <v>42496</v>
      </c>
      <c r="S4" s="66">
        <f t="shared" si="1"/>
        <v>42497</v>
      </c>
      <c r="T4" s="66">
        <f t="shared" si="1"/>
        <v>42498</v>
      </c>
      <c r="U4" s="68">
        <f t="shared" si="1"/>
        <v>42499</v>
      </c>
      <c r="V4" s="66">
        <f t="shared" si="1"/>
        <v>42500</v>
      </c>
      <c r="W4" s="66">
        <f t="shared" si="1"/>
        <v>42501</v>
      </c>
      <c r="X4" s="66">
        <f t="shared" si="1"/>
        <v>42502</v>
      </c>
      <c r="Y4" s="66">
        <f t="shared" si="1"/>
        <v>42503</v>
      </c>
      <c r="Z4" s="66">
        <f t="shared" si="1"/>
        <v>42504</v>
      </c>
      <c r="AA4" s="66">
        <f t="shared" si="1"/>
        <v>42505</v>
      </c>
      <c r="AB4" s="66">
        <f t="shared" si="1"/>
        <v>42506</v>
      </c>
      <c r="AC4" s="66">
        <f t="shared" si="1"/>
        <v>42507</v>
      </c>
      <c r="AD4" s="66">
        <f t="shared" si="1"/>
        <v>42508</v>
      </c>
      <c r="AE4" s="66">
        <f t="shared" si="1"/>
        <v>42509</v>
      </c>
      <c r="AF4" s="66">
        <f t="shared" si="1"/>
        <v>42510</v>
      </c>
      <c r="AG4" s="66">
        <f t="shared" si="1"/>
        <v>42511</v>
      </c>
      <c r="AH4" s="69">
        <f t="shared" si="1"/>
        <v>42512</v>
      </c>
      <c r="AI4" s="5"/>
      <c r="AJ4" s="5"/>
      <c r="AK4" s="100"/>
      <c r="AL4" s="100"/>
      <c r="AM4" s="100"/>
      <c r="AN4" s="100"/>
      <c r="AO4" s="100"/>
      <c r="AP4" s="100"/>
      <c r="AQ4" s="100"/>
      <c r="AR4" s="100"/>
      <c r="AS4" s="100"/>
      <c r="AT4" s="100"/>
      <c r="AU4" s="100"/>
      <c r="AV4" s="100"/>
      <c r="AW4" s="100"/>
      <c r="AX4" s="100"/>
      <c r="AY4" s="100"/>
      <c r="AZ4" s="100"/>
      <c r="BA4" s="100"/>
      <c r="BB4" s="100"/>
      <c r="BC4" s="100"/>
      <c r="BD4" s="100"/>
      <c r="BE4" s="100"/>
      <c r="BF4" s="100"/>
      <c r="BG4" s="100"/>
      <c r="BH4" s="100"/>
      <c r="BI4" s="100"/>
      <c r="BJ4" s="100"/>
      <c r="BK4" s="100"/>
      <c r="BL4" s="100"/>
      <c r="BM4" s="100"/>
      <c r="BN4" s="100"/>
      <c r="BO4" s="100"/>
      <c r="BP4" s="100"/>
      <c r="BQ4" s="100"/>
      <c r="BR4" s="100"/>
      <c r="BS4" s="100"/>
      <c r="BT4" s="100"/>
      <c r="BU4" s="100"/>
      <c r="BV4" s="100"/>
      <c r="BW4" s="100"/>
      <c r="BX4" s="100"/>
    </row>
    <row r="5" spans="1:76" ht="16.5" thickTop="1" thickBot="1">
      <c r="A5" s="4"/>
      <c r="B5" s="61" t="s">
        <v>39</v>
      </c>
      <c r="C5" s="62" t="s">
        <v>11</v>
      </c>
      <c r="D5" s="63" t="s">
        <v>27</v>
      </c>
      <c r="E5" s="64" t="s">
        <v>38</v>
      </c>
      <c r="F5" s="19" t="s">
        <v>28</v>
      </c>
      <c r="G5" s="14" t="str">
        <f t="shared" ref="G5" si="2">VLOOKUP(E3,$AM$19:$AO$25,3,0)</f>
        <v>L</v>
      </c>
      <c r="H5" s="14" t="str">
        <f t="shared" ref="H5" si="3">VLOOKUP(F3,$AM$19:$AO$25,3,0)</f>
        <v>Ma</v>
      </c>
      <c r="I5" s="14" t="str">
        <f t="shared" ref="I5:AH5" si="4">VLOOKUP(G3,$AM$19:$AO$25,3,0)</f>
        <v>Mer</v>
      </c>
      <c r="J5" s="14" t="str">
        <f t="shared" si="4"/>
        <v>J</v>
      </c>
      <c r="K5" s="14" t="str">
        <f t="shared" si="4"/>
        <v>V</v>
      </c>
      <c r="L5" s="14" t="str">
        <f t="shared" si="4"/>
        <v>S</v>
      </c>
      <c r="M5" s="14" t="str">
        <f t="shared" si="4"/>
        <v>D</v>
      </c>
      <c r="N5" s="14" t="str">
        <f t="shared" si="4"/>
        <v>L</v>
      </c>
      <c r="O5" s="14" t="str">
        <f t="shared" si="4"/>
        <v>Ma</v>
      </c>
      <c r="P5" s="14" t="str">
        <f t="shared" si="4"/>
        <v>Mer</v>
      </c>
      <c r="Q5" s="14" t="str">
        <f t="shared" si="4"/>
        <v>J</v>
      </c>
      <c r="R5" s="14" t="str">
        <f t="shared" si="4"/>
        <v>V</v>
      </c>
      <c r="S5" s="14" t="str">
        <f t="shared" si="4"/>
        <v>S</v>
      </c>
      <c r="T5" s="14" t="str">
        <f t="shared" si="4"/>
        <v>D</v>
      </c>
      <c r="U5" s="14" t="str">
        <f t="shared" si="4"/>
        <v>L</v>
      </c>
      <c r="V5" s="14" t="str">
        <f t="shared" si="4"/>
        <v>Ma</v>
      </c>
      <c r="W5" s="14" t="str">
        <f t="shared" si="4"/>
        <v>Mer</v>
      </c>
      <c r="X5" s="14" t="str">
        <f t="shared" si="4"/>
        <v>J</v>
      </c>
      <c r="Y5" s="14" t="str">
        <f t="shared" si="4"/>
        <v>V</v>
      </c>
      <c r="Z5" s="14" t="str">
        <f t="shared" si="4"/>
        <v>S</v>
      </c>
      <c r="AA5" s="14" t="str">
        <f t="shared" si="4"/>
        <v>D</v>
      </c>
      <c r="AB5" s="14" t="str">
        <f t="shared" si="4"/>
        <v>L</v>
      </c>
      <c r="AC5" s="14" t="str">
        <f t="shared" si="4"/>
        <v>Ma</v>
      </c>
      <c r="AD5" s="14" t="str">
        <f t="shared" si="4"/>
        <v>Mer</v>
      </c>
      <c r="AE5" s="14" t="str">
        <f t="shared" si="4"/>
        <v>J</v>
      </c>
      <c r="AF5" s="14" t="str">
        <f t="shared" si="4"/>
        <v>V</v>
      </c>
      <c r="AG5" s="14" t="str">
        <f t="shared" si="4"/>
        <v>S</v>
      </c>
      <c r="AH5" s="58" t="str">
        <f t="shared" si="4"/>
        <v>D</v>
      </c>
      <c r="AI5" s="4"/>
      <c r="AJ5" s="4"/>
      <c r="AK5" s="100"/>
      <c r="AL5" s="100"/>
      <c r="AM5" s="100"/>
      <c r="AN5" s="100"/>
      <c r="AO5" s="100"/>
      <c r="AP5" s="100"/>
      <c r="AQ5" s="100"/>
      <c r="AR5" s="100"/>
      <c r="AS5" s="100"/>
      <c r="AT5" s="100"/>
      <c r="AU5" s="100"/>
      <c r="AV5" s="100"/>
      <c r="AW5" s="100"/>
      <c r="AX5" s="100"/>
      <c r="AY5" s="100"/>
      <c r="AZ5" s="100"/>
      <c r="BA5" s="100"/>
      <c r="BB5" s="100"/>
      <c r="BC5" s="100"/>
      <c r="BD5" s="100"/>
      <c r="BE5" s="100"/>
      <c r="BF5" s="100"/>
      <c r="BG5" s="100"/>
      <c r="BH5" s="100"/>
      <c r="BI5" s="100"/>
      <c r="BJ5" s="100"/>
      <c r="BK5" s="100"/>
      <c r="BL5" s="100"/>
      <c r="BM5" s="100"/>
      <c r="BN5" s="100"/>
      <c r="BO5" s="100"/>
      <c r="BP5" s="100"/>
      <c r="BQ5" s="100"/>
      <c r="BR5" s="100"/>
      <c r="BS5" s="100"/>
      <c r="BT5" s="100"/>
      <c r="BU5" s="100"/>
      <c r="BV5" s="100"/>
      <c r="BW5" s="100"/>
      <c r="BX5" s="100"/>
    </row>
    <row r="6" spans="1:76" ht="15.75" thickBot="1">
      <c r="A6" s="4"/>
      <c r="B6" s="51"/>
      <c r="C6" s="13"/>
      <c r="D6" s="9"/>
      <c r="E6" s="8"/>
      <c r="F6" s="10"/>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59"/>
      <c r="AI6" s="4"/>
      <c r="AJ6" s="4"/>
      <c r="AK6" s="100"/>
      <c r="AL6" s="100"/>
      <c r="AM6" s="100"/>
      <c r="AN6" s="100"/>
      <c r="AO6" s="100"/>
      <c r="AP6" s="100"/>
      <c r="AQ6" s="100"/>
      <c r="AR6" s="100"/>
      <c r="AS6" s="100"/>
      <c r="AT6" s="100"/>
      <c r="AU6" s="100"/>
      <c r="AV6" s="100"/>
      <c r="AW6" s="100"/>
      <c r="AX6" s="100"/>
      <c r="AY6" s="100"/>
      <c r="AZ6" s="100"/>
      <c r="BA6" s="100"/>
      <c r="BB6" s="100"/>
      <c r="BC6" s="100"/>
      <c r="BD6" s="100"/>
      <c r="BE6" s="100"/>
      <c r="BF6" s="100"/>
      <c r="BG6" s="100"/>
      <c r="BH6" s="100"/>
      <c r="BI6" s="100"/>
      <c r="BJ6" s="100"/>
      <c r="BK6" s="100"/>
      <c r="BL6" s="100"/>
      <c r="BM6" s="100"/>
      <c r="BN6" s="100"/>
      <c r="BO6" s="100"/>
      <c r="BP6" s="100"/>
      <c r="BQ6" s="100"/>
      <c r="BR6" s="100"/>
      <c r="BS6" s="100"/>
      <c r="BT6" s="100"/>
      <c r="BU6" s="100"/>
      <c r="BV6" s="100"/>
      <c r="BW6" s="100"/>
      <c r="BX6" s="100"/>
    </row>
    <row r="7" spans="1:76">
      <c r="A7" s="93" t="s">
        <v>232</v>
      </c>
      <c r="B7" s="52">
        <v>1</v>
      </c>
      <c r="C7" s="5" t="s">
        <v>62</v>
      </c>
      <c r="D7" s="18">
        <f>IF(ISBLANK(C7),0,VLOOKUP(C7,Tableau1[],2,0))</f>
        <v>42485</v>
      </c>
      <c r="E7" s="15">
        <f>IF(ISBLANK(C7),0,VLOOKUP(C7,Tableau1[],7,0))</f>
        <v>20</v>
      </c>
      <c r="F7" s="24">
        <f>D7+((E7*1)/480)</f>
        <v>42485.041666666664</v>
      </c>
      <c r="G7" s="35" t="str">
        <f>IFERROR(IF(G$4=$D7,"x",IF(AND(((G$4-$D7)/VLOOKUP($C7,Tableau1[],6,0))=INT(((G$4-$D7)/VLOOKUP($C7,Tableau1[],6,0))),$C7&lt;&gt;""),"S","")),"")</f>
        <v>x</v>
      </c>
      <c r="H7" s="34" t="str">
        <f>IFERROR(IF(H$4=$D7,"x",IF(AND(((H$4-$D7)/VLOOKUP($C7,Tableau1[],6,0))=INT(((H$4-$D7)/VLOOKUP($C7,Tableau1[],6,0))),$C7&lt;&gt;""),"S","")),"")</f>
        <v/>
      </c>
      <c r="I7" s="34" t="str">
        <f>IFERROR(IF(I$4=$D7,"x",IF(AND(((I$4-$D7)/VLOOKUP($C7,Tableau1[],6,0))=INT(((I$4-$D7)/VLOOKUP($C7,Tableau1[],6,0))),$C7&lt;&gt;""),"S","")),"")</f>
        <v/>
      </c>
      <c r="J7" s="34" t="str">
        <f>IFERROR(IF(J$4=$D7,"x",IF(AND(((J$4-$D7)/VLOOKUP($C7,Tableau1[],6,0))=INT(((J$4-$D7)/VLOOKUP($C7,Tableau1[],6,0))),$C7&lt;&gt;""),"S","")),"")</f>
        <v/>
      </c>
      <c r="K7" s="34" t="str">
        <f>IFERROR(IF(K$4=$D7,"x",IF(AND(((K$4-$D7)/VLOOKUP($C7,Tableau1[],6,0))=INT(((K$4-$D7)/VLOOKUP($C7,Tableau1[],6,0))),$C7&lt;&gt;""),"S","")),"")</f>
        <v/>
      </c>
      <c r="L7" s="34" t="str">
        <f>IFERROR(IF(L$4=$D7,"x",IF(AND(((L$4-$D7)/VLOOKUP($C7,Tableau1[],6,0))=INT(((L$4-$D7)/VLOOKUP($C7,Tableau1[],6,0))),$C7&lt;&gt;""),"S","")),"")</f>
        <v/>
      </c>
      <c r="M7" s="34" t="str">
        <f>IFERROR(IF(M$4=$D7,"x",IF(AND(((M$4-$D7)/VLOOKUP($C7,Tableau1[],6,0))=INT(((M$4-$D7)/VLOOKUP($C7,Tableau1[],6,0))),$C7&lt;&gt;""),"S","")),"")</f>
        <v/>
      </c>
      <c r="N7" s="34" t="str">
        <f>IFERROR(IF(N$4=$D7,"x",IF(AND(((N$4-$D7)/VLOOKUP($C7,Tableau1[],6,0))=INT(((N$4-$D7)/VLOOKUP($C7,Tableau1[],6,0))),$C7&lt;&gt;""),"S","")),"")</f>
        <v>S</v>
      </c>
      <c r="O7" s="34" t="str">
        <f>IFERROR(IF(O$4=$D7,"x",IF(AND(((O$4-$D7)/VLOOKUP($C7,Tableau1[],6,0))=INT(((O$4-$D7)/VLOOKUP($C7,Tableau1[],6,0))),$C7&lt;&gt;""),"S","")),"")</f>
        <v/>
      </c>
      <c r="P7" s="34" t="str">
        <f>IFERROR(IF(P$4=$D7,"x",IF(AND(((P$4-$D7)/VLOOKUP($C7,Tableau1[],6,0))=INT(((P$4-$D7)/VLOOKUP($C7,Tableau1[],6,0))),$C7&lt;&gt;""),"S","")),"")</f>
        <v/>
      </c>
      <c r="Q7" s="34" t="str">
        <f>IFERROR(IF(Q$4=$D7,"x",IF(AND(((Q$4-$D7)/VLOOKUP($C7,Tableau1[],6,0))=INT(((Q$4-$D7)/VLOOKUP($C7,Tableau1[],6,0))),$C7&lt;&gt;""),"S","")),"")</f>
        <v/>
      </c>
      <c r="R7" s="34" t="str">
        <f>IFERROR(IF(R$4=$D7,"x",IF(AND(((R$4-$D7)/VLOOKUP($C7,Tableau1[],6,0))=INT(((R$4-$D7)/VLOOKUP($C7,Tableau1[],6,0))),$C7&lt;&gt;""),"S","")),"")</f>
        <v/>
      </c>
      <c r="S7" s="34" t="str">
        <f>IFERROR(IF(S$4=$D7,"x",IF(AND(((S$4-$D7)/VLOOKUP($C7,Tableau1[],6,0))=INT(((S$4-$D7)/VLOOKUP($C7,Tableau1[],6,0))),$C7&lt;&gt;""),"S","")),"")</f>
        <v/>
      </c>
      <c r="T7" s="34" t="str">
        <f>IFERROR(IF(T$4=$D7,"x",IF(AND(((T$4-$D7)/VLOOKUP($C7,Tableau1[],6,0))=INT(((T$4-$D7)/VLOOKUP($C7,Tableau1[],6,0))),$C7&lt;&gt;""),"S","")),"")</f>
        <v/>
      </c>
      <c r="U7" s="34" t="str">
        <f>IFERROR(IF(U$4=$D7,"x",IF(AND(((U$4-$D7)/VLOOKUP($C7,Tableau1[],6,0))=INT(((U$4-$D7)/VLOOKUP($C7,Tableau1[],6,0))),$C7&lt;&gt;""),"S","")),"")</f>
        <v>S</v>
      </c>
      <c r="V7" s="34" t="str">
        <f>IFERROR(IF(V$4=$D7,"x",IF(AND(((V$4-$D7)/VLOOKUP($C7,Tableau1[],6,0))=INT(((V$4-$D7)/VLOOKUP($C7,Tableau1[],6,0))),$C7&lt;&gt;""),"S","")),"")</f>
        <v/>
      </c>
      <c r="W7" s="34" t="str">
        <f>IFERROR(IF(W$4=$D7,"x",IF(AND(((W$4-$D7)/VLOOKUP($C7,Tableau1[],6,0))=INT(((W$4-$D7)/VLOOKUP($C7,Tableau1[],6,0))),$C7&lt;&gt;""),"S","")),"")</f>
        <v/>
      </c>
      <c r="X7" s="34" t="str">
        <f>IFERROR(IF(X$4=$D7,"x",IF(AND(((X$4-$D7)/VLOOKUP($C7,Tableau1[],6,0))=INT(((X$4-$D7)/VLOOKUP($C7,Tableau1[],6,0))),$C7&lt;&gt;""),"S","")),"")</f>
        <v/>
      </c>
      <c r="Y7" s="34" t="str">
        <f>IFERROR(IF(Y$4=$D7,"x",IF(AND(((Y$4-$D7)/VLOOKUP($C7,Tableau1[],6,0))=INT(((Y$4-$D7)/VLOOKUP($C7,Tableau1[],6,0))),$C7&lt;&gt;""),"S","")),"")</f>
        <v/>
      </c>
      <c r="Z7" s="34" t="str">
        <f>IFERROR(IF(Z$4=$D7,"x",IF(AND(((Z$4-$D7)/VLOOKUP($C7,Tableau1[],6,0))=INT(((Z$4-$D7)/VLOOKUP($C7,Tableau1[],6,0))),$C7&lt;&gt;""),"S","")),"")</f>
        <v/>
      </c>
      <c r="AA7" s="34" t="str">
        <f>IFERROR(IF(AA$4=$D7,"x",IF(AND(((AA$4-$D7)/VLOOKUP($C7,Tableau1[],6,0))=INT(((AA$4-$D7)/VLOOKUP($C7,Tableau1[],6,0))),$C7&lt;&gt;""),"S","")),"")</f>
        <v/>
      </c>
      <c r="AB7" s="34" t="str">
        <f>IFERROR(IF(AB$4=$D7,"x",IF(AND(((AB$4-$D7)/VLOOKUP($C7,Tableau1[],6,0))=INT(((AB$4-$D7)/VLOOKUP($C7,Tableau1[],6,0))),$C7&lt;&gt;""),"S","")),"")</f>
        <v>S</v>
      </c>
      <c r="AC7" s="34" t="str">
        <f>IFERROR(IF(AC$4=$D7,"x",IF(AND(((AC$4-$D7)/VLOOKUP($C7,Tableau1[],6,0))=INT(((AC$4-$D7)/VLOOKUP($C7,Tableau1[],6,0))),$C7&lt;&gt;""),"S","")),"")</f>
        <v/>
      </c>
      <c r="AD7" s="34" t="str">
        <f>IFERROR(IF(AD$4=$D7,"x",IF(AND(((AD$4-$D7)/VLOOKUP($C7,Tableau1[],6,0))=INT(((AD$4-$D7)/VLOOKUP($C7,Tableau1[],6,0))),$C7&lt;&gt;""),"S","")),"")</f>
        <v/>
      </c>
      <c r="AE7" s="34" t="str">
        <f>IFERROR(IF(AE$4=$D7,"x",IF(AND(((AE$4-$D7)/VLOOKUP($C7,Tableau1[],6,0))=INT(((AE$4-$D7)/VLOOKUP($C7,Tableau1[],6,0))),$C7&lt;&gt;""),"S","")),"")</f>
        <v/>
      </c>
      <c r="AF7" s="34" t="str">
        <f>IFERROR(IF(AF$4=$D7,"x",IF(AND(((AF$4-$D7)/VLOOKUP($C7,Tableau1[],6,0))=INT(((AF$4-$D7)/VLOOKUP($C7,Tableau1[],6,0))),$C7&lt;&gt;""),"S","")),"")</f>
        <v/>
      </c>
      <c r="AG7" s="34" t="str">
        <f>IFERROR(IF(AG$4=$D7,"x",IF(AND(((AG$4-$D7)/VLOOKUP($C7,Tableau1[],6,0))=INT(((AG$4-$D7)/VLOOKUP($C7,Tableau1[],6,0))),$C7&lt;&gt;""),"S","")),"")</f>
        <v/>
      </c>
      <c r="AH7" s="53" t="str">
        <f>IFERROR(IF(AH$4=$D7,"x",IF(AND(((AH$4-$D7)/VLOOKUP($C7,Tableau1[],6,0))=INT(((AH$4-$D7)/VLOOKUP($C7,Tableau1[],6,0))),$C7&lt;&gt;""),"S","")),"")</f>
        <v/>
      </c>
      <c r="AI7" s="4"/>
      <c r="AJ7" s="4"/>
      <c r="AK7" s="100"/>
      <c r="AL7" s="100"/>
      <c r="AM7" s="100"/>
      <c r="AN7" s="100"/>
      <c r="AO7" s="100"/>
      <c r="AP7" s="100"/>
      <c r="AQ7" s="100"/>
      <c r="AR7" s="100"/>
      <c r="AS7" s="100"/>
      <c r="AT7" s="100"/>
      <c r="AU7" s="100"/>
      <c r="AV7" s="100"/>
      <c r="AW7" s="100"/>
      <c r="AX7" s="100"/>
      <c r="AY7" s="100"/>
      <c r="AZ7" s="100"/>
      <c r="BA7" s="100"/>
      <c r="BB7" s="100"/>
      <c r="BC7" s="100"/>
      <c r="BD7" s="100"/>
      <c r="BE7" s="100"/>
      <c r="BF7" s="100"/>
      <c r="BG7" s="100"/>
      <c r="BH7" s="100"/>
      <c r="BI7" s="100"/>
      <c r="BJ7" s="100"/>
      <c r="BK7" s="100"/>
      <c r="BL7" s="100"/>
      <c r="BM7" s="100"/>
      <c r="BN7" s="100"/>
      <c r="BO7" s="100"/>
      <c r="BP7" s="100"/>
      <c r="BQ7" s="100"/>
      <c r="BR7" s="100"/>
      <c r="BS7" s="100"/>
      <c r="BT7" s="100"/>
      <c r="BU7" s="100"/>
      <c r="BV7" s="100"/>
      <c r="BW7" s="100"/>
      <c r="BX7" s="100"/>
    </row>
    <row r="8" spans="1:76">
      <c r="A8" s="93"/>
      <c r="B8" s="52">
        <v>1</v>
      </c>
      <c r="C8" s="5" t="s">
        <v>63</v>
      </c>
      <c r="D8" s="18">
        <f>IF(ISBLANK(C8),0,VLOOKUP(C8,Tableau1[],2,0))</f>
        <v>0</v>
      </c>
      <c r="E8" s="15">
        <f>IF(ISBLANK(C8),0,VLOOKUP(C8,Tableau1[],7,0))</f>
        <v>5</v>
      </c>
      <c r="F8" s="24">
        <f t="shared" ref="F8:F23" si="5">D8+((E8*0.00208)/480)</f>
        <v>2.1666666666666667E-5</v>
      </c>
      <c r="G8" s="36" t="str">
        <f>IFERROR(IF(G$4=$D8,"x",IF(AND(((G$4-$D8)/VLOOKUP($C8,Tableau1[],6,0))=INT(((G$4-$D8)/VLOOKUP($C8,Tableau1[],6,0))),$C8&lt;&gt;""),"S","")),"")</f>
        <v/>
      </c>
      <c r="H8" s="30" t="str">
        <f>IFERROR(IF(H$4=$D8,"x",IF(AND(((H$4-$D8)/VLOOKUP($C8,Tableau1[],6,0))=INT(((H$4-$D8)/VLOOKUP($C8,Tableau1[],6,0))),$C8&lt;&gt;""),"S","")),"")</f>
        <v/>
      </c>
      <c r="I8" s="30" t="str">
        <f>IFERROR(IF(I$4=$D8,"x",IF(AND(((I$4-$D8)/VLOOKUP($C8,Tableau1[],6,0))=INT(((I$4-$D8)/VLOOKUP($C8,Tableau1[],6,0))),$C8&lt;&gt;""),"S","")),"")</f>
        <v/>
      </c>
      <c r="J8" s="30" t="str">
        <f>IFERROR(IF(J$4=$D8,"x",IF(AND(((J$4-$D8)/VLOOKUP($C8,Tableau1[],6,0))=INT(((J$4-$D8)/VLOOKUP($C8,Tableau1[],6,0))),$C8&lt;&gt;""),"S","")),"")</f>
        <v/>
      </c>
      <c r="K8" s="30" t="str">
        <f>IFERROR(IF(K$4=$D8,"x",IF(AND(((K$4-$D8)/VLOOKUP($C8,Tableau1[],6,0))=INT(((K$4-$D8)/VLOOKUP($C8,Tableau1[],6,0))),$C8&lt;&gt;""),"S","")),"")</f>
        <v/>
      </c>
      <c r="L8" s="30" t="str">
        <f>IFERROR(IF(L$4=$D8,"x",IF(AND(((L$4-$D8)/VLOOKUP($C8,Tableau1[],6,0))=INT(((L$4-$D8)/VLOOKUP($C8,Tableau1[],6,0))),$C8&lt;&gt;""),"S","")),"")</f>
        <v>S</v>
      </c>
      <c r="M8" s="30" t="str">
        <f>IFERROR(IF(M$4=$D8,"x",IF(AND(((M$4-$D8)/VLOOKUP($C8,Tableau1[],6,0))=INT(((M$4-$D8)/VLOOKUP($C8,Tableau1[],6,0))),$C8&lt;&gt;""),"S","")),"")</f>
        <v/>
      </c>
      <c r="N8" s="30" t="str">
        <f>IFERROR(IF(N$4=$D8,"x",IF(AND(((N$4-$D8)/VLOOKUP($C8,Tableau1[],6,0))=INT(((N$4-$D8)/VLOOKUP($C8,Tableau1[],6,0))),$C8&lt;&gt;""),"S","")),"")</f>
        <v/>
      </c>
      <c r="O8" s="30" t="str">
        <f>IFERROR(IF(O$4=$D8,"x",IF(AND(((O$4-$D8)/VLOOKUP($C8,Tableau1[],6,0))=INT(((O$4-$D8)/VLOOKUP($C8,Tableau1[],6,0))),$C8&lt;&gt;""),"S","")),"")</f>
        <v/>
      </c>
      <c r="P8" s="30" t="str">
        <f>IFERROR(IF(P$4=$D8,"x",IF(AND(((P$4-$D8)/VLOOKUP($C8,Tableau1[],6,0))=INT(((P$4-$D8)/VLOOKUP($C8,Tableau1[],6,0))),$C8&lt;&gt;""),"S","")),"")</f>
        <v/>
      </c>
      <c r="Q8" s="30" t="str">
        <f>IFERROR(IF(Q$4=$D8,"x",IF(AND(((Q$4-$D8)/VLOOKUP($C8,Tableau1[],6,0))=INT(((Q$4-$D8)/VLOOKUP($C8,Tableau1[],6,0))),$C8&lt;&gt;""),"S","")),"")</f>
        <v/>
      </c>
      <c r="R8" s="30" t="str">
        <f>IFERROR(IF(R$4=$D8,"x",IF(AND(((R$4-$D8)/VLOOKUP($C8,Tableau1[],6,0))=INT(((R$4-$D8)/VLOOKUP($C8,Tableau1[],6,0))),$C8&lt;&gt;""),"S","")),"")</f>
        <v/>
      </c>
      <c r="S8" s="30" t="str">
        <f>IFERROR(IF(S$4=$D8,"x",IF(AND(((S$4-$D8)/VLOOKUP($C8,Tableau1[],6,0))=INT(((S$4-$D8)/VLOOKUP($C8,Tableau1[],6,0))),$C8&lt;&gt;""),"S","")),"")</f>
        <v>S</v>
      </c>
      <c r="T8" s="30" t="str">
        <f>IFERROR(IF(T$4=$D8,"x",IF(AND(((T$4-$D8)/VLOOKUP($C8,Tableau1[],6,0))=INT(((T$4-$D8)/VLOOKUP($C8,Tableau1[],6,0))),$C8&lt;&gt;""),"S","")),"")</f>
        <v/>
      </c>
      <c r="U8" s="30" t="str">
        <f>IFERROR(IF(U$4=$D8,"x",IF(AND(((U$4-$D8)/VLOOKUP($C8,Tableau1[],6,0))=INT(((U$4-$D8)/VLOOKUP($C8,Tableau1[],6,0))),$C8&lt;&gt;""),"S","")),"")</f>
        <v/>
      </c>
      <c r="V8" s="30" t="str">
        <f>IFERROR(IF(V$4=$D8,"x",IF(AND(((V$4-$D8)/VLOOKUP($C8,Tableau1[],6,0))=INT(((V$4-$D8)/VLOOKUP($C8,Tableau1[],6,0))),$C8&lt;&gt;""),"S","")),"")</f>
        <v/>
      </c>
      <c r="W8" s="30" t="str">
        <f>IFERROR(IF(W$4=$D8,"x",IF(AND(((W$4-$D8)/VLOOKUP($C8,Tableau1[],6,0))=INT(((W$4-$D8)/VLOOKUP($C8,Tableau1[],6,0))),$C8&lt;&gt;""),"S","")),"")</f>
        <v/>
      </c>
      <c r="X8" s="30" t="str">
        <f>IFERROR(IF(X$4=$D8,"x",IF(AND(((X$4-$D8)/VLOOKUP($C8,Tableau1[],6,0))=INT(((X$4-$D8)/VLOOKUP($C8,Tableau1[],6,0))),$C8&lt;&gt;""),"S","")),"")</f>
        <v/>
      </c>
      <c r="Y8" s="30" t="str">
        <f>IFERROR(IF(Y$4=$D8,"x",IF(AND(((Y$4-$D8)/VLOOKUP($C8,Tableau1[],6,0))=INT(((Y$4-$D8)/VLOOKUP($C8,Tableau1[],6,0))),$C8&lt;&gt;""),"S","")),"")</f>
        <v/>
      </c>
      <c r="Z8" s="30" t="str">
        <f>IFERROR(IF(Z$4=$D8,"x",IF(AND(((Z$4-$D8)/VLOOKUP($C8,Tableau1[],6,0))=INT(((Z$4-$D8)/VLOOKUP($C8,Tableau1[],6,0))),$C8&lt;&gt;""),"S","")),"")</f>
        <v>S</v>
      </c>
      <c r="AA8" s="30" t="str">
        <f>IFERROR(IF(AA$4=$D8,"x",IF(AND(((AA$4-$D8)/VLOOKUP($C8,Tableau1[],6,0))=INT(((AA$4-$D8)/VLOOKUP($C8,Tableau1[],6,0))),$C8&lt;&gt;""),"S","")),"")</f>
        <v/>
      </c>
      <c r="AB8" s="30" t="str">
        <f>IFERROR(IF(AB$4=$D8,"x",IF(AND(((AB$4-$D8)/VLOOKUP($C8,Tableau1[],6,0))=INT(((AB$4-$D8)/VLOOKUP($C8,Tableau1[],6,0))),$C8&lt;&gt;""),"S","")),"")</f>
        <v/>
      </c>
      <c r="AC8" s="30" t="str">
        <f>IFERROR(IF(AC$4=$D8,"x",IF(AND(((AC$4-$D8)/VLOOKUP($C8,Tableau1[],6,0))=INT(((AC$4-$D8)/VLOOKUP($C8,Tableau1[],6,0))),$C8&lt;&gt;""),"S","")),"")</f>
        <v/>
      </c>
      <c r="AD8" s="30" t="str">
        <f>IFERROR(IF(AD$4=$D8,"x",IF(AND(((AD$4-$D8)/VLOOKUP($C8,Tableau1[],6,0))=INT(((AD$4-$D8)/VLOOKUP($C8,Tableau1[],6,0))),$C8&lt;&gt;""),"S","")),"")</f>
        <v/>
      </c>
      <c r="AE8" s="30" t="str">
        <f>IFERROR(IF(AE$4=$D8,"x",IF(AND(((AE$4-$D8)/VLOOKUP($C8,Tableau1[],6,0))=INT(((AE$4-$D8)/VLOOKUP($C8,Tableau1[],6,0))),$C8&lt;&gt;""),"S","")),"")</f>
        <v/>
      </c>
      <c r="AF8" s="30" t="str">
        <f>IFERROR(IF(AF$4=$D8,"x",IF(AND(((AF$4-$D8)/VLOOKUP($C8,Tableau1[],6,0))=INT(((AF$4-$D8)/VLOOKUP($C8,Tableau1[],6,0))),$C8&lt;&gt;""),"S","")),"")</f>
        <v/>
      </c>
      <c r="AG8" s="30" t="str">
        <f>IFERROR(IF(AG$4=$D8,"x",IF(AND(((AG$4-$D8)/VLOOKUP($C8,Tableau1[],6,0))=INT(((AG$4-$D8)/VLOOKUP($C8,Tableau1[],6,0))),$C8&lt;&gt;""),"S","")),"")</f>
        <v>S</v>
      </c>
      <c r="AH8" s="54" t="str">
        <f>IFERROR(IF(AH$4=$D8,"x",IF(AND(((AH$4-$D8)/VLOOKUP($C8,Tableau1[],6,0))=INT(((AH$4-$D8)/VLOOKUP($C8,Tableau1[],6,0))),$C8&lt;&gt;""),"S","")),"")</f>
        <v/>
      </c>
      <c r="AI8" s="4"/>
      <c r="AJ8" s="4"/>
      <c r="AK8" s="100"/>
      <c r="AL8" s="100"/>
      <c r="AM8" s="100"/>
      <c r="AN8" s="100"/>
      <c r="AO8" s="100"/>
      <c r="AP8" s="100"/>
      <c r="AQ8" s="100"/>
      <c r="AR8" s="100"/>
      <c r="AS8" s="100"/>
      <c r="AT8" s="100"/>
      <c r="AU8" s="100"/>
      <c r="AV8" s="100"/>
      <c r="AW8" s="100"/>
      <c r="AX8" s="100"/>
      <c r="AY8" s="100"/>
      <c r="AZ8" s="100"/>
      <c r="BA8" s="100"/>
      <c r="BB8" s="100"/>
      <c r="BC8" s="100"/>
      <c r="BD8" s="100"/>
      <c r="BE8" s="100"/>
      <c r="BF8" s="100"/>
      <c r="BG8" s="100"/>
      <c r="BH8" s="100"/>
      <c r="BI8" s="100"/>
      <c r="BJ8" s="100"/>
      <c r="BK8" s="100"/>
      <c r="BL8" s="100"/>
      <c r="BM8" s="100"/>
      <c r="BN8" s="100"/>
      <c r="BO8" s="100"/>
      <c r="BP8" s="100"/>
      <c r="BQ8" s="100"/>
      <c r="BR8" s="100"/>
      <c r="BS8" s="100"/>
      <c r="BT8" s="100"/>
      <c r="BU8" s="100"/>
      <c r="BV8" s="100"/>
      <c r="BW8" s="100"/>
      <c r="BX8" s="100"/>
    </row>
    <row r="9" spans="1:76">
      <c r="A9" s="93"/>
      <c r="B9" s="52">
        <v>1</v>
      </c>
      <c r="C9" s="5" t="s">
        <v>64</v>
      </c>
      <c r="D9" s="18"/>
      <c r="E9" s="15">
        <f>IF(ISBLANK(C9),0,VLOOKUP(C9,Tableau1[],7,0))</f>
        <v>1</v>
      </c>
      <c r="F9" s="24">
        <f t="shared" si="5"/>
        <v>4.3333333333333331E-6</v>
      </c>
      <c r="G9" s="16" t="str">
        <f>IFERROR(IF(G$4=$D9,"x",IF(AND(((G$4-$D9)/VLOOKUP($C9,Tableau1[],6,0))=INT(((G$4-$D9)/VLOOKUP($C9,Tableau1[],6,0))),$C9&lt;&gt;""),"S","")),"")</f>
        <v/>
      </c>
      <c r="H9" s="17" t="str">
        <f>IFERROR(IF(H$4=$D9,"x",IF(AND(((H$4-$D9)/VLOOKUP($C9,Tableau1[],6,0))=INT(((H$4-$D9)/VLOOKUP($C9,Tableau1[],6,0))),$C9&lt;&gt;""),"S","")),"")</f>
        <v/>
      </c>
      <c r="I9" s="17" t="str">
        <f>IFERROR(IF(I$4=$D9,"x",IF(AND(((I$4-$D9)/VLOOKUP($C9,Tableau1[],6,0))=INT(((I$4-$D9)/VLOOKUP($C9,Tableau1[],6,0))),$C9&lt;&gt;""),"S","")),"")</f>
        <v/>
      </c>
      <c r="J9" s="17" t="str">
        <f>IFERROR(IF(J$4=$D9,"x",IF(AND(((J$4-$D9)/VLOOKUP($C9,Tableau1[],6,0))=INT(((J$4-$D9)/VLOOKUP($C9,Tableau1[],6,0))),$C9&lt;&gt;""),"S","")),"")</f>
        <v/>
      </c>
      <c r="K9" s="17" t="str">
        <f>IFERROR(IF(K$4=$D9,"x",IF(AND(((K$4-$D9)/VLOOKUP($C9,Tableau1[],6,0))=INT(((K$4-$D9)/VLOOKUP($C9,Tableau1[],6,0))),$C9&lt;&gt;""),"S","")),"")</f>
        <v/>
      </c>
      <c r="L9" s="17" t="str">
        <f>IFERROR(IF(L$4=$D9,"x",IF(AND(((L$4-$D9)/VLOOKUP($C9,Tableau1[],6,0))=INT(((L$4-$D9)/VLOOKUP($C9,Tableau1[],6,0))),$C9&lt;&gt;""),"S","")),"")</f>
        <v>S</v>
      </c>
      <c r="M9" s="17" t="str">
        <f>IFERROR(IF(M$4=$D9,"x",IF(AND(((M$4-$D9)/VLOOKUP($C9,Tableau1[],6,0))=INT(((M$4-$D9)/VLOOKUP($C9,Tableau1[],6,0))),$C9&lt;&gt;""),"S","")),"")</f>
        <v/>
      </c>
      <c r="N9" s="17" t="str">
        <f>IFERROR(IF(N$4=$D9,"x",IF(AND(((N$4-$D9)/VLOOKUP($C9,Tableau1[],6,0))=INT(((N$4-$D9)/VLOOKUP($C9,Tableau1[],6,0))),$C9&lt;&gt;""),"S","")),"")</f>
        <v/>
      </c>
      <c r="O9" s="17" t="str">
        <f>IFERROR(IF(O$4=$D9,"x",IF(AND(((O$4-$D9)/VLOOKUP($C9,Tableau1[],6,0))=INT(((O$4-$D9)/VLOOKUP($C9,Tableau1[],6,0))),$C9&lt;&gt;""),"S","")),"")</f>
        <v/>
      </c>
      <c r="P9" s="17" t="str">
        <f>IFERROR(IF(P$4=$D9,"x",IF(AND(((P$4-$D9)/VLOOKUP($C9,Tableau1[],6,0))=INT(((P$4-$D9)/VLOOKUP($C9,Tableau1[],6,0))),$C9&lt;&gt;""),"S","")),"")</f>
        <v/>
      </c>
      <c r="Q9" s="17" t="str">
        <f>IFERROR(IF(Q$4=$D9,"x",IF(AND(((Q$4-$D9)/VLOOKUP($C9,Tableau1[],6,0))=INT(((Q$4-$D9)/VLOOKUP($C9,Tableau1[],6,0))),$C9&lt;&gt;""),"S","")),"")</f>
        <v/>
      </c>
      <c r="R9" s="17" t="str">
        <f>IFERROR(IF(R$4=$D9,"x",IF(AND(((R$4-$D9)/VLOOKUP($C9,Tableau1[],6,0))=INT(((R$4-$D9)/VLOOKUP($C9,Tableau1[],6,0))),$C9&lt;&gt;""),"S","")),"")</f>
        <v/>
      </c>
      <c r="S9" s="17" t="str">
        <f>IFERROR(IF(S$4=$D9,"x",IF(AND(((S$4-$D9)/VLOOKUP($C9,Tableau1[],6,0))=INT(((S$4-$D9)/VLOOKUP($C9,Tableau1[],6,0))),$C9&lt;&gt;""),"S","")),"")</f>
        <v>S</v>
      </c>
      <c r="T9" s="17" t="str">
        <f>IFERROR(IF(T$4=$D9,"x",IF(AND(((T$4-$D9)/VLOOKUP($C9,Tableau1[],6,0))=INT(((T$4-$D9)/VLOOKUP($C9,Tableau1[],6,0))),$C9&lt;&gt;""),"S","")),"")</f>
        <v/>
      </c>
      <c r="U9" s="17" t="str">
        <f>IFERROR(IF(U$4=$D9,"x",IF(AND(((U$4-$D9)/VLOOKUP($C9,Tableau1[],6,0))=INT(((U$4-$D9)/VLOOKUP($C9,Tableau1[],6,0))),$C9&lt;&gt;""),"S","")),"")</f>
        <v/>
      </c>
      <c r="V9" s="17" t="str">
        <f>IFERROR(IF(V$4=$D9,"x",IF(AND(((V$4-$D9)/VLOOKUP($C9,Tableau1[],6,0))=INT(((V$4-$D9)/VLOOKUP($C9,Tableau1[],6,0))),$C9&lt;&gt;""),"S","")),"")</f>
        <v/>
      </c>
      <c r="W9" s="17" t="str">
        <f>IFERROR(IF(W$4=$D9,"x",IF(AND(((W$4-$D9)/VLOOKUP($C9,Tableau1[],6,0))=INT(((W$4-$D9)/VLOOKUP($C9,Tableau1[],6,0))),$C9&lt;&gt;""),"S","")),"")</f>
        <v/>
      </c>
      <c r="X9" s="17" t="str">
        <f>IFERROR(IF(X$4=$D9,"x",IF(AND(((X$4-$D9)/VLOOKUP($C9,Tableau1[],6,0))=INT(((X$4-$D9)/VLOOKUP($C9,Tableau1[],6,0))),$C9&lt;&gt;""),"S","")),"")</f>
        <v/>
      </c>
      <c r="Y9" s="17" t="str">
        <f>IFERROR(IF(Y$4=$D9,"x",IF(AND(((Y$4-$D9)/VLOOKUP($C9,Tableau1[],6,0))=INT(((Y$4-$D9)/VLOOKUP($C9,Tableau1[],6,0))),$C9&lt;&gt;""),"S","")),"")</f>
        <v/>
      </c>
      <c r="Z9" s="17" t="str">
        <f>IFERROR(IF(Z$4=$D9,"x",IF(AND(((Z$4-$D9)/VLOOKUP($C9,Tableau1[],6,0))=INT(((Z$4-$D9)/VLOOKUP($C9,Tableau1[],6,0))),$C9&lt;&gt;""),"S","")),"")</f>
        <v>S</v>
      </c>
      <c r="AA9" s="17" t="str">
        <f>IFERROR(IF(AA$4=$D9,"x",IF(AND(((AA$4-$D9)/VLOOKUP($C9,Tableau1[],6,0))=INT(((AA$4-$D9)/VLOOKUP($C9,Tableau1[],6,0))),$C9&lt;&gt;""),"S","")),"")</f>
        <v/>
      </c>
      <c r="AB9" s="17" t="str">
        <f>IFERROR(IF(AB$4=$D9,"x",IF(AND(((AB$4-$D9)/VLOOKUP($C9,Tableau1[],6,0))=INT(((AB$4-$D9)/VLOOKUP($C9,Tableau1[],6,0))),$C9&lt;&gt;""),"S","")),"")</f>
        <v/>
      </c>
      <c r="AC9" s="17" t="str">
        <f>IFERROR(IF(AC$4=$D9,"x",IF(AND(((AC$4-$D9)/VLOOKUP($C9,Tableau1[],6,0))=INT(((AC$4-$D9)/VLOOKUP($C9,Tableau1[],6,0))),$C9&lt;&gt;""),"S","")),"")</f>
        <v/>
      </c>
      <c r="AD9" s="17" t="str">
        <f>IFERROR(IF(AD$4=$D9,"x",IF(AND(((AD$4-$D9)/VLOOKUP($C9,Tableau1[],6,0))=INT(((AD$4-$D9)/VLOOKUP($C9,Tableau1[],6,0))),$C9&lt;&gt;""),"S","")),"")</f>
        <v/>
      </c>
      <c r="AE9" s="17" t="str">
        <f>IFERROR(IF(AE$4=$D9,"x",IF(AND(((AE$4-$D9)/VLOOKUP($C9,Tableau1[],6,0))=INT(((AE$4-$D9)/VLOOKUP($C9,Tableau1[],6,0))),$C9&lt;&gt;""),"S","")),"")</f>
        <v/>
      </c>
      <c r="AF9" s="17" t="str">
        <f>IFERROR(IF(AF$4=$D9,"x",IF(AND(((AF$4-$D9)/VLOOKUP($C9,Tableau1[],6,0))=INT(((AF$4-$D9)/VLOOKUP($C9,Tableau1[],6,0))),$C9&lt;&gt;""),"S","")),"")</f>
        <v/>
      </c>
      <c r="AG9" s="17" t="str">
        <f>IFERROR(IF(AG$4=$D9,"x",IF(AND(((AG$4-$D9)/VLOOKUP($C9,Tableau1[],6,0))=INT(((AG$4-$D9)/VLOOKUP($C9,Tableau1[],6,0))),$C9&lt;&gt;""),"S","")),"")</f>
        <v>S</v>
      </c>
      <c r="AH9" s="55" t="str">
        <f>IFERROR(IF(AH$4=$D9,"x",IF(AND(((AH$4-$D9)/VLOOKUP($C9,Tableau1[],6,0))=INT(((AH$4-$D9)/VLOOKUP($C9,Tableau1[],6,0))),$C9&lt;&gt;""),"S","")),"")</f>
        <v/>
      </c>
      <c r="AJ9" s="4"/>
      <c r="AK9" s="100"/>
      <c r="AL9" s="100"/>
      <c r="AM9" s="100"/>
      <c r="AN9" s="100"/>
      <c r="AO9" s="100"/>
      <c r="AP9" s="100"/>
      <c r="AQ9" s="100"/>
      <c r="AR9" s="100"/>
      <c r="AS9" s="100"/>
      <c r="AT9" s="100"/>
      <c r="AU9" s="100"/>
      <c r="AV9" s="100"/>
      <c r="AW9" s="100"/>
      <c r="AX9" s="100"/>
      <c r="AY9" s="100"/>
      <c r="AZ9" s="100"/>
      <c r="BA9" s="100"/>
      <c r="BB9" s="100"/>
      <c r="BC9" s="100"/>
      <c r="BD9" s="100"/>
      <c r="BE9" s="100"/>
      <c r="BF9" s="100"/>
      <c r="BG9" s="100"/>
      <c r="BH9" s="100"/>
      <c r="BI9" s="100"/>
      <c r="BJ9" s="100"/>
      <c r="BK9" s="100"/>
      <c r="BL9" s="100"/>
      <c r="BM9" s="100"/>
      <c r="BN9" s="100"/>
      <c r="BO9" s="100"/>
      <c r="BP9" s="100"/>
      <c r="BQ9" s="100"/>
      <c r="BR9" s="100"/>
      <c r="BS9" s="100"/>
      <c r="BT9" s="100"/>
      <c r="BU9" s="100"/>
      <c r="BV9" s="100"/>
      <c r="BW9" s="100"/>
      <c r="BX9" s="100"/>
    </row>
    <row r="10" spans="1:76">
      <c r="A10" s="93"/>
      <c r="B10" s="52">
        <v>1</v>
      </c>
      <c r="C10" s="5" t="s">
        <v>65</v>
      </c>
      <c r="D10" s="18">
        <f>IF(ISBLANK(C10),0,VLOOKUP(C10,Tableau1[],2,0))</f>
        <v>0</v>
      </c>
      <c r="E10" s="15">
        <f>IF(ISBLANK(C10),0,VLOOKUP(C10,Tableau1[],7,0))</f>
        <v>5</v>
      </c>
      <c r="F10" s="24">
        <f t="shared" si="5"/>
        <v>2.1666666666666667E-5</v>
      </c>
      <c r="G10" s="16" t="str">
        <f>IFERROR(IF(G$4=$D10,"x",IF(AND(((G$4-$D10)/VLOOKUP($C10,Tableau1[],6,0))=INT(((G$4-$D10)/VLOOKUP($C10,Tableau1[],6,0))),$C10&lt;&gt;""),"S","")),"")</f>
        <v/>
      </c>
      <c r="H10" s="17" t="str">
        <f>IFERROR(IF(H$4=$D10,"x",IF(AND(((H$4-$D10)/VLOOKUP($C10,Tableau1[],6,0))=INT(((H$4-$D10)/VLOOKUP($C10,Tableau1[],6,0))),$C10&lt;&gt;""),"S","")),"")</f>
        <v/>
      </c>
      <c r="I10" s="17" t="str">
        <f>IFERROR(IF(I$4=$D10,"x",IF(AND(((I$4-$D10)/VLOOKUP($C10,Tableau1[],6,0))=INT(((I$4-$D10)/VLOOKUP($C10,Tableau1[],6,0))),$C10&lt;&gt;""),"S","")),"")</f>
        <v/>
      </c>
      <c r="J10" s="17" t="str">
        <f>IFERROR(IF(J$4=$D10,"x",IF(AND(((J$4-$D10)/VLOOKUP($C10,Tableau1[],6,0))=INT(((J$4-$D10)/VLOOKUP($C10,Tableau1[],6,0))),$C10&lt;&gt;""),"S","")),"")</f>
        <v/>
      </c>
      <c r="K10" s="17" t="str">
        <f>IFERROR(IF(K$4=$D10,"x",IF(AND(((K$4-$D10)/VLOOKUP($C10,Tableau1[],6,0))=INT(((K$4-$D10)/VLOOKUP($C10,Tableau1[],6,0))),$C10&lt;&gt;""),"S","")),"")</f>
        <v/>
      </c>
      <c r="L10" s="17" t="str">
        <f>IFERROR(IF(L$4=$D10,"x",IF(AND(((L$4-$D10)/VLOOKUP($C10,Tableau1[],6,0))=INT(((L$4-$D10)/VLOOKUP($C10,Tableau1[],6,0))),$C10&lt;&gt;""),"S","")),"")</f>
        <v>S</v>
      </c>
      <c r="M10" s="17" t="str">
        <f>IFERROR(IF(M$4=$D10,"x",IF(AND(((M$4-$D10)/VLOOKUP($C10,Tableau1[],6,0))=INT(((M$4-$D10)/VLOOKUP($C10,Tableau1[],6,0))),$C10&lt;&gt;""),"S","")),"")</f>
        <v/>
      </c>
      <c r="N10" s="17" t="str">
        <f>IFERROR(IF(N$4=$D10,"x",IF(AND(((N$4-$D10)/VLOOKUP($C10,Tableau1[],6,0))=INT(((N$4-$D10)/VLOOKUP($C10,Tableau1[],6,0))),$C10&lt;&gt;""),"S","")),"")</f>
        <v/>
      </c>
      <c r="O10" s="17" t="str">
        <f>IFERROR(IF(O$4=$D10,"x",IF(AND(((O$4-$D10)/VLOOKUP($C10,Tableau1[],6,0))=INT(((O$4-$D10)/VLOOKUP($C10,Tableau1[],6,0))),$C10&lt;&gt;""),"S","")),"")</f>
        <v/>
      </c>
      <c r="P10" s="17" t="str">
        <f>IFERROR(IF(P$4=$D10,"x",IF(AND(((P$4-$D10)/VLOOKUP($C10,Tableau1[],6,0))=INT(((P$4-$D10)/VLOOKUP($C10,Tableau1[],6,0))),$C10&lt;&gt;""),"S","")),"")</f>
        <v/>
      </c>
      <c r="Q10" s="17" t="str">
        <f>IFERROR(IF(Q$4=$D10,"x",IF(AND(((Q$4-$D10)/VLOOKUP($C10,Tableau1[],6,0))=INT(((Q$4-$D10)/VLOOKUP($C10,Tableau1[],6,0))),$C10&lt;&gt;""),"S","")),"")</f>
        <v/>
      </c>
      <c r="R10" s="17" t="str">
        <f>IFERROR(IF(R$4=$D10,"x",IF(AND(((R$4-$D10)/VLOOKUP($C10,Tableau1[],6,0))=INT(((R$4-$D10)/VLOOKUP($C10,Tableau1[],6,0))),$C10&lt;&gt;""),"S","")),"")</f>
        <v/>
      </c>
      <c r="S10" s="17" t="str">
        <f>IFERROR(IF(S$4=$D10,"x",IF(AND(((S$4-$D10)/VLOOKUP($C10,Tableau1[],6,0))=INT(((S$4-$D10)/VLOOKUP($C10,Tableau1[],6,0))),$C10&lt;&gt;""),"S","")),"")</f>
        <v>S</v>
      </c>
      <c r="T10" s="17" t="str">
        <f>IFERROR(IF(T$4=$D10,"x",IF(AND(((T$4-$D10)/VLOOKUP($C10,Tableau1[],6,0))=INT(((T$4-$D10)/VLOOKUP($C10,Tableau1[],6,0))),$C10&lt;&gt;""),"S","")),"")</f>
        <v/>
      </c>
      <c r="U10" s="17" t="str">
        <f>IFERROR(IF(U$4=$D10,"x",IF(AND(((U$4-$D10)/VLOOKUP($C10,Tableau1[],6,0))=INT(((U$4-$D10)/VLOOKUP($C10,Tableau1[],6,0))),$C10&lt;&gt;""),"S","")),"")</f>
        <v/>
      </c>
      <c r="V10" s="17" t="str">
        <f>IFERROR(IF(V$4=$D10,"x",IF(AND(((V$4-$D10)/VLOOKUP($C10,Tableau1[],6,0))=INT(((V$4-$D10)/VLOOKUP($C10,Tableau1[],6,0))),$C10&lt;&gt;""),"S","")),"")</f>
        <v/>
      </c>
      <c r="W10" s="17" t="str">
        <f>IFERROR(IF(W$4=$D10,"x",IF(AND(((W$4-$D10)/VLOOKUP($C10,Tableau1[],6,0))=INT(((W$4-$D10)/VLOOKUP($C10,Tableau1[],6,0))),$C10&lt;&gt;""),"S","")),"")</f>
        <v/>
      </c>
      <c r="X10" s="17" t="str">
        <f>IFERROR(IF(X$4=$D10,"x",IF(AND(((X$4-$D10)/VLOOKUP($C10,Tableau1[],6,0))=INT(((X$4-$D10)/VLOOKUP($C10,Tableau1[],6,0))),$C10&lt;&gt;""),"S","")),"")</f>
        <v/>
      </c>
      <c r="Y10" s="17" t="str">
        <f>IFERROR(IF(Y$4=$D10,"x",IF(AND(((Y$4-$D10)/VLOOKUP($C10,Tableau1[],6,0))=INT(((Y$4-$D10)/VLOOKUP($C10,Tableau1[],6,0))),$C10&lt;&gt;""),"S","")),"")</f>
        <v/>
      </c>
      <c r="Z10" s="17" t="str">
        <f>IFERROR(IF(Z$4=$D10,"x",IF(AND(((Z$4-$D10)/VLOOKUP($C10,Tableau1[],6,0))=INT(((Z$4-$D10)/VLOOKUP($C10,Tableau1[],6,0))),$C10&lt;&gt;""),"S","")),"")</f>
        <v>S</v>
      </c>
      <c r="AA10" s="17" t="str">
        <f>IFERROR(IF(AA$4=$D10,"x",IF(AND(((AA$4-$D10)/VLOOKUP($C10,Tableau1[],6,0))=INT(((AA$4-$D10)/VLOOKUP($C10,Tableau1[],6,0))),$C10&lt;&gt;""),"S","")),"")</f>
        <v/>
      </c>
      <c r="AB10" s="17" t="str">
        <f>IFERROR(IF(AB$4=$D10,"x",IF(AND(((AB$4-$D10)/VLOOKUP($C10,Tableau1[],6,0))=INT(((AB$4-$D10)/VLOOKUP($C10,Tableau1[],6,0))),$C10&lt;&gt;""),"S","")),"")</f>
        <v/>
      </c>
      <c r="AC10" s="17" t="str">
        <f>IFERROR(IF(AC$4=$D10,"x",IF(AND(((AC$4-$D10)/VLOOKUP($C10,Tableau1[],6,0))=INT(((AC$4-$D10)/VLOOKUP($C10,Tableau1[],6,0))),$C10&lt;&gt;""),"S","")),"")</f>
        <v/>
      </c>
      <c r="AD10" s="17" t="str">
        <f>IFERROR(IF(AD$4=$D10,"x",IF(AND(((AD$4-$D10)/VLOOKUP($C10,Tableau1[],6,0))=INT(((AD$4-$D10)/VLOOKUP($C10,Tableau1[],6,0))),$C10&lt;&gt;""),"S","")),"")</f>
        <v/>
      </c>
      <c r="AE10" s="17" t="str">
        <f>IFERROR(IF(AE$4=$D10,"x",IF(AND(((AE$4-$D10)/VLOOKUP($C10,Tableau1[],6,0))=INT(((AE$4-$D10)/VLOOKUP($C10,Tableau1[],6,0))),$C10&lt;&gt;""),"S","")),"")</f>
        <v/>
      </c>
      <c r="AF10" s="17" t="str">
        <f>IFERROR(IF(AF$4=$D10,"x",IF(AND(((AF$4-$D10)/VLOOKUP($C10,Tableau1[],6,0))=INT(((AF$4-$D10)/VLOOKUP($C10,Tableau1[],6,0))),$C10&lt;&gt;""),"S","")),"")</f>
        <v/>
      </c>
      <c r="AG10" s="17" t="str">
        <f>IFERROR(IF(AG$4=$D10,"x",IF(AND(((AG$4-$D10)/VLOOKUP($C10,Tableau1[],6,0))=INT(((AG$4-$D10)/VLOOKUP($C10,Tableau1[],6,0))),$C10&lt;&gt;""),"S","")),"")</f>
        <v>S</v>
      </c>
      <c r="AH10" s="55" t="str">
        <f>IFERROR(IF(AH$4=$D10,"x",IF(AND(((AH$4-$D10)/VLOOKUP($C10,Tableau1[],6,0))=INT(((AH$4-$D10)/VLOOKUP($C10,Tableau1[],6,0))),$C10&lt;&gt;""),"S","")),"")</f>
        <v/>
      </c>
      <c r="AJ10" s="4">
        <f t="shared" ref="AJ10" si="6">WEEKDAY(AL11,2)</f>
        <v>6</v>
      </c>
      <c r="AK10" s="100"/>
      <c r="AL10" s="100"/>
      <c r="AM10" s="100"/>
      <c r="AN10" s="100"/>
      <c r="AO10" s="100"/>
      <c r="AP10" s="100"/>
      <c r="AQ10" s="100"/>
      <c r="AR10" s="100"/>
      <c r="AS10" s="100"/>
      <c r="AT10" s="100"/>
      <c r="AU10" s="100"/>
      <c r="AV10" s="100"/>
      <c r="AW10" s="100"/>
      <c r="AX10" s="100"/>
      <c r="AY10" s="100"/>
      <c r="AZ10" s="100"/>
      <c r="BA10" s="100"/>
      <c r="BB10" s="100"/>
      <c r="BC10" s="100"/>
      <c r="BD10" s="100"/>
      <c r="BE10" s="100"/>
      <c r="BF10" s="100"/>
      <c r="BG10" s="100"/>
      <c r="BH10" s="100"/>
      <c r="BI10" s="100"/>
      <c r="BJ10" s="100"/>
      <c r="BK10" s="100"/>
      <c r="BL10" s="100"/>
      <c r="BM10" s="100"/>
      <c r="BN10" s="100"/>
      <c r="BO10" s="100"/>
      <c r="BP10" s="100"/>
      <c r="BQ10" s="100"/>
      <c r="BR10" s="100"/>
      <c r="BS10" s="100"/>
      <c r="BT10" s="100"/>
      <c r="BU10" s="100"/>
      <c r="BV10" s="100"/>
      <c r="BW10" s="100"/>
      <c r="BX10" s="100"/>
    </row>
    <row r="11" spans="1:76">
      <c r="A11" s="93"/>
      <c r="B11" s="52">
        <v>1</v>
      </c>
      <c r="C11" s="5" t="s">
        <v>66</v>
      </c>
      <c r="D11" s="18">
        <f>IF(ISBLANK(C11),0,VLOOKUP(C11,Tableau1[],2,0))</f>
        <v>0</v>
      </c>
      <c r="E11" s="15">
        <f>IF(ISBLANK(C11),0,VLOOKUP(C11,Tableau1[],7,0))</f>
        <v>2</v>
      </c>
      <c r="F11" s="24">
        <f t="shared" si="5"/>
        <v>8.6666666666666661E-6</v>
      </c>
      <c r="G11" s="16" t="str">
        <f>IFERROR(IF(G$4=$D11,"x",IF(AND(((G$4-$D11)/VLOOKUP($C11,Tableau1[],6,0))=INT(((G$4-$D11)/VLOOKUP($C11,Tableau1[],6,0))),$C11&lt;&gt;""),"S","")),"")</f>
        <v/>
      </c>
      <c r="H11" s="17" t="str">
        <f>IFERROR(IF(H$4=$D11,"x",IF(AND(((H$4-$D11)/VLOOKUP($C11,Tableau1[],6,0))=INT(((H$4-$D11)/VLOOKUP($C11,Tableau1[],6,0))),$C11&lt;&gt;""),"S","")),"")</f>
        <v/>
      </c>
      <c r="I11" s="17" t="str">
        <f>IFERROR(IF(I$4=$D11,"x",IF(AND(((I$4-$D11)/VLOOKUP($C11,Tableau1[],6,0))=INT(((I$4-$D11)/VLOOKUP($C11,Tableau1[],6,0))),$C11&lt;&gt;""),"S","")),"")</f>
        <v/>
      </c>
      <c r="J11" s="17" t="str">
        <f>IFERROR(IF(J$4=$D11,"x",IF(AND(((J$4-$D11)/VLOOKUP($C11,Tableau1[],6,0))=INT(((J$4-$D11)/VLOOKUP($C11,Tableau1[],6,0))),$C11&lt;&gt;""),"S","")),"")</f>
        <v/>
      </c>
      <c r="K11" s="17" t="str">
        <f>IFERROR(IF(K$4=$D11,"x",IF(AND(((K$4-$D11)/VLOOKUP($C11,Tableau1[],6,0))=INT(((K$4-$D11)/VLOOKUP($C11,Tableau1[],6,0))),$C11&lt;&gt;""),"S","")),"")</f>
        <v/>
      </c>
      <c r="L11" s="17" t="str">
        <f>IFERROR(IF(L$4=$D11,"x",IF(AND(((L$4-$D11)/VLOOKUP($C11,Tableau1[],6,0))=INT(((L$4-$D11)/VLOOKUP($C11,Tableau1[],6,0))),$C11&lt;&gt;""),"S","")),"")</f>
        <v>S</v>
      </c>
      <c r="M11" s="17" t="str">
        <f>IFERROR(IF(M$4=$D11,"x",IF(AND(((M$4-$D11)/VLOOKUP($C11,Tableau1[],6,0))=INT(((M$4-$D11)/VLOOKUP($C11,Tableau1[],6,0))),$C11&lt;&gt;""),"S","")),"")</f>
        <v/>
      </c>
      <c r="N11" s="17" t="str">
        <f>IFERROR(IF(N$4=$D11,"x",IF(AND(((N$4-$D11)/VLOOKUP($C11,Tableau1[],6,0))=INT(((N$4-$D11)/VLOOKUP($C11,Tableau1[],6,0))),$C11&lt;&gt;""),"S","")),"")</f>
        <v/>
      </c>
      <c r="O11" s="17" t="str">
        <f>IFERROR(IF(O$4=$D11,"x",IF(AND(((O$4-$D11)/VLOOKUP($C11,Tableau1[],6,0))=INT(((O$4-$D11)/VLOOKUP($C11,Tableau1[],6,0))),$C11&lt;&gt;""),"S","")),"")</f>
        <v/>
      </c>
      <c r="P11" s="17" t="str">
        <f>IFERROR(IF(P$4=$D11,"x",IF(AND(((P$4-$D11)/VLOOKUP($C11,Tableau1[],6,0))=INT(((P$4-$D11)/VLOOKUP($C11,Tableau1[],6,0))),$C11&lt;&gt;""),"S","")),"")</f>
        <v/>
      </c>
      <c r="Q11" s="17" t="str">
        <f>IFERROR(IF(Q$4=$D11,"x",IF(AND(((Q$4-$D11)/VLOOKUP($C11,Tableau1[],6,0))=INT(((Q$4-$D11)/VLOOKUP($C11,Tableau1[],6,0))),$C11&lt;&gt;""),"S","")),"")</f>
        <v/>
      </c>
      <c r="R11" s="17" t="str">
        <f>IFERROR(IF(R$4=$D11,"x",IF(AND(((R$4-$D11)/VLOOKUP($C11,Tableau1[],6,0))=INT(((R$4-$D11)/VLOOKUP($C11,Tableau1[],6,0))),$C11&lt;&gt;""),"S","")),"")</f>
        <v/>
      </c>
      <c r="S11" s="17" t="str">
        <f>IFERROR(IF(S$4=$D11,"x",IF(AND(((S$4-$D11)/VLOOKUP($C11,Tableau1[],6,0))=INT(((S$4-$D11)/VLOOKUP($C11,Tableau1[],6,0))),$C11&lt;&gt;""),"S","")),"")</f>
        <v>S</v>
      </c>
      <c r="T11" s="17" t="str">
        <f>IFERROR(IF(T$4=$D11,"x",IF(AND(((T$4-$D11)/VLOOKUP($C11,Tableau1[],6,0))=INT(((T$4-$D11)/VLOOKUP($C11,Tableau1[],6,0))),$C11&lt;&gt;""),"S","")),"")</f>
        <v/>
      </c>
      <c r="U11" s="17" t="str">
        <f>IFERROR(IF(U$4=$D11,"x",IF(AND(((U$4-$D11)/VLOOKUP($C11,Tableau1[],6,0))=INT(((U$4-$D11)/VLOOKUP($C11,Tableau1[],6,0))),$C11&lt;&gt;""),"S","")),"")</f>
        <v/>
      </c>
      <c r="V11" s="17" t="str">
        <f>IFERROR(IF(V$4=$D11,"x",IF(AND(((V$4-$D11)/VLOOKUP($C11,Tableau1[],6,0))=INT(((V$4-$D11)/VLOOKUP($C11,Tableau1[],6,0))),$C11&lt;&gt;""),"S","")),"")</f>
        <v/>
      </c>
      <c r="W11" s="17" t="str">
        <f>IFERROR(IF(W$4=$D11,"x",IF(AND(((W$4-$D11)/VLOOKUP($C11,Tableau1[],6,0))=INT(((W$4-$D11)/VLOOKUP($C11,Tableau1[],6,0))),$C11&lt;&gt;""),"S","")),"")</f>
        <v/>
      </c>
      <c r="X11" s="17" t="str">
        <f>IFERROR(IF(X$4=$D11,"x",IF(AND(((X$4-$D11)/VLOOKUP($C11,Tableau1[],6,0))=INT(((X$4-$D11)/VLOOKUP($C11,Tableau1[],6,0))),$C11&lt;&gt;""),"S","")),"")</f>
        <v/>
      </c>
      <c r="Y11" s="17" t="str">
        <f>IFERROR(IF(Y$4=$D11,"x",IF(AND(((Y$4-$D11)/VLOOKUP($C11,Tableau1[],6,0))=INT(((Y$4-$D11)/VLOOKUP($C11,Tableau1[],6,0))),$C11&lt;&gt;""),"S","")),"")</f>
        <v/>
      </c>
      <c r="Z11" s="17" t="str">
        <f>IFERROR(IF(Z$4=$D11,"x",IF(AND(((Z$4-$D11)/VLOOKUP($C11,Tableau1[],6,0))=INT(((Z$4-$D11)/VLOOKUP($C11,Tableau1[],6,0))),$C11&lt;&gt;""),"S","")),"")</f>
        <v>S</v>
      </c>
      <c r="AA11" s="17" t="str">
        <f>IFERROR(IF(AA$4=$D11,"x",IF(AND(((AA$4-$D11)/VLOOKUP($C11,Tableau1[],6,0))=INT(((AA$4-$D11)/VLOOKUP($C11,Tableau1[],6,0))),$C11&lt;&gt;""),"S","")),"")</f>
        <v/>
      </c>
      <c r="AB11" s="17" t="str">
        <f>IFERROR(IF(AB$4=$D11,"x",IF(AND(((AB$4-$D11)/VLOOKUP($C11,Tableau1[],6,0))=INT(((AB$4-$D11)/VLOOKUP($C11,Tableau1[],6,0))),$C11&lt;&gt;""),"S","")),"")</f>
        <v/>
      </c>
      <c r="AC11" s="17" t="str">
        <f>IFERROR(IF(AC$4=$D11,"x",IF(AND(((AC$4-$D11)/VLOOKUP($C11,Tableau1[],6,0))=INT(((AC$4-$D11)/VLOOKUP($C11,Tableau1[],6,0))),$C11&lt;&gt;""),"S","")),"")</f>
        <v/>
      </c>
      <c r="AD11" s="17" t="str">
        <f>IFERROR(IF(AD$4=$D11,"x",IF(AND(((AD$4-$D11)/VLOOKUP($C11,Tableau1[],6,0))=INT(((AD$4-$D11)/VLOOKUP($C11,Tableau1[],6,0))),$C11&lt;&gt;""),"S","")),"")</f>
        <v/>
      </c>
      <c r="AE11" s="17" t="str">
        <f>IFERROR(IF(AE$4=$D11,"x",IF(AND(((AE$4-$D11)/VLOOKUP($C11,Tableau1[],6,0))=INT(((AE$4-$D11)/VLOOKUP($C11,Tableau1[],6,0))),$C11&lt;&gt;""),"S","")),"")</f>
        <v/>
      </c>
      <c r="AF11" s="17" t="str">
        <f>IFERROR(IF(AF$4=$D11,"x",IF(AND(((AF$4-$D11)/VLOOKUP($C11,Tableau1[],6,0))=INT(((AF$4-$D11)/VLOOKUP($C11,Tableau1[],6,0))),$C11&lt;&gt;""),"S","")),"")</f>
        <v/>
      </c>
      <c r="AG11" s="17" t="str">
        <f>IFERROR(IF(AG$4=$D11,"x",IF(AND(((AG$4-$D11)/VLOOKUP($C11,Tableau1[],6,0))=INT(((AG$4-$D11)/VLOOKUP($C11,Tableau1[],6,0))),$C11&lt;&gt;""),"S","")),"")</f>
        <v>S</v>
      </c>
      <c r="AH11" s="55" t="str">
        <f>IFERROR(IF(AH$4=$D11,"x",IF(AND(((AH$4-$D11)/VLOOKUP($C11,Tableau1[],6,0))=INT(((AH$4-$D11)/VLOOKUP($C11,Tableau1[],6,0))),$C11&lt;&gt;""),"S","")),"")</f>
        <v/>
      </c>
      <c r="AJ11" s="7"/>
      <c r="AK11" s="100"/>
      <c r="AL11" s="100"/>
      <c r="AM11" s="100"/>
      <c r="AN11" s="100"/>
      <c r="AO11" s="100"/>
      <c r="AP11" s="100"/>
      <c r="AQ11" s="100"/>
      <c r="AR11" s="100"/>
      <c r="AS11" s="100"/>
      <c r="AT11" s="100"/>
      <c r="AU11" s="100"/>
      <c r="AV11" s="100"/>
      <c r="AW11" s="100"/>
      <c r="AX11" s="100"/>
      <c r="AY11" s="100"/>
      <c r="AZ11" s="100"/>
      <c r="BA11" s="100"/>
      <c r="BB11" s="100"/>
      <c r="BC11" s="100"/>
      <c r="BD11" s="100"/>
      <c r="BE11" s="100"/>
      <c r="BF11" s="100"/>
      <c r="BG11" s="100"/>
      <c r="BH11" s="100"/>
      <c r="BI11" s="100"/>
      <c r="BJ11" s="100"/>
      <c r="BK11" s="100"/>
      <c r="BL11" s="100"/>
      <c r="BM11" s="100"/>
      <c r="BN11" s="100"/>
      <c r="BO11" s="100"/>
      <c r="BP11" s="100"/>
      <c r="BQ11" s="100"/>
      <c r="BR11" s="100"/>
      <c r="BS11" s="100"/>
      <c r="BT11" s="100"/>
      <c r="BU11" s="100"/>
      <c r="BV11" s="100"/>
      <c r="BW11" s="100"/>
      <c r="BX11" s="100"/>
    </row>
    <row r="12" spans="1:76">
      <c r="A12" s="93"/>
      <c r="B12" s="52">
        <v>1</v>
      </c>
      <c r="C12" s="5" t="s">
        <v>67</v>
      </c>
      <c r="D12" s="18">
        <f>IF(ISBLANK(C12),0,VLOOKUP(C12,Tableau1[],2,0))</f>
        <v>0</v>
      </c>
      <c r="E12" s="15">
        <f>IF(ISBLANK(C12),0,VLOOKUP(C12,Tableau1[],7,0))</f>
        <v>20</v>
      </c>
      <c r="F12" s="24">
        <f t="shared" si="5"/>
        <v>8.6666666666666668E-5</v>
      </c>
      <c r="G12" s="16" t="str">
        <f>IFERROR(IF(G$4=$D12,"x",IF(AND(((G$4-$D12)/VLOOKUP($C12,Tableau1[],6,0))=INT(((G$4-$D12)/VLOOKUP($C12,Tableau1[],6,0))),$C12&lt;&gt;""),"S","")),"")</f>
        <v/>
      </c>
      <c r="H12" s="17" t="str">
        <f>IFERROR(IF(H$4=$D12,"x",IF(AND(((H$4-$D12)/VLOOKUP($C12,Tableau1[],6,0))=INT(((H$4-$D12)/VLOOKUP($C12,Tableau1[],6,0))),$C12&lt;&gt;""),"S","")),"")</f>
        <v/>
      </c>
      <c r="I12" s="17" t="str">
        <f>IFERROR(IF(I$4=$D12,"x",IF(AND(((I$4-$D12)/VLOOKUP($C12,Tableau1[],6,0))=INT(((I$4-$D12)/VLOOKUP($C12,Tableau1[],6,0))),$C12&lt;&gt;""),"S","")),"")</f>
        <v/>
      </c>
      <c r="J12" s="17" t="str">
        <f>IFERROR(IF(J$4=$D12,"x",IF(AND(((J$4-$D12)/VLOOKUP($C12,Tableau1[],6,0))=INT(((J$4-$D12)/VLOOKUP($C12,Tableau1[],6,0))),$C12&lt;&gt;""),"S","")),"")</f>
        <v/>
      </c>
      <c r="K12" s="17" t="str">
        <f>IFERROR(IF(K$4=$D12,"x",IF(AND(((K$4-$D12)/VLOOKUP($C12,Tableau1[],6,0))=INT(((K$4-$D12)/VLOOKUP($C12,Tableau1[],6,0))),$C12&lt;&gt;""),"S","")),"")</f>
        <v/>
      </c>
      <c r="L12" s="17" t="str">
        <f>IFERROR(IF(L$4=$D12,"x",IF(AND(((L$4-$D12)/VLOOKUP($C12,Tableau1[],6,0))=INT(((L$4-$D12)/VLOOKUP($C12,Tableau1[],6,0))),$C12&lt;&gt;""),"S","")),"")</f>
        <v>S</v>
      </c>
      <c r="M12" s="17" t="str">
        <f>IFERROR(IF(M$4=$D12,"x",IF(AND(((M$4-$D12)/VLOOKUP($C12,Tableau1[],6,0))=INT(((M$4-$D12)/VLOOKUP($C12,Tableau1[],6,0))),$C12&lt;&gt;""),"S","")),"")</f>
        <v/>
      </c>
      <c r="N12" s="17" t="str">
        <f>IFERROR(IF(N$4=$D12,"x",IF(AND(((N$4-$D12)/VLOOKUP($C12,Tableau1[],6,0))=INT(((N$4-$D12)/VLOOKUP($C12,Tableau1[],6,0))),$C12&lt;&gt;""),"S","")),"")</f>
        <v/>
      </c>
      <c r="O12" s="17" t="str">
        <f>IFERROR(IF(O$4=$D12,"x",IF(AND(((O$4-$D12)/VLOOKUP($C12,Tableau1[],6,0))=INT(((O$4-$D12)/VLOOKUP($C12,Tableau1[],6,0))),$C12&lt;&gt;""),"S","")),"")</f>
        <v/>
      </c>
      <c r="P12" s="17" t="str">
        <f>IFERROR(IF(P$4=$D12,"x",IF(AND(((P$4-$D12)/VLOOKUP($C12,Tableau1[],6,0))=INT(((P$4-$D12)/VLOOKUP($C12,Tableau1[],6,0))),$C12&lt;&gt;""),"S","")),"")</f>
        <v/>
      </c>
      <c r="Q12" s="17" t="str">
        <f>IFERROR(IF(Q$4=$D12,"x",IF(AND(((Q$4-$D12)/VLOOKUP($C12,Tableau1[],6,0))=INT(((Q$4-$D12)/VLOOKUP($C12,Tableau1[],6,0))),$C12&lt;&gt;""),"S","")),"")</f>
        <v/>
      </c>
      <c r="R12" s="17" t="str">
        <f>IFERROR(IF(R$4=$D12,"x",IF(AND(((R$4-$D12)/VLOOKUP($C12,Tableau1[],6,0))=INT(((R$4-$D12)/VLOOKUP($C12,Tableau1[],6,0))),$C12&lt;&gt;""),"S","")),"")</f>
        <v/>
      </c>
      <c r="S12" s="17" t="str">
        <f>IFERROR(IF(S$4=$D12,"x",IF(AND(((S$4-$D12)/VLOOKUP($C12,Tableau1[],6,0))=INT(((S$4-$D12)/VLOOKUP($C12,Tableau1[],6,0))),$C12&lt;&gt;""),"S","")),"")</f>
        <v>S</v>
      </c>
      <c r="T12" s="17" t="str">
        <f>IFERROR(IF(T$4=$D12,"x",IF(AND(((T$4-$D12)/VLOOKUP($C12,Tableau1[],6,0))=INT(((T$4-$D12)/VLOOKUP($C12,Tableau1[],6,0))),$C12&lt;&gt;""),"S","")),"")</f>
        <v/>
      </c>
      <c r="U12" s="17" t="str">
        <f>IFERROR(IF(U$4=$D12,"x",IF(AND(((U$4-$D12)/VLOOKUP($C12,Tableau1[],6,0))=INT(((U$4-$D12)/VLOOKUP($C12,Tableau1[],6,0))),$C12&lt;&gt;""),"S","")),"")</f>
        <v/>
      </c>
      <c r="V12" s="17" t="str">
        <f>IFERROR(IF(V$4=$D12,"x",IF(AND(((V$4-$D12)/VLOOKUP($C12,Tableau1[],6,0))=INT(((V$4-$D12)/VLOOKUP($C12,Tableau1[],6,0))),$C12&lt;&gt;""),"S","")),"")</f>
        <v/>
      </c>
      <c r="W12" s="17" t="str">
        <f>IFERROR(IF(W$4=$D12,"x",IF(AND(((W$4-$D12)/VLOOKUP($C12,Tableau1[],6,0))=INT(((W$4-$D12)/VLOOKUP($C12,Tableau1[],6,0))),$C12&lt;&gt;""),"S","")),"")</f>
        <v/>
      </c>
      <c r="X12" s="17" t="str">
        <f>IFERROR(IF(X$4=$D12,"x",IF(AND(((X$4-$D12)/VLOOKUP($C12,Tableau1[],6,0))=INT(((X$4-$D12)/VLOOKUP($C12,Tableau1[],6,0))),$C12&lt;&gt;""),"S","")),"")</f>
        <v/>
      </c>
      <c r="Y12" s="17" t="str">
        <f>IFERROR(IF(Y$4=$D12,"x",IF(AND(((Y$4-$D12)/VLOOKUP($C12,Tableau1[],6,0))=INT(((Y$4-$D12)/VLOOKUP($C12,Tableau1[],6,0))),$C12&lt;&gt;""),"S","")),"")</f>
        <v/>
      </c>
      <c r="Z12" s="17" t="str">
        <f>IFERROR(IF(Z$4=$D12,"x",IF(AND(((Z$4-$D12)/VLOOKUP($C12,Tableau1[],6,0))=INT(((Z$4-$D12)/VLOOKUP($C12,Tableau1[],6,0))),$C12&lt;&gt;""),"S","")),"")</f>
        <v>S</v>
      </c>
      <c r="AA12" s="17" t="str">
        <f>IFERROR(IF(AA$4=$D12,"x",IF(AND(((AA$4-$D12)/VLOOKUP($C12,Tableau1[],6,0))=INT(((AA$4-$D12)/VLOOKUP($C12,Tableau1[],6,0))),$C12&lt;&gt;""),"S","")),"")</f>
        <v/>
      </c>
      <c r="AB12" s="17" t="str">
        <f>IFERROR(IF(AB$4=$D12,"x",IF(AND(((AB$4-$D12)/VLOOKUP($C12,Tableau1[],6,0))=INT(((AB$4-$D12)/VLOOKUP($C12,Tableau1[],6,0))),$C12&lt;&gt;""),"S","")),"")</f>
        <v/>
      </c>
      <c r="AC12" s="17" t="str">
        <f>IFERROR(IF(AC$4=$D12,"x",IF(AND(((AC$4-$D12)/VLOOKUP($C12,Tableau1[],6,0))=INT(((AC$4-$D12)/VLOOKUP($C12,Tableau1[],6,0))),$C12&lt;&gt;""),"S","")),"")</f>
        <v/>
      </c>
      <c r="AD12" s="17" t="str">
        <f>IFERROR(IF(AD$4=$D12,"x",IF(AND(((AD$4-$D12)/VLOOKUP($C12,Tableau1[],6,0))=INT(((AD$4-$D12)/VLOOKUP($C12,Tableau1[],6,0))),$C12&lt;&gt;""),"S","")),"")</f>
        <v/>
      </c>
      <c r="AE12" s="17" t="str">
        <f>IFERROR(IF(AE$4=$D12,"x",IF(AND(((AE$4-$D12)/VLOOKUP($C12,Tableau1[],6,0))=INT(((AE$4-$D12)/VLOOKUP($C12,Tableau1[],6,0))),$C12&lt;&gt;""),"S","")),"")</f>
        <v/>
      </c>
      <c r="AF12" s="17" t="str">
        <f>IFERROR(IF(AF$4=$D12,"x",IF(AND(((AF$4-$D12)/VLOOKUP($C12,Tableau1[],6,0))=INT(((AF$4-$D12)/VLOOKUP($C12,Tableau1[],6,0))),$C12&lt;&gt;""),"S","")),"")</f>
        <v/>
      </c>
      <c r="AG12" s="17" t="str">
        <f>IFERROR(IF(AG$4=$D12,"x",IF(AND(((AG$4-$D12)/VLOOKUP($C12,Tableau1[],6,0))=INT(((AG$4-$D12)/VLOOKUP($C12,Tableau1[],6,0))),$C12&lt;&gt;""),"S","")),"")</f>
        <v>S</v>
      </c>
      <c r="AH12" s="55" t="str">
        <f>IFERROR(IF(AH$4=$D12,"x",IF(AND(((AH$4-$D12)/VLOOKUP($C12,Tableau1[],6,0))=INT(((AH$4-$D12)/VLOOKUP($C12,Tableau1[],6,0))),$C12&lt;&gt;""),"S","")),"")</f>
        <v/>
      </c>
      <c r="AJ12" s="7"/>
      <c r="AK12" s="100"/>
      <c r="AL12" s="100"/>
      <c r="AM12" s="100"/>
      <c r="AN12" s="100"/>
      <c r="AO12" s="100"/>
      <c r="AP12" s="100"/>
      <c r="AQ12" s="100"/>
      <c r="AR12" s="100"/>
      <c r="AS12" s="100"/>
      <c r="AT12" s="100"/>
      <c r="AU12" s="100"/>
      <c r="AV12" s="100"/>
      <c r="AW12" s="100"/>
      <c r="AX12" s="100"/>
      <c r="AY12" s="100"/>
      <c r="AZ12" s="100"/>
      <c r="BA12" s="100"/>
      <c r="BB12" s="100"/>
      <c r="BC12" s="100"/>
      <c r="BD12" s="100"/>
      <c r="BE12" s="100"/>
      <c r="BF12" s="100"/>
      <c r="BG12" s="100"/>
      <c r="BH12" s="100"/>
      <c r="BI12" s="100"/>
      <c r="BJ12" s="100"/>
      <c r="BK12" s="100"/>
      <c r="BL12" s="100"/>
      <c r="BM12" s="100"/>
      <c r="BN12" s="100"/>
      <c r="BO12" s="100"/>
      <c r="BP12" s="100"/>
      <c r="BQ12" s="100"/>
      <c r="BR12" s="100"/>
      <c r="BS12" s="100"/>
      <c r="BT12" s="100"/>
      <c r="BU12" s="100"/>
      <c r="BV12" s="100"/>
      <c r="BW12" s="100"/>
      <c r="BX12" s="100"/>
    </row>
    <row r="13" spans="1:76">
      <c r="A13" s="93"/>
      <c r="B13" s="52">
        <v>1</v>
      </c>
      <c r="C13" s="5" t="s">
        <v>68</v>
      </c>
      <c r="D13" s="18">
        <f>IF(ISBLANK(C13),0,VLOOKUP(C13,Tableau1[],2,0))</f>
        <v>0</v>
      </c>
      <c r="E13" s="15">
        <f>IF(ISBLANK(C13),0,VLOOKUP(C13,Tableau1[],7,0))</f>
        <v>20</v>
      </c>
      <c r="F13" s="24">
        <f t="shared" si="5"/>
        <v>8.6666666666666668E-5</v>
      </c>
      <c r="G13" s="16" t="str">
        <f>IFERROR(IF(G$4=$D13,"x",IF(AND(((G$4-$D13)/VLOOKUP($C13,Tableau1[],6,0))=INT(((G$4-$D13)/VLOOKUP($C13,Tableau1[],6,0))),$C13&lt;&gt;""),"S","")),"")</f>
        <v/>
      </c>
      <c r="H13" s="17" t="str">
        <f>IFERROR(IF(H$4=$D13,"x",IF(AND(((H$4-$D13)/VLOOKUP($C13,Tableau1[],6,0))=INT(((H$4-$D13)/VLOOKUP($C13,Tableau1[],6,0))),$C13&lt;&gt;""),"S","")),"")</f>
        <v/>
      </c>
      <c r="I13" s="17" t="str">
        <f>IFERROR(IF(I$4=$D13,"x",IF(AND(((I$4-$D13)/VLOOKUP($C13,Tableau1[],6,0))=INT(((I$4-$D13)/VLOOKUP($C13,Tableau1[],6,0))),$C13&lt;&gt;""),"S","")),"")</f>
        <v/>
      </c>
      <c r="J13" s="17" t="str">
        <f>IFERROR(IF(J$4=$D13,"x",IF(AND(((J$4-$D13)/VLOOKUP($C13,Tableau1[],6,0))=INT(((J$4-$D13)/VLOOKUP($C13,Tableau1[],6,0))),$C13&lt;&gt;""),"S","")),"")</f>
        <v/>
      </c>
      <c r="K13" s="17" t="str">
        <f>IFERROR(IF(K$4=$D13,"x",IF(AND(((K$4-$D13)/VLOOKUP($C13,Tableau1[],6,0))=INT(((K$4-$D13)/VLOOKUP($C13,Tableau1[],6,0))),$C13&lt;&gt;""),"S","")),"")</f>
        <v/>
      </c>
      <c r="L13" s="17" t="str">
        <f>IFERROR(IF(L$4=$D13,"x",IF(AND(((L$4-$D13)/VLOOKUP($C13,Tableau1[],6,0))=INT(((L$4-$D13)/VLOOKUP($C13,Tableau1[],6,0))),$C13&lt;&gt;""),"S","")),"")</f>
        <v/>
      </c>
      <c r="M13" s="17" t="str">
        <f>IFERROR(IF(M$4=$D13,"x",IF(AND(((M$4-$D13)/VLOOKUP($C13,Tableau1[],6,0))=INT(((M$4-$D13)/VLOOKUP($C13,Tableau1[],6,0))),$C13&lt;&gt;""),"S","")),"")</f>
        <v/>
      </c>
      <c r="N13" s="17" t="str">
        <f>IFERROR(IF(N$4=$D13,"x",IF(AND(((N$4-$D13)/VLOOKUP($C13,Tableau1[],6,0))=INT(((N$4-$D13)/VLOOKUP($C13,Tableau1[],6,0))),$C13&lt;&gt;""),"S","")),"")</f>
        <v/>
      </c>
      <c r="O13" s="17" t="str">
        <f>IFERROR(IF(O$4=$D13,"x",IF(AND(((O$4-$D13)/VLOOKUP($C13,Tableau1[],6,0))=INT(((O$4-$D13)/VLOOKUP($C13,Tableau1[],6,0))),$C13&lt;&gt;""),"S","")),"")</f>
        <v/>
      </c>
      <c r="P13" s="17" t="str">
        <f>IFERROR(IF(P$4=$D13,"x",IF(AND(((P$4-$D13)/VLOOKUP($C13,Tableau1[],6,0))=INT(((P$4-$D13)/VLOOKUP($C13,Tableau1[],6,0))),$C13&lt;&gt;""),"S","")),"")</f>
        <v/>
      </c>
      <c r="Q13" s="17" t="str">
        <f>IFERROR(IF(Q$4=$D13,"x",IF(AND(((Q$4-$D13)/VLOOKUP($C13,Tableau1[],6,0))=INT(((Q$4-$D13)/VLOOKUP($C13,Tableau1[],6,0))),$C13&lt;&gt;""),"S","")),"")</f>
        <v>S</v>
      </c>
      <c r="R13" s="17" t="str">
        <f>IFERROR(IF(R$4=$D13,"x",IF(AND(((R$4-$D13)/VLOOKUP($C13,Tableau1[],6,0))=INT(((R$4-$D13)/VLOOKUP($C13,Tableau1[],6,0))),$C13&lt;&gt;""),"S","")),"")</f>
        <v/>
      </c>
      <c r="S13" s="17" t="str">
        <f>IFERROR(IF(S$4=$D13,"x",IF(AND(((S$4-$D13)/VLOOKUP($C13,Tableau1[],6,0))=INT(((S$4-$D13)/VLOOKUP($C13,Tableau1[],6,0))),$C13&lt;&gt;""),"S","")),"")</f>
        <v/>
      </c>
      <c r="T13" s="17" t="str">
        <f>IFERROR(IF(T$4=$D13,"x",IF(AND(((T$4-$D13)/VLOOKUP($C13,Tableau1[],6,0))=INT(((T$4-$D13)/VLOOKUP($C13,Tableau1[],6,0))),$C13&lt;&gt;""),"S","")),"")</f>
        <v/>
      </c>
      <c r="U13" s="17" t="str">
        <f>IFERROR(IF(U$4=$D13,"x",IF(AND(((U$4-$D13)/VLOOKUP($C13,Tableau1[],6,0))=INT(((U$4-$D13)/VLOOKUP($C13,Tableau1[],6,0))),$C13&lt;&gt;""),"S","")),"")</f>
        <v/>
      </c>
      <c r="V13" s="17" t="str">
        <f>IFERROR(IF(V$4=$D13,"x",IF(AND(((V$4-$D13)/VLOOKUP($C13,Tableau1[],6,0))=INT(((V$4-$D13)/VLOOKUP($C13,Tableau1[],6,0))),$C13&lt;&gt;""),"S","")),"")</f>
        <v/>
      </c>
      <c r="W13" s="17" t="str">
        <f>IFERROR(IF(W$4=$D13,"x",IF(AND(((W$4-$D13)/VLOOKUP($C13,Tableau1[],6,0))=INT(((W$4-$D13)/VLOOKUP($C13,Tableau1[],6,0))),$C13&lt;&gt;""),"S","")),"")</f>
        <v/>
      </c>
      <c r="X13" s="17" t="str">
        <f>IFERROR(IF(X$4=$D13,"x",IF(AND(((X$4-$D13)/VLOOKUP($C13,Tableau1[],6,0))=INT(((X$4-$D13)/VLOOKUP($C13,Tableau1[],6,0))),$C13&lt;&gt;""),"S","")),"")</f>
        <v/>
      </c>
      <c r="Y13" s="17" t="str">
        <f>IFERROR(IF(Y$4=$D13,"x",IF(AND(((Y$4-$D13)/VLOOKUP($C13,Tableau1[],6,0))=INT(((Y$4-$D13)/VLOOKUP($C13,Tableau1[],6,0))),$C13&lt;&gt;""),"S","")),"")</f>
        <v/>
      </c>
      <c r="Z13" s="17" t="str">
        <f>IFERROR(IF(Z$4=$D13,"x",IF(AND(((Z$4-$D13)/VLOOKUP($C13,Tableau1[],6,0))=INT(((Z$4-$D13)/VLOOKUP($C13,Tableau1[],6,0))),$C13&lt;&gt;""),"S","")),"")</f>
        <v/>
      </c>
      <c r="AA13" s="17" t="str">
        <f>IFERROR(IF(AA$4=$D13,"x",IF(AND(((AA$4-$D13)/VLOOKUP($C13,Tableau1[],6,0))=INT(((AA$4-$D13)/VLOOKUP($C13,Tableau1[],6,0))),$C13&lt;&gt;""),"S","")),"")</f>
        <v/>
      </c>
      <c r="AB13" s="17" t="str">
        <f>IFERROR(IF(AB$4=$D13,"x",IF(AND(((AB$4-$D13)/VLOOKUP($C13,Tableau1[],6,0))=INT(((AB$4-$D13)/VLOOKUP($C13,Tableau1[],6,0))),$C13&lt;&gt;""),"S","")),"")</f>
        <v/>
      </c>
      <c r="AC13" s="17" t="str">
        <f>IFERROR(IF(AC$4=$D13,"x",IF(AND(((AC$4-$D13)/VLOOKUP($C13,Tableau1[],6,0))=INT(((AC$4-$D13)/VLOOKUP($C13,Tableau1[],6,0))),$C13&lt;&gt;""),"S","")),"")</f>
        <v/>
      </c>
      <c r="AD13" s="17" t="str">
        <f>IFERROR(IF(AD$4=$D13,"x",IF(AND(((AD$4-$D13)/VLOOKUP($C13,Tableau1[],6,0))=INT(((AD$4-$D13)/VLOOKUP($C13,Tableau1[],6,0))),$C13&lt;&gt;""),"S","")),"")</f>
        <v/>
      </c>
      <c r="AE13" s="17" t="str">
        <f>IFERROR(IF(AE$4=$D13,"x",IF(AND(((AE$4-$D13)/VLOOKUP($C13,Tableau1[],6,0))=INT(((AE$4-$D13)/VLOOKUP($C13,Tableau1[],6,0))),$C13&lt;&gt;""),"S","")),"")</f>
        <v/>
      </c>
      <c r="AF13" s="17" t="str">
        <f>IFERROR(IF(AF$4=$D13,"x",IF(AND(((AF$4-$D13)/VLOOKUP($C13,Tableau1[],6,0))=INT(((AF$4-$D13)/VLOOKUP($C13,Tableau1[],6,0))),$C13&lt;&gt;""),"S","")),"")</f>
        <v>S</v>
      </c>
      <c r="AG13" s="17" t="str">
        <f>IFERROR(IF(AG$4=$D13,"x",IF(AND(((AG$4-$D13)/VLOOKUP($C13,Tableau1[],6,0))=INT(((AG$4-$D13)/VLOOKUP($C13,Tableau1[],6,0))),$C13&lt;&gt;""),"S","")),"")</f>
        <v/>
      </c>
      <c r="AH13" s="55" t="str">
        <f>IFERROR(IF(AH$4=$D13,"x",IF(AND(((AH$4-$D13)/VLOOKUP($C13,Tableau1[],6,0))=INT(((AH$4-$D13)/VLOOKUP($C13,Tableau1[],6,0))),$C13&lt;&gt;""),"S","")),"")</f>
        <v/>
      </c>
      <c r="AJ13" s="12"/>
      <c r="AK13" s="100"/>
      <c r="AL13" s="100"/>
      <c r="AM13" s="100"/>
      <c r="AN13" s="100"/>
      <c r="AO13" s="100"/>
      <c r="AP13" s="100"/>
      <c r="AQ13" s="100"/>
      <c r="AR13" s="100"/>
      <c r="AS13" s="100"/>
      <c r="AT13" s="100"/>
      <c r="AU13" s="100"/>
      <c r="AV13" s="100"/>
      <c r="AW13" s="100"/>
      <c r="AX13" s="100"/>
      <c r="AY13" s="100"/>
      <c r="AZ13" s="100"/>
      <c r="BA13" s="100"/>
      <c r="BB13" s="100"/>
      <c r="BC13" s="100"/>
      <c r="BD13" s="100"/>
      <c r="BE13" s="100"/>
      <c r="BF13" s="100"/>
      <c r="BG13" s="100"/>
      <c r="BH13" s="100"/>
      <c r="BI13" s="100"/>
      <c r="BJ13" s="100"/>
      <c r="BK13" s="100"/>
      <c r="BL13" s="100"/>
      <c r="BM13" s="100"/>
      <c r="BN13" s="100"/>
      <c r="BO13" s="100"/>
      <c r="BP13" s="100"/>
      <c r="BQ13" s="100"/>
      <c r="BR13" s="100"/>
      <c r="BS13" s="100"/>
      <c r="BT13" s="100"/>
      <c r="BU13" s="100"/>
      <c r="BV13" s="100"/>
      <c r="BW13" s="100"/>
      <c r="BX13" s="100"/>
    </row>
    <row r="14" spans="1:76">
      <c r="A14" s="93"/>
      <c r="B14" s="52">
        <v>1</v>
      </c>
      <c r="C14" s="5" t="s">
        <v>69</v>
      </c>
      <c r="D14" s="18"/>
      <c r="E14" s="15">
        <f>IF(ISBLANK(C14),0,VLOOKUP(C14,Tableau1[],7,0))</f>
        <v>10</v>
      </c>
      <c r="F14" s="24">
        <f t="shared" si="5"/>
        <v>4.3333333333333334E-5</v>
      </c>
      <c r="G14" s="16" t="str">
        <f>IFERROR(IF(G$4=$D14,"x",IF(AND(((G$4-$D14)/VLOOKUP($C14,Tableau1[],6,0))=INT(((G$4-$D14)/VLOOKUP($C14,Tableau1[],6,0))),$C14&lt;&gt;""),"S","")),"")</f>
        <v/>
      </c>
      <c r="H14" s="17" t="str">
        <f>IFERROR(IF(H$4=$D14,"x",IF(AND(((H$4-$D14)/VLOOKUP($C14,Tableau1[],6,0))=INT(((H$4-$D14)/VLOOKUP($C14,Tableau1[],6,0))),$C14&lt;&gt;""),"S","")),"")</f>
        <v/>
      </c>
      <c r="I14" s="17" t="str">
        <f>IFERROR(IF(I$4=$D14,"x",IF(AND(((I$4-$D14)/VLOOKUP($C14,Tableau1[],6,0))=INT(((I$4-$D14)/VLOOKUP($C14,Tableau1[],6,0))),$C14&lt;&gt;""),"S","")),"")</f>
        <v/>
      </c>
      <c r="J14" s="17" t="str">
        <f>IFERROR(IF(J$4=$D14,"x",IF(AND(((J$4-$D14)/VLOOKUP($C14,Tableau1[],6,0))=INT(((J$4-$D14)/VLOOKUP($C14,Tableau1[],6,0))),$C14&lt;&gt;""),"S","")),"")</f>
        <v/>
      </c>
      <c r="K14" s="17" t="str">
        <f>IFERROR(IF(K$4=$D14,"x",IF(AND(((K$4-$D14)/VLOOKUP($C14,Tableau1[],6,0))=INT(((K$4-$D14)/VLOOKUP($C14,Tableau1[],6,0))),$C14&lt;&gt;""),"S","")),"")</f>
        <v/>
      </c>
      <c r="L14" s="17" t="str">
        <f>IFERROR(IF(L$4=$D14,"x",IF(AND(((L$4-$D14)/VLOOKUP($C14,Tableau1[],6,0))=INT(((L$4-$D14)/VLOOKUP($C14,Tableau1[],6,0))),$C14&lt;&gt;""),"S","")),"")</f>
        <v/>
      </c>
      <c r="M14" s="17" t="str">
        <f>IFERROR(IF(M$4=$D14,"x",IF(AND(((M$4-$D14)/VLOOKUP($C14,Tableau1[],6,0))=INT(((M$4-$D14)/VLOOKUP($C14,Tableau1[],6,0))),$C14&lt;&gt;""),"S","")),"")</f>
        <v/>
      </c>
      <c r="N14" s="17" t="str">
        <f>IFERROR(IF(N$4=$D14,"x",IF(AND(((N$4-$D14)/VLOOKUP($C14,Tableau1[],6,0))=INT(((N$4-$D14)/VLOOKUP($C14,Tableau1[],6,0))),$C14&lt;&gt;""),"S","")),"")</f>
        <v/>
      </c>
      <c r="O14" s="17" t="str">
        <f>IFERROR(IF(O$4=$D14,"x",IF(AND(((O$4-$D14)/VLOOKUP($C14,Tableau1[],6,0))=INT(((O$4-$D14)/VLOOKUP($C14,Tableau1[],6,0))),$C14&lt;&gt;""),"S","")),"")</f>
        <v/>
      </c>
      <c r="P14" s="17" t="str">
        <f>IFERROR(IF(P$4=$D14,"x",IF(AND(((P$4-$D14)/VLOOKUP($C14,Tableau1[],6,0))=INT(((P$4-$D14)/VLOOKUP($C14,Tableau1[],6,0))),$C14&lt;&gt;""),"S","")),"")</f>
        <v/>
      </c>
      <c r="Q14" s="17" t="str">
        <f>IFERROR(IF(Q$4=$D14,"x",IF(AND(((Q$4-$D14)/VLOOKUP($C14,Tableau1[],6,0))=INT(((Q$4-$D14)/VLOOKUP($C14,Tableau1[],6,0))),$C14&lt;&gt;""),"S","")),"")</f>
        <v>S</v>
      </c>
      <c r="R14" s="17" t="str">
        <f>IFERROR(IF(R$4=$D14,"x",IF(AND(((R$4-$D14)/VLOOKUP($C14,Tableau1[],6,0))=INT(((R$4-$D14)/VLOOKUP($C14,Tableau1[],6,0))),$C14&lt;&gt;""),"S","")),"")</f>
        <v/>
      </c>
      <c r="S14" s="17" t="str">
        <f>IFERROR(IF(S$4=$D14,"x",IF(AND(((S$4-$D14)/VLOOKUP($C14,Tableau1[],6,0))=INT(((S$4-$D14)/VLOOKUP($C14,Tableau1[],6,0))),$C14&lt;&gt;""),"S","")),"")</f>
        <v/>
      </c>
      <c r="T14" s="17" t="str">
        <f>IFERROR(IF(T$4=$D14,"x",IF(AND(((T$4-$D14)/VLOOKUP($C14,Tableau1[],6,0))=INT(((T$4-$D14)/VLOOKUP($C14,Tableau1[],6,0))),$C14&lt;&gt;""),"S","")),"")</f>
        <v/>
      </c>
      <c r="U14" s="17" t="str">
        <f>IFERROR(IF(U$4=$D14,"x",IF(AND(((U$4-$D14)/VLOOKUP($C14,Tableau1[],6,0))=INT(((U$4-$D14)/VLOOKUP($C14,Tableau1[],6,0))),$C14&lt;&gt;""),"S","")),"")</f>
        <v/>
      </c>
      <c r="V14" s="17" t="str">
        <f>IFERROR(IF(V$4=$D14,"x",IF(AND(((V$4-$D14)/VLOOKUP($C14,Tableau1[],6,0))=INT(((V$4-$D14)/VLOOKUP($C14,Tableau1[],6,0))),$C14&lt;&gt;""),"S","")),"")</f>
        <v/>
      </c>
      <c r="W14" s="17" t="str">
        <f>IFERROR(IF(W$4=$D14,"x",IF(AND(((W$4-$D14)/VLOOKUP($C14,Tableau1[],6,0))=INT(((W$4-$D14)/VLOOKUP($C14,Tableau1[],6,0))),$C14&lt;&gt;""),"S","")),"")</f>
        <v/>
      </c>
      <c r="X14" s="17" t="str">
        <f>IFERROR(IF(X$4=$D14,"x",IF(AND(((X$4-$D14)/VLOOKUP($C14,Tableau1[],6,0))=INT(((X$4-$D14)/VLOOKUP($C14,Tableau1[],6,0))),$C14&lt;&gt;""),"S","")),"")</f>
        <v/>
      </c>
      <c r="Y14" s="17" t="str">
        <f>IFERROR(IF(Y$4=$D14,"x",IF(AND(((Y$4-$D14)/VLOOKUP($C14,Tableau1[],6,0))=INT(((Y$4-$D14)/VLOOKUP($C14,Tableau1[],6,0))),$C14&lt;&gt;""),"S","")),"")</f>
        <v/>
      </c>
      <c r="Z14" s="17" t="str">
        <f>IFERROR(IF(Z$4=$D14,"x",IF(AND(((Z$4-$D14)/VLOOKUP($C14,Tableau1[],6,0))=INT(((Z$4-$D14)/VLOOKUP($C14,Tableau1[],6,0))),$C14&lt;&gt;""),"S","")),"")</f>
        <v/>
      </c>
      <c r="AA14" s="17" t="str">
        <f>IFERROR(IF(AA$4=$D14,"x",IF(AND(((AA$4-$D14)/VLOOKUP($C14,Tableau1[],6,0))=INT(((AA$4-$D14)/VLOOKUP($C14,Tableau1[],6,0))),$C14&lt;&gt;""),"S","")),"")</f>
        <v/>
      </c>
      <c r="AB14" s="17" t="str">
        <f>IFERROR(IF(AB$4=$D14,"x",IF(AND(((AB$4-$D14)/VLOOKUP($C14,Tableau1[],6,0))=INT(((AB$4-$D14)/VLOOKUP($C14,Tableau1[],6,0))),$C14&lt;&gt;""),"S","")),"")</f>
        <v/>
      </c>
      <c r="AC14" s="17" t="str">
        <f>IFERROR(IF(AC$4=$D14,"x",IF(AND(((AC$4-$D14)/VLOOKUP($C14,Tableau1[],6,0))=INT(((AC$4-$D14)/VLOOKUP($C14,Tableau1[],6,0))),$C14&lt;&gt;""),"S","")),"")</f>
        <v/>
      </c>
      <c r="AD14" s="17" t="str">
        <f>IFERROR(IF(AD$4=$D14,"x",IF(AND(((AD$4-$D14)/VLOOKUP($C14,Tableau1[],6,0))=INT(((AD$4-$D14)/VLOOKUP($C14,Tableau1[],6,0))),$C14&lt;&gt;""),"S","")),"")</f>
        <v/>
      </c>
      <c r="AE14" s="17" t="str">
        <f>IFERROR(IF(AE$4=$D14,"x",IF(AND(((AE$4-$D14)/VLOOKUP($C14,Tableau1[],6,0))=INT(((AE$4-$D14)/VLOOKUP($C14,Tableau1[],6,0))),$C14&lt;&gt;""),"S","")),"")</f>
        <v/>
      </c>
      <c r="AF14" s="17" t="str">
        <f>IFERROR(IF(AF$4=$D14,"x",IF(AND(((AF$4-$D14)/VLOOKUP($C14,Tableau1[],6,0))=INT(((AF$4-$D14)/VLOOKUP($C14,Tableau1[],6,0))),$C14&lt;&gt;""),"S","")),"")</f>
        <v>S</v>
      </c>
      <c r="AG14" s="17" t="str">
        <f>IFERROR(IF(AG$4=$D14,"x",IF(AND(((AG$4-$D14)/VLOOKUP($C14,Tableau1[],6,0))=INT(((AG$4-$D14)/VLOOKUP($C14,Tableau1[],6,0))),$C14&lt;&gt;""),"S","")),"")</f>
        <v/>
      </c>
      <c r="AH14" s="55" t="str">
        <f>IFERROR(IF(AH$4=$D14,"x",IF(AND(((AH$4-$D14)/VLOOKUP($C14,Tableau1[],6,0))=INT(((AH$4-$D14)/VLOOKUP($C14,Tableau1[],6,0))),$C14&lt;&gt;""),"S","")),"")</f>
        <v/>
      </c>
      <c r="AJ14" s="7"/>
      <c r="AK14" s="100"/>
      <c r="AL14" s="100"/>
      <c r="AM14" s="100"/>
      <c r="AN14" s="100"/>
      <c r="AO14" s="100"/>
      <c r="AP14" s="100"/>
      <c r="AQ14" s="100"/>
      <c r="AR14" s="100"/>
      <c r="AS14" s="100"/>
      <c r="AT14" s="100"/>
      <c r="AU14" s="100"/>
      <c r="AV14" s="100"/>
      <c r="AW14" s="100"/>
      <c r="AX14" s="100"/>
      <c r="AY14" s="100"/>
      <c r="AZ14" s="100"/>
      <c r="BA14" s="100"/>
      <c r="BB14" s="100"/>
      <c r="BC14" s="100"/>
      <c r="BD14" s="100"/>
      <c r="BE14" s="100"/>
      <c r="BF14" s="100"/>
      <c r="BG14" s="100"/>
      <c r="BH14" s="100"/>
      <c r="BI14" s="100"/>
      <c r="BJ14" s="100"/>
      <c r="BK14" s="100"/>
      <c r="BL14" s="100"/>
      <c r="BM14" s="100"/>
      <c r="BN14" s="100"/>
      <c r="BO14" s="100"/>
      <c r="BP14" s="100"/>
      <c r="BQ14" s="100"/>
      <c r="BR14" s="100"/>
      <c r="BS14" s="100"/>
      <c r="BT14" s="100"/>
      <c r="BU14" s="100"/>
      <c r="BV14" s="100"/>
      <c r="BW14" s="100"/>
      <c r="BX14" s="100"/>
    </row>
    <row r="15" spans="1:76">
      <c r="A15" s="93"/>
      <c r="B15" s="52">
        <v>1</v>
      </c>
      <c r="C15" s="5" t="s">
        <v>70</v>
      </c>
      <c r="D15" s="18">
        <f>IF(ISBLANK(C15),0,VLOOKUP(C15,Tableau1[],2,0))</f>
        <v>0</v>
      </c>
      <c r="E15" s="15">
        <f>IF(ISBLANK(C15),0,VLOOKUP(C15,Tableau1[],7,0))</f>
        <v>2</v>
      </c>
      <c r="F15" s="24">
        <f t="shared" si="5"/>
        <v>8.6666666666666661E-6</v>
      </c>
      <c r="G15" s="16" t="str">
        <f>IFERROR(IF(G$4=$D15,"x",IF(AND(((G$4-$D15)/VLOOKUP($C15,Tableau1[],6,0))=INT(((G$4-$D15)/VLOOKUP($C15,Tableau1[],6,0))),$C15&lt;&gt;""),"S","")),"")</f>
        <v/>
      </c>
      <c r="H15" s="17" t="str">
        <f>IFERROR(IF(H$4=$D15,"x",IF(AND(((H$4-$D15)/VLOOKUP($C15,Tableau1[],6,0))=INT(((H$4-$D15)/VLOOKUP($C15,Tableau1[],6,0))),$C15&lt;&gt;""),"S","")),"")</f>
        <v/>
      </c>
      <c r="I15" s="17" t="str">
        <f>IFERROR(IF(I$4=$D15,"x",IF(AND(((I$4-$D15)/VLOOKUP($C15,Tableau1[],6,0))=INT(((I$4-$D15)/VLOOKUP($C15,Tableau1[],6,0))),$C15&lt;&gt;""),"S","")),"")</f>
        <v/>
      </c>
      <c r="J15" s="17" t="str">
        <f>IFERROR(IF(J$4=$D15,"x",IF(AND(((J$4-$D15)/VLOOKUP($C15,Tableau1[],6,0))=INT(((J$4-$D15)/VLOOKUP($C15,Tableau1[],6,0))),$C15&lt;&gt;""),"S","")),"")</f>
        <v/>
      </c>
      <c r="K15" s="17" t="str">
        <f>IFERROR(IF(K$4=$D15,"x",IF(AND(((K$4-$D15)/VLOOKUP($C15,Tableau1[],6,0))=INT(((K$4-$D15)/VLOOKUP($C15,Tableau1[],6,0))),$C15&lt;&gt;""),"S","")),"")</f>
        <v/>
      </c>
      <c r="L15" s="17" t="str">
        <f>IFERROR(IF(L$4=$D15,"x",IF(AND(((L$4-$D15)/VLOOKUP($C15,Tableau1[],6,0))=INT(((L$4-$D15)/VLOOKUP($C15,Tableau1[],6,0))),$C15&lt;&gt;""),"S","")),"")</f>
        <v>S</v>
      </c>
      <c r="M15" s="17" t="str">
        <f>IFERROR(IF(M$4=$D15,"x",IF(AND(((M$4-$D15)/VLOOKUP($C15,Tableau1[],6,0))=INT(((M$4-$D15)/VLOOKUP($C15,Tableau1[],6,0))),$C15&lt;&gt;""),"S","")),"")</f>
        <v/>
      </c>
      <c r="N15" s="17" t="str">
        <f>IFERROR(IF(N$4=$D15,"x",IF(AND(((N$4-$D15)/VLOOKUP($C15,Tableau1[],6,0))=INT(((N$4-$D15)/VLOOKUP($C15,Tableau1[],6,0))),$C15&lt;&gt;""),"S","")),"")</f>
        <v/>
      </c>
      <c r="O15" s="17" t="str">
        <f>IFERROR(IF(O$4=$D15,"x",IF(AND(((O$4-$D15)/VLOOKUP($C15,Tableau1[],6,0))=INT(((O$4-$D15)/VLOOKUP($C15,Tableau1[],6,0))),$C15&lt;&gt;""),"S","")),"")</f>
        <v/>
      </c>
      <c r="P15" s="17" t="str">
        <f>IFERROR(IF(P$4=$D15,"x",IF(AND(((P$4-$D15)/VLOOKUP($C15,Tableau1[],6,0))=INT(((P$4-$D15)/VLOOKUP($C15,Tableau1[],6,0))),$C15&lt;&gt;""),"S","")),"")</f>
        <v/>
      </c>
      <c r="Q15" s="17" t="str">
        <f>IFERROR(IF(Q$4=$D15,"x",IF(AND(((Q$4-$D15)/VLOOKUP($C15,Tableau1[],6,0))=INT(((Q$4-$D15)/VLOOKUP($C15,Tableau1[],6,0))),$C15&lt;&gt;""),"S","")),"")</f>
        <v/>
      </c>
      <c r="R15" s="17" t="str">
        <f>IFERROR(IF(R$4=$D15,"x",IF(AND(((R$4-$D15)/VLOOKUP($C15,Tableau1[],6,0))=INT(((R$4-$D15)/VLOOKUP($C15,Tableau1[],6,0))),$C15&lt;&gt;""),"S","")),"")</f>
        <v/>
      </c>
      <c r="S15" s="17" t="str">
        <f>IFERROR(IF(S$4=$D15,"x",IF(AND(((S$4-$D15)/VLOOKUP($C15,Tableau1[],6,0))=INT(((S$4-$D15)/VLOOKUP($C15,Tableau1[],6,0))),$C15&lt;&gt;""),"S","")),"")</f>
        <v>S</v>
      </c>
      <c r="T15" s="17" t="str">
        <f>IFERROR(IF(T$4=$D15,"x",IF(AND(((T$4-$D15)/VLOOKUP($C15,Tableau1[],6,0))=INT(((T$4-$D15)/VLOOKUP($C15,Tableau1[],6,0))),$C15&lt;&gt;""),"S","")),"")</f>
        <v/>
      </c>
      <c r="U15" s="17" t="str">
        <f>IFERROR(IF(U$4=$D15,"x",IF(AND(((U$4-$D15)/VLOOKUP($C15,Tableau1[],6,0))=INT(((U$4-$D15)/VLOOKUP($C15,Tableau1[],6,0))),$C15&lt;&gt;""),"S","")),"")</f>
        <v/>
      </c>
      <c r="V15" s="17" t="str">
        <f>IFERROR(IF(V$4=$D15,"x",IF(AND(((V$4-$D15)/VLOOKUP($C15,Tableau1[],6,0))=INT(((V$4-$D15)/VLOOKUP($C15,Tableau1[],6,0))),$C15&lt;&gt;""),"S","")),"")</f>
        <v/>
      </c>
      <c r="W15" s="17" t="str">
        <f>IFERROR(IF(W$4=$D15,"x",IF(AND(((W$4-$D15)/VLOOKUP($C15,Tableau1[],6,0))=INT(((W$4-$D15)/VLOOKUP($C15,Tableau1[],6,0))),$C15&lt;&gt;""),"S","")),"")</f>
        <v/>
      </c>
      <c r="X15" s="17" t="str">
        <f>IFERROR(IF(X$4=$D15,"x",IF(AND(((X$4-$D15)/VLOOKUP($C15,Tableau1[],6,0))=INT(((X$4-$D15)/VLOOKUP($C15,Tableau1[],6,0))),$C15&lt;&gt;""),"S","")),"")</f>
        <v/>
      </c>
      <c r="Y15" s="17" t="str">
        <f>IFERROR(IF(Y$4=$D15,"x",IF(AND(((Y$4-$D15)/VLOOKUP($C15,Tableau1[],6,0))=INT(((Y$4-$D15)/VLOOKUP($C15,Tableau1[],6,0))),$C15&lt;&gt;""),"S","")),"")</f>
        <v/>
      </c>
      <c r="Z15" s="17" t="str">
        <f>IFERROR(IF(Z$4=$D15,"x",IF(AND(((Z$4-$D15)/VLOOKUP($C15,Tableau1[],6,0))=INT(((Z$4-$D15)/VLOOKUP($C15,Tableau1[],6,0))),$C15&lt;&gt;""),"S","")),"")</f>
        <v>S</v>
      </c>
      <c r="AA15" s="17" t="str">
        <f>IFERROR(IF(AA$4=$D15,"x",IF(AND(((AA$4-$D15)/VLOOKUP($C15,Tableau1[],6,0))=INT(((AA$4-$D15)/VLOOKUP($C15,Tableau1[],6,0))),$C15&lt;&gt;""),"S","")),"")</f>
        <v/>
      </c>
      <c r="AB15" s="17" t="str">
        <f>IFERROR(IF(AB$4=$D15,"x",IF(AND(((AB$4-$D15)/VLOOKUP($C15,Tableau1[],6,0))=INT(((AB$4-$D15)/VLOOKUP($C15,Tableau1[],6,0))),$C15&lt;&gt;""),"S","")),"")</f>
        <v/>
      </c>
      <c r="AC15" s="17" t="str">
        <f>IFERROR(IF(AC$4=$D15,"x",IF(AND(((AC$4-$D15)/VLOOKUP($C15,Tableau1[],6,0))=INT(((AC$4-$D15)/VLOOKUP($C15,Tableau1[],6,0))),$C15&lt;&gt;""),"S","")),"")</f>
        <v/>
      </c>
      <c r="AD15" s="17" t="str">
        <f>IFERROR(IF(AD$4=$D15,"x",IF(AND(((AD$4-$D15)/VLOOKUP($C15,Tableau1[],6,0))=INT(((AD$4-$D15)/VLOOKUP($C15,Tableau1[],6,0))),$C15&lt;&gt;""),"S","")),"")</f>
        <v/>
      </c>
      <c r="AE15" s="17" t="str">
        <f>IFERROR(IF(AE$4=$D15,"x",IF(AND(((AE$4-$D15)/VLOOKUP($C15,Tableau1[],6,0))=INT(((AE$4-$D15)/VLOOKUP($C15,Tableau1[],6,0))),$C15&lt;&gt;""),"S","")),"")</f>
        <v/>
      </c>
      <c r="AF15" s="17" t="str">
        <f>IFERROR(IF(AF$4=$D15,"x",IF(AND(((AF$4-$D15)/VLOOKUP($C15,Tableau1[],6,0))=INT(((AF$4-$D15)/VLOOKUP($C15,Tableau1[],6,0))),$C15&lt;&gt;""),"S","")),"")</f>
        <v/>
      </c>
      <c r="AG15" s="17" t="str">
        <f>IFERROR(IF(AG$4=$D15,"x",IF(AND(((AG$4-$D15)/VLOOKUP($C15,Tableau1[],6,0))=INT(((AG$4-$D15)/VLOOKUP($C15,Tableau1[],6,0))),$C15&lt;&gt;""),"S","")),"")</f>
        <v>S</v>
      </c>
      <c r="AH15" s="55" t="str">
        <f>IFERROR(IF(AH$4=$D15,"x",IF(AND(((AH$4-$D15)/VLOOKUP($C15,Tableau1[],6,0))=INT(((AH$4-$D15)/VLOOKUP($C15,Tableau1[],6,0))),$C15&lt;&gt;""),"S","")),"")</f>
        <v/>
      </c>
      <c r="AJ15" s="7"/>
      <c r="AK15" s="100"/>
      <c r="AL15" s="100"/>
      <c r="AM15" s="100"/>
      <c r="AN15" s="100"/>
      <c r="AO15" s="100"/>
      <c r="AP15" s="100"/>
      <c r="AQ15" s="100"/>
      <c r="AR15" s="100"/>
      <c r="AS15" s="100"/>
      <c r="AT15" s="100"/>
      <c r="AU15" s="100"/>
      <c r="AV15" s="100"/>
      <c r="AW15" s="100"/>
      <c r="AX15" s="100"/>
      <c r="AY15" s="100"/>
      <c r="AZ15" s="100"/>
      <c r="BA15" s="100"/>
      <c r="BB15" s="100"/>
      <c r="BC15" s="100"/>
      <c r="BD15" s="100"/>
      <c r="BE15" s="100"/>
      <c r="BF15" s="100"/>
      <c r="BG15" s="100"/>
      <c r="BH15" s="100"/>
      <c r="BI15" s="100"/>
      <c r="BJ15" s="100"/>
      <c r="BK15" s="100"/>
      <c r="BL15" s="100"/>
      <c r="BM15" s="100"/>
      <c r="BN15" s="100"/>
      <c r="BO15" s="100"/>
      <c r="BP15" s="100"/>
      <c r="BQ15" s="100"/>
      <c r="BR15" s="100"/>
      <c r="BS15" s="100"/>
      <c r="BT15" s="100"/>
      <c r="BU15" s="100"/>
      <c r="BV15" s="100"/>
      <c r="BW15" s="100"/>
      <c r="BX15" s="100"/>
    </row>
    <row r="16" spans="1:76">
      <c r="A16" s="93"/>
      <c r="B16" s="52">
        <v>1</v>
      </c>
      <c r="C16" s="5" t="s">
        <v>71</v>
      </c>
      <c r="D16" s="25">
        <f>IF(ISBLANK(C16),0,VLOOKUP(C16,Tableau1[],2,0))</f>
        <v>0</v>
      </c>
      <c r="E16" s="26">
        <f>IF(ISBLANK(C16),0,VLOOKUP(C16,Tableau1[],7,0))</f>
        <v>2</v>
      </c>
      <c r="F16" s="27">
        <f t="shared" si="5"/>
        <v>8.6666666666666661E-6</v>
      </c>
      <c r="G16" s="28" t="str">
        <f>IFERROR(IF(G$4=$D16,"x",IF(AND(((G$4-$D16)/VLOOKUP($C16,Tableau1[],6,0))=INT(((G$4-$D16)/VLOOKUP($C16,Tableau1[],6,0))),$C16&lt;&gt;""),"S","")),"")</f>
        <v/>
      </c>
      <c r="H16" s="29" t="str">
        <f>IFERROR(IF(H$4=$D16,"x",IF(AND(((H$4-$D16)/VLOOKUP($C16,Tableau1[],6,0))=INT(((H$4-$D16)/VLOOKUP($C16,Tableau1[],6,0))),$C16&lt;&gt;""),"S","")),"")</f>
        <v/>
      </c>
      <c r="I16" s="29" t="str">
        <f>IFERROR(IF(I$4=$D16,"x",IF(AND(((I$4-$D16)/VLOOKUP($C16,Tableau1[],6,0))=INT(((I$4-$D16)/VLOOKUP($C16,Tableau1[],6,0))),$C16&lt;&gt;""),"S","")),"")</f>
        <v/>
      </c>
      <c r="J16" s="29" t="str">
        <f>IFERROR(IF(J$4=$D16,"x",IF(AND(((J$4-$D16)/VLOOKUP($C16,Tableau1[],6,0))=INT(((J$4-$D16)/VLOOKUP($C16,Tableau1[],6,0))),$C16&lt;&gt;""),"S","")),"")</f>
        <v/>
      </c>
      <c r="K16" s="29" t="str">
        <f>IFERROR(IF(K$4=$D16,"x",IF(AND(((K$4-$D16)/VLOOKUP($C16,Tableau1[],6,0))=INT(((K$4-$D16)/VLOOKUP($C16,Tableau1[],6,0))),$C16&lt;&gt;""),"S","")),"")</f>
        <v/>
      </c>
      <c r="L16" s="29" t="str">
        <f>IFERROR(IF(L$4=$D16,"x",IF(AND(((L$4-$D16)/VLOOKUP($C16,Tableau1[],6,0))=INT(((L$4-$D16)/VLOOKUP($C16,Tableau1[],6,0))),$C16&lt;&gt;""),"S","")),"")</f>
        <v>S</v>
      </c>
      <c r="M16" s="29" t="str">
        <f>IFERROR(IF(M$4=$D16,"x",IF(AND(((M$4-$D16)/VLOOKUP($C16,Tableau1[],6,0))=INT(((M$4-$D16)/VLOOKUP($C16,Tableau1[],6,0))),$C16&lt;&gt;""),"S","")),"")</f>
        <v/>
      </c>
      <c r="N16" s="29" t="str">
        <f>IFERROR(IF(N$4=$D16,"x",IF(AND(((N$4-$D16)/VLOOKUP($C16,Tableau1[],6,0))=INT(((N$4-$D16)/VLOOKUP($C16,Tableau1[],6,0))),$C16&lt;&gt;""),"S","")),"")</f>
        <v/>
      </c>
      <c r="O16" s="29" t="str">
        <f>IFERROR(IF(O$4=$D16,"x",IF(AND(((O$4-$D16)/VLOOKUP($C16,Tableau1[],6,0))=INT(((O$4-$D16)/VLOOKUP($C16,Tableau1[],6,0))),$C16&lt;&gt;""),"S","")),"")</f>
        <v/>
      </c>
      <c r="P16" s="29" t="str">
        <f>IFERROR(IF(P$4=$D16,"x",IF(AND(((P$4-$D16)/VLOOKUP($C16,Tableau1[],6,0))=INT(((P$4-$D16)/VLOOKUP($C16,Tableau1[],6,0))),$C16&lt;&gt;""),"S","")),"")</f>
        <v/>
      </c>
      <c r="Q16" s="29" t="str">
        <f>IFERROR(IF(Q$4=$D16,"x",IF(AND(((Q$4-$D16)/VLOOKUP($C16,Tableau1[],6,0))=INT(((Q$4-$D16)/VLOOKUP($C16,Tableau1[],6,0))),$C16&lt;&gt;""),"S","")),"")</f>
        <v/>
      </c>
      <c r="R16" s="29" t="str">
        <f>IFERROR(IF(R$4=$D16,"x",IF(AND(((R$4-$D16)/VLOOKUP($C16,Tableau1[],6,0))=INT(((R$4-$D16)/VLOOKUP($C16,Tableau1[],6,0))),$C16&lt;&gt;""),"S","")),"")</f>
        <v/>
      </c>
      <c r="S16" s="29" t="str">
        <f>IFERROR(IF(S$4=$D16,"x",IF(AND(((S$4-$D16)/VLOOKUP($C16,Tableau1[],6,0))=INT(((S$4-$D16)/VLOOKUP($C16,Tableau1[],6,0))),$C16&lt;&gt;""),"S","")),"")</f>
        <v>S</v>
      </c>
      <c r="T16" s="29" t="str">
        <f>IFERROR(IF(T$4=$D16,"x",IF(AND(((T$4-$D16)/VLOOKUP($C16,Tableau1[],6,0))=INT(((T$4-$D16)/VLOOKUP($C16,Tableau1[],6,0))),$C16&lt;&gt;""),"S","")),"")</f>
        <v/>
      </c>
      <c r="U16" s="29" t="str">
        <f>IFERROR(IF(U$4=$D16,"x",IF(AND(((U$4-$D16)/VLOOKUP($C16,Tableau1[],6,0))=INT(((U$4-$D16)/VLOOKUP($C16,Tableau1[],6,0))),$C16&lt;&gt;""),"S","")),"")</f>
        <v/>
      </c>
      <c r="V16" s="29" t="str">
        <f>IFERROR(IF(V$4=$D16,"x",IF(AND(((V$4-$D16)/VLOOKUP($C16,Tableau1[],6,0))=INT(((V$4-$D16)/VLOOKUP($C16,Tableau1[],6,0))),$C16&lt;&gt;""),"S","")),"")</f>
        <v/>
      </c>
      <c r="W16" s="29" t="str">
        <f>IFERROR(IF(W$4=$D16,"x",IF(AND(((W$4-$D16)/VLOOKUP($C16,Tableau1[],6,0))=INT(((W$4-$D16)/VLOOKUP($C16,Tableau1[],6,0))),$C16&lt;&gt;""),"S","")),"")</f>
        <v/>
      </c>
      <c r="X16" s="29" t="str">
        <f>IFERROR(IF(X$4=$D16,"x",IF(AND(((X$4-$D16)/VLOOKUP($C16,Tableau1[],6,0))=INT(((X$4-$D16)/VLOOKUP($C16,Tableau1[],6,0))),$C16&lt;&gt;""),"S","")),"")</f>
        <v/>
      </c>
      <c r="Y16" s="29" t="str">
        <f>IFERROR(IF(Y$4=$D16,"x",IF(AND(((Y$4-$D16)/VLOOKUP($C16,Tableau1[],6,0))=INT(((Y$4-$D16)/VLOOKUP($C16,Tableau1[],6,0))),$C16&lt;&gt;""),"S","")),"")</f>
        <v/>
      </c>
      <c r="Z16" s="29" t="str">
        <f>IFERROR(IF(Z$4=$D16,"x",IF(AND(((Z$4-$D16)/VLOOKUP($C16,Tableau1[],6,0))=INT(((Z$4-$D16)/VLOOKUP($C16,Tableau1[],6,0))),$C16&lt;&gt;""),"S","")),"")</f>
        <v>S</v>
      </c>
      <c r="AA16" s="29" t="str">
        <f>IFERROR(IF(AA$4=$D16,"x",IF(AND(((AA$4-$D16)/VLOOKUP($C16,Tableau1[],6,0))=INT(((AA$4-$D16)/VLOOKUP($C16,Tableau1[],6,0))),$C16&lt;&gt;""),"S","")),"")</f>
        <v/>
      </c>
      <c r="AB16" s="29" t="str">
        <f>IFERROR(IF(AB$4=$D16,"x",IF(AND(((AB$4-$D16)/VLOOKUP($C16,Tableau1[],6,0))=INT(((AB$4-$D16)/VLOOKUP($C16,Tableau1[],6,0))),$C16&lt;&gt;""),"S","")),"")</f>
        <v/>
      </c>
      <c r="AC16" s="29" t="str">
        <f>IFERROR(IF(AC$4=$D16,"x",IF(AND(((AC$4-$D16)/VLOOKUP($C16,Tableau1[],6,0))=INT(((AC$4-$D16)/VLOOKUP($C16,Tableau1[],6,0))),$C16&lt;&gt;""),"S","")),"")</f>
        <v/>
      </c>
      <c r="AD16" s="29" t="str">
        <f>IFERROR(IF(AD$4=$D16,"x",IF(AND(((AD$4-$D16)/VLOOKUP($C16,Tableau1[],6,0))=INT(((AD$4-$D16)/VLOOKUP($C16,Tableau1[],6,0))),$C16&lt;&gt;""),"S","")),"")</f>
        <v/>
      </c>
      <c r="AE16" s="29" t="str">
        <f>IFERROR(IF(AE$4=$D16,"x",IF(AND(((AE$4-$D16)/VLOOKUP($C16,Tableau1[],6,0))=INT(((AE$4-$D16)/VLOOKUP($C16,Tableau1[],6,0))),$C16&lt;&gt;""),"S","")),"")</f>
        <v/>
      </c>
      <c r="AF16" s="29" t="str">
        <f>IFERROR(IF(AF$4=$D16,"x",IF(AND(((AF$4-$D16)/VLOOKUP($C16,Tableau1[],6,0))=INT(((AF$4-$D16)/VLOOKUP($C16,Tableau1[],6,0))),$C16&lt;&gt;""),"S","")),"")</f>
        <v/>
      </c>
      <c r="AG16" s="29" t="str">
        <f>IFERROR(IF(AG$4=$D16,"x",IF(AND(((AG$4-$D16)/VLOOKUP($C16,Tableau1[],6,0))=INT(((AG$4-$D16)/VLOOKUP($C16,Tableau1[],6,0))),$C16&lt;&gt;""),"S","")),"")</f>
        <v>S</v>
      </c>
      <c r="AH16" s="56" t="str">
        <f>IFERROR(IF(AH$4=$D16,"x",IF(AND(((AH$4-$D16)/VLOOKUP($C16,Tableau1[],6,0))=INT(((AH$4-$D16)/VLOOKUP($C16,Tableau1[],6,0))),$C16&lt;&gt;""),"S","")),"")</f>
        <v/>
      </c>
      <c r="AJ16" s="7"/>
      <c r="AK16" s="100"/>
      <c r="AL16" s="100"/>
      <c r="AM16" s="100"/>
      <c r="AN16" s="100"/>
      <c r="AO16" s="100"/>
      <c r="AP16" s="100"/>
      <c r="AQ16" s="100"/>
      <c r="AR16" s="100"/>
      <c r="AS16" s="100"/>
      <c r="AT16" s="100"/>
      <c r="AU16" s="100"/>
      <c r="AV16" s="100"/>
      <c r="AW16" s="100"/>
      <c r="AX16" s="100"/>
      <c r="AY16" s="100"/>
      <c r="AZ16" s="100"/>
      <c r="BA16" s="100"/>
      <c r="BB16" s="100"/>
      <c r="BC16" s="100"/>
      <c r="BD16" s="100"/>
      <c r="BE16" s="100"/>
      <c r="BF16" s="100"/>
      <c r="BG16" s="100"/>
      <c r="BH16" s="100"/>
      <c r="BI16" s="100"/>
      <c r="BJ16" s="100"/>
      <c r="BK16" s="100"/>
      <c r="BL16" s="100"/>
      <c r="BM16" s="100"/>
      <c r="BN16" s="100"/>
      <c r="BO16" s="100"/>
      <c r="BP16" s="100"/>
      <c r="BQ16" s="100"/>
      <c r="BR16" s="100"/>
      <c r="BS16" s="100"/>
      <c r="BT16" s="100"/>
      <c r="BU16" s="100"/>
      <c r="BV16" s="100"/>
      <c r="BW16" s="100"/>
      <c r="BX16" s="100"/>
    </row>
    <row r="17" spans="1:76">
      <c r="A17" s="93"/>
      <c r="B17" s="52">
        <v>1</v>
      </c>
      <c r="C17" s="5" t="s">
        <v>72</v>
      </c>
      <c r="D17" s="18">
        <f>IF(ISBLANK(C17),0,VLOOKUP(C17,Tableau1[],2,0))</f>
        <v>0</v>
      </c>
      <c r="E17" s="15">
        <f>IF(ISBLANK(C17),0,VLOOKUP(C17,Tableau1[],7,0))</f>
        <v>5</v>
      </c>
      <c r="F17" s="24">
        <f t="shared" si="5"/>
        <v>2.1666666666666667E-5</v>
      </c>
      <c r="G17" s="16" t="str">
        <f>IFERROR(IF(G$4=$D17,"x",IF(AND(((G$4-$D17)/VLOOKUP($C17,Tableau1[],6,0))=INT(((G$4-$D17)/VLOOKUP($C17,Tableau1[],6,0))),$C17&lt;&gt;""),"S","")),"")</f>
        <v/>
      </c>
      <c r="H17" s="17" t="str">
        <f>IFERROR(IF(H$4=$D17,"x",IF(AND(((H$4-$D17)/VLOOKUP($C17,Tableau1[],6,0))=INT(((H$4-$D17)/VLOOKUP($C17,Tableau1[],6,0))),$C17&lt;&gt;""),"S","")),"")</f>
        <v/>
      </c>
      <c r="I17" s="17" t="str">
        <f>IFERROR(IF(I$4=$D17,"x",IF(AND(((I$4-$D17)/VLOOKUP($C17,Tableau1[],6,0))=INT(((I$4-$D17)/VLOOKUP($C17,Tableau1[],6,0))),$C17&lt;&gt;""),"S","")),"")</f>
        <v/>
      </c>
      <c r="J17" s="17" t="str">
        <f>IFERROR(IF(J$4=$D17,"x",IF(AND(((J$4-$D17)/VLOOKUP($C17,Tableau1[],6,0))=INT(((J$4-$D17)/VLOOKUP($C17,Tableau1[],6,0))),$C17&lt;&gt;""),"S","")),"")</f>
        <v/>
      </c>
      <c r="K17" s="17" t="str">
        <f>IFERROR(IF(K$4=$D17,"x",IF(AND(((K$4-$D17)/VLOOKUP($C17,Tableau1[],6,0))=INT(((K$4-$D17)/VLOOKUP($C17,Tableau1[],6,0))),$C17&lt;&gt;""),"S","")),"")</f>
        <v/>
      </c>
      <c r="L17" s="17" t="str">
        <f>IFERROR(IF(L$4=$D17,"x",IF(AND(((L$4-$D17)/VLOOKUP($C17,Tableau1[],6,0))=INT(((L$4-$D17)/VLOOKUP($C17,Tableau1[],6,0))),$C17&lt;&gt;""),"S","")),"")</f>
        <v>S</v>
      </c>
      <c r="M17" s="17" t="str">
        <f>IFERROR(IF(M$4=$D17,"x",IF(AND(((M$4-$D17)/VLOOKUP($C17,Tableau1[],6,0))=INT(((M$4-$D17)/VLOOKUP($C17,Tableau1[],6,0))),$C17&lt;&gt;""),"S","")),"")</f>
        <v/>
      </c>
      <c r="N17" s="17" t="str">
        <f>IFERROR(IF(N$4=$D17,"x",IF(AND(((N$4-$D17)/VLOOKUP($C17,Tableau1[],6,0))=INT(((N$4-$D17)/VLOOKUP($C17,Tableau1[],6,0))),$C17&lt;&gt;""),"S","")),"")</f>
        <v/>
      </c>
      <c r="O17" s="17" t="str">
        <f>IFERROR(IF(O$4=$D17,"x",IF(AND(((O$4-$D17)/VLOOKUP($C17,Tableau1[],6,0))=INT(((O$4-$D17)/VLOOKUP($C17,Tableau1[],6,0))),$C17&lt;&gt;""),"S","")),"")</f>
        <v/>
      </c>
      <c r="P17" s="17" t="str">
        <f>IFERROR(IF(P$4=$D17,"x",IF(AND(((P$4-$D17)/VLOOKUP($C17,Tableau1[],6,0))=INT(((P$4-$D17)/VLOOKUP($C17,Tableau1[],6,0))),$C17&lt;&gt;""),"S","")),"")</f>
        <v/>
      </c>
      <c r="Q17" s="17" t="str">
        <f>IFERROR(IF(Q$4=$D17,"x",IF(AND(((Q$4-$D17)/VLOOKUP($C17,Tableau1[],6,0))=INT(((Q$4-$D17)/VLOOKUP($C17,Tableau1[],6,0))),$C17&lt;&gt;""),"S","")),"")</f>
        <v/>
      </c>
      <c r="R17" s="17" t="str">
        <f>IFERROR(IF(R$4=$D17,"x",IF(AND(((R$4-$D17)/VLOOKUP($C17,Tableau1[],6,0))=INT(((R$4-$D17)/VLOOKUP($C17,Tableau1[],6,0))),$C17&lt;&gt;""),"S","")),"")</f>
        <v/>
      </c>
      <c r="S17" s="17" t="str">
        <f>IFERROR(IF(S$4=$D17,"x",IF(AND(((S$4-$D17)/VLOOKUP($C17,Tableau1[],6,0))=INT(((S$4-$D17)/VLOOKUP($C17,Tableau1[],6,0))),$C17&lt;&gt;""),"S","")),"")</f>
        <v>S</v>
      </c>
      <c r="T17" s="17" t="str">
        <f>IFERROR(IF(T$4=$D17,"x",IF(AND(((T$4-$D17)/VLOOKUP($C17,Tableau1[],6,0))=INT(((T$4-$D17)/VLOOKUP($C17,Tableau1[],6,0))),$C17&lt;&gt;""),"S","")),"")</f>
        <v/>
      </c>
      <c r="U17" s="17" t="str">
        <f>IFERROR(IF(U$4=$D17,"x",IF(AND(((U$4-$D17)/VLOOKUP($C17,Tableau1[],6,0))=INT(((U$4-$D17)/VLOOKUP($C17,Tableau1[],6,0))),$C17&lt;&gt;""),"S","")),"")</f>
        <v/>
      </c>
      <c r="V17" s="17" t="str">
        <f>IFERROR(IF(V$4=$D17,"x",IF(AND(((V$4-$D17)/VLOOKUP($C17,Tableau1[],6,0))=INT(((V$4-$D17)/VLOOKUP($C17,Tableau1[],6,0))),$C17&lt;&gt;""),"S","")),"")</f>
        <v/>
      </c>
      <c r="W17" s="17" t="str">
        <f>IFERROR(IF(W$4=$D17,"x",IF(AND(((W$4-$D17)/VLOOKUP($C17,Tableau1[],6,0))=INT(((W$4-$D17)/VLOOKUP($C17,Tableau1[],6,0))),$C17&lt;&gt;""),"S","")),"")</f>
        <v/>
      </c>
      <c r="X17" s="17" t="str">
        <f>IFERROR(IF(X$4=$D17,"x",IF(AND(((X$4-$D17)/VLOOKUP($C17,Tableau1[],6,0))=INT(((X$4-$D17)/VLOOKUP($C17,Tableau1[],6,0))),$C17&lt;&gt;""),"S","")),"")</f>
        <v/>
      </c>
      <c r="Y17" s="17" t="str">
        <f>IFERROR(IF(Y$4=$D17,"x",IF(AND(((Y$4-$D17)/VLOOKUP($C17,Tableau1[],6,0))=INT(((Y$4-$D17)/VLOOKUP($C17,Tableau1[],6,0))),$C17&lt;&gt;""),"S","")),"")</f>
        <v/>
      </c>
      <c r="Z17" s="17" t="str">
        <f>IFERROR(IF(Z$4=$D17,"x",IF(AND(((Z$4-$D17)/VLOOKUP($C17,Tableau1[],6,0))=INT(((Z$4-$D17)/VLOOKUP($C17,Tableau1[],6,0))),$C17&lt;&gt;""),"S","")),"")</f>
        <v>S</v>
      </c>
      <c r="AA17" s="17" t="str">
        <f>IFERROR(IF(AA$4=$D17,"x",IF(AND(((AA$4-$D17)/VLOOKUP($C17,Tableau1[],6,0))=INT(((AA$4-$D17)/VLOOKUP($C17,Tableau1[],6,0))),$C17&lt;&gt;""),"S","")),"")</f>
        <v/>
      </c>
      <c r="AB17" s="17" t="str">
        <f>IFERROR(IF(AB$4=$D17,"x",IF(AND(((AB$4-$D17)/VLOOKUP($C17,Tableau1[],6,0))=INT(((AB$4-$D17)/VLOOKUP($C17,Tableau1[],6,0))),$C17&lt;&gt;""),"S","")),"")</f>
        <v/>
      </c>
      <c r="AC17" s="17" t="str">
        <f>IFERROR(IF(AC$4=$D17,"x",IF(AND(((AC$4-$D17)/VLOOKUP($C17,Tableau1[],6,0))=INT(((AC$4-$D17)/VLOOKUP($C17,Tableau1[],6,0))),$C17&lt;&gt;""),"S","")),"")</f>
        <v/>
      </c>
      <c r="AD17" s="17" t="str">
        <f>IFERROR(IF(AD$4=$D17,"x",IF(AND(((AD$4-$D17)/VLOOKUP($C17,Tableau1[],6,0))=INT(((AD$4-$D17)/VLOOKUP($C17,Tableau1[],6,0))),$C17&lt;&gt;""),"S","")),"")</f>
        <v/>
      </c>
      <c r="AE17" s="17" t="str">
        <f>IFERROR(IF(AE$4=$D17,"x",IF(AND(((AE$4-$D17)/VLOOKUP($C17,Tableau1[],6,0))=INT(((AE$4-$D17)/VLOOKUP($C17,Tableau1[],6,0))),$C17&lt;&gt;""),"S","")),"")</f>
        <v/>
      </c>
      <c r="AF17" s="17" t="str">
        <f>IFERROR(IF(AF$4=$D17,"x",IF(AND(((AF$4-$D17)/VLOOKUP($C17,Tableau1[],6,0))=INT(((AF$4-$D17)/VLOOKUP($C17,Tableau1[],6,0))),$C17&lt;&gt;""),"S","")),"")</f>
        <v/>
      </c>
      <c r="AG17" s="17" t="str">
        <f>IFERROR(IF(AG$4=$D17,"x",IF(AND(((AG$4-$D17)/VLOOKUP($C17,Tableau1[],6,0))=INT(((AG$4-$D17)/VLOOKUP($C17,Tableau1[],6,0))),$C17&lt;&gt;""),"S","")),"")</f>
        <v>S</v>
      </c>
      <c r="AH17" s="55" t="str">
        <f>IFERROR(IF(AH$4=$D17,"x",IF(AND(((AH$4-$D17)/VLOOKUP($C17,Tableau1[],6,0))=INT(((AH$4-$D17)/VLOOKUP($C17,Tableau1[],6,0))),$C17&lt;&gt;""),"S","")),"")</f>
        <v/>
      </c>
      <c r="AJ17" s="7"/>
      <c r="AK17" s="100"/>
      <c r="AL17" s="100"/>
      <c r="AM17" s="100"/>
      <c r="AN17" s="100"/>
      <c r="AO17" s="100"/>
      <c r="AP17" s="100"/>
      <c r="AQ17" s="100"/>
      <c r="AR17" s="100"/>
      <c r="AS17" s="100"/>
      <c r="AT17" s="100"/>
      <c r="AU17" s="100"/>
      <c r="AV17" s="100"/>
      <c r="AW17" s="100"/>
      <c r="AX17" s="100"/>
      <c r="AY17" s="100"/>
      <c r="AZ17" s="100"/>
      <c r="BA17" s="100"/>
      <c r="BB17" s="100"/>
      <c r="BC17" s="100"/>
      <c r="BD17" s="100"/>
      <c r="BE17" s="100"/>
      <c r="BF17" s="100"/>
      <c r="BG17" s="100"/>
      <c r="BH17" s="100"/>
      <c r="BI17" s="100"/>
      <c r="BJ17" s="100"/>
      <c r="BK17" s="100"/>
      <c r="BL17" s="100"/>
      <c r="BM17" s="100"/>
      <c r="BN17" s="100"/>
      <c r="BO17" s="100"/>
      <c r="BP17" s="100"/>
      <c r="BQ17" s="100"/>
      <c r="BR17" s="100"/>
      <c r="BS17" s="100"/>
      <c r="BT17" s="100"/>
      <c r="BU17" s="100"/>
      <c r="BV17" s="100"/>
      <c r="BW17" s="100"/>
      <c r="BX17" s="100"/>
    </row>
    <row r="18" spans="1:76">
      <c r="A18" s="93"/>
      <c r="B18" s="52">
        <v>1</v>
      </c>
      <c r="C18" s="5" t="s">
        <v>73</v>
      </c>
      <c r="D18" s="18">
        <f>IF(ISBLANK(C18),0,VLOOKUP(C18,Tableau1[],2,0))</f>
        <v>0</v>
      </c>
      <c r="E18" s="15">
        <f>IF(ISBLANK(C18),0,VLOOKUP(C18,Tableau1[],7,0))</f>
        <v>5</v>
      </c>
      <c r="F18" s="24">
        <f t="shared" si="5"/>
        <v>2.1666666666666667E-5</v>
      </c>
      <c r="G18" s="16" t="str">
        <f>IFERROR(IF(G$4=$D18,"x",IF(AND(((G$4-$D18)/VLOOKUP($C18,Tableau1[],6,0))=INT(((G$4-$D18)/VLOOKUP($C18,Tableau1[],6,0))),$C18&lt;&gt;""),"S","")),"")</f>
        <v/>
      </c>
      <c r="H18" s="17" t="str">
        <f>IFERROR(IF(H$4=$D18,"x",IF(AND(((H$4-$D18)/VLOOKUP($C18,Tableau1[],6,0))=INT(((H$4-$D18)/VLOOKUP($C18,Tableau1[],6,0))),$C18&lt;&gt;""),"S","")),"")</f>
        <v/>
      </c>
      <c r="I18" s="17" t="str">
        <f>IFERROR(IF(I$4=$D18,"x",IF(AND(((I$4-$D18)/VLOOKUP($C18,Tableau1[],6,0))=INT(((I$4-$D18)/VLOOKUP($C18,Tableau1[],6,0))),$C18&lt;&gt;""),"S","")),"")</f>
        <v/>
      </c>
      <c r="J18" s="17" t="str">
        <f>IFERROR(IF(J$4=$D18,"x",IF(AND(((J$4-$D18)/VLOOKUP($C18,Tableau1[],6,0))=INT(((J$4-$D18)/VLOOKUP($C18,Tableau1[],6,0))),$C18&lt;&gt;""),"S","")),"")</f>
        <v/>
      </c>
      <c r="K18" s="17" t="str">
        <f>IFERROR(IF(K$4=$D18,"x",IF(AND(((K$4-$D18)/VLOOKUP($C18,Tableau1[],6,0))=INT(((K$4-$D18)/VLOOKUP($C18,Tableau1[],6,0))),$C18&lt;&gt;""),"S","")),"")</f>
        <v/>
      </c>
      <c r="L18" s="17" t="str">
        <f>IFERROR(IF(L$4=$D18,"x",IF(AND(((L$4-$D18)/VLOOKUP($C18,Tableau1[],6,0))=INT(((L$4-$D18)/VLOOKUP($C18,Tableau1[],6,0))),$C18&lt;&gt;""),"S","")),"")</f>
        <v>S</v>
      </c>
      <c r="M18" s="17" t="str">
        <f>IFERROR(IF(M$4=$D18,"x",IF(AND(((M$4-$D18)/VLOOKUP($C18,Tableau1[],6,0))=INT(((M$4-$D18)/VLOOKUP($C18,Tableau1[],6,0))),$C18&lt;&gt;""),"S","")),"")</f>
        <v/>
      </c>
      <c r="N18" s="17" t="str">
        <f>IFERROR(IF(N$4=$D18,"x",IF(AND(((N$4-$D18)/VLOOKUP($C18,Tableau1[],6,0))=INT(((N$4-$D18)/VLOOKUP($C18,Tableau1[],6,0))),$C18&lt;&gt;""),"S","")),"")</f>
        <v/>
      </c>
      <c r="O18" s="17" t="str">
        <f>IFERROR(IF(O$4=$D18,"x",IF(AND(((O$4-$D18)/VLOOKUP($C18,Tableau1[],6,0))=INT(((O$4-$D18)/VLOOKUP($C18,Tableau1[],6,0))),$C18&lt;&gt;""),"S","")),"")</f>
        <v/>
      </c>
      <c r="P18" s="17" t="str">
        <f>IFERROR(IF(P$4=$D18,"x",IF(AND(((P$4-$D18)/VLOOKUP($C18,Tableau1[],6,0))=INT(((P$4-$D18)/VLOOKUP($C18,Tableau1[],6,0))),$C18&lt;&gt;""),"S","")),"")</f>
        <v/>
      </c>
      <c r="Q18" s="17" t="str">
        <f>IFERROR(IF(Q$4=$D18,"x",IF(AND(((Q$4-$D18)/VLOOKUP($C18,Tableau1[],6,0))=INT(((Q$4-$D18)/VLOOKUP($C18,Tableau1[],6,0))),$C18&lt;&gt;""),"S","")),"")</f>
        <v/>
      </c>
      <c r="R18" s="17" t="str">
        <f>IFERROR(IF(R$4=$D18,"x",IF(AND(((R$4-$D18)/VLOOKUP($C18,Tableau1[],6,0))=INT(((R$4-$D18)/VLOOKUP($C18,Tableau1[],6,0))),$C18&lt;&gt;""),"S","")),"")</f>
        <v/>
      </c>
      <c r="S18" s="17" t="str">
        <f>IFERROR(IF(S$4=$D18,"x",IF(AND(((S$4-$D18)/VLOOKUP($C18,Tableau1[],6,0))=INT(((S$4-$D18)/VLOOKUP($C18,Tableau1[],6,0))),$C18&lt;&gt;""),"S","")),"")</f>
        <v>S</v>
      </c>
      <c r="T18" s="17" t="str">
        <f>IFERROR(IF(T$4=$D18,"x",IF(AND(((T$4-$D18)/VLOOKUP($C18,Tableau1[],6,0))=INT(((T$4-$D18)/VLOOKUP($C18,Tableau1[],6,0))),$C18&lt;&gt;""),"S","")),"")</f>
        <v/>
      </c>
      <c r="U18" s="17" t="str">
        <f>IFERROR(IF(U$4=$D18,"x",IF(AND(((U$4-$D18)/VLOOKUP($C18,Tableau1[],6,0))=INT(((U$4-$D18)/VLOOKUP($C18,Tableau1[],6,0))),$C18&lt;&gt;""),"S","")),"")</f>
        <v/>
      </c>
      <c r="V18" s="17" t="str">
        <f>IFERROR(IF(V$4=$D18,"x",IF(AND(((V$4-$D18)/VLOOKUP($C18,Tableau1[],6,0))=INT(((V$4-$D18)/VLOOKUP($C18,Tableau1[],6,0))),$C18&lt;&gt;""),"S","")),"")</f>
        <v/>
      </c>
      <c r="W18" s="17" t="str">
        <f>IFERROR(IF(W$4=$D18,"x",IF(AND(((W$4-$D18)/VLOOKUP($C18,Tableau1[],6,0))=INT(((W$4-$D18)/VLOOKUP($C18,Tableau1[],6,0))),$C18&lt;&gt;""),"S","")),"")</f>
        <v/>
      </c>
      <c r="X18" s="17" t="str">
        <f>IFERROR(IF(X$4=$D18,"x",IF(AND(((X$4-$D18)/VLOOKUP($C18,Tableau1[],6,0))=INT(((X$4-$D18)/VLOOKUP($C18,Tableau1[],6,0))),$C18&lt;&gt;""),"S","")),"")</f>
        <v/>
      </c>
      <c r="Y18" s="17" t="str">
        <f>IFERROR(IF(Y$4=$D18,"x",IF(AND(((Y$4-$D18)/VLOOKUP($C18,Tableau1[],6,0))=INT(((Y$4-$D18)/VLOOKUP($C18,Tableau1[],6,0))),$C18&lt;&gt;""),"S","")),"")</f>
        <v/>
      </c>
      <c r="Z18" s="17" t="str">
        <f>IFERROR(IF(Z$4=$D18,"x",IF(AND(((Z$4-$D18)/VLOOKUP($C18,Tableau1[],6,0))=INT(((Z$4-$D18)/VLOOKUP($C18,Tableau1[],6,0))),$C18&lt;&gt;""),"S","")),"")</f>
        <v>S</v>
      </c>
      <c r="AA18" s="17" t="str">
        <f>IFERROR(IF(AA$4=$D18,"x",IF(AND(((AA$4-$D18)/VLOOKUP($C18,Tableau1[],6,0))=INT(((AA$4-$D18)/VLOOKUP($C18,Tableau1[],6,0))),$C18&lt;&gt;""),"S","")),"")</f>
        <v/>
      </c>
      <c r="AB18" s="17" t="str">
        <f>IFERROR(IF(AB$4=$D18,"x",IF(AND(((AB$4-$D18)/VLOOKUP($C18,Tableau1[],6,0))=INT(((AB$4-$D18)/VLOOKUP($C18,Tableau1[],6,0))),$C18&lt;&gt;""),"S","")),"")</f>
        <v/>
      </c>
      <c r="AC18" s="17" t="str">
        <f>IFERROR(IF(AC$4=$D18,"x",IF(AND(((AC$4-$D18)/VLOOKUP($C18,Tableau1[],6,0))=INT(((AC$4-$D18)/VLOOKUP($C18,Tableau1[],6,0))),$C18&lt;&gt;""),"S","")),"")</f>
        <v/>
      </c>
      <c r="AD18" s="17" t="str">
        <f>IFERROR(IF(AD$4=$D18,"x",IF(AND(((AD$4-$D18)/VLOOKUP($C18,Tableau1[],6,0))=INT(((AD$4-$D18)/VLOOKUP($C18,Tableau1[],6,0))),$C18&lt;&gt;""),"S","")),"")</f>
        <v/>
      </c>
      <c r="AE18" s="17" t="str">
        <f>IFERROR(IF(AE$4=$D18,"x",IF(AND(((AE$4-$D18)/VLOOKUP($C18,Tableau1[],6,0))=INT(((AE$4-$D18)/VLOOKUP($C18,Tableau1[],6,0))),$C18&lt;&gt;""),"S","")),"")</f>
        <v/>
      </c>
      <c r="AF18" s="17" t="str">
        <f>IFERROR(IF(AF$4=$D18,"x",IF(AND(((AF$4-$D18)/VLOOKUP($C18,Tableau1[],6,0))=INT(((AF$4-$D18)/VLOOKUP($C18,Tableau1[],6,0))),$C18&lt;&gt;""),"S","")),"")</f>
        <v/>
      </c>
      <c r="AG18" s="17" t="str">
        <f>IFERROR(IF(AG$4=$D18,"x",IF(AND(((AG$4-$D18)/VLOOKUP($C18,Tableau1[],6,0))=INT(((AG$4-$D18)/VLOOKUP($C18,Tableau1[],6,0))),$C18&lt;&gt;""),"S","")),"")</f>
        <v>S</v>
      </c>
      <c r="AH18" s="55" t="str">
        <f>IFERROR(IF(AH$4=$D18,"x",IF(AND(((AH$4-$D18)/VLOOKUP($C18,Tableau1[],6,0))=INT(((AH$4-$D18)/VLOOKUP($C18,Tableau1[],6,0))),$C18&lt;&gt;""),"S","")),"")</f>
        <v/>
      </c>
      <c r="AJ18" s="7"/>
      <c r="AK18" s="100"/>
      <c r="AL18" s="100"/>
      <c r="AM18" s="100"/>
      <c r="AN18" s="100"/>
      <c r="AO18" s="100"/>
      <c r="AP18" s="100"/>
      <c r="AQ18" s="100"/>
      <c r="AR18" s="100"/>
      <c r="AS18" s="100"/>
      <c r="AT18" s="100"/>
      <c r="AU18" s="100"/>
      <c r="AV18" s="100"/>
      <c r="AW18" s="100"/>
      <c r="AX18" s="100"/>
      <c r="AY18" s="100"/>
      <c r="AZ18" s="100"/>
      <c r="BA18" s="100"/>
      <c r="BB18" s="100"/>
      <c r="BC18" s="100"/>
      <c r="BD18" s="100"/>
      <c r="BE18" s="100"/>
      <c r="BF18" s="100"/>
      <c r="BG18" s="100"/>
      <c r="BH18" s="100"/>
      <c r="BI18" s="100"/>
      <c r="BJ18" s="100"/>
      <c r="BK18" s="100"/>
      <c r="BL18" s="100"/>
      <c r="BM18" s="100"/>
      <c r="BN18" s="100"/>
      <c r="BO18" s="100"/>
      <c r="BP18" s="100"/>
      <c r="BQ18" s="100"/>
      <c r="BR18" s="100"/>
      <c r="BS18" s="100"/>
      <c r="BT18" s="100"/>
      <c r="BU18" s="100"/>
      <c r="BV18" s="100"/>
      <c r="BW18" s="100"/>
      <c r="BX18" s="100"/>
    </row>
    <row r="19" spans="1:76">
      <c r="A19" s="93"/>
      <c r="B19" s="52">
        <v>1</v>
      </c>
      <c r="C19" s="5" t="s">
        <v>74</v>
      </c>
      <c r="D19" s="18">
        <f>IF(ISBLANK(C19),0,VLOOKUP(C19,Tableau1[],2,0))</f>
        <v>0</v>
      </c>
      <c r="E19" s="15">
        <f>IF(ISBLANK(C19),0,VLOOKUP(C19,Tableau1[],7,0))</f>
        <v>5</v>
      </c>
      <c r="F19" s="24">
        <f t="shared" si="5"/>
        <v>2.1666666666666667E-5</v>
      </c>
      <c r="G19" s="16" t="str">
        <f>IFERROR(IF(G$4=$D19,"x",IF(AND(((G$4-$D19)/VLOOKUP($C19,Tableau1[],6,0))=INT(((G$4-$D19)/VLOOKUP($C19,Tableau1[],6,0))),$C19&lt;&gt;""),"S","")),"")</f>
        <v/>
      </c>
      <c r="H19" s="17" t="str">
        <f>IFERROR(IF(H$4=$D19,"x",IF(AND(((H$4-$D19)/VLOOKUP($C19,Tableau1[],6,0))=INT(((H$4-$D19)/VLOOKUP($C19,Tableau1[],6,0))),$C19&lt;&gt;""),"S","")),"")</f>
        <v/>
      </c>
      <c r="I19" s="17" t="str">
        <f>IFERROR(IF(I$4=$D19,"x",IF(AND(((I$4-$D19)/VLOOKUP($C19,Tableau1[],6,0))=INT(((I$4-$D19)/VLOOKUP($C19,Tableau1[],6,0))),$C19&lt;&gt;""),"S","")),"")</f>
        <v/>
      </c>
      <c r="J19" s="17" t="str">
        <f>IFERROR(IF(J$4=$D19,"x",IF(AND(((J$4-$D19)/VLOOKUP($C19,Tableau1[],6,0))=INT(((J$4-$D19)/VLOOKUP($C19,Tableau1[],6,0))),$C19&lt;&gt;""),"S","")),"")</f>
        <v/>
      </c>
      <c r="K19" s="17" t="str">
        <f>IFERROR(IF(K$4=$D19,"x",IF(AND(((K$4-$D19)/VLOOKUP($C19,Tableau1[],6,0))=INT(((K$4-$D19)/VLOOKUP($C19,Tableau1[],6,0))),$C19&lt;&gt;""),"S","")),"")</f>
        <v/>
      </c>
      <c r="L19" s="17" t="str">
        <f>IFERROR(IF(L$4=$D19,"x",IF(AND(((L$4-$D19)/VLOOKUP($C19,Tableau1[],6,0))=INT(((L$4-$D19)/VLOOKUP($C19,Tableau1[],6,0))),$C19&lt;&gt;""),"S","")),"")</f>
        <v>S</v>
      </c>
      <c r="M19" s="17" t="str">
        <f>IFERROR(IF(M$4=$D19,"x",IF(AND(((M$4-$D19)/VLOOKUP($C19,Tableau1[],6,0))=INT(((M$4-$D19)/VLOOKUP($C19,Tableau1[],6,0))),$C19&lt;&gt;""),"S","")),"")</f>
        <v/>
      </c>
      <c r="N19" s="17" t="str">
        <f>IFERROR(IF(N$4=$D19,"x",IF(AND(((N$4-$D19)/VLOOKUP($C19,Tableau1[],6,0))=INT(((N$4-$D19)/VLOOKUP($C19,Tableau1[],6,0))),$C19&lt;&gt;""),"S","")),"")</f>
        <v/>
      </c>
      <c r="O19" s="17" t="str">
        <f>IFERROR(IF(O$4=$D19,"x",IF(AND(((O$4-$D19)/VLOOKUP($C19,Tableau1[],6,0))=INT(((O$4-$D19)/VLOOKUP($C19,Tableau1[],6,0))),$C19&lt;&gt;""),"S","")),"")</f>
        <v/>
      </c>
      <c r="P19" s="17" t="str">
        <f>IFERROR(IF(P$4=$D19,"x",IF(AND(((P$4-$D19)/VLOOKUP($C19,Tableau1[],6,0))=INT(((P$4-$D19)/VLOOKUP($C19,Tableau1[],6,0))),$C19&lt;&gt;""),"S","")),"")</f>
        <v/>
      </c>
      <c r="Q19" s="17" t="str">
        <f>IFERROR(IF(Q$4=$D19,"x",IF(AND(((Q$4-$D19)/VLOOKUP($C19,Tableau1[],6,0))=INT(((Q$4-$D19)/VLOOKUP($C19,Tableau1[],6,0))),$C19&lt;&gt;""),"S","")),"")</f>
        <v/>
      </c>
      <c r="R19" s="17" t="str">
        <f>IFERROR(IF(R$4=$D19,"x",IF(AND(((R$4-$D19)/VLOOKUP($C19,Tableau1[],6,0))=INT(((R$4-$D19)/VLOOKUP($C19,Tableau1[],6,0))),$C19&lt;&gt;""),"S","")),"")</f>
        <v/>
      </c>
      <c r="S19" s="17" t="str">
        <f>IFERROR(IF(S$4=$D19,"x",IF(AND(((S$4-$D19)/VLOOKUP($C19,Tableau1[],6,0))=INT(((S$4-$D19)/VLOOKUP($C19,Tableau1[],6,0))),$C19&lt;&gt;""),"S","")),"")</f>
        <v>S</v>
      </c>
      <c r="T19" s="17" t="str">
        <f>IFERROR(IF(T$4=$D19,"x",IF(AND(((T$4-$D19)/VLOOKUP($C19,Tableau1[],6,0))=INT(((T$4-$D19)/VLOOKUP($C19,Tableau1[],6,0))),$C19&lt;&gt;""),"S","")),"")</f>
        <v/>
      </c>
      <c r="U19" s="17" t="str">
        <f>IFERROR(IF(U$4=$D19,"x",IF(AND(((U$4-$D19)/VLOOKUP($C19,Tableau1[],6,0))=INT(((U$4-$D19)/VLOOKUP($C19,Tableau1[],6,0))),$C19&lt;&gt;""),"S","")),"")</f>
        <v/>
      </c>
      <c r="V19" s="17" t="str">
        <f>IFERROR(IF(V$4=$D19,"x",IF(AND(((V$4-$D19)/VLOOKUP($C19,Tableau1[],6,0))=INT(((V$4-$D19)/VLOOKUP($C19,Tableau1[],6,0))),$C19&lt;&gt;""),"S","")),"")</f>
        <v/>
      </c>
      <c r="W19" s="17" t="str">
        <f>IFERROR(IF(W$4=$D19,"x",IF(AND(((W$4-$D19)/VLOOKUP($C19,Tableau1[],6,0))=INT(((W$4-$D19)/VLOOKUP($C19,Tableau1[],6,0))),$C19&lt;&gt;""),"S","")),"")</f>
        <v/>
      </c>
      <c r="X19" s="17" t="str">
        <f>IFERROR(IF(X$4=$D19,"x",IF(AND(((X$4-$D19)/VLOOKUP($C19,Tableau1[],6,0))=INT(((X$4-$D19)/VLOOKUP($C19,Tableau1[],6,0))),$C19&lt;&gt;""),"S","")),"")</f>
        <v/>
      </c>
      <c r="Y19" s="17" t="str">
        <f>IFERROR(IF(Y$4=$D19,"x",IF(AND(((Y$4-$D19)/VLOOKUP($C19,Tableau1[],6,0))=INT(((Y$4-$D19)/VLOOKUP($C19,Tableau1[],6,0))),$C19&lt;&gt;""),"S","")),"")</f>
        <v/>
      </c>
      <c r="Z19" s="17" t="str">
        <f>IFERROR(IF(Z$4=$D19,"x",IF(AND(((Z$4-$D19)/VLOOKUP($C19,Tableau1[],6,0))=INT(((Z$4-$D19)/VLOOKUP($C19,Tableau1[],6,0))),$C19&lt;&gt;""),"S","")),"")</f>
        <v>S</v>
      </c>
      <c r="AA19" s="17" t="str">
        <f>IFERROR(IF(AA$4=$D19,"x",IF(AND(((AA$4-$D19)/VLOOKUP($C19,Tableau1[],6,0))=INT(((AA$4-$D19)/VLOOKUP($C19,Tableau1[],6,0))),$C19&lt;&gt;""),"S","")),"")</f>
        <v/>
      </c>
      <c r="AB19" s="17" t="str">
        <f>IFERROR(IF(AB$4=$D19,"x",IF(AND(((AB$4-$D19)/VLOOKUP($C19,Tableau1[],6,0))=INT(((AB$4-$D19)/VLOOKUP($C19,Tableau1[],6,0))),$C19&lt;&gt;""),"S","")),"")</f>
        <v/>
      </c>
      <c r="AC19" s="17" t="str">
        <f>IFERROR(IF(AC$4=$D19,"x",IF(AND(((AC$4-$D19)/VLOOKUP($C19,Tableau1[],6,0))=INT(((AC$4-$D19)/VLOOKUP($C19,Tableau1[],6,0))),$C19&lt;&gt;""),"S","")),"")</f>
        <v/>
      </c>
      <c r="AD19" s="17" t="str">
        <f>IFERROR(IF(AD$4=$D19,"x",IF(AND(((AD$4-$D19)/VLOOKUP($C19,Tableau1[],6,0))=INT(((AD$4-$D19)/VLOOKUP($C19,Tableau1[],6,0))),$C19&lt;&gt;""),"S","")),"")</f>
        <v/>
      </c>
      <c r="AE19" s="17" t="str">
        <f>IFERROR(IF(AE$4=$D19,"x",IF(AND(((AE$4-$D19)/VLOOKUP($C19,Tableau1[],6,0))=INT(((AE$4-$D19)/VLOOKUP($C19,Tableau1[],6,0))),$C19&lt;&gt;""),"S","")),"")</f>
        <v/>
      </c>
      <c r="AF19" s="17" t="str">
        <f>IFERROR(IF(AF$4=$D19,"x",IF(AND(((AF$4-$D19)/VLOOKUP($C19,Tableau1[],6,0))=INT(((AF$4-$D19)/VLOOKUP($C19,Tableau1[],6,0))),$C19&lt;&gt;""),"S","")),"")</f>
        <v/>
      </c>
      <c r="AG19" s="17" t="str">
        <f>IFERROR(IF(AG$4=$D19,"x",IF(AND(((AG$4-$D19)/VLOOKUP($C19,Tableau1[],6,0))=INT(((AG$4-$D19)/VLOOKUP($C19,Tableau1[],6,0))),$C19&lt;&gt;""),"S","")),"")</f>
        <v>S</v>
      </c>
      <c r="AH19" s="55" t="str">
        <f>IFERROR(IF(AH$4=$D19,"x",IF(AND(((AH$4-$D19)/VLOOKUP($C19,Tableau1[],6,0))=INT(((AH$4-$D19)/VLOOKUP($C19,Tableau1[],6,0))),$C19&lt;&gt;""),"S","")),"")</f>
        <v/>
      </c>
      <c r="AJ19" s="7"/>
      <c r="AK19" s="100"/>
      <c r="AL19" s="100"/>
      <c r="AM19" s="103">
        <v>1</v>
      </c>
      <c r="AN19" s="103" t="s">
        <v>20</v>
      </c>
      <c r="AO19" s="103" t="s">
        <v>17</v>
      </c>
      <c r="AP19" s="103"/>
      <c r="AQ19" s="100"/>
      <c r="AR19" s="100"/>
      <c r="AS19" s="100"/>
      <c r="AT19" s="100"/>
      <c r="AU19" s="100"/>
      <c r="AV19" s="100"/>
      <c r="AW19" s="100"/>
      <c r="AX19" s="100"/>
      <c r="AY19" s="100"/>
      <c r="AZ19" s="100"/>
      <c r="BA19" s="100"/>
      <c r="BB19" s="100"/>
      <c r="BC19" s="100"/>
      <c r="BD19" s="100"/>
      <c r="BE19" s="100"/>
      <c r="BF19" s="100"/>
      <c r="BG19" s="100"/>
      <c r="BH19" s="100"/>
      <c r="BI19" s="100"/>
      <c r="BJ19" s="100"/>
      <c r="BK19" s="100"/>
      <c r="BL19" s="100"/>
      <c r="BM19" s="100"/>
      <c r="BN19" s="100"/>
      <c r="BO19" s="100"/>
      <c r="BP19" s="100"/>
      <c r="BQ19" s="100"/>
      <c r="BR19" s="100"/>
      <c r="BS19" s="100"/>
      <c r="BT19" s="100"/>
      <c r="BU19" s="100"/>
      <c r="BV19" s="100"/>
      <c r="BW19" s="100"/>
      <c r="BX19" s="100"/>
    </row>
    <row r="20" spans="1:76">
      <c r="A20" s="93"/>
      <c r="B20" s="52">
        <v>1</v>
      </c>
      <c r="C20" s="5" t="s">
        <v>75</v>
      </c>
      <c r="D20" s="18">
        <f>IF(ISBLANK(C20),0,VLOOKUP(C20,Tableau1[],2,0))</f>
        <v>0</v>
      </c>
      <c r="E20" s="15">
        <f>IF(ISBLANK(C20),0,VLOOKUP(C20,Tableau1[],7,0))</f>
        <v>5</v>
      </c>
      <c r="F20" s="24">
        <f t="shared" si="5"/>
        <v>2.1666666666666667E-5</v>
      </c>
      <c r="G20" s="16" t="str">
        <f>IFERROR(IF(G$4=$D20,"x",IF(AND(((G$4-$D20)/VLOOKUP($C20,Tableau1[],6,0))=INT(((G$4-$D20)/VLOOKUP($C20,Tableau1[],6,0))),$C20&lt;&gt;""),"S","")),"")</f>
        <v/>
      </c>
      <c r="H20" s="17" t="str">
        <f>IFERROR(IF(H$4=$D20,"x",IF(AND(((H$4-$D20)/VLOOKUP($C20,Tableau1[],6,0))=INT(((H$4-$D20)/VLOOKUP($C20,Tableau1[],6,0))),$C20&lt;&gt;""),"S","")),"")</f>
        <v/>
      </c>
      <c r="I20" s="17" t="str">
        <f>IFERROR(IF(I$4=$D20,"x",IF(AND(((I$4-$D20)/VLOOKUP($C20,Tableau1[],6,0))=INT(((I$4-$D20)/VLOOKUP($C20,Tableau1[],6,0))),$C20&lt;&gt;""),"S","")),"")</f>
        <v/>
      </c>
      <c r="J20" s="17" t="str">
        <f>IFERROR(IF(J$4=$D20,"x",IF(AND(((J$4-$D20)/VLOOKUP($C20,Tableau1[],6,0))=INT(((J$4-$D20)/VLOOKUP($C20,Tableau1[],6,0))),$C20&lt;&gt;""),"S","")),"")</f>
        <v/>
      </c>
      <c r="K20" s="17" t="str">
        <f>IFERROR(IF(K$4=$D20,"x",IF(AND(((K$4-$D20)/VLOOKUP($C20,Tableau1[],6,0))=INT(((K$4-$D20)/VLOOKUP($C20,Tableau1[],6,0))),$C20&lt;&gt;""),"S","")),"")</f>
        <v/>
      </c>
      <c r="L20" s="17" t="str">
        <f>IFERROR(IF(L$4=$D20,"x",IF(AND(((L$4-$D20)/VLOOKUP($C20,Tableau1[],6,0))=INT(((L$4-$D20)/VLOOKUP($C20,Tableau1[],6,0))),$C20&lt;&gt;""),"S","")),"")</f>
        <v>S</v>
      </c>
      <c r="M20" s="17" t="str">
        <f>IFERROR(IF(M$4=$D20,"x",IF(AND(((M$4-$D20)/VLOOKUP($C20,Tableau1[],6,0))=INT(((M$4-$D20)/VLOOKUP($C20,Tableau1[],6,0))),$C20&lt;&gt;""),"S","")),"")</f>
        <v/>
      </c>
      <c r="N20" s="17" t="str">
        <f>IFERROR(IF(N$4=$D20,"x",IF(AND(((N$4-$D20)/VLOOKUP($C20,Tableau1[],6,0))=INT(((N$4-$D20)/VLOOKUP($C20,Tableau1[],6,0))),$C20&lt;&gt;""),"S","")),"")</f>
        <v/>
      </c>
      <c r="O20" s="17" t="str">
        <f>IFERROR(IF(O$4=$D20,"x",IF(AND(((O$4-$D20)/VLOOKUP($C20,Tableau1[],6,0))=INT(((O$4-$D20)/VLOOKUP($C20,Tableau1[],6,0))),$C20&lt;&gt;""),"S","")),"")</f>
        <v/>
      </c>
      <c r="P20" s="17" t="str">
        <f>IFERROR(IF(P$4=$D20,"x",IF(AND(((P$4-$D20)/VLOOKUP($C20,Tableau1[],6,0))=INT(((P$4-$D20)/VLOOKUP($C20,Tableau1[],6,0))),$C20&lt;&gt;""),"S","")),"")</f>
        <v/>
      </c>
      <c r="Q20" s="17" t="str">
        <f>IFERROR(IF(Q$4=$D20,"x",IF(AND(((Q$4-$D20)/VLOOKUP($C20,Tableau1[],6,0))=INT(((Q$4-$D20)/VLOOKUP($C20,Tableau1[],6,0))),$C20&lt;&gt;""),"S","")),"")</f>
        <v/>
      </c>
      <c r="R20" s="17" t="str">
        <f>IFERROR(IF(R$4=$D20,"x",IF(AND(((R$4-$D20)/VLOOKUP($C20,Tableau1[],6,0))=INT(((R$4-$D20)/VLOOKUP($C20,Tableau1[],6,0))),$C20&lt;&gt;""),"S","")),"")</f>
        <v/>
      </c>
      <c r="S20" s="17" t="str">
        <f>IFERROR(IF(S$4=$D20,"x",IF(AND(((S$4-$D20)/VLOOKUP($C20,Tableau1[],6,0))=INT(((S$4-$D20)/VLOOKUP($C20,Tableau1[],6,0))),$C20&lt;&gt;""),"S","")),"")</f>
        <v>S</v>
      </c>
      <c r="T20" s="17" t="str">
        <f>IFERROR(IF(T$4=$D20,"x",IF(AND(((T$4-$D20)/VLOOKUP($C20,Tableau1[],6,0))=INT(((T$4-$D20)/VLOOKUP($C20,Tableau1[],6,0))),$C20&lt;&gt;""),"S","")),"")</f>
        <v/>
      </c>
      <c r="U20" s="17" t="str">
        <f>IFERROR(IF(U$4=$D20,"x",IF(AND(((U$4-$D20)/VLOOKUP($C20,Tableau1[],6,0))=INT(((U$4-$D20)/VLOOKUP($C20,Tableau1[],6,0))),$C20&lt;&gt;""),"S","")),"")</f>
        <v/>
      </c>
      <c r="V20" s="17" t="str">
        <f>IFERROR(IF(V$4=$D20,"x",IF(AND(((V$4-$D20)/VLOOKUP($C20,Tableau1[],6,0))=INT(((V$4-$D20)/VLOOKUP($C20,Tableau1[],6,0))),$C20&lt;&gt;""),"S","")),"")</f>
        <v/>
      </c>
      <c r="W20" s="17" t="str">
        <f>IFERROR(IF(W$4=$D20,"x",IF(AND(((W$4-$D20)/VLOOKUP($C20,Tableau1[],6,0))=INT(((W$4-$D20)/VLOOKUP($C20,Tableau1[],6,0))),$C20&lt;&gt;""),"S","")),"")</f>
        <v/>
      </c>
      <c r="X20" s="17" t="str">
        <f>IFERROR(IF(X$4=$D20,"x",IF(AND(((X$4-$D20)/VLOOKUP($C20,Tableau1[],6,0))=INT(((X$4-$D20)/VLOOKUP($C20,Tableau1[],6,0))),$C20&lt;&gt;""),"S","")),"")</f>
        <v/>
      </c>
      <c r="Y20" s="17" t="str">
        <f>IFERROR(IF(Y$4=$D20,"x",IF(AND(((Y$4-$D20)/VLOOKUP($C20,Tableau1[],6,0))=INT(((Y$4-$D20)/VLOOKUP($C20,Tableau1[],6,0))),$C20&lt;&gt;""),"S","")),"")</f>
        <v/>
      </c>
      <c r="Z20" s="17" t="str">
        <f>IFERROR(IF(Z$4=$D20,"x",IF(AND(((Z$4-$D20)/VLOOKUP($C20,Tableau1[],6,0))=INT(((Z$4-$D20)/VLOOKUP($C20,Tableau1[],6,0))),$C20&lt;&gt;""),"S","")),"")</f>
        <v>S</v>
      </c>
      <c r="AA20" s="17" t="str">
        <f>IFERROR(IF(AA$4=$D20,"x",IF(AND(((AA$4-$D20)/VLOOKUP($C20,Tableau1[],6,0))=INT(((AA$4-$D20)/VLOOKUP($C20,Tableau1[],6,0))),$C20&lt;&gt;""),"S","")),"")</f>
        <v/>
      </c>
      <c r="AB20" s="17" t="str">
        <f>IFERROR(IF(AB$4=$D20,"x",IF(AND(((AB$4-$D20)/VLOOKUP($C20,Tableau1[],6,0))=INT(((AB$4-$D20)/VLOOKUP($C20,Tableau1[],6,0))),$C20&lt;&gt;""),"S","")),"")</f>
        <v/>
      </c>
      <c r="AC20" s="17" t="str">
        <f>IFERROR(IF(AC$4=$D20,"x",IF(AND(((AC$4-$D20)/VLOOKUP($C20,Tableau1[],6,0))=INT(((AC$4-$D20)/VLOOKUP($C20,Tableau1[],6,0))),$C20&lt;&gt;""),"S","")),"")</f>
        <v/>
      </c>
      <c r="AD20" s="17" t="str">
        <f>IFERROR(IF(AD$4=$D20,"x",IF(AND(((AD$4-$D20)/VLOOKUP($C20,Tableau1[],6,0))=INT(((AD$4-$D20)/VLOOKUP($C20,Tableau1[],6,0))),$C20&lt;&gt;""),"S","")),"")</f>
        <v/>
      </c>
      <c r="AE20" s="17" t="str">
        <f>IFERROR(IF(AE$4=$D20,"x",IF(AND(((AE$4-$D20)/VLOOKUP($C20,Tableau1[],6,0))=INT(((AE$4-$D20)/VLOOKUP($C20,Tableau1[],6,0))),$C20&lt;&gt;""),"S","")),"")</f>
        <v/>
      </c>
      <c r="AF20" s="17" t="str">
        <f>IFERROR(IF(AF$4=$D20,"x",IF(AND(((AF$4-$D20)/VLOOKUP($C20,Tableau1[],6,0))=INT(((AF$4-$D20)/VLOOKUP($C20,Tableau1[],6,0))),$C20&lt;&gt;""),"S","")),"")</f>
        <v/>
      </c>
      <c r="AG20" s="17" t="str">
        <f>IFERROR(IF(AG$4=$D20,"x",IF(AND(((AG$4-$D20)/VLOOKUP($C20,Tableau1[],6,0))=INT(((AG$4-$D20)/VLOOKUP($C20,Tableau1[],6,0))),$C20&lt;&gt;""),"S","")),"")</f>
        <v>S</v>
      </c>
      <c r="AH20" s="55" t="str">
        <f>IFERROR(IF(AH$4=$D20,"x",IF(AND(((AH$4-$D20)/VLOOKUP($C20,Tableau1[],6,0))=INT(((AH$4-$D20)/VLOOKUP($C20,Tableau1[],6,0))),$C20&lt;&gt;""),"S","")),"")</f>
        <v/>
      </c>
      <c r="AJ20" s="7"/>
      <c r="AK20" s="100"/>
      <c r="AL20" s="100"/>
      <c r="AM20" s="103">
        <v>2</v>
      </c>
      <c r="AN20" s="103" t="s">
        <v>21</v>
      </c>
      <c r="AO20" s="103" t="s">
        <v>35</v>
      </c>
      <c r="AP20" s="103"/>
      <c r="AQ20" s="100"/>
      <c r="AR20" s="100"/>
      <c r="AS20" s="100"/>
      <c r="AT20" s="100"/>
      <c r="AU20" s="100"/>
      <c r="AV20" s="100"/>
      <c r="AW20" s="100"/>
      <c r="AX20" s="100"/>
      <c r="AY20" s="100"/>
      <c r="AZ20" s="100"/>
      <c r="BA20" s="100"/>
      <c r="BB20" s="100"/>
      <c r="BC20" s="100"/>
      <c r="BD20" s="100"/>
      <c r="BE20" s="100"/>
      <c r="BF20" s="100"/>
      <c r="BG20" s="100"/>
      <c r="BH20" s="100"/>
      <c r="BI20" s="100"/>
      <c r="BJ20" s="100"/>
      <c r="BK20" s="100"/>
      <c r="BL20" s="100"/>
      <c r="BM20" s="100"/>
      <c r="BN20" s="100"/>
      <c r="BO20" s="100"/>
      <c r="BP20" s="100"/>
      <c r="BQ20" s="100"/>
      <c r="BR20" s="100"/>
      <c r="BS20" s="100"/>
      <c r="BT20" s="100"/>
      <c r="BU20" s="100"/>
      <c r="BV20" s="100"/>
      <c r="BW20" s="100"/>
      <c r="BX20" s="100"/>
    </row>
    <row r="21" spans="1:76">
      <c r="A21" s="93"/>
      <c r="B21" s="52">
        <v>1</v>
      </c>
      <c r="C21" s="5" t="s">
        <v>76</v>
      </c>
      <c r="D21" s="18">
        <f>IF(ISBLANK(C21),0,VLOOKUP(C21,Tableau1[],2,0))</f>
        <v>0</v>
      </c>
      <c r="E21" s="15">
        <f>IF(ISBLANK(C21),0,VLOOKUP(C21,Tableau1[],7,0))</f>
        <v>1</v>
      </c>
      <c r="F21" s="24">
        <f t="shared" si="5"/>
        <v>4.3333333333333331E-6</v>
      </c>
      <c r="G21" s="16" t="str">
        <f>IFERROR(IF(G$4=$D21,"x",IF(AND(((G$4-$D21)/VLOOKUP($C21,Tableau1[],6,0))=INT(((G$4-$D21)/VLOOKUP($C21,Tableau1[],6,0))),$C21&lt;&gt;""),"S","")),"")</f>
        <v/>
      </c>
      <c r="H21" s="17" t="str">
        <f>IFERROR(IF(H$4=$D21,"x",IF(AND(((H$4-$D21)/VLOOKUP($C21,Tableau1[],6,0))=INT(((H$4-$D21)/VLOOKUP($C21,Tableau1[],6,0))),$C21&lt;&gt;""),"S","")),"")</f>
        <v/>
      </c>
      <c r="I21" s="17" t="str">
        <f>IFERROR(IF(I$4=$D21,"x",IF(AND(((I$4-$D21)/VLOOKUP($C21,Tableau1[],6,0))=INT(((I$4-$D21)/VLOOKUP($C21,Tableau1[],6,0))),$C21&lt;&gt;""),"S","")),"")</f>
        <v/>
      </c>
      <c r="J21" s="17" t="str">
        <f>IFERROR(IF(J$4=$D21,"x",IF(AND(((J$4-$D21)/VLOOKUP($C21,Tableau1[],6,0))=INT(((J$4-$D21)/VLOOKUP($C21,Tableau1[],6,0))),$C21&lt;&gt;""),"S","")),"")</f>
        <v/>
      </c>
      <c r="K21" s="17" t="str">
        <f>IFERROR(IF(K$4=$D21,"x",IF(AND(((K$4-$D21)/VLOOKUP($C21,Tableau1[],6,0))=INT(((K$4-$D21)/VLOOKUP($C21,Tableau1[],6,0))),$C21&lt;&gt;""),"S","")),"")</f>
        <v/>
      </c>
      <c r="L21" s="17" t="str">
        <f>IFERROR(IF(L$4=$D21,"x",IF(AND(((L$4-$D21)/VLOOKUP($C21,Tableau1[],6,0))=INT(((L$4-$D21)/VLOOKUP($C21,Tableau1[],6,0))),$C21&lt;&gt;""),"S","")),"")</f>
        <v>S</v>
      </c>
      <c r="M21" s="17" t="str">
        <f>IFERROR(IF(M$4=$D21,"x",IF(AND(((M$4-$D21)/VLOOKUP($C21,Tableau1[],6,0))=INT(((M$4-$D21)/VLOOKUP($C21,Tableau1[],6,0))),$C21&lt;&gt;""),"S","")),"")</f>
        <v/>
      </c>
      <c r="N21" s="17" t="str">
        <f>IFERROR(IF(N$4=$D21,"x",IF(AND(((N$4-$D21)/VLOOKUP($C21,Tableau1[],6,0))=INT(((N$4-$D21)/VLOOKUP($C21,Tableau1[],6,0))),$C21&lt;&gt;""),"S","")),"")</f>
        <v/>
      </c>
      <c r="O21" s="17" t="str">
        <f>IFERROR(IF(O$4=$D21,"x",IF(AND(((O$4-$D21)/VLOOKUP($C21,Tableau1[],6,0))=INT(((O$4-$D21)/VLOOKUP($C21,Tableau1[],6,0))),$C21&lt;&gt;""),"S","")),"")</f>
        <v/>
      </c>
      <c r="P21" s="17" t="str">
        <f>IFERROR(IF(P$4=$D21,"x",IF(AND(((P$4-$D21)/VLOOKUP($C21,Tableau1[],6,0))=INT(((P$4-$D21)/VLOOKUP($C21,Tableau1[],6,0))),$C21&lt;&gt;""),"S","")),"")</f>
        <v/>
      </c>
      <c r="Q21" s="17" t="str">
        <f>IFERROR(IF(Q$4=$D21,"x",IF(AND(((Q$4-$D21)/VLOOKUP($C21,Tableau1[],6,0))=INT(((Q$4-$D21)/VLOOKUP($C21,Tableau1[],6,0))),$C21&lt;&gt;""),"S","")),"")</f>
        <v/>
      </c>
      <c r="R21" s="17" t="str">
        <f>IFERROR(IF(R$4=$D21,"x",IF(AND(((R$4-$D21)/VLOOKUP($C21,Tableau1[],6,0))=INT(((R$4-$D21)/VLOOKUP($C21,Tableau1[],6,0))),$C21&lt;&gt;""),"S","")),"")</f>
        <v/>
      </c>
      <c r="S21" s="17" t="str">
        <f>IFERROR(IF(S$4=$D21,"x",IF(AND(((S$4-$D21)/VLOOKUP($C21,Tableau1[],6,0))=INT(((S$4-$D21)/VLOOKUP($C21,Tableau1[],6,0))),$C21&lt;&gt;""),"S","")),"")</f>
        <v>S</v>
      </c>
      <c r="T21" s="17" t="str">
        <f>IFERROR(IF(T$4=$D21,"x",IF(AND(((T$4-$D21)/VLOOKUP($C21,Tableau1[],6,0))=INT(((T$4-$D21)/VLOOKUP($C21,Tableau1[],6,0))),$C21&lt;&gt;""),"S","")),"")</f>
        <v/>
      </c>
      <c r="U21" s="17" t="str">
        <f>IFERROR(IF(U$4=$D21,"x",IF(AND(((U$4-$D21)/VLOOKUP($C21,Tableau1[],6,0))=INT(((U$4-$D21)/VLOOKUP($C21,Tableau1[],6,0))),$C21&lt;&gt;""),"S","")),"")</f>
        <v/>
      </c>
      <c r="V21" s="17" t="str">
        <f>IFERROR(IF(V$4=$D21,"x",IF(AND(((V$4-$D21)/VLOOKUP($C21,Tableau1[],6,0))=INT(((V$4-$D21)/VLOOKUP($C21,Tableau1[],6,0))),$C21&lt;&gt;""),"S","")),"")</f>
        <v/>
      </c>
      <c r="W21" s="17" t="str">
        <f>IFERROR(IF(W$4=$D21,"x",IF(AND(((W$4-$D21)/VLOOKUP($C21,Tableau1[],6,0))=INT(((W$4-$D21)/VLOOKUP($C21,Tableau1[],6,0))),$C21&lt;&gt;""),"S","")),"")</f>
        <v/>
      </c>
      <c r="X21" s="17" t="str">
        <f>IFERROR(IF(X$4=$D21,"x",IF(AND(((X$4-$D21)/VLOOKUP($C21,Tableau1[],6,0))=INT(((X$4-$D21)/VLOOKUP($C21,Tableau1[],6,0))),$C21&lt;&gt;""),"S","")),"")</f>
        <v/>
      </c>
      <c r="Y21" s="17" t="str">
        <f>IFERROR(IF(Y$4=$D21,"x",IF(AND(((Y$4-$D21)/VLOOKUP($C21,Tableau1[],6,0))=INT(((Y$4-$D21)/VLOOKUP($C21,Tableau1[],6,0))),$C21&lt;&gt;""),"S","")),"")</f>
        <v/>
      </c>
      <c r="Z21" s="17" t="str">
        <f>IFERROR(IF(Z$4=$D21,"x",IF(AND(((Z$4-$D21)/VLOOKUP($C21,Tableau1[],6,0))=INT(((Z$4-$D21)/VLOOKUP($C21,Tableau1[],6,0))),$C21&lt;&gt;""),"S","")),"")</f>
        <v>S</v>
      </c>
      <c r="AA21" s="17" t="str">
        <f>IFERROR(IF(AA$4=$D21,"x",IF(AND(((AA$4-$D21)/VLOOKUP($C21,Tableau1[],6,0))=INT(((AA$4-$D21)/VLOOKUP($C21,Tableau1[],6,0))),$C21&lt;&gt;""),"S","")),"")</f>
        <v/>
      </c>
      <c r="AB21" s="17" t="str">
        <f>IFERROR(IF(AB$4=$D21,"x",IF(AND(((AB$4-$D21)/VLOOKUP($C21,Tableau1[],6,0))=INT(((AB$4-$D21)/VLOOKUP($C21,Tableau1[],6,0))),$C21&lt;&gt;""),"S","")),"")</f>
        <v/>
      </c>
      <c r="AC21" s="17" t="str">
        <f>IFERROR(IF(AC$4=$D21,"x",IF(AND(((AC$4-$D21)/VLOOKUP($C21,Tableau1[],6,0))=INT(((AC$4-$D21)/VLOOKUP($C21,Tableau1[],6,0))),$C21&lt;&gt;""),"S","")),"")</f>
        <v/>
      </c>
      <c r="AD21" s="17" t="str">
        <f>IFERROR(IF(AD$4=$D21,"x",IF(AND(((AD$4-$D21)/VLOOKUP($C21,Tableau1[],6,0))=INT(((AD$4-$D21)/VLOOKUP($C21,Tableau1[],6,0))),$C21&lt;&gt;""),"S","")),"")</f>
        <v/>
      </c>
      <c r="AE21" s="17" t="str">
        <f>IFERROR(IF(AE$4=$D21,"x",IF(AND(((AE$4-$D21)/VLOOKUP($C21,Tableau1[],6,0))=INT(((AE$4-$D21)/VLOOKUP($C21,Tableau1[],6,0))),$C21&lt;&gt;""),"S","")),"")</f>
        <v/>
      </c>
      <c r="AF21" s="17" t="str">
        <f>IFERROR(IF(AF$4=$D21,"x",IF(AND(((AF$4-$D21)/VLOOKUP($C21,Tableau1[],6,0))=INT(((AF$4-$D21)/VLOOKUP($C21,Tableau1[],6,0))),$C21&lt;&gt;""),"S","")),"")</f>
        <v/>
      </c>
      <c r="AG21" s="17" t="str">
        <f>IFERROR(IF(AG$4=$D21,"x",IF(AND(((AG$4-$D21)/VLOOKUP($C21,Tableau1[],6,0))=INT(((AG$4-$D21)/VLOOKUP($C21,Tableau1[],6,0))),$C21&lt;&gt;""),"S","")),"")</f>
        <v>S</v>
      </c>
      <c r="AH21" s="55" t="str">
        <f>IFERROR(IF(AH$4=$D21,"x",IF(AND(((AH$4-$D21)/VLOOKUP($C21,Tableau1[],6,0))=INT(((AH$4-$D21)/VLOOKUP($C21,Tableau1[],6,0))),$C21&lt;&gt;""),"S","")),"")</f>
        <v/>
      </c>
      <c r="AJ21" s="7"/>
      <c r="AK21" s="100"/>
      <c r="AL21" s="100"/>
      <c r="AM21" s="103">
        <v>3</v>
      </c>
      <c r="AN21" s="103" t="s">
        <v>22</v>
      </c>
      <c r="AO21" s="103" t="s">
        <v>36</v>
      </c>
      <c r="AP21" s="103"/>
      <c r="AQ21" s="100"/>
      <c r="AR21" s="100"/>
      <c r="AS21" s="100"/>
      <c r="AT21" s="100"/>
      <c r="AU21" s="100"/>
      <c r="AV21" s="100"/>
      <c r="AW21" s="100"/>
      <c r="AX21" s="100"/>
      <c r="AY21" s="100"/>
      <c r="AZ21" s="100"/>
      <c r="BA21" s="100"/>
      <c r="BB21" s="100"/>
      <c r="BC21" s="100"/>
      <c r="BD21" s="100"/>
      <c r="BE21" s="100"/>
      <c r="BF21" s="100"/>
      <c r="BG21" s="100"/>
      <c r="BH21" s="100"/>
      <c r="BI21" s="100"/>
      <c r="BJ21" s="100"/>
      <c r="BK21" s="100"/>
      <c r="BL21" s="100"/>
      <c r="BM21" s="100"/>
      <c r="BN21" s="100"/>
      <c r="BO21" s="100"/>
      <c r="BP21" s="100"/>
      <c r="BQ21" s="100"/>
      <c r="BR21" s="100"/>
      <c r="BS21" s="100"/>
      <c r="BT21" s="100"/>
      <c r="BU21" s="100"/>
      <c r="BV21" s="100"/>
      <c r="BW21" s="100"/>
      <c r="BX21" s="100"/>
    </row>
    <row r="22" spans="1:76">
      <c r="A22" s="93"/>
      <c r="B22" s="52">
        <v>1</v>
      </c>
      <c r="C22" s="5" t="s">
        <v>77</v>
      </c>
      <c r="D22" s="18">
        <f>IF(ISBLANK(C22),0,VLOOKUP(C22,Tableau1[],2,0))</f>
        <v>0</v>
      </c>
      <c r="E22" s="15">
        <f>IF(ISBLANK(C22),0,VLOOKUP(C22,Tableau1[],7,0))</f>
        <v>15</v>
      </c>
      <c r="F22" s="24">
        <f t="shared" si="5"/>
        <v>6.4999999999999994E-5</v>
      </c>
      <c r="G22" s="16" t="str">
        <f>IFERROR(IF(G$4=$D22,"x",IF(AND(((G$4-$D22)/VLOOKUP($C22,Tableau1[],6,0))=INT(((G$4-$D22)/VLOOKUP($C22,Tableau1[],6,0))),$C22&lt;&gt;""),"S","")),"")</f>
        <v/>
      </c>
      <c r="H22" s="17" t="str">
        <f>IFERROR(IF(H$4=$D22,"x",IF(AND(((H$4-$D22)/VLOOKUP($C22,Tableau1[],6,0))=INT(((H$4-$D22)/VLOOKUP($C22,Tableau1[],6,0))),$C22&lt;&gt;""),"S","")),"")</f>
        <v/>
      </c>
      <c r="I22" s="17" t="str">
        <f>IFERROR(IF(I$4=$D22,"x",IF(AND(((I$4-$D22)/VLOOKUP($C22,Tableau1[],6,0))=INT(((I$4-$D22)/VLOOKUP($C22,Tableau1[],6,0))),$C22&lt;&gt;""),"S","")),"")</f>
        <v/>
      </c>
      <c r="J22" s="17" t="str">
        <f>IFERROR(IF(J$4=$D22,"x",IF(AND(((J$4-$D22)/VLOOKUP($C22,Tableau1[],6,0))=INT(((J$4-$D22)/VLOOKUP($C22,Tableau1[],6,0))),$C22&lt;&gt;""),"S","")),"")</f>
        <v/>
      </c>
      <c r="K22" s="17" t="str">
        <f>IFERROR(IF(K$4=$D22,"x",IF(AND(((K$4-$D22)/VLOOKUP($C22,Tableau1[],6,0))=INT(((K$4-$D22)/VLOOKUP($C22,Tableau1[],6,0))),$C22&lt;&gt;""),"S","")),"")</f>
        <v/>
      </c>
      <c r="L22" s="17" t="str">
        <f>IFERROR(IF(L$4=$D22,"x",IF(AND(((L$4-$D22)/VLOOKUP($C22,Tableau1[],6,0))=INT(((L$4-$D22)/VLOOKUP($C22,Tableau1[],6,0))),$C22&lt;&gt;""),"S","")),"")</f>
        <v/>
      </c>
      <c r="M22" s="17" t="str">
        <f>IFERROR(IF(M$4=$D22,"x",IF(AND(((M$4-$D22)/VLOOKUP($C22,Tableau1[],6,0))=INT(((M$4-$D22)/VLOOKUP($C22,Tableau1[],6,0))),$C22&lt;&gt;""),"S","")),"")</f>
        <v/>
      </c>
      <c r="N22" s="17" t="str">
        <f>IFERROR(IF(N$4=$D22,"x",IF(AND(((N$4-$D22)/VLOOKUP($C22,Tableau1[],6,0))=INT(((N$4-$D22)/VLOOKUP($C22,Tableau1[],6,0))),$C22&lt;&gt;""),"S","")),"")</f>
        <v/>
      </c>
      <c r="O22" s="17" t="str">
        <f>IFERROR(IF(O$4=$D22,"x",IF(AND(((O$4-$D22)/VLOOKUP($C22,Tableau1[],6,0))=INT(((O$4-$D22)/VLOOKUP($C22,Tableau1[],6,0))),$C22&lt;&gt;""),"S","")),"")</f>
        <v/>
      </c>
      <c r="P22" s="17" t="str">
        <f>IFERROR(IF(P$4=$D22,"x",IF(AND(((P$4-$D22)/VLOOKUP($C22,Tableau1[],6,0))=INT(((P$4-$D22)/VLOOKUP($C22,Tableau1[],6,0))),$C22&lt;&gt;""),"S","")),"")</f>
        <v/>
      </c>
      <c r="Q22" s="17" t="str">
        <f>IFERROR(IF(Q$4=$D22,"x",IF(AND(((Q$4-$D22)/VLOOKUP($C22,Tableau1[],6,0))=INT(((Q$4-$D22)/VLOOKUP($C22,Tableau1[],6,0))),$C22&lt;&gt;""),"S","")),"")</f>
        <v/>
      </c>
      <c r="R22" s="17" t="str">
        <f>IFERROR(IF(R$4=$D22,"x",IF(AND(((R$4-$D22)/VLOOKUP($C22,Tableau1[],6,0))=INT(((R$4-$D22)/VLOOKUP($C22,Tableau1[],6,0))),$C22&lt;&gt;""),"S","")),"")</f>
        <v/>
      </c>
      <c r="S22" s="17" t="str">
        <f>IFERROR(IF(S$4=$D22,"x",IF(AND(((S$4-$D22)/VLOOKUP($C22,Tableau1[],6,0))=INT(((S$4-$D22)/VLOOKUP($C22,Tableau1[],6,0))),$C22&lt;&gt;""),"S","")),"")</f>
        <v/>
      </c>
      <c r="T22" s="17" t="str">
        <f>IFERROR(IF(T$4=$D22,"x",IF(AND(((T$4-$D22)/VLOOKUP($C22,Tableau1[],6,0))=INT(((T$4-$D22)/VLOOKUP($C22,Tableau1[],6,0))),$C22&lt;&gt;""),"S","")),"")</f>
        <v/>
      </c>
      <c r="U22" s="17" t="str">
        <f>IFERROR(IF(U$4=$D22,"x",IF(AND(((U$4-$D22)/VLOOKUP($C22,Tableau1[],6,0))=INT(((U$4-$D22)/VLOOKUP($C22,Tableau1[],6,0))),$C22&lt;&gt;""),"S","")),"")</f>
        <v/>
      </c>
      <c r="V22" s="17" t="str">
        <f>IFERROR(IF(V$4=$D22,"x",IF(AND(((V$4-$D22)/VLOOKUP($C22,Tableau1[],6,0))=INT(((V$4-$D22)/VLOOKUP($C22,Tableau1[],6,0))),$C22&lt;&gt;""),"S","")),"")</f>
        <v/>
      </c>
      <c r="W22" s="17" t="str">
        <f>IFERROR(IF(W$4=$D22,"x",IF(AND(((W$4-$D22)/VLOOKUP($C22,Tableau1[],6,0))=INT(((W$4-$D22)/VLOOKUP($C22,Tableau1[],6,0))),$C22&lt;&gt;""),"S","")),"")</f>
        <v/>
      </c>
      <c r="X22" s="17" t="str">
        <f>IFERROR(IF(X$4=$D22,"x",IF(AND(((X$4-$D22)/VLOOKUP($C22,Tableau1[],6,0))=INT(((X$4-$D22)/VLOOKUP($C22,Tableau1[],6,0))),$C22&lt;&gt;""),"S","")),"")</f>
        <v/>
      </c>
      <c r="Y22" s="17" t="str">
        <f>IFERROR(IF(Y$4=$D22,"x",IF(AND(((Y$4-$D22)/VLOOKUP($C22,Tableau1[],6,0))=INT(((Y$4-$D22)/VLOOKUP($C22,Tableau1[],6,0))),$C22&lt;&gt;""),"S","")),"")</f>
        <v/>
      </c>
      <c r="Z22" s="17" t="str">
        <f>IFERROR(IF(Z$4=$D22,"x",IF(AND(((Z$4-$D22)/VLOOKUP($C22,Tableau1[],6,0))=INT(((Z$4-$D22)/VLOOKUP($C22,Tableau1[],6,0))),$C22&lt;&gt;""),"S","")),"")</f>
        <v/>
      </c>
      <c r="AA22" s="17" t="str">
        <f>IFERROR(IF(AA$4=$D22,"x",IF(AND(((AA$4-$D22)/VLOOKUP($C22,Tableau1[],6,0))=INT(((AA$4-$D22)/VLOOKUP($C22,Tableau1[],6,0))),$C22&lt;&gt;""),"S","")),"")</f>
        <v/>
      </c>
      <c r="AB22" s="17" t="str">
        <f>IFERROR(IF(AB$4=$D22,"x",IF(AND(((AB$4-$D22)/VLOOKUP($C22,Tableau1[],6,0))=INT(((AB$4-$D22)/VLOOKUP($C22,Tableau1[],6,0))),$C22&lt;&gt;""),"S","")),"")</f>
        <v/>
      </c>
      <c r="AC22" s="17" t="str">
        <f>IFERROR(IF(AC$4=$D22,"x",IF(AND(((AC$4-$D22)/VLOOKUP($C22,Tableau1[],6,0))=INT(((AC$4-$D22)/VLOOKUP($C22,Tableau1[],6,0))),$C22&lt;&gt;""),"S","")),"")</f>
        <v/>
      </c>
      <c r="AD22" s="17" t="str">
        <f>IFERROR(IF(AD$4=$D22,"x",IF(AND(((AD$4-$D22)/VLOOKUP($C22,Tableau1[],6,0))=INT(((AD$4-$D22)/VLOOKUP($C22,Tableau1[],6,0))),$C22&lt;&gt;""),"S","")),"")</f>
        <v/>
      </c>
      <c r="AE22" s="17" t="str">
        <f>IFERROR(IF(AE$4=$D22,"x",IF(AND(((AE$4-$D22)/VLOOKUP($C22,Tableau1[],6,0))=INT(((AE$4-$D22)/VLOOKUP($C22,Tableau1[],6,0))),$C22&lt;&gt;""),"S","")),"")</f>
        <v/>
      </c>
      <c r="AF22" s="17" t="str">
        <f>IFERROR(IF(AF$4=$D22,"x",IF(AND(((AF$4-$D22)/VLOOKUP($C22,Tableau1[],6,0))=INT(((AF$4-$D22)/VLOOKUP($C22,Tableau1[],6,0))),$C22&lt;&gt;""),"S","")),"")</f>
        <v>S</v>
      </c>
      <c r="AG22" s="17" t="str">
        <f>IFERROR(IF(AG$4=$D22,"x",IF(AND(((AG$4-$D22)/VLOOKUP($C22,Tableau1[],6,0))=INT(((AG$4-$D22)/VLOOKUP($C22,Tableau1[],6,0))),$C22&lt;&gt;""),"S","")),"")</f>
        <v/>
      </c>
      <c r="AH22" s="55" t="str">
        <f>IFERROR(IF(AH$4=$D22,"x",IF(AND(((AH$4-$D22)/VLOOKUP($C22,Tableau1[],6,0))=INT(((AH$4-$D22)/VLOOKUP($C22,Tableau1[],6,0))),$C22&lt;&gt;""),"S","")),"")</f>
        <v/>
      </c>
      <c r="AJ22" s="7"/>
      <c r="AK22" s="100"/>
      <c r="AL22" s="100"/>
      <c r="AM22" s="103">
        <v>4</v>
      </c>
      <c r="AN22" s="103" t="s">
        <v>23</v>
      </c>
      <c r="AO22" s="103" t="s">
        <v>18</v>
      </c>
      <c r="AP22" s="103"/>
      <c r="AQ22" s="100"/>
      <c r="AR22" s="100"/>
      <c r="AS22" s="100"/>
      <c r="AT22" s="100"/>
      <c r="AU22" s="100"/>
      <c r="AV22" s="100"/>
      <c r="AW22" s="100"/>
      <c r="AX22" s="100"/>
      <c r="AY22" s="100"/>
      <c r="AZ22" s="100"/>
      <c r="BA22" s="100"/>
      <c r="BB22" s="100"/>
      <c r="BC22" s="100"/>
      <c r="BD22" s="100"/>
      <c r="BE22" s="100"/>
      <c r="BF22" s="100"/>
      <c r="BG22" s="100"/>
      <c r="BH22" s="100"/>
      <c r="BI22" s="100"/>
      <c r="BJ22" s="100"/>
      <c r="BK22" s="100"/>
      <c r="BL22" s="100"/>
      <c r="BM22" s="100"/>
      <c r="BN22" s="100"/>
      <c r="BO22" s="100"/>
      <c r="BP22" s="100"/>
      <c r="BQ22" s="100"/>
      <c r="BR22" s="100"/>
      <c r="BS22" s="100"/>
      <c r="BT22" s="100"/>
      <c r="BU22" s="100"/>
      <c r="BV22" s="100"/>
      <c r="BW22" s="100"/>
      <c r="BX22" s="100"/>
    </row>
    <row r="23" spans="1:76" ht="15.75" thickBot="1">
      <c r="A23" s="5"/>
      <c r="B23" s="89">
        <f>B7+B8+B9+B10+B11+B12+B13+B14+B15+B16+B17+B18+B19+B20+B21+B22</f>
        <v>16</v>
      </c>
      <c r="C23" s="90"/>
      <c r="D23" s="73">
        <f>IF(ISBLANK(C23),0,VLOOKUP(C23,Tableau1[],2,0))</f>
        <v>0</v>
      </c>
      <c r="E23" s="85">
        <f>(E7+E8+E9+E10+E11+E12+E13+E14+E15+E16+E17+E18+E19+E20+E21+E22)/60</f>
        <v>2.0499999999999998</v>
      </c>
      <c r="F23" s="47">
        <f t="shared" si="5"/>
        <v>8.8833333333333319E-6</v>
      </c>
      <c r="G23" s="82" t="str">
        <f>IFERROR(IF(G$4=$D23,"x",IF(AND(((G$4-$D23)/VLOOKUP($C23,Tableau1[],6,0))=INT(((G$4-$D23)/VLOOKUP($C23,Tableau1[],6,0))),$C23&lt;&gt;""),"S","")),"")</f>
        <v/>
      </c>
      <c r="H23" s="50" t="str">
        <f>IFERROR(IF(H$4=$D23,"x",IF(AND(((H$4-$D23)/VLOOKUP($C23,Tableau1[],6,0))=INT(((H$4-$D23)/VLOOKUP($C23,Tableau1[],6,0))),$C23&lt;&gt;""),"S","")),"")</f>
        <v/>
      </c>
      <c r="I23" s="50" t="str">
        <f>IFERROR(IF(I$4=$D23,"x",IF(AND(((I$4-$D23)/VLOOKUP($C23,Tableau1[],6,0))=INT(((I$4-$D23)/VLOOKUP($C23,Tableau1[],6,0))),$C23&lt;&gt;""),"S","")),"")</f>
        <v/>
      </c>
      <c r="J23" s="50" t="str">
        <f>IFERROR(IF(J$4=$D23,"x",IF(AND(((J$4-$D23)/VLOOKUP($C23,Tableau1[],6,0))=INT(((J$4-$D23)/VLOOKUP($C23,Tableau1[],6,0))),$C23&lt;&gt;""),"S","")),"")</f>
        <v/>
      </c>
      <c r="K23" s="50" t="str">
        <f>IFERROR(IF(K$4=$D23,"x",IF(AND(((K$4-$D23)/VLOOKUP($C23,Tableau1[],6,0))=INT(((K$4-$D23)/VLOOKUP($C23,Tableau1[],6,0))),$C23&lt;&gt;""),"S","")),"")</f>
        <v/>
      </c>
      <c r="L23" s="50" t="str">
        <f>IFERROR(IF(L$4=$D23,"x",IF(AND(((L$4-$D23)/VLOOKUP($C23,Tableau1[],6,0))=INT(((L$4-$D23)/VLOOKUP($C23,Tableau1[],6,0))),$C23&lt;&gt;""),"S","")),"")</f>
        <v/>
      </c>
      <c r="M23" s="50" t="str">
        <f>IFERROR(IF(M$4=$D23,"x",IF(AND(((M$4-$D23)/VLOOKUP($C23,Tableau1[],6,0))=INT(((M$4-$D23)/VLOOKUP($C23,Tableau1[],6,0))),$C23&lt;&gt;""),"S","")),"")</f>
        <v/>
      </c>
      <c r="N23" s="50" t="str">
        <f>IFERROR(IF(N$4=$D23,"x",IF(AND(((N$4-$D23)/VLOOKUP($C23,Tableau1[],6,0))=INT(((N$4-$D23)/VLOOKUP($C23,Tableau1[],6,0))),$C23&lt;&gt;""),"S","")),"")</f>
        <v/>
      </c>
      <c r="O23" s="50" t="str">
        <f>IFERROR(IF(O$4=$D23,"x",IF(AND(((O$4-$D23)/VLOOKUP($C23,Tableau1[],6,0))=INT(((O$4-$D23)/VLOOKUP($C23,Tableau1[],6,0))),$C23&lt;&gt;""),"S","")),"")</f>
        <v/>
      </c>
      <c r="P23" s="50" t="str">
        <f>IFERROR(IF(P$4=$D23,"x",IF(AND(((P$4-$D23)/VLOOKUP($C23,Tableau1[],6,0))=INT(((P$4-$D23)/VLOOKUP($C23,Tableau1[],6,0))),$C23&lt;&gt;""),"S","")),"")</f>
        <v/>
      </c>
      <c r="Q23" s="50" t="str">
        <f>IFERROR(IF(Q$4=$D23,"x",IF(AND(((Q$4-$D23)/VLOOKUP($C23,Tableau1[],6,0))=INT(((Q$4-$D23)/VLOOKUP($C23,Tableau1[],6,0))),$C23&lt;&gt;""),"S","")),"")</f>
        <v/>
      </c>
      <c r="R23" s="50" t="str">
        <f>IFERROR(IF(R$4=$D23,"x",IF(AND(((R$4-$D23)/VLOOKUP($C23,Tableau1[],6,0))=INT(((R$4-$D23)/VLOOKUP($C23,Tableau1[],6,0))),$C23&lt;&gt;""),"S","")),"")</f>
        <v/>
      </c>
      <c r="S23" s="50" t="str">
        <f>IFERROR(IF(S$4=$D23,"x",IF(AND(((S$4-$D23)/VLOOKUP($C23,Tableau1[],6,0))=INT(((S$4-$D23)/VLOOKUP($C23,Tableau1[],6,0))),$C23&lt;&gt;""),"S","")),"")</f>
        <v/>
      </c>
      <c r="T23" s="50" t="str">
        <f>IFERROR(IF(T$4=$D23,"x",IF(AND(((T$4-$D23)/VLOOKUP($C23,Tableau1[],6,0))=INT(((T$4-$D23)/VLOOKUP($C23,Tableau1[],6,0))),$C23&lt;&gt;""),"S","")),"")</f>
        <v/>
      </c>
      <c r="U23" s="50" t="str">
        <f>IFERROR(IF(U$4=$D23,"x",IF(AND(((U$4-$D23)/VLOOKUP($C23,Tableau1[],6,0))=INT(((U$4-$D23)/VLOOKUP($C23,Tableau1[],6,0))),$C23&lt;&gt;""),"S","")),"")</f>
        <v/>
      </c>
      <c r="V23" s="50" t="str">
        <f>IFERROR(IF(V$4=$D23,"x",IF(AND(((V$4-$D23)/VLOOKUP($C23,Tableau1[],6,0))=INT(((V$4-$D23)/VLOOKUP($C23,Tableau1[],6,0))),$C23&lt;&gt;""),"S","")),"")</f>
        <v/>
      </c>
      <c r="W23" s="50" t="str">
        <f>IFERROR(IF(W$4=$D23,"x",IF(AND(((W$4-$D23)/VLOOKUP($C23,Tableau1[],6,0))=INT(((W$4-$D23)/VLOOKUP($C23,Tableau1[],6,0))),$C23&lt;&gt;""),"S","")),"")</f>
        <v/>
      </c>
      <c r="X23" s="50" t="str">
        <f>IFERROR(IF(X$4=$D23,"x",IF(AND(((X$4-$D23)/VLOOKUP($C23,Tableau1[],6,0))=INT(((X$4-$D23)/VLOOKUP($C23,Tableau1[],6,0))),$C23&lt;&gt;""),"S","")),"")</f>
        <v/>
      </c>
      <c r="Y23" s="50" t="str">
        <f>IFERROR(IF(Y$4=$D23,"x",IF(AND(((Y$4-$D23)/VLOOKUP($C23,Tableau1[],6,0))=INT(((Y$4-$D23)/VLOOKUP($C23,Tableau1[],6,0))),$C23&lt;&gt;""),"S","")),"")</f>
        <v/>
      </c>
      <c r="Z23" s="50" t="str">
        <f>IFERROR(IF(Z$4=$D23,"x",IF(AND(((Z$4-$D23)/VLOOKUP($C23,Tableau1[],6,0))=INT(((Z$4-$D23)/VLOOKUP($C23,Tableau1[],6,0))),$C23&lt;&gt;""),"S","")),"")</f>
        <v/>
      </c>
      <c r="AA23" s="50" t="str">
        <f>IFERROR(IF(AA$4=$D23,"x",IF(AND(((AA$4-$D23)/VLOOKUP($C23,Tableau1[],6,0))=INT(((AA$4-$D23)/VLOOKUP($C23,Tableau1[],6,0))),$C23&lt;&gt;""),"S","")),"")</f>
        <v/>
      </c>
      <c r="AB23" s="50" t="str">
        <f>IFERROR(IF(AB$4=$D23,"x",IF(AND(((AB$4-$D23)/VLOOKUP($C23,Tableau1[],6,0))=INT(((AB$4-$D23)/VLOOKUP($C23,Tableau1[],6,0))),$C23&lt;&gt;""),"S","")),"")</f>
        <v/>
      </c>
      <c r="AC23" s="50" t="str">
        <f>IFERROR(IF(AC$4=$D23,"x",IF(AND(((AC$4-$D23)/VLOOKUP($C23,Tableau1[],6,0))=INT(((AC$4-$D23)/VLOOKUP($C23,Tableau1[],6,0))),$C23&lt;&gt;""),"S","")),"")</f>
        <v/>
      </c>
      <c r="AD23" s="50" t="str">
        <f>IFERROR(IF(AD$4=$D23,"x",IF(AND(((AD$4-$D23)/VLOOKUP($C23,Tableau1[],6,0))=INT(((AD$4-$D23)/VLOOKUP($C23,Tableau1[],6,0))),$C23&lt;&gt;""),"S","")),"")</f>
        <v/>
      </c>
      <c r="AE23" s="50" t="str">
        <f>IFERROR(IF(AE$4=$D23,"x",IF(AND(((AE$4-$D23)/VLOOKUP($C23,Tableau1[],6,0))=INT(((AE$4-$D23)/VLOOKUP($C23,Tableau1[],6,0))),$C23&lt;&gt;""),"S","")),"")</f>
        <v/>
      </c>
      <c r="AF23" s="50" t="str">
        <f>IFERROR(IF(AF$4=$D23,"x",IF(AND(((AF$4-$D23)/VLOOKUP($C23,Tableau1[],6,0))=INT(((AF$4-$D23)/VLOOKUP($C23,Tableau1[],6,0))),$C23&lt;&gt;""),"S","")),"")</f>
        <v/>
      </c>
      <c r="AG23" s="50" t="str">
        <f>IFERROR(IF(AG$4=$D23,"x",IF(AND(((AG$4-$D23)/VLOOKUP($C23,Tableau1[],6,0))=INT(((AG$4-$D23)/VLOOKUP($C23,Tableau1[],6,0))),$C23&lt;&gt;""),"S","")),"")</f>
        <v/>
      </c>
      <c r="AH23" s="57" t="str">
        <f>IFERROR(IF(AH$4=$D23,"x",IF(AND(((AH$4-$D23)/VLOOKUP($C23,Tableau1[],6,0))=INT(((AH$4-$D23)/VLOOKUP($C23,Tableau1[],6,0))),$C23&lt;&gt;""),"S","")),"")</f>
        <v/>
      </c>
      <c r="AJ23" s="7"/>
      <c r="AK23" s="100"/>
      <c r="AL23" s="100"/>
      <c r="AM23" s="103">
        <v>5</v>
      </c>
      <c r="AN23" s="103" t="s">
        <v>24</v>
      </c>
      <c r="AO23" s="103" t="s">
        <v>19</v>
      </c>
      <c r="AP23" s="103"/>
      <c r="AQ23" s="100"/>
      <c r="AR23" s="100"/>
      <c r="AS23" s="100"/>
      <c r="AT23" s="100"/>
      <c r="AU23" s="100"/>
      <c r="AV23" s="100"/>
      <c r="AW23" s="100"/>
      <c r="AX23" s="100"/>
      <c r="AY23" s="100"/>
      <c r="AZ23" s="100"/>
      <c r="BA23" s="100"/>
      <c r="BB23" s="100"/>
      <c r="BC23" s="100"/>
      <c r="BD23" s="100"/>
      <c r="BE23" s="100"/>
      <c r="BF23" s="100"/>
      <c r="BG23" s="100"/>
      <c r="BH23" s="100"/>
      <c r="BI23" s="100"/>
      <c r="BJ23" s="100"/>
      <c r="BK23" s="100"/>
      <c r="BL23" s="100"/>
      <c r="BM23" s="100"/>
      <c r="BN23" s="100"/>
      <c r="BO23" s="100"/>
      <c r="BP23" s="100"/>
      <c r="BQ23" s="100"/>
      <c r="BR23" s="100"/>
      <c r="BS23" s="100"/>
      <c r="BT23" s="100"/>
      <c r="BU23" s="100"/>
      <c r="BV23" s="100"/>
      <c r="BW23" s="100"/>
      <c r="BX23" s="100"/>
    </row>
    <row r="24" spans="1:76" ht="15.75" thickTop="1">
      <c r="A24" s="93" t="s">
        <v>242</v>
      </c>
      <c r="B24" s="52"/>
      <c r="C24" s="5" t="s">
        <v>216</v>
      </c>
      <c r="D24" s="18">
        <f>IF(ISBLANK(C24),0,VLOOKUP(C24,Tableau1[],2,0))</f>
        <v>0</v>
      </c>
      <c r="E24" s="15">
        <f>IF(ISBLANK(C24),0,VLOOKUP(C24,Tableau1[],7,0))</f>
        <v>20</v>
      </c>
      <c r="F24" s="24">
        <f>D24+((E24*1)/480)</f>
        <v>4.1666666666666664E-2</v>
      </c>
      <c r="G24" s="70" t="str">
        <f>IFERROR(IF(G$4=$D24,"x",IF(AND(((G$4-$D24)/VLOOKUP($C24,Tableau1[],6,0))=INT(((G$4-$D24)/VLOOKUP($C24,Tableau1[],6,0))),$C24&lt;&gt;""),"S","")),"")</f>
        <v/>
      </c>
      <c r="H24" s="71" t="str">
        <f>IFERROR(IF(H$4=$D24,"x",IF(AND(((H$4-$D24)/VLOOKUP($C24,Tableau1[],6,0))=INT(((H$4-$D24)/VLOOKUP($C24,Tableau1[],6,0))),$C24&lt;&gt;""),"S","")),"")</f>
        <v/>
      </c>
      <c r="I24" s="71" t="str">
        <f>IFERROR(IF(I$4=$D24,"x",IF(AND(((I$4-$D24)/VLOOKUP($C24,Tableau1[],6,0))=INT(((I$4-$D24)/VLOOKUP($C24,Tableau1[],6,0))),$C24&lt;&gt;""),"S","")),"")</f>
        <v/>
      </c>
      <c r="J24" s="71" t="str">
        <f>IFERROR(IF(J$4=$D24,"x",IF(AND(((J$4-$D24)/VLOOKUP($C24,Tableau1[],6,0))=INT(((J$4-$D24)/VLOOKUP($C24,Tableau1[],6,0))),$C24&lt;&gt;""),"S","")),"")</f>
        <v/>
      </c>
      <c r="K24" s="71" t="str">
        <f>IFERROR(IF(K$4=$D24,"x",IF(AND(((K$4-$D24)/VLOOKUP($C24,Tableau1[],6,0))=INT(((K$4-$D24)/VLOOKUP($C24,Tableau1[],6,0))),$C24&lt;&gt;""),"S","")),"")</f>
        <v/>
      </c>
      <c r="L24" s="71" t="str">
        <f>IFERROR(IF(L$4=$D24,"x",IF(AND(((L$4-$D24)/VLOOKUP($C24,Tableau1[],6,0))=INT(((L$4-$D24)/VLOOKUP($C24,Tableau1[],6,0))),$C24&lt;&gt;""),"S","")),"")</f>
        <v>S</v>
      </c>
      <c r="M24" s="71" t="str">
        <f>IFERROR(IF(M$4=$D24,"x",IF(AND(((M$4-$D24)/VLOOKUP($C24,Tableau1[],6,0))=INT(((M$4-$D24)/VLOOKUP($C24,Tableau1[],6,0))),$C24&lt;&gt;""),"S","")),"")</f>
        <v/>
      </c>
      <c r="N24" s="71" t="str">
        <f>IFERROR(IF(N$4=$D24,"x",IF(AND(((N$4-$D24)/VLOOKUP($C24,Tableau1[],6,0))=INT(((N$4-$D24)/VLOOKUP($C24,Tableau1[],6,0))),$C24&lt;&gt;""),"S","")),"")</f>
        <v/>
      </c>
      <c r="O24" s="71" t="str">
        <f>IFERROR(IF(O$4=$D24,"x",IF(AND(((O$4-$D24)/VLOOKUP($C24,Tableau1[],6,0))=INT(((O$4-$D24)/VLOOKUP($C24,Tableau1[],6,0))),$C24&lt;&gt;""),"S","")),"")</f>
        <v/>
      </c>
      <c r="P24" s="71" t="str">
        <f>IFERROR(IF(P$4=$D24,"x",IF(AND(((P$4-$D24)/VLOOKUP($C24,Tableau1[],6,0))=INT(((P$4-$D24)/VLOOKUP($C24,Tableau1[],6,0))),$C24&lt;&gt;""),"S","")),"")</f>
        <v/>
      </c>
      <c r="Q24" s="71" t="str">
        <f>IFERROR(IF(Q$4=$D24,"x",IF(AND(((Q$4-$D24)/VLOOKUP($C24,Tableau1[],6,0))=INT(((Q$4-$D24)/VLOOKUP($C24,Tableau1[],6,0))),$C24&lt;&gt;""),"S","")),"")</f>
        <v/>
      </c>
      <c r="R24" s="71" t="str">
        <f>IFERROR(IF(R$4=$D24,"x",IF(AND(((R$4-$D24)/VLOOKUP($C24,Tableau1[],6,0))=INT(((R$4-$D24)/VLOOKUP($C24,Tableau1[],6,0))),$C24&lt;&gt;""),"S","")),"")</f>
        <v/>
      </c>
      <c r="S24" s="71" t="str">
        <f>IFERROR(IF(S$4=$D24,"x",IF(AND(((S$4-$D24)/VLOOKUP($C24,Tableau1[],6,0))=INT(((S$4-$D24)/VLOOKUP($C24,Tableau1[],6,0))),$C24&lt;&gt;""),"S","")),"")</f>
        <v>S</v>
      </c>
      <c r="T24" s="71" t="str">
        <f>IFERROR(IF(T$4=$D24,"x",IF(AND(((T$4-$D24)/VLOOKUP($C24,Tableau1[],6,0))=INT(((T$4-$D24)/VLOOKUP($C24,Tableau1[],6,0))),$C24&lt;&gt;""),"S","")),"")</f>
        <v/>
      </c>
      <c r="U24" s="71" t="str">
        <f>IFERROR(IF(U$4=$D24,"x",IF(AND(((U$4-$D24)/VLOOKUP($C24,Tableau1[],6,0))=INT(((U$4-$D24)/VLOOKUP($C24,Tableau1[],6,0))),$C24&lt;&gt;""),"S","")),"")</f>
        <v/>
      </c>
      <c r="V24" s="71" t="str">
        <f>IFERROR(IF(V$4=$D24,"x",IF(AND(((V$4-$D24)/VLOOKUP($C24,Tableau1[],6,0))=INT(((V$4-$D24)/VLOOKUP($C24,Tableau1[],6,0))),$C24&lt;&gt;""),"S","")),"")</f>
        <v/>
      </c>
      <c r="W24" s="71" t="str">
        <f>IFERROR(IF(W$4=$D24,"x",IF(AND(((W$4-$D24)/VLOOKUP($C24,Tableau1[],6,0))=INT(((W$4-$D24)/VLOOKUP($C24,Tableau1[],6,0))),$C24&lt;&gt;""),"S","")),"")</f>
        <v/>
      </c>
      <c r="X24" s="71" t="str">
        <f>IFERROR(IF(X$4=$D24,"x",IF(AND(((X$4-$D24)/VLOOKUP($C24,Tableau1[],6,0))=INT(((X$4-$D24)/VLOOKUP($C24,Tableau1[],6,0))),$C24&lt;&gt;""),"S","")),"")</f>
        <v/>
      </c>
      <c r="Y24" s="71" t="str">
        <f>IFERROR(IF(Y$4=$D24,"x",IF(AND(((Y$4-$D24)/VLOOKUP($C24,Tableau1[],6,0))=INT(((Y$4-$D24)/VLOOKUP($C24,Tableau1[],6,0))),$C24&lt;&gt;""),"S","")),"")</f>
        <v/>
      </c>
      <c r="Z24" s="71" t="str">
        <f>IFERROR(IF(Z$4=$D24,"x",IF(AND(((Z$4-$D24)/VLOOKUP($C24,Tableau1[],6,0))=INT(((Z$4-$D24)/VLOOKUP($C24,Tableau1[],6,0))),$C24&lt;&gt;""),"S","")),"")</f>
        <v>S</v>
      </c>
      <c r="AA24" s="71" t="str">
        <f>IFERROR(IF(AA$4=$D24,"x",IF(AND(((AA$4-$D24)/VLOOKUP($C24,Tableau1[],6,0))=INT(((AA$4-$D24)/VLOOKUP($C24,Tableau1[],6,0))),$C24&lt;&gt;""),"S","")),"")</f>
        <v/>
      </c>
      <c r="AB24" s="71" t="str">
        <f>IFERROR(IF(AB$4=$D24,"x",IF(AND(((AB$4-$D24)/VLOOKUP($C24,Tableau1[],6,0))=INT(((AB$4-$D24)/VLOOKUP($C24,Tableau1[],6,0))),$C24&lt;&gt;""),"S","")),"")</f>
        <v/>
      </c>
      <c r="AC24" s="71" t="str">
        <f>IFERROR(IF(AC$4=$D24,"x",IF(AND(((AC$4-$D24)/VLOOKUP($C24,Tableau1[],6,0))=INT(((AC$4-$D24)/VLOOKUP($C24,Tableau1[],6,0))),$C24&lt;&gt;""),"S","")),"")</f>
        <v/>
      </c>
      <c r="AD24" s="71" t="str">
        <f>IFERROR(IF(AD$4=$D24,"x",IF(AND(((AD$4-$D24)/VLOOKUP($C24,Tableau1[],6,0))=INT(((AD$4-$D24)/VLOOKUP($C24,Tableau1[],6,0))),$C24&lt;&gt;""),"S","")),"")</f>
        <v/>
      </c>
      <c r="AE24" s="71" t="str">
        <f>IFERROR(IF(AE$4=$D24,"x",IF(AND(((AE$4-$D24)/VLOOKUP($C24,Tableau1[],6,0))=INT(((AE$4-$D24)/VLOOKUP($C24,Tableau1[],6,0))),$C24&lt;&gt;""),"S","")),"")</f>
        <v/>
      </c>
      <c r="AF24" s="71" t="str">
        <f>IFERROR(IF(AF$4=$D24,"x",IF(AND(((AF$4-$D24)/VLOOKUP($C24,Tableau1[],6,0))=INT(((AF$4-$D24)/VLOOKUP($C24,Tableau1[],6,0))),$C24&lt;&gt;""),"S","")),"")</f>
        <v/>
      </c>
      <c r="AG24" s="71" t="str">
        <f>IFERROR(IF(AG$4=$D24,"x",IF(AND(((AG$4-$D24)/VLOOKUP($C24,Tableau1[],6,0))=INT(((AG$4-$D24)/VLOOKUP($C24,Tableau1[],6,0))),$C24&lt;&gt;""),"S","")),"")</f>
        <v>S</v>
      </c>
      <c r="AH24" s="72" t="str">
        <f>IFERROR(IF(AH$4=$D24,"x",IF(AND(((AH$4-$D24)/VLOOKUP($C24,Tableau1[],6,0))=INT(((AH$4-$D24)/VLOOKUP($C24,Tableau1[],6,0))),$C24&lt;&gt;""),"S","")),"")</f>
        <v/>
      </c>
      <c r="AJ24" s="7"/>
      <c r="AK24" s="100"/>
      <c r="AL24" s="100"/>
      <c r="AM24" s="103">
        <v>6</v>
      </c>
      <c r="AN24" s="103" t="s">
        <v>25</v>
      </c>
      <c r="AO24" s="103" t="s">
        <v>26</v>
      </c>
      <c r="AP24" s="103"/>
      <c r="AQ24" s="100"/>
      <c r="AR24" s="100"/>
      <c r="AS24" s="100"/>
      <c r="AT24" s="100"/>
      <c r="AU24" s="100"/>
      <c r="AV24" s="100"/>
      <c r="AW24" s="100"/>
      <c r="AX24" s="100"/>
      <c r="AY24" s="100"/>
      <c r="AZ24" s="100"/>
      <c r="BA24" s="100"/>
      <c r="BB24" s="100"/>
      <c r="BC24" s="100"/>
      <c r="BD24" s="100"/>
      <c r="BE24" s="100"/>
      <c r="BF24" s="100"/>
      <c r="BG24" s="100"/>
      <c r="BH24" s="100"/>
      <c r="BI24" s="100"/>
      <c r="BJ24" s="100"/>
      <c r="BK24" s="100"/>
      <c r="BL24" s="100"/>
      <c r="BM24" s="100"/>
      <c r="BN24" s="100"/>
      <c r="BO24" s="100"/>
      <c r="BP24" s="100"/>
      <c r="BQ24" s="100"/>
      <c r="BR24" s="100"/>
      <c r="BS24" s="100"/>
      <c r="BT24" s="100"/>
      <c r="BU24" s="100"/>
      <c r="BV24" s="100"/>
      <c r="BW24" s="100"/>
      <c r="BX24" s="100"/>
    </row>
    <row r="25" spans="1:76">
      <c r="A25" s="93"/>
      <c r="B25" s="52"/>
      <c r="C25" s="5" t="s">
        <v>217</v>
      </c>
      <c r="D25" s="18">
        <f>IF(ISBLANK(C25),0,VLOOKUP(C25,Tableau1[],2,0))</f>
        <v>0</v>
      </c>
      <c r="E25" s="15">
        <f>IF(ISBLANK(C25),0,VLOOKUP(C25,Tableau1[],7,0))</f>
        <v>5</v>
      </c>
      <c r="F25" s="24">
        <f t="shared" ref="F25:F40" si="7">D25+((E25*0.00208)/480)</f>
        <v>2.1666666666666667E-5</v>
      </c>
      <c r="G25" s="36" t="str">
        <f>IFERROR(IF(G$4=$D25,"x",IF(AND(((G$4-$D25)/VLOOKUP($C25,Tableau1[],6,0))=INT(((G$4-$D25)/VLOOKUP($C25,Tableau1[],6,0))),$C25&lt;&gt;""),"S","")),"")</f>
        <v/>
      </c>
      <c r="H25" s="30" t="str">
        <f>IFERROR(IF(H$4=$D25,"x",IF(AND(((H$4-$D25)/VLOOKUP($C25,Tableau1[],6,0))=INT(((H$4-$D25)/VLOOKUP($C25,Tableau1[],6,0))),$C25&lt;&gt;""),"S","")),"")</f>
        <v/>
      </c>
      <c r="I25" s="30" t="str">
        <f>IFERROR(IF(I$4=$D25,"x",IF(AND(((I$4-$D25)/VLOOKUP($C25,Tableau1[],6,0))=INT(((I$4-$D25)/VLOOKUP($C25,Tableau1[],6,0))),$C25&lt;&gt;""),"S","")),"")</f>
        <v/>
      </c>
      <c r="J25" s="30" t="str">
        <f>IFERROR(IF(J$4=$D25,"x",IF(AND(((J$4-$D25)/VLOOKUP($C25,Tableau1[],6,0))=INT(((J$4-$D25)/VLOOKUP($C25,Tableau1[],6,0))),$C25&lt;&gt;""),"S","")),"")</f>
        <v/>
      </c>
      <c r="K25" s="30" t="str">
        <f>IFERROR(IF(K$4=$D25,"x",IF(AND(((K$4-$D25)/VLOOKUP($C25,Tableau1[],6,0))=INT(((K$4-$D25)/VLOOKUP($C25,Tableau1[],6,0))),$C25&lt;&gt;""),"S","")),"")</f>
        <v/>
      </c>
      <c r="L25" s="30" t="str">
        <f>IFERROR(IF(L$4=$D25,"x",IF(AND(((L$4-$D25)/VLOOKUP($C25,Tableau1[],6,0))=INT(((L$4-$D25)/VLOOKUP($C25,Tableau1[],6,0))),$C25&lt;&gt;""),"S","")),"")</f>
        <v>S</v>
      </c>
      <c r="M25" s="30" t="str">
        <f>IFERROR(IF(M$4=$D25,"x",IF(AND(((M$4-$D25)/VLOOKUP($C25,Tableau1[],6,0))=INT(((M$4-$D25)/VLOOKUP($C25,Tableau1[],6,0))),$C25&lt;&gt;""),"S","")),"")</f>
        <v/>
      </c>
      <c r="N25" s="30" t="str">
        <f>IFERROR(IF(N$4=$D25,"x",IF(AND(((N$4-$D25)/VLOOKUP($C25,Tableau1[],6,0))=INT(((N$4-$D25)/VLOOKUP($C25,Tableau1[],6,0))),$C25&lt;&gt;""),"S","")),"")</f>
        <v/>
      </c>
      <c r="O25" s="30" t="str">
        <f>IFERROR(IF(O$4=$D25,"x",IF(AND(((O$4-$D25)/VLOOKUP($C25,Tableau1[],6,0))=INT(((O$4-$D25)/VLOOKUP($C25,Tableau1[],6,0))),$C25&lt;&gt;""),"S","")),"")</f>
        <v/>
      </c>
      <c r="P25" s="30" t="str">
        <f>IFERROR(IF(P$4=$D25,"x",IF(AND(((P$4-$D25)/VLOOKUP($C25,Tableau1[],6,0))=INT(((P$4-$D25)/VLOOKUP($C25,Tableau1[],6,0))),$C25&lt;&gt;""),"S","")),"")</f>
        <v/>
      </c>
      <c r="Q25" s="30" t="str">
        <f>IFERROR(IF(Q$4=$D25,"x",IF(AND(((Q$4-$D25)/VLOOKUP($C25,Tableau1[],6,0))=INT(((Q$4-$D25)/VLOOKUP($C25,Tableau1[],6,0))),$C25&lt;&gt;""),"S","")),"")</f>
        <v/>
      </c>
      <c r="R25" s="30" t="str">
        <f>IFERROR(IF(R$4=$D25,"x",IF(AND(((R$4-$D25)/VLOOKUP($C25,Tableau1[],6,0))=INT(((R$4-$D25)/VLOOKUP($C25,Tableau1[],6,0))),$C25&lt;&gt;""),"S","")),"")</f>
        <v/>
      </c>
      <c r="S25" s="30" t="str">
        <f>IFERROR(IF(S$4=$D25,"x",IF(AND(((S$4-$D25)/VLOOKUP($C25,Tableau1[],6,0))=INT(((S$4-$D25)/VLOOKUP($C25,Tableau1[],6,0))),$C25&lt;&gt;""),"S","")),"")</f>
        <v>S</v>
      </c>
      <c r="T25" s="30" t="str">
        <f>IFERROR(IF(T$4=$D25,"x",IF(AND(((T$4-$D25)/VLOOKUP($C25,Tableau1[],6,0))=INT(((T$4-$D25)/VLOOKUP($C25,Tableau1[],6,0))),$C25&lt;&gt;""),"S","")),"")</f>
        <v/>
      </c>
      <c r="U25" s="30" t="str">
        <f>IFERROR(IF(U$4=$D25,"x",IF(AND(((U$4-$D25)/VLOOKUP($C25,Tableau1[],6,0))=INT(((U$4-$D25)/VLOOKUP($C25,Tableau1[],6,0))),$C25&lt;&gt;""),"S","")),"")</f>
        <v/>
      </c>
      <c r="V25" s="30" t="str">
        <f>IFERROR(IF(V$4=$D25,"x",IF(AND(((V$4-$D25)/VLOOKUP($C25,Tableau1[],6,0))=INT(((V$4-$D25)/VLOOKUP($C25,Tableau1[],6,0))),$C25&lt;&gt;""),"S","")),"")</f>
        <v/>
      </c>
      <c r="W25" s="30" t="str">
        <f>IFERROR(IF(W$4=$D25,"x",IF(AND(((W$4-$D25)/VLOOKUP($C25,Tableau1[],6,0))=INT(((W$4-$D25)/VLOOKUP($C25,Tableau1[],6,0))),$C25&lt;&gt;""),"S","")),"")</f>
        <v/>
      </c>
      <c r="X25" s="30" t="str">
        <f>IFERROR(IF(X$4=$D25,"x",IF(AND(((X$4-$D25)/VLOOKUP($C25,Tableau1[],6,0))=INT(((X$4-$D25)/VLOOKUP($C25,Tableau1[],6,0))),$C25&lt;&gt;""),"S","")),"")</f>
        <v/>
      </c>
      <c r="Y25" s="30" t="str">
        <f>IFERROR(IF(Y$4=$D25,"x",IF(AND(((Y$4-$D25)/VLOOKUP($C25,Tableau1[],6,0))=INT(((Y$4-$D25)/VLOOKUP($C25,Tableau1[],6,0))),$C25&lt;&gt;""),"S","")),"")</f>
        <v/>
      </c>
      <c r="Z25" s="30" t="str">
        <f>IFERROR(IF(Z$4=$D25,"x",IF(AND(((Z$4-$D25)/VLOOKUP($C25,Tableau1[],6,0))=INT(((Z$4-$D25)/VLOOKUP($C25,Tableau1[],6,0))),$C25&lt;&gt;""),"S","")),"")</f>
        <v>S</v>
      </c>
      <c r="AA25" s="30" t="str">
        <f>IFERROR(IF(AA$4=$D25,"x",IF(AND(((AA$4-$D25)/VLOOKUP($C25,Tableau1[],6,0))=INT(((AA$4-$D25)/VLOOKUP($C25,Tableau1[],6,0))),$C25&lt;&gt;""),"S","")),"")</f>
        <v/>
      </c>
      <c r="AB25" s="30" t="str">
        <f>IFERROR(IF(AB$4=$D25,"x",IF(AND(((AB$4-$D25)/VLOOKUP($C25,Tableau1[],6,0))=INT(((AB$4-$D25)/VLOOKUP($C25,Tableau1[],6,0))),$C25&lt;&gt;""),"S","")),"")</f>
        <v/>
      </c>
      <c r="AC25" s="30" t="str">
        <f>IFERROR(IF(AC$4=$D25,"x",IF(AND(((AC$4-$D25)/VLOOKUP($C25,Tableau1[],6,0))=INT(((AC$4-$D25)/VLOOKUP($C25,Tableau1[],6,0))),$C25&lt;&gt;""),"S","")),"")</f>
        <v/>
      </c>
      <c r="AD25" s="30" t="str">
        <f>IFERROR(IF(AD$4=$D25,"x",IF(AND(((AD$4-$D25)/VLOOKUP($C25,Tableau1[],6,0))=INT(((AD$4-$D25)/VLOOKUP($C25,Tableau1[],6,0))),$C25&lt;&gt;""),"S","")),"")</f>
        <v/>
      </c>
      <c r="AE25" s="30" t="str">
        <f>IFERROR(IF(AE$4=$D25,"x",IF(AND(((AE$4-$D25)/VLOOKUP($C25,Tableau1[],6,0))=INT(((AE$4-$D25)/VLOOKUP($C25,Tableau1[],6,0))),$C25&lt;&gt;""),"S","")),"")</f>
        <v/>
      </c>
      <c r="AF25" s="30" t="str">
        <f>IFERROR(IF(AF$4=$D25,"x",IF(AND(((AF$4-$D25)/VLOOKUP($C25,Tableau1[],6,0))=INT(((AF$4-$D25)/VLOOKUP($C25,Tableau1[],6,0))),$C25&lt;&gt;""),"S","")),"")</f>
        <v/>
      </c>
      <c r="AG25" s="30" t="str">
        <f>IFERROR(IF(AG$4=$D25,"x",IF(AND(((AG$4-$D25)/VLOOKUP($C25,Tableau1[],6,0))=INT(((AG$4-$D25)/VLOOKUP($C25,Tableau1[],6,0))),$C25&lt;&gt;""),"S","")),"")</f>
        <v>S</v>
      </c>
      <c r="AH25" s="54" t="str">
        <f>IFERROR(IF(AH$4=$D25,"x",IF(AND(((AH$4-$D25)/VLOOKUP($C25,Tableau1[],6,0))=INT(((AH$4-$D25)/VLOOKUP($C25,Tableau1[],6,0))),$C25&lt;&gt;""),"S","")),"")</f>
        <v/>
      </c>
      <c r="AJ25" s="7"/>
      <c r="AK25" s="100"/>
      <c r="AL25" s="100"/>
      <c r="AM25" s="103">
        <v>7</v>
      </c>
      <c r="AN25" s="103" t="s">
        <v>34</v>
      </c>
      <c r="AO25" s="103" t="s">
        <v>16</v>
      </c>
      <c r="AP25" s="103"/>
      <c r="AQ25" s="100"/>
      <c r="AR25" s="100"/>
      <c r="AS25" s="100"/>
      <c r="AT25" s="100"/>
      <c r="AU25" s="100"/>
      <c r="AV25" s="100"/>
      <c r="AW25" s="100"/>
      <c r="AX25" s="100"/>
      <c r="AY25" s="100"/>
      <c r="AZ25" s="100"/>
      <c r="BA25" s="100"/>
      <c r="BB25" s="100"/>
      <c r="BC25" s="100"/>
      <c r="BD25" s="100"/>
      <c r="BE25" s="100"/>
      <c r="BF25" s="100"/>
      <c r="BG25" s="100"/>
      <c r="BH25" s="100"/>
      <c r="BI25" s="100"/>
      <c r="BJ25" s="100"/>
      <c r="BK25" s="100"/>
      <c r="BL25" s="100"/>
      <c r="BM25" s="100"/>
      <c r="BN25" s="100"/>
      <c r="BO25" s="100"/>
      <c r="BP25" s="100"/>
      <c r="BQ25" s="100"/>
      <c r="BR25" s="100"/>
      <c r="BS25" s="100"/>
      <c r="BT25" s="100"/>
      <c r="BU25" s="100"/>
      <c r="BV25" s="100"/>
      <c r="BW25" s="100"/>
      <c r="BX25" s="100"/>
    </row>
    <row r="26" spans="1:76">
      <c r="A26" s="93"/>
      <c r="B26" s="52"/>
      <c r="C26" s="5" t="s">
        <v>218</v>
      </c>
      <c r="D26" s="18"/>
      <c r="E26" s="15">
        <f>IF(ISBLANK(C26),0,VLOOKUP(C26,Tableau1[],7,0))</f>
        <v>1</v>
      </c>
      <c r="F26" s="24">
        <f t="shared" si="7"/>
        <v>4.3333333333333331E-6</v>
      </c>
      <c r="G26" s="16" t="str">
        <f>IFERROR(IF(G$4=$D26,"x",IF(AND(((G$4-$D26)/VLOOKUP($C26,Tableau1[],6,0))=INT(((G$4-$D26)/VLOOKUP($C26,Tableau1[],6,0))),$C26&lt;&gt;""),"S","")),"")</f>
        <v/>
      </c>
      <c r="H26" s="17" t="str">
        <f>IFERROR(IF(H$4=$D26,"x",IF(AND(((H$4-$D26)/VLOOKUP($C26,Tableau1[],6,0))=INT(((H$4-$D26)/VLOOKUP($C26,Tableau1[],6,0))),$C26&lt;&gt;""),"S","")),"")</f>
        <v/>
      </c>
      <c r="I26" s="17" t="str">
        <f>IFERROR(IF(I$4=$D26,"x",IF(AND(((I$4-$D26)/VLOOKUP($C26,Tableau1[],6,0))=INT(((I$4-$D26)/VLOOKUP($C26,Tableau1[],6,0))),$C26&lt;&gt;""),"S","")),"")</f>
        <v/>
      </c>
      <c r="J26" s="17" t="str">
        <f>IFERROR(IF(J$4=$D26,"x",IF(AND(((J$4-$D26)/VLOOKUP($C26,Tableau1[],6,0))=INT(((J$4-$D26)/VLOOKUP($C26,Tableau1[],6,0))),$C26&lt;&gt;""),"S","")),"")</f>
        <v/>
      </c>
      <c r="K26" s="17" t="str">
        <f>IFERROR(IF(K$4=$D26,"x",IF(AND(((K$4-$D26)/VLOOKUP($C26,Tableau1[],6,0))=INT(((K$4-$D26)/VLOOKUP($C26,Tableau1[],6,0))),$C26&lt;&gt;""),"S","")),"")</f>
        <v/>
      </c>
      <c r="L26" s="17" t="str">
        <f>IFERROR(IF(L$4=$D26,"x",IF(AND(((L$4-$D26)/VLOOKUP($C26,Tableau1[],6,0))=INT(((L$4-$D26)/VLOOKUP($C26,Tableau1[],6,0))),$C26&lt;&gt;""),"S","")),"")</f>
        <v>S</v>
      </c>
      <c r="M26" s="17" t="str">
        <f>IFERROR(IF(M$4=$D26,"x",IF(AND(((M$4-$D26)/VLOOKUP($C26,Tableau1[],6,0))=INT(((M$4-$D26)/VLOOKUP($C26,Tableau1[],6,0))),$C26&lt;&gt;""),"S","")),"")</f>
        <v/>
      </c>
      <c r="N26" s="17" t="str">
        <f>IFERROR(IF(N$4=$D26,"x",IF(AND(((N$4-$D26)/VLOOKUP($C26,Tableau1[],6,0))=INT(((N$4-$D26)/VLOOKUP($C26,Tableau1[],6,0))),$C26&lt;&gt;""),"S","")),"")</f>
        <v/>
      </c>
      <c r="O26" s="17" t="str">
        <f>IFERROR(IF(O$4=$D26,"x",IF(AND(((O$4-$D26)/VLOOKUP($C26,Tableau1[],6,0))=INT(((O$4-$D26)/VLOOKUP($C26,Tableau1[],6,0))),$C26&lt;&gt;""),"S","")),"")</f>
        <v/>
      </c>
      <c r="P26" s="17" t="str">
        <f>IFERROR(IF(P$4=$D26,"x",IF(AND(((P$4-$D26)/VLOOKUP($C26,Tableau1[],6,0))=INT(((P$4-$D26)/VLOOKUP($C26,Tableau1[],6,0))),$C26&lt;&gt;""),"S","")),"")</f>
        <v/>
      </c>
      <c r="Q26" s="17" t="str">
        <f>IFERROR(IF(Q$4=$D26,"x",IF(AND(((Q$4-$D26)/VLOOKUP($C26,Tableau1[],6,0))=INT(((Q$4-$D26)/VLOOKUP($C26,Tableau1[],6,0))),$C26&lt;&gt;""),"S","")),"")</f>
        <v/>
      </c>
      <c r="R26" s="17" t="str">
        <f>IFERROR(IF(R$4=$D26,"x",IF(AND(((R$4-$D26)/VLOOKUP($C26,Tableau1[],6,0))=INT(((R$4-$D26)/VLOOKUP($C26,Tableau1[],6,0))),$C26&lt;&gt;""),"S","")),"")</f>
        <v/>
      </c>
      <c r="S26" s="17" t="str">
        <f>IFERROR(IF(S$4=$D26,"x",IF(AND(((S$4-$D26)/VLOOKUP($C26,Tableau1[],6,0))=INT(((S$4-$D26)/VLOOKUP($C26,Tableau1[],6,0))),$C26&lt;&gt;""),"S","")),"")</f>
        <v>S</v>
      </c>
      <c r="T26" s="17" t="str">
        <f>IFERROR(IF(T$4=$D26,"x",IF(AND(((T$4-$D26)/VLOOKUP($C26,Tableau1[],6,0))=INT(((T$4-$D26)/VLOOKUP($C26,Tableau1[],6,0))),$C26&lt;&gt;""),"S","")),"")</f>
        <v/>
      </c>
      <c r="U26" s="17" t="str">
        <f>IFERROR(IF(U$4=$D26,"x",IF(AND(((U$4-$D26)/VLOOKUP($C26,Tableau1[],6,0))=INT(((U$4-$D26)/VLOOKUP($C26,Tableau1[],6,0))),$C26&lt;&gt;""),"S","")),"")</f>
        <v/>
      </c>
      <c r="V26" s="17" t="str">
        <f>IFERROR(IF(V$4=$D26,"x",IF(AND(((V$4-$D26)/VLOOKUP($C26,Tableau1[],6,0))=INT(((V$4-$D26)/VLOOKUP($C26,Tableau1[],6,0))),$C26&lt;&gt;""),"S","")),"")</f>
        <v/>
      </c>
      <c r="W26" s="17" t="str">
        <f>IFERROR(IF(W$4=$D26,"x",IF(AND(((W$4-$D26)/VLOOKUP($C26,Tableau1[],6,0))=INT(((W$4-$D26)/VLOOKUP($C26,Tableau1[],6,0))),$C26&lt;&gt;""),"S","")),"")</f>
        <v/>
      </c>
      <c r="X26" s="17" t="str">
        <f>IFERROR(IF(X$4=$D26,"x",IF(AND(((X$4-$D26)/VLOOKUP($C26,Tableau1[],6,0))=INT(((X$4-$D26)/VLOOKUP($C26,Tableau1[],6,0))),$C26&lt;&gt;""),"S","")),"")</f>
        <v/>
      </c>
      <c r="Y26" s="17" t="str">
        <f>IFERROR(IF(Y$4=$D26,"x",IF(AND(((Y$4-$D26)/VLOOKUP($C26,Tableau1[],6,0))=INT(((Y$4-$D26)/VLOOKUP($C26,Tableau1[],6,0))),$C26&lt;&gt;""),"S","")),"")</f>
        <v/>
      </c>
      <c r="Z26" s="17" t="str">
        <f>IFERROR(IF(Z$4=$D26,"x",IF(AND(((Z$4-$D26)/VLOOKUP($C26,Tableau1[],6,0))=INT(((Z$4-$D26)/VLOOKUP($C26,Tableau1[],6,0))),$C26&lt;&gt;""),"S","")),"")</f>
        <v>S</v>
      </c>
      <c r="AA26" s="17" t="str">
        <f>IFERROR(IF(AA$4=$D26,"x",IF(AND(((AA$4-$D26)/VLOOKUP($C26,Tableau1[],6,0))=INT(((AA$4-$D26)/VLOOKUP($C26,Tableau1[],6,0))),$C26&lt;&gt;""),"S","")),"")</f>
        <v/>
      </c>
      <c r="AB26" s="17" t="str">
        <f>IFERROR(IF(AB$4=$D26,"x",IF(AND(((AB$4-$D26)/VLOOKUP($C26,Tableau1[],6,0))=INT(((AB$4-$D26)/VLOOKUP($C26,Tableau1[],6,0))),$C26&lt;&gt;""),"S","")),"")</f>
        <v/>
      </c>
      <c r="AC26" s="17" t="str">
        <f>IFERROR(IF(AC$4=$D26,"x",IF(AND(((AC$4-$D26)/VLOOKUP($C26,Tableau1[],6,0))=INT(((AC$4-$D26)/VLOOKUP($C26,Tableau1[],6,0))),$C26&lt;&gt;""),"S","")),"")</f>
        <v/>
      </c>
      <c r="AD26" s="17" t="str">
        <f>IFERROR(IF(AD$4=$D26,"x",IF(AND(((AD$4-$D26)/VLOOKUP($C26,Tableau1[],6,0))=INT(((AD$4-$D26)/VLOOKUP($C26,Tableau1[],6,0))),$C26&lt;&gt;""),"S","")),"")</f>
        <v/>
      </c>
      <c r="AE26" s="17" t="str">
        <f>IFERROR(IF(AE$4=$D26,"x",IF(AND(((AE$4-$D26)/VLOOKUP($C26,Tableau1[],6,0))=INT(((AE$4-$D26)/VLOOKUP($C26,Tableau1[],6,0))),$C26&lt;&gt;""),"S","")),"")</f>
        <v/>
      </c>
      <c r="AF26" s="17" t="str">
        <f>IFERROR(IF(AF$4=$D26,"x",IF(AND(((AF$4-$D26)/VLOOKUP($C26,Tableau1[],6,0))=INT(((AF$4-$D26)/VLOOKUP($C26,Tableau1[],6,0))),$C26&lt;&gt;""),"S","")),"")</f>
        <v/>
      </c>
      <c r="AG26" s="17" t="str">
        <f>IFERROR(IF(AG$4=$D26,"x",IF(AND(((AG$4-$D26)/VLOOKUP($C26,Tableau1[],6,0))=INT(((AG$4-$D26)/VLOOKUP($C26,Tableau1[],6,0))),$C26&lt;&gt;""),"S","")),"")</f>
        <v>S</v>
      </c>
      <c r="AH26" s="55" t="str">
        <f>IFERROR(IF(AH$4=$D26,"x",IF(AND(((AH$4-$D26)/VLOOKUP($C26,Tableau1[],6,0))=INT(((AH$4-$D26)/VLOOKUP($C26,Tableau1[],6,0))),$C26&lt;&gt;""),"S","")),"")</f>
        <v/>
      </c>
      <c r="AJ26" s="5"/>
      <c r="AK26" s="100"/>
      <c r="AL26" s="100"/>
      <c r="AM26" s="100"/>
      <c r="AN26" s="100"/>
      <c r="AO26" s="100"/>
      <c r="AP26" s="100"/>
      <c r="AQ26" s="100"/>
      <c r="AR26" s="100"/>
      <c r="AS26" s="100"/>
      <c r="AT26" s="100"/>
      <c r="AU26" s="100"/>
      <c r="AV26" s="100"/>
      <c r="AW26" s="100"/>
      <c r="AX26" s="100"/>
      <c r="AY26" s="100"/>
      <c r="AZ26" s="100"/>
      <c r="BA26" s="100"/>
      <c r="BB26" s="100"/>
      <c r="BC26" s="100"/>
      <c r="BD26" s="100"/>
      <c r="BE26" s="100"/>
      <c r="BF26" s="100"/>
      <c r="BG26" s="100"/>
      <c r="BH26" s="100"/>
      <c r="BI26" s="100"/>
      <c r="BJ26" s="100"/>
      <c r="BK26" s="100"/>
      <c r="BL26" s="100"/>
      <c r="BM26" s="100"/>
      <c r="BN26" s="100"/>
      <c r="BO26" s="100"/>
      <c r="BP26" s="100"/>
      <c r="BQ26" s="100"/>
      <c r="BR26" s="100"/>
      <c r="BS26" s="100"/>
      <c r="BT26" s="100"/>
      <c r="BU26" s="100"/>
      <c r="BV26" s="100"/>
      <c r="BW26" s="100"/>
      <c r="BX26" s="100"/>
    </row>
    <row r="27" spans="1:76">
      <c r="A27" s="93"/>
      <c r="B27" s="52"/>
      <c r="C27" s="5" t="s">
        <v>219</v>
      </c>
      <c r="D27" s="18">
        <f>IF(ISBLANK(C27),0,VLOOKUP(C27,Tableau1[],2,0))</f>
        <v>0</v>
      </c>
      <c r="E27" s="15">
        <f>IF(ISBLANK(C27),0,VLOOKUP(C27,Tableau1[],7,0))</f>
        <v>5</v>
      </c>
      <c r="F27" s="24">
        <f t="shared" si="7"/>
        <v>2.1666666666666667E-5</v>
      </c>
      <c r="G27" s="16" t="str">
        <f>IFERROR(IF(G$4=$D27,"x",IF(AND(((G$4-$D27)/VLOOKUP($C27,Tableau1[],6,0))=INT(((G$4-$D27)/VLOOKUP($C27,Tableau1[],6,0))),$C27&lt;&gt;""),"S","")),"")</f>
        <v/>
      </c>
      <c r="H27" s="17" t="str">
        <f>IFERROR(IF(H$4=$D27,"x",IF(AND(((H$4-$D27)/VLOOKUP($C27,Tableau1[],6,0))=INT(((H$4-$D27)/VLOOKUP($C27,Tableau1[],6,0))),$C27&lt;&gt;""),"S","")),"")</f>
        <v/>
      </c>
      <c r="I27" s="17" t="str">
        <f>IFERROR(IF(I$4=$D27,"x",IF(AND(((I$4-$D27)/VLOOKUP($C27,Tableau1[],6,0))=INT(((I$4-$D27)/VLOOKUP($C27,Tableau1[],6,0))),$C27&lt;&gt;""),"S","")),"")</f>
        <v/>
      </c>
      <c r="J27" s="17" t="str">
        <f>IFERROR(IF(J$4=$D27,"x",IF(AND(((J$4-$D27)/VLOOKUP($C27,Tableau1[],6,0))=INT(((J$4-$D27)/VLOOKUP($C27,Tableau1[],6,0))),$C27&lt;&gt;""),"S","")),"")</f>
        <v/>
      </c>
      <c r="K27" s="17" t="str">
        <f>IFERROR(IF(K$4=$D27,"x",IF(AND(((K$4-$D27)/VLOOKUP($C27,Tableau1[],6,0))=INT(((K$4-$D27)/VLOOKUP($C27,Tableau1[],6,0))),$C27&lt;&gt;""),"S","")),"")</f>
        <v/>
      </c>
      <c r="L27" s="17" t="str">
        <f>IFERROR(IF(L$4=$D27,"x",IF(AND(((L$4-$D27)/VLOOKUP($C27,Tableau1[],6,0))=INT(((L$4-$D27)/VLOOKUP($C27,Tableau1[],6,0))),$C27&lt;&gt;""),"S","")),"")</f>
        <v>S</v>
      </c>
      <c r="M27" s="17" t="str">
        <f>IFERROR(IF(M$4=$D27,"x",IF(AND(((M$4-$D27)/VLOOKUP($C27,Tableau1[],6,0))=INT(((M$4-$D27)/VLOOKUP($C27,Tableau1[],6,0))),$C27&lt;&gt;""),"S","")),"")</f>
        <v/>
      </c>
      <c r="N27" s="17" t="str">
        <f>IFERROR(IF(N$4=$D27,"x",IF(AND(((N$4-$D27)/VLOOKUP($C27,Tableau1[],6,0))=INT(((N$4-$D27)/VLOOKUP($C27,Tableau1[],6,0))),$C27&lt;&gt;""),"S","")),"")</f>
        <v/>
      </c>
      <c r="O27" s="17" t="str">
        <f>IFERROR(IF(O$4=$D27,"x",IF(AND(((O$4-$D27)/VLOOKUP($C27,Tableau1[],6,0))=INT(((O$4-$D27)/VLOOKUP($C27,Tableau1[],6,0))),$C27&lt;&gt;""),"S","")),"")</f>
        <v/>
      </c>
      <c r="P27" s="17" t="str">
        <f>IFERROR(IF(P$4=$D27,"x",IF(AND(((P$4-$D27)/VLOOKUP($C27,Tableau1[],6,0))=INT(((P$4-$D27)/VLOOKUP($C27,Tableau1[],6,0))),$C27&lt;&gt;""),"S","")),"")</f>
        <v/>
      </c>
      <c r="Q27" s="17" t="str">
        <f>IFERROR(IF(Q$4=$D27,"x",IF(AND(((Q$4-$D27)/VLOOKUP($C27,Tableau1[],6,0))=INT(((Q$4-$D27)/VLOOKUP($C27,Tableau1[],6,0))),$C27&lt;&gt;""),"S","")),"")</f>
        <v/>
      </c>
      <c r="R27" s="17" t="str">
        <f>IFERROR(IF(R$4=$D27,"x",IF(AND(((R$4-$D27)/VLOOKUP($C27,Tableau1[],6,0))=INT(((R$4-$D27)/VLOOKUP($C27,Tableau1[],6,0))),$C27&lt;&gt;""),"S","")),"")</f>
        <v/>
      </c>
      <c r="S27" s="17" t="str">
        <f>IFERROR(IF(S$4=$D27,"x",IF(AND(((S$4-$D27)/VLOOKUP($C27,Tableau1[],6,0))=INT(((S$4-$D27)/VLOOKUP($C27,Tableau1[],6,0))),$C27&lt;&gt;""),"S","")),"")</f>
        <v>S</v>
      </c>
      <c r="T27" s="17" t="str">
        <f>IFERROR(IF(T$4=$D27,"x",IF(AND(((T$4-$D27)/VLOOKUP($C27,Tableau1[],6,0))=INT(((T$4-$D27)/VLOOKUP($C27,Tableau1[],6,0))),$C27&lt;&gt;""),"S","")),"")</f>
        <v/>
      </c>
      <c r="U27" s="17" t="str">
        <f>IFERROR(IF(U$4=$D27,"x",IF(AND(((U$4-$D27)/VLOOKUP($C27,Tableau1[],6,0))=INT(((U$4-$D27)/VLOOKUP($C27,Tableau1[],6,0))),$C27&lt;&gt;""),"S","")),"")</f>
        <v/>
      </c>
      <c r="V27" s="17" t="str">
        <f>IFERROR(IF(V$4=$D27,"x",IF(AND(((V$4-$D27)/VLOOKUP($C27,Tableau1[],6,0))=INT(((V$4-$D27)/VLOOKUP($C27,Tableau1[],6,0))),$C27&lt;&gt;""),"S","")),"")</f>
        <v/>
      </c>
      <c r="W27" s="17" t="str">
        <f>IFERROR(IF(W$4=$D27,"x",IF(AND(((W$4-$D27)/VLOOKUP($C27,Tableau1[],6,0))=INT(((W$4-$D27)/VLOOKUP($C27,Tableau1[],6,0))),$C27&lt;&gt;""),"S","")),"")</f>
        <v/>
      </c>
      <c r="X27" s="17" t="str">
        <f>IFERROR(IF(X$4=$D27,"x",IF(AND(((X$4-$D27)/VLOOKUP($C27,Tableau1[],6,0))=INT(((X$4-$D27)/VLOOKUP($C27,Tableau1[],6,0))),$C27&lt;&gt;""),"S","")),"")</f>
        <v/>
      </c>
      <c r="Y27" s="17" t="str">
        <f>IFERROR(IF(Y$4=$D27,"x",IF(AND(((Y$4-$D27)/VLOOKUP($C27,Tableau1[],6,0))=INT(((Y$4-$D27)/VLOOKUP($C27,Tableau1[],6,0))),$C27&lt;&gt;""),"S","")),"")</f>
        <v/>
      </c>
      <c r="Z27" s="17" t="str">
        <f>IFERROR(IF(Z$4=$D27,"x",IF(AND(((Z$4-$D27)/VLOOKUP($C27,Tableau1[],6,0))=INT(((Z$4-$D27)/VLOOKUP($C27,Tableau1[],6,0))),$C27&lt;&gt;""),"S","")),"")</f>
        <v>S</v>
      </c>
      <c r="AA27" s="17" t="str">
        <f>IFERROR(IF(AA$4=$D27,"x",IF(AND(((AA$4-$D27)/VLOOKUP($C27,Tableau1[],6,0))=INT(((AA$4-$D27)/VLOOKUP($C27,Tableau1[],6,0))),$C27&lt;&gt;""),"S","")),"")</f>
        <v/>
      </c>
      <c r="AB27" s="17" t="str">
        <f>IFERROR(IF(AB$4=$D27,"x",IF(AND(((AB$4-$D27)/VLOOKUP($C27,Tableau1[],6,0))=INT(((AB$4-$D27)/VLOOKUP($C27,Tableau1[],6,0))),$C27&lt;&gt;""),"S","")),"")</f>
        <v/>
      </c>
      <c r="AC27" s="17" t="str">
        <f>IFERROR(IF(AC$4=$D27,"x",IF(AND(((AC$4-$D27)/VLOOKUP($C27,Tableau1[],6,0))=INT(((AC$4-$D27)/VLOOKUP($C27,Tableau1[],6,0))),$C27&lt;&gt;""),"S","")),"")</f>
        <v/>
      </c>
      <c r="AD27" s="17" t="str">
        <f>IFERROR(IF(AD$4=$D27,"x",IF(AND(((AD$4-$D27)/VLOOKUP($C27,Tableau1[],6,0))=INT(((AD$4-$D27)/VLOOKUP($C27,Tableau1[],6,0))),$C27&lt;&gt;""),"S","")),"")</f>
        <v/>
      </c>
      <c r="AE27" s="17" t="str">
        <f>IFERROR(IF(AE$4=$D27,"x",IF(AND(((AE$4-$D27)/VLOOKUP($C27,Tableau1[],6,0))=INT(((AE$4-$D27)/VLOOKUP($C27,Tableau1[],6,0))),$C27&lt;&gt;""),"S","")),"")</f>
        <v/>
      </c>
      <c r="AF27" s="17" t="str">
        <f>IFERROR(IF(AF$4=$D27,"x",IF(AND(((AF$4-$D27)/VLOOKUP($C27,Tableau1[],6,0))=INT(((AF$4-$D27)/VLOOKUP($C27,Tableau1[],6,0))),$C27&lt;&gt;""),"S","")),"")</f>
        <v/>
      </c>
      <c r="AG27" s="17" t="str">
        <f>IFERROR(IF(AG$4=$D27,"x",IF(AND(((AG$4-$D27)/VLOOKUP($C27,Tableau1[],6,0))=INT(((AG$4-$D27)/VLOOKUP($C27,Tableau1[],6,0))),$C27&lt;&gt;""),"S","")),"")</f>
        <v>S</v>
      </c>
      <c r="AH27" s="55" t="str">
        <f>IFERROR(IF(AH$4=$D27,"x",IF(AND(((AH$4-$D27)/VLOOKUP($C27,Tableau1[],6,0))=INT(((AH$4-$D27)/VLOOKUP($C27,Tableau1[],6,0))),$C27&lt;&gt;""),"S","")),"")</f>
        <v/>
      </c>
      <c r="AJ27" s="5"/>
      <c r="AK27" s="100"/>
      <c r="AL27" s="100"/>
      <c r="AM27" s="100"/>
      <c r="AN27" s="100"/>
      <c r="AO27" s="100"/>
      <c r="AP27" s="100"/>
      <c r="AQ27" s="100"/>
      <c r="AR27" s="100"/>
      <c r="AS27" s="100"/>
      <c r="AT27" s="100"/>
      <c r="AU27" s="100"/>
      <c r="AV27" s="100"/>
      <c r="AW27" s="100"/>
      <c r="AX27" s="100"/>
      <c r="AY27" s="100"/>
      <c r="AZ27" s="100"/>
      <c r="BA27" s="100"/>
      <c r="BB27" s="100"/>
      <c r="BC27" s="100"/>
      <c r="BD27" s="100"/>
      <c r="BE27" s="100"/>
      <c r="BF27" s="100"/>
      <c r="BG27" s="100"/>
      <c r="BH27" s="100"/>
      <c r="BI27" s="100"/>
      <c r="BJ27" s="100"/>
      <c r="BK27" s="100"/>
      <c r="BL27" s="100"/>
      <c r="BM27" s="100"/>
      <c r="BN27" s="100"/>
      <c r="BO27" s="100"/>
      <c r="BP27" s="100"/>
      <c r="BQ27" s="100"/>
      <c r="BR27" s="100"/>
      <c r="BS27" s="100"/>
      <c r="BT27" s="100"/>
      <c r="BU27" s="100"/>
      <c r="BV27" s="100"/>
      <c r="BW27" s="100"/>
      <c r="BX27" s="100"/>
    </row>
    <row r="28" spans="1:76">
      <c r="A28" s="93"/>
      <c r="B28" s="52"/>
      <c r="C28" s="5" t="s">
        <v>220</v>
      </c>
      <c r="D28" s="18">
        <f>IF(ISBLANK(C28),0,VLOOKUP(C28,Tableau1[],2,0))</f>
        <v>0</v>
      </c>
      <c r="E28" s="15">
        <f>IF(ISBLANK(C28),0,VLOOKUP(C28,Tableau1[],7,0))</f>
        <v>2</v>
      </c>
      <c r="F28" s="24">
        <f t="shared" si="7"/>
        <v>8.6666666666666661E-6</v>
      </c>
      <c r="G28" s="16" t="str">
        <f>IFERROR(IF(G$4=$D28,"x",IF(AND(((G$4-$D28)/VLOOKUP($C28,Tableau1[],6,0))=INT(((G$4-$D28)/VLOOKUP($C28,Tableau1[],6,0))),$C28&lt;&gt;""),"S","")),"")</f>
        <v/>
      </c>
      <c r="H28" s="17" t="str">
        <f>IFERROR(IF(H$4=$D28,"x",IF(AND(((H$4-$D28)/VLOOKUP($C28,Tableau1[],6,0))=INT(((H$4-$D28)/VLOOKUP($C28,Tableau1[],6,0))),$C28&lt;&gt;""),"S","")),"")</f>
        <v/>
      </c>
      <c r="I28" s="17" t="str">
        <f>IFERROR(IF(I$4=$D28,"x",IF(AND(((I$4-$D28)/VLOOKUP($C28,Tableau1[],6,0))=INT(((I$4-$D28)/VLOOKUP($C28,Tableau1[],6,0))),$C28&lt;&gt;""),"S","")),"")</f>
        <v/>
      </c>
      <c r="J28" s="17" t="str">
        <f>IFERROR(IF(J$4=$D28,"x",IF(AND(((J$4-$D28)/VLOOKUP($C28,Tableau1[],6,0))=INT(((J$4-$D28)/VLOOKUP($C28,Tableau1[],6,0))),$C28&lt;&gt;""),"S","")),"")</f>
        <v/>
      </c>
      <c r="K28" s="17" t="str">
        <f>IFERROR(IF(K$4=$D28,"x",IF(AND(((K$4-$D28)/VLOOKUP($C28,Tableau1[],6,0))=INT(((K$4-$D28)/VLOOKUP($C28,Tableau1[],6,0))),$C28&lt;&gt;""),"S","")),"")</f>
        <v/>
      </c>
      <c r="L28" s="17" t="str">
        <f>IFERROR(IF(L$4=$D28,"x",IF(AND(((L$4-$D28)/VLOOKUP($C28,Tableau1[],6,0))=INT(((L$4-$D28)/VLOOKUP($C28,Tableau1[],6,0))),$C28&lt;&gt;""),"S","")),"")</f>
        <v>S</v>
      </c>
      <c r="M28" s="17" t="str">
        <f>IFERROR(IF(M$4=$D28,"x",IF(AND(((M$4-$D28)/VLOOKUP($C28,Tableau1[],6,0))=INT(((M$4-$D28)/VLOOKUP($C28,Tableau1[],6,0))),$C28&lt;&gt;""),"S","")),"")</f>
        <v/>
      </c>
      <c r="N28" s="17" t="str">
        <f>IFERROR(IF(N$4=$D28,"x",IF(AND(((N$4-$D28)/VLOOKUP($C28,Tableau1[],6,0))=INT(((N$4-$D28)/VLOOKUP($C28,Tableau1[],6,0))),$C28&lt;&gt;""),"S","")),"")</f>
        <v/>
      </c>
      <c r="O28" s="17" t="str">
        <f>IFERROR(IF(O$4=$D28,"x",IF(AND(((O$4-$D28)/VLOOKUP($C28,Tableau1[],6,0))=INT(((O$4-$D28)/VLOOKUP($C28,Tableau1[],6,0))),$C28&lt;&gt;""),"S","")),"")</f>
        <v/>
      </c>
      <c r="P28" s="17" t="str">
        <f>IFERROR(IF(P$4=$D28,"x",IF(AND(((P$4-$D28)/VLOOKUP($C28,Tableau1[],6,0))=INT(((P$4-$D28)/VLOOKUP($C28,Tableau1[],6,0))),$C28&lt;&gt;""),"S","")),"")</f>
        <v/>
      </c>
      <c r="Q28" s="17" t="str">
        <f>IFERROR(IF(Q$4=$D28,"x",IF(AND(((Q$4-$D28)/VLOOKUP($C28,Tableau1[],6,0))=INT(((Q$4-$D28)/VLOOKUP($C28,Tableau1[],6,0))),$C28&lt;&gt;""),"S","")),"")</f>
        <v/>
      </c>
      <c r="R28" s="17" t="str">
        <f>IFERROR(IF(R$4=$D28,"x",IF(AND(((R$4-$D28)/VLOOKUP($C28,Tableau1[],6,0))=INT(((R$4-$D28)/VLOOKUP($C28,Tableau1[],6,0))),$C28&lt;&gt;""),"S","")),"")</f>
        <v/>
      </c>
      <c r="S28" s="17" t="str">
        <f>IFERROR(IF(S$4=$D28,"x",IF(AND(((S$4-$D28)/VLOOKUP($C28,Tableau1[],6,0))=INT(((S$4-$D28)/VLOOKUP($C28,Tableau1[],6,0))),$C28&lt;&gt;""),"S","")),"")</f>
        <v>S</v>
      </c>
      <c r="T28" s="17" t="str">
        <f>IFERROR(IF(T$4=$D28,"x",IF(AND(((T$4-$D28)/VLOOKUP($C28,Tableau1[],6,0))=INT(((T$4-$D28)/VLOOKUP($C28,Tableau1[],6,0))),$C28&lt;&gt;""),"S","")),"")</f>
        <v/>
      </c>
      <c r="U28" s="17" t="str">
        <f>IFERROR(IF(U$4=$D28,"x",IF(AND(((U$4-$D28)/VLOOKUP($C28,Tableau1[],6,0))=INT(((U$4-$D28)/VLOOKUP($C28,Tableau1[],6,0))),$C28&lt;&gt;""),"S","")),"")</f>
        <v/>
      </c>
      <c r="V28" s="17" t="str">
        <f>IFERROR(IF(V$4=$D28,"x",IF(AND(((V$4-$D28)/VLOOKUP($C28,Tableau1[],6,0))=INT(((V$4-$D28)/VLOOKUP($C28,Tableau1[],6,0))),$C28&lt;&gt;""),"S","")),"")</f>
        <v/>
      </c>
      <c r="W28" s="17" t="str">
        <f>IFERROR(IF(W$4=$D28,"x",IF(AND(((W$4-$D28)/VLOOKUP($C28,Tableau1[],6,0))=INT(((W$4-$D28)/VLOOKUP($C28,Tableau1[],6,0))),$C28&lt;&gt;""),"S","")),"")</f>
        <v/>
      </c>
      <c r="X28" s="17" t="str">
        <f>IFERROR(IF(X$4=$D28,"x",IF(AND(((X$4-$D28)/VLOOKUP($C28,Tableau1[],6,0))=INT(((X$4-$D28)/VLOOKUP($C28,Tableau1[],6,0))),$C28&lt;&gt;""),"S","")),"")</f>
        <v/>
      </c>
      <c r="Y28" s="17" t="str">
        <f>IFERROR(IF(Y$4=$D28,"x",IF(AND(((Y$4-$D28)/VLOOKUP($C28,Tableau1[],6,0))=INT(((Y$4-$D28)/VLOOKUP($C28,Tableau1[],6,0))),$C28&lt;&gt;""),"S","")),"")</f>
        <v/>
      </c>
      <c r="Z28" s="17" t="str">
        <f>IFERROR(IF(Z$4=$D28,"x",IF(AND(((Z$4-$D28)/VLOOKUP($C28,Tableau1[],6,0))=INT(((Z$4-$D28)/VLOOKUP($C28,Tableau1[],6,0))),$C28&lt;&gt;""),"S","")),"")</f>
        <v>S</v>
      </c>
      <c r="AA28" s="17" t="str">
        <f>IFERROR(IF(AA$4=$D28,"x",IF(AND(((AA$4-$D28)/VLOOKUP($C28,Tableau1[],6,0))=INT(((AA$4-$D28)/VLOOKUP($C28,Tableau1[],6,0))),$C28&lt;&gt;""),"S","")),"")</f>
        <v/>
      </c>
      <c r="AB28" s="17" t="str">
        <f>IFERROR(IF(AB$4=$D28,"x",IF(AND(((AB$4-$D28)/VLOOKUP($C28,Tableau1[],6,0))=INT(((AB$4-$D28)/VLOOKUP($C28,Tableau1[],6,0))),$C28&lt;&gt;""),"S","")),"")</f>
        <v/>
      </c>
      <c r="AC28" s="17" t="str">
        <f>IFERROR(IF(AC$4=$D28,"x",IF(AND(((AC$4-$D28)/VLOOKUP($C28,Tableau1[],6,0))=INT(((AC$4-$D28)/VLOOKUP($C28,Tableau1[],6,0))),$C28&lt;&gt;""),"S","")),"")</f>
        <v/>
      </c>
      <c r="AD28" s="17" t="str">
        <f>IFERROR(IF(AD$4=$D28,"x",IF(AND(((AD$4-$D28)/VLOOKUP($C28,Tableau1[],6,0))=INT(((AD$4-$D28)/VLOOKUP($C28,Tableau1[],6,0))),$C28&lt;&gt;""),"S","")),"")</f>
        <v/>
      </c>
      <c r="AE28" s="17" t="str">
        <f>IFERROR(IF(AE$4=$D28,"x",IF(AND(((AE$4-$D28)/VLOOKUP($C28,Tableau1[],6,0))=INT(((AE$4-$D28)/VLOOKUP($C28,Tableau1[],6,0))),$C28&lt;&gt;""),"S","")),"")</f>
        <v/>
      </c>
      <c r="AF28" s="17" t="str">
        <f>IFERROR(IF(AF$4=$D28,"x",IF(AND(((AF$4-$D28)/VLOOKUP($C28,Tableau1[],6,0))=INT(((AF$4-$D28)/VLOOKUP($C28,Tableau1[],6,0))),$C28&lt;&gt;""),"S","")),"")</f>
        <v/>
      </c>
      <c r="AG28" s="17" t="str">
        <f>IFERROR(IF(AG$4=$D28,"x",IF(AND(((AG$4-$D28)/VLOOKUP($C28,Tableau1[],6,0))=INT(((AG$4-$D28)/VLOOKUP($C28,Tableau1[],6,0))),$C28&lt;&gt;""),"S","")),"")</f>
        <v>S</v>
      </c>
      <c r="AH28" s="55" t="str">
        <f>IFERROR(IF(AH$4=$D28,"x",IF(AND(((AH$4-$D28)/VLOOKUP($C28,Tableau1[],6,0))=INT(((AH$4-$D28)/VLOOKUP($C28,Tableau1[],6,0))),$C28&lt;&gt;""),"S","")),"")</f>
        <v/>
      </c>
      <c r="AJ28" s="5"/>
      <c r="AK28" s="100"/>
      <c r="AL28" s="100"/>
      <c r="AM28" s="100"/>
      <c r="AN28" s="100"/>
      <c r="AO28" s="100"/>
      <c r="AP28" s="100"/>
      <c r="AQ28" s="100"/>
      <c r="AR28" s="100"/>
      <c r="AS28" s="100"/>
      <c r="AT28" s="100"/>
      <c r="AU28" s="100"/>
      <c r="AV28" s="100"/>
      <c r="AW28" s="100"/>
      <c r="AX28" s="100"/>
      <c r="AY28" s="100"/>
      <c r="AZ28" s="100"/>
      <c r="BA28" s="100"/>
      <c r="BB28" s="100"/>
      <c r="BC28" s="100"/>
      <c r="BD28" s="100"/>
      <c r="BE28" s="100"/>
      <c r="BF28" s="100"/>
      <c r="BG28" s="100"/>
      <c r="BH28" s="100"/>
      <c r="BI28" s="100"/>
      <c r="BJ28" s="100"/>
      <c r="BK28" s="100"/>
      <c r="BL28" s="100"/>
      <c r="BM28" s="100"/>
      <c r="BN28" s="100"/>
      <c r="BO28" s="100"/>
      <c r="BP28" s="100"/>
      <c r="BQ28" s="100"/>
      <c r="BR28" s="100"/>
      <c r="BS28" s="100"/>
      <c r="BT28" s="100"/>
      <c r="BU28" s="100"/>
      <c r="BV28" s="100"/>
      <c r="BW28" s="100"/>
      <c r="BX28" s="100"/>
    </row>
    <row r="29" spans="1:76">
      <c r="A29" s="93"/>
      <c r="B29" s="52"/>
      <c r="C29" s="5" t="s">
        <v>221</v>
      </c>
      <c r="D29" s="18">
        <f>IF(ISBLANK(C29),0,VLOOKUP(C29,Tableau1[],2,0))</f>
        <v>0</v>
      </c>
      <c r="E29" s="15">
        <f>IF(ISBLANK(C29),0,VLOOKUP(C29,Tableau1[],7,0))</f>
        <v>20</v>
      </c>
      <c r="F29" s="24">
        <f t="shared" si="7"/>
        <v>8.6666666666666668E-5</v>
      </c>
      <c r="G29" s="16" t="str">
        <f>IFERROR(IF(G$4=$D29,"x",IF(AND(((G$4-$D29)/VLOOKUP($C29,Tableau1[],6,0))=INT(((G$4-$D29)/VLOOKUP($C29,Tableau1[],6,0))),$C29&lt;&gt;""),"S","")),"")</f>
        <v/>
      </c>
      <c r="H29" s="17" t="str">
        <f>IFERROR(IF(H$4=$D29,"x",IF(AND(((H$4-$D29)/VLOOKUP($C29,Tableau1[],6,0))=INT(((H$4-$D29)/VLOOKUP($C29,Tableau1[],6,0))),$C29&lt;&gt;""),"S","")),"")</f>
        <v/>
      </c>
      <c r="I29" s="17" t="str">
        <f>IFERROR(IF(I$4=$D29,"x",IF(AND(((I$4-$D29)/VLOOKUP($C29,Tableau1[],6,0))=INT(((I$4-$D29)/VLOOKUP($C29,Tableau1[],6,0))),$C29&lt;&gt;""),"S","")),"")</f>
        <v/>
      </c>
      <c r="J29" s="17" t="str">
        <f>IFERROR(IF(J$4=$D29,"x",IF(AND(((J$4-$D29)/VLOOKUP($C29,Tableau1[],6,0))=INT(((J$4-$D29)/VLOOKUP($C29,Tableau1[],6,0))),$C29&lt;&gt;""),"S","")),"")</f>
        <v/>
      </c>
      <c r="K29" s="17" t="str">
        <f>IFERROR(IF(K$4=$D29,"x",IF(AND(((K$4-$D29)/VLOOKUP($C29,Tableau1[],6,0))=INT(((K$4-$D29)/VLOOKUP($C29,Tableau1[],6,0))),$C29&lt;&gt;""),"S","")),"")</f>
        <v/>
      </c>
      <c r="L29" s="17" t="str">
        <f>IFERROR(IF(L$4=$D29,"x",IF(AND(((L$4-$D29)/VLOOKUP($C29,Tableau1[],6,0))=INT(((L$4-$D29)/VLOOKUP($C29,Tableau1[],6,0))),$C29&lt;&gt;""),"S","")),"")</f>
        <v>S</v>
      </c>
      <c r="M29" s="17" t="str">
        <f>IFERROR(IF(M$4=$D29,"x",IF(AND(((M$4-$D29)/VLOOKUP($C29,Tableau1[],6,0))=INT(((M$4-$D29)/VLOOKUP($C29,Tableau1[],6,0))),$C29&lt;&gt;""),"S","")),"")</f>
        <v/>
      </c>
      <c r="N29" s="17" t="str">
        <f>IFERROR(IF(N$4=$D29,"x",IF(AND(((N$4-$D29)/VLOOKUP($C29,Tableau1[],6,0))=INT(((N$4-$D29)/VLOOKUP($C29,Tableau1[],6,0))),$C29&lt;&gt;""),"S","")),"")</f>
        <v/>
      </c>
      <c r="O29" s="17" t="str">
        <f>IFERROR(IF(O$4=$D29,"x",IF(AND(((O$4-$D29)/VLOOKUP($C29,Tableau1[],6,0))=INT(((O$4-$D29)/VLOOKUP($C29,Tableau1[],6,0))),$C29&lt;&gt;""),"S","")),"")</f>
        <v/>
      </c>
      <c r="P29" s="17" t="str">
        <f>IFERROR(IF(P$4=$D29,"x",IF(AND(((P$4-$D29)/VLOOKUP($C29,Tableau1[],6,0))=INT(((P$4-$D29)/VLOOKUP($C29,Tableau1[],6,0))),$C29&lt;&gt;""),"S","")),"")</f>
        <v/>
      </c>
      <c r="Q29" s="17" t="str">
        <f>IFERROR(IF(Q$4=$D29,"x",IF(AND(((Q$4-$D29)/VLOOKUP($C29,Tableau1[],6,0))=INT(((Q$4-$D29)/VLOOKUP($C29,Tableau1[],6,0))),$C29&lt;&gt;""),"S","")),"")</f>
        <v/>
      </c>
      <c r="R29" s="17" t="str">
        <f>IFERROR(IF(R$4=$D29,"x",IF(AND(((R$4-$D29)/VLOOKUP($C29,Tableau1[],6,0))=INT(((R$4-$D29)/VLOOKUP($C29,Tableau1[],6,0))),$C29&lt;&gt;""),"S","")),"")</f>
        <v/>
      </c>
      <c r="S29" s="17" t="str">
        <f>IFERROR(IF(S$4=$D29,"x",IF(AND(((S$4-$D29)/VLOOKUP($C29,Tableau1[],6,0))=INT(((S$4-$D29)/VLOOKUP($C29,Tableau1[],6,0))),$C29&lt;&gt;""),"S","")),"")</f>
        <v>S</v>
      </c>
      <c r="T29" s="17" t="str">
        <f>IFERROR(IF(T$4=$D29,"x",IF(AND(((T$4-$D29)/VLOOKUP($C29,Tableau1[],6,0))=INT(((T$4-$D29)/VLOOKUP($C29,Tableau1[],6,0))),$C29&lt;&gt;""),"S","")),"")</f>
        <v/>
      </c>
      <c r="U29" s="17" t="str">
        <f>IFERROR(IF(U$4=$D29,"x",IF(AND(((U$4-$D29)/VLOOKUP($C29,Tableau1[],6,0))=INT(((U$4-$D29)/VLOOKUP($C29,Tableau1[],6,0))),$C29&lt;&gt;""),"S","")),"")</f>
        <v/>
      </c>
      <c r="V29" s="17" t="str">
        <f>IFERROR(IF(V$4=$D29,"x",IF(AND(((V$4-$D29)/VLOOKUP($C29,Tableau1[],6,0))=INT(((V$4-$D29)/VLOOKUP($C29,Tableau1[],6,0))),$C29&lt;&gt;""),"S","")),"")</f>
        <v/>
      </c>
      <c r="W29" s="17" t="str">
        <f>IFERROR(IF(W$4=$D29,"x",IF(AND(((W$4-$D29)/VLOOKUP($C29,Tableau1[],6,0))=INT(((W$4-$D29)/VLOOKUP($C29,Tableau1[],6,0))),$C29&lt;&gt;""),"S","")),"")</f>
        <v/>
      </c>
      <c r="X29" s="17" t="str">
        <f>IFERROR(IF(X$4=$D29,"x",IF(AND(((X$4-$D29)/VLOOKUP($C29,Tableau1[],6,0))=INT(((X$4-$D29)/VLOOKUP($C29,Tableau1[],6,0))),$C29&lt;&gt;""),"S","")),"")</f>
        <v/>
      </c>
      <c r="Y29" s="17" t="str">
        <f>IFERROR(IF(Y$4=$D29,"x",IF(AND(((Y$4-$D29)/VLOOKUP($C29,Tableau1[],6,0))=INT(((Y$4-$D29)/VLOOKUP($C29,Tableau1[],6,0))),$C29&lt;&gt;""),"S","")),"")</f>
        <v/>
      </c>
      <c r="Z29" s="17" t="str">
        <f>IFERROR(IF(Z$4=$D29,"x",IF(AND(((Z$4-$D29)/VLOOKUP($C29,Tableau1[],6,0))=INT(((Z$4-$D29)/VLOOKUP($C29,Tableau1[],6,0))),$C29&lt;&gt;""),"S","")),"")</f>
        <v>S</v>
      </c>
      <c r="AA29" s="17" t="str">
        <f>IFERROR(IF(AA$4=$D29,"x",IF(AND(((AA$4-$D29)/VLOOKUP($C29,Tableau1[],6,0))=INT(((AA$4-$D29)/VLOOKUP($C29,Tableau1[],6,0))),$C29&lt;&gt;""),"S","")),"")</f>
        <v/>
      </c>
      <c r="AB29" s="17" t="str">
        <f>IFERROR(IF(AB$4=$D29,"x",IF(AND(((AB$4-$D29)/VLOOKUP($C29,Tableau1[],6,0))=INT(((AB$4-$D29)/VLOOKUP($C29,Tableau1[],6,0))),$C29&lt;&gt;""),"S","")),"")</f>
        <v/>
      </c>
      <c r="AC29" s="17" t="str">
        <f>IFERROR(IF(AC$4=$D29,"x",IF(AND(((AC$4-$D29)/VLOOKUP($C29,Tableau1[],6,0))=INT(((AC$4-$D29)/VLOOKUP($C29,Tableau1[],6,0))),$C29&lt;&gt;""),"S","")),"")</f>
        <v/>
      </c>
      <c r="AD29" s="17" t="str">
        <f>IFERROR(IF(AD$4=$D29,"x",IF(AND(((AD$4-$D29)/VLOOKUP($C29,Tableau1[],6,0))=INT(((AD$4-$D29)/VLOOKUP($C29,Tableau1[],6,0))),$C29&lt;&gt;""),"S","")),"")</f>
        <v/>
      </c>
      <c r="AE29" s="17" t="str">
        <f>IFERROR(IF(AE$4=$D29,"x",IF(AND(((AE$4-$D29)/VLOOKUP($C29,Tableau1[],6,0))=INT(((AE$4-$D29)/VLOOKUP($C29,Tableau1[],6,0))),$C29&lt;&gt;""),"S","")),"")</f>
        <v/>
      </c>
      <c r="AF29" s="17" t="str">
        <f>IFERROR(IF(AF$4=$D29,"x",IF(AND(((AF$4-$D29)/VLOOKUP($C29,Tableau1[],6,0))=INT(((AF$4-$D29)/VLOOKUP($C29,Tableau1[],6,0))),$C29&lt;&gt;""),"S","")),"")</f>
        <v/>
      </c>
      <c r="AG29" s="17" t="str">
        <f>IFERROR(IF(AG$4=$D29,"x",IF(AND(((AG$4-$D29)/VLOOKUP($C29,Tableau1[],6,0))=INT(((AG$4-$D29)/VLOOKUP($C29,Tableau1[],6,0))),$C29&lt;&gt;""),"S","")),"")</f>
        <v>S</v>
      </c>
      <c r="AH29" s="55" t="str">
        <f>IFERROR(IF(AH$4=$D29,"x",IF(AND(((AH$4-$D29)/VLOOKUP($C29,Tableau1[],6,0))=INT(((AH$4-$D29)/VLOOKUP($C29,Tableau1[],6,0))),$C29&lt;&gt;""),"S","")),"")</f>
        <v/>
      </c>
      <c r="AJ29" s="5"/>
      <c r="AK29" s="100"/>
      <c r="AL29" s="100"/>
      <c r="AM29" s="100"/>
      <c r="AN29" s="100"/>
      <c r="AO29" s="100"/>
      <c r="AP29" s="100"/>
      <c r="AQ29" s="100"/>
      <c r="AR29" s="100"/>
      <c r="AS29" s="100"/>
      <c r="AT29" s="100"/>
      <c r="AU29" s="100"/>
      <c r="AV29" s="100"/>
      <c r="AW29" s="100"/>
      <c r="AX29" s="100"/>
      <c r="AY29" s="100"/>
      <c r="AZ29" s="100"/>
      <c r="BA29" s="100"/>
      <c r="BB29" s="100"/>
      <c r="BC29" s="100"/>
      <c r="BD29" s="100"/>
      <c r="BE29" s="100"/>
      <c r="BF29" s="100"/>
      <c r="BG29" s="100"/>
      <c r="BH29" s="100"/>
      <c r="BI29" s="100"/>
      <c r="BJ29" s="100"/>
      <c r="BK29" s="100"/>
      <c r="BL29" s="100"/>
      <c r="BM29" s="100"/>
      <c r="BN29" s="100"/>
      <c r="BO29" s="100"/>
      <c r="BP29" s="100"/>
      <c r="BQ29" s="100"/>
      <c r="BR29" s="100"/>
      <c r="BS29" s="100"/>
      <c r="BT29" s="100"/>
      <c r="BU29" s="100"/>
      <c r="BV29" s="100"/>
      <c r="BW29" s="100"/>
      <c r="BX29" s="100"/>
    </row>
    <row r="30" spans="1:76">
      <c r="A30" s="93"/>
      <c r="B30" s="52"/>
      <c r="C30" s="5" t="s">
        <v>222</v>
      </c>
      <c r="D30" s="18">
        <f>IF(ISBLANK(C30),0,VLOOKUP(C30,Tableau1[],2,0))</f>
        <v>0</v>
      </c>
      <c r="E30" s="15">
        <f>IF(ISBLANK(C30),0,VLOOKUP(C30,Tableau1[],7,0))</f>
        <v>20</v>
      </c>
      <c r="F30" s="24">
        <f t="shared" si="7"/>
        <v>8.6666666666666668E-5</v>
      </c>
      <c r="G30" s="16" t="str">
        <f>IFERROR(IF(G$4=$D30,"x",IF(AND(((G$4-$D30)/VLOOKUP($C30,Tableau1[],6,0))=INT(((G$4-$D30)/VLOOKUP($C30,Tableau1[],6,0))),$C30&lt;&gt;""),"S","")),"")</f>
        <v/>
      </c>
      <c r="H30" s="17" t="str">
        <f>IFERROR(IF(H$4=$D30,"x",IF(AND(((H$4-$D30)/VLOOKUP($C30,Tableau1[],6,0))=INT(((H$4-$D30)/VLOOKUP($C30,Tableau1[],6,0))),$C30&lt;&gt;""),"S","")),"")</f>
        <v/>
      </c>
      <c r="I30" s="17" t="str">
        <f>IFERROR(IF(I$4=$D30,"x",IF(AND(((I$4-$D30)/VLOOKUP($C30,Tableau1[],6,0))=INT(((I$4-$D30)/VLOOKUP($C30,Tableau1[],6,0))),$C30&lt;&gt;""),"S","")),"")</f>
        <v/>
      </c>
      <c r="J30" s="17" t="str">
        <f>IFERROR(IF(J$4=$D30,"x",IF(AND(((J$4-$D30)/VLOOKUP($C30,Tableau1[],6,0))=INT(((J$4-$D30)/VLOOKUP($C30,Tableau1[],6,0))),$C30&lt;&gt;""),"S","")),"")</f>
        <v/>
      </c>
      <c r="K30" s="17" t="str">
        <f>IFERROR(IF(K$4=$D30,"x",IF(AND(((K$4-$D30)/VLOOKUP($C30,Tableau1[],6,0))=INT(((K$4-$D30)/VLOOKUP($C30,Tableau1[],6,0))),$C30&lt;&gt;""),"S","")),"")</f>
        <v/>
      </c>
      <c r="L30" s="17" t="str">
        <f>IFERROR(IF(L$4=$D30,"x",IF(AND(((L$4-$D30)/VLOOKUP($C30,Tableau1[],6,0))=INT(((L$4-$D30)/VLOOKUP($C30,Tableau1[],6,0))),$C30&lt;&gt;""),"S","")),"")</f>
        <v/>
      </c>
      <c r="M30" s="17" t="str">
        <f>IFERROR(IF(M$4=$D30,"x",IF(AND(((M$4-$D30)/VLOOKUP($C30,Tableau1[],6,0))=INT(((M$4-$D30)/VLOOKUP($C30,Tableau1[],6,0))),$C30&lt;&gt;""),"S","")),"")</f>
        <v/>
      </c>
      <c r="N30" s="17" t="str">
        <f>IFERROR(IF(N$4=$D30,"x",IF(AND(((N$4-$D30)/VLOOKUP($C30,Tableau1[],6,0))=INT(((N$4-$D30)/VLOOKUP($C30,Tableau1[],6,0))),$C30&lt;&gt;""),"S","")),"")</f>
        <v/>
      </c>
      <c r="O30" s="17" t="str">
        <f>IFERROR(IF(O$4=$D30,"x",IF(AND(((O$4-$D30)/VLOOKUP($C30,Tableau1[],6,0))=INT(((O$4-$D30)/VLOOKUP($C30,Tableau1[],6,0))),$C30&lt;&gt;""),"S","")),"")</f>
        <v/>
      </c>
      <c r="P30" s="17" t="str">
        <f>IFERROR(IF(P$4=$D30,"x",IF(AND(((P$4-$D30)/VLOOKUP($C30,Tableau1[],6,0))=INT(((P$4-$D30)/VLOOKUP($C30,Tableau1[],6,0))),$C30&lt;&gt;""),"S","")),"")</f>
        <v/>
      </c>
      <c r="Q30" s="17" t="str">
        <f>IFERROR(IF(Q$4=$D30,"x",IF(AND(((Q$4-$D30)/VLOOKUP($C30,Tableau1[],6,0))=INT(((Q$4-$D30)/VLOOKUP($C30,Tableau1[],6,0))),$C30&lt;&gt;""),"S","")),"")</f>
        <v>S</v>
      </c>
      <c r="R30" s="17" t="str">
        <f>IFERROR(IF(R$4=$D30,"x",IF(AND(((R$4-$D30)/VLOOKUP($C30,Tableau1[],6,0))=INT(((R$4-$D30)/VLOOKUP($C30,Tableau1[],6,0))),$C30&lt;&gt;""),"S","")),"")</f>
        <v/>
      </c>
      <c r="S30" s="17" t="str">
        <f>IFERROR(IF(S$4=$D30,"x",IF(AND(((S$4-$D30)/VLOOKUP($C30,Tableau1[],6,0))=INT(((S$4-$D30)/VLOOKUP($C30,Tableau1[],6,0))),$C30&lt;&gt;""),"S","")),"")</f>
        <v/>
      </c>
      <c r="T30" s="17" t="str">
        <f>IFERROR(IF(T$4=$D30,"x",IF(AND(((T$4-$D30)/VLOOKUP($C30,Tableau1[],6,0))=INT(((T$4-$D30)/VLOOKUP($C30,Tableau1[],6,0))),$C30&lt;&gt;""),"S","")),"")</f>
        <v/>
      </c>
      <c r="U30" s="17" t="str">
        <f>IFERROR(IF(U$4=$D30,"x",IF(AND(((U$4-$D30)/VLOOKUP($C30,Tableau1[],6,0))=INT(((U$4-$D30)/VLOOKUP($C30,Tableau1[],6,0))),$C30&lt;&gt;""),"S","")),"")</f>
        <v/>
      </c>
      <c r="V30" s="17" t="str">
        <f>IFERROR(IF(V$4=$D30,"x",IF(AND(((V$4-$D30)/VLOOKUP($C30,Tableau1[],6,0))=INT(((V$4-$D30)/VLOOKUP($C30,Tableau1[],6,0))),$C30&lt;&gt;""),"S","")),"")</f>
        <v/>
      </c>
      <c r="W30" s="17" t="str">
        <f>IFERROR(IF(W$4=$D30,"x",IF(AND(((W$4-$D30)/VLOOKUP($C30,Tableau1[],6,0))=INT(((W$4-$D30)/VLOOKUP($C30,Tableau1[],6,0))),$C30&lt;&gt;""),"S","")),"")</f>
        <v/>
      </c>
      <c r="X30" s="17" t="str">
        <f>IFERROR(IF(X$4=$D30,"x",IF(AND(((X$4-$D30)/VLOOKUP($C30,Tableau1[],6,0))=INT(((X$4-$D30)/VLOOKUP($C30,Tableau1[],6,0))),$C30&lt;&gt;""),"S","")),"")</f>
        <v/>
      </c>
      <c r="Y30" s="17" t="str">
        <f>IFERROR(IF(Y$4=$D30,"x",IF(AND(((Y$4-$D30)/VLOOKUP($C30,Tableau1[],6,0))=INT(((Y$4-$D30)/VLOOKUP($C30,Tableau1[],6,0))),$C30&lt;&gt;""),"S","")),"")</f>
        <v/>
      </c>
      <c r="Z30" s="17" t="str">
        <f>IFERROR(IF(Z$4=$D30,"x",IF(AND(((Z$4-$D30)/VLOOKUP($C30,Tableau1[],6,0))=INT(((Z$4-$D30)/VLOOKUP($C30,Tableau1[],6,0))),$C30&lt;&gt;""),"S","")),"")</f>
        <v/>
      </c>
      <c r="AA30" s="17" t="str">
        <f>IFERROR(IF(AA$4=$D30,"x",IF(AND(((AA$4-$D30)/VLOOKUP($C30,Tableau1[],6,0))=INT(((AA$4-$D30)/VLOOKUP($C30,Tableau1[],6,0))),$C30&lt;&gt;""),"S","")),"")</f>
        <v/>
      </c>
      <c r="AB30" s="17" t="str">
        <f>IFERROR(IF(AB$4=$D30,"x",IF(AND(((AB$4-$D30)/VLOOKUP($C30,Tableau1[],6,0))=INT(((AB$4-$D30)/VLOOKUP($C30,Tableau1[],6,0))),$C30&lt;&gt;""),"S","")),"")</f>
        <v/>
      </c>
      <c r="AC30" s="17" t="str">
        <f>IFERROR(IF(AC$4=$D30,"x",IF(AND(((AC$4-$D30)/VLOOKUP($C30,Tableau1[],6,0))=INT(((AC$4-$D30)/VLOOKUP($C30,Tableau1[],6,0))),$C30&lt;&gt;""),"S","")),"")</f>
        <v/>
      </c>
      <c r="AD30" s="17" t="str">
        <f>IFERROR(IF(AD$4=$D30,"x",IF(AND(((AD$4-$D30)/VLOOKUP($C30,Tableau1[],6,0))=INT(((AD$4-$D30)/VLOOKUP($C30,Tableau1[],6,0))),$C30&lt;&gt;""),"S","")),"")</f>
        <v/>
      </c>
      <c r="AE30" s="17" t="str">
        <f>IFERROR(IF(AE$4=$D30,"x",IF(AND(((AE$4-$D30)/VLOOKUP($C30,Tableau1[],6,0))=INT(((AE$4-$D30)/VLOOKUP($C30,Tableau1[],6,0))),$C30&lt;&gt;""),"S","")),"")</f>
        <v/>
      </c>
      <c r="AF30" s="17" t="str">
        <f>IFERROR(IF(AF$4=$D30,"x",IF(AND(((AF$4-$D30)/VLOOKUP($C30,Tableau1[],6,0))=INT(((AF$4-$D30)/VLOOKUP($C30,Tableau1[],6,0))),$C30&lt;&gt;""),"S","")),"")</f>
        <v>S</v>
      </c>
      <c r="AG30" s="17" t="str">
        <f>IFERROR(IF(AG$4=$D30,"x",IF(AND(((AG$4-$D30)/VLOOKUP($C30,Tableau1[],6,0))=INT(((AG$4-$D30)/VLOOKUP($C30,Tableau1[],6,0))),$C30&lt;&gt;""),"S","")),"")</f>
        <v/>
      </c>
      <c r="AH30" s="55" t="str">
        <f>IFERROR(IF(AH$4=$D30,"x",IF(AND(((AH$4-$D30)/VLOOKUP($C30,Tableau1[],6,0))=INT(((AH$4-$D30)/VLOOKUP($C30,Tableau1[],6,0))),$C30&lt;&gt;""),"S","")),"")</f>
        <v/>
      </c>
      <c r="AJ30" s="5"/>
      <c r="AK30" s="100"/>
      <c r="AL30" s="100"/>
      <c r="AM30" s="100"/>
      <c r="AN30" s="100"/>
      <c r="AO30" s="100"/>
      <c r="AP30" s="100"/>
      <c r="AQ30" s="100"/>
      <c r="AR30" s="100"/>
      <c r="AS30" s="100"/>
      <c r="AT30" s="100"/>
      <c r="AU30" s="100"/>
      <c r="AV30" s="100"/>
      <c r="AW30" s="100"/>
      <c r="AX30" s="100"/>
      <c r="AY30" s="100"/>
      <c r="AZ30" s="100"/>
      <c r="BA30" s="100"/>
      <c r="BB30" s="100"/>
      <c r="BC30" s="100"/>
      <c r="BD30" s="100"/>
      <c r="BE30" s="100"/>
      <c r="BF30" s="100"/>
      <c r="BG30" s="100"/>
      <c r="BH30" s="100"/>
      <c r="BI30" s="100"/>
      <c r="BJ30" s="100"/>
      <c r="BK30" s="100"/>
      <c r="BL30" s="100"/>
      <c r="BM30" s="100"/>
      <c r="BN30" s="100"/>
      <c r="BO30" s="100"/>
      <c r="BP30" s="100"/>
      <c r="BQ30" s="100"/>
      <c r="BR30" s="100"/>
      <c r="BS30" s="100"/>
      <c r="BT30" s="100"/>
      <c r="BU30" s="100"/>
      <c r="BV30" s="100"/>
      <c r="BW30" s="100"/>
      <c r="BX30" s="100"/>
    </row>
    <row r="31" spans="1:76">
      <c r="A31" s="93"/>
      <c r="B31" s="52"/>
      <c r="C31" s="5" t="s">
        <v>223</v>
      </c>
      <c r="D31" s="18"/>
      <c r="E31" s="15">
        <f>IF(ISBLANK(C31),0,VLOOKUP(C31,Tableau1[],7,0))</f>
        <v>10</v>
      </c>
      <c r="F31" s="24">
        <f t="shared" si="7"/>
        <v>4.3333333333333334E-5</v>
      </c>
      <c r="G31" s="16" t="str">
        <f>IFERROR(IF(G$4=$D31,"x",IF(AND(((G$4-$D31)/VLOOKUP($C31,Tableau1[],6,0))=INT(((G$4-$D31)/VLOOKUP($C31,Tableau1[],6,0))),$C31&lt;&gt;""),"S","")),"")</f>
        <v/>
      </c>
      <c r="H31" s="17" t="str">
        <f>IFERROR(IF(H$4=$D31,"x",IF(AND(((H$4-$D31)/VLOOKUP($C31,Tableau1[],6,0))=INT(((H$4-$D31)/VLOOKUP($C31,Tableau1[],6,0))),$C31&lt;&gt;""),"S","")),"")</f>
        <v/>
      </c>
      <c r="I31" s="17" t="str">
        <f>IFERROR(IF(I$4=$D31,"x",IF(AND(((I$4-$D31)/VLOOKUP($C31,Tableau1[],6,0))=INT(((I$4-$D31)/VLOOKUP($C31,Tableau1[],6,0))),$C31&lt;&gt;""),"S","")),"")</f>
        <v/>
      </c>
      <c r="J31" s="17" t="str">
        <f>IFERROR(IF(J$4=$D31,"x",IF(AND(((J$4-$D31)/VLOOKUP($C31,Tableau1[],6,0))=INT(((J$4-$D31)/VLOOKUP($C31,Tableau1[],6,0))),$C31&lt;&gt;""),"S","")),"")</f>
        <v/>
      </c>
      <c r="K31" s="17" t="str">
        <f>IFERROR(IF(K$4=$D31,"x",IF(AND(((K$4-$D31)/VLOOKUP($C31,Tableau1[],6,0))=INT(((K$4-$D31)/VLOOKUP($C31,Tableau1[],6,0))),$C31&lt;&gt;""),"S","")),"")</f>
        <v/>
      </c>
      <c r="L31" s="17" t="str">
        <f>IFERROR(IF(L$4=$D31,"x",IF(AND(((L$4-$D31)/VLOOKUP($C31,Tableau1[],6,0))=INT(((L$4-$D31)/VLOOKUP($C31,Tableau1[],6,0))),$C31&lt;&gt;""),"S","")),"")</f>
        <v/>
      </c>
      <c r="M31" s="17" t="str">
        <f>IFERROR(IF(M$4=$D31,"x",IF(AND(((M$4-$D31)/VLOOKUP($C31,Tableau1[],6,0))=INT(((M$4-$D31)/VLOOKUP($C31,Tableau1[],6,0))),$C31&lt;&gt;""),"S","")),"")</f>
        <v/>
      </c>
      <c r="N31" s="17" t="str">
        <f>IFERROR(IF(N$4=$D31,"x",IF(AND(((N$4-$D31)/VLOOKUP($C31,Tableau1[],6,0))=INT(((N$4-$D31)/VLOOKUP($C31,Tableau1[],6,0))),$C31&lt;&gt;""),"S","")),"")</f>
        <v/>
      </c>
      <c r="O31" s="17" t="str">
        <f>IFERROR(IF(O$4=$D31,"x",IF(AND(((O$4-$D31)/VLOOKUP($C31,Tableau1[],6,0))=INT(((O$4-$D31)/VLOOKUP($C31,Tableau1[],6,0))),$C31&lt;&gt;""),"S","")),"")</f>
        <v/>
      </c>
      <c r="P31" s="17" t="str">
        <f>IFERROR(IF(P$4=$D31,"x",IF(AND(((P$4-$D31)/VLOOKUP($C31,Tableau1[],6,0))=INT(((P$4-$D31)/VLOOKUP($C31,Tableau1[],6,0))),$C31&lt;&gt;""),"S","")),"")</f>
        <v/>
      </c>
      <c r="Q31" s="17" t="str">
        <f>IFERROR(IF(Q$4=$D31,"x",IF(AND(((Q$4-$D31)/VLOOKUP($C31,Tableau1[],6,0))=INT(((Q$4-$D31)/VLOOKUP($C31,Tableau1[],6,0))),$C31&lt;&gt;""),"S","")),"")</f>
        <v>S</v>
      </c>
      <c r="R31" s="17" t="str">
        <f>IFERROR(IF(R$4=$D31,"x",IF(AND(((R$4-$D31)/VLOOKUP($C31,Tableau1[],6,0))=INT(((R$4-$D31)/VLOOKUP($C31,Tableau1[],6,0))),$C31&lt;&gt;""),"S","")),"")</f>
        <v/>
      </c>
      <c r="S31" s="17" t="str">
        <f>IFERROR(IF(S$4=$D31,"x",IF(AND(((S$4-$D31)/VLOOKUP($C31,Tableau1[],6,0))=INT(((S$4-$D31)/VLOOKUP($C31,Tableau1[],6,0))),$C31&lt;&gt;""),"S","")),"")</f>
        <v/>
      </c>
      <c r="T31" s="17" t="str">
        <f>IFERROR(IF(T$4=$D31,"x",IF(AND(((T$4-$D31)/VLOOKUP($C31,Tableau1[],6,0))=INT(((T$4-$D31)/VLOOKUP($C31,Tableau1[],6,0))),$C31&lt;&gt;""),"S","")),"")</f>
        <v/>
      </c>
      <c r="U31" s="17" t="str">
        <f>IFERROR(IF(U$4=$D31,"x",IF(AND(((U$4-$D31)/VLOOKUP($C31,Tableau1[],6,0))=INT(((U$4-$D31)/VLOOKUP($C31,Tableau1[],6,0))),$C31&lt;&gt;""),"S","")),"")</f>
        <v/>
      </c>
      <c r="V31" s="17" t="str">
        <f>IFERROR(IF(V$4=$D31,"x",IF(AND(((V$4-$D31)/VLOOKUP($C31,Tableau1[],6,0))=INT(((V$4-$D31)/VLOOKUP($C31,Tableau1[],6,0))),$C31&lt;&gt;""),"S","")),"")</f>
        <v/>
      </c>
      <c r="W31" s="17" t="str">
        <f>IFERROR(IF(W$4=$D31,"x",IF(AND(((W$4-$D31)/VLOOKUP($C31,Tableau1[],6,0))=INT(((W$4-$D31)/VLOOKUP($C31,Tableau1[],6,0))),$C31&lt;&gt;""),"S","")),"")</f>
        <v/>
      </c>
      <c r="X31" s="17" t="str">
        <f>IFERROR(IF(X$4=$D31,"x",IF(AND(((X$4-$D31)/VLOOKUP($C31,Tableau1[],6,0))=INT(((X$4-$D31)/VLOOKUP($C31,Tableau1[],6,0))),$C31&lt;&gt;""),"S","")),"")</f>
        <v/>
      </c>
      <c r="Y31" s="17" t="str">
        <f>IFERROR(IF(Y$4=$D31,"x",IF(AND(((Y$4-$D31)/VLOOKUP($C31,Tableau1[],6,0))=INT(((Y$4-$D31)/VLOOKUP($C31,Tableau1[],6,0))),$C31&lt;&gt;""),"S","")),"")</f>
        <v/>
      </c>
      <c r="Z31" s="17" t="str">
        <f>IFERROR(IF(Z$4=$D31,"x",IF(AND(((Z$4-$D31)/VLOOKUP($C31,Tableau1[],6,0))=INT(((Z$4-$D31)/VLOOKUP($C31,Tableau1[],6,0))),$C31&lt;&gt;""),"S","")),"")</f>
        <v/>
      </c>
      <c r="AA31" s="17" t="str">
        <f>IFERROR(IF(AA$4=$D31,"x",IF(AND(((AA$4-$D31)/VLOOKUP($C31,Tableau1[],6,0))=INT(((AA$4-$D31)/VLOOKUP($C31,Tableau1[],6,0))),$C31&lt;&gt;""),"S","")),"")</f>
        <v/>
      </c>
      <c r="AB31" s="17" t="str">
        <f>IFERROR(IF(AB$4=$D31,"x",IF(AND(((AB$4-$D31)/VLOOKUP($C31,Tableau1[],6,0))=INT(((AB$4-$D31)/VLOOKUP($C31,Tableau1[],6,0))),$C31&lt;&gt;""),"S","")),"")</f>
        <v/>
      </c>
      <c r="AC31" s="17" t="str">
        <f>IFERROR(IF(AC$4=$D31,"x",IF(AND(((AC$4-$D31)/VLOOKUP($C31,Tableau1[],6,0))=INT(((AC$4-$D31)/VLOOKUP($C31,Tableau1[],6,0))),$C31&lt;&gt;""),"S","")),"")</f>
        <v/>
      </c>
      <c r="AD31" s="17" t="str">
        <f>IFERROR(IF(AD$4=$D31,"x",IF(AND(((AD$4-$D31)/VLOOKUP($C31,Tableau1[],6,0))=INT(((AD$4-$D31)/VLOOKUP($C31,Tableau1[],6,0))),$C31&lt;&gt;""),"S","")),"")</f>
        <v/>
      </c>
      <c r="AE31" s="17" t="str">
        <f>IFERROR(IF(AE$4=$D31,"x",IF(AND(((AE$4-$D31)/VLOOKUP($C31,Tableau1[],6,0))=INT(((AE$4-$D31)/VLOOKUP($C31,Tableau1[],6,0))),$C31&lt;&gt;""),"S","")),"")</f>
        <v/>
      </c>
      <c r="AF31" s="17" t="str">
        <f>IFERROR(IF(AF$4=$D31,"x",IF(AND(((AF$4-$D31)/VLOOKUP($C31,Tableau1[],6,0))=INT(((AF$4-$D31)/VLOOKUP($C31,Tableau1[],6,0))),$C31&lt;&gt;""),"S","")),"")</f>
        <v>S</v>
      </c>
      <c r="AG31" s="17" t="str">
        <f>IFERROR(IF(AG$4=$D31,"x",IF(AND(((AG$4-$D31)/VLOOKUP($C31,Tableau1[],6,0))=INT(((AG$4-$D31)/VLOOKUP($C31,Tableau1[],6,0))),$C31&lt;&gt;""),"S","")),"")</f>
        <v/>
      </c>
      <c r="AH31" s="55" t="str">
        <f>IFERROR(IF(AH$4=$D31,"x",IF(AND(((AH$4-$D31)/VLOOKUP($C31,Tableau1[],6,0))=INT(((AH$4-$D31)/VLOOKUP($C31,Tableau1[],6,0))),$C31&lt;&gt;""),"S","")),"")</f>
        <v/>
      </c>
      <c r="AJ31" s="5"/>
      <c r="AK31" s="100"/>
      <c r="AL31" s="100"/>
      <c r="AM31" s="100"/>
      <c r="AN31" s="100"/>
      <c r="AO31" s="100"/>
      <c r="AP31" s="100"/>
      <c r="AQ31" s="100"/>
      <c r="AR31" s="100"/>
      <c r="AS31" s="100"/>
      <c r="AT31" s="100"/>
      <c r="AU31" s="100"/>
      <c r="AV31" s="100"/>
      <c r="AW31" s="100"/>
      <c r="AX31" s="100"/>
      <c r="AY31" s="100"/>
      <c r="AZ31" s="100"/>
      <c r="BA31" s="100"/>
      <c r="BB31" s="100"/>
      <c r="BC31" s="100"/>
      <c r="BD31" s="100"/>
      <c r="BE31" s="100"/>
      <c r="BF31" s="100"/>
      <c r="BG31" s="100"/>
      <c r="BH31" s="100"/>
      <c r="BI31" s="100"/>
      <c r="BJ31" s="100"/>
      <c r="BK31" s="100"/>
      <c r="BL31" s="100"/>
      <c r="BM31" s="100"/>
      <c r="BN31" s="100"/>
      <c r="BO31" s="100"/>
      <c r="BP31" s="100"/>
      <c r="BQ31" s="100"/>
      <c r="BR31" s="100"/>
      <c r="BS31" s="100"/>
      <c r="BT31" s="100"/>
      <c r="BU31" s="100"/>
      <c r="BV31" s="100"/>
      <c r="BW31" s="100"/>
      <c r="BX31" s="100"/>
    </row>
    <row r="32" spans="1:76">
      <c r="A32" s="93"/>
      <c r="B32" s="52"/>
      <c r="C32" s="5" t="s">
        <v>224</v>
      </c>
      <c r="D32" s="18">
        <f>IF(ISBLANK(C32),0,VLOOKUP(C32,Tableau1[],2,0))</f>
        <v>0</v>
      </c>
      <c r="E32" s="15">
        <f>IF(ISBLANK(C32),0,VLOOKUP(C32,Tableau1[],7,0))</f>
        <v>2</v>
      </c>
      <c r="F32" s="24">
        <f t="shared" si="7"/>
        <v>8.6666666666666661E-6</v>
      </c>
      <c r="G32" s="16" t="str">
        <f>IFERROR(IF(G$4=$D32,"x",IF(AND(((G$4-$D32)/VLOOKUP($C32,Tableau1[],6,0))=INT(((G$4-$D32)/VLOOKUP($C32,Tableau1[],6,0))),$C32&lt;&gt;""),"S","")),"")</f>
        <v/>
      </c>
      <c r="H32" s="17" t="str">
        <f>IFERROR(IF(H$4=$D32,"x",IF(AND(((H$4-$D32)/VLOOKUP($C32,Tableau1[],6,0))=INT(((H$4-$D32)/VLOOKUP($C32,Tableau1[],6,0))),$C32&lt;&gt;""),"S","")),"")</f>
        <v/>
      </c>
      <c r="I32" s="17" t="str">
        <f>IFERROR(IF(I$4=$D32,"x",IF(AND(((I$4-$D32)/VLOOKUP($C32,Tableau1[],6,0))=INT(((I$4-$D32)/VLOOKUP($C32,Tableau1[],6,0))),$C32&lt;&gt;""),"S","")),"")</f>
        <v/>
      </c>
      <c r="J32" s="17" t="str">
        <f>IFERROR(IF(J$4=$D32,"x",IF(AND(((J$4-$D32)/VLOOKUP($C32,Tableau1[],6,0))=INT(((J$4-$D32)/VLOOKUP($C32,Tableau1[],6,0))),$C32&lt;&gt;""),"S","")),"")</f>
        <v/>
      </c>
      <c r="K32" s="17" t="str">
        <f>IFERROR(IF(K$4=$D32,"x",IF(AND(((K$4-$D32)/VLOOKUP($C32,Tableau1[],6,0))=INT(((K$4-$D32)/VLOOKUP($C32,Tableau1[],6,0))),$C32&lt;&gt;""),"S","")),"")</f>
        <v/>
      </c>
      <c r="L32" s="17" t="str">
        <f>IFERROR(IF(L$4=$D32,"x",IF(AND(((L$4-$D32)/VLOOKUP($C32,Tableau1[],6,0))=INT(((L$4-$D32)/VLOOKUP($C32,Tableau1[],6,0))),$C32&lt;&gt;""),"S","")),"")</f>
        <v>S</v>
      </c>
      <c r="M32" s="17" t="str">
        <f>IFERROR(IF(M$4=$D32,"x",IF(AND(((M$4-$D32)/VLOOKUP($C32,Tableau1[],6,0))=INT(((M$4-$D32)/VLOOKUP($C32,Tableau1[],6,0))),$C32&lt;&gt;""),"S","")),"")</f>
        <v/>
      </c>
      <c r="N32" s="17" t="str">
        <f>IFERROR(IF(N$4=$D32,"x",IF(AND(((N$4-$D32)/VLOOKUP($C32,Tableau1[],6,0))=INT(((N$4-$D32)/VLOOKUP($C32,Tableau1[],6,0))),$C32&lt;&gt;""),"S","")),"")</f>
        <v/>
      </c>
      <c r="O32" s="17" t="str">
        <f>IFERROR(IF(O$4=$D32,"x",IF(AND(((O$4-$D32)/VLOOKUP($C32,Tableau1[],6,0))=INT(((O$4-$D32)/VLOOKUP($C32,Tableau1[],6,0))),$C32&lt;&gt;""),"S","")),"")</f>
        <v/>
      </c>
      <c r="P32" s="17" t="str">
        <f>IFERROR(IF(P$4=$D32,"x",IF(AND(((P$4-$D32)/VLOOKUP($C32,Tableau1[],6,0))=INT(((P$4-$D32)/VLOOKUP($C32,Tableau1[],6,0))),$C32&lt;&gt;""),"S","")),"")</f>
        <v/>
      </c>
      <c r="Q32" s="17" t="str">
        <f>IFERROR(IF(Q$4=$D32,"x",IF(AND(((Q$4-$D32)/VLOOKUP($C32,Tableau1[],6,0))=INT(((Q$4-$D32)/VLOOKUP($C32,Tableau1[],6,0))),$C32&lt;&gt;""),"S","")),"")</f>
        <v/>
      </c>
      <c r="R32" s="17" t="str">
        <f>IFERROR(IF(R$4=$D32,"x",IF(AND(((R$4-$D32)/VLOOKUP($C32,Tableau1[],6,0))=INT(((R$4-$D32)/VLOOKUP($C32,Tableau1[],6,0))),$C32&lt;&gt;""),"S","")),"")</f>
        <v/>
      </c>
      <c r="S32" s="17" t="str">
        <f>IFERROR(IF(S$4=$D32,"x",IF(AND(((S$4-$D32)/VLOOKUP($C32,Tableau1[],6,0))=INT(((S$4-$D32)/VLOOKUP($C32,Tableau1[],6,0))),$C32&lt;&gt;""),"S","")),"")</f>
        <v>S</v>
      </c>
      <c r="T32" s="17" t="str">
        <f>IFERROR(IF(T$4=$D32,"x",IF(AND(((T$4-$D32)/VLOOKUP($C32,Tableau1[],6,0))=INT(((T$4-$D32)/VLOOKUP($C32,Tableau1[],6,0))),$C32&lt;&gt;""),"S","")),"")</f>
        <v/>
      </c>
      <c r="U32" s="17" t="str">
        <f>IFERROR(IF(U$4=$D32,"x",IF(AND(((U$4-$D32)/VLOOKUP($C32,Tableau1[],6,0))=INT(((U$4-$D32)/VLOOKUP($C32,Tableau1[],6,0))),$C32&lt;&gt;""),"S","")),"")</f>
        <v/>
      </c>
      <c r="V32" s="17" t="str">
        <f>IFERROR(IF(V$4=$D32,"x",IF(AND(((V$4-$D32)/VLOOKUP($C32,Tableau1[],6,0))=INT(((V$4-$D32)/VLOOKUP($C32,Tableau1[],6,0))),$C32&lt;&gt;""),"S","")),"")</f>
        <v/>
      </c>
      <c r="W32" s="17" t="str">
        <f>IFERROR(IF(W$4=$D32,"x",IF(AND(((W$4-$D32)/VLOOKUP($C32,Tableau1[],6,0))=INT(((W$4-$D32)/VLOOKUP($C32,Tableau1[],6,0))),$C32&lt;&gt;""),"S","")),"")</f>
        <v/>
      </c>
      <c r="X32" s="17" t="str">
        <f>IFERROR(IF(X$4=$D32,"x",IF(AND(((X$4-$D32)/VLOOKUP($C32,Tableau1[],6,0))=INT(((X$4-$D32)/VLOOKUP($C32,Tableau1[],6,0))),$C32&lt;&gt;""),"S","")),"")</f>
        <v/>
      </c>
      <c r="Y32" s="17" t="str">
        <f>IFERROR(IF(Y$4=$D32,"x",IF(AND(((Y$4-$D32)/VLOOKUP($C32,Tableau1[],6,0))=INT(((Y$4-$D32)/VLOOKUP($C32,Tableau1[],6,0))),$C32&lt;&gt;""),"S","")),"")</f>
        <v/>
      </c>
      <c r="Z32" s="17" t="str">
        <f>IFERROR(IF(Z$4=$D32,"x",IF(AND(((Z$4-$D32)/VLOOKUP($C32,Tableau1[],6,0))=INT(((Z$4-$D32)/VLOOKUP($C32,Tableau1[],6,0))),$C32&lt;&gt;""),"S","")),"")</f>
        <v>S</v>
      </c>
      <c r="AA32" s="17" t="str">
        <f>IFERROR(IF(AA$4=$D32,"x",IF(AND(((AA$4-$D32)/VLOOKUP($C32,Tableau1[],6,0))=INT(((AA$4-$D32)/VLOOKUP($C32,Tableau1[],6,0))),$C32&lt;&gt;""),"S","")),"")</f>
        <v/>
      </c>
      <c r="AB32" s="17" t="str">
        <f>IFERROR(IF(AB$4=$D32,"x",IF(AND(((AB$4-$D32)/VLOOKUP($C32,Tableau1[],6,0))=INT(((AB$4-$D32)/VLOOKUP($C32,Tableau1[],6,0))),$C32&lt;&gt;""),"S","")),"")</f>
        <v/>
      </c>
      <c r="AC32" s="17" t="str">
        <f>IFERROR(IF(AC$4=$D32,"x",IF(AND(((AC$4-$D32)/VLOOKUP($C32,Tableau1[],6,0))=INT(((AC$4-$D32)/VLOOKUP($C32,Tableau1[],6,0))),$C32&lt;&gt;""),"S","")),"")</f>
        <v/>
      </c>
      <c r="AD32" s="17" t="str">
        <f>IFERROR(IF(AD$4=$D32,"x",IF(AND(((AD$4-$D32)/VLOOKUP($C32,Tableau1[],6,0))=INT(((AD$4-$D32)/VLOOKUP($C32,Tableau1[],6,0))),$C32&lt;&gt;""),"S","")),"")</f>
        <v/>
      </c>
      <c r="AE32" s="17" t="str">
        <f>IFERROR(IF(AE$4=$D32,"x",IF(AND(((AE$4-$D32)/VLOOKUP($C32,Tableau1[],6,0))=INT(((AE$4-$D32)/VLOOKUP($C32,Tableau1[],6,0))),$C32&lt;&gt;""),"S","")),"")</f>
        <v/>
      </c>
      <c r="AF32" s="17" t="str">
        <f>IFERROR(IF(AF$4=$D32,"x",IF(AND(((AF$4-$D32)/VLOOKUP($C32,Tableau1[],6,0))=INT(((AF$4-$D32)/VLOOKUP($C32,Tableau1[],6,0))),$C32&lt;&gt;""),"S","")),"")</f>
        <v/>
      </c>
      <c r="AG32" s="17" t="str">
        <f>IFERROR(IF(AG$4=$D32,"x",IF(AND(((AG$4-$D32)/VLOOKUP($C32,Tableau1[],6,0))=INT(((AG$4-$D32)/VLOOKUP($C32,Tableau1[],6,0))),$C32&lt;&gt;""),"S","")),"")</f>
        <v>S</v>
      </c>
      <c r="AH32" s="55" t="str">
        <f>IFERROR(IF(AH$4=$D32,"x",IF(AND(((AH$4-$D32)/VLOOKUP($C32,Tableau1[],6,0))=INT(((AH$4-$D32)/VLOOKUP($C32,Tableau1[],6,0))),$C32&lt;&gt;""),"S","")),"")</f>
        <v/>
      </c>
      <c r="AJ32" s="5"/>
      <c r="AK32" s="100"/>
      <c r="AL32" s="100"/>
      <c r="AM32" s="100"/>
      <c r="AN32" s="100"/>
      <c r="AO32" s="100"/>
      <c r="AP32" s="100"/>
      <c r="AQ32" s="100"/>
      <c r="AR32" s="100"/>
      <c r="AS32" s="100"/>
      <c r="AT32" s="100"/>
      <c r="AU32" s="100"/>
      <c r="AV32" s="100"/>
      <c r="AW32" s="100"/>
      <c r="AX32" s="100"/>
      <c r="AY32" s="100"/>
      <c r="AZ32" s="100"/>
      <c r="BA32" s="100"/>
      <c r="BB32" s="100"/>
      <c r="BC32" s="100"/>
      <c r="BD32" s="100"/>
      <c r="BE32" s="100"/>
      <c r="BF32" s="100"/>
      <c r="BG32" s="100"/>
      <c r="BH32" s="100"/>
      <c r="BI32" s="100"/>
      <c r="BJ32" s="100"/>
      <c r="BK32" s="100"/>
      <c r="BL32" s="100"/>
      <c r="BM32" s="100"/>
      <c r="BN32" s="100"/>
      <c r="BO32" s="100"/>
      <c r="BP32" s="100"/>
      <c r="BQ32" s="100"/>
      <c r="BR32" s="100"/>
      <c r="BS32" s="100"/>
      <c r="BT32" s="100"/>
      <c r="BU32" s="100"/>
      <c r="BV32" s="100"/>
      <c r="BW32" s="100"/>
      <c r="BX32" s="100"/>
    </row>
    <row r="33" spans="1:76">
      <c r="A33" s="93"/>
      <c r="B33" s="52"/>
      <c r="C33" s="5" t="s">
        <v>225</v>
      </c>
      <c r="D33" s="25">
        <f>IF(ISBLANK(C33),0,VLOOKUP(C33,Tableau1[],2,0))</f>
        <v>0</v>
      </c>
      <c r="E33" s="26">
        <f>IF(ISBLANK(C33),0,VLOOKUP(C33,Tableau1[],7,0))</f>
        <v>2</v>
      </c>
      <c r="F33" s="27">
        <f t="shared" si="7"/>
        <v>8.6666666666666661E-6</v>
      </c>
      <c r="G33" s="28" t="str">
        <f>IFERROR(IF(G$4=$D33,"x",IF(AND(((G$4-$D33)/VLOOKUP($C33,Tableau1[],6,0))=INT(((G$4-$D33)/VLOOKUP($C33,Tableau1[],6,0))),$C33&lt;&gt;""),"S","")),"")</f>
        <v/>
      </c>
      <c r="H33" s="29" t="str">
        <f>IFERROR(IF(H$4=$D33,"x",IF(AND(((H$4-$D33)/VLOOKUP($C33,Tableau1[],6,0))=INT(((H$4-$D33)/VLOOKUP($C33,Tableau1[],6,0))),$C33&lt;&gt;""),"S","")),"")</f>
        <v/>
      </c>
      <c r="I33" s="29" t="str">
        <f>IFERROR(IF(I$4=$D33,"x",IF(AND(((I$4-$D33)/VLOOKUP($C33,Tableau1[],6,0))=INT(((I$4-$D33)/VLOOKUP($C33,Tableau1[],6,0))),$C33&lt;&gt;""),"S","")),"")</f>
        <v/>
      </c>
      <c r="J33" s="29" t="str">
        <f>IFERROR(IF(J$4=$D33,"x",IF(AND(((J$4-$D33)/VLOOKUP($C33,Tableau1[],6,0))=INT(((J$4-$D33)/VLOOKUP($C33,Tableau1[],6,0))),$C33&lt;&gt;""),"S","")),"")</f>
        <v/>
      </c>
      <c r="K33" s="29" t="str">
        <f>IFERROR(IF(K$4=$D33,"x",IF(AND(((K$4-$D33)/VLOOKUP($C33,Tableau1[],6,0))=INT(((K$4-$D33)/VLOOKUP($C33,Tableau1[],6,0))),$C33&lt;&gt;""),"S","")),"")</f>
        <v/>
      </c>
      <c r="L33" s="29" t="str">
        <f>IFERROR(IF(L$4=$D33,"x",IF(AND(((L$4-$D33)/VLOOKUP($C33,Tableau1[],6,0))=INT(((L$4-$D33)/VLOOKUP($C33,Tableau1[],6,0))),$C33&lt;&gt;""),"S","")),"")</f>
        <v>S</v>
      </c>
      <c r="M33" s="29" t="str">
        <f>IFERROR(IF(M$4=$D33,"x",IF(AND(((M$4-$D33)/VLOOKUP($C33,Tableau1[],6,0))=INT(((M$4-$D33)/VLOOKUP($C33,Tableau1[],6,0))),$C33&lt;&gt;""),"S","")),"")</f>
        <v/>
      </c>
      <c r="N33" s="29" t="str">
        <f>IFERROR(IF(N$4=$D33,"x",IF(AND(((N$4-$D33)/VLOOKUP($C33,Tableau1[],6,0))=INT(((N$4-$D33)/VLOOKUP($C33,Tableau1[],6,0))),$C33&lt;&gt;""),"S","")),"")</f>
        <v/>
      </c>
      <c r="O33" s="29" t="str">
        <f>IFERROR(IF(O$4=$D33,"x",IF(AND(((O$4-$D33)/VLOOKUP($C33,Tableau1[],6,0))=INT(((O$4-$D33)/VLOOKUP($C33,Tableau1[],6,0))),$C33&lt;&gt;""),"S","")),"")</f>
        <v/>
      </c>
      <c r="P33" s="29" t="str">
        <f>IFERROR(IF(P$4=$D33,"x",IF(AND(((P$4-$D33)/VLOOKUP($C33,Tableau1[],6,0))=INT(((P$4-$D33)/VLOOKUP($C33,Tableau1[],6,0))),$C33&lt;&gt;""),"S","")),"")</f>
        <v/>
      </c>
      <c r="Q33" s="29" t="str">
        <f>IFERROR(IF(Q$4=$D33,"x",IF(AND(((Q$4-$D33)/VLOOKUP($C33,Tableau1[],6,0))=INT(((Q$4-$D33)/VLOOKUP($C33,Tableau1[],6,0))),$C33&lt;&gt;""),"S","")),"")</f>
        <v/>
      </c>
      <c r="R33" s="29" t="str">
        <f>IFERROR(IF(R$4=$D33,"x",IF(AND(((R$4-$D33)/VLOOKUP($C33,Tableau1[],6,0))=INT(((R$4-$D33)/VLOOKUP($C33,Tableau1[],6,0))),$C33&lt;&gt;""),"S","")),"")</f>
        <v/>
      </c>
      <c r="S33" s="29" t="str">
        <f>IFERROR(IF(S$4=$D33,"x",IF(AND(((S$4-$D33)/VLOOKUP($C33,Tableau1[],6,0))=INT(((S$4-$D33)/VLOOKUP($C33,Tableau1[],6,0))),$C33&lt;&gt;""),"S","")),"")</f>
        <v>S</v>
      </c>
      <c r="T33" s="29" t="str">
        <f>IFERROR(IF(T$4=$D33,"x",IF(AND(((T$4-$D33)/VLOOKUP($C33,Tableau1[],6,0))=INT(((T$4-$D33)/VLOOKUP($C33,Tableau1[],6,0))),$C33&lt;&gt;""),"S","")),"")</f>
        <v/>
      </c>
      <c r="U33" s="29" t="str">
        <f>IFERROR(IF(U$4=$D33,"x",IF(AND(((U$4-$D33)/VLOOKUP($C33,Tableau1[],6,0))=INT(((U$4-$D33)/VLOOKUP($C33,Tableau1[],6,0))),$C33&lt;&gt;""),"S","")),"")</f>
        <v/>
      </c>
      <c r="V33" s="29" t="str">
        <f>IFERROR(IF(V$4=$D33,"x",IF(AND(((V$4-$D33)/VLOOKUP($C33,Tableau1[],6,0))=INT(((V$4-$D33)/VLOOKUP($C33,Tableau1[],6,0))),$C33&lt;&gt;""),"S","")),"")</f>
        <v/>
      </c>
      <c r="W33" s="29" t="str">
        <f>IFERROR(IF(W$4=$D33,"x",IF(AND(((W$4-$D33)/VLOOKUP($C33,Tableau1[],6,0))=INT(((W$4-$D33)/VLOOKUP($C33,Tableau1[],6,0))),$C33&lt;&gt;""),"S","")),"")</f>
        <v/>
      </c>
      <c r="X33" s="29" t="str">
        <f>IFERROR(IF(X$4=$D33,"x",IF(AND(((X$4-$D33)/VLOOKUP($C33,Tableau1[],6,0))=INT(((X$4-$D33)/VLOOKUP($C33,Tableau1[],6,0))),$C33&lt;&gt;""),"S","")),"")</f>
        <v/>
      </c>
      <c r="Y33" s="29" t="str">
        <f>IFERROR(IF(Y$4=$D33,"x",IF(AND(((Y$4-$D33)/VLOOKUP($C33,Tableau1[],6,0))=INT(((Y$4-$D33)/VLOOKUP($C33,Tableau1[],6,0))),$C33&lt;&gt;""),"S","")),"")</f>
        <v/>
      </c>
      <c r="Z33" s="29" t="str">
        <f>IFERROR(IF(Z$4=$D33,"x",IF(AND(((Z$4-$D33)/VLOOKUP($C33,Tableau1[],6,0))=INT(((Z$4-$D33)/VLOOKUP($C33,Tableau1[],6,0))),$C33&lt;&gt;""),"S","")),"")</f>
        <v>S</v>
      </c>
      <c r="AA33" s="29" t="str">
        <f>IFERROR(IF(AA$4=$D33,"x",IF(AND(((AA$4-$D33)/VLOOKUP($C33,Tableau1[],6,0))=INT(((AA$4-$D33)/VLOOKUP($C33,Tableau1[],6,0))),$C33&lt;&gt;""),"S","")),"")</f>
        <v/>
      </c>
      <c r="AB33" s="29" t="str">
        <f>IFERROR(IF(AB$4=$D33,"x",IF(AND(((AB$4-$D33)/VLOOKUP($C33,Tableau1[],6,0))=INT(((AB$4-$D33)/VLOOKUP($C33,Tableau1[],6,0))),$C33&lt;&gt;""),"S","")),"")</f>
        <v/>
      </c>
      <c r="AC33" s="29" t="str">
        <f>IFERROR(IF(AC$4=$D33,"x",IF(AND(((AC$4-$D33)/VLOOKUP($C33,Tableau1[],6,0))=INT(((AC$4-$D33)/VLOOKUP($C33,Tableau1[],6,0))),$C33&lt;&gt;""),"S","")),"")</f>
        <v/>
      </c>
      <c r="AD33" s="29" t="str">
        <f>IFERROR(IF(AD$4=$D33,"x",IF(AND(((AD$4-$D33)/VLOOKUP($C33,Tableau1[],6,0))=INT(((AD$4-$D33)/VLOOKUP($C33,Tableau1[],6,0))),$C33&lt;&gt;""),"S","")),"")</f>
        <v/>
      </c>
      <c r="AE33" s="29" t="str">
        <f>IFERROR(IF(AE$4=$D33,"x",IF(AND(((AE$4-$D33)/VLOOKUP($C33,Tableau1[],6,0))=INT(((AE$4-$D33)/VLOOKUP($C33,Tableau1[],6,0))),$C33&lt;&gt;""),"S","")),"")</f>
        <v/>
      </c>
      <c r="AF33" s="29" t="str">
        <f>IFERROR(IF(AF$4=$D33,"x",IF(AND(((AF$4-$D33)/VLOOKUP($C33,Tableau1[],6,0))=INT(((AF$4-$D33)/VLOOKUP($C33,Tableau1[],6,0))),$C33&lt;&gt;""),"S","")),"")</f>
        <v/>
      </c>
      <c r="AG33" s="29" t="str">
        <f>IFERROR(IF(AG$4=$D33,"x",IF(AND(((AG$4-$D33)/VLOOKUP($C33,Tableau1[],6,0))=INT(((AG$4-$D33)/VLOOKUP($C33,Tableau1[],6,0))),$C33&lt;&gt;""),"S","")),"")</f>
        <v>S</v>
      </c>
      <c r="AH33" s="56" t="str">
        <f>IFERROR(IF(AH$4=$D33,"x",IF(AND(((AH$4-$D33)/VLOOKUP($C33,Tableau1[],6,0))=INT(((AH$4-$D33)/VLOOKUP($C33,Tableau1[],6,0))),$C33&lt;&gt;""),"S","")),"")</f>
        <v/>
      </c>
      <c r="AJ33" s="5"/>
      <c r="AK33" s="100"/>
      <c r="AL33" s="100"/>
      <c r="AM33" s="100"/>
      <c r="AN33" s="100"/>
      <c r="AO33" s="100"/>
      <c r="AP33" s="100"/>
      <c r="AQ33" s="100"/>
      <c r="AR33" s="100"/>
      <c r="AS33" s="100"/>
      <c r="AT33" s="100"/>
      <c r="AU33" s="100"/>
      <c r="AV33" s="100"/>
      <c r="AW33" s="100"/>
      <c r="AX33" s="100"/>
      <c r="AY33" s="100"/>
      <c r="AZ33" s="100"/>
      <c r="BA33" s="100"/>
      <c r="BB33" s="100"/>
      <c r="BC33" s="100"/>
      <c r="BD33" s="100"/>
      <c r="BE33" s="100"/>
      <c r="BF33" s="100"/>
      <c r="BG33" s="100"/>
      <c r="BH33" s="100"/>
      <c r="BI33" s="100"/>
      <c r="BJ33" s="100"/>
      <c r="BK33" s="100"/>
      <c r="BL33" s="100"/>
      <c r="BM33" s="100"/>
      <c r="BN33" s="100"/>
      <c r="BO33" s="100"/>
      <c r="BP33" s="100"/>
      <c r="BQ33" s="100"/>
      <c r="BR33" s="100"/>
      <c r="BS33" s="100"/>
      <c r="BT33" s="100"/>
      <c r="BU33" s="100"/>
      <c r="BV33" s="100"/>
      <c r="BW33" s="100"/>
      <c r="BX33" s="100"/>
    </row>
    <row r="34" spans="1:76">
      <c r="A34" s="93"/>
      <c r="B34" s="52"/>
      <c r="C34" s="5" t="s">
        <v>226</v>
      </c>
      <c r="D34" s="18">
        <f>IF(ISBLANK(C34),0,VLOOKUP(C34,Tableau1[],2,0))</f>
        <v>0</v>
      </c>
      <c r="E34" s="15">
        <f>IF(ISBLANK(C34),0,VLOOKUP(C34,Tableau1[],7,0))</f>
        <v>5</v>
      </c>
      <c r="F34" s="24">
        <f t="shared" si="7"/>
        <v>2.1666666666666667E-5</v>
      </c>
      <c r="G34" s="16" t="str">
        <f>IFERROR(IF(G$4=$D34,"x",IF(AND(((G$4-$D34)/VLOOKUP($C34,Tableau1[],6,0))=INT(((G$4-$D34)/VLOOKUP($C34,Tableau1[],6,0))),$C34&lt;&gt;""),"S","")),"")</f>
        <v/>
      </c>
      <c r="H34" s="17" t="str">
        <f>IFERROR(IF(H$4=$D34,"x",IF(AND(((H$4-$D34)/VLOOKUP($C34,Tableau1[],6,0))=INT(((H$4-$D34)/VLOOKUP($C34,Tableau1[],6,0))),$C34&lt;&gt;""),"S","")),"")</f>
        <v/>
      </c>
      <c r="I34" s="17" t="str">
        <f>IFERROR(IF(I$4=$D34,"x",IF(AND(((I$4-$D34)/VLOOKUP($C34,Tableau1[],6,0))=INT(((I$4-$D34)/VLOOKUP($C34,Tableau1[],6,0))),$C34&lt;&gt;""),"S","")),"")</f>
        <v/>
      </c>
      <c r="J34" s="17" t="str">
        <f>IFERROR(IF(J$4=$D34,"x",IF(AND(((J$4-$D34)/VLOOKUP($C34,Tableau1[],6,0))=INT(((J$4-$D34)/VLOOKUP($C34,Tableau1[],6,0))),$C34&lt;&gt;""),"S","")),"")</f>
        <v/>
      </c>
      <c r="K34" s="17" t="str">
        <f>IFERROR(IF(K$4=$D34,"x",IF(AND(((K$4-$D34)/VLOOKUP($C34,Tableau1[],6,0))=INT(((K$4-$D34)/VLOOKUP($C34,Tableau1[],6,0))),$C34&lt;&gt;""),"S","")),"")</f>
        <v/>
      </c>
      <c r="L34" s="17" t="str">
        <f>IFERROR(IF(L$4=$D34,"x",IF(AND(((L$4-$D34)/VLOOKUP($C34,Tableau1[],6,0))=INT(((L$4-$D34)/VLOOKUP($C34,Tableau1[],6,0))),$C34&lt;&gt;""),"S","")),"")</f>
        <v>S</v>
      </c>
      <c r="M34" s="17" t="str">
        <f>IFERROR(IF(M$4=$D34,"x",IF(AND(((M$4-$D34)/VLOOKUP($C34,Tableau1[],6,0))=INT(((M$4-$D34)/VLOOKUP($C34,Tableau1[],6,0))),$C34&lt;&gt;""),"S","")),"")</f>
        <v/>
      </c>
      <c r="N34" s="17" t="str">
        <f>IFERROR(IF(N$4=$D34,"x",IF(AND(((N$4-$D34)/VLOOKUP($C34,Tableau1[],6,0))=INT(((N$4-$D34)/VLOOKUP($C34,Tableau1[],6,0))),$C34&lt;&gt;""),"S","")),"")</f>
        <v/>
      </c>
      <c r="O34" s="17" t="str">
        <f>IFERROR(IF(O$4=$D34,"x",IF(AND(((O$4-$D34)/VLOOKUP($C34,Tableau1[],6,0))=INT(((O$4-$D34)/VLOOKUP($C34,Tableau1[],6,0))),$C34&lt;&gt;""),"S","")),"")</f>
        <v/>
      </c>
      <c r="P34" s="17" t="str">
        <f>IFERROR(IF(P$4=$D34,"x",IF(AND(((P$4-$D34)/VLOOKUP($C34,Tableau1[],6,0))=INT(((P$4-$D34)/VLOOKUP($C34,Tableau1[],6,0))),$C34&lt;&gt;""),"S","")),"")</f>
        <v/>
      </c>
      <c r="Q34" s="17" t="str">
        <f>IFERROR(IF(Q$4=$D34,"x",IF(AND(((Q$4-$D34)/VLOOKUP($C34,Tableau1[],6,0))=INT(((Q$4-$D34)/VLOOKUP($C34,Tableau1[],6,0))),$C34&lt;&gt;""),"S","")),"")</f>
        <v/>
      </c>
      <c r="R34" s="17" t="str">
        <f>IFERROR(IF(R$4=$D34,"x",IF(AND(((R$4-$D34)/VLOOKUP($C34,Tableau1[],6,0))=INT(((R$4-$D34)/VLOOKUP($C34,Tableau1[],6,0))),$C34&lt;&gt;""),"S","")),"")</f>
        <v/>
      </c>
      <c r="S34" s="17" t="str">
        <f>IFERROR(IF(S$4=$D34,"x",IF(AND(((S$4-$D34)/VLOOKUP($C34,Tableau1[],6,0))=INT(((S$4-$D34)/VLOOKUP($C34,Tableau1[],6,0))),$C34&lt;&gt;""),"S","")),"")</f>
        <v>S</v>
      </c>
      <c r="T34" s="17" t="str">
        <f>IFERROR(IF(T$4=$D34,"x",IF(AND(((T$4-$D34)/VLOOKUP($C34,Tableau1[],6,0))=INT(((T$4-$D34)/VLOOKUP($C34,Tableau1[],6,0))),$C34&lt;&gt;""),"S","")),"")</f>
        <v/>
      </c>
      <c r="U34" s="17" t="str">
        <f>IFERROR(IF(U$4=$D34,"x",IF(AND(((U$4-$D34)/VLOOKUP($C34,Tableau1[],6,0))=INT(((U$4-$D34)/VLOOKUP($C34,Tableau1[],6,0))),$C34&lt;&gt;""),"S","")),"")</f>
        <v/>
      </c>
      <c r="V34" s="17" t="str">
        <f>IFERROR(IF(V$4=$D34,"x",IF(AND(((V$4-$D34)/VLOOKUP($C34,Tableau1[],6,0))=INT(((V$4-$D34)/VLOOKUP($C34,Tableau1[],6,0))),$C34&lt;&gt;""),"S","")),"")</f>
        <v/>
      </c>
      <c r="W34" s="17" t="str">
        <f>IFERROR(IF(W$4=$D34,"x",IF(AND(((W$4-$D34)/VLOOKUP($C34,Tableau1[],6,0))=INT(((W$4-$D34)/VLOOKUP($C34,Tableau1[],6,0))),$C34&lt;&gt;""),"S","")),"")</f>
        <v/>
      </c>
      <c r="X34" s="17" t="str">
        <f>IFERROR(IF(X$4=$D34,"x",IF(AND(((X$4-$D34)/VLOOKUP($C34,Tableau1[],6,0))=INT(((X$4-$D34)/VLOOKUP($C34,Tableau1[],6,0))),$C34&lt;&gt;""),"S","")),"")</f>
        <v/>
      </c>
      <c r="Y34" s="17" t="str">
        <f>IFERROR(IF(Y$4=$D34,"x",IF(AND(((Y$4-$D34)/VLOOKUP($C34,Tableau1[],6,0))=INT(((Y$4-$D34)/VLOOKUP($C34,Tableau1[],6,0))),$C34&lt;&gt;""),"S","")),"")</f>
        <v/>
      </c>
      <c r="Z34" s="17" t="str">
        <f>IFERROR(IF(Z$4=$D34,"x",IF(AND(((Z$4-$D34)/VLOOKUP($C34,Tableau1[],6,0))=INT(((Z$4-$D34)/VLOOKUP($C34,Tableau1[],6,0))),$C34&lt;&gt;""),"S","")),"")</f>
        <v>S</v>
      </c>
      <c r="AA34" s="17" t="str">
        <f>IFERROR(IF(AA$4=$D34,"x",IF(AND(((AA$4-$D34)/VLOOKUP($C34,Tableau1[],6,0))=INT(((AA$4-$D34)/VLOOKUP($C34,Tableau1[],6,0))),$C34&lt;&gt;""),"S","")),"")</f>
        <v/>
      </c>
      <c r="AB34" s="17" t="str">
        <f>IFERROR(IF(AB$4=$D34,"x",IF(AND(((AB$4-$D34)/VLOOKUP($C34,Tableau1[],6,0))=INT(((AB$4-$D34)/VLOOKUP($C34,Tableau1[],6,0))),$C34&lt;&gt;""),"S","")),"")</f>
        <v/>
      </c>
      <c r="AC34" s="17" t="str">
        <f>IFERROR(IF(AC$4=$D34,"x",IF(AND(((AC$4-$D34)/VLOOKUP($C34,Tableau1[],6,0))=INT(((AC$4-$D34)/VLOOKUP($C34,Tableau1[],6,0))),$C34&lt;&gt;""),"S","")),"")</f>
        <v/>
      </c>
      <c r="AD34" s="17" t="str">
        <f>IFERROR(IF(AD$4=$D34,"x",IF(AND(((AD$4-$D34)/VLOOKUP($C34,Tableau1[],6,0))=INT(((AD$4-$D34)/VLOOKUP($C34,Tableau1[],6,0))),$C34&lt;&gt;""),"S","")),"")</f>
        <v/>
      </c>
      <c r="AE34" s="17" t="str">
        <f>IFERROR(IF(AE$4=$D34,"x",IF(AND(((AE$4-$D34)/VLOOKUP($C34,Tableau1[],6,0))=INT(((AE$4-$D34)/VLOOKUP($C34,Tableau1[],6,0))),$C34&lt;&gt;""),"S","")),"")</f>
        <v/>
      </c>
      <c r="AF34" s="17" t="str">
        <f>IFERROR(IF(AF$4=$D34,"x",IF(AND(((AF$4-$D34)/VLOOKUP($C34,Tableau1[],6,0))=INT(((AF$4-$D34)/VLOOKUP($C34,Tableau1[],6,0))),$C34&lt;&gt;""),"S","")),"")</f>
        <v/>
      </c>
      <c r="AG34" s="17" t="str">
        <f>IFERROR(IF(AG$4=$D34,"x",IF(AND(((AG$4-$D34)/VLOOKUP($C34,Tableau1[],6,0))=INT(((AG$4-$D34)/VLOOKUP($C34,Tableau1[],6,0))),$C34&lt;&gt;""),"S","")),"")</f>
        <v>S</v>
      </c>
      <c r="AH34" s="55" t="str">
        <f>IFERROR(IF(AH$4=$D34,"x",IF(AND(((AH$4-$D34)/VLOOKUP($C34,Tableau1[],6,0))=INT(((AH$4-$D34)/VLOOKUP($C34,Tableau1[],6,0))),$C34&lt;&gt;""),"S","")),"")</f>
        <v/>
      </c>
      <c r="AJ34" s="5"/>
      <c r="AK34" s="100"/>
      <c r="AL34" s="100"/>
      <c r="AM34" s="100"/>
      <c r="AN34" s="100"/>
      <c r="AO34" s="100"/>
      <c r="AP34" s="100"/>
      <c r="AQ34" s="100"/>
      <c r="AR34" s="100"/>
      <c r="AS34" s="100"/>
      <c r="AT34" s="100"/>
      <c r="AU34" s="100"/>
      <c r="AV34" s="100"/>
      <c r="AW34" s="100"/>
      <c r="AX34" s="100"/>
      <c r="AY34" s="100"/>
      <c r="AZ34" s="100"/>
      <c r="BA34" s="100"/>
      <c r="BB34" s="100"/>
      <c r="BC34" s="100"/>
      <c r="BD34" s="100"/>
      <c r="BE34" s="100"/>
      <c r="BF34" s="100"/>
      <c r="BG34" s="100"/>
      <c r="BH34" s="100"/>
      <c r="BI34" s="100"/>
      <c r="BJ34" s="100"/>
      <c r="BK34" s="100"/>
      <c r="BL34" s="100"/>
      <c r="BM34" s="100"/>
      <c r="BN34" s="100"/>
      <c r="BO34" s="100"/>
      <c r="BP34" s="100"/>
      <c r="BQ34" s="100"/>
      <c r="BR34" s="100"/>
      <c r="BS34" s="100"/>
      <c r="BT34" s="100"/>
      <c r="BU34" s="100"/>
      <c r="BV34" s="100"/>
      <c r="BW34" s="100"/>
      <c r="BX34" s="100"/>
    </row>
    <row r="35" spans="1:76">
      <c r="A35" s="93"/>
      <c r="B35" s="52"/>
      <c r="C35" s="5" t="s">
        <v>227</v>
      </c>
      <c r="D35" s="18">
        <f>IF(ISBLANK(C35),0,VLOOKUP(C35,Tableau1[],2,0))</f>
        <v>0</v>
      </c>
      <c r="E35" s="15">
        <f>IF(ISBLANK(C35),0,VLOOKUP(C35,Tableau1[],7,0))</f>
        <v>5</v>
      </c>
      <c r="F35" s="24">
        <f t="shared" si="7"/>
        <v>2.1666666666666667E-5</v>
      </c>
      <c r="G35" s="16" t="str">
        <f>IFERROR(IF(G$4=$D35,"x",IF(AND(((G$4-$D35)/VLOOKUP($C35,Tableau1[],6,0))=INT(((G$4-$D35)/VLOOKUP($C35,Tableau1[],6,0))),$C35&lt;&gt;""),"S","")),"")</f>
        <v/>
      </c>
      <c r="H35" s="17" t="str">
        <f>IFERROR(IF(H$4=$D35,"x",IF(AND(((H$4-$D35)/VLOOKUP($C35,Tableau1[],6,0))=INT(((H$4-$D35)/VLOOKUP($C35,Tableau1[],6,0))),$C35&lt;&gt;""),"S","")),"")</f>
        <v/>
      </c>
      <c r="I35" s="17" t="str">
        <f>IFERROR(IF(I$4=$D35,"x",IF(AND(((I$4-$D35)/VLOOKUP($C35,Tableau1[],6,0))=INT(((I$4-$D35)/VLOOKUP($C35,Tableau1[],6,0))),$C35&lt;&gt;""),"S","")),"")</f>
        <v/>
      </c>
      <c r="J35" s="17" t="str">
        <f>IFERROR(IF(J$4=$D35,"x",IF(AND(((J$4-$D35)/VLOOKUP($C35,Tableau1[],6,0))=INT(((J$4-$D35)/VLOOKUP($C35,Tableau1[],6,0))),$C35&lt;&gt;""),"S","")),"")</f>
        <v/>
      </c>
      <c r="K35" s="17" t="str">
        <f>IFERROR(IF(K$4=$D35,"x",IF(AND(((K$4-$D35)/VLOOKUP($C35,Tableau1[],6,0))=INT(((K$4-$D35)/VLOOKUP($C35,Tableau1[],6,0))),$C35&lt;&gt;""),"S","")),"")</f>
        <v/>
      </c>
      <c r="L35" s="17" t="str">
        <f>IFERROR(IF(L$4=$D35,"x",IF(AND(((L$4-$D35)/VLOOKUP($C35,Tableau1[],6,0))=INT(((L$4-$D35)/VLOOKUP($C35,Tableau1[],6,0))),$C35&lt;&gt;""),"S","")),"")</f>
        <v>S</v>
      </c>
      <c r="M35" s="17" t="str">
        <f>IFERROR(IF(M$4=$D35,"x",IF(AND(((M$4-$D35)/VLOOKUP($C35,Tableau1[],6,0))=INT(((M$4-$D35)/VLOOKUP($C35,Tableau1[],6,0))),$C35&lt;&gt;""),"S","")),"")</f>
        <v/>
      </c>
      <c r="N35" s="17" t="str">
        <f>IFERROR(IF(N$4=$D35,"x",IF(AND(((N$4-$D35)/VLOOKUP($C35,Tableau1[],6,0))=INT(((N$4-$D35)/VLOOKUP($C35,Tableau1[],6,0))),$C35&lt;&gt;""),"S","")),"")</f>
        <v/>
      </c>
      <c r="O35" s="17" t="str">
        <f>IFERROR(IF(O$4=$D35,"x",IF(AND(((O$4-$D35)/VLOOKUP($C35,Tableau1[],6,0))=INT(((O$4-$D35)/VLOOKUP($C35,Tableau1[],6,0))),$C35&lt;&gt;""),"S","")),"")</f>
        <v/>
      </c>
      <c r="P35" s="17" t="str">
        <f>IFERROR(IF(P$4=$D35,"x",IF(AND(((P$4-$D35)/VLOOKUP($C35,Tableau1[],6,0))=INT(((P$4-$D35)/VLOOKUP($C35,Tableau1[],6,0))),$C35&lt;&gt;""),"S","")),"")</f>
        <v/>
      </c>
      <c r="Q35" s="17" t="str">
        <f>IFERROR(IF(Q$4=$D35,"x",IF(AND(((Q$4-$D35)/VLOOKUP($C35,Tableau1[],6,0))=INT(((Q$4-$D35)/VLOOKUP($C35,Tableau1[],6,0))),$C35&lt;&gt;""),"S","")),"")</f>
        <v/>
      </c>
      <c r="R35" s="17" t="str">
        <f>IFERROR(IF(R$4=$D35,"x",IF(AND(((R$4-$D35)/VLOOKUP($C35,Tableau1[],6,0))=INT(((R$4-$D35)/VLOOKUP($C35,Tableau1[],6,0))),$C35&lt;&gt;""),"S","")),"")</f>
        <v/>
      </c>
      <c r="S35" s="17" t="str">
        <f>IFERROR(IF(S$4=$D35,"x",IF(AND(((S$4-$D35)/VLOOKUP($C35,Tableau1[],6,0))=INT(((S$4-$D35)/VLOOKUP($C35,Tableau1[],6,0))),$C35&lt;&gt;""),"S","")),"")</f>
        <v>S</v>
      </c>
      <c r="T35" s="17" t="str">
        <f>IFERROR(IF(T$4=$D35,"x",IF(AND(((T$4-$D35)/VLOOKUP($C35,Tableau1[],6,0))=INT(((T$4-$D35)/VLOOKUP($C35,Tableau1[],6,0))),$C35&lt;&gt;""),"S","")),"")</f>
        <v/>
      </c>
      <c r="U35" s="17" t="str">
        <f>IFERROR(IF(U$4=$D35,"x",IF(AND(((U$4-$D35)/VLOOKUP($C35,Tableau1[],6,0))=INT(((U$4-$D35)/VLOOKUP($C35,Tableau1[],6,0))),$C35&lt;&gt;""),"S","")),"")</f>
        <v/>
      </c>
      <c r="V35" s="17" t="str">
        <f>IFERROR(IF(V$4=$D35,"x",IF(AND(((V$4-$D35)/VLOOKUP($C35,Tableau1[],6,0))=INT(((V$4-$D35)/VLOOKUP($C35,Tableau1[],6,0))),$C35&lt;&gt;""),"S","")),"")</f>
        <v/>
      </c>
      <c r="W35" s="17" t="str">
        <f>IFERROR(IF(W$4=$D35,"x",IF(AND(((W$4-$D35)/VLOOKUP($C35,Tableau1[],6,0))=INT(((W$4-$D35)/VLOOKUP($C35,Tableau1[],6,0))),$C35&lt;&gt;""),"S","")),"")</f>
        <v/>
      </c>
      <c r="X35" s="17" t="str">
        <f>IFERROR(IF(X$4=$D35,"x",IF(AND(((X$4-$D35)/VLOOKUP($C35,Tableau1[],6,0))=INT(((X$4-$D35)/VLOOKUP($C35,Tableau1[],6,0))),$C35&lt;&gt;""),"S","")),"")</f>
        <v/>
      </c>
      <c r="Y35" s="17" t="str">
        <f>IFERROR(IF(Y$4=$D35,"x",IF(AND(((Y$4-$D35)/VLOOKUP($C35,Tableau1[],6,0))=INT(((Y$4-$D35)/VLOOKUP($C35,Tableau1[],6,0))),$C35&lt;&gt;""),"S","")),"")</f>
        <v/>
      </c>
      <c r="Z35" s="17" t="str">
        <f>IFERROR(IF(Z$4=$D35,"x",IF(AND(((Z$4-$D35)/VLOOKUP($C35,Tableau1[],6,0))=INT(((Z$4-$D35)/VLOOKUP($C35,Tableau1[],6,0))),$C35&lt;&gt;""),"S","")),"")</f>
        <v>S</v>
      </c>
      <c r="AA35" s="17" t="str">
        <f>IFERROR(IF(AA$4=$D35,"x",IF(AND(((AA$4-$D35)/VLOOKUP($C35,Tableau1[],6,0))=INT(((AA$4-$D35)/VLOOKUP($C35,Tableau1[],6,0))),$C35&lt;&gt;""),"S","")),"")</f>
        <v/>
      </c>
      <c r="AB35" s="17" t="str">
        <f>IFERROR(IF(AB$4=$D35,"x",IF(AND(((AB$4-$D35)/VLOOKUP($C35,Tableau1[],6,0))=INT(((AB$4-$D35)/VLOOKUP($C35,Tableau1[],6,0))),$C35&lt;&gt;""),"S","")),"")</f>
        <v/>
      </c>
      <c r="AC35" s="17" t="str">
        <f>IFERROR(IF(AC$4=$D35,"x",IF(AND(((AC$4-$D35)/VLOOKUP($C35,Tableau1[],6,0))=INT(((AC$4-$D35)/VLOOKUP($C35,Tableau1[],6,0))),$C35&lt;&gt;""),"S","")),"")</f>
        <v/>
      </c>
      <c r="AD35" s="17" t="str">
        <f>IFERROR(IF(AD$4=$D35,"x",IF(AND(((AD$4-$D35)/VLOOKUP($C35,Tableau1[],6,0))=INT(((AD$4-$D35)/VLOOKUP($C35,Tableau1[],6,0))),$C35&lt;&gt;""),"S","")),"")</f>
        <v/>
      </c>
      <c r="AE35" s="17" t="str">
        <f>IFERROR(IF(AE$4=$D35,"x",IF(AND(((AE$4-$D35)/VLOOKUP($C35,Tableau1[],6,0))=INT(((AE$4-$D35)/VLOOKUP($C35,Tableau1[],6,0))),$C35&lt;&gt;""),"S","")),"")</f>
        <v/>
      </c>
      <c r="AF35" s="17" t="str">
        <f>IFERROR(IF(AF$4=$D35,"x",IF(AND(((AF$4-$D35)/VLOOKUP($C35,Tableau1[],6,0))=INT(((AF$4-$D35)/VLOOKUP($C35,Tableau1[],6,0))),$C35&lt;&gt;""),"S","")),"")</f>
        <v/>
      </c>
      <c r="AG35" s="17" t="str">
        <f>IFERROR(IF(AG$4=$D35,"x",IF(AND(((AG$4-$D35)/VLOOKUP($C35,Tableau1[],6,0))=INT(((AG$4-$D35)/VLOOKUP($C35,Tableau1[],6,0))),$C35&lt;&gt;""),"S","")),"")</f>
        <v>S</v>
      </c>
      <c r="AH35" s="55" t="str">
        <f>IFERROR(IF(AH$4=$D35,"x",IF(AND(((AH$4-$D35)/VLOOKUP($C35,Tableau1[],6,0))=INT(((AH$4-$D35)/VLOOKUP($C35,Tableau1[],6,0))),$C35&lt;&gt;""),"S","")),"")</f>
        <v/>
      </c>
      <c r="AJ35" s="5"/>
      <c r="AK35" s="100"/>
      <c r="AL35" s="100"/>
      <c r="AM35" s="100"/>
      <c r="AN35" s="100"/>
      <c r="AO35" s="100"/>
      <c r="AP35" s="100"/>
      <c r="AQ35" s="100"/>
      <c r="AR35" s="100"/>
      <c r="AS35" s="100"/>
      <c r="AT35" s="100"/>
      <c r="AU35" s="100"/>
      <c r="AV35" s="100"/>
      <c r="AW35" s="100"/>
      <c r="AX35" s="100"/>
      <c r="AY35" s="100"/>
      <c r="AZ35" s="100"/>
      <c r="BA35" s="100"/>
      <c r="BB35" s="100"/>
      <c r="BC35" s="100"/>
      <c r="BD35" s="100"/>
      <c r="BE35" s="100"/>
      <c r="BF35" s="100"/>
      <c r="BG35" s="100"/>
      <c r="BH35" s="100"/>
      <c r="BI35" s="100"/>
      <c r="BJ35" s="100"/>
      <c r="BK35" s="100"/>
      <c r="BL35" s="100"/>
      <c r="BM35" s="100"/>
      <c r="BN35" s="100"/>
      <c r="BO35" s="100"/>
      <c r="BP35" s="100"/>
      <c r="BQ35" s="100"/>
      <c r="BR35" s="100"/>
      <c r="BS35" s="100"/>
      <c r="BT35" s="100"/>
      <c r="BU35" s="100"/>
      <c r="BV35" s="100"/>
      <c r="BW35" s="100"/>
      <c r="BX35" s="100"/>
    </row>
    <row r="36" spans="1:76">
      <c r="A36" s="93"/>
      <c r="B36" s="52"/>
      <c r="C36" s="5" t="s">
        <v>228</v>
      </c>
      <c r="D36" s="18">
        <f>IF(ISBLANK(C36),0,VLOOKUP(C36,Tableau1[],2,0))</f>
        <v>0</v>
      </c>
      <c r="E36" s="15">
        <f>IF(ISBLANK(C36),0,VLOOKUP(C36,Tableau1[],7,0))</f>
        <v>5</v>
      </c>
      <c r="F36" s="24">
        <f t="shared" si="7"/>
        <v>2.1666666666666667E-5</v>
      </c>
      <c r="G36" s="16" t="str">
        <f>IFERROR(IF(G$4=$D36,"x",IF(AND(((G$4-$D36)/VLOOKUP($C36,Tableau1[],6,0))=INT(((G$4-$D36)/VLOOKUP($C36,Tableau1[],6,0))),$C36&lt;&gt;""),"S","")),"")</f>
        <v/>
      </c>
      <c r="H36" s="17" t="str">
        <f>IFERROR(IF(H$4=$D36,"x",IF(AND(((H$4-$D36)/VLOOKUP($C36,Tableau1[],6,0))=INT(((H$4-$D36)/VLOOKUP($C36,Tableau1[],6,0))),$C36&lt;&gt;""),"S","")),"")</f>
        <v/>
      </c>
      <c r="I36" s="17" t="str">
        <f>IFERROR(IF(I$4=$D36,"x",IF(AND(((I$4-$D36)/VLOOKUP($C36,Tableau1[],6,0))=INT(((I$4-$D36)/VLOOKUP($C36,Tableau1[],6,0))),$C36&lt;&gt;""),"S","")),"")</f>
        <v/>
      </c>
      <c r="J36" s="17" t="str">
        <f>IFERROR(IF(J$4=$D36,"x",IF(AND(((J$4-$D36)/VLOOKUP($C36,Tableau1[],6,0))=INT(((J$4-$D36)/VLOOKUP($C36,Tableau1[],6,0))),$C36&lt;&gt;""),"S","")),"")</f>
        <v/>
      </c>
      <c r="K36" s="17" t="str">
        <f>IFERROR(IF(K$4=$D36,"x",IF(AND(((K$4-$D36)/VLOOKUP($C36,Tableau1[],6,0))=INT(((K$4-$D36)/VLOOKUP($C36,Tableau1[],6,0))),$C36&lt;&gt;""),"S","")),"")</f>
        <v/>
      </c>
      <c r="L36" s="17" t="str">
        <f>IFERROR(IF(L$4=$D36,"x",IF(AND(((L$4-$D36)/VLOOKUP($C36,Tableau1[],6,0))=INT(((L$4-$D36)/VLOOKUP($C36,Tableau1[],6,0))),$C36&lt;&gt;""),"S","")),"")</f>
        <v>S</v>
      </c>
      <c r="M36" s="17" t="str">
        <f>IFERROR(IF(M$4=$D36,"x",IF(AND(((M$4-$D36)/VLOOKUP($C36,Tableau1[],6,0))=INT(((M$4-$D36)/VLOOKUP($C36,Tableau1[],6,0))),$C36&lt;&gt;""),"S","")),"")</f>
        <v/>
      </c>
      <c r="N36" s="17" t="str">
        <f>IFERROR(IF(N$4=$D36,"x",IF(AND(((N$4-$D36)/VLOOKUP($C36,Tableau1[],6,0))=INT(((N$4-$D36)/VLOOKUP($C36,Tableau1[],6,0))),$C36&lt;&gt;""),"S","")),"")</f>
        <v/>
      </c>
      <c r="O36" s="17" t="str">
        <f>IFERROR(IF(O$4=$D36,"x",IF(AND(((O$4-$D36)/VLOOKUP($C36,Tableau1[],6,0))=INT(((O$4-$D36)/VLOOKUP($C36,Tableau1[],6,0))),$C36&lt;&gt;""),"S","")),"")</f>
        <v/>
      </c>
      <c r="P36" s="17" t="str">
        <f>IFERROR(IF(P$4=$D36,"x",IF(AND(((P$4-$D36)/VLOOKUP($C36,Tableau1[],6,0))=INT(((P$4-$D36)/VLOOKUP($C36,Tableau1[],6,0))),$C36&lt;&gt;""),"S","")),"")</f>
        <v/>
      </c>
      <c r="Q36" s="17" t="str">
        <f>IFERROR(IF(Q$4=$D36,"x",IF(AND(((Q$4-$D36)/VLOOKUP($C36,Tableau1[],6,0))=INT(((Q$4-$D36)/VLOOKUP($C36,Tableau1[],6,0))),$C36&lt;&gt;""),"S","")),"")</f>
        <v/>
      </c>
      <c r="R36" s="17" t="str">
        <f>IFERROR(IF(R$4=$D36,"x",IF(AND(((R$4-$D36)/VLOOKUP($C36,Tableau1[],6,0))=INT(((R$4-$D36)/VLOOKUP($C36,Tableau1[],6,0))),$C36&lt;&gt;""),"S","")),"")</f>
        <v/>
      </c>
      <c r="S36" s="17" t="str">
        <f>IFERROR(IF(S$4=$D36,"x",IF(AND(((S$4-$D36)/VLOOKUP($C36,Tableau1[],6,0))=INT(((S$4-$D36)/VLOOKUP($C36,Tableau1[],6,0))),$C36&lt;&gt;""),"S","")),"")</f>
        <v>S</v>
      </c>
      <c r="T36" s="17" t="str">
        <f>IFERROR(IF(T$4=$D36,"x",IF(AND(((T$4-$D36)/VLOOKUP($C36,Tableau1[],6,0))=INT(((T$4-$D36)/VLOOKUP($C36,Tableau1[],6,0))),$C36&lt;&gt;""),"S","")),"")</f>
        <v/>
      </c>
      <c r="U36" s="17" t="str">
        <f>IFERROR(IF(U$4=$D36,"x",IF(AND(((U$4-$D36)/VLOOKUP($C36,Tableau1[],6,0))=INT(((U$4-$D36)/VLOOKUP($C36,Tableau1[],6,0))),$C36&lt;&gt;""),"S","")),"")</f>
        <v/>
      </c>
      <c r="V36" s="17" t="str">
        <f>IFERROR(IF(V$4=$D36,"x",IF(AND(((V$4-$D36)/VLOOKUP($C36,Tableau1[],6,0))=INT(((V$4-$D36)/VLOOKUP($C36,Tableau1[],6,0))),$C36&lt;&gt;""),"S","")),"")</f>
        <v/>
      </c>
      <c r="W36" s="17" t="str">
        <f>IFERROR(IF(W$4=$D36,"x",IF(AND(((W$4-$D36)/VLOOKUP($C36,Tableau1[],6,0))=INT(((W$4-$D36)/VLOOKUP($C36,Tableau1[],6,0))),$C36&lt;&gt;""),"S","")),"")</f>
        <v/>
      </c>
      <c r="X36" s="17" t="str">
        <f>IFERROR(IF(X$4=$D36,"x",IF(AND(((X$4-$D36)/VLOOKUP($C36,Tableau1[],6,0))=INT(((X$4-$D36)/VLOOKUP($C36,Tableau1[],6,0))),$C36&lt;&gt;""),"S","")),"")</f>
        <v/>
      </c>
      <c r="Y36" s="17" t="str">
        <f>IFERROR(IF(Y$4=$D36,"x",IF(AND(((Y$4-$D36)/VLOOKUP($C36,Tableau1[],6,0))=INT(((Y$4-$D36)/VLOOKUP($C36,Tableau1[],6,0))),$C36&lt;&gt;""),"S","")),"")</f>
        <v/>
      </c>
      <c r="Z36" s="17" t="str">
        <f>IFERROR(IF(Z$4=$D36,"x",IF(AND(((Z$4-$D36)/VLOOKUP($C36,Tableau1[],6,0))=INT(((Z$4-$D36)/VLOOKUP($C36,Tableau1[],6,0))),$C36&lt;&gt;""),"S","")),"")</f>
        <v>S</v>
      </c>
      <c r="AA36" s="17" t="str">
        <f>IFERROR(IF(AA$4=$D36,"x",IF(AND(((AA$4-$D36)/VLOOKUP($C36,Tableau1[],6,0))=INT(((AA$4-$D36)/VLOOKUP($C36,Tableau1[],6,0))),$C36&lt;&gt;""),"S","")),"")</f>
        <v/>
      </c>
      <c r="AB36" s="17" t="str">
        <f>IFERROR(IF(AB$4=$D36,"x",IF(AND(((AB$4-$D36)/VLOOKUP($C36,Tableau1[],6,0))=INT(((AB$4-$D36)/VLOOKUP($C36,Tableau1[],6,0))),$C36&lt;&gt;""),"S","")),"")</f>
        <v/>
      </c>
      <c r="AC36" s="17" t="str">
        <f>IFERROR(IF(AC$4=$D36,"x",IF(AND(((AC$4-$D36)/VLOOKUP($C36,Tableau1[],6,0))=INT(((AC$4-$D36)/VLOOKUP($C36,Tableau1[],6,0))),$C36&lt;&gt;""),"S","")),"")</f>
        <v/>
      </c>
      <c r="AD36" s="17" t="str">
        <f>IFERROR(IF(AD$4=$D36,"x",IF(AND(((AD$4-$D36)/VLOOKUP($C36,Tableau1[],6,0))=INT(((AD$4-$D36)/VLOOKUP($C36,Tableau1[],6,0))),$C36&lt;&gt;""),"S","")),"")</f>
        <v/>
      </c>
      <c r="AE36" s="17" t="str">
        <f>IFERROR(IF(AE$4=$D36,"x",IF(AND(((AE$4-$D36)/VLOOKUP($C36,Tableau1[],6,0))=INT(((AE$4-$D36)/VLOOKUP($C36,Tableau1[],6,0))),$C36&lt;&gt;""),"S","")),"")</f>
        <v/>
      </c>
      <c r="AF36" s="17" t="str">
        <f>IFERROR(IF(AF$4=$D36,"x",IF(AND(((AF$4-$D36)/VLOOKUP($C36,Tableau1[],6,0))=INT(((AF$4-$D36)/VLOOKUP($C36,Tableau1[],6,0))),$C36&lt;&gt;""),"S","")),"")</f>
        <v/>
      </c>
      <c r="AG36" s="17" t="str">
        <f>IFERROR(IF(AG$4=$D36,"x",IF(AND(((AG$4-$D36)/VLOOKUP($C36,Tableau1[],6,0))=INT(((AG$4-$D36)/VLOOKUP($C36,Tableau1[],6,0))),$C36&lt;&gt;""),"S","")),"")</f>
        <v>S</v>
      </c>
      <c r="AH36" s="55" t="str">
        <f>IFERROR(IF(AH$4=$D36,"x",IF(AND(((AH$4-$D36)/VLOOKUP($C36,Tableau1[],6,0))=INT(((AH$4-$D36)/VLOOKUP($C36,Tableau1[],6,0))),$C36&lt;&gt;""),"S","")),"")</f>
        <v/>
      </c>
      <c r="AJ36" s="5"/>
      <c r="AK36" s="100"/>
      <c r="AL36" s="100"/>
      <c r="AM36" s="100"/>
      <c r="AN36" s="100"/>
      <c r="AO36" s="100"/>
      <c r="AP36" s="100"/>
      <c r="AQ36" s="100"/>
      <c r="AR36" s="100"/>
      <c r="AS36" s="100"/>
      <c r="AT36" s="100"/>
      <c r="AU36" s="100"/>
      <c r="AV36" s="100"/>
      <c r="AW36" s="100"/>
      <c r="AX36" s="100"/>
      <c r="AY36" s="100"/>
      <c r="AZ36" s="100"/>
      <c r="BA36" s="100"/>
      <c r="BB36" s="100"/>
      <c r="BC36" s="100"/>
      <c r="BD36" s="100"/>
      <c r="BE36" s="100"/>
      <c r="BF36" s="100"/>
      <c r="BG36" s="100"/>
      <c r="BH36" s="100"/>
      <c r="BI36" s="100"/>
      <c r="BJ36" s="100"/>
      <c r="BK36" s="100"/>
      <c r="BL36" s="100"/>
      <c r="BM36" s="100"/>
      <c r="BN36" s="100"/>
      <c r="BO36" s="100"/>
      <c r="BP36" s="100"/>
      <c r="BQ36" s="100"/>
      <c r="BR36" s="100"/>
      <c r="BS36" s="100"/>
      <c r="BT36" s="100"/>
      <c r="BU36" s="100"/>
      <c r="BV36" s="100"/>
      <c r="BW36" s="100"/>
      <c r="BX36" s="100"/>
    </row>
    <row r="37" spans="1:76">
      <c r="A37" s="93"/>
      <c r="B37" s="52"/>
      <c r="C37" s="5" t="s">
        <v>229</v>
      </c>
      <c r="D37" s="18">
        <f>IF(ISBLANK(C37),0,VLOOKUP(C37,Tableau1[],2,0))</f>
        <v>0</v>
      </c>
      <c r="E37" s="15">
        <f>IF(ISBLANK(C37),0,VLOOKUP(C37,Tableau1[],7,0))</f>
        <v>5</v>
      </c>
      <c r="F37" s="24">
        <f t="shared" si="7"/>
        <v>2.1666666666666667E-5</v>
      </c>
      <c r="G37" s="16" t="str">
        <f>IFERROR(IF(G$4=$D37,"x",IF(AND(((G$4-$D37)/VLOOKUP($C37,Tableau1[],6,0))=INT(((G$4-$D37)/VLOOKUP($C37,Tableau1[],6,0))),$C37&lt;&gt;""),"S","")),"")</f>
        <v/>
      </c>
      <c r="H37" s="17" t="str">
        <f>IFERROR(IF(H$4=$D37,"x",IF(AND(((H$4-$D37)/VLOOKUP($C37,Tableau1[],6,0))=INT(((H$4-$D37)/VLOOKUP($C37,Tableau1[],6,0))),$C37&lt;&gt;""),"S","")),"")</f>
        <v/>
      </c>
      <c r="I37" s="17" t="str">
        <f>IFERROR(IF(I$4=$D37,"x",IF(AND(((I$4-$D37)/VLOOKUP($C37,Tableau1[],6,0))=INT(((I$4-$D37)/VLOOKUP($C37,Tableau1[],6,0))),$C37&lt;&gt;""),"S","")),"")</f>
        <v/>
      </c>
      <c r="J37" s="17" t="str">
        <f>IFERROR(IF(J$4=$D37,"x",IF(AND(((J$4-$D37)/VLOOKUP($C37,Tableau1[],6,0))=INT(((J$4-$D37)/VLOOKUP($C37,Tableau1[],6,0))),$C37&lt;&gt;""),"S","")),"")</f>
        <v/>
      </c>
      <c r="K37" s="17" t="str">
        <f>IFERROR(IF(K$4=$D37,"x",IF(AND(((K$4-$D37)/VLOOKUP($C37,Tableau1[],6,0))=INT(((K$4-$D37)/VLOOKUP($C37,Tableau1[],6,0))),$C37&lt;&gt;""),"S","")),"")</f>
        <v/>
      </c>
      <c r="L37" s="17" t="str">
        <f>IFERROR(IF(L$4=$D37,"x",IF(AND(((L$4-$D37)/VLOOKUP($C37,Tableau1[],6,0))=INT(((L$4-$D37)/VLOOKUP($C37,Tableau1[],6,0))),$C37&lt;&gt;""),"S","")),"")</f>
        <v>S</v>
      </c>
      <c r="M37" s="17" t="str">
        <f>IFERROR(IF(M$4=$D37,"x",IF(AND(((M$4-$D37)/VLOOKUP($C37,Tableau1[],6,0))=INT(((M$4-$D37)/VLOOKUP($C37,Tableau1[],6,0))),$C37&lt;&gt;""),"S","")),"")</f>
        <v/>
      </c>
      <c r="N37" s="17" t="str">
        <f>IFERROR(IF(N$4=$D37,"x",IF(AND(((N$4-$D37)/VLOOKUP($C37,Tableau1[],6,0))=INT(((N$4-$D37)/VLOOKUP($C37,Tableau1[],6,0))),$C37&lt;&gt;""),"S","")),"")</f>
        <v/>
      </c>
      <c r="O37" s="17" t="str">
        <f>IFERROR(IF(O$4=$D37,"x",IF(AND(((O$4-$D37)/VLOOKUP($C37,Tableau1[],6,0))=INT(((O$4-$D37)/VLOOKUP($C37,Tableau1[],6,0))),$C37&lt;&gt;""),"S","")),"")</f>
        <v/>
      </c>
      <c r="P37" s="17" t="str">
        <f>IFERROR(IF(P$4=$D37,"x",IF(AND(((P$4-$D37)/VLOOKUP($C37,Tableau1[],6,0))=INT(((P$4-$D37)/VLOOKUP($C37,Tableau1[],6,0))),$C37&lt;&gt;""),"S","")),"")</f>
        <v/>
      </c>
      <c r="Q37" s="17" t="str">
        <f>IFERROR(IF(Q$4=$D37,"x",IF(AND(((Q$4-$D37)/VLOOKUP($C37,Tableau1[],6,0))=INT(((Q$4-$D37)/VLOOKUP($C37,Tableau1[],6,0))),$C37&lt;&gt;""),"S","")),"")</f>
        <v/>
      </c>
      <c r="R37" s="17" t="str">
        <f>IFERROR(IF(R$4=$D37,"x",IF(AND(((R$4-$D37)/VLOOKUP($C37,Tableau1[],6,0))=INT(((R$4-$D37)/VLOOKUP($C37,Tableau1[],6,0))),$C37&lt;&gt;""),"S","")),"")</f>
        <v/>
      </c>
      <c r="S37" s="17" t="str">
        <f>IFERROR(IF(S$4=$D37,"x",IF(AND(((S$4-$D37)/VLOOKUP($C37,Tableau1[],6,0))=INT(((S$4-$D37)/VLOOKUP($C37,Tableau1[],6,0))),$C37&lt;&gt;""),"S","")),"")</f>
        <v>S</v>
      </c>
      <c r="T37" s="17" t="str">
        <f>IFERROR(IF(T$4=$D37,"x",IF(AND(((T$4-$D37)/VLOOKUP($C37,Tableau1[],6,0))=INT(((T$4-$D37)/VLOOKUP($C37,Tableau1[],6,0))),$C37&lt;&gt;""),"S","")),"")</f>
        <v/>
      </c>
      <c r="U37" s="17" t="str">
        <f>IFERROR(IF(U$4=$D37,"x",IF(AND(((U$4-$D37)/VLOOKUP($C37,Tableau1[],6,0))=INT(((U$4-$D37)/VLOOKUP($C37,Tableau1[],6,0))),$C37&lt;&gt;""),"S","")),"")</f>
        <v/>
      </c>
      <c r="V37" s="17" t="str">
        <f>IFERROR(IF(V$4=$D37,"x",IF(AND(((V$4-$D37)/VLOOKUP($C37,Tableau1[],6,0))=INT(((V$4-$D37)/VLOOKUP($C37,Tableau1[],6,0))),$C37&lt;&gt;""),"S","")),"")</f>
        <v/>
      </c>
      <c r="W37" s="17" t="str">
        <f>IFERROR(IF(W$4=$D37,"x",IF(AND(((W$4-$D37)/VLOOKUP($C37,Tableau1[],6,0))=INT(((W$4-$D37)/VLOOKUP($C37,Tableau1[],6,0))),$C37&lt;&gt;""),"S","")),"")</f>
        <v/>
      </c>
      <c r="X37" s="17" t="str">
        <f>IFERROR(IF(X$4=$D37,"x",IF(AND(((X$4-$D37)/VLOOKUP($C37,Tableau1[],6,0))=INT(((X$4-$D37)/VLOOKUP($C37,Tableau1[],6,0))),$C37&lt;&gt;""),"S","")),"")</f>
        <v/>
      </c>
      <c r="Y37" s="17" t="str">
        <f>IFERROR(IF(Y$4=$D37,"x",IF(AND(((Y$4-$D37)/VLOOKUP($C37,Tableau1[],6,0))=INT(((Y$4-$D37)/VLOOKUP($C37,Tableau1[],6,0))),$C37&lt;&gt;""),"S","")),"")</f>
        <v/>
      </c>
      <c r="Z37" s="17" t="str">
        <f>IFERROR(IF(Z$4=$D37,"x",IF(AND(((Z$4-$D37)/VLOOKUP($C37,Tableau1[],6,0))=INT(((Z$4-$D37)/VLOOKUP($C37,Tableau1[],6,0))),$C37&lt;&gt;""),"S","")),"")</f>
        <v>S</v>
      </c>
      <c r="AA37" s="17" t="str">
        <f>IFERROR(IF(AA$4=$D37,"x",IF(AND(((AA$4-$D37)/VLOOKUP($C37,Tableau1[],6,0))=INT(((AA$4-$D37)/VLOOKUP($C37,Tableau1[],6,0))),$C37&lt;&gt;""),"S","")),"")</f>
        <v/>
      </c>
      <c r="AB37" s="17" t="str">
        <f>IFERROR(IF(AB$4=$D37,"x",IF(AND(((AB$4-$D37)/VLOOKUP($C37,Tableau1[],6,0))=INT(((AB$4-$D37)/VLOOKUP($C37,Tableau1[],6,0))),$C37&lt;&gt;""),"S","")),"")</f>
        <v/>
      </c>
      <c r="AC37" s="17" t="str">
        <f>IFERROR(IF(AC$4=$D37,"x",IF(AND(((AC$4-$D37)/VLOOKUP($C37,Tableau1[],6,0))=INT(((AC$4-$D37)/VLOOKUP($C37,Tableau1[],6,0))),$C37&lt;&gt;""),"S","")),"")</f>
        <v/>
      </c>
      <c r="AD37" s="17" t="str">
        <f>IFERROR(IF(AD$4=$D37,"x",IF(AND(((AD$4-$D37)/VLOOKUP($C37,Tableau1[],6,0))=INT(((AD$4-$D37)/VLOOKUP($C37,Tableau1[],6,0))),$C37&lt;&gt;""),"S","")),"")</f>
        <v/>
      </c>
      <c r="AE37" s="17" t="str">
        <f>IFERROR(IF(AE$4=$D37,"x",IF(AND(((AE$4-$D37)/VLOOKUP($C37,Tableau1[],6,0))=INT(((AE$4-$D37)/VLOOKUP($C37,Tableau1[],6,0))),$C37&lt;&gt;""),"S","")),"")</f>
        <v/>
      </c>
      <c r="AF37" s="17" t="str">
        <f>IFERROR(IF(AF$4=$D37,"x",IF(AND(((AF$4-$D37)/VLOOKUP($C37,Tableau1[],6,0))=INT(((AF$4-$D37)/VLOOKUP($C37,Tableau1[],6,0))),$C37&lt;&gt;""),"S","")),"")</f>
        <v/>
      </c>
      <c r="AG37" s="17" t="str">
        <f>IFERROR(IF(AG$4=$D37,"x",IF(AND(((AG$4-$D37)/VLOOKUP($C37,Tableau1[],6,0))=INT(((AG$4-$D37)/VLOOKUP($C37,Tableau1[],6,0))),$C37&lt;&gt;""),"S","")),"")</f>
        <v>S</v>
      </c>
      <c r="AH37" s="55" t="str">
        <f>IFERROR(IF(AH$4=$D37,"x",IF(AND(((AH$4-$D37)/VLOOKUP($C37,Tableau1[],6,0))=INT(((AH$4-$D37)/VLOOKUP($C37,Tableau1[],6,0))),$C37&lt;&gt;""),"S","")),"")</f>
        <v/>
      </c>
      <c r="AJ37" s="5"/>
      <c r="AK37" s="100"/>
      <c r="AL37" s="100"/>
      <c r="AM37" s="100"/>
      <c r="AN37" s="100"/>
      <c r="AO37" s="100"/>
      <c r="AP37" s="100"/>
      <c r="AQ37" s="100"/>
      <c r="AR37" s="100"/>
      <c r="AS37" s="100"/>
      <c r="AT37" s="100"/>
      <c r="AU37" s="100"/>
      <c r="AV37" s="100"/>
      <c r="AW37" s="100"/>
      <c r="AX37" s="100"/>
      <c r="AY37" s="100"/>
      <c r="AZ37" s="100"/>
      <c r="BA37" s="100"/>
      <c r="BB37" s="100"/>
      <c r="BC37" s="100"/>
      <c r="BD37" s="100"/>
      <c r="BE37" s="100"/>
      <c r="BF37" s="100"/>
      <c r="BG37" s="100"/>
      <c r="BH37" s="100"/>
      <c r="BI37" s="100"/>
      <c r="BJ37" s="100"/>
      <c r="BK37" s="100"/>
      <c r="BL37" s="100"/>
      <c r="BM37" s="100"/>
      <c r="BN37" s="100"/>
      <c r="BO37" s="100"/>
      <c r="BP37" s="100"/>
      <c r="BQ37" s="100"/>
      <c r="BR37" s="100"/>
      <c r="BS37" s="100"/>
      <c r="BT37" s="100"/>
      <c r="BU37" s="100"/>
      <c r="BV37" s="100"/>
      <c r="BW37" s="100"/>
      <c r="BX37" s="100"/>
    </row>
    <row r="38" spans="1:76">
      <c r="A38" s="93"/>
      <c r="B38" s="52"/>
      <c r="C38" s="5" t="s">
        <v>230</v>
      </c>
      <c r="D38" s="18">
        <f>IF(ISBLANK(C38),0,VLOOKUP(C38,Tableau1[],2,0))</f>
        <v>0</v>
      </c>
      <c r="E38" s="15">
        <f>IF(ISBLANK(C38),0,VLOOKUP(C38,Tableau1[],7,0))</f>
        <v>1</v>
      </c>
      <c r="F38" s="24">
        <f t="shared" si="7"/>
        <v>4.3333333333333331E-6</v>
      </c>
      <c r="G38" s="16" t="str">
        <f>IFERROR(IF(G$4=$D38,"x",IF(AND(((G$4-$D38)/VLOOKUP($C38,Tableau1[],6,0))=INT(((G$4-$D38)/VLOOKUP($C38,Tableau1[],6,0))),$C38&lt;&gt;""),"S","")),"")</f>
        <v/>
      </c>
      <c r="H38" s="17" t="str">
        <f>IFERROR(IF(H$4=$D38,"x",IF(AND(((H$4-$D38)/VLOOKUP($C38,Tableau1[],6,0))=INT(((H$4-$D38)/VLOOKUP($C38,Tableau1[],6,0))),$C38&lt;&gt;""),"S","")),"")</f>
        <v/>
      </c>
      <c r="I38" s="17" t="str">
        <f>IFERROR(IF(I$4=$D38,"x",IF(AND(((I$4-$D38)/VLOOKUP($C38,Tableau1[],6,0))=INT(((I$4-$D38)/VLOOKUP($C38,Tableau1[],6,0))),$C38&lt;&gt;""),"S","")),"")</f>
        <v/>
      </c>
      <c r="J38" s="17" t="str">
        <f>IFERROR(IF(J$4=$D38,"x",IF(AND(((J$4-$D38)/VLOOKUP($C38,Tableau1[],6,0))=INT(((J$4-$D38)/VLOOKUP($C38,Tableau1[],6,0))),$C38&lt;&gt;""),"S","")),"")</f>
        <v/>
      </c>
      <c r="K38" s="17" t="str">
        <f>IFERROR(IF(K$4=$D38,"x",IF(AND(((K$4-$D38)/VLOOKUP($C38,Tableau1[],6,0))=INT(((K$4-$D38)/VLOOKUP($C38,Tableau1[],6,0))),$C38&lt;&gt;""),"S","")),"")</f>
        <v/>
      </c>
      <c r="L38" s="17" t="str">
        <f>IFERROR(IF(L$4=$D38,"x",IF(AND(((L$4-$D38)/VLOOKUP($C38,Tableau1[],6,0))=INT(((L$4-$D38)/VLOOKUP($C38,Tableau1[],6,0))),$C38&lt;&gt;""),"S","")),"")</f>
        <v>S</v>
      </c>
      <c r="M38" s="17" t="str">
        <f>IFERROR(IF(M$4=$D38,"x",IF(AND(((M$4-$D38)/VLOOKUP($C38,Tableau1[],6,0))=INT(((M$4-$D38)/VLOOKUP($C38,Tableau1[],6,0))),$C38&lt;&gt;""),"S","")),"")</f>
        <v/>
      </c>
      <c r="N38" s="17" t="str">
        <f>IFERROR(IF(N$4=$D38,"x",IF(AND(((N$4-$D38)/VLOOKUP($C38,Tableau1[],6,0))=INT(((N$4-$D38)/VLOOKUP($C38,Tableau1[],6,0))),$C38&lt;&gt;""),"S","")),"")</f>
        <v/>
      </c>
      <c r="O38" s="17" t="str">
        <f>IFERROR(IF(O$4=$D38,"x",IF(AND(((O$4-$D38)/VLOOKUP($C38,Tableau1[],6,0))=INT(((O$4-$D38)/VLOOKUP($C38,Tableau1[],6,0))),$C38&lt;&gt;""),"S","")),"")</f>
        <v/>
      </c>
      <c r="P38" s="17" t="str">
        <f>IFERROR(IF(P$4=$D38,"x",IF(AND(((P$4-$D38)/VLOOKUP($C38,Tableau1[],6,0))=INT(((P$4-$D38)/VLOOKUP($C38,Tableau1[],6,0))),$C38&lt;&gt;""),"S","")),"")</f>
        <v/>
      </c>
      <c r="Q38" s="17" t="str">
        <f>IFERROR(IF(Q$4=$D38,"x",IF(AND(((Q$4-$D38)/VLOOKUP($C38,Tableau1[],6,0))=INT(((Q$4-$D38)/VLOOKUP($C38,Tableau1[],6,0))),$C38&lt;&gt;""),"S","")),"")</f>
        <v/>
      </c>
      <c r="R38" s="17" t="str">
        <f>IFERROR(IF(R$4=$D38,"x",IF(AND(((R$4-$D38)/VLOOKUP($C38,Tableau1[],6,0))=INT(((R$4-$D38)/VLOOKUP($C38,Tableau1[],6,0))),$C38&lt;&gt;""),"S","")),"")</f>
        <v/>
      </c>
      <c r="S38" s="17" t="str">
        <f>IFERROR(IF(S$4=$D38,"x",IF(AND(((S$4-$D38)/VLOOKUP($C38,Tableau1[],6,0))=INT(((S$4-$D38)/VLOOKUP($C38,Tableau1[],6,0))),$C38&lt;&gt;""),"S","")),"")</f>
        <v>S</v>
      </c>
      <c r="T38" s="17" t="str">
        <f>IFERROR(IF(T$4=$D38,"x",IF(AND(((T$4-$D38)/VLOOKUP($C38,Tableau1[],6,0))=INT(((T$4-$D38)/VLOOKUP($C38,Tableau1[],6,0))),$C38&lt;&gt;""),"S","")),"")</f>
        <v/>
      </c>
      <c r="U38" s="17" t="str">
        <f>IFERROR(IF(U$4=$D38,"x",IF(AND(((U$4-$D38)/VLOOKUP($C38,Tableau1[],6,0))=INT(((U$4-$D38)/VLOOKUP($C38,Tableau1[],6,0))),$C38&lt;&gt;""),"S","")),"")</f>
        <v/>
      </c>
      <c r="V38" s="17" t="str">
        <f>IFERROR(IF(V$4=$D38,"x",IF(AND(((V$4-$D38)/VLOOKUP($C38,Tableau1[],6,0))=INT(((V$4-$D38)/VLOOKUP($C38,Tableau1[],6,0))),$C38&lt;&gt;""),"S","")),"")</f>
        <v/>
      </c>
      <c r="W38" s="17" t="str">
        <f>IFERROR(IF(W$4=$D38,"x",IF(AND(((W$4-$D38)/VLOOKUP($C38,Tableau1[],6,0))=INT(((W$4-$D38)/VLOOKUP($C38,Tableau1[],6,0))),$C38&lt;&gt;""),"S","")),"")</f>
        <v/>
      </c>
      <c r="X38" s="17" t="str">
        <f>IFERROR(IF(X$4=$D38,"x",IF(AND(((X$4-$D38)/VLOOKUP($C38,Tableau1[],6,0))=INT(((X$4-$D38)/VLOOKUP($C38,Tableau1[],6,0))),$C38&lt;&gt;""),"S","")),"")</f>
        <v/>
      </c>
      <c r="Y38" s="17" t="str">
        <f>IFERROR(IF(Y$4=$D38,"x",IF(AND(((Y$4-$D38)/VLOOKUP($C38,Tableau1[],6,0))=INT(((Y$4-$D38)/VLOOKUP($C38,Tableau1[],6,0))),$C38&lt;&gt;""),"S","")),"")</f>
        <v/>
      </c>
      <c r="Z38" s="17" t="str">
        <f>IFERROR(IF(Z$4=$D38,"x",IF(AND(((Z$4-$D38)/VLOOKUP($C38,Tableau1[],6,0))=INT(((Z$4-$D38)/VLOOKUP($C38,Tableau1[],6,0))),$C38&lt;&gt;""),"S","")),"")</f>
        <v>S</v>
      </c>
      <c r="AA38" s="17" t="str">
        <f>IFERROR(IF(AA$4=$D38,"x",IF(AND(((AA$4-$D38)/VLOOKUP($C38,Tableau1[],6,0))=INT(((AA$4-$D38)/VLOOKUP($C38,Tableau1[],6,0))),$C38&lt;&gt;""),"S","")),"")</f>
        <v/>
      </c>
      <c r="AB38" s="17" t="str">
        <f>IFERROR(IF(AB$4=$D38,"x",IF(AND(((AB$4-$D38)/VLOOKUP($C38,Tableau1[],6,0))=INT(((AB$4-$D38)/VLOOKUP($C38,Tableau1[],6,0))),$C38&lt;&gt;""),"S","")),"")</f>
        <v/>
      </c>
      <c r="AC38" s="17" t="str">
        <f>IFERROR(IF(AC$4=$D38,"x",IF(AND(((AC$4-$D38)/VLOOKUP($C38,Tableau1[],6,0))=INT(((AC$4-$D38)/VLOOKUP($C38,Tableau1[],6,0))),$C38&lt;&gt;""),"S","")),"")</f>
        <v/>
      </c>
      <c r="AD38" s="17" t="str">
        <f>IFERROR(IF(AD$4=$D38,"x",IF(AND(((AD$4-$D38)/VLOOKUP($C38,Tableau1[],6,0))=INT(((AD$4-$D38)/VLOOKUP($C38,Tableau1[],6,0))),$C38&lt;&gt;""),"S","")),"")</f>
        <v/>
      </c>
      <c r="AE38" s="17" t="str">
        <f>IFERROR(IF(AE$4=$D38,"x",IF(AND(((AE$4-$D38)/VLOOKUP($C38,Tableau1[],6,0))=INT(((AE$4-$D38)/VLOOKUP($C38,Tableau1[],6,0))),$C38&lt;&gt;""),"S","")),"")</f>
        <v/>
      </c>
      <c r="AF38" s="17" t="str">
        <f>IFERROR(IF(AF$4=$D38,"x",IF(AND(((AF$4-$D38)/VLOOKUP($C38,Tableau1[],6,0))=INT(((AF$4-$D38)/VLOOKUP($C38,Tableau1[],6,0))),$C38&lt;&gt;""),"S","")),"")</f>
        <v/>
      </c>
      <c r="AG38" s="17" t="str">
        <f>IFERROR(IF(AG$4=$D38,"x",IF(AND(((AG$4-$D38)/VLOOKUP($C38,Tableau1[],6,0))=INT(((AG$4-$D38)/VLOOKUP($C38,Tableau1[],6,0))),$C38&lt;&gt;""),"S","")),"")</f>
        <v>S</v>
      </c>
      <c r="AH38" s="55" t="str">
        <f>IFERROR(IF(AH$4=$D38,"x",IF(AND(((AH$4-$D38)/VLOOKUP($C38,Tableau1[],6,0))=INT(((AH$4-$D38)/VLOOKUP($C38,Tableau1[],6,0))),$C38&lt;&gt;""),"S","")),"")</f>
        <v/>
      </c>
      <c r="AI38" s="7"/>
      <c r="AJ38" s="5"/>
      <c r="AK38" s="100"/>
      <c r="AL38" s="100"/>
      <c r="AM38" s="100"/>
      <c r="AN38" s="100"/>
      <c r="AO38" s="100"/>
      <c r="AP38" s="100"/>
      <c r="AQ38" s="100"/>
      <c r="AR38" s="100"/>
      <c r="AS38" s="100"/>
      <c r="AT38" s="100"/>
      <c r="AU38" s="100"/>
      <c r="AV38" s="100"/>
      <c r="AW38" s="100"/>
      <c r="AX38" s="100"/>
      <c r="AY38" s="100"/>
      <c r="AZ38" s="100"/>
      <c r="BA38" s="100"/>
      <c r="BB38" s="100"/>
      <c r="BC38" s="100"/>
      <c r="BD38" s="100"/>
      <c r="BE38" s="100"/>
      <c r="BF38" s="100"/>
      <c r="BG38" s="100"/>
      <c r="BH38" s="100"/>
      <c r="BI38" s="100"/>
      <c r="BJ38" s="100"/>
      <c r="BK38" s="100"/>
      <c r="BL38" s="100"/>
      <c r="BM38" s="100"/>
      <c r="BN38" s="100"/>
      <c r="BO38" s="100"/>
      <c r="BP38" s="100"/>
      <c r="BQ38" s="100"/>
      <c r="BR38" s="100"/>
      <c r="BS38" s="100"/>
      <c r="BT38" s="100"/>
      <c r="BU38" s="100"/>
      <c r="BV38" s="100"/>
      <c r="BW38" s="100"/>
      <c r="BX38" s="100"/>
    </row>
    <row r="39" spans="1:76">
      <c r="A39" s="93"/>
      <c r="B39" s="52"/>
      <c r="C39" s="5" t="s">
        <v>231</v>
      </c>
      <c r="D39" s="18">
        <f>IF(ISBLANK(C39),0,VLOOKUP(C39,Tableau1[],2,0))</f>
        <v>0</v>
      </c>
      <c r="E39" s="15">
        <f>IF(ISBLANK(C39),0,VLOOKUP(C39,Tableau1[],7,0))</f>
        <v>15</v>
      </c>
      <c r="F39" s="24">
        <f t="shared" si="7"/>
        <v>6.4999999999999994E-5</v>
      </c>
      <c r="G39" s="16" t="str">
        <f>IFERROR(IF(G$4=$D39,"x",IF(AND(((G$4-$D39)/VLOOKUP($C39,Tableau1[],6,0))=INT(((G$4-$D39)/VLOOKUP($C39,Tableau1[],6,0))),$C39&lt;&gt;""),"S","")),"")</f>
        <v/>
      </c>
      <c r="H39" s="17" t="str">
        <f>IFERROR(IF(H$4=$D39,"x",IF(AND(((H$4-$D39)/VLOOKUP($C39,Tableau1[],6,0))=INT(((H$4-$D39)/VLOOKUP($C39,Tableau1[],6,0))),$C39&lt;&gt;""),"S","")),"")</f>
        <v/>
      </c>
      <c r="I39" s="17" t="str">
        <f>IFERROR(IF(I$4=$D39,"x",IF(AND(((I$4-$D39)/VLOOKUP($C39,Tableau1[],6,0))=INT(((I$4-$D39)/VLOOKUP($C39,Tableau1[],6,0))),$C39&lt;&gt;""),"S","")),"")</f>
        <v/>
      </c>
      <c r="J39" s="17" t="str">
        <f>IFERROR(IF(J$4=$D39,"x",IF(AND(((J$4-$D39)/VLOOKUP($C39,Tableau1[],6,0))=INT(((J$4-$D39)/VLOOKUP($C39,Tableau1[],6,0))),$C39&lt;&gt;""),"S","")),"")</f>
        <v/>
      </c>
      <c r="K39" s="17" t="str">
        <f>IFERROR(IF(K$4=$D39,"x",IF(AND(((K$4-$D39)/VLOOKUP($C39,Tableau1[],6,0))=INT(((K$4-$D39)/VLOOKUP($C39,Tableau1[],6,0))),$C39&lt;&gt;""),"S","")),"")</f>
        <v/>
      </c>
      <c r="L39" s="17" t="str">
        <f>IFERROR(IF(L$4=$D39,"x",IF(AND(((L$4-$D39)/VLOOKUP($C39,Tableau1[],6,0))=INT(((L$4-$D39)/VLOOKUP($C39,Tableau1[],6,0))),$C39&lt;&gt;""),"S","")),"")</f>
        <v/>
      </c>
      <c r="M39" s="17" t="str">
        <f>IFERROR(IF(M$4=$D39,"x",IF(AND(((M$4-$D39)/VLOOKUP($C39,Tableau1[],6,0))=INT(((M$4-$D39)/VLOOKUP($C39,Tableau1[],6,0))),$C39&lt;&gt;""),"S","")),"")</f>
        <v/>
      </c>
      <c r="N39" s="17" t="str">
        <f>IFERROR(IF(N$4=$D39,"x",IF(AND(((N$4-$D39)/VLOOKUP($C39,Tableau1[],6,0))=INT(((N$4-$D39)/VLOOKUP($C39,Tableau1[],6,0))),$C39&lt;&gt;""),"S","")),"")</f>
        <v/>
      </c>
      <c r="O39" s="17" t="str">
        <f>IFERROR(IF(O$4=$D39,"x",IF(AND(((O$4-$D39)/VLOOKUP($C39,Tableau1[],6,0))=INT(((O$4-$D39)/VLOOKUP($C39,Tableau1[],6,0))),$C39&lt;&gt;""),"S","")),"")</f>
        <v/>
      </c>
      <c r="P39" s="17" t="str">
        <f>IFERROR(IF(P$4=$D39,"x",IF(AND(((P$4-$D39)/VLOOKUP($C39,Tableau1[],6,0))=INT(((P$4-$D39)/VLOOKUP($C39,Tableau1[],6,0))),$C39&lt;&gt;""),"S","")),"")</f>
        <v/>
      </c>
      <c r="Q39" s="17" t="str">
        <f>IFERROR(IF(Q$4=$D39,"x",IF(AND(((Q$4-$D39)/VLOOKUP($C39,Tableau1[],6,0))=INT(((Q$4-$D39)/VLOOKUP($C39,Tableau1[],6,0))),$C39&lt;&gt;""),"S","")),"")</f>
        <v/>
      </c>
      <c r="R39" s="17" t="str">
        <f>IFERROR(IF(R$4=$D39,"x",IF(AND(((R$4-$D39)/VLOOKUP($C39,Tableau1[],6,0))=INT(((R$4-$D39)/VLOOKUP($C39,Tableau1[],6,0))),$C39&lt;&gt;""),"S","")),"")</f>
        <v/>
      </c>
      <c r="S39" s="17" t="str">
        <f>IFERROR(IF(S$4=$D39,"x",IF(AND(((S$4-$D39)/VLOOKUP($C39,Tableau1[],6,0))=INT(((S$4-$D39)/VLOOKUP($C39,Tableau1[],6,0))),$C39&lt;&gt;""),"S","")),"")</f>
        <v/>
      </c>
      <c r="T39" s="17" t="str">
        <f>IFERROR(IF(T$4=$D39,"x",IF(AND(((T$4-$D39)/VLOOKUP($C39,Tableau1[],6,0))=INT(((T$4-$D39)/VLOOKUP($C39,Tableau1[],6,0))),$C39&lt;&gt;""),"S","")),"")</f>
        <v/>
      </c>
      <c r="U39" s="17" t="str">
        <f>IFERROR(IF(U$4=$D39,"x",IF(AND(((U$4-$D39)/VLOOKUP($C39,Tableau1[],6,0))=INT(((U$4-$D39)/VLOOKUP($C39,Tableau1[],6,0))),$C39&lt;&gt;""),"S","")),"")</f>
        <v/>
      </c>
      <c r="V39" s="17" t="str">
        <f>IFERROR(IF(V$4=$D39,"x",IF(AND(((V$4-$D39)/VLOOKUP($C39,Tableau1[],6,0))=INT(((V$4-$D39)/VLOOKUP($C39,Tableau1[],6,0))),$C39&lt;&gt;""),"S","")),"")</f>
        <v/>
      </c>
      <c r="W39" s="17" t="str">
        <f>IFERROR(IF(W$4=$D39,"x",IF(AND(((W$4-$D39)/VLOOKUP($C39,Tableau1[],6,0))=INT(((W$4-$D39)/VLOOKUP($C39,Tableau1[],6,0))),$C39&lt;&gt;""),"S","")),"")</f>
        <v/>
      </c>
      <c r="X39" s="17" t="str">
        <f>IFERROR(IF(X$4=$D39,"x",IF(AND(((X$4-$D39)/VLOOKUP($C39,Tableau1[],6,0))=INT(((X$4-$D39)/VLOOKUP($C39,Tableau1[],6,0))),$C39&lt;&gt;""),"S","")),"")</f>
        <v/>
      </c>
      <c r="Y39" s="17" t="str">
        <f>IFERROR(IF(Y$4=$D39,"x",IF(AND(((Y$4-$D39)/VLOOKUP($C39,Tableau1[],6,0))=INT(((Y$4-$D39)/VLOOKUP($C39,Tableau1[],6,0))),$C39&lt;&gt;""),"S","")),"")</f>
        <v/>
      </c>
      <c r="Z39" s="17" t="str">
        <f>IFERROR(IF(Z$4=$D39,"x",IF(AND(((Z$4-$D39)/VLOOKUP($C39,Tableau1[],6,0))=INT(((Z$4-$D39)/VLOOKUP($C39,Tableau1[],6,0))),$C39&lt;&gt;""),"S","")),"")</f>
        <v/>
      </c>
      <c r="AA39" s="17" t="str">
        <f>IFERROR(IF(AA$4=$D39,"x",IF(AND(((AA$4-$D39)/VLOOKUP($C39,Tableau1[],6,0))=INT(((AA$4-$D39)/VLOOKUP($C39,Tableau1[],6,0))),$C39&lt;&gt;""),"S","")),"")</f>
        <v/>
      </c>
      <c r="AB39" s="17" t="str">
        <f>IFERROR(IF(AB$4=$D39,"x",IF(AND(((AB$4-$D39)/VLOOKUP($C39,Tableau1[],6,0))=INT(((AB$4-$D39)/VLOOKUP($C39,Tableau1[],6,0))),$C39&lt;&gt;""),"S","")),"")</f>
        <v/>
      </c>
      <c r="AC39" s="17" t="str">
        <f>IFERROR(IF(AC$4=$D39,"x",IF(AND(((AC$4-$D39)/VLOOKUP($C39,Tableau1[],6,0))=INT(((AC$4-$D39)/VLOOKUP($C39,Tableau1[],6,0))),$C39&lt;&gt;""),"S","")),"")</f>
        <v/>
      </c>
      <c r="AD39" s="17" t="str">
        <f>IFERROR(IF(AD$4=$D39,"x",IF(AND(((AD$4-$D39)/VLOOKUP($C39,Tableau1[],6,0))=INT(((AD$4-$D39)/VLOOKUP($C39,Tableau1[],6,0))),$C39&lt;&gt;""),"S","")),"")</f>
        <v/>
      </c>
      <c r="AE39" s="17" t="str">
        <f>IFERROR(IF(AE$4=$D39,"x",IF(AND(((AE$4-$D39)/VLOOKUP($C39,Tableau1[],6,0))=INT(((AE$4-$D39)/VLOOKUP($C39,Tableau1[],6,0))),$C39&lt;&gt;""),"S","")),"")</f>
        <v/>
      </c>
      <c r="AF39" s="17" t="str">
        <f>IFERROR(IF(AF$4=$D39,"x",IF(AND(((AF$4-$D39)/VLOOKUP($C39,Tableau1[],6,0))=INT(((AF$4-$D39)/VLOOKUP($C39,Tableau1[],6,0))),$C39&lt;&gt;""),"S","")),"")</f>
        <v>S</v>
      </c>
      <c r="AG39" s="17" t="str">
        <f>IFERROR(IF(AG$4=$D39,"x",IF(AND(((AG$4-$D39)/VLOOKUP($C39,Tableau1[],6,0))=INT(((AG$4-$D39)/VLOOKUP($C39,Tableau1[],6,0))),$C39&lt;&gt;""),"S","")),"")</f>
        <v/>
      </c>
      <c r="AH39" s="55" t="str">
        <f>IFERROR(IF(AH$4=$D39,"x",IF(AND(((AH$4-$D39)/VLOOKUP($C39,Tableau1[],6,0))=INT(((AH$4-$D39)/VLOOKUP($C39,Tableau1[],6,0))),$C39&lt;&gt;""),"S","")),"")</f>
        <v/>
      </c>
      <c r="AI39" s="7"/>
      <c r="AJ39" s="5"/>
      <c r="AK39" s="100"/>
      <c r="AL39" s="100"/>
      <c r="AM39" s="100"/>
      <c r="AN39" s="100"/>
      <c r="AO39" s="100"/>
      <c r="AP39" s="100"/>
      <c r="AQ39" s="100"/>
      <c r="AR39" s="100"/>
      <c r="AS39" s="100"/>
      <c r="AT39" s="100"/>
      <c r="AU39" s="100"/>
      <c r="AV39" s="100"/>
      <c r="AW39" s="100"/>
      <c r="AX39" s="100"/>
      <c r="AY39" s="100"/>
      <c r="AZ39" s="100"/>
      <c r="BA39" s="100"/>
      <c r="BB39" s="100"/>
      <c r="BC39" s="100"/>
      <c r="BD39" s="100"/>
      <c r="BE39" s="100"/>
      <c r="BF39" s="100"/>
      <c r="BG39" s="100"/>
      <c r="BH39" s="100"/>
      <c r="BI39" s="100"/>
      <c r="BJ39" s="100"/>
      <c r="BK39" s="100"/>
      <c r="BL39" s="100"/>
      <c r="BM39" s="100"/>
      <c r="BN39" s="100"/>
      <c r="BO39" s="100"/>
      <c r="BP39" s="100"/>
      <c r="BQ39" s="100"/>
      <c r="BR39" s="100"/>
      <c r="BS39" s="100"/>
      <c r="BT39" s="100"/>
      <c r="BU39" s="100"/>
      <c r="BV39" s="100"/>
      <c r="BW39" s="100"/>
      <c r="BX39" s="100"/>
    </row>
    <row r="40" spans="1:76" ht="15.75" thickBot="1">
      <c r="A40" s="5"/>
      <c r="B40" s="89">
        <f>B24+B25+B26+B27+B28+B29+B30+B31+B32+B33+B34+B35+B36+B37+B38+B39</f>
        <v>0</v>
      </c>
      <c r="C40" s="90"/>
      <c r="D40" s="73">
        <f>IF(ISBLANK(C40),0,VLOOKUP(C40,Tableau1[],2,0))</f>
        <v>0</v>
      </c>
      <c r="E40" s="85">
        <f>(E24+E25+E26+E27+E28+E29+E30+E31+E32+E33+E34+E35+E36+E37+E38+E39)/60</f>
        <v>2.0499999999999998</v>
      </c>
      <c r="F40" s="47">
        <f t="shared" si="7"/>
        <v>8.8833333333333319E-6</v>
      </c>
      <c r="G40" s="49" t="str">
        <f>IFERROR(IF(G$4=$D40,"x",IF(AND(((G$4-$D40)/VLOOKUP($C40,Tableau1[],6,0))=INT(((G$4-$D40)/VLOOKUP($C40,Tableau1[],6,0))),$C40&lt;&gt;""),"S","")),"")</f>
        <v/>
      </c>
      <c r="H40" s="50" t="str">
        <f>IFERROR(IF(H$4=$D40,"x",IF(AND(((H$4-$D40)/VLOOKUP($C40,Tableau1[],6,0))=INT(((H$4-$D40)/VLOOKUP($C40,Tableau1[],6,0))),$C40&lt;&gt;""),"S","")),"")</f>
        <v/>
      </c>
      <c r="I40" s="50" t="str">
        <f>IFERROR(IF(I$4=$D40,"x",IF(AND(((I$4-$D40)/VLOOKUP($C40,Tableau1[],6,0))=INT(((I$4-$D40)/VLOOKUP($C40,Tableau1[],6,0))),$C40&lt;&gt;""),"S","")),"")</f>
        <v/>
      </c>
      <c r="J40" s="50" t="str">
        <f>IFERROR(IF(J$4=$D40,"x",IF(AND(((J$4-$D40)/VLOOKUP($C40,Tableau1[],6,0))=INT(((J$4-$D40)/VLOOKUP($C40,Tableau1[],6,0))),$C40&lt;&gt;""),"S","")),"")</f>
        <v/>
      </c>
      <c r="K40" s="50" t="str">
        <f>IFERROR(IF(K$4=$D40,"x",IF(AND(((K$4-$D40)/VLOOKUP($C40,Tableau1[],6,0))=INT(((K$4-$D40)/VLOOKUP($C40,Tableau1[],6,0))),$C40&lt;&gt;""),"S","")),"")</f>
        <v/>
      </c>
      <c r="L40" s="50" t="str">
        <f>IFERROR(IF(L$4=$D40,"x",IF(AND(((L$4-$D40)/VLOOKUP($C40,Tableau1[],6,0))=INT(((L$4-$D40)/VLOOKUP($C40,Tableau1[],6,0))),$C40&lt;&gt;""),"S","")),"")</f>
        <v/>
      </c>
      <c r="M40" s="50" t="str">
        <f>IFERROR(IF(M$4=$D40,"x",IF(AND(((M$4-$D40)/VLOOKUP($C40,Tableau1[],6,0))=INT(((M$4-$D40)/VLOOKUP($C40,Tableau1[],6,0))),$C40&lt;&gt;""),"S","")),"")</f>
        <v/>
      </c>
      <c r="N40" s="50" t="str">
        <f>IFERROR(IF(N$4=$D40,"x",IF(AND(((N$4-$D40)/VLOOKUP($C40,Tableau1[],6,0))=INT(((N$4-$D40)/VLOOKUP($C40,Tableau1[],6,0))),$C40&lt;&gt;""),"S","")),"")</f>
        <v/>
      </c>
      <c r="O40" s="50" t="str">
        <f>IFERROR(IF(O$4=$D40,"x",IF(AND(((O$4-$D40)/VLOOKUP($C40,Tableau1[],6,0))=INT(((O$4-$D40)/VLOOKUP($C40,Tableau1[],6,0))),$C40&lt;&gt;""),"S","")),"")</f>
        <v/>
      </c>
      <c r="P40" s="50" t="str">
        <f>IFERROR(IF(P$4=$D40,"x",IF(AND(((P$4-$D40)/VLOOKUP($C40,Tableau1[],6,0))=INT(((P$4-$D40)/VLOOKUP($C40,Tableau1[],6,0))),$C40&lt;&gt;""),"S","")),"")</f>
        <v/>
      </c>
      <c r="Q40" s="50" t="str">
        <f>IFERROR(IF(Q$4=$D40,"x",IF(AND(((Q$4-$D40)/VLOOKUP($C40,Tableau1[],6,0))=INT(((Q$4-$D40)/VLOOKUP($C40,Tableau1[],6,0))),$C40&lt;&gt;""),"S","")),"")</f>
        <v/>
      </c>
      <c r="R40" s="50" t="str">
        <f>IFERROR(IF(R$4=$D40,"x",IF(AND(((R$4-$D40)/VLOOKUP($C40,Tableau1[],6,0))=INT(((R$4-$D40)/VLOOKUP($C40,Tableau1[],6,0))),$C40&lt;&gt;""),"S","")),"")</f>
        <v/>
      </c>
      <c r="S40" s="50" t="str">
        <f>IFERROR(IF(S$4=$D40,"x",IF(AND(((S$4-$D40)/VLOOKUP($C40,Tableau1[],6,0))=INT(((S$4-$D40)/VLOOKUP($C40,Tableau1[],6,0))),$C40&lt;&gt;""),"S","")),"")</f>
        <v/>
      </c>
      <c r="T40" s="50" t="str">
        <f>IFERROR(IF(T$4=$D40,"x",IF(AND(((T$4-$D40)/VLOOKUP($C40,Tableau1[],6,0))=INT(((T$4-$D40)/VLOOKUP($C40,Tableau1[],6,0))),$C40&lt;&gt;""),"S","")),"")</f>
        <v/>
      </c>
      <c r="U40" s="50" t="str">
        <f>IFERROR(IF(U$4=$D40,"x",IF(AND(((U$4-$D40)/VLOOKUP($C40,Tableau1[],6,0))=INT(((U$4-$D40)/VLOOKUP($C40,Tableau1[],6,0))),$C40&lt;&gt;""),"S","")),"")</f>
        <v/>
      </c>
      <c r="V40" s="50" t="str">
        <f>IFERROR(IF(V$4=$D40,"x",IF(AND(((V$4-$D40)/VLOOKUP($C40,Tableau1[],6,0))=INT(((V$4-$D40)/VLOOKUP($C40,Tableau1[],6,0))),$C40&lt;&gt;""),"S","")),"")</f>
        <v/>
      </c>
      <c r="W40" s="50" t="str">
        <f>IFERROR(IF(W$4=$D40,"x",IF(AND(((W$4-$D40)/VLOOKUP($C40,Tableau1[],6,0))=INT(((W$4-$D40)/VLOOKUP($C40,Tableau1[],6,0))),$C40&lt;&gt;""),"S","")),"")</f>
        <v/>
      </c>
      <c r="X40" s="50" t="str">
        <f>IFERROR(IF(X$4=$D40,"x",IF(AND(((X$4-$D40)/VLOOKUP($C40,Tableau1[],6,0))=INT(((X$4-$D40)/VLOOKUP($C40,Tableau1[],6,0))),$C40&lt;&gt;""),"S","")),"")</f>
        <v/>
      </c>
      <c r="Y40" s="50" t="str">
        <f>IFERROR(IF(Y$4=$D40,"x",IF(AND(((Y$4-$D40)/VLOOKUP($C40,Tableau1[],6,0))=INT(((Y$4-$D40)/VLOOKUP($C40,Tableau1[],6,0))),$C40&lt;&gt;""),"S","")),"")</f>
        <v/>
      </c>
      <c r="Z40" s="50" t="str">
        <f>IFERROR(IF(Z$4=$D40,"x",IF(AND(((Z$4-$D40)/VLOOKUP($C40,Tableau1[],6,0))=INT(((Z$4-$D40)/VLOOKUP($C40,Tableau1[],6,0))),$C40&lt;&gt;""),"S","")),"")</f>
        <v/>
      </c>
      <c r="AA40" s="50" t="str">
        <f>IFERROR(IF(AA$4=$D40,"x",IF(AND(((AA$4-$D40)/VLOOKUP($C40,Tableau1[],6,0))=INT(((AA$4-$D40)/VLOOKUP($C40,Tableau1[],6,0))),$C40&lt;&gt;""),"S","")),"")</f>
        <v/>
      </c>
      <c r="AB40" s="50" t="str">
        <f>IFERROR(IF(AB$4=$D40,"x",IF(AND(((AB$4-$D40)/VLOOKUP($C40,Tableau1[],6,0))=INT(((AB$4-$D40)/VLOOKUP($C40,Tableau1[],6,0))),$C40&lt;&gt;""),"S","")),"")</f>
        <v/>
      </c>
      <c r="AC40" s="50" t="str">
        <f>IFERROR(IF(AC$4=$D40,"x",IF(AND(((AC$4-$D40)/VLOOKUP($C40,Tableau1[],6,0))=INT(((AC$4-$D40)/VLOOKUP($C40,Tableau1[],6,0))),$C40&lt;&gt;""),"S","")),"")</f>
        <v/>
      </c>
      <c r="AD40" s="50" t="str">
        <f>IFERROR(IF(AD$4=$D40,"x",IF(AND(((AD$4-$D40)/VLOOKUP($C40,Tableau1[],6,0))=INT(((AD$4-$D40)/VLOOKUP($C40,Tableau1[],6,0))),$C40&lt;&gt;""),"S","")),"")</f>
        <v/>
      </c>
      <c r="AE40" s="50" t="str">
        <f>IFERROR(IF(AE$4=$D40,"x",IF(AND(((AE$4-$D40)/VLOOKUP($C40,Tableau1[],6,0))=INT(((AE$4-$D40)/VLOOKUP($C40,Tableau1[],6,0))),$C40&lt;&gt;""),"S","")),"")</f>
        <v/>
      </c>
      <c r="AF40" s="50" t="str">
        <f>IFERROR(IF(AF$4=$D40,"x",IF(AND(((AF$4-$D40)/VLOOKUP($C40,Tableau1[],6,0))=INT(((AF$4-$D40)/VLOOKUP($C40,Tableau1[],6,0))),$C40&lt;&gt;""),"S","")),"")</f>
        <v/>
      </c>
      <c r="AG40" s="50" t="str">
        <f>IFERROR(IF(AG$4=$D40,"x",IF(AND(((AG$4-$D40)/VLOOKUP($C40,Tableau1[],6,0))=INT(((AG$4-$D40)/VLOOKUP($C40,Tableau1[],6,0))),$C40&lt;&gt;""),"S","")),"")</f>
        <v/>
      </c>
      <c r="AH40" s="57" t="str">
        <f>IFERROR(IF(AH$4=$D40,"x",IF(AND(((AH$4-$D40)/VLOOKUP($C40,Tableau1[],6,0))=INT(((AH$4-$D40)/VLOOKUP($C40,Tableau1[],6,0))),$C40&lt;&gt;""),"S","")),"")</f>
        <v/>
      </c>
      <c r="AI40" s="7"/>
      <c r="AJ40" s="5"/>
      <c r="AK40" s="100"/>
      <c r="AL40" s="100"/>
      <c r="AM40" s="100"/>
      <c r="AN40" s="100"/>
      <c r="AO40" s="100"/>
      <c r="AP40" s="100"/>
      <c r="AQ40" s="100"/>
      <c r="AR40" s="100"/>
      <c r="AS40" s="100"/>
      <c r="AT40" s="100"/>
      <c r="AU40" s="100"/>
      <c r="AV40" s="100"/>
      <c r="AW40" s="100"/>
      <c r="AX40" s="100"/>
      <c r="AY40" s="100"/>
      <c r="AZ40" s="100"/>
      <c r="BA40" s="100"/>
      <c r="BB40" s="100"/>
      <c r="BC40" s="100"/>
      <c r="BD40" s="100"/>
      <c r="BE40" s="100"/>
      <c r="BF40" s="100"/>
      <c r="BG40" s="100"/>
      <c r="BH40" s="100"/>
      <c r="BI40" s="100"/>
      <c r="BJ40" s="100"/>
      <c r="BK40" s="100"/>
      <c r="BL40" s="100"/>
      <c r="BM40" s="100"/>
      <c r="BN40" s="100"/>
      <c r="BO40" s="100"/>
      <c r="BP40" s="100"/>
      <c r="BQ40" s="100"/>
      <c r="BR40" s="100"/>
      <c r="BS40" s="100"/>
      <c r="BT40" s="100"/>
      <c r="BU40" s="100"/>
      <c r="BV40" s="100"/>
      <c r="BW40" s="100"/>
      <c r="BX40" s="100"/>
    </row>
    <row r="41" spans="1:76" ht="15.75" thickTop="1">
      <c r="A41" s="93" t="s">
        <v>241</v>
      </c>
      <c r="B41" s="52"/>
      <c r="C41" s="5" t="s">
        <v>200</v>
      </c>
      <c r="D41" s="18">
        <f>IF(ISBLANK(C41),0,VLOOKUP(C41,Tableau1[],2,0))</f>
        <v>0</v>
      </c>
      <c r="E41" s="15">
        <f>IF(ISBLANK(C41),0,VLOOKUP(C41,Tableau1[],7,0))</f>
        <v>20</v>
      </c>
      <c r="F41" s="24">
        <f>D41+((E41*1)/480)</f>
        <v>4.1666666666666664E-2</v>
      </c>
      <c r="G41" s="70" t="str">
        <f>IFERROR(IF(G$4=$D41,"x",IF(AND(((G$4-$D41)/VLOOKUP($C41,Tableau1[],6,0))=INT(((G$4-$D41)/VLOOKUP($C41,Tableau1[],6,0))),$C41&lt;&gt;""),"S","")),"")</f>
        <v/>
      </c>
      <c r="H41" s="71" t="str">
        <f>IFERROR(IF(H$4=$D41,"x",IF(AND(((H$4-$D41)/VLOOKUP($C41,Tableau1[],6,0))=INT(((H$4-$D41)/VLOOKUP($C41,Tableau1[],6,0))),$C41&lt;&gt;""),"S","")),"")</f>
        <v/>
      </c>
      <c r="I41" s="71" t="str">
        <f>IFERROR(IF(I$4=$D41,"x",IF(AND(((I$4-$D41)/VLOOKUP($C41,Tableau1[],6,0))=INT(((I$4-$D41)/VLOOKUP($C41,Tableau1[],6,0))),$C41&lt;&gt;""),"S","")),"")</f>
        <v/>
      </c>
      <c r="J41" s="71" t="str">
        <f>IFERROR(IF(J$4=$D41,"x",IF(AND(((J$4-$D41)/VLOOKUP($C41,Tableau1[],6,0))=INT(((J$4-$D41)/VLOOKUP($C41,Tableau1[],6,0))),$C41&lt;&gt;""),"S","")),"")</f>
        <v/>
      </c>
      <c r="K41" s="71" t="str">
        <f>IFERROR(IF(K$4=$D41,"x",IF(AND(((K$4-$D41)/VLOOKUP($C41,Tableau1[],6,0))=INT(((K$4-$D41)/VLOOKUP($C41,Tableau1[],6,0))),$C41&lt;&gt;""),"S","")),"")</f>
        <v/>
      </c>
      <c r="L41" s="71" t="str">
        <f>IFERROR(IF(L$4=$D41,"x",IF(AND(((L$4-$D41)/VLOOKUP($C41,Tableau1[],6,0))=INT(((L$4-$D41)/VLOOKUP($C41,Tableau1[],6,0))),$C41&lt;&gt;""),"S","")),"")</f>
        <v>S</v>
      </c>
      <c r="M41" s="71" t="str">
        <f>IFERROR(IF(M$4=$D41,"x",IF(AND(((M$4-$D41)/VLOOKUP($C41,Tableau1[],6,0))=INT(((M$4-$D41)/VLOOKUP($C41,Tableau1[],6,0))),$C41&lt;&gt;""),"S","")),"")</f>
        <v/>
      </c>
      <c r="N41" s="71" t="str">
        <f>IFERROR(IF(N$4=$D41,"x",IF(AND(((N$4-$D41)/VLOOKUP($C41,Tableau1[],6,0))=INT(((N$4-$D41)/VLOOKUP($C41,Tableau1[],6,0))),$C41&lt;&gt;""),"S","")),"")</f>
        <v/>
      </c>
      <c r="O41" s="71" t="str">
        <f>IFERROR(IF(O$4=$D41,"x",IF(AND(((O$4-$D41)/VLOOKUP($C41,Tableau1[],6,0))=INT(((O$4-$D41)/VLOOKUP($C41,Tableau1[],6,0))),$C41&lt;&gt;""),"S","")),"")</f>
        <v/>
      </c>
      <c r="P41" s="71" t="str">
        <f>IFERROR(IF(P$4=$D41,"x",IF(AND(((P$4-$D41)/VLOOKUP($C41,Tableau1[],6,0))=INT(((P$4-$D41)/VLOOKUP($C41,Tableau1[],6,0))),$C41&lt;&gt;""),"S","")),"")</f>
        <v/>
      </c>
      <c r="Q41" s="71" t="str">
        <f>IFERROR(IF(Q$4=$D41,"x",IF(AND(((Q$4-$D41)/VLOOKUP($C41,Tableau1[],6,0))=INT(((Q$4-$D41)/VLOOKUP($C41,Tableau1[],6,0))),$C41&lt;&gt;""),"S","")),"")</f>
        <v/>
      </c>
      <c r="R41" s="71" t="str">
        <f>IFERROR(IF(R$4=$D41,"x",IF(AND(((R$4-$D41)/VLOOKUP($C41,Tableau1[],6,0))=INT(((R$4-$D41)/VLOOKUP($C41,Tableau1[],6,0))),$C41&lt;&gt;""),"S","")),"")</f>
        <v/>
      </c>
      <c r="S41" s="71" t="str">
        <f>IFERROR(IF(S$4=$D41,"x",IF(AND(((S$4-$D41)/VLOOKUP($C41,Tableau1[],6,0))=INT(((S$4-$D41)/VLOOKUP($C41,Tableau1[],6,0))),$C41&lt;&gt;""),"S","")),"")</f>
        <v>S</v>
      </c>
      <c r="T41" s="71" t="str">
        <f>IFERROR(IF(T$4=$D41,"x",IF(AND(((T$4-$D41)/VLOOKUP($C41,Tableau1[],6,0))=INT(((T$4-$D41)/VLOOKUP($C41,Tableau1[],6,0))),$C41&lt;&gt;""),"S","")),"")</f>
        <v/>
      </c>
      <c r="U41" s="71" t="str">
        <f>IFERROR(IF(U$4=$D41,"x",IF(AND(((U$4-$D41)/VLOOKUP($C41,Tableau1[],6,0))=INT(((U$4-$D41)/VLOOKUP($C41,Tableau1[],6,0))),$C41&lt;&gt;""),"S","")),"")</f>
        <v/>
      </c>
      <c r="V41" s="71" t="str">
        <f>IFERROR(IF(V$4=$D41,"x",IF(AND(((V$4-$D41)/VLOOKUP($C41,Tableau1[],6,0))=INT(((V$4-$D41)/VLOOKUP($C41,Tableau1[],6,0))),$C41&lt;&gt;""),"S","")),"")</f>
        <v/>
      </c>
      <c r="W41" s="71" t="str">
        <f>IFERROR(IF(W$4=$D41,"x",IF(AND(((W$4-$D41)/VLOOKUP($C41,Tableau1[],6,0))=INT(((W$4-$D41)/VLOOKUP($C41,Tableau1[],6,0))),$C41&lt;&gt;""),"S","")),"")</f>
        <v/>
      </c>
      <c r="X41" s="71" t="str">
        <f>IFERROR(IF(X$4=$D41,"x",IF(AND(((X$4-$D41)/VLOOKUP($C41,Tableau1[],6,0))=INT(((X$4-$D41)/VLOOKUP($C41,Tableau1[],6,0))),$C41&lt;&gt;""),"S","")),"")</f>
        <v/>
      </c>
      <c r="Y41" s="71" t="str">
        <f>IFERROR(IF(Y$4=$D41,"x",IF(AND(((Y$4-$D41)/VLOOKUP($C41,Tableau1[],6,0))=INT(((Y$4-$D41)/VLOOKUP($C41,Tableau1[],6,0))),$C41&lt;&gt;""),"S","")),"")</f>
        <v/>
      </c>
      <c r="Z41" s="71" t="str">
        <f>IFERROR(IF(Z$4=$D41,"x",IF(AND(((Z$4-$D41)/VLOOKUP($C41,Tableau1[],6,0))=INT(((Z$4-$D41)/VLOOKUP($C41,Tableau1[],6,0))),$C41&lt;&gt;""),"S","")),"")</f>
        <v>S</v>
      </c>
      <c r="AA41" s="71" t="str">
        <f>IFERROR(IF(AA$4=$D41,"x",IF(AND(((AA$4-$D41)/VLOOKUP($C41,Tableau1[],6,0))=INT(((AA$4-$D41)/VLOOKUP($C41,Tableau1[],6,0))),$C41&lt;&gt;""),"S","")),"")</f>
        <v/>
      </c>
      <c r="AB41" s="71" t="str">
        <f>IFERROR(IF(AB$4=$D41,"x",IF(AND(((AB$4-$D41)/VLOOKUP($C41,Tableau1[],6,0))=INT(((AB$4-$D41)/VLOOKUP($C41,Tableau1[],6,0))),$C41&lt;&gt;""),"S","")),"")</f>
        <v/>
      </c>
      <c r="AC41" s="71" t="str">
        <f>IFERROR(IF(AC$4=$D41,"x",IF(AND(((AC$4-$D41)/VLOOKUP($C41,Tableau1[],6,0))=INT(((AC$4-$D41)/VLOOKUP($C41,Tableau1[],6,0))),$C41&lt;&gt;""),"S","")),"")</f>
        <v/>
      </c>
      <c r="AD41" s="71" t="str">
        <f>IFERROR(IF(AD$4=$D41,"x",IF(AND(((AD$4-$D41)/VLOOKUP($C41,Tableau1[],6,0))=INT(((AD$4-$D41)/VLOOKUP($C41,Tableau1[],6,0))),$C41&lt;&gt;""),"S","")),"")</f>
        <v/>
      </c>
      <c r="AE41" s="71" t="str">
        <f>IFERROR(IF(AE$4=$D41,"x",IF(AND(((AE$4-$D41)/VLOOKUP($C41,Tableau1[],6,0))=INT(((AE$4-$D41)/VLOOKUP($C41,Tableau1[],6,0))),$C41&lt;&gt;""),"S","")),"")</f>
        <v/>
      </c>
      <c r="AF41" s="71" t="str">
        <f>IFERROR(IF(AF$4=$D41,"x",IF(AND(((AF$4-$D41)/VLOOKUP($C41,Tableau1[],6,0))=INT(((AF$4-$D41)/VLOOKUP($C41,Tableau1[],6,0))),$C41&lt;&gt;""),"S","")),"")</f>
        <v/>
      </c>
      <c r="AG41" s="71" t="str">
        <f>IFERROR(IF(AG$4=$D41,"x",IF(AND(((AG$4-$D41)/VLOOKUP($C41,Tableau1[],6,0))=INT(((AG$4-$D41)/VLOOKUP($C41,Tableau1[],6,0))),$C41&lt;&gt;""),"S","")),"")</f>
        <v>S</v>
      </c>
      <c r="AH41" s="72" t="str">
        <f>IFERROR(IF(AH$4=$D41,"x",IF(AND(((AH$4-$D41)/VLOOKUP($C41,Tableau1[],6,0))=INT(((AH$4-$D41)/VLOOKUP($C41,Tableau1[],6,0))),$C41&lt;&gt;""),"S","")),"")</f>
        <v/>
      </c>
      <c r="AI41" s="7"/>
      <c r="AJ41" s="5"/>
      <c r="AK41" s="100"/>
      <c r="AL41" s="100"/>
      <c r="AM41" s="100"/>
      <c r="AN41" s="100"/>
      <c r="AO41" s="100"/>
      <c r="AP41" s="100"/>
      <c r="AQ41" s="100"/>
      <c r="AR41" s="100"/>
      <c r="AS41" s="100"/>
      <c r="AT41" s="100"/>
      <c r="AU41" s="100"/>
      <c r="AV41" s="100"/>
      <c r="AW41" s="100"/>
      <c r="AX41" s="100"/>
      <c r="AY41" s="100"/>
      <c r="AZ41" s="100"/>
      <c r="BA41" s="100"/>
      <c r="BB41" s="100"/>
      <c r="BC41" s="100"/>
      <c r="BD41" s="100"/>
      <c r="BE41" s="100"/>
      <c r="BF41" s="100"/>
      <c r="BG41" s="100"/>
      <c r="BH41" s="100"/>
      <c r="BI41" s="100"/>
      <c r="BJ41" s="100"/>
      <c r="BK41" s="100"/>
      <c r="BL41" s="100"/>
      <c r="BM41" s="100"/>
      <c r="BN41" s="100"/>
      <c r="BO41" s="100"/>
      <c r="BP41" s="100"/>
      <c r="BQ41" s="100"/>
      <c r="BR41" s="100"/>
      <c r="BS41" s="100"/>
      <c r="BT41" s="100"/>
      <c r="BU41" s="100"/>
      <c r="BV41" s="100"/>
      <c r="BW41" s="100"/>
      <c r="BX41" s="100"/>
    </row>
    <row r="42" spans="1:76">
      <c r="A42" s="93"/>
      <c r="B42" s="52"/>
      <c r="C42" s="5" t="s">
        <v>201</v>
      </c>
      <c r="D42" s="18">
        <f>IF(ISBLANK(C42),0,VLOOKUP(C42,Tableau1[],2,0))</f>
        <v>0</v>
      </c>
      <c r="E42" s="15">
        <f>IF(ISBLANK(C42),0,VLOOKUP(C42,Tableau1[],7,0))</f>
        <v>5</v>
      </c>
      <c r="F42" s="24">
        <f t="shared" ref="F42:F57" si="8">D42+((E42*0.00208)/480)</f>
        <v>2.1666666666666667E-5</v>
      </c>
      <c r="G42" s="36" t="str">
        <f>IFERROR(IF(G$4=$D42,"x",IF(AND(((G$4-$D42)/VLOOKUP($C42,Tableau1[],6,0))=INT(((G$4-$D42)/VLOOKUP($C42,Tableau1[],6,0))),$C42&lt;&gt;""),"S","")),"")</f>
        <v/>
      </c>
      <c r="H42" s="30" t="str">
        <f>IFERROR(IF(H$4=$D42,"x",IF(AND(((H$4-$D42)/VLOOKUP($C42,Tableau1[],6,0))=INT(((H$4-$D42)/VLOOKUP($C42,Tableau1[],6,0))),$C42&lt;&gt;""),"S","")),"")</f>
        <v/>
      </c>
      <c r="I42" s="30" t="str">
        <f>IFERROR(IF(I$4=$D42,"x",IF(AND(((I$4-$D42)/VLOOKUP($C42,Tableau1[],6,0))=INT(((I$4-$D42)/VLOOKUP($C42,Tableau1[],6,0))),$C42&lt;&gt;""),"S","")),"")</f>
        <v/>
      </c>
      <c r="J42" s="30" t="str">
        <f>IFERROR(IF(J$4=$D42,"x",IF(AND(((J$4-$D42)/VLOOKUP($C42,Tableau1[],6,0))=INT(((J$4-$D42)/VLOOKUP($C42,Tableau1[],6,0))),$C42&lt;&gt;""),"S","")),"")</f>
        <v/>
      </c>
      <c r="K42" s="30" t="str">
        <f>IFERROR(IF(K$4=$D42,"x",IF(AND(((K$4-$D42)/VLOOKUP($C42,Tableau1[],6,0))=INT(((K$4-$D42)/VLOOKUP($C42,Tableau1[],6,0))),$C42&lt;&gt;""),"S","")),"")</f>
        <v/>
      </c>
      <c r="L42" s="30" t="str">
        <f>IFERROR(IF(L$4=$D42,"x",IF(AND(((L$4-$D42)/VLOOKUP($C42,Tableau1[],6,0))=INT(((L$4-$D42)/VLOOKUP($C42,Tableau1[],6,0))),$C42&lt;&gt;""),"S","")),"")</f>
        <v>S</v>
      </c>
      <c r="M42" s="30" t="str">
        <f>IFERROR(IF(M$4=$D42,"x",IF(AND(((M$4-$D42)/VLOOKUP($C42,Tableau1[],6,0))=INT(((M$4-$D42)/VLOOKUP($C42,Tableau1[],6,0))),$C42&lt;&gt;""),"S","")),"")</f>
        <v/>
      </c>
      <c r="N42" s="30" t="str">
        <f>IFERROR(IF(N$4=$D42,"x",IF(AND(((N$4-$D42)/VLOOKUP($C42,Tableau1[],6,0))=INT(((N$4-$D42)/VLOOKUP($C42,Tableau1[],6,0))),$C42&lt;&gt;""),"S","")),"")</f>
        <v/>
      </c>
      <c r="O42" s="30" t="str">
        <f>IFERROR(IF(O$4=$D42,"x",IF(AND(((O$4-$D42)/VLOOKUP($C42,Tableau1[],6,0))=INT(((O$4-$D42)/VLOOKUP($C42,Tableau1[],6,0))),$C42&lt;&gt;""),"S","")),"")</f>
        <v/>
      </c>
      <c r="P42" s="30" t="str">
        <f>IFERROR(IF(P$4=$D42,"x",IF(AND(((P$4-$D42)/VLOOKUP($C42,Tableau1[],6,0))=INT(((P$4-$D42)/VLOOKUP($C42,Tableau1[],6,0))),$C42&lt;&gt;""),"S","")),"")</f>
        <v/>
      </c>
      <c r="Q42" s="30" t="str">
        <f>IFERROR(IF(Q$4=$D42,"x",IF(AND(((Q$4-$D42)/VLOOKUP($C42,Tableau1[],6,0))=INT(((Q$4-$D42)/VLOOKUP($C42,Tableau1[],6,0))),$C42&lt;&gt;""),"S","")),"")</f>
        <v/>
      </c>
      <c r="R42" s="30" t="str">
        <f>IFERROR(IF(R$4=$D42,"x",IF(AND(((R$4-$D42)/VLOOKUP($C42,Tableau1[],6,0))=INT(((R$4-$D42)/VLOOKUP($C42,Tableau1[],6,0))),$C42&lt;&gt;""),"S","")),"")</f>
        <v/>
      </c>
      <c r="S42" s="30" t="str">
        <f>IFERROR(IF(S$4=$D42,"x",IF(AND(((S$4-$D42)/VLOOKUP($C42,Tableau1[],6,0))=INT(((S$4-$D42)/VLOOKUP($C42,Tableau1[],6,0))),$C42&lt;&gt;""),"S","")),"")</f>
        <v>S</v>
      </c>
      <c r="T42" s="30" t="str">
        <f>IFERROR(IF(T$4=$D42,"x",IF(AND(((T$4-$D42)/VLOOKUP($C42,Tableau1[],6,0))=INT(((T$4-$D42)/VLOOKUP($C42,Tableau1[],6,0))),$C42&lt;&gt;""),"S","")),"")</f>
        <v/>
      </c>
      <c r="U42" s="30" t="str">
        <f>IFERROR(IF(U$4=$D42,"x",IF(AND(((U$4-$D42)/VLOOKUP($C42,Tableau1[],6,0))=INT(((U$4-$D42)/VLOOKUP($C42,Tableau1[],6,0))),$C42&lt;&gt;""),"S","")),"")</f>
        <v/>
      </c>
      <c r="V42" s="30" t="str">
        <f>IFERROR(IF(V$4=$D42,"x",IF(AND(((V$4-$D42)/VLOOKUP($C42,Tableau1[],6,0))=INT(((V$4-$D42)/VLOOKUP($C42,Tableau1[],6,0))),$C42&lt;&gt;""),"S","")),"")</f>
        <v/>
      </c>
      <c r="W42" s="30" t="str">
        <f>IFERROR(IF(W$4=$D42,"x",IF(AND(((W$4-$D42)/VLOOKUP($C42,Tableau1[],6,0))=INT(((W$4-$D42)/VLOOKUP($C42,Tableau1[],6,0))),$C42&lt;&gt;""),"S","")),"")</f>
        <v/>
      </c>
      <c r="X42" s="30" t="str">
        <f>IFERROR(IF(X$4=$D42,"x",IF(AND(((X$4-$D42)/VLOOKUP($C42,Tableau1[],6,0))=INT(((X$4-$D42)/VLOOKUP($C42,Tableau1[],6,0))),$C42&lt;&gt;""),"S","")),"")</f>
        <v/>
      </c>
      <c r="Y42" s="30" t="str">
        <f>IFERROR(IF(Y$4=$D42,"x",IF(AND(((Y$4-$D42)/VLOOKUP($C42,Tableau1[],6,0))=INT(((Y$4-$D42)/VLOOKUP($C42,Tableau1[],6,0))),$C42&lt;&gt;""),"S","")),"")</f>
        <v/>
      </c>
      <c r="Z42" s="30" t="str">
        <f>IFERROR(IF(Z$4=$D42,"x",IF(AND(((Z$4-$D42)/VLOOKUP($C42,Tableau1[],6,0))=INT(((Z$4-$D42)/VLOOKUP($C42,Tableau1[],6,0))),$C42&lt;&gt;""),"S","")),"")</f>
        <v>S</v>
      </c>
      <c r="AA42" s="30" t="str">
        <f>IFERROR(IF(AA$4=$D42,"x",IF(AND(((AA$4-$D42)/VLOOKUP($C42,Tableau1[],6,0))=INT(((AA$4-$D42)/VLOOKUP($C42,Tableau1[],6,0))),$C42&lt;&gt;""),"S","")),"")</f>
        <v/>
      </c>
      <c r="AB42" s="30" t="str">
        <f>IFERROR(IF(AB$4=$D42,"x",IF(AND(((AB$4-$D42)/VLOOKUP($C42,Tableau1[],6,0))=INT(((AB$4-$D42)/VLOOKUP($C42,Tableau1[],6,0))),$C42&lt;&gt;""),"S","")),"")</f>
        <v/>
      </c>
      <c r="AC42" s="30" t="str">
        <f>IFERROR(IF(AC$4=$D42,"x",IF(AND(((AC$4-$D42)/VLOOKUP($C42,Tableau1[],6,0))=INT(((AC$4-$D42)/VLOOKUP($C42,Tableau1[],6,0))),$C42&lt;&gt;""),"S","")),"")</f>
        <v/>
      </c>
      <c r="AD42" s="30" t="str">
        <f>IFERROR(IF(AD$4=$D42,"x",IF(AND(((AD$4-$D42)/VLOOKUP($C42,Tableau1[],6,0))=INT(((AD$4-$D42)/VLOOKUP($C42,Tableau1[],6,0))),$C42&lt;&gt;""),"S","")),"")</f>
        <v/>
      </c>
      <c r="AE42" s="30" t="str">
        <f>IFERROR(IF(AE$4=$D42,"x",IF(AND(((AE$4-$D42)/VLOOKUP($C42,Tableau1[],6,0))=INT(((AE$4-$D42)/VLOOKUP($C42,Tableau1[],6,0))),$C42&lt;&gt;""),"S","")),"")</f>
        <v/>
      </c>
      <c r="AF42" s="30" t="str">
        <f>IFERROR(IF(AF$4=$D42,"x",IF(AND(((AF$4-$D42)/VLOOKUP($C42,Tableau1[],6,0))=INT(((AF$4-$D42)/VLOOKUP($C42,Tableau1[],6,0))),$C42&lt;&gt;""),"S","")),"")</f>
        <v/>
      </c>
      <c r="AG42" s="30" t="str">
        <f>IFERROR(IF(AG$4=$D42,"x",IF(AND(((AG$4-$D42)/VLOOKUP($C42,Tableau1[],6,0))=INT(((AG$4-$D42)/VLOOKUP($C42,Tableau1[],6,0))),$C42&lt;&gt;""),"S","")),"")</f>
        <v>S</v>
      </c>
      <c r="AH42" s="54" t="str">
        <f>IFERROR(IF(AH$4=$D42,"x",IF(AND(((AH$4-$D42)/VLOOKUP($C42,Tableau1[],6,0))=INT(((AH$4-$D42)/VLOOKUP($C42,Tableau1[],6,0))),$C42&lt;&gt;""),"S","")),"")</f>
        <v/>
      </c>
      <c r="AI42" s="7"/>
      <c r="AJ42" s="5"/>
      <c r="AK42" s="100"/>
      <c r="AL42" s="100"/>
      <c r="AM42" s="100"/>
      <c r="AN42" s="100"/>
      <c r="AO42" s="100"/>
      <c r="AP42" s="100"/>
      <c r="AQ42" s="100"/>
      <c r="AR42" s="100"/>
      <c r="AS42" s="100"/>
      <c r="AT42" s="100"/>
      <c r="AU42" s="100"/>
      <c r="AV42" s="100"/>
      <c r="AW42" s="100"/>
      <c r="AX42" s="100"/>
      <c r="AY42" s="100"/>
      <c r="AZ42" s="100"/>
      <c r="BA42" s="100"/>
      <c r="BB42" s="100"/>
      <c r="BC42" s="100"/>
      <c r="BD42" s="100"/>
      <c r="BE42" s="100"/>
      <c r="BF42" s="100"/>
      <c r="BG42" s="100"/>
      <c r="BH42" s="100"/>
      <c r="BI42" s="100"/>
      <c r="BJ42" s="100"/>
      <c r="BK42" s="100"/>
      <c r="BL42" s="100"/>
      <c r="BM42" s="100"/>
      <c r="BN42" s="100"/>
      <c r="BO42" s="100"/>
      <c r="BP42" s="100"/>
      <c r="BQ42" s="100"/>
      <c r="BR42" s="100"/>
      <c r="BS42" s="100"/>
      <c r="BT42" s="100"/>
      <c r="BU42" s="100"/>
      <c r="BV42" s="100"/>
      <c r="BW42" s="100"/>
      <c r="BX42" s="100"/>
    </row>
    <row r="43" spans="1:76">
      <c r="A43" s="93"/>
      <c r="B43" s="52"/>
      <c r="C43" s="5" t="s">
        <v>202</v>
      </c>
      <c r="D43" s="18"/>
      <c r="E43" s="15">
        <f>IF(ISBLANK(C43),0,VLOOKUP(C43,Tableau1[],7,0))</f>
        <v>1</v>
      </c>
      <c r="F43" s="24">
        <f t="shared" si="8"/>
        <v>4.3333333333333331E-6</v>
      </c>
      <c r="G43" s="16" t="str">
        <f>IFERROR(IF(G$4=$D43,"x",IF(AND(((G$4-$D43)/VLOOKUP($C43,Tableau1[],6,0))=INT(((G$4-$D43)/VLOOKUP($C43,Tableau1[],6,0))),$C43&lt;&gt;""),"S","")),"")</f>
        <v/>
      </c>
      <c r="H43" s="17" t="str">
        <f>IFERROR(IF(H$4=$D43,"x",IF(AND(((H$4-$D43)/VLOOKUP($C43,Tableau1[],6,0))=INT(((H$4-$D43)/VLOOKUP($C43,Tableau1[],6,0))),$C43&lt;&gt;""),"S","")),"")</f>
        <v/>
      </c>
      <c r="I43" s="17" t="str">
        <f>IFERROR(IF(I$4=$D43,"x",IF(AND(((I$4-$D43)/VLOOKUP($C43,Tableau1[],6,0))=INT(((I$4-$D43)/VLOOKUP($C43,Tableau1[],6,0))),$C43&lt;&gt;""),"S","")),"")</f>
        <v/>
      </c>
      <c r="J43" s="17" t="str">
        <f>IFERROR(IF(J$4=$D43,"x",IF(AND(((J$4-$D43)/VLOOKUP($C43,Tableau1[],6,0))=INT(((J$4-$D43)/VLOOKUP($C43,Tableau1[],6,0))),$C43&lt;&gt;""),"S","")),"")</f>
        <v/>
      </c>
      <c r="K43" s="17" t="str">
        <f>IFERROR(IF(K$4=$D43,"x",IF(AND(((K$4-$D43)/VLOOKUP($C43,Tableau1[],6,0))=INT(((K$4-$D43)/VLOOKUP($C43,Tableau1[],6,0))),$C43&lt;&gt;""),"S","")),"")</f>
        <v/>
      </c>
      <c r="L43" s="17" t="str">
        <f>IFERROR(IF(L$4=$D43,"x",IF(AND(((L$4-$D43)/VLOOKUP($C43,Tableau1[],6,0))=INT(((L$4-$D43)/VLOOKUP($C43,Tableau1[],6,0))),$C43&lt;&gt;""),"S","")),"")</f>
        <v>S</v>
      </c>
      <c r="M43" s="17" t="str">
        <f>IFERROR(IF(M$4=$D43,"x",IF(AND(((M$4-$D43)/VLOOKUP($C43,Tableau1[],6,0))=INT(((M$4-$D43)/VLOOKUP($C43,Tableau1[],6,0))),$C43&lt;&gt;""),"S","")),"")</f>
        <v/>
      </c>
      <c r="N43" s="17" t="str">
        <f>IFERROR(IF(N$4=$D43,"x",IF(AND(((N$4-$D43)/VLOOKUP($C43,Tableau1[],6,0))=INT(((N$4-$D43)/VLOOKUP($C43,Tableau1[],6,0))),$C43&lt;&gt;""),"S","")),"")</f>
        <v/>
      </c>
      <c r="O43" s="17" t="str">
        <f>IFERROR(IF(O$4=$D43,"x",IF(AND(((O$4-$D43)/VLOOKUP($C43,Tableau1[],6,0))=INT(((O$4-$D43)/VLOOKUP($C43,Tableau1[],6,0))),$C43&lt;&gt;""),"S","")),"")</f>
        <v/>
      </c>
      <c r="P43" s="17" t="str">
        <f>IFERROR(IF(P$4=$D43,"x",IF(AND(((P$4-$D43)/VLOOKUP($C43,Tableau1[],6,0))=INT(((P$4-$D43)/VLOOKUP($C43,Tableau1[],6,0))),$C43&lt;&gt;""),"S","")),"")</f>
        <v/>
      </c>
      <c r="Q43" s="17" t="str">
        <f>IFERROR(IF(Q$4=$D43,"x",IF(AND(((Q$4-$D43)/VLOOKUP($C43,Tableau1[],6,0))=INT(((Q$4-$D43)/VLOOKUP($C43,Tableau1[],6,0))),$C43&lt;&gt;""),"S","")),"")</f>
        <v/>
      </c>
      <c r="R43" s="17" t="str">
        <f>IFERROR(IF(R$4=$D43,"x",IF(AND(((R$4-$D43)/VLOOKUP($C43,Tableau1[],6,0))=INT(((R$4-$D43)/VLOOKUP($C43,Tableau1[],6,0))),$C43&lt;&gt;""),"S","")),"")</f>
        <v/>
      </c>
      <c r="S43" s="17" t="str">
        <f>IFERROR(IF(S$4=$D43,"x",IF(AND(((S$4-$D43)/VLOOKUP($C43,Tableau1[],6,0))=INT(((S$4-$D43)/VLOOKUP($C43,Tableau1[],6,0))),$C43&lt;&gt;""),"S","")),"")</f>
        <v>S</v>
      </c>
      <c r="T43" s="17" t="str">
        <f>IFERROR(IF(T$4=$D43,"x",IF(AND(((T$4-$D43)/VLOOKUP($C43,Tableau1[],6,0))=INT(((T$4-$D43)/VLOOKUP($C43,Tableau1[],6,0))),$C43&lt;&gt;""),"S","")),"")</f>
        <v/>
      </c>
      <c r="U43" s="17" t="str">
        <f>IFERROR(IF(U$4=$D43,"x",IF(AND(((U$4-$D43)/VLOOKUP($C43,Tableau1[],6,0))=INT(((U$4-$D43)/VLOOKUP($C43,Tableau1[],6,0))),$C43&lt;&gt;""),"S","")),"")</f>
        <v/>
      </c>
      <c r="V43" s="17" t="str">
        <f>IFERROR(IF(V$4=$D43,"x",IF(AND(((V$4-$D43)/VLOOKUP($C43,Tableau1[],6,0))=INT(((V$4-$D43)/VLOOKUP($C43,Tableau1[],6,0))),$C43&lt;&gt;""),"S","")),"")</f>
        <v/>
      </c>
      <c r="W43" s="17" t="str">
        <f>IFERROR(IF(W$4=$D43,"x",IF(AND(((W$4-$D43)/VLOOKUP($C43,Tableau1[],6,0))=INT(((W$4-$D43)/VLOOKUP($C43,Tableau1[],6,0))),$C43&lt;&gt;""),"S","")),"")</f>
        <v/>
      </c>
      <c r="X43" s="17" t="str">
        <f>IFERROR(IF(X$4=$D43,"x",IF(AND(((X$4-$D43)/VLOOKUP($C43,Tableau1[],6,0))=INT(((X$4-$D43)/VLOOKUP($C43,Tableau1[],6,0))),$C43&lt;&gt;""),"S","")),"")</f>
        <v/>
      </c>
      <c r="Y43" s="17" t="str">
        <f>IFERROR(IF(Y$4=$D43,"x",IF(AND(((Y$4-$D43)/VLOOKUP($C43,Tableau1[],6,0))=INT(((Y$4-$D43)/VLOOKUP($C43,Tableau1[],6,0))),$C43&lt;&gt;""),"S","")),"")</f>
        <v/>
      </c>
      <c r="Z43" s="17" t="str">
        <f>IFERROR(IF(Z$4=$D43,"x",IF(AND(((Z$4-$D43)/VLOOKUP($C43,Tableau1[],6,0))=INT(((Z$4-$D43)/VLOOKUP($C43,Tableau1[],6,0))),$C43&lt;&gt;""),"S","")),"")</f>
        <v>S</v>
      </c>
      <c r="AA43" s="17" t="str">
        <f>IFERROR(IF(AA$4=$D43,"x",IF(AND(((AA$4-$D43)/VLOOKUP($C43,Tableau1[],6,0))=INT(((AA$4-$D43)/VLOOKUP($C43,Tableau1[],6,0))),$C43&lt;&gt;""),"S","")),"")</f>
        <v/>
      </c>
      <c r="AB43" s="17" t="str">
        <f>IFERROR(IF(AB$4=$D43,"x",IF(AND(((AB$4-$D43)/VLOOKUP($C43,Tableau1[],6,0))=INT(((AB$4-$D43)/VLOOKUP($C43,Tableau1[],6,0))),$C43&lt;&gt;""),"S","")),"")</f>
        <v/>
      </c>
      <c r="AC43" s="17" t="str">
        <f>IFERROR(IF(AC$4=$D43,"x",IF(AND(((AC$4-$D43)/VLOOKUP($C43,Tableau1[],6,0))=INT(((AC$4-$D43)/VLOOKUP($C43,Tableau1[],6,0))),$C43&lt;&gt;""),"S","")),"")</f>
        <v/>
      </c>
      <c r="AD43" s="17" t="str">
        <f>IFERROR(IF(AD$4=$D43,"x",IF(AND(((AD$4-$D43)/VLOOKUP($C43,Tableau1[],6,0))=INT(((AD$4-$D43)/VLOOKUP($C43,Tableau1[],6,0))),$C43&lt;&gt;""),"S","")),"")</f>
        <v/>
      </c>
      <c r="AE43" s="17" t="str">
        <f>IFERROR(IF(AE$4=$D43,"x",IF(AND(((AE$4-$D43)/VLOOKUP($C43,Tableau1[],6,0))=INT(((AE$4-$D43)/VLOOKUP($C43,Tableau1[],6,0))),$C43&lt;&gt;""),"S","")),"")</f>
        <v/>
      </c>
      <c r="AF43" s="17" t="str">
        <f>IFERROR(IF(AF$4=$D43,"x",IF(AND(((AF$4-$D43)/VLOOKUP($C43,Tableau1[],6,0))=INT(((AF$4-$D43)/VLOOKUP($C43,Tableau1[],6,0))),$C43&lt;&gt;""),"S","")),"")</f>
        <v/>
      </c>
      <c r="AG43" s="17" t="str">
        <f>IFERROR(IF(AG$4=$D43,"x",IF(AND(((AG$4-$D43)/VLOOKUP($C43,Tableau1[],6,0))=INT(((AG$4-$D43)/VLOOKUP($C43,Tableau1[],6,0))),$C43&lt;&gt;""),"S","")),"")</f>
        <v>S</v>
      </c>
      <c r="AH43" s="55" t="str">
        <f>IFERROR(IF(AH$4=$D43,"x",IF(AND(((AH$4-$D43)/VLOOKUP($C43,Tableau1[],6,0))=INT(((AH$4-$D43)/VLOOKUP($C43,Tableau1[],6,0))),$C43&lt;&gt;""),"S","")),"")</f>
        <v/>
      </c>
      <c r="AI43" s="7"/>
      <c r="AJ43" s="5"/>
      <c r="AK43" s="100"/>
      <c r="AL43" s="100"/>
      <c r="AM43" s="100"/>
      <c r="AN43" s="100"/>
      <c r="AO43" s="100"/>
      <c r="AP43" s="100"/>
      <c r="AQ43" s="100"/>
      <c r="AR43" s="100"/>
      <c r="AS43" s="100"/>
      <c r="AT43" s="100"/>
      <c r="AU43" s="100"/>
      <c r="AV43" s="100"/>
      <c r="AW43" s="100"/>
      <c r="AX43" s="100"/>
      <c r="AY43" s="100"/>
      <c r="AZ43" s="100"/>
      <c r="BA43" s="100"/>
      <c r="BB43" s="100"/>
      <c r="BC43" s="100"/>
      <c r="BD43" s="100"/>
      <c r="BE43" s="100"/>
      <c r="BF43" s="100"/>
      <c r="BG43" s="100"/>
      <c r="BH43" s="100"/>
      <c r="BI43" s="100"/>
      <c r="BJ43" s="100"/>
      <c r="BK43" s="100"/>
      <c r="BL43" s="100"/>
      <c r="BM43" s="100"/>
      <c r="BN43" s="100"/>
      <c r="BO43" s="100"/>
      <c r="BP43" s="100"/>
      <c r="BQ43" s="100"/>
      <c r="BR43" s="100"/>
      <c r="BS43" s="100"/>
      <c r="BT43" s="100"/>
      <c r="BU43" s="100"/>
      <c r="BV43" s="100"/>
      <c r="BW43" s="100"/>
      <c r="BX43" s="100"/>
    </row>
    <row r="44" spans="1:76">
      <c r="A44" s="93"/>
      <c r="B44" s="52"/>
      <c r="C44" s="5" t="s">
        <v>203</v>
      </c>
      <c r="D44" s="18">
        <f>IF(ISBLANK(C44),0,VLOOKUP(C44,Tableau1[],2,0))</f>
        <v>0</v>
      </c>
      <c r="E44" s="15">
        <f>IF(ISBLANK(C44),0,VLOOKUP(C44,Tableau1[],7,0))</f>
        <v>5</v>
      </c>
      <c r="F44" s="24">
        <f t="shared" si="8"/>
        <v>2.1666666666666667E-5</v>
      </c>
      <c r="G44" s="16" t="str">
        <f>IFERROR(IF(G$4=$D44,"x",IF(AND(((G$4-$D44)/VLOOKUP($C44,Tableau1[],6,0))=INT(((G$4-$D44)/VLOOKUP($C44,Tableau1[],6,0))),$C44&lt;&gt;""),"S","")),"")</f>
        <v/>
      </c>
      <c r="H44" s="17" t="str">
        <f>IFERROR(IF(H$4=$D44,"x",IF(AND(((H$4-$D44)/VLOOKUP($C44,Tableau1[],6,0))=INT(((H$4-$D44)/VLOOKUP($C44,Tableau1[],6,0))),$C44&lt;&gt;""),"S","")),"")</f>
        <v/>
      </c>
      <c r="I44" s="17" t="str">
        <f>IFERROR(IF(I$4=$D44,"x",IF(AND(((I$4-$D44)/VLOOKUP($C44,Tableau1[],6,0))=INT(((I$4-$D44)/VLOOKUP($C44,Tableau1[],6,0))),$C44&lt;&gt;""),"S","")),"")</f>
        <v/>
      </c>
      <c r="J44" s="17" t="str">
        <f>IFERROR(IF(J$4=$D44,"x",IF(AND(((J$4-$D44)/VLOOKUP($C44,Tableau1[],6,0))=INT(((J$4-$D44)/VLOOKUP($C44,Tableau1[],6,0))),$C44&lt;&gt;""),"S","")),"")</f>
        <v/>
      </c>
      <c r="K44" s="17" t="str">
        <f>IFERROR(IF(K$4=$D44,"x",IF(AND(((K$4-$D44)/VLOOKUP($C44,Tableau1[],6,0))=INT(((K$4-$D44)/VLOOKUP($C44,Tableau1[],6,0))),$C44&lt;&gt;""),"S","")),"")</f>
        <v/>
      </c>
      <c r="L44" s="17" t="str">
        <f>IFERROR(IF(L$4=$D44,"x",IF(AND(((L$4-$D44)/VLOOKUP($C44,Tableau1[],6,0))=INT(((L$4-$D44)/VLOOKUP($C44,Tableau1[],6,0))),$C44&lt;&gt;""),"S","")),"")</f>
        <v>S</v>
      </c>
      <c r="M44" s="17" t="str">
        <f>IFERROR(IF(M$4=$D44,"x",IF(AND(((M$4-$D44)/VLOOKUP($C44,Tableau1[],6,0))=INT(((M$4-$D44)/VLOOKUP($C44,Tableau1[],6,0))),$C44&lt;&gt;""),"S","")),"")</f>
        <v/>
      </c>
      <c r="N44" s="17" t="str">
        <f>IFERROR(IF(N$4=$D44,"x",IF(AND(((N$4-$D44)/VLOOKUP($C44,Tableau1[],6,0))=INT(((N$4-$D44)/VLOOKUP($C44,Tableau1[],6,0))),$C44&lt;&gt;""),"S","")),"")</f>
        <v/>
      </c>
      <c r="O44" s="17" t="str">
        <f>IFERROR(IF(O$4=$D44,"x",IF(AND(((O$4-$D44)/VLOOKUP($C44,Tableau1[],6,0))=INT(((O$4-$D44)/VLOOKUP($C44,Tableau1[],6,0))),$C44&lt;&gt;""),"S","")),"")</f>
        <v/>
      </c>
      <c r="P44" s="17" t="str">
        <f>IFERROR(IF(P$4=$D44,"x",IF(AND(((P$4-$D44)/VLOOKUP($C44,Tableau1[],6,0))=INT(((P$4-$D44)/VLOOKUP($C44,Tableau1[],6,0))),$C44&lt;&gt;""),"S","")),"")</f>
        <v/>
      </c>
      <c r="Q44" s="17" t="str">
        <f>IFERROR(IF(Q$4=$D44,"x",IF(AND(((Q$4-$D44)/VLOOKUP($C44,Tableau1[],6,0))=INT(((Q$4-$D44)/VLOOKUP($C44,Tableau1[],6,0))),$C44&lt;&gt;""),"S","")),"")</f>
        <v/>
      </c>
      <c r="R44" s="17" t="str">
        <f>IFERROR(IF(R$4=$D44,"x",IF(AND(((R$4-$D44)/VLOOKUP($C44,Tableau1[],6,0))=INT(((R$4-$D44)/VLOOKUP($C44,Tableau1[],6,0))),$C44&lt;&gt;""),"S","")),"")</f>
        <v/>
      </c>
      <c r="S44" s="17" t="str">
        <f>IFERROR(IF(S$4=$D44,"x",IF(AND(((S$4-$D44)/VLOOKUP($C44,Tableau1[],6,0))=INT(((S$4-$D44)/VLOOKUP($C44,Tableau1[],6,0))),$C44&lt;&gt;""),"S","")),"")</f>
        <v>S</v>
      </c>
      <c r="T44" s="17" t="str">
        <f>IFERROR(IF(T$4=$D44,"x",IF(AND(((T$4-$D44)/VLOOKUP($C44,Tableau1[],6,0))=INT(((T$4-$D44)/VLOOKUP($C44,Tableau1[],6,0))),$C44&lt;&gt;""),"S","")),"")</f>
        <v/>
      </c>
      <c r="U44" s="17" t="str">
        <f>IFERROR(IF(U$4=$D44,"x",IF(AND(((U$4-$D44)/VLOOKUP($C44,Tableau1[],6,0))=INT(((U$4-$D44)/VLOOKUP($C44,Tableau1[],6,0))),$C44&lt;&gt;""),"S","")),"")</f>
        <v/>
      </c>
      <c r="V44" s="17" t="str">
        <f>IFERROR(IF(V$4=$D44,"x",IF(AND(((V$4-$D44)/VLOOKUP($C44,Tableau1[],6,0))=INT(((V$4-$D44)/VLOOKUP($C44,Tableau1[],6,0))),$C44&lt;&gt;""),"S","")),"")</f>
        <v/>
      </c>
      <c r="W44" s="17" t="str">
        <f>IFERROR(IF(W$4=$D44,"x",IF(AND(((W$4-$D44)/VLOOKUP($C44,Tableau1[],6,0))=INT(((W$4-$D44)/VLOOKUP($C44,Tableau1[],6,0))),$C44&lt;&gt;""),"S","")),"")</f>
        <v/>
      </c>
      <c r="X44" s="17" t="str">
        <f>IFERROR(IF(X$4=$D44,"x",IF(AND(((X$4-$D44)/VLOOKUP($C44,Tableau1[],6,0))=INT(((X$4-$D44)/VLOOKUP($C44,Tableau1[],6,0))),$C44&lt;&gt;""),"S","")),"")</f>
        <v/>
      </c>
      <c r="Y44" s="17" t="str">
        <f>IFERROR(IF(Y$4=$D44,"x",IF(AND(((Y$4-$D44)/VLOOKUP($C44,Tableau1[],6,0))=INT(((Y$4-$D44)/VLOOKUP($C44,Tableau1[],6,0))),$C44&lt;&gt;""),"S","")),"")</f>
        <v/>
      </c>
      <c r="Z44" s="17" t="str">
        <f>IFERROR(IF(Z$4=$D44,"x",IF(AND(((Z$4-$D44)/VLOOKUP($C44,Tableau1[],6,0))=INT(((Z$4-$D44)/VLOOKUP($C44,Tableau1[],6,0))),$C44&lt;&gt;""),"S","")),"")</f>
        <v>S</v>
      </c>
      <c r="AA44" s="17" t="str">
        <f>IFERROR(IF(AA$4=$D44,"x",IF(AND(((AA$4-$D44)/VLOOKUP($C44,Tableau1[],6,0))=INT(((AA$4-$D44)/VLOOKUP($C44,Tableau1[],6,0))),$C44&lt;&gt;""),"S","")),"")</f>
        <v/>
      </c>
      <c r="AB44" s="17" t="str">
        <f>IFERROR(IF(AB$4=$D44,"x",IF(AND(((AB$4-$D44)/VLOOKUP($C44,Tableau1[],6,0))=INT(((AB$4-$D44)/VLOOKUP($C44,Tableau1[],6,0))),$C44&lt;&gt;""),"S","")),"")</f>
        <v/>
      </c>
      <c r="AC44" s="17" t="str">
        <f>IFERROR(IF(AC$4=$D44,"x",IF(AND(((AC$4-$D44)/VLOOKUP($C44,Tableau1[],6,0))=INT(((AC$4-$D44)/VLOOKUP($C44,Tableau1[],6,0))),$C44&lt;&gt;""),"S","")),"")</f>
        <v/>
      </c>
      <c r="AD44" s="17" t="str">
        <f>IFERROR(IF(AD$4=$D44,"x",IF(AND(((AD$4-$D44)/VLOOKUP($C44,Tableau1[],6,0))=INT(((AD$4-$D44)/VLOOKUP($C44,Tableau1[],6,0))),$C44&lt;&gt;""),"S","")),"")</f>
        <v/>
      </c>
      <c r="AE44" s="17" t="str">
        <f>IFERROR(IF(AE$4=$D44,"x",IF(AND(((AE$4-$D44)/VLOOKUP($C44,Tableau1[],6,0))=INT(((AE$4-$D44)/VLOOKUP($C44,Tableau1[],6,0))),$C44&lt;&gt;""),"S","")),"")</f>
        <v/>
      </c>
      <c r="AF44" s="17" t="str">
        <f>IFERROR(IF(AF$4=$D44,"x",IF(AND(((AF$4-$D44)/VLOOKUP($C44,Tableau1[],6,0))=INT(((AF$4-$D44)/VLOOKUP($C44,Tableau1[],6,0))),$C44&lt;&gt;""),"S","")),"")</f>
        <v/>
      </c>
      <c r="AG44" s="17" t="str">
        <f>IFERROR(IF(AG$4=$D44,"x",IF(AND(((AG$4-$D44)/VLOOKUP($C44,Tableau1[],6,0))=INT(((AG$4-$D44)/VLOOKUP($C44,Tableau1[],6,0))),$C44&lt;&gt;""),"S","")),"")</f>
        <v>S</v>
      </c>
      <c r="AH44" s="55" t="str">
        <f>IFERROR(IF(AH$4=$D44,"x",IF(AND(((AH$4-$D44)/VLOOKUP($C44,Tableau1[],6,0))=INT(((AH$4-$D44)/VLOOKUP($C44,Tableau1[],6,0))),$C44&lt;&gt;""),"S","")),"")</f>
        <v/>
      </c>
      <c r="AI44" s="7"/>
      <c r="AJ44" s="5"/>
      <c r="AK44" s="100"/>
      <c r="AL44" s="100"/>
      <c r="AM44" s="100"/>
      <c r="AN44" s="100"/>
      <c r="AO44" s="100"/>
      <c r="AP44" s="100"/>
      <c r="AQ44" s="100"/>
      <c r="AR44" s="100"/>
      <c r="AS44" s="100"/>
      <c r="AT44" s="100"/>
      <c r="AU44" s="100"/>
      <c r="AV44" s="100"/>
      <c r="AW44" s="100"/>
      <c r="AX44" s="100"/>
      <c r="AY44" s="100"/>
      <c r="AZ44" s="100"/>
      <c r="BA44" s="100"/>
      <c r="BB44" s="100"/>
      <c r="BC44" s="100"/>
      <c r="BD44" s="100"/>
      <c r="BE44" s="100"/>
      <c r="BF44" s="100"/>
      <c r="BG44" s="100"/>
      <c r="BH44" s="100"/>
      <c r="BI44" s="100"/>
      <c r="BJ44" s="100"/>
      <c r="BK44" s="100"/>
      <c r="BL44" s="100"/>
      <c r="BM44" s="100"/>
      <c r="BN44" s="100"/>
      <c r="BO44" s="100"/>
      <c r="BP44" s="100"/>
      <c r="BQ44" s="100"/>
      <c r="BR44" s="100"/>
      <c r="BS44" s="100"/>
      <c r="BT44" s="100"/>
      <c r="BU44" s="100"/>
      <c r="BV44" s="100"/>
      <c r="BW44" s="100"/>
      <c r="BX44" s="100"/>
    </row>
    <row r="45" spans="1:76">
      <c r="A45" s="93"/>
      <c r="B45" s="52"/>
      <c r="C45" s="5" t="s">
        <v>204</v>
      </c>
      <c r="D45" s="18">
        <f>IF(ISBLANK(C45),0,VLOOKUP(C45,Tableau1[],2,0))</f>
        <v>0</v>
      </c>
      <c r="E45" s="15">
        <f>IF(ISBLANK(C45),0,VLOOKUP(C45,Tableau1[],7,0))</f>
        <v>2</v>
      </c>
      <c r="F45" s="24">
        <f t="shared" si="8"/>
        <v>8.6666666666666661E-6</v>
      </c>
      <c r="G45" s="16" t="str">
        <f>IFERROR(IF(G$4=$D45,"x",IF(AND(((G$4-$D45)/VLOOKUP($C45,Tableau1[],6,0))=INT(((G$4-$D45)/VLOOKUP($C45,Tableau1[],6,0))),$C45&lt;&gt;""),"S","")),"")</f>
        <v/>
      </c>
      <c r="H45" s="17" t="str">
        <f>IFERROR(IF(H$4=$D45,"x",IF(AND(((H$4-$D45)/VLOOKUP($C45,Tableau1[],6,0))=INT(((H$4-$D45)/VLOOKUP($C45,Tableau1[],6,0))),$C45&lt;&gt;""),"S","")),"")</f>
        <v/>
      </c>
      <c r="I45" s="17" t="str">
        <f>IFERROR(IF(I$4=$D45,"x",IF(AND(((I$4-$D45)/VLOOKUP($C45,Tableau1[],6,0))=INT(((I$4-$D45)/VLOOKUP($C45,Tableau1[],6,0))),$C45&lt;&gt;""),"S","")),"")</f>
        <v/>
      </c>
      <c r="J45" s="17" t="str">
        <f>IFERROR(IF(J$4=$D45,"x",IF(AND(((J$4-$D45)/VLOOKUP($C45,Tableau1[],6,0))=INT(((J$4-$D45)/VLOOKUP($C45,Tableau1[],6,0))),$C45&lt;&gt;""),"S","")),"")</f>
        <v/>
      </c>
      <c r="K45" s="17" t="str">
        <f>IFERROR(IF(K$4=$D45,"x",IF(AND(((K$4-$D45)/VLOOKUP($C45,Tableau1[],6,0))=INT(((K$4-$D45)/VLOOKUP($C45,Tableau1[],6,0))),$C45&lt;&gt;""),"S","")),"")</f>
        <v/>
      </c>
      <c r="L45" s="17" t="str">
        <f>IFERROR(IF(L$4=$D45,"x",IF(AND(((L$4-$D45)/VLOOKUP($C45,Tableau1[],6,0))=INT(((L$4-$D45)/VLOOKUP($C45,Tableau1[],6,0))),$C45&lt;&gt;""),"S","")),"")</f>
        <v>S</v>
      </c>
      <c r="M45" s="17" t="str">
        <f>IFERROR(IF(M$4=$D45,"x",IF(AND(((M$4-$D45)/VLOOKUP($C45,Tableau1[],6,0))=INT(((M$4-$D45)/VLOOKUP($C45,Tableau1[],6,0))),$C45&lt;&gt;""),"S","")),"")</f>
        <v/>
      </c>
      <c r="N45" s="17" t="str">
        <f>IFERROR(IF(N$4=$D45,"x",IF(AND(((N$4-$D45)/VLOOKUP($C45,Tableau1[],6,0))=INT(((N$4-$D45)/VLOOKUP($C45,Tableau1[],6,0))),$C45&lt;&gt;""),"S","")),"")</f>
        <v/>
      </c>
      <c r="O45" s="17" t="str">
        <f>IFERROR(IF(O$4=$D45,"x",IF(AND(((O$4-$D45)/VLOOKUP($C45,Tableau1[],6,0))=INT(((O$4-$D45)/VLOOKUP($C45,Tableau1[],6,0))),$C45&lt;&gt;""),"S","")),"")</f>
        <v/>
      </c>
      <c r="P45" s="17" t="str">
        <f>IFERROR(IF(P$4=$D45,"x",IF(AND(((P$4-$D45)/VLOOKUP($C45,Tableau1[],6,0))=INT(((P$4-$D45)/VLOOKUP($C45,Tableau1[],6,0))),$C45&lt;&gt;""),"S","")),"")</f>
        <v/>
      </c>
      <c r="Q45" s="17" t="str">
        <f>IFERROR(IF(Q$4=$D45,"x",IF(AND(((Q$4-$D45)/VLOOKUP($C45,Tableau1[],6,0))=INT(((Q$4-$D45)/VLOOKUP($C45,Tableau1[],6,0))),$C45&lt;&gt;""),"S","")),"")</f>
        <v/>
      </c>
      <c r="R45" s="17" t="str">
        <f>IFERROR(IF(R$4=$D45,"x",IF(AND(((R$4-$D45)/VLOOKUP($C45,Tableau1[],6,0))=INT(((R$4-$D45)/VLOOKUP($C45,Tableau1[],6,0))),$C45&lt;&gt;""),"S","")),"")</f>
        <v/>
      </c>
      <c r="S45" s="17" t="str">
        <f>IFERROR(IF(S$4=$D45,"x",IF(AND(((S$4-$D45)/VLOOKUP($C45,Tableau1[],6,0))=INT(((S$4-$D45)/VLOOKUP($C45,Tableau1[],6,0))),$C45&lt;&gt;""),"S","")),"")</f>
        <v>S</v>
      </c>
      <c r="T45" s="17" t="str">
        <f>IFERROR(IF(T$4=$D45,"x",IF(AND(((T$4-$D45)/VLOOKUP($C45,Tableau1[],6,0))=INT(((T$4-$D45)/VLOOKUP($C45,Tableau1[],6,0))),$C45&lt;&gt;""),"S","")),"")</f>
        <v/>
      </c>
      <c r="U45" s="17" t="str">
        <f>IFERROR(IF(U$4=$D45,"x",IF(AND(((U$4-$D45)/VLOOKUP($C45,Tableau1[],6,0))=INT(((U$4-$D45)/VLOOKUP($C45,Tableau1[],6,0))),$C45&lt;&gt;""),"S","")),"")</f>
        <v/>
      </c>
      <c r="V45" s="17" t="str">
        <f>IFERROR(IF(V$4=$D45,"x",IF(AND(((V$4-$D45)/VLOOKUP($C45,Tableau1[],6,0))=INT(((V$4-$D45)/VLOOKUP($C45,Tableau1[],6,0))),$C45&lt;&gt;""),"S","")),"")</f>
        <v/>
      </c>
      <c r="W45" s="17" t="str">
        <f>IFERROR(IF(W$4=$D45,"x",IF(AND(((W$4-$D45)/VLOOKUP($C45,Tableau1[],6,0))=INT(((W$4-$D45)/VLOOKUP($C45,Tableau1[],6,0))),$C45&lt;&gt;""),"S","")),"")</f>
        <v/>
      </c>
      <c r="X45" s="17" t="str">
        <f>IFERROR(IF(X$4=$D45,"x",IF(AND(((X$4-$D45)/VLOOKUP($C45,Tableau1[],6,0))=INT(((X$4-$D45)/VLOOKUP($C45,Tableau1[],6,0))),$C45&lt;&gt;""),"S","")),"")</f>
        <v/>
      </c>
      <c r="Y45" s="17" t="str">
        <f>IFERROR(IF(Y$4=$D45,"x",IF(AND(((Y$4-$D45)/VLOOKUP($C45,Tableau1[],6,0))=INT(((Y$4-$D45)/VLOOKUP($C45,Tableau1[],6,0))),$C45&lt;&gt;""),"S","")),"")</f>
        <v/>
      </c>
      <c r="Z45" s="17" t="str">
        <f>IFERROR(IF(Z$4=$D45,"x",IF(AND(((Z$4-$D45)/VLOOKUP($C45,Tableau1[],6,0))=INT(((Z$4-$D45)/VLOOKUP($C45,Tableau1[],6,0))),$C45&lt;&gt;""),"S","")),"")</f>
        <v>S</v>
      </c>
      <c r="AA45" s="17" t="str">
        <f>IFERROR(IF(AA$4=$D45,"x",IF(AND(((AA$4-$D45)/VLOOKUP($C45,Tableau1[],6,0))=INT(((AA$4-$D45)/VLOOKUP($C45,Tableau1[],6,0))),$C45&lt;&gt;""),"S","")),"")</f>
        <v/>
      </c>
      <c r="AB45" s="17" t="str">
        <f>IFERROR(IF(AB$4=$D45,"x",IF(AND(((AB$4-$D45)/VLOOKUP($C45,Tableau1[],6,0))=INT(((AB$4-$D45)/VLOOKUP($C45,Tableau1[],6,0))),$C45&lt;&gt;""),"S","")),"")</f>
        <v/>
      </c>
      <c r="AC45" s="17" t="str">
        <f>IFERROR(IF(AC$4=$D45,"x",IF(AND(((AC$4-$D45)/VLOOKUP($C45,Tableau1[],6,0))=INT(((AC$4-$D45)/VLOOKUP($C45,Tableau1[],6,0))),$C45&lt;&gt;""),"S","")),"")</f>
        <v/>
      </c>
      <c r="AD45" s="17" t="str">
        <f>IFERROR(IF(AD$4=$D45,"x",IF(AND(((AD$4-$D45)/VLOOKUP($C45,Tableau1[],6,0))=INT(((AD$4-$D45)/VLOOKUP($C45,Tableau1[],6,0))),$C45&lt;&gt;""),"S","")),"")</f>
        <v/>
      </c>
      <c r="AE45" s="17" t="str">
        <f>IFERROR(IF(AE$4=$D45,"x",IF(AND(((AE$4-$D45)/VLOOKUP($C45,Tableau1[],6,0))=INT(((AE$4-$D45)/VLOOKUP($C45,Tableau1[],6,0))),$C45&lt;&gt;""),"S","")),"")</f>
        <v/>
      </c>
      <c r="AF45" s="17" t="str">
        <f>IFERROR(IF(AF$4=$D45,"x",IF(AND(((AF$4-$D45)/VLOOKUP($C45,Tableau1[],6,0))=INT(((AF$4-$D45)/VLOOKUP($C45,Tableau1[],6,0))),$C45&lt;&gt;""),"S","")),"")</f>
        <v/>
      </c>
      <c r="AG45" s="17" t="str">
        <f>IFERROR(IF(AG$4=$D45,"x",IF(AND(((AG$4-$D45)/VLOOKUP($C45,Tableau1[],6,0))=INT(((AG$4-$D45)/VLOOKUP($C45,Tableau1[],6,0))),$C45&lt;&gt;""),"S","")),"")</f>
        <v>S</v>
      </c>
      <c r="AH45" s="55" t="str">
        <f>IFERROR(IF(AH$4=$D45,"x",IF(AND(((AH$4-$D45)/VLOOKUP($C45,Tableau1[],6,0))=INT(((AH$4-$D45)/VLOOKUP($C45,Tableau1[],6,0))),$C45&lt;&gt;""),"S","")),"")</f>
        <v/>
      </c>
      <c r="AI45" s="7"/>
      <c r="AJ45" s="5"/>
      <c r="AK45" s="100"/>
      <c r="AL45" s="100"/>
      <c r="AM45" s="100"/>
      <c r="AN45" s="100"/>
      <c r="AO45" s="100"/>
      <c r="AP45" s="100"/>
      <c r="AQ45" s="100"/>
      <c r="AR45" s="100"/>
      <c r="AS45" s="100"/>
      <c r="AT45" s="100"/>
      <c r="AU45" s="100"/>
      <c r="AV45" s="100"/>
      <c r="AW45" s="100"/>
      <c r="AX45" s="100"/>
      <c r="AY45" s="100"/>
      <c r="AZ45" s="100"/>
      <c r="BA45" s="100"/>
      <c r="BB45" s="100"/>
      <c r="BC45" s="100"/>
      <c r="BD45" s="100"/>
      <c r="BE45" s="100"/>
      <c r="BF45" s="100"/>
      <c r="BG45" s="100"/>
      <c r="BH45" s="100"/>
      <c r="BI45" s="100"/>
      <c r="BJ45" s="100"/>
      <c r="BK45" s="100"/>
      <c r="BL45" s="100"/>
      <c r="BM45" s="100"/>
      <c r="BN45" s="100"/>
      <c r="BO45" s="100"/>
      <c r="BP45" s="100"/>
      <c r="BQ45" s="100"/>
      <c r="BR45" s="100"/>
      <c r="BS45" s="100"/>
      <c r="BT45" s="100"/>
      <c r="BU45" s="100"/>
      <c r="BV45" s="100"/>
      <c r="BW45" s="100"/>
      <c r="BX45" s="100"/>
    </row>
    <row r="46" spans="1:76">
      <c r="A46" s="93"/>
      <c r="B46" s="52"/>
      <c r="C46" s="5" t="s">
        <v>205</v>
      </c>
      <c r="D46" s="18">
        <f>IF(ISBLANK(C46),0,VLOOKUP(C46,Tableau1[],2,0))</f>
        <v>0</v>
      </c>
      <c r="E46" s="15">
        <f>IF(ISBLANK(C46),0,VLOOKUP(C46,Tableau1[],7,0))</f>
        <v>20</v>
      </c>
      <c r="F46" s="24">
        <f t="shared" si="8"/>
        <v>8.6666666666666668E-5</v>
      </c>
      <c r="G46" s="16" t="str">
        <f>IFERROR(IF(G$4=$D46,"x",IF(AND(((G$4-$D46)/VLOOKUP($C46,Tableau1[],6,0))=INT(((G$4-$D46)/VLOOKUP($C46,Tableau1[],6,0))),$C46&lt;&gt;""),"S","")),"")</f>
        <v/>
      </c>
      <c r="H46" s="17" t="str">
        <f>IFERROR(IF(H$4=$D46,"x",IF(AND(((H$4-$D46)/VLOOKUP($C46,Tableau1[],6,0))=INT(((H$4-$D46)/VLOOKUP($C46,Tableau1[],6,0))),$C46&lt;&gt;""),"S","")),"")</f>
        <v/>
      </c>
      <c r="I46" s="17" t="str">
        <f>IFERROR(IF(I$4=$D46,"x",IF(AND(((I$4-$D46)/VLOOKUP($C46,Tableau1[],6,0))=INT(((I$4-$D46)/VLOOKUP($C46,Tableau1[],6,0))),$C46&lt;&gt;""),"S","")),"")</f>
        <v/>
      </c>
      <c r="J46" s="17" t="str">
        <f>IFERROR(IF(J$4=$D46,"x",IF(AND(((J$4-$D46)/VLOOKUP($C46,Tableau1[],6,0))=INT(((J$4-$D46)/VLOOKUP($C46,Tableau1[],6,0))),$C46&lt;&gt;""),"S","")),"")</f>
        <v/>
      </c>
      <c r="K46" s="17" t="str">
        <f>IFERROR(IF(K$4=$D46,"x",IF(AND(((K$4-$D46)/VLOOKUP($C46,Tableau1[],6,0))=INT(((K$4-$D46)/VLOOKUP($C46,Tableau1[],6,0))),$C46&lt;&gt;""),"S","")),"")</f>
        <v/>
      </c>
      <c r="L46" s="17" t="str">
        <f>IFERROR(IF(L$4=$D46,"x",IF(AND(((L$4-$D46)/VLOOKUP($C46,Tableau1[],6,0))=INT(((L$4-$D46)/VLOOKUP($C46,Tableau1[],6,0))),$C46&lt;&gt;""),"S","")),"")</f>
        <v>S</v>
      </c>
      <c r="M46" s="17" t="str">
        <f>IFERROR(IF(M$4=$D46,"x",IF(AND(((M$4-$D46)/VLOOKUP($C46,Tableau1[],6,0))=INT(((M$4-$D46)/VLOOKUP($C46,Tableau1[],6,0))),$C46&lt;&gt;""),"S","")),"")</f>
        <v/>
      </c>
      <c r="N46" s="17" t="str">
        <f>IFERROR(IF(N$4=$D46,"x",IF(AND(((N$4-$D46)/VLOOKUP($C46,Tableau1[],6,0))=INT(((N$4-$D46)/VLOOKUP($C46,Tableau1[],6,0))),$C46&lt;&gt;""),"S","")),"")</f>
        <v/>
      </c>
      <c r="O46" s="17" t="str">
        <f>IFERROR(IF(O$4=$D46,"x",IF(AND(((O$4-$D46)/VLOOKUP($C46,Tableau1[],6,0))=INT(((O$4-$D46)/VLOOKUP($C46,Tableau1[],6,0))),$C46&lt;&gt;""),"S","")),"")</f>
        <v/>
      </c>
      <c r="P46" s="17" t="str">
        <f>IFERROR(IF(P$4=$D46,"x",IF(AND(((P$4-$D46)/VLOOKUP($C46,Tableau1[],6,0))=INT(((P$4-$D46)/VLOOKUP($C46,Tableau1[],6,0))),$C46&lt;&gt;""),"S","")),"")</f>
        <v/>
      </c>
      <c r="Q46" s="17" t="str">
        <f>IFERROR(IF(Q$4=$D46,"x",IF(AND(((Q$4-$D46)/VLOOKUP($C46,Tableau1[],6,0))=INT(((Q$4-$D46)/VLOOKUP($C46,Tableau1[],6,0))),$C46&lt;&gt;""),"S","")),"")</f>
        <v/>
      </c>
      <c r="R46" s="17" t="str">
        <f>IFERROR(IF(R$4=$D46,"x",IF(AND(((R$4-$D46)/VLOOKUP($C46,Tableau1[],6,0))=INT(((R$4-$D46)/VLOOKUP($C46,Tableau1[],6,0))),$C46&lt;&gt;""),"S","")),"")</f>
        <v/>
      </c>
      <c r="S46" s="17" t="str">
        <f>IFERROR(IF(S$4=$D46,"x",IF(AND(((S$4-$D46)/VLOOKUP($C46,Tableau1[],6,0))=INT(((S$4-$D46)/VLOOKUP($C46,Tableau1[],6,0))),$C46&lt;&gt;""),"S","")),"")</f>
        <v>S</v>
      </c>
      <c r="T46" s="17" t="str">
        <f>IFERROR(IF(T$4=$D46,"x",IF(AND(((T$4-$D46)/VLOOKUP($C46,Tableau1[],6,0))=INT(((T$4-$D46)/VLOOKUP($C46,Tableau1[],6,0))),$C46&lt;&gt;""),"S","")),"")</f>
        <v/>
      </c>
      <c r="U46" s="17" t="str">
        <f>IFERROR(IF(U$4=$D46,"x",IF(AND(((U$4-$D46)/VLOOKUP($C46,Tableau1[],6,0))=INT(((U$4-$D46)/VLOOKUP($C46,Tableau1[],6,0))),$C46&lt;&gt;""),"S","")),"")</f>
        <v/>
      </c>
      <c r="V46" s="17" t="str">
        <f>IFERROR(IF(V$4=$D46,"x",IF(AND(((V$4-$D46)/VLOOKUP($C46,Tableau1[],6,0))=INT(((V$4-$D46)/VLOOKUP($C46,Tableau1[],6,0))),$C46&lt;&gt;""),"S","")),"")</f>
        <v/>
      </c>
      <c r="W46" s="17" t="str">
        <f>IFERROR(IF(W$4=$D46,"x",IF(AND(((W$4-$D46)/VLOOKUP($C46,Tableau1[],6,0))=INT(((W$4-$D46)/VLOOKUP($C46,Tableau1[],6,0))),$C46&lt;&gt;""),"S","")),"")</f>
        <v/>
      </c>
      <c r="X46" s="17" t="str">
        <f>IFERROR(IF(X$4=$D46,"x",IF(AND(((X$4-$D46)/VLOOKUP($C46,Tableau1[],6,0))=INT(((X$4-$D46)/VLOOKUP($C46,Tableau1[],6,0))),$C46&lt;&gt;""),"S","")),"")</f>
        <v/>
      </c>
      <c r="Y46" s="17" t="str">
        <f>IFERROR(IF(Y$4=$D46,"x",IF(AND(((Y$4-$D46)/VLOOKUP($C46,Tableau1[],6,0))=INT(((Y$4-$D46)/VLOOKUP($C46,Tableau1[],6,0))),$C46&lt;&gt;""),"S","")),"")</f>
        <v/>
      </c>
      <c r="Z46" s="17" t="str">
        <f>IFERROR(IF(Z$4=$D46,"x",IF(AND(((Z$4-$D46)/VLOOKUP($C46,Tableau1[],6,0))=INT(((Z$4-$D46)/VLOOKUP($C46,Tableau1[],6,0))),$C46&lt;&gt;""),"S","")),"")</f>
        <v>S</v>
      </c>
      <c r="AA46" s="17" t="str">
        <f>IFERROR(IF(AA$4=$D46,"x",IF(AND(((AA$4-$D46)/VLOOKUP($C46,Tableau1[],6,0))=INT(((AA$4-$D46)/VLOOKUP($C46,Tableau1[],6,0))),$C46&lt;&gt;""),"S","")),"")</f>
        <v/>
      </c>
      <c r="AB46" s="17" t="str">
        <f>IFERROR(IF(AB$4=$D46,"x",IF(AND(((AB$4-$D46)/VLOOKUP($C46,Tableau1[],6,0))=INT(((AB$4-$D46)/VLOOKUP($C46,Tableau1[],6,0))),$C46&lt;&gt;""),"S","")),"")</f>
        <v/>
      </c>
      <c r="AC46" s="17" t="str">
        <f>IFERROR(IF(AC$4=$D46,"x",IF(AND(((AC$4-$D46)/VLOOKUP($C46,Tableau1[],6,0))=INT(((AC$4-$D46)/VLOOKUP($C46,Tableau1[],6,0))),$C46&lt;&gt;""),"S","")),"")</f>
        <v/>
      </c>
      <c r="AD46" s="17" t="str">
        <f>IFERROR(IF(AD$4=$D46,"x",IF(AND(((AD$4-$D46)/VLOOKUP($C46,Tableau1[],6,0))=INT(((AD$4-$D46)/VLOOKUP($C46,Tableau1[],6,0))),$C46&lt;&gt;""),"S","")),"")</f>
        <v/>
      </c>
      <c r="AE46" s="17" t="str">
        <f>IFERROR(IF(AE$4=$D46,"x",IF(AND(((AE$4-$D46)/VLOOKUP($C46,Tableau1[],6,0))=INT(((AE$4-$D46)/VLOOKUP($C46,Tableau1[],6,0))),$C46&lt;&gt;""),"S","")),"")</f>
        <v/>
      </c>
      <c r="AF46" s="17" t="str">
        <f>IFERROR(IF(AF$4=$D46,"x",IF(AND(((AF$4-$D46)/VLOOKUP($C46,Tableau1[],6,0))=INT(((AF$4-$D46)/VLOOKUP($C46,Tableau1[],6,0))),$C46&lt;&gt;""),"S","")),"")</f>
        <v/>
      </c>
      <c r="AG46" s="17" t="str">
        <f>IFERROR(IF(AG$4=$D46,"x",IF(AND(((AG$4-$D46)/VLOOKUP($C46,Tableau1[],6,0))=INT(((AG$4-$D46)/VLOOKUP($C46,Tableau1[],6,0))),$C46&lt;&gt;""),"S","")),"")</f>
        <v>S</v>
      </c>
      <c r="AH46" s="55" t="str">
        <f>IFERROR(IF(AH$4=$D46,"x",IF(AND(((AH$4-$D46)/VLOOKUP($C46,Tableau1[],6,0))=INT(((AH$4-$D46)/VLOOKUP($C46,Tableau1[],6,0))),$C46&lt;&gt;""),"S","")),"")</f>
        <v/>
      </c>
      <c r="AI46" s="7"/>
      <c r="AJ46" s="5"/>
      <c r="AK46" s="100"/>
      <c r="AL46" s="100"/>
      <c r="AM46" s="100"/>
      <c r="AN46" s="100"/>
      <c r="AO46" s="100"/>
      <c r="AP46" s="100"/>
      <c r="AQ46" s="100"/>
      <c r="AR46" s="100"/>
      <c r="AS46" s="100"/>
      <c r="AT46" s="100"/>
      <c r="AU46" s="100"/>
      <c r="AV46" s="100"/>
      <c r="AW46" s="100"/>
      <c r="AX46" s="100"/>
      <c r="AY46" s="100"/>
      <c r="AZ46" s="100"/>
      <c r="BA46" s="100"/>
      <c r="BB46" s="100"/>
      <c r="BC46" s="100"/>
      <c r="BD46" s="100"/>
      <c r="BE46" s="100"/>
      <c r="BF46" s="100"/>
      <c r="BG46" s="100"/>
      <c r="BH46" s="100"/>
      <c r="BI46" s="100"/>
      <c r="BJ46" s="100"/>
      <c r="BK46" s="100"/>
      <c r="BL46" s="100"/>
      <c r="BM46" s="100"/>
      <c r="BN46" s="100"/>
      <c r="BO46" s="100"/>
      <c r="BP46" s="100"/>
      <c r="BQ46" s="100"/>
      <c r="BR46" s="100"/>
      <c r="BS46" s="100"/>
      <c r="BT46" s="100"/>
      <c r="BU46" s="100"/>
      <c r="BV46" s="100"/>
      <c r="BW46" s="100"/>
      <c r="BX46" s="100"/>
    </row>
    <row r="47" spans="1:76">
      <c r="A47" s="93"/>
      <c r="B47" s="52"/>
      <c r="C47" s="5" t="s">
        <v>206</v>
      </c>
      <c r="D47" s="18">
        <f>IF(ISBLANK(C47),0,VLOOKUP(C47,Tableau1[],2,0))</f>
        <v>0</v>
      </c>
      <c r="E47" s="15">
        <f>IF(ISBLANK(C47),0,VLOOKUP(C47,Tableau1[],7,0))</f>
        <v>20</v>
      </c>
      <c r="F47" s="24">
        <f t="shared" si="8"/>
        <v>8.6666666666666668E-5</v>
      </c>
      <c r="G47" s="16" t="str">
        <f>IFERROR(IF(G$4=$D47,"x",IF(AND(((G$4-$D47)/VLOOKUP($C47,Tableau1[],6,0))=INT(((G$4-$D47)/VLOOKUP($C47,Tableau1[],6,0))),$C47&lt;&gt;""),"S","")),"")</f>
        <v/>
      </c>
      <c r="H47" s="17" t="str">
        <f>IFERROR(IF(H$4=$D47,"x",IF(AND(((H$4-$D47)/VLOOKUP($C47,Tableau1[],6,0))=INT(((H$4-$D47)/VLOOKUP($C47,Tableau1[],6,0))),$C47&lt;&gt;""),"S","")),"")</f>
        <v/>
      </c>
      <c r="I47" s="17" t="str">
        <f>IFERROR(IF(I$4=$D47,"x",IF(AND(((I$4-$D47)/VLOOKUP($C47,Tableau1[],6,0))=INT(((I$4-$D47)/VLOOKUP($C47,Tableau1[],6,0))),$C47&lt;&gt;""),"S","")),"")</f>
        <v/>
      </c>
      <c r="J47" s="17" t="str">
        <f>IFERROR(IF(J$4=$D47,"x",IF(AND(((J$4-$D47)/VLOOKUP($C47,Tableau1[],6,0))=INT(((J$4-$D47)/VLOOKUP($C47,Tableau1[],6,0))),$C47&lt;&gt;""),"S","")),"")</f>
        <v/>
      </c>
      <c r="K47" s="17" t="str">
        <f>IFERROR(IF(K$4=$D47,"x",IF(AND(((K$4-$D47)/VLOOKUP($C47,Tableau1[],6,0))=INT(((K$4-$D47)/VLOOKUP($C47,Tableau1[],6,0))),$C47&lt;&gt;""),"S","")),"")</f>
        <v/>
      </c>
      <c r="L47" s="17" t="str">
        <f>IFERROR(IF(L$4=$D47,"x",IF(AND(((L$4-$D47)/VLOOKUP($C47,Tableau1[],6,0))=INT(((L$4-$D47)/VLOOKUP($C47,Tableau1[],6,0))),$C47&lt;&gt;""),"S","")),"")</f>
        <v/>
      </c>
      <c r="M47" s="17" t="str">
        <f>IFERROR(IF(M$4=$D47,"x",IF(AND(((M$4-$D47)/VLOOKUP($C47,Tableau1[],6,0))=INT(((M$4-$D47)/VLOOKUP($C47,Tableau1[],6,0))),$C47&lt;&gt;""),"S","")),"")</f>
        <v/>
      </c>
      <c r="N47" s="17" t="str">
        <f>IFERROR(IF(N$4=$D47,"x",IF(AND(((N$4-$D47)/VLOOKUP($C47,Tableau1[],6,0))=INT(((N$4-$D47)/VLOOKUP($C47,Tableau1[],6,0))),$C47&lt;&gt;""),"S","")),"")</f>
        <v/>
      </c>
      <c r="O47" s="17" t="str">
        <f>IFERROR(IF(O$4=$D47,"x",IF(AND(((O$4-$D47)/VLOOKUP($C47,Tableau1[],6,0))=INT(((O$4-$D47)/VLOOKUP($C47,Tableau1[],6,0))),$C47&lt;&gt;""),"S","")),"")</f>
        <v/>
      </c>
      <c r="P47" s="17" t="str">
        <f>IFERROR(IF(P$4=$D47,"x",IF(AND(((P$4-$D47)/VLOOKUP($C47,Tableau1[],6,0))=INT(((P$4-$D47)/VLOOKUP($C47,Tableau1[],6,0))),$C47&lt;&gt;""),"S","")),"")</f>
        <v/>
      </c>
      <c r="Q47" s="17" t="str">
        <f>IFERROR(IF(Q$4=$D47,"x",IF(AND(((Q$4-$D47)/VLOOKUP($C47,Tableau1[],6,0))=INT(((Q$4-$D47)/VLOOKUP($C47,Tableau1[],6,0))),$C47&lt;&gt;""),"S","")),"")</f>
        <v>S</v>
      </c>
      <c r="R47" s="17" t="str">
        <f>IFERROR(IF(R$4=$D47,"x",IF(AND(((R$4-$D47)/VLOOKUP($C47,Tableau1[],6,0))=INT(((R$4-$D47)/VLOOKUP($C47,Tableau1[],6,0))),$C47&lt;&gt;""),"S","")),"")</f>
        <v/>
      </c>
      <c r="S47" s="17" t="str">
        <f>IFERROR(IF(S$4=$D47,"x",IF(AND(((S$4-$D47)/VLOOKUP($C47,Tableau1[],6,0))=INT(((S$4-$D47)/VLOOKUP($C47,Tableau1[],6,0))),$C47&lt;&gt;""),"S","")),"")</f>
        <v/>
      </c>
      <c r="T47" s="17" t="str">
        <f>IFERROR(IF(T$4=$D47,"x",IF(AND(((T$4-$D47)/VLOOKUP($C47,Tableau1[],6,0))=INT(((T$4-$D47)/VLOOKUP($C47,Tableau1[],6,0))),$C47&lt;&gt;""),"S","")),"")</f>
        <v/>
      </c>
      <c r="U47" s="17" t="str">
        <f>IFERROR(IF(U$4=$D47,"x",IF(AND(((U$4-$D47)/VLOOKUP($C47,Tableau1[],6,0))=INT(((U$4-$D47)/VLOOKUP($C47,Tableau1[],6,0))),$C47&lt;&gt;""),"S","")),"")</f>
        <v/>
      </c>
      <c r="V47" s="17" t="str">
        <f>IFERROR(IF(V$4=$D47,"x",IF(AND(((V$4-$D47)/VLOOKUP($C47,Tableau1[],6,0))=INT(((V$4-$D47)/VLOOKUP($C47,Tableau1[],6,0))),$C47&lt;&gt;""),"S","")),"")</f>
        <v/>
      </c>
      <c r="W47" s="17" t="str">
        <f>IFERROR(IF(W$4=$D47,"x",IF(AND(((W$4-$D47)/VLOOKUP($C47,Tableau1[],6,0))=INT(((W$4-$D47)/VLOOKUP($C47,Tableau1[],6,0))),$C47&lt;&gt;""),"S","")),"")</f>
        <v/>
      </c>
      <c r="X47" s="17" t="str">
        <f>IFERROR(IF(X$4=$D47,"x",IF(AND(((X$4-$D47)/VLOOKUP($C47,Tableau1[],6,0))=INT(((X$4-$D47)/VLOOKUP($C47,Tableau1[],6,0))),$C47&lt;&gt;""),"S","")),"")</f>
        <v/>
      </c>
      <c r="Y47" s="17" t="str">
        <f>IFERROR(IF(Y$4=$D47,"x",IF(AND(((Y$4-$D47)/VLOOKUP($C47,Tableau1[],6,0))=INT(((Y$4-$D47)/VLOOKUP($C47,Tableau1[],6,0))),$C47&lt;&gt;""),"S","")),"")</f>
        <v/>
      </c>
      <c r="Z47" s="17" t="str">
        <f>IFERROR(IF(Z$4=$D47,"x",IF(AND(((Z$4-$D47)/VLOOKUP($C47,Tableau1[],6,0))=INT(((Z$4-$D47)/VLOOKUP($C47,Tableau1[],6,0))),$C47&lt;&gt;""),"S","")),"")</f>
        <v/>
      </c>
      <c r="AA47" s="17" t="str">
        <f>IFERROR(IF(AA$4=$D47,"x",IF(AND(((AA$4-$D47)/VLOOKUP($C47,Tableau1[],6,0))=INT(((AA$4-$D47)/VLOOKUP($C47,Tableau1[],6,0))),$C47&lt;&gt;""),"S","")),"")</f>
        <v/>
      </c>
      <c r="AB47" s="17" t="str">
        <f>IFERROR(IF(AB$4=$D47,"x",IF(AND(((AB$4-$D47)/VLOOKUP($C47,Tableau1[],6,0))=INT(((AB$4-$D47)/VLOOKUP($C47,Tableau1[],6,0))),$C47&lt;&gt;""),"S","")),"")</f>
        <v/>
      </c>
      <c r="AC47" s="17" t="str">
        <f>IFERROR(IF(AC$4=$D47,"x",IF(AND(((AC$4-$D47)/VLOOKUP($C47,Tableau1[],6,0))=INT(((AC$4-$D47)/VLOOKUP($C47,Tableau1[],6,0))),$C47&lt;&gt;""),"S","")),"")</f>
        <v/>
      </c>
      <c r="AD47" s="17" t="str">
        <f>IFERROR(IF(AD$4=$D47,"x",IF(AND(((AD$4-$D47)/VLOOKUP($C47,Tableau1[],6,0))=INT(((AD$4-$D47)/VLOOKUP($C47,Tableau1[],6,0))),$C47&lt;&gt;""),"S","")),"")</f>
        <v/>
      </c>
      <c r="AE47" s="17" t="str">
        <f>IFERROR(IF(AE$4=$D47,"x",IF(AND(((AE$4-$D47)/VLOOKUP($C47,Tableau1[],6,0))=INT(((AE$4-$D47)/VLOOKUP($C47,Tableau1[],6,0))),$C47&lt;&gt;""),"S","")),"")</f>
        <v/>
      </c>
      <c r="AF47" s="17" t="str">
        <f>IFERROR(IF(AF$4=$D47,"x",IF(AND(((AF$4-$D47)/VLOOKUP($C47,Tableau1[],6,0))=INT(((AF$4-$D47)/VLOOKUP($C47,Tableau1[],6,0))),$C47&lt;&gt;""),"S","")),"")</f>
        <v>S</v>
      </c>
      <c r="AG47" s="17" t="str">
        <f>IFERROR(IF(AG$4=$D47,"x",IF(AND(((AG$4-$D47)/VLOOKUP($C47,Tableau1[],6,0))=INT(((AG$4-$D47)/VLOOKUP($C47,Tableau1[],6,0))),$C47&lt;&gt;""),"S","")),"")</f>
        <v/>
      </c>
      <c r="AH47" s="55" t="str">
        <f>IFERROR(IF(AH$4=$D47,"x",IF(AND(((AH$4-$D47)/VLOOKUP($C47,Tableau1[],6,0))=INT(((AH$4-$D47)/VLOOKUP($C47,Tableau1[],6,0))),$C47&lt;&gt;""),"S","")),"")</f>
        <v/>
      </c>
      <c r="AI47" s="7"/>
      <c r="AJ47" s="5"/>
      <c r="AK47" s="100"/>
      <c r="AL47" s="100"/>
      <c r="AM47" s="100"/>
      <c r="AN47" s="100"/>
      <c r="AO47" s="100"/>
      <c r="AP47" s="100"/>
      <c r="AQ47" s="100"/>
      <c r="AR47" s="100"/>
      <c r="AS47" s="100"/>
      <c r="AT47" s="100"/>
      <c r="AU47" s="100"/>
      <c r="AV47" s="100"/>
      <c r="AW47" s="100"/>
      <c r="AX47" s="100"/>
      <c r="AY47" s="100"/>
      <c r="AZ47" s="100"/>
      <c r="BA47" s="100"/>
      <c r="BB47" s="100"/>
      <c r="BC47" s="100"/>
      <c r="BD47" s="100"/>
      <c r="BE47" s="100"/>
      <c r="BF47" s="100"/>
      <c r="BG47" s="100"/>
      <c r="BH47" s="100"/>
      <c r="BI47" s="100"/>
      <c r="BJ47" s="100"/>
      <c r="BK47" s="100"/>
      <c r="BL47" s="100"/>
      <c r="BM47" s="100"/>
      <c r="BN47" s="100"/>
      <c r="BO47" s="100"/>
      <c r="BP47" s="100"/>
      <c r="BQ47" s="100"/>
      <c r="BR47" s="100"/>
      <c r="BS47" s="100"/>
      <c r="BT47" s="100"/>
      <c r="BU47" s="100"/>
      <c r="BV47" s="100"/>
      <c r="BW47" s="100"/>
      <c r="BX47" s="100"/>
    </row>
    <row r="48" spans="1:76">
      <c r="A48" s="93"/>
      <c r="B48" s="52"/>
      <c r="C48" s="5" t="s">
        <v>207</v>
      </c>
      <c r="D48" s="18"/>
      <c r="E48" s="15">
        <f>IF(ISBLANK(C48),0,VLOOKUP(C48,Tableau1[],7,0))</f>
        <v>10</v>
      </c>
      <c r="F48" s="24">
        <f t="shared" si="8"/>
        <v>4.3333333333333334E-5</v>
      </c>
      <c r="G48" s="16" t="str">
        <f>IFERROR(IF(G$4=$D48,"x",IF(AND(((G$4-$D48)/VLOOKUP($C48,Tableau1[],6,0))=INT(((G$4-$D48)/VLOOKUP($C48,Tableau1[],6,0))),$C48&lt;&gt;""),"S","")),"")</f>
        <v/>
      </c>
      <c r="H48" s="17" t="str">
        <f>IFERROR(IF(H$4=$D48,"x",IF(AND(((H$4-$D48)/VLOOKUP($C48,Tableau1[],6,0))=INT(((H$4-$D48)/VLOOKUP($C48,Tableau1[],6,0))),$C48&lt;&gt;""),"S","")),"")</f>
        <v/>
      </c>
      <c r="I48" s="17" t="str">
        <f>IFERROR(IF(I$4=$D48,"x",IF(AND(((I$4-$D48)/VLOOKUP($C48,Tableau1[],6,0))=INT(((I$4-$D48)/VLOOKUP($C48,Tableau1[],6,0))),$C48&lt;&gt;""),"S","")),"")</f>
        <v/>
      </c>
      <c r="J48" s="17" t="str">
        <f>IFERROR(IF(J$4=$D48,"x",IF(AND(((J$4-$D48)/VLOOKUP($C48,Tableau1[],6,0))=INT(((J$4-$D48)/VLOOKUP($C48,Tableau1[],6,0))),$C48&lt;&gt;""),"S","")),"")</f>
        <v/>
      </c>
      <c r="K48" s="17" t="str">
        <f>IFERROR(IF(K$4=$D48,"x",IF(AND(((K$4-$D48)/VLOOKUP($C48,Tableau1[],6,0))=INT(((K$4-$D48)/VLOOKUP($C48,Tableau1[],6,0))),$C48&lt;&gt;""),"S","")),"")</f>
        <v/>
      </c>
      <c r="L48" s="17" t="str">
        <f>IFERROR(IF(L$4=$D48,"x",IF(AND(((L$4-$D48)/VLOOKUP($C48,Tableau1[],6,0))=INT(((L$4-$D48)/VLOOKUP($C48,Tableau1[],6,0))),$C48&lt;&gt;""),"S","")),"")</f>
        <v/>
      </c>
      <c r="M48" s="17" t="str">
        <f>IFERROR(IF(M$4=$D48,"x",IF(AND(((M$4-$D48)/VLOOKUP($C48,Tableau1[],6,0))=INT(((M$4-$D48)/VLOOKUP($C48,Tableau1[],6,0))),$C48&lt;&gt;""),"S","")),"")</f>
        <v/>
      </c>
      <c r="N48" s="17" t="str">
        <f>IFERROR(IF(N$4=$D48,"x",IF(AND(((N$4-$D48)/VLOOKUP($C48,Tableau1[],6,0))=INT(((N$4-$D48)/VLOOKUP($C48,Tableau1[],6,0))),$C48&lt;&gt;""),"S","")),"")</f>
        <v/>
      </c>
      <c r="O48" s="17" t="str">
        <f>IFERROR(IF(O$4=$D48,"x",IF(AND(((O$4-$D48)/VLOOKUP($C48,Tableau1[],6,0))=INT(((O$4-$D48)/VLOOKUP($C48,Tableau1[],6,0))),$C48&lt;&gt;""),"S","")),"")</f>
        <v/>
      </c>
      <c r="P48" s="17" t="str">
        <f>IFERROR(IF(P$4=$D48,"x",IF(AND(((P$4-$D48)/VLOOKUP($C48,Tableau1[],6,0))=INT(((P$4-$D48)/VLOOKUP($C48,Tableau1[],6,0))),$C48&lt;&gt;""),"S","")),"")</f>
        <v/>
      </c>
      <c r="Q48" s="17" t="str">
        <f>IFERROR(IF(Q$4=$D48,"x",IF(AND(((Q$4-$D48)/VLOOKUP($C48,Tableau1[],6,0))=INT(((Q$4-$D48)/VLOOKUP($C48,Tableau1[],6,0))),$C48&lt;&gt;""),"S","")),"")</f>
        <v>S</v>
      </c>
      <c r="R48" s="17" t="str">
        <f>IFERROR(IF(R$4=$D48,"x",IF(AND(((R$4-$D48)/VLOOKUP($C48,Tableau1[],6,0))=INT(((R$4-$D48)/VLOOKUP($C48,Tableau1[],6,0))),$C48&lt;&gt;""),"S","")),"")</f>
        <v/>
      </c>
      <c r="S48" s="17" t="str">
        <f>IFERROR(IF(S$4=$D48,"x",IF(AND(((S$4-$D48)/VLOOKUP($C48,Tableau1[],6,0))=INT(((S$4-$D48)/VLOOKUP($C48,Tableau1[],6,0))),$C48&lt;&gt;""),"S","")),"")</f>
        <v/>
      </c>
      <c r="T48" s="17" t="str">
        <f>IFERROR(IF(T$4=$D48,"x",IF(AND(((T$4-$D48)/VLOOKUP($C48,Tableau1[],6,0))=INT(((T$4-$D48)/VLOOKUP($C48,Tableau1[],6,0))),$C48&lt;&gt;""),"S","")),"")</f>
        <v/>
      </c>
      <c r="U48" s="17" t="str">
        <f>IFERROR(IF(U$4=$D48,"x",IF(AND(((U$4-$D48)/VLOOKUP($C48,Tableau1[],6,0))=INT(((U$4-$D48)/VLOOKUP($C48,Tableau1[],6,0))),$C48&lt;&gt;""),"S","")),"")</f>
        <v/>
      </c>
      <c r="V48" s="17" t="str">
        <f>IFERROR(IF(V$4=$D48,"x",IF(AND(((V$4-$D48)/VLOOKUP($C48,Tableau1[],6,0))=INT(((V$4-$D48)/VLOOKUP($C48,Tableau1[],6,0))),$C48&lt;&gt;""),"S","")),"")</f>
        <v/>
      </c>
      <c r="W48" s="17" t="str">
        <f>IFERROR(IF(W$4=$D48,"x",IF(AND(((W$4-$D48)/VLOOKUP($C48,Tableau1[],6,0))=INT(((W$4-$D48)/VLOOKUP($C48,Tableau1[],6,0))),$C48&lt;&gt;""),"S","")),"")</f>
        <v/>
      </c>
      <c r="X48" s="17" t="str">
        <f>IFERROR(IF(X$4=$D48,"x",IF(AND(((X$4-$D48)/VLOOKUP($C48,Tableau1[],6,0))=INT(((X$4-$D48)/VLOOKUP($C48,Tableau1[],6,0))),$C48&lt;&gt;""),"S","")),"")</f>
        <v/>
      </c>
      <c r="Y48" s="17" t="str">
        <f>IFERROR(IF(Y$4=$D48,"x",IF(AND(((Y$4-$D48)/VLOOKUP($C48,Tableau1[],6,0))=INT(((Y$4-$D48)/VLOOKUP($C48,Tableau1[],6,0))),$C48&lt;&gt;""),"S","")),"")</f>
        <v/>
      </c>
      <c r="Z48" s="17" t="str">
        <f>IFERROR(IF(Z$4=$D48,"x",IF(AND(((Z$4-$D48)/VLOOKUP($C48,Tableau1[],6,0))=INT(((Z$4-$D48)/VLOOKUP($C48,Tableau1[],6,0))),$C48&lt;&gt;""),"S","")),"")</f>
        <v/>
      </c>
      <c r="AA48" s="17" t="str">
        <f>IFERROR(IF(AA$4=$D48,"x",IF(AND(((AA$4-$D48)/VLOOKUP($C48,Tableau1[],6,0))=INT(((AA$4-$D48)/VLOOKUP($C48,Tableau1[],6,0))),$C48&lt;&gt;""),"S","")),"")</f>
        <v/>
      </c>
      <c r="AB48" s="17" t="str">
        <f>IFERROR(IF(AB$4=$D48,"x",IF(AND(((AB$4-$D48)/VLOOKUP($C48,Tableau1[],6,0))=INT(((AB$4-$D48)/VLOOKUP($C48,Tableau1[],6,0))),$C48&lt;&gt;""),"S","")),"")</f>
        <v/>
      </c>
      <c r="AC48" s="17" t="str">
        <f>IFERROR(IF(AC$4=$D48,"x",IF(AND(((AC$4-$D48)/VLOOKUP($C48,Tableau1[],6,0))=INT(((AC$4-$D48)/VLOOKUP($C48,Tableau1[],6,0))),$C48&lt;&gt;""),"S","")),"")</f>
        <v/>
      </c>
      <c r="AD48" s="17" t="str">
        <f>IFERROR(IF(AD$4=$D48,"x",IF(AND(((AD$4-$D48)/VLOOKUP($C48,Tableau1[],6,0))=INT(((AD$4-$D48)/VLOOKUP($C48,Tableau1[],6,0))),$C48&lt;&gt;""),"S","")),"")</f>
        <v/>
      </c>
      <c r="AE48" s="17" t="str">
        <f>IFERROR(IF(AE$4=$D48,"x",IF(AND(((AE$4-$D48)/VLOOKUP($C48,Tableau1[],6,0))=INT(((AE$4-$D48)/VLOOKUP($C48,Tableau1[],6,0))),$C48&lt;&gt;""),"S","")),"")</f>
        <v/>
      </c>
      <c r="AF48" s="17" t="str">
        <f>IFERROR(IF(AF$4=$D48,"x",IF(AND(((AF$4-$D48)/VLOOKUP($C48,Tableau1[],6,0))=INT(((AF$4-$D48)/VLOOKUP($C48,Tableau1[],6,0))),$C48&lt;&gt;""),"S","")),"")</f>
        <v>S</v>
      </c>
      <c r="AG48" s="17" t="str">
        <f>IFERROR(IF(AG$4=$D48,"x",IF(AND(((AG$4-$D48)/VLOOKUP($C48,Tableau1[],6,0))=INT(((AG$4-$D48)/VLOOKUP($C48,Tableau1[],6,0))),$C48&lt;&gt;""),"S","")),"")</f>
        <v/>
      </c>
      <c r="AH48" s="55" t="str">
        <f>IFERROR(IF(AH$4=$D48,"x",IF(AND(((AH$4-$D48)/VLOOKUP($C48,Tableau1[],6,0))=INT(((AH$4-$D48)/VLOOKUP($C48,Tableau1[],6,0))),$C48&lt;&gt;""),"S","")),"")</f>
        <v/>
      </c>
      <c r="AI48" s="7"/>
      <c r="AJ48" s="5"/>
      <c r="AK48" s="100"/>
      <c r="AL48" s="100"/>
      <c r="AM48" s="100"/>
      <c r="AN48" s="100"/>
      <c r="AO48" s="100"/>
      <c r="AP48" s="100"/>
      <c r="AQ48" s="100"/>
      <c r="AR48" s="100"/>
      <c r="AS48" s="100"/>
      <c r="AT48" s="100"/>
      <c r="AU48" s="100"/>
      <c r="AV48" s="100"/>
      <c r="AW48" s="100"/>
      <c r="AX48" s="100"/>
      <c r="AY48" s="100"/>
      <c r="AZ48" s="100"/>
      <c r="BA48" s="100"/>
      <c r="BB48" s="100"/>
      <c r="BC48" s="100"/>
      <c r="BD48" s="100"/>
      <c r="BE48" s="100"/>
      <c r="BF48" s="100"/>
      <c r="BG48" s="100"/>
      <c r="BH48" s="100"/>
      <c r="BI48" s="100"/>
      <c r="BJ48" s="100"/>
      <c r="BK48" s="100"/>
      <c r="BL48" s="100"/>
      <c r="BM48" s="100"/>
      <c r="BN48" s="100"/>
      <c r="BO48" s="100"/>
      <c r="BP48" s="100"/>
      <c r="BQ48" s="100"/>
      <c r="BR48" s="100"/>
      <c r="BS48" s="100"/>
      <c r="BT48" s="100"/>
      <c r="BU48" s="100"/>
      <c r="BV48" s="100"/>
      <c r="BW48" s="100"/>
      <c r="BX48" s="100"/>
    </row>
    <row r="49" spans="1:76">
      <c r="A49" s="93"/>
      <c r="B49" s="52"/>
      <c r="C49" s="5" t="s">
        <v>208</v>
      </c>
      <c r="D49" s="18">
        <f>IF(ISBLANK(C49),0,VLOOKUP(C49,Tableau1[],2,0))</f>
        <v>0</v>
      </c>
      <c r="E49" s="15">
        <f>IF(ISBLANK(C49),0,VLOOKUP(C49,Tableau1[],7,0))</f>
        <v>2</v>
      </c>
      <c r="F49" s="24">
        <f t="shared" si="8"/>
        <v>8.6666666666666661E-6</v>
      </c>
      <c r="G49" s="16" t="str">
        <f>IFERROR(IF(G$4=$D49,"x",IF(AND(((G$4-$D49)/VLOOKUP($C49,Tableau1[],6,0))=INT(((G$4-$D49)/VLOOKUP($C49,Tableau1[],6,0))),$C49&lt;&gt;""),"S","")),"")</f>
        <v/>
      </c>
      <c r="H49" s="17" t="str">
        <f>IFERROR(IF(H$4=$D49,"x",IF(AND(((H$4-$D49)/VLOOKUP($C49,Tableau1[],6,0))=INT(((H$4-$D49)/VLOOKUP($C49,Tableau1[],6,0))),$C49&lt;&gt;""),"S","")),"")</f>
        <v/>
      </c>
      <c r="I49" s="17" t="str">
        <f>IFERROR(IF(I$4=$D49,"x",IF(AND(((I$4-$D49)/VLOOKUP($C49,Tableau1[],6,0))=INT(((I$4-$D49)/VLOOKUP($C49,Tableau1[],6,0))),$C49&lt;&gt;""),"S","")),"")</f>
        <v/>
      </c>
      <c r="J49" s="17" t="str">
        <f>IFERROR(IF(J$4=$D49,"x",IF(AND(((J$4-$D49)/VLOOKUP($C49,Tableau1[],6,0))=INT(((J$4-$D49)/VLOOKUP($C49,Tableau1[],6,0))),$C49&lt;&gt;""),"S","")),"")</f>
        <v/>
      </c>
      <c r="K49" s="17" t="str">
        <f>IFERROR(IF(K$4=$D49,"x",IF(AND(((K$4-$D49)/VLOOKUP($C49,Tableau1[],6,0))=INT(((K$4-$D49)/VLOOKUP($C49,Tableau1[],6,0))),$C49&lt;&gt;""),"S","")),"")</f>
        <v/>
      </c>
      <c r="L49" s="17" t="str">
        <f>IFERROR(IF(L$4=$D49,"x",IF(AND(((L$4-$D49)/VLOOKUP($C49,Tableau1[],6,0))=INT(((L$4-$D49)/VLOOKUP($C49,Tableau1[],6,0))),$C49&lt;&gt;""),"S","")),"")</f>
        <v>S</v>
      </c>
      <c r="M49" s="17" t="str">
        <f>IFERROR(IF(M$4=$D49,"x",IF(AND(((M$4-$D49)/VLOOKUP($C49,Tableau1[],6,0))=INT(((M$4-$D49)/VLOOKUP($C49,Tableau1[],6,0))),$C49&lt;&gt;""),"S","")),"")</f>
        <v/>
      </c>
      <c r="N49" s="17" t="str">
        <f>IFERROR(IF(N$4=$D49,"x",IF(AND(((N$4-$D49)/VLOOKUP($C49,Tableau1[],6,0))=INT(((N$4-$D49)/VLOOKUP($C49,Tableau1[],6,0))),$C49&lt;&gt;""),"S","")),"")</f>
        <v/>
      </c>
      <c r="O49" s="17" t="str">
        <f>IFERROR(IF(O$4=$D49,"x",IF(AND(((O$4-$D49)/VLOOKUP($C49,Tableau1[],6,0))=INT(((O$4-$D49)/VLOOKUP($C49,Tableau1[],6,0))),$C49&lt;&gt;""),"S","")),"")</f>
        <v/>
      </c>
      <c r="P49" s="17" t="str">
        <f>IFERROR(IF(P$4=$D49,"x",IF(AND(((P$4-$D49)/VLOOKUP($C49,Tableau1[],6,0))=INT(((P$4-$D49)/VLOOKUP($C49,Tableau1[],6,0))),$C49&lt;&gt;""),"S","")),"")</f>
        <v/>
      </c>
      <c r="Q49" s="17" t="str">
        <f>IFERROR(IF(Q$4=$D49,"x",IF(AND(((Q$4-$D49)/VLOOKUP($C49,Tableau1[],6,0))=INT(((Q$4-$D49)/VLOOKUP($C49,Tableau1[],6,0))),$C49&lt;&gt;""),"S","")),"")</f>
        <v/>
      </c>
      <c r="R49" s="17" t="str">
        <f>IFERROR(IF(R$4=$D49,"x",IF(AND(((R$4-$D49)/VLOOKUP($C49,Tableau1[],6,0))=INT(((R$4-$D49)/VLOOKUP($C49,Tableau1[],6,0))),$C49&lt;&gt;""),"S","")),"")</f>
        <v/>
      </c>
      <c r="S49" s="17" t="str">
        <f>IFERROR(IF(S$4=$D49,"x",IF(AND(((S$4-$D49)/VLOOKUP($C49,Tableau1[],6,0))=INT(((S$4-$D49)/VLOOKUP($C49,Tableau1[],6,0))),$C49&lt;&gt;""),"S","")),"")</f>
        <v>S</v>
      </c>
      <c r="T49" s="17" t="str">
        <f>IFERROR(IF(T$4=$D49,"x",IF(AND(((T$4-$D49)/VLOOKUP($C49,Tableau1[],6,0))=INT(((T$4-$D49)/VLOOKUP($C49,Tableau1[],6,0))),$C49&lt;&gt;""),"S","")),"")</f>
        <v/>
      </c>
      <c r="U49" s="17" t="str">
        <f>IFERROR(IF(U$4=$D49,"x",IF(AND(((U$4-$D49)/VLOOKUP($C49,Tableau1[],6,0))=INT(((U$4-$D49)/VLOOKUP($C49,Tableau1[],6,0))),$C49&lt;&gt;""),"S","")),"")</f>
        <v/>
      </c>
      <c r="V49" s="17" t="str">
        <f>IFERROR(IF(V$4=$D49,"x",IF(AND(((V$4-$D49)/VLOOKUP($C49,Tableau1[],6,0))=INT(((V$4-$D49)/VLOOKUP($C49,Tableau1[],6,0))),$C49&lt;&gt;""),"S","")),"")</f>
        <v/>
      </c>
      <c r="W49" s="17" t="str">
        <f>IFERROR(IF(W$4=$D49,"x",IF(AND(((W$4-$D49)/VLOOKUP($C49,Tableau1[],6,0))=INT(((W$4-$D49)/VLOOKUP($C49,Tableau1[],6,0))),$C49&lt;&gt;""),"S","")),"")</f>
        <v/>
      </c>
      <c r="X49" s="17" t="str">
        <f>IFERROR(IF(X$4=$D49,"x",IF(AND(((X$4-$D49)/VLOOKUP($C49,Tableau1[],6,0))=INT(((X$4-$D49)/VLOOKUP($C49,Tableau1[],6,0))),$C49&lt;&gt;""),"S","")),"")</f>
        <v/>
      </c>
      <c r="Y49" s="17" t="str">
        <f>IFERROR(IF(Y$4=$D49,"x",IF(AND(((Y$4-$D49)/VLOOKUP($C49,Tableau1[],6,0))=INT(((Y$4-$D49)/VLOOKUP($C49,Tableau1[],6,0))),$C49&lt;&gt;""),"S","")),"")</f>
        <v/>
      </c>
      <c r="Z49" s="17" t="str">
        <f>IFERROR(IF(Z$4=$D49,"x",IF(AND(((Z$4-$D49)/VLOOKUP($C49,Tableau1[],6,0))=INT(((Z$4-$D49)/VLOOKUP($C49,Tableau1[],6,0))),$C49&lt;&gt;""),"S","")),"")</f>
        <v>S</v>
      </c>
      <c r="AA49" s="17" t="str">
        <f>IFERROR(IF(AA$4=$D49,"x",IF(AND(((AA$4-$D49)/VLOOKUP($C49,Tableau1[],6,0))=INT(((AA$4-$D49)/VLOOKUP($C49,Tableau1[],6,0))),$C49&lt;&gt;""),"S","")),"")</f>
        <v/>
      </c>
      <c r="AB49" s="17" t="str">
        <f>IFERROR(IF(AB$4=$D49,"x",IF(AND(((AB$4-$D49)/VLOOKUP($C49,Tableau1[],6,0))=INT(((AB$4-$D49)/VLOOKUP($C49,Tableau1[],6,0))),$C49&lt;&gt;""),"S","")),"")</f>
        <v/>
      </c>
      <c r="AC49" s="17" t="str">
        <f>IFERROR(IF(AC$4=$D49,"x",IF(AND(((AC$4-$D49)/VLOOKUP($C49,Tableau1[],6,0))=INT(((AC$4-$D49)/VLOOKUP($C49,Tableau1[],6,0))),$C49&lt;&gt;""),"S","")),"")</f>
        <v/>
      </c>
      <c r="AD49" s="17" t="str">
        <f>IFERROR(IF(AD$4=$D49,"x",IF(AND(((AD$4-$D49)/VLOOKUP($C49,Tableau1[],6,0))=INT(((AD$4-$D49)/VLOOKUP($C49,Tableau1[],6,0))),$C49&lt;&gt;""),"S","")),"")</f>
        <v/>
      </c>
      <c r="AE49" s="17" t="str">
        <f>IFERROR(IF(AE$4=$D49,"x",IF(AND(((AE$4-$D49)/VLOOKUP($C49,Tableau1[],6,0))=INT(((AE$4-$D49)/VLOOKUP($C49,Tableau1[],6,0))),$C49&lt;&gt;""),"S","")),"")</f>
        <v/>
      </c>
      <c r="AF49" s="17" t="str">
        <f>IFERROR(IF(AF$4=$D49,"x",IF(AND(((AF$4-$D49)/VLOOKUP($C49,Tableau1[],6,0))=INT(((AF$4-$D49)/VLOOKUP($C49,Tableau1[],6,0))),$C49&lt;&gt;""),"S","")),"")</f>
        <v/>
      </c>
      <c r="AG49" s="17" t="str">
        <f>IFERROR(IF(AG$4=$D49,"x",IF(AND(((AG$4-$D49)/VLOOKUP($C49,Tableau1[],6,0))=INT(((AG$4-$D49)/VLOOKUP($C49,Tableau1[],6,0))),$C49&lt;&gt;""),"S","")),"")</f>
        <v>S</v>
      </c>
      <c r="AH49" s="55" t="str">
        <f>IFERROR(IF(AH$4=$D49,"x",IF(AND(((AH$4-$D49)/VLOOKUP($C49,Tableau1[],6,0))=INT(((AH$4-$D49)/VLOOKUP($C49,Tableau1[],6,0))),$C49&lt;&gt;""),"S","")),"")</f>
        <v/>
      </c>
      <c r="AI49" s="7"/>
      <c r="AJ49" s="5"/>
      <c r="AK49" s="100"/>
      <c r="AL49" s="100"/>
      <c r="AM49" s="100"/>
      <c r="AN49" s="100"/>
      <c r="AO49" s="100"/>
      <c r="AP49" s="100"/>
      <c r="AQ49" s="100"/>
      <c r="AR49" s="100"/>
      <c r="AS49" s="100"/>
      <c r="AT49" s="100"/>
      <c r="AU49" s="100"/>
      <c r="AV49" s="100"/>
      <c r="AW49" s="100"/>
      <c r="AX49" s="100"/>
      <c r="AY49" s="100"/>
      <c r="AZ49" s="100"/>
      <c r="BA49" s="100"/>
      <c r="BB49" s="100"/>
      <c r="BC49" s="100"/>
      <c r="BD49" s="100"/>
      <c r="BE49" s="100"/>
      <c r="BF49" s="100"/>
      <c r="BG49" s="100"/>
      <c r="BH49" s="100"/>
      <c r="BI49" s="100"/>
      <c r="BJ49" s="100"/>
      <c r="BK49" s="100"/>
      <c r="BL49" s="100"/>
      <c r="BM49" s="100"/>
      <c r="BN49" s="100"/>
      <c r="BO49" s="100"/>
      <c r="BP49" s="100"/>
      <c r="BQ49" s="100"/>
      <c r="BR49" s="100"/>
      <c r="BS49" s="100"/>
      <c r="BT49" s="100"/>
      <c r="BU49" s="100"/>
      <c r="BV49" s="100"/>
      <c r="BW49" s="100"/>
      <c r="BX49" s="100"/>
    </row>
    <row r="50" spans="1:76">
      <c r="A50" s="93"/>
      <c r="B50" s="52"/>
      <c r="C50" s="5" t="s">
        <v>209</v>
      </c>
      <c r="D50" s="25">
        <f>IF(ISBLANK(C50),0,VLOOKUP(C50,Tableau1[],2,0))</f>
        <v>0</v>
      </c>
      <c r="E50" s="26">
        <f>IF(ISBLANK(C50),0,VLOOKUP(C50,Tableau1[],7,0))</f>
        <v>2</v>
      </c>
      <c r="F50" s="27">
        <f t="shared" si="8"/>
        <v>8.6666666666666661E-6</v>
      </c>
      <c r="G50" s="28" t="str">
        <f>IFERROR(IF(G$4=$D50,"x",IF(AND(((G$4-$D50)/VLOOKUP($C50,Tableau1[],6,0))=INT(((G$4-$D50)/VLOOKUP($C50,Tableau1[],6,0))),$C50&lt;&gt;""),"S","")),"")</f>
        <v/>
      </c>
      <c r="H50" s="29" t="str">
        <f>IFERROR(IF(H$4=$D50,"x",IF(AND(((H$4-$D50)/VLOOKUP($C50,Tableau1[],6,0))=INT(((H$4-$D50)/VLOOKUP($C50,Tableau1[],6,0))),$C50&lt;&gt;""),"S","")),"")</f>
        <v/>
      </c>
      <c r="I50" s="29" t="str">
        <f>IFERROR(IF(I$4=$D50,"x",IF(AND(((I$4-$D50)/VLOOKUP($C50,Tableau1[],6,0))=INT(((I$4-$D50)/VLOOKUP($C50,Tableau1[],6,0))),$C50&lt;&gt;""),"S","")),"")</f>
        <v/>
      </c>
      <c r="J50" s="29" t="str">
        <f>IFERROR(IF(J$4=$D50,"x",IF(AND(((J$4-$D50)/VLOOKUP($C50,Tableau1[],6,0))=INT(((J$4-$D50)/VLOOKUP($C50,Tableau1[],6,0))),$C50&lt;&gt;""),"S","")),"")</f>
        <v/>
      </c>
      <c r="K50" s="29" t="str">
        <f>IFERROR(IF(K$4=$D50,"x",IF(AND(((K$4-$D50)/VLOOKUP($C50,Tableau1[],6,0))=INT(((K$4-$D50)/VLOOKUP($C50,Tableau1[],6,0))),$C50&lt;&gt;""),"S","")),"")</f>
        <v/>
      </c>
      <c r="L50" s="29" t="str">
        <f>IFERROR(IF(L$4=$D50,"x",IF(AND(((L$4-$D50)/VLOOKUP($C50,Tableau1[],6,0))=INT(((L$4-$D50)/VLOOKUP($C50,Tableau1[],6,0))),$C50&lt;&gt;""),"S","")),"")</f>
        <v>S</v>
      </c>
      <c r="M50" s="29" t="str">
        <f>IFERROR(IF(M$4=$D50,"x",IF(AND(((M$4-$D50)/VLOOKUP($C50,Tableau1[],6,0))=INT(((M$4-$D50)/VLOOKUP($C50,Tableau1[],6,0))),$C50&lt;&gt;""),"S","")),"")</f>
        <v/>
      </c>
      <c r="N50" s="29" t="str">
        <f>IFERROR(IF(N$4=$D50,"x",IF(AND(((N$4-$D50)/VLOOKUP($C50,Tableau1[],6,0))=INT(((N$4-$D50)/VLOOKUP($C50,Tableau1[],6,0))),$C50&lt;&gt;""),"S","")),"")</f>
        <v/>
      </c>
      <c r="O50" s="29" t="str">
        <f>IFERROR(IF(O$4=$D50,"x",IF(AND(((O$4-$D50)/VLOOKUP($C50,Tableau1[],6,0))=INT(((O$4-$D50)/VLOOKUP($C50,Tableau1[],6,0))),$C50&lt;&gt;""),"S","")),"")</f>
        <v/>
      </c>
      <c r="P50" s="29" t="str">
        <f>IFERROR(IF(P$4=$D50,"x",IF(AND(((P$4-$D50)/VLOOKUP($C50,Tableau1[],6,0))=INT(((P$4-$D50)/VLOOKUP($C50,Tableau1[],6,0))),$C50&lt;&gt;""),"S","")),"")</f>
        <v/>
      </c>
      <c r="Q50" s="29" t="str">
        <f>IFERROR(IF(Q$4=$D50,"x",IF(AND(((Q$4-$D50)/VLOOKUP($C50,Tableau1[],6,0))=INT(((Q$4-$D50)/VLOOKUP($C50,Tableau1[],6,0))),$C50&lt;&gt;""),"S","")),"")</f>
        <v/>
      </c>
      <c r="R50" s="29" t="str">
        <f>IFERROR(IF(R$4=$D50,"x",IF(AND(((R$4-$D50)/VLOOKUP($C50,Tableau1[],6,0))=INT(((R$4-$D50)/VLOOKUP($C50,Tableau1[],6,0))),$C50&lt;&gt;""),"S","")),"")</f>
        <v/>
      </c>
      <c r="S50" s="29" t="str">
        <f>IFERROR(IF(S$4=$D50,"x",IF(AND(((S$4-$D50)/VLOOKUP($C50,Tableau1[],6,0))=INT(((S$4-$D50)/VLOOKUP($C50,Tableau1[],6,0))),$C50&lt;&gt;""),"S","")),"")</f>
        <v>S</v>
      </c>
      <c r="T50" s="29" t="str">
        <f>IFERROR(IF(T$4=$D50,"x",IF(AND(((T$4-$D50)/VLOOKUP($C50,Tableau1[],6,0))=INT(((T$4-$D50)/VLOOKUP($C50,Tableau1[],6,0))),$C50&lt;&gt;""),"S","")),"")</f>
        <v/>
      </c>
      <c r="U50" s="29" t="str">
        <f>IFERROR(IF(U$4=$D50,"x",IF(AND(((U$4-$D50)/VLOOKUP($C50,Tableau1[],6,0))=INT(((U$4-$D50)/VLOOKUP($C50,Tableau1[],6,0))),$C50&lt;&gt;""),"S","")),"")</f>
        <v/>
      </c>
      <c r="V50" s="29" t="str">
        <f>IFERROR(IF(V$4=$D50,"x",IF(AND(((V$4-$D50)/VLOOKUP($C50,Tableau1[],6,0))=INT(((V$4-$D50)/VLOOKUP($C50,Tableau1[],6,0))),$C50&lt;&gt;""),"S","")),"")</f>
        <v/>
      </c>
      <c r="W50" s="29" t="str">
        <f>IFERROR(IF(W$4=$D50,"x",IF(AND(((W$4-$D50)/VLOOKUP($C50,Tableau1[],6,0))=INT(((W$4-$D50)/VLOOKUP($C50,Tableau1[],6,0))),$C50&lt;&gt;""),"S","")),"")</f>
        <v/>
      </c>
      <c r="X50" s="29" t="str">
        <f>IFERROR(IF(X$4=$D50,"x",IF(AND(((X$4-$D50)/VLOOKUP($C50,Tableau1[],6,0))=INT(((X$4-$D50)/VLOOKUP($C50,Tableau1[],6,0))),$C50&lt;&gt;""),"S","")),"")</f>
        <v/>
      </c>
      <c r="Y50" s="29" t="str">
        <f>IFERROR(IF(Y$4=$D50,"x",IF(AND(((Y$4-$D50)/VLOOKUP($C50,Tableau1[],6,0))=INT(((Y$4-$D50)/VLOOKUP($C50,Tableau1[],6,0))),$C50&lt;&gt;""),"S","")),"")</f>
        <v/>
      </c>
      <c r="Z50" s="29" t="str">
        <f>IFERROR(IF(Z$4=$D50,"x",IF(AND(((Z$4-$D50)/VLOOKUP($C50,Tableau1[],6,0))=INT(((Z$4-$D50)/VLOOKUP($C50,Tableau1[],6,0))),$C50&lt;&gt;""),"S","")),"")</f>
        <v>S</v>
      </c>
      <c r="AA50" s="29" t="str">
        <f>IFERROR(IF(AA$4=$D50,"x",IF(AND(((AA$4-$D50)/VLOOKUP($C50,Tableau1[],6,0))=INT(((AA$4-$D50)/VLOOKUP($C50,Tableau1[],6,0))),$C50&lt;&gt;""),"S","")),"")</f>
        <v/>
      </c>
      <c r="AB50" s="29" t="str">
        <f>IFERROR(IF(AB$4=$D50,"x",IF(AND(((AB$4-$D50)/VLOOKUP($C50,Tableau1[],6,0))=INT(((AB$4-$D50)/VLOOKUP($C50,Tableau1[],6,0))),$C50&lt;&gt;""),"S","")),"")</f>
        <v/>
      </c>
      <c r="AC50" s="29" t="str">
        <f>IFERROR(IF(AC$4=$D50,"x",IF(AND(((AC$4-$D50)/VLOOKUP($C50,Tableau1[],6,0))=INT(((AC$4-$D50)/VLOOKUP($C50,Tableau1[],6,0))),$C50&lt;&gt;""),"S","")),"")</f>
        <v/>
      </c>
      <c r="AD50" s="29" t="str">
        <f>IFERROR(IF(AD$4=$D50,"x",IF(AND(((AD$4-$D50)/VLOOKUP($C50,Tableau1[],6,0))=INT(((AD$4-$D50)/VLOOKUP($C50,Tableau1[],6,0))),$C50&lt;&gt;""),"S","")),"")</f>
        <v/>
      </c>
      <c r="AE50" s="29" t="str">
        <f>IFERROR(IF(AE$4=$D50,"x",IF(AND(((AE$4-$D50)/VLOOKUP($C50,Tableau1[],6,0))=INT(((AE$4-$D50)/VLOOKUP($C50,Tableau1[],6,0))),$C50&lt;&gt;""),"S","")),"")</f>
        <v/>
      </c>
      <c r="AF50" s="29" t="str">
        <f>IFERROR(IF(AF$4=$D50,"x",IF(AND(((AF$4-$D50)/VLOOKUP($C50,Tableau1[],6,0))=INT(((AF$4-$D50)/VLOOKUP($C50,Tableau1[],6,0))),$C50&lt;&gt;""),"S","")),"")</f>
        <v/>
      </c>
      <c r="AG50" s="29" t="str">
        <f>IFERROR(IF(AG$4=$D50,"x",IF(AND(((AG$4-$D50)/VLOOKUP($C50,Tableau1[],6,0))=INT(((AG$4-$D50)/VLOOKUP($C50,Tableau1[],6,0))),$C50&lt;&gt;""),"S","")),"")</f>
        <v>S</v>
      </c>
      <c r="AH50" s="56" t="str">
        <f>IFERROR(IF(AH$4=$D50,"x",IF(AND(((AH$4-$D50)/VLOOKUP($C50,Tableau1[],6,0))=INT(((AH$4-$D50)/VLOOKUP($C50,Tableau1[],6,0))),$C50&lt;&gt;""),"S","")),"")</f>
        <v/>
      </c>
      <c r="AI50" s="7"/>
      <c r="AJ50" s="5"/>
      <c r="AK50" s="100"/>
      <c r="AL50" s="100"/>
      <c r="AM50" s="100"/>
      <c r="AN50" s="100"/>
      <c r="AO50" s="100"/>
      <c r="AP50" s="100"/>
      <c r="AQ50" s="100"/>
      <c r="AR50" s="100"/>
      <c r="AS50" s="100"/>
      <c r="AT50" s="100"/>
      <c r="AU50" s="100"/>
      <c r="AV50" s="100"/>
      <c r="AW50" s="100"/>
      <c r="AX50" s="100"/>
      <c r="AY50" s="100"/>
      <c r="AZ50" s="100"/>
      <c r="BA50" s="100"/>
      <c r="BB50" s="100"/>
      <c r="BC50" s="100"/>
      <c r="BD50" s="100"/>
      <c r="BE50" s="100"/>
      <c r="BF50" s="100"/>
      <c r="BG50" s="100"/>
      <c r="BH50" s="100"/>
      <c r="BI50" s="100"/>
      <c r="BJ50" s="100"/>
      <c r="BK50" s="100"/>
      <c r="BL50" s="100"/>
      <c r="BM50" s="100"/>
      <c r="BN50" s="100"/>
      <c r="BO50" s="100"/>
      <c r="BP50" s="100"/>
      <c r="BQ50" s="100"/>
      <c r="BR50" s="100"/>
      <c r="BS50" s="100"/>
      <c r="BT50" s="100"/>
      <c r="BU50" s="100"/>
      <c r="BV50" s="100"/>
      <c r="BW50" s="100"/>
      <c r="BX50" s="100"/>
    </row>
    <row r="51" spans="1:76">
      <c r="A51" s="93"/>
      <c r="B51" s="52"/>
      <c r="C51" s="5" t="s">
        <v>210</v>
      </c>
      <c r="D51" s="18">
        <f>IF(ISBLANK(C51),0,VLOOKUP(C51,Tableau1[],2,0))</f>
        <v>0</v>
      </c>
      <c r="E51" s="15">
        <f>IF(ISBLANK(C51),0,VLOOKUP(C51,Tableau1[],7,0))</f>
        <v>5</v>
      </c>
      <c r="F51" s="24">
        <f t="shared" si="8"/>
        <v>2.1666666666666667E-5</v>
      </c>
      <c r="G51" s="16" t="str">
        <f>IFERROR(IF(G$4=$D51,"x",IF(AND(((G$4-$D51)/VLOOKUP($C51,Tableau1[],6,0))=INT(((G$4-$D51)/VLOOKUP($C51,Tableau1[],6,0))),$C51&lt;&gt;""),"S","")),"")</f>
        <v/>
      </c>
      <c r="H51" s="17" t="str">
        <f>IFERROR(IF(H$4=$D51,"x",IF(AND(((H$4-$D51)/VLOOKUP($C51,Tableau1[],6,0))=INT(((H$4-$D51)/VLOOKUP($C51,Tableau1[],6,0))),$C51&lt;&gt;""),"S","")),"")</f>
        <v/>
      </c>
      <c r="I51" s="17" t="str">
        <f>IFERROR(IF(I$4=$D51,"x",IF(AND(((I$4-$D51)/VLOOKUP($C51,Tableau1[],6,0))=INT(((I$4-$D51)/VLOOKUP($C51,Tableau1[],6,0))),$C51&lt;&gt;""),"S","")),"")</f>
        <v/>
      </c>
      <c r="J51" s="17" t="str">
        <f>IFERROR(IF(J$4=$D51,"x",IF(AND(((J$4-$D51)/VLOOKUP($C51,Tableau1[],6,0))=INT(((J$4-$D51)/VLOOKUP($C51,Tableau1[],6,0))),$C51&lt;&gt;""),"S","")),"")</f>
        <v/>
      </c>
      <c r="K51" s="17" t="str">
        <f>IFERROR(IF(K$4=$D51,"x",IF(AND(((K$4-$D51)/VLOOKUP($C51,Tableau1[],6,0))=INT(((K$4-$D51)/VLOOKUP($C51,Tableau1[],6,0))),$C51&lt;&gt;""),"S","")),"")</f>
        <v/>
      </c>
      <c r="L51" s="17" t="str">
        <f>IFERROR(IF(L$4=$D51,"x",IF(AND(((L$4-$D51)/VLOOKUP($C51,Tableau1[],6,0))=INT(((L$4-$D51)/VLOOKUP($C51,Tableau1[],6,0))),$C51&lt;&gt;""),"S","")),"")</f>
        <v>S</v>
      </c>
      <c r="M51" s="17" t="str">
        <f>IFERROR(IF(M$4=$D51,"x",IF(AND(((M$4-$D51)/VLOOKUP($C51,Tableau1[],6,0))=INT(((M$4-$D51)/VLOOKUP($C51,Tableau1[],6,0))),$C51&lt;&gt;""),"S","")),"")</f>
        <v/>
      </c>
      <c r="N51" s="17" t="str">
        <f>IFERROR(IF(N$4=$D51,"x",IF(AND(((N$4-$D51)/VLOOKUP($C51,Tableau1[],6,0))=INT(((N$4-$D51)/VLOOKUP($C51,Tableau1[],6,0))),$C51&lt;&gt;""),"S","")),"")</f>
        <v/>
      </c>
      <c r="O51" s="17" t="str">
        <f>IFERROR(IF(O$4=$D51,"x",IF(AND(((O$4-$D51)/VLOOKUP($C51,Tableau1[],6,0))=INT(((O$4-$D51)/VLOOKUP($C51,Tableau1[],6,0))),$C51&lt;&gt;""),"S","")),"")</f>
        <v/>
      </c>
      <c r="P51" s="17" t="str">
        <f>IFERROR(IF(P$4=$D51,"x",IF(AND(((P$4-$D51)/VLOOKUP($C51,Tableau1[],6,0))=INT(((P$4-$D51)/VLOOKUP($C51,Tableau1[],6,0))),$C51&lt;&gt;""),"S","")),"")</f>
        <v/>
      </c>
      <c r="Q51" s="17" t="str">
        <f>IFERROR(IF(Q$4=$D51,"x",IF(AND(((Q$4-$D51)/VLOOKUP($C51,Tableau1[],6,0))=INT(((Q$4-$D51)/VLOOKUP($C51,Tableau1[],6,0))),$C51&lt;&gt;""),"S","")),"")</f>
        <v/>
      </c>
      <c r="R51" s="17" t="str">
        <f>IFERROR(IF(R$4=$D51,"x",IF(AND(((R$4-$D51)/VLOOKUP($C51,Tableau1[],6,0))=INT(((R$4-$D51)/VLOOKUP($C51,Tableau1[],6,0))),$C51&lt;&gt;""),"S","")),"")</f>
        <v/>
      </c>
      <c r="S51" s="17" t="str">
        <f>IFERROR(IF(S$4=$D51,"x",IF(AND(((S$4-$D51)/VLOOKUP($C51,Tableau1[],6,0))=INT(((S$4-$D51)/VLOOKUP($C51,Tableau1[],6,0))),$C51&lt;&gt;""),"S","")),"")</f>
        <v>S</v>
      </c>
      <c r="T51" s="17" t="str">
        <f>IFERROR(IF(T$4=$D51,"x",IF(AND(((T$4-$D51)/VLOOKUP($C51,Tableau1[],6,0))=INT(((T$4-$D51)/VLOOKUP($C51,Tableau1[],6,0))),$C51&lt;&gt;""),"S","")),"")</f>
        <v/>
      </c>
      <c r="U51" s="17" t="str">
        <f>IFERROR(IF(U$4=$D51,"x",IF(AND(((U$4-$D51)/VLOOKUP($C51,Tableau1[],6,0))=INT(((U$4-$D51)/VLOOKUP($C51,Tableau1[],6,0))),$C51&lt;&gt;""),"S","")),"")</f>
        <v/>
      </c>
      <c r="V51" s="17" t="str">
        <f>IFERROR(IF(V$4=$D51,"x",IF(AND(((V$4-$D51)/VLOOKUP($C51,Tableau1[],6,0))=INT(((V$4-$D51)/VLOOKUP($C51,Tableau1[],6,0))),$C51&lt;&gt;""),"S","")),"")</f>
        <v/>
      </c>
      <c r="W51" s="17" t="str">
        <f>IFERROR(IF(W$4=$D51,"x",IF(AND(((W$4-$D51)/VLOOKUP($C51,Tableau1[],6,0))=INT(((W$4-$D51)/VLOOKUP($C51,Tableau1[],6,0))),$C51&lt;&gt;""),"S","")),"")</f>
        <v/>
      </c>
      <c r="X51" s="17" t="str">
        <f>IFERROR(IF(X$4=$D51,"x",IF(AND(((X$4-$D51)/VLOOKUP($C51,Tableau1[],6,0))=INT(((X$4-$D51)/VLOOKUP($C51,Tableau1[],6,0))),$C51&lt;&gt;""),"S","")),"")</f>
        <v/>
      </c>
      <c r="Y51" s="17" t="str">
        <f>IFERROR(IF(Y$4=$D51,"x",IF(AND(((Y$4-$D51)/VLOOKUP($C51,Tableau1[],6,0))=INT(((Y$4-$D51)/VLOOKUP($C51,Tableau1[],6,0))),$C51&lt;&gt;""),"S","")),"")</f>
        <v/>
      </c>
      <c r="Z51" s="17" t="str">
        <f>IFERROR(IF(Z$4=$D51,"x",IF(AND(((Z$4-$D51)/VLOOKUP($C51,Tableau1[],6,0))=INT(((Z$4-$D51)/VLOOKUP($C51,Tableau1[],6,0))),$C51&lt;&gt;""),"S","")),"")</f>
        <v>S</v>
      </c>
      <c r="AA51" s="17" t="str">
        <f>IFERROR(IF(AA$4=$D51,"x",IF(AND(((AA$4-$D51)/VLOOKUP($C51,Tableau1[],6,0))=INT(((AA$4-$D51)/VLOOKUP($C51,Tableau1[],6,0))),$C51&lt;&gt;""),"S","")),"")</f>
        <v/>
      </c>
      <c r="AB51" s="17" t="str">
        <f>IFERROR(IF(AB$4=$D51,"x",IF(AND(((AB$4-$D51)/VLOOKUP($C51,Tableau1[],6,0))=INT(((AB$4-$D51)/VLOOKUP($C51,Tableau1[],6,0))),$C51&lt;&gt;""),"S","")),"")</f>
        <v/>
      </c>
      <c r="AC51" s="17" t="str">
        <f>IFERROR(IF(AC$4=$D51,"x",IF(AND(((AC$4-$D51)/VLOOKUP($C51,Tableau1[],6,0))=INT(((AC$4-$D51)/VLOOKUP($C51,Tableau1[],6,0))),$C51&lt;&gt;""),"S","")),"")</f>
        <v/>
      </c>
      <c r="AD51" s="17" t="str">
        <f>IFERROR(IF(AD$4=$D51,"x",IF(AND(((AD$4-$D51)/VLOOKUP($C51,Tableau1[],6,0))=INT(((AD$4-$D51)/VLOOKUP($C51,Tableau1[],6,0))),$C51&lt;&gt;""),"S","")),"")</f>
        <v/>
      </c>
      <c r="AE51" s="17" t="str">
        <f>IFERROR(IF(AE$4=$D51,"x",IF(AND(((AE$4-$D51)/VLOOKUP($C51,Tableau1[],6,0))=INT(((AE$4-$D51)/VLOOKUP($C51,Tableau1[],6,0))),$C51&lt;&gt;""),"S","")),"")</f>
        <v/>
      </c>
      <c r="AF51" s="17" t="str">
        <f>IFERROR(IF(AF$4=$D51,"x",IF(AND(((AF$4-$D51)/VLOOKUP($C51,Tableau1[],6,0))=INT(((AF$4-$D51)/VLOOKUP($C51,Tableau1[],6,0))),$C51&lt;&gt;""),"S","")),"")</f>
        <v/>
      </c>
      <c r="AG51" s="17" t="str">
        <f>IFERROR(IF(AG$4=$D51,"x",IF(AND(((AG$4-$D51)/VLOOKUP($C51,Tableau1[],6,0))=INT(((AG$4-$D51)/VLOOKUP($C51,Tableau1[],6,0))),$C51&lt;&gt;""),"S","")),"")</f>
        <v>S</v>
      </c>
      <c r="AH51" s="55" t="str">
        <f>IFERROR(IF(AH$4=$D51,"x",IF(AND(((AH$4-$D51)/VLOOKUP($C51,Tableau1[],6,0))=INT(((AH$4-$D51)/VLOOKUP($C51,Tableau1[],6,0))),$C51&lt;&gt;""),"S","")),"")</f>
        <v/>
      </c>
      <c r="AI51" s="7"/>
      <c r="AJ51" s="5"/>
      <c r="AK51" s="100"/>
      <c r="AL51" s="100"/>
      <c r="AM51" s="100"/>
      <c r="AN51" s="100"/>
      <c r="AO51" s="100"/>
      <c r="AP51" s="100"/>
      <c r="AQ51" s="100"/>
      <c r="AR51" s="100"/>
      <c r="AS51" s="100"/>
      <c r="AT51" s="100"/>
      <c r="AU51" s="100"/>
      <c r="AV51" s="100"/>
      <c r="AW51" s="100"/>
      <c r="AX51" s="100"/>
      <c r="AY51" s="100"/>
      <c r="AZ51" s="100"/>
      <c r="BA51" s="100"/>
      <c r="BB51" s="100"/>
      <c r="BC51" s="100"/>
      <c r="BD51" s="100"/>
      <c r="BE51" s="100"/>
      <c r="BF51" s="100"/>
      <c r="BG51" s="100"/>
      <c r="BH51" s="100"/>
      <c r="BI51" s="100"/>
      <c r="BJ51" s="100"/>
      <c r="BK51" s="100"/>
      <c r="BL51" s="100"/>
      <c r="BM51" s="100"/>
      <c r="BN51" s="100"/>
      <c r="BO51" s="100"/>
      <c r="BP51" s="100"/>
      <c r="BQ51" s="100"/>
      <c r="BR51" s="100"/>
      <c r="BS51" s="100"/>
      <c r="BT51" s="100"/>
      <c r="BU51" s="100"/>
      <c r="BV51" s="100"/>
      <c r="BW51" s="100"/>
      <c r="BX51" s="100"/>
    </row>
    <row r="52" spans="1:76">
      <c r="A52" s="93"/>
      <c r="B52" s="52"/>
      <c r="C52" s="5" t="s">
        <v>211</v>
      </c>
      <c r="D52" s="18">
        <f>IF(ISBLANK(C52),0,VLOOKUP(C52,Tableau1[],2,0))</f>
        <v>0</v>
      </c>
      <c r="E52" s="15">
        <f>IF(ISBLANK(C52),0,VLOOKUP(C52,Tableau1[],7,0))</f>
        <v>5</v>
      </c>
      <c r="F52" s="24">
        <f t="shared" si="8"/>
        <v>2.1666666666666667E-5</v>
      </c>
      <c r="G52" s="16" t="str">
        <f>IFERROR(IF(G$4=$D52,"x",IF(AND(((G$4-$D52)/VLOOKUP($C52,Tableau1[],6,0))=INT(((G$4-$D52)/VLOOKUP($C52,Tableau1[],6,0))),$C52&lt;&gt;""),"S","")),"")</f>
        <v/>
      </c>
      <c r="H52" s="17" t="str">
        <f>IFERROR(IF(H$4=$D52,"x",IF(AND(((H$4-$D52)/VLOOKUP($C52,Tableau1[],6,0))=INT(((H$4-$D52)/VLOOKUP($C52,Tableau1[],6,0))),$C52&lt;&gt;""),"S","")),"")</f>
        <v/>
      </c>
      <c r="I52" s="17" t="str">
        <f>IFERROR(IF(I$4=$D52,"x",IF(AND(((I$4-$D52)/VLOOKUP($C52,Tableau1[],6,0))=INT(((I$4-$D52)/VLOOKUP($C52,Tableau1[],6,0))),$C52&lt;&gt;""),"S","")),"")</f>
        <v/>
      </c>
      <c r="J52" s="17" t="str">
        <f>IFERROR(IF(J$4=$D52,"x",IF(AND(((J$4-$D52)/VLOOKUP($C52,Tableau1[],6,0))=INT(((J$4-$D52)/VLOOKUP($C52,Tableau1[],6,0))),$C52&lt;&gt;""),"S","")),"")</f>
        <v/>
      </c>
      <c r="K52" s="17" t="str">
        <f>IFERROR(IF(K$4=$D52,"x",IF(AND(((K$4-$D52)/VLOOKUP($C52,Tableau1[],6,0))=INT(((K$4-$D52)/VLOOKUP($C52,Tableau1[],6,0))),$C52&lt;&gt;""),"S","")),"")</f>
        <v/>
      </c>
      <c r="L52" s="17" t="str">
        <f>IFERROR(IF(L$4=$D52,"x",IF(AND(((L$4-$D52)/VLOOKUP($C52,Tableau1[],6,0))=INT(((L$4-$D52)/VLOOKUP($C52,Tableau1[],6,0))),$C52&lt;&gt;""),"S","")),"")</f>
        <v>S</v>
      </c>
      <c r="M52" s="17" t="str">
        <f>IFERROR(IF(M$4=$D52,"x",IF(AND(((M$4-$D52)/VLOOKUP($C52,Tableau1[],6,0))=INT(((M$4-$D52)/VLOOKUP($C52,Tableau1[],6,0))),$C52&lt;&gt;""),"S","")),"")</f>
        <v/>
      </c>
      <c r="N52" s="17" t="str">
        <f>IFERROR(IF(N$4=$D52,"x",IF(AND(((N$4-$D52)/VLOOKUP($C52,Tableau1[],6,0))=INT(((N$4-$D52)/VLOOKUP($C52,Tableau1[],6,0))),$C52&lt;&gt;""),"S","")),"")</f>
        <v/>
      </c>
      <c r="O52" s="17" t="str">
        <f>IFERROR(IF(O$4=$D52,"x",IF(AND(((O$4-$D52)/VLOOKUP($C52,Tableau1[],6,0))=INT(((O$4-$D52)/VLOOKUP($C52,Tableau1[],6,0))),$C52&lt;&gt;""),"S","")),"")</f>
        <v/>
      </c>
      <c r="P52" s="17" t="str">
        <f>IFERROR(IF(P$4=$D52,"x",IF(AND(((P$4-$D52)/VLOOKUP($C52,Tableau1[],6,0))=INT(((P$4-$D52)/VLOOKUP($C52,Tableau1[],6,0))),$C52&lt;&gt;""),"S","")),"")</f>
        <v/>
      </c>
      <c r="Q52" s="17" t="str">
        <f>IFERROR(IF(Q$4=$D52,"x",IF(AND(((Q$4-$D52)/VLOOKUP($C52,Tableau1[],6,0))=INT(((Q$4-$D52)/VLOOKUP($C52,Tableau1[],6,0))),$C52&lt;&gt;""),"S","")),"")</f>
        <v/>
      </c>
      <c r="R52" s="17" t="str">
        <f>IFERROR(IF(R$4=$D52,"x",IF(AND(((R$4-$D52)/VLOOKUP($C52,Tableau1[],6,0))=INT(((R$4-$D52)/VLOOKUP($C52,Tableau1[],6,0))),$C52&lt;&gt;""),"S","")),"")</f>
        <v/>
      </c>
      <c r="S52" s="17" t="str">
        <f>IFERROR(IF(S$4=$D52,"x",IF(AND(((S$4-$D52)/VLOOKUP($C52,Tableau1[],6,0))=INT(((S$4-$D52)/VLOOKUP($C52,Tableau1[],6,0))),$C52&lt;&gt;""),"S","")),"")</f>
        <v>S</v>
      </c>
      <c r="T52" s="17" t="str">
        <f>IFERROR(IF(T$4=$D52,"x",IF(AND(((T$4-$D52)/VLOOKUP($C52,Tableau1[],6,0))=INT(((T$4-$D52)/VLOOKUP($C52,Tableau1[],6,0))),$C52&lt;&gt;""),"S","")),"")</f>
        <v/>
      </c>
      <c r="U52" s="17" t="str">
        <f>IFERROR(IF(U$4=$D52,"x",IF(AND(((U$4-$D52)/VLOOKUP($C52,Tableau1[],6,0))=INT(((U$4-$D52)/VLOOKUP($C52,Tableau1[],6,0))),$C52&lt;&gt;""),"S","")),"")</f>
        <v/>
      </c>
      <c r="V52" s="17" t="str">
        <f>IFERROR(IF(V$4=$D52,"x",IF(AND(((V$4-$D52)/VLOOKUP($C52,Tableau1[],6,0))=INT(((V$4-$D52)/VLOOKUP($C52,Tableau1[],6,0))),$C52&lt;&gt;""),"S","")),"")</f>
        <v/>
      </c>
      <c r="W52" s="17" t="str">
        <f>IFERROR(IF(W$4=$D52,"x",IF(AND(((W$4-$D52)/VLOOKUP($C52,Tableau1[],6,0))=INT(((W$4-$D52)/VLOOKUP($C52,Tableau1[],6,0))),$C52&lt;&gt;""),"S","")),"")</f>
        <v/>
      </c>
      <c r="X52" s="17" t="str">
        <f>IFERROR(IF(X$4=$D52,"x",IF(AND(((X$4-$D52)/VLOOKUP($C52,Tableau1[],6,0))=INT(((X$4-$D52)/VLOOKUP($C52,Tableau1[],6,0))),$C52&lt;&gt;""),"S","")),"")</f>
        <v/>
      </c>
      <c r="Y52" s="17" t="str">
        <f>IFERROR(IF(Y$4=$D52,"x",IF(AND(((Y$4-$D52)/VLOOKUP($C52,Tableau1[],6,0))=INT(((Y$4-$D52)/VLOOKUP($C52,Tableau1[],6,0))),$C52&lt;&gt;""),"S","")),"")</f>
        <v/>
      </c>
      <c r="Z52" s="17" t="str">
        <f>IFERROR(IF(Z$4=$D52,"x",IF(AND(((Z$4-$D52)/VLOOKUP($C52,Tableau1[],6,0))=INT(((Z$4-$D52)/VLOOKUP($C52,Tableau1[],6,0))),$C52&lt;&gt;""),"S","")),"")</f>
        <v>S</v>
      </c>
      <c r="AA52" s="17" t="str">
        <f>IFERROR(IF(AA$4=$D52,"x",IF(AND(((AA$4-$D52)/VLOOKUP($C52,Tableau1[],6,0))=INT(((AA$4-$D52)/VLOOKUP($C52,Tableau1[],6,0))),$C52&lt;&gt;""),"S","")),"")</f>
        <v/>
      </c>
      <c r="AB52" s="17" t="str">
        <f>IFERROR(IF(AB$4=$D52,"x",IF(AND(((AB$4-$D52)/VLOOKUP($C52,Tableau1[],6,0))=INT(((AB$4-$D52)/VLOOKUP($C52,Tableau1[],6,0))),$C52&lt;&gt;""),"S","")),"")</f>
        <v/>
      </c>
      <c r="AC52" s="17" t="str">
        <f>IFERROR(IF(AC$4=$D52,"x",IF(AND(((AC$4-$D52)/VLOOKUP($C52,Tableau1[],6,0))=INT(((AC$4-$D52)/VLOOKUP($C52,Tableau1[],6,0))),$C52&lt;&gt;""),"S","")),"")</f>
        <v/>
      </c>
      <c r="AD52" s="17" t="str">
        <f>IFERROR(IF(AD$4=$D52,"x",IF(AND(((AD$4-$D52)/VLOOKUP($C52,Tableau1[],6,0))=INT(((AD$4-$D52)/VLOOKUP($C52,Tableau1[],6,0))),$C52&lt;&gt;""),"S","")),"")</f>
        <v/>
      </c>
      <c r="AE52" s="17" t="str">
        <f>IFERROR(IF(AE$4=$D52,"x",IF(AND(((AE$4-$D52)/VLOOKUP($C52,Tableau1[],6,0))=INT(((AE$4-$D52)/VLOOKUP($C52,Tableau1[],6,0))),$C52&lt;&gt;""),"S","")),"")</f>
        <v/>
      </c>
      <c r="AF52" s="17" t="str">
        <f>IFERROR(IF(AF$4=$D52,"x",IF(AND(((AF$4-$D52)/VLOOKUP($C52,Tableau1[],6,0))=INT(((AF$4-$D52)/VLOOKUP($C52,Tableau1[],6,0))),$C52&lt;&gt;""),"S","")),"")</f>
        <v/>
      </c>
      <c r="AG52" s="17" t="str">
        <f>IFERROR(IF(AG$4=$D52,"x",IF(AND(((AG$4-$D52)/VLOOKUP($C52,Tableau1[],6,0))=INT(((AG$4-$D52)/VLOOKUP($C52,Tableau1[],6,0))),$C52&lt;&gt;""),"S","")),"")</f>
        <v>S</v>
      </c>
      <c r="AH52" s="55" t="str">
        <f>IFERROR(IF(AH$4=$D52,"x",IF(AND(((AH$4-$D52)/VLOOKUP($C52,Tableau1[],6,0))=INT(((AH$4-$D52)/VLOOKUP($C52,Tableau1[],6,0))),$C52&lt;&gt;""),"S","")),"")</f>
        <v/>
      </c>
      <c r="AI52" s="7"/>
      <c r="AJ52" s="5"/>
      <c r="AK52" s="100"/>
      <c r="AL52" s="100"/>
      <c r="AM52" s="100"/>
      <c r="AN52" s="100"/>
      <c r="AO52" s="100"/>
      <c r="AP52" s="100"/>
      <c r="AQ52" s="100"/>
      <c r="AR52" s="100"/>
      <c r="AS52" s="100"/>
      <c r="AT52" s="100"/>
      <c r="AU52" s="100"/>
      <c r="AV52" s="100"/>
      <c r="AW52" s="100"/>
      <c r="AX52" s="100"/>
      <c r="AY52" s="100"/>
      <c r="AZ52" s="100"/>
      <c r="BA52" s="100"/>
      <c r="BB52" s="100"/>
      <c r="BC52" s="100"/>
      <c r="BD52" s="100"/>
      <c r="BE52" s="100"/>
      <c r="BF52" s="100"/>
      <c r="BG52" s="100"/>
      <c r="BH52" s="100"/>
      <c r="BI52" s="100"/>
      <c r="BJ52" s="100"/>
      <c r="BK52" s="100"/>
      <c r="BL52" s="100"/>
      <c r="BM52" s="100"/>
      <c r="BN52" s="100"/>
      <c r="BO52" s="100"/>
      <c r="BP52" s="100"/>
      <c r="BQ52" s="100"/>
      <c r="BR52" s="100"/>
      <c r="BS52" s="100"/>
      <c r="BT52" s="100"/>
      <c r="BU52" s="100"/>
      <c r="BV52" s="100"/>
      <c r="BW52" s="100"/>
      <c r="BX52" s="100"/>
    </row>
    <row r="53" spans="1:76">
      <c r="A53" s="93"/>
      <c r="B53" s="52"/>
      <c r="C53" s="5" t="s">
        <v>212</v>
      </c>
      <c r="D53" s="18">
        <f>IF(ISBLANK(C53),0,VLOOKUP(C53,Tableau1[],2,0))</f>
        <v>0</v>
      </c>
      <c r="E53" s="15">
        <f>IF(ISBLANK(C53),0,VLOOKUP(C53,Tableau1[],7,0))</f>
        <v>5</v>
      </c>
      <c r="F53" s="24">
        <f t="shared" si="8"/>
        <v>2.1666666666666667E-5</v>
      </c>
      <c r="G53" s="16" t="str">
        <f>IFERROR(IF(G$4=$D53,"x",IF(AND(((G$4-$D53)/VLOOKUP($C53,Tableau1[],6,0))=INT(((G$4-$D53)/VLOOKUP($C53,Tableau1[],6,0))),$C53&lt;&gt;""),"S","")),"")</f>
        <v/>
      </c>
      <c r="H53" s="17" t="str">
        <f>IFERROR(IF(H$4=$D53,"x",IF(AND(((H$4-$D53)/VLOOKUP($C53,Tableau1[],6,0))=INT(((H$4-$D53)/VLOOKUP($C53,Tableau1[],6,0))),$C53&lt;&gt;""),"S","")),"")</f>
        <v/>
      </c>
      <c r="I53" s="17" t="str">
        <f>IFERROR(IF(I$4=$D53,"x",IF(AND(((I$4-$D53)/VLOOKUP($C53,Tableau1[],6,0))=INT(((I$4-$D53)/VLOOKUP($C53,Tableau1[],6,0))),$C53&lt;&gt;""),"S","")),"")</f>
        <v/>
      </c>
      <c r="J53" s="17" t="str">
        <f>IFERROR(IF(J$4=$D53,"x",IF(AND(((J$4-$D53)/VLOOKUP($C53,Tableau1[],6,0))=INT(((J$4-$D53)/VLOOKUP($C53,Tableau1[],6,0))),$C53&lt;&gt;""),"S","")),"")</f>
        <v/>
      </c>
      <c r="K53" s="17" t="str">
        <f>IFERROR(IF(K$4=$D53,"x",IF(AND(((K$4-$D53)/VLOOKUP($C53,Tableau1[],6,0))=INT(((K$4-$D53)/VLOOKUP($C53,Tableau1[],6,0))),$C53&lt;&gt;""),"S","")),"")</f>
        <v/>
      </c>
      <c r="L53" s="17" t="str">
        <f>IFERROR(IF(L$4=$D53,"x",IF(AND(((L$4-$D53)/VLOOKUP($C53,Tableau1[],6,0))=INT(((L$4-$D53)/VLOOKUP($C53,Tableau1[],6,0))),$C53&lt;&gt;""),"S","")),"")</f>
        <v>S</v>
      </c>
      <c r="M53" s="17" t="str">
        <f>IFERROR(IF(M$4=$D53,"x",IF(AND(((M$4-$D53)/VLOOKUP($C53,Tableau1[],6,0))=INT(((M$4-$D53)/VLOOKUP($C53,Tableau1[],6,0))),$C53&lt;&gt;""),"S","")),"")</f>
        <v/>
      </c>
      <c r="N53" s="17" t="str">
        <f>IFERROR(IF(N$4=$D53,"x",IF(AND(((N$4-$D53)/VLOOKUP($C53,Tableau1[],6,0))=INT(((N$4-$D53)/VLOOKUP($C53,Tableau1[],6,0))),$C53&lt;&gt;""),"S","")),"")</f>
        <v/>
      </c>
      <c r="O53" s="17" t="str">
        <f>IFERROR(IF(O$4=$D53,"x",IF(AND(((O$4-$D53)/VLOOKUP($C53,Tableau1[],6,0))=INT(((O$4-$D53)/VLOOKUP($C53,Tableau1[],6,0))),$C53&lt;&gt;""),"S","")),"")</f>
        <v/>
      </c>
      <c r="P53" s="17" t="str">
        <f>IFERROR(IF(P$4=$D53,"x",IF(AND(((P$4-$D53)/VLOOKUP($C53,Tableau1[],6,0))=INT(((P$4-$D53)/VLOOKUP($C53,Tableau1[],6,0))),$C53&lt;&gt;""),"S","")),"")</f>
        <v/>
      </c>
      <c r="Q53" s="17" t="str">
        <f>IFERROR(IF(Q$4=$D53,"x",IF(AND(((Q$4-$D53)/VLOOKUP($C53,Tableau1[],6,0))=INT(((Q$4-$D53)/VLOOKUP($C53,Tableau1[],6,0))),$C53&lt;&gt;""),"S","")),"")</f>
        <v/>
      </c>
      <c r="R53" s="17" t="str">
        <f>IFERROR(IF(R$4=$D53,"x",IF(AND(((R$4-$D53)/VLOOKUP($C53,Tableau1[],6,0))=INT(((R$4-$D53)/VLOOKUP($C53,Tableau1[],6,0))),$C53&lt;&gt;""),"S","")),"")</f>
        <v/>
      </c>
      <c r="S53" s="17" t="str">
        <f>IFERROR(IF(S$4=$D53,"x",IF(AND(((S$4-$D53)/VLOOKUP($C53,Tableau1[],6,0))=INT(((S$4-$D53)/VLOOKUP($C53,Tableau1[],6,0))),$C53&lt;&gt;""),"S","")),"")</f>
        <v>S</v>
      </c>
      <c r="T53" s="17" t="str">
        <f>IFERROR(IF(T$4=$D53,"x",IF(AND(((T$4-$D53)/VLOOKUP($C53,Tableau1[],6,0))=INT(((T$4-$D53)/VLOOKUP($C53,Tableau1[],6,0))),$C53&lt;&gt;""),"S","")),"")</f>
        <v/>
      </c>
      <c r="U53" s="17" t="str">
        <f>IFERROR(IF(U$4=$D53,"x",IF(AND(((U$4-$D53)/VLOOKUP($C53,Tableau1[],6,0))=INT(((U$4-$D53)/VLOOKUP($C53,Tableau1[],6,0))),$C53&lt;&gt;""),"S","")),"")</f>
        <v/>
      </c>
      <c r="V53" s="17" t="str">
        <f>IFERROR(IF(V$4=$D53,"x",IF(AND(((V$4-$D53)/VLOOKUP($C53,Tableau1[],6,0))=INT(((V$4-$D53)/VLOOKUP($C53,Tableau1[],6,0))),$C53&lt;&gt;""),"S","")),"")</f>
        <v/>
      </c>
      <c r="W53" s="17" t="str">
        <f>IFERROR(IF(W$4=$D53,"x",IF(AND(((W$4-$D53)/VLOOKUP($C53,Tableau1[],6,0))=INT(((W$4-$D53)/VLOOKUP($C53,Tableau1[],6,0))),$C53&lt;&gt;""),"S","")),"")</f>
        <v/>
      </c>
      <c r="X53" s="17" t="str">
        <f>IFERROR(IF(X$4=$D53,"x",IF(AND(((X$4-$D53)/VLOOKUP($C53,Tableau1[],6,0))=INT(((X$4-$D53)/VLOOKUP($C53,Tableau1[],6,0))),$C53&lt;&gt;""),"S","")),"")</f>
        <v/>
      </c>
      <c r="Y53" s="17" t="str">
        <f>IFERROR(IF(Y$4=$D53,"x",IF(AND(((Y$4-$D53)/VLOOKUP($C53,Tableau1[],6,0))=INT(((Y$4-$D53)/VLOOKUP($C53,Tableau1[],6,0))),$C53&lt;&gt;""),"S","")),"")</f>
        <v/>
      </c>
      <c r="Z53" s="17" t="str">
        <f>IFERROR(IF(Z$4=$D53,"x",IF(AND(((Z$4-$D53)/VLOOKUP($C53,Tableau1[],6,0))=INT(((Z$4-$D53)/VLOOKUP($C53,Tableau1[],6,0))),$C53&lt;&gt;""),"S","")),"")</f>
        <v>S</v>
      </c>
      <c r="AA53" s="17" t="str">
        <f>IFERROR(IF(AA$4=$D53,"x",IF(AND(((AA$4-$D53)/VLOOKUP($C53,Tableau1[],6,0))=INT(((AA$4-$D53)/VLOOKUP($C53,Tableau1[],6,0))),$C53&lt;&gt;""),"S","")),"")</f>
        <v/>
      </c>
      <c r="AB53" s="17" t="str">
        <f>IFERROR(IF(AB$4=$D53,"x",IF(AND(((AB$4-$D53)/VLOOKUP($C53,Tableau1[],6,0))=INT(((AB$4-$D53)/VLOOKUP($C53,Tableau1[],6,0))),$C53&lt;&gt;""),"S","")),"")</f>
        <v/>
      </c>
      <c r="AC53" s="17" t="str">
        <f>IFERROR(IF(AC$4=$D53,"x",IF(AND(((AC$4-$D53)/VLOOKUP($C53,Tableau1[],6,0))=INT(((AC$4-$D53)/VLOOKUP($C53,Tableau1[],6,0))),$C53&lt;&gt;""),"S","")),"")</f>
        <v/>
      </c>
      <c r="AD53" s="17" t="str">
        <f>IFERROR(IF(AD$4=$D53,"x",IF(AND(((AD$4-$D53)/VLOOKUP($C53,Tableau1[],6,0))=INT(((AD$4-$D53)/VLOOKUP($C53,Tableau1[],6,0))),$C53&lt;&gt;""),"S","")),"")</f>
        <v/>
      </c>
      <c r="AE53" s="17" t="str">
        <f>IFERROR(IF(AE$4=$D53,"x",IF(AND(((AE$4-$D53)/VLOOKUP($C53,Tableau1[],6,0))=INT(((AE$4-$D53)/VLOOKUP($C53,Tableau1[],6,0))),$C53&lt;&gt;""),"S","")),"")</f>
        <v/>
      </c>
      <c r="AF53" s="17" t="str">
        <f>IFERROR(IF(AF$4=$D53,"x",IF(AND(((AF$4-$D53)/VLOOKUP($C53,Tableau1[],6,0))=INT(((AF$4-$D53)/VLOOKUP($C53,Tableau1[],6,0))),$C53&lt;&gt;""),"S","")),"")</f>
        <v/>
      </c>
      <c r="AG53" s="17" t="str">
        <f>IFERROR(IF(AG$4=$D53,"x",IF(AND(((AG$4-$D53)/VLOOKUP($C53,Tableau1[],6,0))=INT(((AG$4-$D53)/VLOOKUP($C53,Tableau1[],6,0))),$C53&lt;&gt;""),"S","")),"")</f>
        <v>S</v>
      </c>
      <c r="AH53" s="55" t="str">
        <f>IFERROR(IF(AH$4=$D53,"x",IF(AND(((AH$4-$D53)/VLOOKUP($C53,Tableau1[],6,0))=INT(((AH$4-$D53)/VLOOKUP($C53,Tableau1[],6,0))),$C53&lt;&gt;""),"S","")),"")</f>
        <v/>
      </c>
      <c r="AI53" s="7"/>
      <c r="AJ53" s="5"/>
      <c r="AK53" s="100"/>
      <c r="AL53" s="100"/>
      <c r="AM53" s="100"/>
      <c r="AN53" s="100"/>
      <c r="AO53" s="100"/>
      <c r="AP53" s="100"/>
      <c r="AQ53" s="100"/>
      <c r="AR53" s="100"/>
      <c r="AS53" s="100"/>
      <c r="AT53" s="100"/>
      <c r="AU53" s="100"/>
      <c r="AV53" s="100"/>
      <c r="AW53" s="100"/>
      <c r="AX53" s="100"/>
      <c r="AY53" s="100"/>
      <c r="AZ53" s="100"/>
      <c r="BA53" s="100"/>
      <c r="BB53" s="100"/>
      <c r="BC53" s="100"/>
      <c r="BD53" s="100"/>
      <c r="BE53" s="100"/>
      <c r="BF53" s="100"/>
      <c r="BG53" s="100"/>
      <c r="BH53" s="100"/>
      <c r="BI53" s="100"/>
      <c r="BJ53" s="100"/>
      <c r="BK53" s="100"/>
      <c r="BL53" s="100"/>
      <c r="BM53" s="100"/>
      <c r="BN53" s="100"/>
      <c r="BO53" s="100"/>
      <c r="BP53" s="100"/>
      <c r="BQ53" s="100"/>
      <c r="BR53" s="100"/>
      <c r="BS53" s="100"/>
      <c r="BT53" s="100"/>
      <c r="BU53" s="100"/>
      <c r="BV53" s="100"/>
      <c r="BW53" s="100"/>
      <c r="BX53" s="100"/>
    </row>
    <row r="54" spans="1:76">
      <c r="A54" s="93"/>
      <c r="B54" s="52"/>
      <c r="C54" s="5" t="s">
        <v>213</v>
      </c>
      <c r="D54" s="18">
        <f>IF(ISBLANK(C54),0,VLOOKUP(C54,Tableau1[],2,0))</f>
        <v>0</v>
      </c>
      <c r="E54" s="15">
        <f>IF(ISBLANK(C54),0,VLOOKUP(C54,Tableau1[],7,0))</f>
        <v>5</v>
      </c>
      <c r="F54" s="24">
        <f t="shared" si="8"/>
        <v>2.1666666666666667E-5</v>
      </c>
      <c r="G54" s="16" t="str">
        <f>IFERROR(IF(G$4=$D54,"x",IF(AND(((G$4-$D54)/VLOOKUP($C54,Tableau1[],6,0))=INT(((G$4-$D54)/VLOOKUP($C54,Tableau1[],6,0))),$C54&lt;&gt;""),"S","")),"")</f>
        <v/>
      </c>
      <c r="H54" s="17" t="str">
        <f>IFERROR(IF(H$4=$D54,"x",IF(AND(((H$4-$D54)/VLOOKUP($C54,Tableau1[],6,0))=INT(((H$4-$D54)/VLOOKUP($C54,Tableau1[],6,0))),$C54&lt;&gt;""),"S","")),"")</f>
        <v/>
      </c>
      <c r="I54" s="17" t="str">
        <f>IFERROR(IF(I$4=$D54,"x",IF(AND(((I$4-$D54)/VLOOKUP($C54,Tableau1[],6,0))=INT(((I$4-$D54)/VLOOKUP($C54,Tableau1[],6,0))),$C54&lt;&gt;""),"S","")),"")</f>
        <v/>
      </c>
      <c r="J54" s="17" t="str">
        <f>IFERROR(IF(J$4=$D54,"x",IF(AND(((J$4-$D54)/VLOOKUP($C54,Tableau1[],6,0))=INT(((J$4-$D54)/VLOOKUP($C54,Tableau1[],6,0))),$C54&lt;&gt;""),"S","")),"")</f>
        <v/>
      </c>
      <c r="K54" s="17" t="str">
        <f>IFERROR(IF(K$4=$D54,"x",IF(AND(((K$4-$D54)/VLOOKUP($C54,Tableau1[],6,0))=INT(((K$4-$D54)/VLOOKUP($C54,Tableau1[],6,0))),$C54&lt;&gt;""),"S","")),"")</f>
        <v/>
      </c>
      <c r="L54" s="17" t="str">
        <f>IFERROR(IF(L$4=$D54,"x",IF(AND(((L$4-$D54)/VLOOKUP($C54,Tableau1[],6,0))=INT(((L$4-$D54)/VLOOKUP($C54,Tableau1[],6,0))),$C54&lt;&gt;""),"S","")),"")</f>
        <v>S</v>
      </c>
      <c r="M54" s="17" t="str">
        <f>IFERROR(IF(M$4=$D54,"x",IF(AND(((M$4-$D54)/VLOOKUP($C54,Tableau1[],6,0))=INT(((M$4-$D54)/VLOOKUP($C54,Tableau1[],6,0))),$C54&lt;&gt;""),"S","")),"")</f>
        <v/>
      </c>
      <c r="N54" s="17" t="str">
        <f>IFERROR(IF(N$4=$D54,"x",IF(AND(((N$4-$D54)/VLOOKUP($C54,Tableau1[],6,0))=INT(((N$4-$D54)/VLOOKUP($C54,Tableau1[],6,0))),$C54&lt;&gt;""),"S","")),"")</f>
        <v/>
      </c>
      <c r="O54" s="17" t="str">
        <f>IFERROR(IF(O$4=$D54,"x",IF(AND(((O$4-$D54)/VLOOKUP($C54,Tableau1[],6,0))=INT(((O$4-$D54)/VLOOKUP($C54,Tableau1[],6,0))),$C54&lt;&gt;""),"S","")),"")</f>
        <v/>
      </c>
      <c r="P54" s="17" t="str">
        <f>IFERROR(IF(P$4=$D54,"x",IF(AND(((P$4-$D54)/VLOOKUP($C54,Tableau1[],6,0))=INT(((P$4-$D54)/VLOOKUP($C54,Tableau1[],6,0))),$C54&lt;&gt;""),"S","")),"")</f>
        <v/>
      </c>
      <c r="Q54" s="17" t="str">
        <f>IFERROR(IF(Q$4=$D54,"x",IF(AND(((Q$4-$D54)/VLOOKUP($C54,Tableau1[],6,0))=INT(((Q$4-$D54)/VLOOKUP($C54,Tableau1[],6,0))),$C54&lt;&gt;""),"S","")),"")</f>
        <v/>
      </c>
      <c r="R54" s="17" t="str">
        <f>IFERROR(IF(R$4=$D54,"x",IF(AND(((R$4-$D54)/VLOOKUP($C54,Tableau1[],6,0))=INT(((R$4-$D54)/VLOOKUP($C54,Tableau1[],6,0))),$C54&lt;&gt;""),"S","")),"")</f>
        <v/>
      </c>
      <c r="S54" s="17" t="str">
        <f>IFERROR(IF(S$4=$D54,"x",IF(AND(((S$4-$D54)/VLOOKUP($C54,Tableau1[],6,0))=INT(((S$4-$D54)/VLOOKUP($C54,Tableau1[],6,0))),$C54&lt;&gt;""),"S","")),"")</f>
        <v>S</v>
      </c>
      <c r="T54" s="17" t="str">
        <f>IFERROR(IF(T$4=$D54,"x",IF(AND(((T$4-$D54)/VLOOKUP($C54,Tableau1[],6,0))=INT(((T$4-$D54)/VLOOKUP($C54,Tableau1[],6,0))),$C54&lt;&gt;""),"S","")),"")</f>
        <v/>
      </c>
      <c r="U54" s="17" t="str">
        <f>IFERROR(IF(U$4=$D54,"x",IF(AND(((U$4-$D54)/VLOOKUP($C54,Tableau1[],6,0))=INT(((U$4-$D54)/VLOOKUP($C54,Tableau1[],6,0))),$C54&lt;&gt;""),"S","")),"")</f>
        <v/>
      </c>
      <c r="V54" s="17" t="str">
        <f>IFERROR(IF(V$4=$D54,"x",IF(AND(((V$4-$D54)/VLOOKUP($C54,Tableau1[],6,0))=INT(((V$4-$D54)/VLOOKUP($C54,Tableau1[],6,0))),$C54&lt;&gt;""),"S","")),"")</f>
        <v/>
      </c>
      <c r="W54" s="17" t="str">
        <f>IFERROR(IF(W$4=$D54,"x",IF(AND(((W$4-$D54)/VLOOKUP($C54,Tableau1[],6,0))=INT(((W$4-$D54)/VLOOKUP($C54,Tableau1[],6,0))),$C54&lt;&gt;""),"S","")),"")</f>
        <v/>
      </c>
      <c r="X54" s="17" t="str">
        <f>IFERROR(IF(X$4=$D54,"x",IF(AND(((X$4-$D54)/VLOOKUP($C54,Tableau1[],6,0))=INT(((X$4-$D54)/VLOOKUP($C54,Tableau1[],6,0))),$C54&lt;&gt;""),"S","")),"")</f>
        <v/>
      </c>
      <c r="Y54" s="17" t="str">
        <f>IFERROR(IF(Y$4=$D54,"x",IF(AND(((Y$4-$D54)/VLOOKUP($C54,Tableau1[],6,0))=INT(((Y$4-$D54)/VLOOKUP($C54,Tableau1[],6,0))),$C54&lt;&gt;""),"S","")),"")</f>
        <v/>
      </c>
      <c r="Z54" s="17" t="str">
        <f>IFERROR(IF(Z$4=$D54,"x",IF(AND(((Z$4-$D54)/VLOOKUP($C54,Tableau1[],6,0))=INT(((Z$4-$D54)/VLOOKUP($C54,Tableau1[],6,0))),$C54&lt;&gt;""),"S","")),"")</f>
        <v>S</v>
      </c>
      <c r="AA54" s="17" t="str">
        <f>IFERROR(IF(AA$4=$D54,"x",IF(AND(((AA$4-$D54)/VLOOKUP($C54,Tableau1[],6,0))=INT(((AA$4-$D54)/VLOOKUP($C54,Tableau1[],6,0))),$C54&lt;&gt;""),"S","")),"")</f>
        <v/>
      </c>
      <c r="AB54" s="17" t="str">
        <f>IFERROR(IF(AB$4=$D54,"x",IF(AND(((AB$4-$D54)/VLOOKUP($C54,Tableau1[],6,0))=INT(((AB$4-$D54)/VLOOKUP($C54,Tableau1[],6,0))),$C54&lt;&gt;""),"S","")),"")</f>
        <v/>
      </c>
      <c r="AC54" s="17" t="str">
        <f>IFERROR(IF(AC$4=$D54,"x",IF(AND(((AC$4-$D54)/VLOOKUP($C54,Tableau1[],6,0))=INT(((AC$4-$D54)/VLOOKUP($C54,Tableau1[],6,0))),$C54&lt;&gt;""),"S","")),"")</f>
        <v/>
      </c>
      <c r="AD54" s="17" t="str">
        <f>IFERROR(IF(AD$4=$D54,"x",IF(AND(((AD$4-$D54)/VLOOKUP($C54,Tableau1[],6,0))=INT(((AD$4-$D54)/VLOOKUP($C54,Tableau1[],6,0))),$C54&lt;&gt;""),"S","")),"")</f>
        <v/>
      </c>
      <c r="AE54" s="17" t="str">
        <f>IFERROR(IF(AE$4=$D54,"x",IF(AND(((AE$4-$D54)/VLOOKUP($C54,Tableau1[],6,0))=INT(((AE$4-$D54)/VLOOKUP($C54,Tableau1[],6,0))),$C54&lt;&gt;""),"S","")),"")</f>
        <v/>
      </c>
      <c r="AF54" s="17" t="str">
        <f>IFERROR(IF(AF$4=$D54,"x",IF(AND(((AF$4-$D54)/VLOOKUP($C54,Tableau1[],6,0))=INT(((AF$4-$D54)/VLOOKUP($C54,Tableau1[],6,0))),$C54&lt;&gt;""),"S","")),"")</f>
        <v/>
      </c>
      <c r="AG54" s="17" t="str">
        <f>IFERROR(IF(AG$4=$D54,"x",IF(AND(((AG$4-$D54)/VLOOKUP($C54,Tableau1[],6,0))=INT(((AG$4-$D54)/VLOOKUP($C54,Tableau1[],6,0))),$C54&lt;&gt;""),"S","")),"")</f>
        <v>S</v>
      </c>
      <c r="AH54" s="55" t="str">
        <f>IFERROR(IF(AH$4=$D54,"x",IF(AND(((AH$4-$D54)/VLOOKUP($C54,Tableau1[],6,0))=INT(((AH$4-$D54)/VLOOKUP($C54,Tableau1[],6,0))),$C54&lt;&gt;""),"S","")),"")</f>
        <v/>
      </c>
      <c r="AI54" s="7"/>
      <c r="AJ54" s="7"/>
      <c r="AK54" s="100"/>
      <c r="AL54" s="100"/>
      <c r="AM54" s="100"/>
      <c r="AN54" s="100"/>
      <c r="AO54" s="100"/>
      <c r="AP54" s="100"/>
      <c r="AQ54" s="100"/>
      <c r="AR54" s="100"/>
      <c r="AS54" s="100"/>
      <c r="AT54" s="100"/>
      <c r="AU54" s="100"/>
      <c r="AV54" s="100"/>
      <c r="AW54" s="100"/>
      <c r="AX54" s="100"/>
      <c r="AY54" s="100"/>
      <c r="AZ54" s="100"/>
      <c r="BA54" s="100"/>
      <c r="BB54" s="100"/>
      <c r="BC54" s="100"/>
      <c r="BD54" s="100"/>
      <c r="BE54" s="100"/>
      <c r="BF54" s="100"/>
      <c r="BG54" s="100"/>
      <c r="BH54" s="100"/>
      <c r="BI54" s="100"/>
      <c r="BJ54" s="100"/>
      <c r="BK54" s="100"/>
      <c r="BL54" s="100"/>
      <c r="BM54" s="100"/>
      <c r="BN54" s="100"/>
      <c r="BO54" s="100"/>
      <c r="BP54" s="100"/>
      <c r="BQ54" s="100"/>
      <c r="BR54" s="100"/>
      <c r="BS54" s="100"/>
      <c r="BT54" s="100"/>
      <c r="BU54" s="100"/>
      <c r="BV54" s="100"/>
      <c r="BW54" s="100"/>
      <c r="BX54" s="100"/>
    </row>
    <row r="55" spans="1:76">
      <c r="A55" s="93"/>
      <c r="B55" s="52"/>
      <c r="C55" s="5" t="s">
        <v>214</v>
      </c>
      <c r="D55" s="18">
        <f>IF(ISBLANK(C55),0,VLOOKUP(C55,Tableau1[],2,0))</f>
        <v>0</v>
      </c>
      <c r="E55" s="15">
        <f>IF(ISBLANK(C55),0,VLOOKUP(C55,Tableau1[],7,0))</f>
        <v>1</v>
      </c>
      <c r="F55" s="24">
        <f t="shared" si="8"/>
        <v>4.3333333333333331E-6</v>
      </c>
      <c r="G55" s="16" t="str">
        <f>IFERROR(IF(G$4=$D55,"x",IF(AND(((G$4-$D55)/VLOOKUP($C55,Tableau1[],6,0))=INT(((G$4-$D55)/VLOOKUP($C55,Tableau1[],6,0))),$C55&lt;&gt;""),"S","")),"")</f>
        <v/>
      </c>
      <c r="H55" s="17" t="str">
        <f>IFERROR(IF(H$4=$D55,"x",IF(AND(((H$4-$D55)/VLOOKUP($C55,Tableau1[],6,0))=INT(((H$4-$D55)/VLOOKUP($C55,Tableau1[],6,0))),$C55&lt;&gt;""),"S","")),"")</f>
        <v/>
      </c>
      <c r="I55" s="17" t="str">
        <f>IFERROR(IF(I$4=$D55,"x",IF(AND(((I$4-$D55)/VLOOKUP($C55,Tableau1[],6,0))=INT(((I$4-$D55)/VLOOKUP($C55,Tableau1[],6,0))),$C55&lt;&gt;""),"S","")),"")</f>
        <v/>
      </c>
      <c r="J55" s="17" t="str">
        <f>IFERROR(IF(J$4=$D55,"x",IF(AND(((J$4-$D55)/VLOOKUP($C55,Tableau1[],6,0))=INT(((J$4-$D55)/VLOOKUP($C55,Tableau1[],6,0))),$C55&lt;&gt;""),"S","")),"")</f>
        <v/>
      </c>
      <c r="K55" s="17" t="str">
        <f>IFERROR(IF(K$4=$D55,"x",IF(AND(((K$4-$D55)/VLOOKUP($C55,Tableau1[],6,0))=INT(((K$4-$D55)/VLOOKUP($C55,Tableau1[],6,0))),$C55&lt;&gt;""),"S","")),"")</f>
        <v/>
      </c>
      <c r="L55" s="17" t="str">
        <f>IFERROR(IF(L$4=$D55,"x",IF(AND(((L$4-$D55)/VLOOKUP($C55,Tableau1[],6,0))=INT(((L$4-$D55)/VLOOKUP($C55,Tableau1[],6,0))),$C55&lt;&gt;""),"S","")),"")</f>
        <v>S</v>
      </c>
      <c r="M55" s="17" t="str">
        <f>IFERROR(IF(M$4=$D55,"x",IF(AND(((M$4-$D55)/VLOOKUP($C55,Tableau1[],6,0))=INT(((M$4-$D55)/VLOOKUP($C55,Tableau1[],6,0))),$C55&lt;&gt;""),"S","")),"")</f>
        <v/>
      </c>
      <c r="N55" s="17" t="str">
        <f>IFERROR(IF(N$4=$D55,"x",IF(AND(((N$4-$D55)/VLOOKUP($C55,Tableau1[],6,0))=INT(((N$4-$D55)/VLOOKUP($C55,Tableau1[],6,0))),$C55&lt;&gt;""),"S","")),"")</f>
        <v/>
      </c>
      <c r="O55" s="17" t="str">
        <f>IFERROR(IF(O$4=$D55,"x",IF(AND(((O$4-$D55)/VLOOKUP($C55,Tableau1[],6,0))=INT(((O$4-$D55)/VLOOKUP($C55,Tableau1[],6,0))),$C55&lt;&gt;""),"S","")),"")</f>
        <v/>
      </c>
      <c r="P55" s="17" t="str">
        <f>IFERROR(IF(P$4=$D55,"x",IF(AND(((P$4-$D55)/VLOOKUP($C55,Tableau1[],6,0))=INT(((P$4-$D55)/VLOOKUP($C55,Tableau1[],6,0))),$C55&lt;&gt;""),"S","")),"")</f>
        <v/>
      </c>
      <c r="Q55" s="17" t="str">
        <f>IFERROR(IF(Q$4=$D55,"x",IF(AND(((Q$4-$D55)/VLOOKUP($C55,Tableau1[],6,0))=INT(((Q$4-$D55)/VLOOKUP($C55,Tableau1[],6,0))),$C55&lt;&gt;""),"S","")),"")</f>
        <v/>
      </c>
      <c r="R55" s="17" t="str">
        <f>IFERROR(IF(R$4=$D55,"x",IF(AND(((R$4-$D55)/VLOOKUP($C55,Tableau1[],6,0))=INT(((R$4-$D55)/VLOOKUP($C55,Tableau1[],6,0))),$C55&lt;&gt;""),"S","")),"")</f>
        <v/>
      </c>
      <c r="S55" s="17" t="str">
        <f>IFERROR(IF(S$4=$D55,"x",IF(AND(((S$4-$D55)/VLOOKUP($C55,Tableau1[],6,0))=INT(((S$4-$D55)/VLOOKUP($C55,Tableau1[],6,0))),$C55&lt;&gt;""),"S","")),"")</f>
        <v>S</v>
      </c>
      <c r="T55" s="17" t="str">
        <f>IFERROR(IF(T$4=$D55,"x",IF(AND(((T$4-$D55)/VLOOKUP($C55,Tableau1[],6,0))=INT(((T$4-$D55)/VLOOKUP($C55,Tableau1[],6,0))),$C55&lt;&gt;""),"S","")),"")</f>
        <v/>
      </c>
      <c r="U55" s="17" t="str">
        <f>IFERROR(IF(U$4=$D55,"x",IF(AND(((U$4-$D55)/VLOOKUP($C55,Tableau1[],6,0))=INT(((U$4-$D55)/VLOOKUP($C55,Tableau1[],6,0))),$C55&lt;&gt;""),"S","")),"")</f>
        <v/>
      </c>
      <c r="V55" s="17" t="str">
        <f>IFERROR(IF(V$4=$D55,"x",IF(AND(((V$4-$D55)/VLOOKUP($C55,Tableau1[],6,0))=INT(((V$4-$D55)/VLOOKUP($C55,Tableau1[],6,0))),$C55&lt;&gt;""),"S","")),"")</f>
        <v/>
      </c>
      <c r="W55" s="17" t="str">
        <f>IFERROR(IF(W$4=$D55,"x",IF(AND(((W$4-$D55)/VLOOKUP($C55,Tableau1[],6,0))=INT(((W$4-$D55)/VLOOKUP($C55,Tableau1[],6,0))),$C55&lt;&gt;""),"S","")),"")</f>
        <v/>
      </c>
      <c r="X55" s="17" t="str">
        <f>IFERROR(IF(X$4=$D55,"x",IF(AND(((X$4-$D55)/VLOOKUP($C55,Tableau1[],6,0))=INT(((X$4-$D55)/VLOOKUP($C55,Tableau1[],6,0))),$C55&lt;&gt;""),"S","")),"")</f>
        <v/>
      </c>
      <c r="Y55" s="17" t="str">
        <f>IFERROR(IF(Y$4=$D55,"x",IF(AND(((Y$4-$D55)/VLOOKUP($C55,Tableau1[],6,0))=INT(((Y$4-$D55)/VLOOKUP($C55,Tableau1[],6,0))),$C55&lt;&gt;""),"S","")),"")</f>
        <v/>
      </c>
      <c r="Z55" s="17" t="str">
        <f>IFERROR(IF(Z$4=$D55,"x",IF(AND(((Z$4-$D55)/VLOOKUP($C55,Tableau1[],6,0))=INT(((Z$4-$D55)/VLOOKUP($C55,Tableau1[],6,0))),$C55&lt;&gt;""),"S","")),"")</f>
        <v>S</v>
      </c>
      <c r="AA55" s="17" t="str">
        <f>IFERROR(IF(AA$4=$D55,"x",IF(AND(((AA$4-$D55)/VLOOKUP($C55,Tableau1[],6,0))=INT(((AA$4-$D55)/VLOOKUP($C55,Tableau1[],6,0))),$C55&lt;&gt;""),"S","")),"")</f>
        <v/>
      </c>
      <c r="AB55" s="17" t="str">
        <f>IFERROR(IF(AB$4=$D55,"x",IF(AND(((AB$4-$D55)/VLOOKUP($C55,Tableau1[],6,0))=INT(((AB$4-$D55)/VLOOKUP($C55,Tableau1[],6,0))),$C55&lt;&gt;""),"S","")),"")</f>
        <v/>
      </c>
      <c r="AC55" s="17" t="str">
        <f>IFERROR(IF(AC$4=$D55,"x",IF(AND(((AC$4-$D55)/VLOOKUP($C55,Tableau1[],6,0))=INT(((AC$4-$D55)/VLOOKUP($C55,Tableau1[],6,0))),$C55&lt;&gt;""),"S","")),"")</f>
        <v/>
      </c>
      <c r="AD55" s="17" t="str">
        <f>IFERROR(IF(AD$4=$D55,"x",IF(AND(((AD$4-$D55)/VLOOKUP($C55,Tableau1[],6,0))=INT(((AD$4-$D55)/VLOOKUP($C55,Tableau1[],6,0))),$C55&lt;&gt;""),"S","")),"")</f>
        <v/>
      </c>
      <c r="AE55" s="17" t="str">
        <f>IFERROR(IF(AE$4=$D55,"x",IF(AND(((AE$4-$D55)/VLOOKUP($C55,Tableau1[],6,0))=INT(((AE$4-$D55)/VLOOKUP($C55,Tableau1[],6,0))),$C55&lt;&gt;""),"S","")),"")</f>
        <v/>
      </c>
      <c r="AF55" s="17" t="str">
        <f>IFERROR(IF(AF$4=$D55,"x",IF(AND(((AF$4-$D55)/VLOOKUP($C55,Tableau1[],6,0))=INT(((AF$4-$D55)/VLOOKUP($C55,Tableau1[],6,0))),$C55&lt;&gt;""),"S","")),"")</f>
        <v/>
      </c>
      <c r="AG55" s="17" t="str">
        <f>IFERROR(IF(AG$4=$D55,"x",IF(AND(((AG$4-$D55)/VLOOKUP($C55,Tableau1[],6,0))=INT(((AG$4-$D55)/VLOOKUP($C55,Tableau1[],6,0))),$C55&lt;&gt;""),"S","")),"")</f>
        <v>S</v>
      </c>
      <c r="AH55" s="55" t="str">
        <f>IFERROR(IF(AH$4=$D55,"x",IF(AND(((AH$4-$D55)/VLOOKUP($C55,Tableau1[],6,0))=INT(((AH$4-$D55)/VLOOKUP($C55,Tableau1[],6,0))),$C55&lt;&gt;""),"S","")),"")</f>
        <v/>
      </c>
      <c r="AI55" s="7"/>
      <c r="AJ55" s="7"/>
      <c r="AK55" s="100"/>
      <c r="AL55" s="100"/>
      <c r="AM55" s="100"/>
      <c r="AN55" s="100"/>
      <c r="AO55" s="100"/>
      <c r="AP55" s="100"/>
      <c r="AQ55" s="100"/>
      <c r="AR55" s="100"/>
      <c r="AS55" s="100"/>
      <c r="AT55" s="100"/>
      <c r="AU55" s="100"/>
      <c r="AV55" s="100"/>
      <c r="AW55" s="100"/>
      <c r="AX55" s="100"/>
      <c r="AY55" s="100"/>
      <c r="AZ55" s="100"/>
      <c r="BA55" s="100"/>
      <c r="BB55" s="100"/>
      <c r="BC55" s="100"/>
      <c r="BD55" s="100"/>
      <c r="BE55" s="100"/>
      <c r="BF55" s="100"/>
      <c r="BG55" s="100"/>
      <c r="BH55" s="100"/>
      <c r="BI55" s="100"/>
      <c r="BJ55" s="100"/>
      <c r="BK55" s="100"/>
      <c r="BL55" s="100"/>
      <c r="BM55" s="100"/>
      <c r="BN55" s="100"/>
      <c r="BO55" s="100"/>
      <c r="BP55" s="100"/>
      <c r="BQ55" s="100"/>
      <c r="BR55" s="100"/>
      <c r="BS55" s="100"/>
      <c r="BT55" s="100"/>
      <c r="BU55" s="100"/>
      <c r="BV55" s="100"/>
      <c r="BW55" s="100"/>
      <c r="BX55" s="100"/>
    </row>
    <row r="56" spans="1:76">
      <c r="A56" s="93"/>
      <c r="B56" s="52"/>
      <c r="C56" s="5" t="s">
        <v>215</v>
      </c>
      <c r="D56" s="18">
        <f>IF(ISBLANK(C56),0,VLOOKUP(C56,Tableau1[],2,0))</f>
        <v>0</v>
      </c>
      <c r="E56" s="15">
        <f>IF(ISBLANK(C56),0,VLOOKUP(C56,Tableau1[],7,0))</f>
        <v>15</v>
      </c>
      <c r="F56" s="24">
        <f t="shared" si="8"/>
        <v>6.4999999999999994E-5</v>
      </c>
      <c r="G56" s="16" t="str">
        <f>IFERROR(IF(G$4=$D56,"x",IF(AND(((G$4-$D56)/VLOOKUP($C56,Tableau1[],6,0))=INT(((G$4-$D56)/VLOOKUP($C56,Tableau1[],6,0))),$C56&lt;&gt;""),"S","")),"")</f>
        <v/>
      </c>
      <c r="H56" s="17" t="str">
        <f>IFERROR(IF(H$4=$D56,"x",IF(AND(((H$4-$D56)/VLOOKUP($C56,Tableau1[],6,0))=INT(((H$4-$D56)/VLOOKUP($C56,Tableau1[],6,0))),$C56&lt;&gt;""),"S","")),"")</f>
        <v/>
      </c>
      <c r="I56" s="17" t="str">
        <f>IFERROR(IF(I$4=$D56,"x",IF(AND(((I$4-$D56)/VLOOKUP($C56,Tableau1[],6,0))=INT(((I$4-$D56)/VLOOKUP($C56,Tableau1[],6,0))),$C56&lt;&gt;""),"S","")),"")</f>
        <v/>
      </c>
      <c r="J56" s="17" t="str">
        <f>IFERROR(IF(J$4=$D56,"x",IF(AND(((J$4-$D56)/VLOOKUP($C56,Tableau1[],6,0))=INT(((J$4-$D56)/VLOOKUP($C56,Tableau1[],6,0))),$C56&lt;&gt;""),"S","")),"")</f>
        <v/>
      </c>
      <c r="K56" s="17" t="str">
        <f>IFERROR(IF(K$4=$D56,"x",IF(AND(((K$4-$D56)/VLOOKUP($C56,Tableau1[],6,0))=INT(((K$4-$D56)/VLOOKUP($C56,Tableau1[],6,0))),$C56&lt;&gt;""),"S","")),"")</f>
        <v/>
      </c>
      <c r="L56" s="17" t="str">
        <f>IFERROR(IF(L$4=$D56,"x",IF(AND(((L$4-$D56)/VLOOKUP($C56,Tableau1[],6,0))=INT(((L$4-$D56)/VLOOKUP($C56,Tableau1[],6,0))),$C56&lt;&gt;""),"S","")),"")</f>
        <v/>
      </c>
      <c r="M56" s="17" t="str">
        <f>IFERROR(IF(M$4=$D56,"x",IF(AND(((M$4-$D56)/VLOOKUP($C56,Tableau1[],6,0))=INT(((M$4-$D56)/VLOOKUP($C56,Tableau1[],6,0))),$C56&lt;&gt;""),"S","")),"")</f>
        <v/>
      </c>
      <c r="N56" s="17" t="str">
        <f>IFERROR(IF(N$4=$D56,"x",IF(AND(((N$4-$D56)/VLOOKUP($C56,Tableau1[],6,0))=INT(((N$4-$D56)/VLOOKUP($C56,Tableau1[],6,0))),$C56&lt;&gt;""),"S","")),"")</f>
        <v/>
      </c>
      <c r="O56" s="17" t="str">
        <f>IFERROR(IF(O$4=$D56,"x",IF(AND(((O$4-$D56)/VLOOKUP($C56,Tableau1[],6,0))=INT(((O$4-$D56)/VLOOKUP($C56,Tableau1[],6,0))),$C56&lt;&gt;""),"S","")),"")</f>
        <v/>
      </c>
      <c r="P56" s="17" t="str">
        <f>IFERROR(IF(P$4=$D56,"x",IF(AND(((P$4-$D56)/VLOOKUP($C56,Tableau1[],6,0))=INT(((P$4-$D56)/VLOOKUP($C56,Tableau1[],6,0))),$C56&lt;&gt;""),"S","")),"")</f>
        <v/>
      </c>
      <c r="Q56" s="17" t="str">
        <f>IFERROR(IF(Q$4=$D56,"x",IF(AND(((Q$4-$D56)/VLOOKUP($C56,Tableau1[],6,0))=INT(((Q$4-$D56)/VLOOKUP($C56,Tableau1[],6,0))),$C56&lt;&gt;""),"S","")),"")</f>
        <v/>
      </c>
      <c r="R56" s="17" t="str">
        <f>IFERROR(IF(R$4=$D56,"x",IF(AND(((R$4-$D56)/VLOOKUP($C56,Tableau1[],6,0))=INT(((R$4-$D56)/VLOOKUP($C56,Tableau1[],6,0))),$C56&lt;&gt;""),"S","")),"")</f>
        <v/>
      </c>
      <c r="S56" s="17" t="str">
        <f>IFERROR(IF(S$4=$D56,"x",IF(AND(((S$4-$D56)/VLOOKUP($C56,Tableau1[],6,0))=INT(((S$4-$D56)/VLOOKUP($C56,Tableau1[],6,0))),$C56&lt;&gt;""),"S","")),"")</f>
        <v/>
      </c>
      <c r="T56" s="17" t="str">
        <f>IFERROR(IF(T$4=$D56,"x",IF(AND(((T$4-$D56)/VLOOKUP($C56,Tableau1[],6,0))=INT(((T$4-$D56)/VLOOKUP($C56,Tableau1[],6,0))),$C56&lt;&gt;""),"S","")),"")</f>
        <v/>
      </c>
      <c r="U56" s="17" t="str">
        <f>IFERROR(IF(U$4=$D56,"x",IF(AND(((U$4-$D56)/VLOOKUP($C56,Tableau1[],6,0))=INT(((U$4-$D56)/VLOOKUP($C56,Tableau1[],6,0))),$C56&lt;&gt;""),"S","")),"")</f>
        <v/>
      </c>
      <c r="V56" s="17" t="str">
        <f>IFERROR(IF(V$4=$D56,"x",IF(AND(((V$4-$D56)/VLOOKUP($C56,Tableau1[],6,0))=INT(((V$4-$D56)/VLOOKUP($C56,Tableau1[],6,0))),$C56&lt;&gt;""),"S","")),"")</f>
        <v/>
      </c>
      <c r="W56" s="17" t="str">
        <f>IFERROR(IF(W$4=$D56,"x",IF(AND(((W$4-$D56)/VLOOKUP($C56,Tableau1[],6,0))=INT(((W$4-$D56)/VLOOKUP($C56,Tableau1[],6,0))),$C56&lt;&gt;""),"S","")),"")</f>
        <v/>
      </c>
      <c r="X56" s="17" t="str">
        <f>IFERROR(IF(X$4=$D56,"x",IF(AND(((X$4-$D56)/VLOOKUP($C56,Tableau1[],6,0))=INT(((X$4-$D56)/VLOOKUP($C56,Tableau1[],6,0))),$C56&lt;&gt;""),"S","")),"")</f>
        <v/>
      </c>
      <c r="Y56" s="17" t="str">
        <f>IFERROR(IF(Y$4=$D56,"x",IF(AND(((Y$4-$D56)/VLOOKUP($C56,Tableau1[],6,0))=INT(((Y$4-$D56)/VLOOKUP($C56,Tableau1[],6,0))),$C56&lt;&gt;""),"S","")),"")</f>
        <v/>
      </c>
      <c r="Z56" s="17" t="str">
        <f>IFERROR(IF(Z$4=$D56,"x",IF(AND(((Z$4-$D56)/VLOOKUP($C56,Tableau1[],6,0))=INT(((Z$4-$D56)/VLOOKUP($C56,Tableau1[],6,0))),$C56&lt;&gt;""),"S","")),"")</f>
        <v/>
      </c>
      <c r="AA56" s="17" t="str">
        <f>IFERROR(IF(AA$4=$D56,"x",IF(AND(((AA$4-$D56)/VLOOKUP($C56,Tableau1[],6,0))=INT(((AA$4-$D56)/VLOOKUP($C56,Tableau1[],6,0))),$C56&lt;&gt;""),"S","")),"")</f>
        <v/>
      </c>
      <c r="AB56" s="17" t="str">
        <f>IFERROR(IF(AB$4=$D56,"x",IF(AND(((AB$4-$D56)/VLOOKUP($C56,Tableau1[],6,0))=INT(((AB$4-$D56)/VLOOKUP($C56,Tableau1[],6,0))),$C56&lt;&gt;""),"S","")),"")</f>
        <v/>
      </c>
      <c r="AC56" s="17" t="str">
        <f>IFERROR(IF(AC$4=$D56,"x",IF(AND(((AC$4-$D56)/VLOOKUP($C56,Tableau1[],6,0))=INT(((AC$4-$D56)/VLOOKUP($C56,Tableau1[],6,0))),$C56&lt;&gt;""),"S","")),"")</f>
        <v/>
      </c>
      <c r="AD56" s="17" t="str">
        <f>IFERROR(IF(AD$4=$D56,"x",IF(AND(((AD$4-$D56)/VLOOKUP($C56,Tableau1[],6,0))=INT(((AD$4-$D56)/VLOOKUP($C56,Tableau1[],6,0))),$C56&lt;&gt;""),"S","")),"")</f>
        <v/>
      </c>
      <c r="AE56" s="17" t="str">
        <f>IFERROR(IF(AE$4=$D56,"x",IF(AND(((AE$4-$D56)/VLOOKUP($C56,Tableau1[],6,0))=INT(((AE$4-$D56)/VLOOKUP($C56,Tableau1[],6,0))),$C56&lt;&gt;""),"S","")),"")</f>
        <v/>
      </c>
      <c r="AF56" s="17" t="str">
        <f>IFERROR(IF(AF$4=$D56,"x",IF(AND(((AF$4-$D56)/VLOOKUP($C56,Tableau1[],6,0))=INT(((AF$4-$D56)/VLOOKUP($C56,Tableau1[],6,0))),$C56&lt;&gt;""),"S","")),"")</f>
        <v>S</v>
      </c>
      <c r="AG56" s="17" t="str">
        <f>IFERROR(IF(AG$4=$D56,"x",IF(AND(((AG$4-$D56)/VLOOKUP($C56,Tableau1[],6,0))=INT(((AG$4-$D56)/VLOOKUP($C56,Tableau1[],6,0))),$C56&lt;&gt;""),"S","")),"")</f>
        <v/>
      </c>
      <c r="AH56" s="55" t="str">
        <f>IFERROR(IF(AH$4=$D56,"x",IF(AND(((AH$4-$D56)/VLOOKUP($C56,Tableau1[],6,0))=INT(((AH$4-$D56)/VLOOKUP($C56,Tableau1[],6,0))),$C56&lt;&gt;""),"S","")),"")</f>
        <v/>
      </c>
      <c r="AI56" s="7"/>
      <c r="AJ56" s="7"/>
      <c r="AK56" s="100"/>
      <c r="AL56" s="100"/>
      <c r="AM56" s="100"/>
      <c r="AN56" s="100"/>
      <c r="AO56" s="100"/>
      <c r="AP56" s="100"/>
      <c r="AQ56" s="100"/>
      <c r="AR56" s="100"/>
      <c r="AS56" s="100"/>
      <c r="AT56" s="100"/>
      <c r="AU56" s="100"/>
      <c r="AV56" s="100"/>
      <c r="AW56" s="100"/>
      <c r="AX56" s="100"/>
      <c r="AY56" s="100"/>
      <c r="AZ56" s="100"/>
      <c r="BA56" s="100"/>
      <c r="BB56" s="100"/>
      <c r="BC56" s="100"/>
      <c r="BD56" s="100"/>
      <c r="BE56" s="100"/>
      <c r="BF56" s="100"/>
      <c r="BG56" s="100"/>
      <c r="BH56" s="100"/>
      <c r="BI56" s="100"/>
      <c r="BJ56" s="100"/>
      <c r="BK56" s="100"/>
      <c r="BL56" s="100"/>
      <c r="BM56" s="100"/>
      <c r="BN56" s="100"/>
      <c r="BO56" s="100"/>
      <c r="BP56" s="100"/>
      <c r="BQ56" s="100"/>
      <c r="BR56" s="100"/>
      <c r="BS56" s="100"/>
      <c r="BT56" s="100"/>
      <c r="BU56" s="100"/>
      <c r="BV56" s="100"/>
      <c r="BW56" s="100"/>
      <c r="BX56" s="100"/>
    </row>
    <row r="57" spans="1:76" ht="15.75" thickBot="1">
      <c r="B57" s="89">
        <f>B41+B42+B43+B44+B45+B46+B47+B48+B49+B50+B51+B52+B53+B54+B55+B56</f>
        <v>0</v>
      </c>
      <c r="C57" s="90"/>
      <c r="D57" s="73">
        <f>IF(ISBLANK(C57),0,VLOOKUP(C57,Tableau1[],2,0))</f>
        <v>0</v>
      </c>
      <c r="E57" s="85">
        <f>(E41+E42+E43+E44+E45+E46+E47+E48+E49+E50+E51+E52+E53+E54+E55+E56)/60</f>
        <v>2.0499999999999998</v>
      </c>
      <c r="F57" s="47">
        <f t="shared" si="8"/>
        <v>8.8833333333333319E-6</v>
      </c>
      <c r="G57" s="49" t="str">
        <f>IFERROR(IF(G$4=$D57,"x",IF(AND(((G$4-$D57)/VLOOKUP($C57,Tableau1[],6,0))=INT(((G$4-$D57)/VLOOKUP($C57,Tableau1[],6,0))),$C57&lt;&gt;""),"S","")),"")</f>
        <v/>
      </c>
      <c r="H57" s="50" t="str">
        <f>IFERROR(IF(H$4=$D57,"x",IF(AND(((H$4-$D57)/VLOOKUP($C57,Tableau1[],6,0))=INT(((H$4-$D57)/VLOOKUP($C57,Tableau1[],6,0))),$C57&lt;&gt;""),"S","")),"")</f>
        <v/>
      </c>
      <c r="I57" s="50" t="str">
        <f>IFERROR(IF(I$4=$D57,"x",IF(AND(((I$4-$D57)/VLOOKUP($C57,Tableau1[],6,0))=INT(((I$4-$D57)/VLOOKUP($C57,Tableau1[],6,0))),$C57&lt;&gt;""),"S","")),"")</f>
        <v/>
      </c>
      <c r="J57" s="50" t="str">
        <f>IFERROR(IF(J$4=$D57,"x",IF(AND(((J$4-$D57)/VLOOKUP($C57,Tableau1[],6,0))=INT(((J$4-$D57)/VLOOKUP($C57,Tableau1[],6,0))),$C57&lt;&gt;""),"S","")),"")</f>
        <v/>
      </c>
      <c r="K57" s="50" t="str">
        <f>IFERROR(IF(K$4=$D57,"x",IF(AND(((K$4-$D57)/VLOOKUP($C57,Tableau1[],6,0))=INT(((K$4-$D57)/VLOOKUP($C57,Tableau1[],6,0))),$C57&lt;&gt;""),"S","")),"")</f>
        <v/>
      </c>
      <c r="L57" s="50" t="str">
        <f>IFERROR(IF(L$4=$D57,"x",IF(AND(((L$4-$D57)/VLOOKUP($C57,Tableau1[],6,0))=INT(((L$4-$D57)/VLOOKUP($C57,Tableau1[],6,0))),$C57&lt;&gt;""),"S","")),"")</f>
        <v/>
      </c>
      <c r="M57" s="50" t="str">
        <f>IFERROR(IF(M$4=$D57,"x",IF(AND(((M$4-$D57)/VLOOKUP($C57,Tableau1[],6,0))=INT(((M$4-$D57)/VLOOKUP($C57,Tableau1[],6,0))),$C57&lt;&gt;""),"S","")),"")</f>
        <v/>
      </c>
      <c r="N57" s="50" t="str">
        <f>IFERROR(IF(N$4=$D57,"x",IF(AND(((N$4-$D57)/VLOOKUP($C57,Tableau1[],6,0))=INT(((N$4-$D57)/VLOOKUP($C57,Tableau1[],6,0))),$C57&lt;&gt;""),"S","")),"")</f>
        <v/>
      </c>
      <c r="O57" s="50" t="str">
        <f>IFERROR(IF(O$4=$D57,"x",IF(AND(((O$4-$D57)/VLOOKUP($C57,Tableau1[],6,0))=INT(((O$4-$D57)/VLOOKUP($C57,Tableau1[],6,0))),$C57&lt;&gt;""),"S","")),"")</f>
        <v/>
      </c>
      <c r="P57" s="50" t="str">
        <f>IFERROR(IF(P$4=$D57,"x",IF(AND(((P$4-$D57)/VLOOKUP($C57,Tableau1[],6,0))=INT(((P$4-$D57)/VLOOKUP($C57,Tableau1[],6,0))),$C57&lt;&gt;""),"S","")),"")</f>
        <v/>
      </c>
      <c r="Q57" s="50" t="str">
        <f>IFERROR(IF(Q$4=$D57,"x",IF(AND(((Q$4-$D57)/VLOOKUP($C57,Tableau1[],6,0))=INT(((Q$4-$D57)/VLOOKUP($C57,Tableau1[],6,0))),$C57&lt;&gt;""),"S","")),"")</f>
        <v/>
      </c>
      <c r="R57" s="50" t="str">
        <f>IFERROR(IF(R$4=$D57,"x",IF(AND(((R$4-$D57)/VLOOKUP($C57,Tableau1[],6,0))=INT(((R$4-$D57)/VLOOKUP($C57,Tableau1[],6,0))),$C57&lt;&gt;""),"S","")),"")</f>
        <v/>
      </c>
      <c r="S57" s="50" t="str">
        <f>IFERROR(IF(S$4=$D57,"x",IF(AND(((S$4-$D57)/VLOOKUP($C57,Tableau1[],6,0))=INT(((S$4-$D57)/VLOOKUP($C57,Tableau1[],6,0))),$C57&lt;&gt;""),"S","")),"")</f>
        <v/>
      </c>
      <c r="T57" s="50" t="str">
        <f>IFERROR(IF(T$4=$D57,"x",IF(AND(((T$4-$D57)/VLOOKUP($C57,Tableau1[],6,0))=INT(((T$4-$D57)/VLOOKUP($C57,Tableau1[],6,0))),$C57&lt;&gt;""),"S","")),"")</f>
        <v/>
      </c>
      <c r="U57" s="50" t="str">
        <f>IFERROR(IF(U$4=$D57,"x",IF(AND(((U$4-$D57)/VLOOKUP($C57,Tableau1[],6,0))=INT(((U$4-$D57)/VLOOKUP($C57,Tableau1[],6,0))),$C57&lt;&gt;""),"S","")),"")</f>
        <v/>
      </c>
      <c r="V57" s="50" t="str">
        <f>IFERROR(IF(V$4=$D57,"x",IF(AND(((V$4-$D57)/VLOOKUP($C57,Tableau1[],6,0))=INT(((V$4-$D57)/VLOOKUP($C57,Tableau1[],6,0))),$C57&lt;&gt;""),"S","")),"")</f>
        <v/>
      </c>
      <c r="W57" s="50" t="str">
        <f>IFERROR(IF(W$4=$D57,"x",IF(AND(((W$4-$D57)/VLOOKUP($C57,Tableau1[],6,0))=INT(((W$4-$D57)/VLOOKUP($C57,Tableau1[],6,0))),$C57&lt;&gt;""),"S","")),"")</f>
        <v/>
      </c>
      <c r="X57" s="50" t="str">
        <f>IFERROR(IF(X$4=$D57,"x",IF(AND(((X$4-$D57)/VLOOKUP($C57,Tableau1[],6,0))=INT(((X$4-$D57)/VLOOKUP($C57,Tableau1[],6,0))),$C57&lt;&gt;""),"S","")),"")</f>
        <v/>
      </c>
      <c r="Y57" s="50" t="str">
        <f>IFERROR(IF(Y$4=$D57,"x",IF(AND(((Y$4-$D57)/VLOOKUP($C57,Tableau1[],6,0))=INT(((Y$4-$D57)/VLOOKUP($C57,Tableau1[],6,0))),$C57&lt;&gt;""),"S","")),"")</f>
        <v/>
      </c>
      <c r="Z57" s="50" t="str">
        <f>IFERROR(IF(Z$4=$D57,"x",IF(AND(((Z$4-$D57)/VLOOKUP($C57,Tableau1[],6,0))=INT(((Z$4-$D57)/VLOOKUP($C57,Tableau1[],6,0))),$C57&lt;&gt;""),"S","")),"")</f>
        <v/>
      </c>
      <c r="AA57" s="50" t="str">
        <f>IFERROR(IF(AA$4=$D57,"x",IF(AND(((AA$4-$D57)/VLOOKUP($C57,Tableau1[],6,0))=INT(((AA$4-$D57)/VLOOKUP($C57,Tableau1[],6,0))),$C57&lt;&gt;""),"S","")),"")</f>
        <v/>
      </c>
      <c r="AB57" s="50" t="str">
        <f>IFERROR(IF(AB$4=$D57,"x",IF(AND(((AB$4-$D57)/VLOOKUP($C57,Tableau1[],6,0))=INT(((AB$4-$D57)/VLOOKUP($C57,Tableau1[],6,0))),$C57&lt;&gt;""),"S","")),"")</f>
        <v/>
      </c>
      <c r="AC57" s="50" t="str">
        <f>IFERROR(IF(AC$4=$D57,"x",IF(AND(((AC$4-$D57)/VLOOKUP($C57,Tableau1[],6,0))=INT(((AC$4-$D57)/VLOOKUP($C57,Tableau1[],6,0))),$C57&lt;&gt;""),"S","")),"")</f>
        <v/>
      </c>
      <c r="AD57" s="50" t="str">
        <f>IFERROR(IF(AD$4=$D57,"x",IF(AND(((AD$4-$D57)/VLOOKUP($C57,Tableau1[],6,0))=INT(((AD$4-$D57)/VLOOKUP($C57,Tableau1[],6,0))),$C57&lt;&gt;""),"S","")),"")</f>
        <v/>
      </c>
      <c r="AE57" s="50" t="str">
        <f>IFERROR(IF(AE$4=$D57,"x",IF(AND(((AE$4-$D57)/VLOOKUP($C57,Tableau1[],6,0))=INT(((AE$4-$D57)/VLOOKUP($C57,Tableau1[],6,0))),$C57&lt;&gt;""),"S","")),"")</f>
        <v/>
      </c>
      <c r="AF57" s="50" t="str">
        <f>IFERROR(IF(AF$4=$D57,"x",IF(AND(((AF$4-$D57)/VLOOKUP($C57,Tableau1[],6,0))=INT(((AF$4-$D57)/VLOOKUP($C57,Tableau1[],6,0))),$C57&lt;&gt;""),"S","")),"")</f>
        <v/>
      </c>
      <c r="AG57" s="50" t="str">
        <f>IFERROR(IF(AG$4=$D57,"x",IF(AND(((AG$4-$D57)/VLOOKUP($C57,Tableau1[],6,0))=INT(((AG$4-$D57)/VLOOKUP($C57,Tableau1[],6,0))),$C57&lt;&gt;""),"S","")),"")</f>
        <v/>
      </c>
      <c r="AH57" s="57" t="str">
        <f>IFERROR(IF(AH$4=$D57,"x",IF(AND(((AH$4-$D57)/VLOOKUP($C57,Tableau1[],6,0))=INT(((AH$4-$D57)/VLOOKUP($C57,Tableau1[],6,0))),$C57&lt;&gt;""),"S","")),"")</f>
        <v/>
      </c>
      <c r="AI57" s="7"/>
      <c r="AJ57" s="7"/>
      <c r="AK57" s="100"/>
      <c r="AL57" s="100"/>
      <c r="AM57" s="100"/>
      <c r="AN57" s="100"/>
      <c r="AO57" s="100"/>
      <c r="AP57" s="100"/>
      <c r="AQ57" s="100"/>
      <c r="AR57" s="100"/>
      <c r="AS57" s="100"/>
      <c r="AT57" s="100"/>
      <c r="AU57" s="100"/>
      <c r="AV57" s="100"/>
      <c r="AW57" s="100"/>
      <c r="AX57" s="100"/>
      <c r="AY57" s="100"/>
      <c r="AZ57" s="100"/>
      <c r="BA57" s="100"/>
      <c r="BB57" s="100"/>
      <c r="BC57" s="100"/>
      <c r="BD57" s="100"/>
      <c r="BE57" s="100"/>
      <c r="BF57" s="100"/>
      <c r="BG57" s="100"/>
      <c r="BH57" s="100"/>
      <c r="BI57" s="100"/>
      <c r="BJ57" s="100"/>
      <c r="BK57" s="100"/>
      <c r="BL57" s="100"/>
      <c r="BM57" s="100"/>
      <c r="BN57" s="100"/>
      <c r="BO57" s="100"/>
      <c r="BP57" s="100"/>
      <c r="BQ57" s="100"/>
      <c r="BR57" s="100"/>
      <c r="BS57" s="100"/>
      <c r="BT57" s="100"/>
      <c r="BU57" s="100"/>
      <c r="BV57" s="100"/>
      <c r="BW57" s="100"/>
      <c r="BX57" s="100"/>
    </row>
    <row r="58" spans="1:76" ht="15.75" thickTop="1">
      <c r="A58" s="93" t="s">
        <v>240</v>
      </c>
      <c r="B58" s="52"/>
      <c r="C58" s="5" t="s">
        <v>184</v>
      </c>
      <c r="D58" s="18">
        <f>IF(ISBLANK(C58),0,VLOOKUP(C58,Tableau1[],2,0))</f>
        <v>0</v>
      </c>
      <c r="E58" s="15">
        <f>IF(ISBLANK(C58),0,VLOOKUP(C58,Tableau1[],7,0))</f>
        <v>20</v>
      </c>
      <c r="F58" s="24">
        <f>D58+((E58*1)/480)</f>
        <v>4.1666666666666664E-2</v>
      </c>
      <c r="G58" s="70" t="str">
        <f>IFERROR(IF(G$4=$D58,"x",IF(AND(((G$4-$D58)/VLOOKUP($C58,Tableau1[],6,0))=INT(((G$4-$D58)/VLOOKUP($C58,Tableau1[],6,0))),$C58&lt;&gt;""),"S","")),"")</f>
        <v/>
      </c>
      <c r="H58" s="71" t="str">
        <f>IFERROR(IF(H$4=$D58,"x",IF(AND(((H$4-$D58)/VLOOKUP($C58,Tableau1[],6,0))=INT(((H$4-$D58)/VLOOKUP($C58,Tableau1[],6,0))),$C58&lt;&gt;""),"S","")),"")</f>
        <v/>
      </c>
      <c r="I58" s="71" t="str">
        <f>IFERROR(IF(I$4=$D58,"x",IF(AND(((I$4-$D58)/VLOOKUP($C58,Tableau1[],6,0))=INT(((I$4-$D58)/VLOOKUP($C58,Tableau1[],6,0))),$C58&lt;&gt;""),"S","")),"")</f>
        <v/>
      </c>
      <c r="J58" s="71" t="str">
        <f>IFERROR(IF(J$4=$D58,"x",IF(AND(((J$4-$D58)/VLOOKUP($C58,Tableau1[],6,0))=INT(((J$4-$D58)/VLOOKUP($C58,Tableau1[],6,0))),$C58&lt;&gt;""),"S","")),"")</f>
        <v/>
      </c>
      <c r="K58" s="71" t="str">
        <f>IFERROR(IF(K$4=$D58,"x",IF(AND(((K$4-$D58)/VLOOKUP($C58,Tableau1[],6,0))=INT(((K$4-$D58)/VLOOKUP($C58,Tableau1[],6,0))),$C58&lt;&gt;""),"S","")),"")</f>
        <v/>
      </c>
      <c r="L58" s="71" t="str">
        <f>IFERROR(IF(L$4=$D58,"x",IF(AND(((L$4-$D58)/VLOOKUP($C58,Tableau1[],6,0))=INT(((L$4-$D58)/VLOOKUP($C58,Tableau1[],6,0))),$C58&lt;&gt;""),"S","")),"")</f>
        <v>S</v>
      </c>
      <c r="M58" s="71" t="str">
        <f>IFERROR(IF(M$4=$D58,"x",IF(AND(((M$4-$D58)/VLOOKUP($C58,Tableau1[],6,0))=INT(((M$4-$D58)/VLOOKUP($C58,Tableau1[],6,0))),$C58&lt;&gt;""),"S","")),"")</f>
        <v/>
      </c>
      <c r="N58" s="71" t="str">
        <f>IFERROR(IF(N$4=$D58,"x",IF(AND(((N$4-$D58)/VLOOKUP($C58,Tableau1[],6,0))=INT(((N$4-$D58)/VLOOKUP($C58,Tableau1[],6,0))),$C58&lt;&gt;""),"S","")),"")</f>
        <v/>
      </c>
      <c r="O58" s="71" t="str">
        <f>IFERROR(IF(O$4=$D58,"x",IF(AND(((O$4-$D58)/VLOOKUP($C58,Tableau1[],6,0))=INT(((O$4-$D58)/VLOOKUP($C58,Tableau1[],6,0))),$C58&lt;&gt;""),"S","")),"")</f>
        <v/>
      </c>
      <c r="P58" s="71" t="str">
        <f>IFERROR(IF(P$4=$D58,"x",IF(AND(((P$4-$D58)/VLOOKUP($C58,Tableau1[],6,0))=INT(((P$4-$D58)/VLOOKUP($C58,Tableau1[],6,0))),$C58&lt;&gt;""),"S","")),"")</f>
        <v/>
      </c>
      <c r="Q58" s="71" t="str">
        <f>IFERROR(IF(Q$4=$D58,"x",IF(AND(((Q$4-$D58)/VLOOKUP($C58,Tableau1[],6,0))=INT(((Q$4-$D58)/VLOOKUP($C58,Tableau1[],6,0))),$C58&lt;&gt;""),"S","")),"")</f>
        <v/>
      </c>
      <c r="R58" s="71" t="str">
        <f>IFERROR(IF(R$4=$D58,"x",IF(AND(((R$4-$D58)/VLOOKUP($C58,Tableau1[],6,0))=INT(((R$4-$D58)/VLOOKUP($C58,Tableau1[],6,0))),$C58&lt;&gt;""),"S","")),"")</f>
        <v/>
      </c>
      <c r="S58" s="71" t="str">
        <f>IFERROR(IF(S$4=$D58,"x",IF(AND(((S$4-$D58)/VLOOKUP($C58,Tableau1[],6,0))=INT(((S$4-$D58)/VLOOKUP($C58,Tableau1[],6,0))),$C58&lt;&gt;""),"S","")),"")</f>
        <v>S</v>
      </c>
      <c r="T58" s="71" t="str">
        <f>IFERROR(IF(T$4=$D58,"x",IF(AND(((T$4-$D58)/VLOOKUP($C58,Tableau1[],6,0))=INT(((T$4-$D58)/VLOOKUP($C58,Tableau1[],6,0))),$C58&lt;&gt;""),"S","")),"")</f>
        <v/>
      </c>
      <c r="U58" s="71" t="str">
        <f>IFERROR(IF(U$4=$D58,"x",IF(AND(((U$4-$D58)/VLOOKUP($C58,Tableau1[],6,0))=INT(((U$4-$D58)/VLOOKUP($C58,Tableau1[],6,0))),$C58&lt;&gt;""),"S","")),"")</f>
        <v/>
      </c>
      <c r="V58" s="71" t="str">
        <f>IFERROR(IF(V$4=$D58,"x",IF(AND(((V$4-$D58)/VLOOKUP($C58,Tableau1[],6,0))=INT(((V$4-$D58)/VLOOKUP($C58,Tableau1[],6,0))),$C58&lt;&gt;""),"S","")),"")</f>
        <v/>
      </c>
      <c r="W58" s="71" t="str">
        <f>IFERROR(IF(W$4=$D58,"x",IF(AND(((W$4-$D58)/VLOOKUP($C58,Tableau1[],6,0))=INT(((W$4-$D58)/VLOOKUP($C58,Tableau1[],6,0))),$C58&lt;&gt;""),"S","")),"")</f>
        <v/>
      </c>
      <c r="X58" s="71" t="str">
        <f>IFERROR(IF(X$4=$D58,"x",IF(AND(((X$4-$D58)/VLOOKUP($C58,Tableau1[],6,0))=INT(((X$4-$D58)/VLOOKUP($C58,Tableau1[],6,0))),$C58&lt;&gt;""),"S","")),"")</f>
        <v/>
      </c>
      <c r="Y58" s="71" t="str">
        <f>IFERROR(IF(Y$4=$D58,"x",IF(AND(((Y$4-$D58)/VLOOKUP($C58,Tableau1[],6,0))=INT(((Y$4-$D58)/VLOOKUP($C58,Tableau1[],6,0))),$C58&lt;&gt;""),"S","")),"")</f>
        <v/>
      </c>
      <c r="Z58" s="71" t="str">
        <f>IFERROR(IF(Z$4=$D58,"x",IF(AND(((Z$4-$D58)/VLOOKUP($C58,Tableau1[],6,0))=INT(((Z$4-$D58)/VLOOKUP($C58,Tableau1[],6,0))),$C58&lt;&gt;""),"S","")),"")</f>
        <v>S</v>
      </c>
      <c r="AA58" s="71" t="str">
        <f>IFERROR(IF(AA$4=$D58,"x",IF(AND(((AA$4-$D58)/VLOOKUP($C58,Tableau1[],6,0))=INT(((AA$4-$D58)/VLOOKUP($C58,Tableau1[],6,0))),$C58&lt;&gt;""),"S","")),"")</f>
        <v/>
      </c>
      <c r="AB58" s="71" t="str">
        <f>IFERROR(IF(AB$4=$D58,"x",IF(AND(((AB$4-$D58)/VLOOKUP($C58,Tableau1[],6,0))=INT(((AB$4-$D58)/VLOOKUP($C58,Tableau1[],6,0))),$C58&lt;&gt;""),"S","")),"")</f>
        <v/>
      </c>
      <c r="AC58" s="71" t="str">
        <f>IFERROR(IF(AC$4=$D58,"x",IF(AND(((AC$4-$D58)/VLOOKUP($C58,Tableau1[],6,0))=INT(((AC$4-$D58)/VLOOKUP($C58,Tableau1[],6,0))),$C58&lt;&gt;""),"S","")),"")</f>
        <v/>
      </c>
      <c r="AD58" s="71" t="str">
        <f>IFERROR(IF(AD$4=$D58,"x",IF(AND(((AD$4-$D58)/VLOOKUP($C58,Tableau1[],6,0))=INT(((AD$4-$D58)/VLOOKUP($C58,Tableau1[],6,0))),$C58&lt;&gt;""),"S","")),"")</f>
        <v/>
      </c>
      <c r="AE58" s="71" t="str">
        <f>IFERROR(IF(AE$4=$D58,"x",IF(AND(((AE$4-$D58)/VLOOKUP($C58,Tableau1[],6,0))=INT(((AE$4-$D58)/VLOOKUP($C58,Tableau1[],6,0))),$C58&lt;&gt;""),"S","")),"")</f>
        <v/>
      </c>
      <c r="AF58" s="71" t="str">
        <f>IFERROR(IF(AF$4=$D58,"x",IF(AND(((AF$4-$D58)/VLOOKUP($C58,Tableau1[],6,0))=INT(((AF$4-$D58)/VLOOKUP($C58,Tableau1[],6,0))),$C58&lt;&gt;""),"S","")),"")</f>
        <v/>
      </c>
      <c r="AG58" s="71" t="str">
        <f>IFERROR(IF(AG$4=$D58,"x",IF(AND(((AG$4-$D58)/VLOOKUP($C58,Tableau1[],6,0))=INT(((AG$4-$D58)/VLOOKUP($C58,Tableau1[],6,0))),$C58&lt;&gt;""),"S","")),"")</f>
        <v>S</v>
      </c>
      <c r="AH58" s="72" t="str">
        <f>IFERROR(IF(AH$4=$D58,"x",IF(AND(((AH$4-$D58)/VLOOKUP($C58,Tableau1[],6,0))=INT(((AH$4-$D58)/VLOOKUP($C58,Tableau1[],6,0))),$C58&lt;&gt;""),"S","")),"")</f>
        <v/>
      </c>
      <c r="AI58" s="7"/>
      <c r="AK58" s="100"/>
      <c r="AL58" s="100"/>
      <c r="AM58" s="100"/>
      <c r="AN58" s="100"/>
      <c r="AO58" s="100"/>
      <c r="AP58" s="100"/>
      <c r="AQ58" s="100"/>
      <c r="AR58" s="100"/>
      <c r="AS58" s="100"/>
      <c r="AT58" s="100"/>
      <c r="AU58" s="100"/>
      <c r="AV58" s="100"/>
      <c r="AW58" s="100"/>
      <c r="AX58" s="100"/>
      <c r="AY58" s="100"/>
      <c r="AZ58" s="100"/>
      <c r="BA58" s="100"/>
      <c r="BB58" s="100"/>
      <c r="BC58" s="100"/>
      <c r="BD58" s="100"/>
      <c r="BE58" s="100"/>
      <c r="BF58" s="100"/>
      <c r="BG58" s="100"/>
      <c r="BH58" s="100"/>
      <c r="BI58" s="100"/>
      <c r="BJ58" s="100"/>
      <c r="BK58" s="100"/>
      <c r="BL58" s="100"/>
      <c r="BM58" s="100"/>
      <c r="BN58" s="100"/>
      <c r="BO58" s="100"/>
      <c r="BP58" s="100"/>
      <c r="BQ58" s="100"/>
      <c r="BR58" s="100"/>
      <c r="BS58" s="100"/>
      <c r="BT58" s="100"/>
      <c r="BU58" s="100"/>
      <c r="BV58" s="100"/>
      <c r="BW58" s="100"/>
      <c r="BX58" s="100"/>
    </row>
    <row r="59" spans="1:76">
      <c r="A59" s="93"/>
      <c r="B59" s="52"/>
      <c r="C59" s="5" t="s">
        <v>185</v>
      </c>
      <c r="D59" s="18">
        <f>IF(ISBLANK(C59),0,VLOOKUP(C59,Tableau1[],2,0))</f>
        <v>0</v>
      </c>
      <c r="E59" s="15">
        <f>IF(ISBLANK(C59),0,VLOOKUP(C59,Tableau1[],7,0))</f>
        <v>5</v>
      </c>
      <c r="F59" s="24">
        <f t="shared" ref="F59:F74" si="9">D59+((E59*0.00208)/480)</f>
        <v>2.1666666666666667E-5</v>
      </c>
      <c r="G59" s="36" t="str">
        <f>IFERROR(IF(G$4=$D59,"x",IF(AND(((G$4-$D59)/VLOOKUP($C59,Tableau1[],6,0))=INT(((G$4-$D59)/VLOOKUP($C59,Tableau1[],6,0))),$C59&lt;&gt;""),"S","")),"")</f>
        <v/>
      </c>
      <c r="H59" s="30" t="str">
        <f>IFERROR(IF(H$4=$D59,"x",IF(AND(((H$4-$D59)/VLOOKUP($C59,Tableau1[],6,0))=INT(((H$4-$D59)/VLOOKUP($C59,Tableau1[],6,0))),$C59&lt;&gt;""),"S","")),"")</f>
        <v/>
      </c>
      <c r="I59" s="30" t="str">
        <f>IFERROR(IF(I$4=$D59,"x",IF(AND(((I$4-$D59)/VLOOKUP($C59,Tableau1[],6,0))=INT(((I$4-$D59)/VLOOKUP($C59,Tableau1[],6,0))),$C59&lt;&gt;""),"S","")),"")</f>
        <v/>
      </c>
      <c r="J59" s="30" t="str">
        <f>IFERROR(IF(J$4=$D59,"x",IF(AND(((J$4-$D59)/VLOOKUP($C59,Tableau1[],6,0))=INT(((J$4-$D59)/VLOOKUP($C59,Tableau1[],6,0))),$C59&lt;&gt;""),"S","")),"")</f>
        <v/>
      </c>
      <c r="K59" s="30" t="str">
        <f>IFERROR(IF(K$4=$D59,"x",IF(AND(((K$4-$D59)/VLOOKUP($C59,Tableau1[],6,0))=INT(((K$4-$D59)/VLOOKUP($C59,Tableau1[],6,0))),$C59&lt;&gt;""),"S","")),"")</f>
        <v/>
      </c>
      <c r="L59" s="30" t="str">
        <f>IFERROR(IF(L$4=$D59,"x",IF(AND(((L$4-$D59)/VLOOKUP($C59,Tableau1[],6,0))=INT(((L$4-$D59)/VLOOKUP($C59,Tableau1[],6,0))),$C59&lt;&gt;""),"S","")),"")</f>
        <v>S</v>
      </c>
      <c r="M59" s="30" t="str">
        <f>IFERROR(IF(M$4=$D59,"x",IF(AND(((M$4-$D59)/VLOOKUP($C59,Tableau1[],6,0))=INT(((M$4-$D59)/VLOOKUP($C59,Tableau1[],6,0))),$C59&lt;&gt;""),"S","")),"")</f>
        <v/>
      </c>
      <c r="N59" s="30" t="str">
        <f>IFERROR(IF(N$4=$D59,"x",IF(AND(((N$4-$D59)/VLOOKUP($C59,Tableau1[],6,0))=INT(((N$4-$D59)/VLOOKUP($C59,Tableau1[],6,0))),$C59&lt;&gt;""),"S","")),"")</f>
        <v/>
      </c>
      <c r="O59" s="30" t="str">
        <f>IFERROR(IF(O$4=$D59,"x",IF(AND(((O$4-$D59)/VLOOKUP($C59,Tableau1[],6,0))=INT(((O$4-$D59)/VLOOKUP($C59,Tableau1[],6,0))),$C59&lt;&gt;""),"S","")),"")</f>
        <v/>
      </c>
      <c r="P59" s="30" t="str">
        <f>IFERROR(IF(P$4=$D59,"x",IF(AND(((P$4-$D59)/VLOOKUP($C59,Tableau1[],6,0))=INT(((P$4-$D59)/VLOOKUP($C59,Tableau1[],6,0))),$C59&lt;&gt;""),"S","")),"")</f>
        <v/>
      </c>
      <c r="Q59" s="30" t="str">
        <f>IFERROR(IF(Q$4=$D59,"x",IF(AND(((Q$4-$D59)/VLOOKUP($C59,Tableau1[],6,0))=INT(((Q$4-$D59)/VLOOKUP($C59,Tableau1[],6,0))),$C59&lt;&gt;""),"S","")),"")</f>
        <v/>
      </c>
      <c r="R59" s="30" t="str">
        <f>IFERROR(IF(R$4=$D59,"x",IF(AND(((R$4-$D59)/VLOOKUP($C59,Tableau1[],6,0))=INT(((R$4-$D59)/VLOOKUP($C59,Tableau1[],6,0))),$C59&lt;&gt;""),"S","")),"")</f>
        <v/>
      </c>
      <c r="S59" s="30" t="str">
        <f>IFERROR(IF(S$4=$D59,"x",IF(AND(((S$4-$D59)/VLOOKUP($C59,Tableau1[],6,0))=INT(((S$4-$D59)/VLOOKUP($C59,Tableau1[],6,0))),$C59&lt;&gt;""),"S","")),"")</f>
        <v>S</v>
      </c>
      <c r="T59" s="30" t="str">
        <f>IFERROR(IF(T$4=$D59,"x",IF(AND(((T$4-$D59)/VLOOKUP($C59,Tableau1[],6,0))=INT(((T$4-$D59)/VLOOKUP($C59,Tableau1[],6,0))),$C59&lt;&gt;""),"S","")),"")</f>
        <v/>
      </c>
      <c r="U59" s="30" t="str">
        <f>IFERROR(IF(U$4=$D59,"x",IF(AND(((U$4-$D59)/VLOOKUP($C59,Tableau1[],6,0))=INT(((U$4-$D59)/VLOOKUP($C59,Tableau1[],6,0))),$C59&lt;&gt;""),"S","")),"")</f>
        <v/>
      </c>
      <c r="V59" s="30" t="str">
        <f>IFERROR(IF(V$4=$D59,"x",IF(AND(((V$4-$D59)/VLOOKUP($C59,Tableau1[],6,0))=INT(((V$4-$D59)/VLOOKUP($C59,Tableau1[],6,0))),$C59&lt;&gt;""),"S","")),"")</f>
        <v/>
      </c>
      <c r="W59" s="30" t="str">
        <f>IFERROR(IF(W$4=$D59,"x",IF(AND(((W$4-$D59)/VLOOKUP($C59,Tableau1[],6,0))=INT(((W$4-$D59)/VLOOKUP($C59,Tableau1[],6,0))),$C59&lt;&gt;""),"S","")),"")</f>
        <v/>
      </c>
      <c r="X59" s="30" t="str">
        <f>IFERROR(IF(X$4=$D59,"x",IF(AND(((X$4-$D59)/VLOOKUP($C59,Tableau1[],6,0))=INT(((X$4-$D59)/VLOOKUP($C59,Tableau1[],6,0))),$C59&lt;&gt;""),"S","")),"")</f>
        <v/>
      </c>
      <c r="Y59" s="30" t="str">
        <f>IFERROR(IF(Y$4=$D59,"x",IF(AND(((Y$4-$D59)/VLOOKUP($C59,Tableau1[],6,0))=INT(((Y$4-$D59)/VLOOKUP($C59,Tableau1[],6,0))),$C59&lt;&gt;""),"S","")),"")</f>
        <v/>
      </c>
      <c r="Z59" s="30" t="str">
        <f>IFERROR(IF(Z$4=$D59,"x",IF(AND(((Z$4-$D59)/VLOOKUP($C59,Tableau1[],6,0))=INT(((Z$4-$D59)/VLOOKUP($C59,Tableau1[],6,0))),$C59&lt;&gt;""),"S","")),"")</f>
        <v>S</v>
      </c>
      <c r="AA59" s="30" t="str">
        <f>IFERROR(IF(AA$4=$D59,"x",IF(AND(((AA$4-$D59)/VLOOKUP($C59,Tableau1[],6,0))=INT(((AA$4-$D59)/VLOOKUP($C59,Tableau1[],6,0))),$C59&lt;&gt;""),"S","")),"")</f>
        <v/>
      </c>
      <c r="AB59" s="30" t="str">
        <f>IFERROR(IF(AB$4=$D59,"x",IF(AND(((AB$4-$D59)/VLOOKUP($C59,Tableau1[],6,0))=INT(((AB$4-$D59)/VLOOKUP($C59,Tableau1[],6,0))),$C59&lt;&gt;""),"S","")),"")</f>
        <v/>
      </c>
      <c r="AC59" s="30" t="str">
        <f>IFERROR(IF(AC$4=$D59,"x",IF(AND(((AC$4-$D59)/VLOOKUP($C59,Tableau1[],6,0))=INT(((AC$4-$D59)/VLOOKUP($C59,Tableau1[],6,0))),$C59&lt;&gt;""),"S","")),"")</f>
        <v/>
      </c>
      <c r="AD59" s="30" t="str">
        <f>IFERROR(IF(AD$4=$D59,"x",IF(AND(((AD$4-$D59)/VLOOKUP($C59,Tableau1[],6,0))=INT(((AD$4-$D59)/VLOOKUP($C59,Tableau1[],6,0))),$C59&lt;&gt;""),"S","")),"")</f>
        <v/>
      </c>
      <c r="AE59" s="30" t="str">
        <f>IFERROR(IF(AE$4=$D59,"x",IF(AND(((AE$4-$D59)/VLOOKUP($C59,Tableau1[],6,0))=INT(((AE$4-$D59)/VLOOKUP($C59,Tableau1[],6,0))),$C59&lt;&gt;""),"S","")),"")</f>
        <v/>
      </c>
      <c r="AF59" s="30" t="str">
        <f>IFERROR(IF(AF$4=$D59,"x",IF(AND(((AF$4-$D59)/VLOOKUP($C59,Tableau1[],6,0))=INT(((AF$4-$D59)/VLOOKUP($C59,Tableau1[],6,0))),$C59&lt;&gt;""),"S","")),"")</f>
        <v/>
      </c>
      <c r="AG59" s="30" t="str">
        <f>IFERROR(IF(AG$4=$D59,"x",IF(AND(((AG$4-$D59)/VLOOKUP($C59,Tableau1[],6,0))=INT(((AG$4-$D59)/VLOOKUP($C59,Tableau1[],6,0))),$C59&lt;&gt;""),"S","")),"")</f>
        <v>S</v>
      </c>
      <c r="AH59" s="54" t="str">
        <f>IFERROR(IF(AH$4=$D59,"x",IF(AND(((AH$4-$D59)/VLOOKUP($C59,Tableau1[],6,0))=INT(((AH$4-$D59)/VLOOKUP($C59,Tableau1[],6,0))),$C59&lt;&gt;""),"S","")),"")</f>
        <v/>
      </c>
      <c r="AI59" s="7"/>
      <c r="AK59" s="100"/>
      <c r="AL59" s="100"/>
      <c r="AM59" s="100"/>
      <c r="AN59" s="100"/>
      <c r="AO59" s="100"/>
      <c r="AP59" s="100"/>
      <c r="AQ59" s="100"/>
      <c r="AR59" s="100"/>
      <c r="AS59" s="100"/>
      <c r="AT59" s="100"/>
      <c r="AU59" s="100"/>
      <c r="AV59" s="100"/>
      <c r="AW59" s="100"/>
      <c r="AX59" s="100"/>
      <c r="AY59" s="100"/>
      <c r="AZ59" s="100"/>
      <c r="BA59" s="100"/>
      <c r="BB59" s="100"/>
      <c r="BC59" s="100"/>
      <c r="BD59" s="100"/>
      <c r="BE59" s="100"/>
      <c r="BF59" s="100"/>
      <c r="BG59" s="100"/>
      <c r="BH59" s="100"/>
      <c r="BI59" s="100"/>
      <c r="BJ59" s="100"/>
      <c r="BK59" s="100"/>
      <c r="BL59" s="100"/>
      <c r="BM59" s="100"/>
      <c r="BN59" s="100"/>
      <c r="BO59" s="100"/>
      <c r="BP59" s="100"/>
      <c r="BQ59" s="100"/>
      <c r="BR59" s="100"/>
      <c r="BS59" s="100"/>
      <c r="BT59" s="100"/>
      <c r="BU59" s="100"/>
      <c r="BV59" s="100"/>
      <c r="BW59" s="100"/>
      <c r="BX59" s="100"/>
    </row>
    <row r="60" spans="1:76">
      <c r="A60" s="93"/>
      <c r="B60" s="52"/>
      <c r="C60" s="5" t="s">
        <v>186</v>
      </c>
      <c r="D60" s="18"/>
      <c r="E60" s="15">
        <f>IF(ISBLANK(C60),0,VLOOKUP(C60,Tableau1[],7,0))</f>
        <v>1</v>
      </c>
      <c r="F60" s="24">
        <f t="shared" si="9"/>
        <v>4.3333333333333331E-6</v>
      </c>
      <c r="G60" s="16" t="str">
        <f>IFERROR(IF(G$4=$D60,"x",IF(AND(((G$4-$D60)/VLOOKUP($C60,Tableau1[],6,0))=INT(((G$4-$D60)/VLOOKUP($C60,Tableau1[],6,0))),$C60&lt;&gt;""),"S","")),"")</f>
        <v/>
      </c>
      <c r="H60" s="17" t="str">
        <f>IFERROR(IF(H$4=$D60,"x",IF(AND(((H$4-$D60)/VLOOKUP($C60,Tableau1[],6,0))=INT(((H$4-$D60)/VLOOKUP($C60,Tableau1[],6,0))),$C60&lt;&gt;""),"S","")),"")</f>
        <v/>
      </c>
      <c r="I60" s="17" t="str">
        <f>IFERROR(IF(I$4=$D60,"x",IF(AND(((I$4-$D60)/VLOOKUP($C60,Tableau1[],6,0))=INT(((I$4-$D60)/VLOOKUP($C60,Tableau1[],6,0))),$C60&lt;&gt;""),"S","")),"")</f>
        <v/>
      </c>
      <c r="J60" s="17" t="str">
        <f>IFERROR(IF(J$4=$D60,"x",IF(AND(((J$4-$D60)/VLOOKUP($C60,Tableau1[],6,0))=INT(((J$4-$D60)/VLOOKUP($C60,Tableau1[],6,0))),$C60&lt;&gt;""),"S","")),"")</f>
        <v/>
      </c>
      <c r="K60" s="17" t="str">
        <f>IFERROR(IF(K$4=$D60,"x",IF(AND(((K$4-$D60)/VLOOKUP($C60,Tableau1[],6,0))=INT(((K$4-$D60)/VLOOKUP($C60,Tableau1[],6,0))),$C60&lt;&gt;""),"S","")),"")</f>
        <v/>
      </c>
      <c r="L60" s="17" t="str">
        <f>IFERROR(IF(L$4=$D60,"x",IF(AND(((L$4-$D60)/VLOOKUP($C60,Tableau1[],6,0))=INT(((L$4-$D60)/VLOOKUP($C60,Tableau1[],6,0))),$C60&lt;&gt;""),"S","")),"")</f>
        <v>S</v>
      </c>
      <c r="M60" s="17" t="str">
        <f>IFERROR(IF(M$4=$D60,"x",IF(AND(((M$4-$D60)/VLOOKUP($C60,Tableau1[],6,0))=INT(((M$4-$D60)/VLOOKUP($C60,Tableau1[],6,0))),$C60&lt;&gt;""),"S","")),"")</f>
        <v/>
      </c>
      <c r="N60" s="17" t="str">
        <f>IFERROR(IF(N$4=$D60,"x",IF(AND(((N$4-$D60)/VLOOKUP($C60,Tableau1[],6,0))=INT(((N$4-$D60)/VLOOKUP($C60,Tableau1[],6,0))),$C60&lt;&gt;""),"S","")),"")</f>
        <v/>
      </c>
      <c r="O60" s="17" t="str">
        <f>IFERROR(IF(O$4=$D60,"x",IF(AND(((O$4-$D60)/VLOOKUP($C60,Tableau1[],6,0))=INT(((O$4-$D60)/VLOOKUP($C60,Tableau1[],6,0))),$C60&lt;&gt;""),"S","")),"")</f>
        <v/>
      </c>
      <c r="P60" s="17" t="str">
        <f>IFERROR(IF(P$4=$D60,"x",IF(AND(((P$4-$D60)/VLOOKUP($C60,Tableau1[],6,0))=INT(((P$4-$D60)/VLOOKUP($C60,Tableau1[],6,0))),$C60&lt;&gt;""),"S","")),"")</f>
        <v/>
      </c>
      <c r="Q60" s="17" t="str">
        <f>IFERROR(IF(Q$4=$D60,"x",IF(AND(((Q$4-$D60)/VLOOKUP($C60,Tableau1[],6,0))=INT(((Q$4-$D60)/VLOOKUP($C60,Tableau1[],6,0))),$C60&lt;&gt;""),"S","")),"")</f>
        <v/>
      </c>
      <c r="R60" s="17" t="str">
        <f>IFERROR(IF(R$4=$D60,"x",IF(AND(((R$4-$D60)/VLOOKUP($C60,Tableau1[],6,0))=INT(((R$4-$D60)/VLOOKUP($C60,Tableau1[],6,0))),$C60&lt;&gt;""),"S","")),"")</f>
        <v/>
      </c>
      <c r="S60" s="17" t="str">
        <f>IFERROR(IF(S$4=$D60,"x",IF(AND(((S$4-$D60)/VLOOKUP($C60,Tableau1[],6,0))=INT(((S$4-$D60)/VLOOKUP($C60,Tableau1[],6,0))),$C60&lt;&gt;""),"S","")),"")</f>
        <v>S</v>
      </c>
      <c r="T60" s="17" t="str">
        <f>IFERROR(IF(T$4=$D60,"x",IF(AND(((T$4-$D60)/VLOOKUP($C60,Tableau1[],6,0))=INT(((T$4-$D60)/VLOOKUP($C60,Tableau1[],6,0))),$C60&lt;&gt;""),"S","")),"")</f>
        <v/>
      </c>
      <c r="U60" s="17" t="str">
        <f>IFERROR(IF(U$4=$D60,"x",IF(AND(((U$4-$D60)/VLOOKUP($C60,Tableau1[],6,0))=INT(((U$4-$D60)/VLOOKUP($C60,Tableau1[],6,0))),$C60&lt;&gt;""),"S","")),"")</f>
        <v/>
      </c>
      <c r="V60" s="17" t="str">
        <f>IFERROR(IF(V$4=$D60,"x",IF(AND(((V$4-$D60)/VLOOKUP($C60,Tableau1[],6,0))=INT(((V$4-$D60)/VLOOKUP($C60,Tableau1[],6,0))),$C60&lt;&gt;""),"S","")),"")</f>
        <v/>
      </c>
      <c r="W60" s="17" t="str">
        <f>IFERROR(IF(W$4=$D60,"x",IF(AND(((W$4-$D60)/VLOOKUP($C60,Tableau1[],6,0))=INT(((W$4-$D60)/VLOOKUP($C60,Tableau1[],6,0))),$C60&lt;&gt;""),"S","")),"")</f>
        <v/>
      </c>
      <c r="X60" s="17" t="str">
        <f>IFERROR(IF(X$4=$D60,"x",IF(AND(((X$4-$D60)/VLOOKUP($C60,Tableau1[],6,0))=INT(((X$4-$D60)/VLOOKUP($C60,Tableau1[],6,0))),$C60&lt;&gt;""),"S","")),"")</f>
        <v/>
      </c>
      <c r="Y60" s="17" t="str">
        <f>IFERROR(IF(Y$4=$D60,"x",IF(AND(((Y$4-$D60)/VLOOKUP($C60,Tableau1[],6,0))=INT(((Y$4-$D60)/VLOOKUP($C60,Tableau1[],6,0))),$C60&lt;&gt;""),"S","")),"")</f>
        <v/>
      </c>
      <c r="Z60" s="17" t="str">
        <f>IFERROR(IF(Z$4=$D60,"x",IF(AND(((Z$4-$D60)/VLOOKUP($C60,Tableau1[],6,0))=INT(((Z$4-$D60)/VLOOKUP($C60,Tableau1[],6,0))),$C60&lt;&gt;""),"S","")),"")</f>
        <v>S</v>
      </c>
      <c r="AA60" s="17" t="str">
        <f>IFERROR(IF(AA$4=$D60,"x",IF(AND(((AA$4-$D60)/VLOOKUP($C60,Tableau1[],6,0))=INT(((AA$4-$D60)/VLOOKUP($C60,Tableau1[],6,0))),$C60&lt;&gt;""),"S","")),"")</f>
        <v/>
      </c>
      <c r="AB60" s="17" t="str">
        <f>IFERROR(IF(AB$4=$D60,"x",IF(AND(((AB$4-$D60)/VLOOKUP($C60,Tableau1[],6,0))=INT(((AB$4-$D60)/VLOOKUP($C60,Tableau1[],6,0))),$C60&lt;&gt;""),"S","")),"")</f>
        <v/>
      </c>
      <c r="AC60" s="17" t="str">
        <f>IFERROR(IF(AC$4=$D60,"x",IF(AND(((AC$4-$D60)/VLOOKUP($C60,Tableau1[],6,0))=INT(((AC$4-$D60)/VLOOKUP($C60,Tableau1[],6,0))),$C60&lt;&gt;""),"S","")),"")</f>
        <v/>
      </c>
      <c r="AD60" s="17" t="str">
        <f>IFERROR(IF(AD$4=$D60,"x",IF(AND(((AD$4-$D60)/VLOOKUP($C60,Tableau1[],6,0))=INT(((AD$4-$D60)/VLOOKUP($C60,Tableau1[],6,0))),$C60&lt;&gt;""),"S","")),"")</f>
        <v/>
      </c>
      <c r="AE60" s="17" t="str">
        <f>IFERROR(IF(AE$4=$D60,"x",IF(AND(((AE$4-$D60)/VLOOKUP($C60,Tableau1[],6,0))=INT(((AE$4-$D60)/VLOOKUP($C60,Tableau1[],6,0))),$C60&lt;&gt;""),"S","")),"")</f>
        <v/>
      </c>
      <c r="AF60" s="17" t="str">
        <f>IFERROR(IF(AF$4=$D60,"x",IF(AND(((AF$4-$D60)/VLOOKUP($C60,Tableau1[],6,0))=INT(((AF$4-$D60)/VLOOKUP($C60,Tableau1[],6,0))),$C60&lt;&gt;""),"S","")),"")</f>
        <v/>
      </c>
      <c r="AG60" s="17" t="str">
        <f>IFERROR(IF(AG$4=$D60,"x",IF(AND(((AG$4-$D60)/VLOOKUP($C60,Tableau1[],6,0))=INT(((AG$4-$D60)/VLOOKUP($C60,Tableau1[],6,0))),$C60&lt;&gt;""),"S","")),"")</f>
        <v>S</v>
      </c>
      <c r="AH60" s="55" t="str">
        <f>IFERROR(IF(AH$4=$D60,"x",IF(AND(((AH$4-$D60)/VLOOKUP($C60,Tableau1[],6,0))=INT(((AH$4-$D60)/VLOOKUP($C60,Tableau1[],6,0))),$C60&lt;&gt;""),"S","")),"")</f>
        <v/>
      </c>
      <c r="AI60" s="7"/>
      <c r="AK60" s="100"/>
      <c r="AL60" s="100"/>
      <c r="AM60" s="100"/>
      <c r="AN60" s="100"/>
      <c r="AO60" s="100"/>
      <c r="AP60" s="100"/>
      <c r="AQ60" s="100"/>
      <c r="AR60" s="100"/>
      <c r="AS60" s="100"/>
      <c r="AT60" s="100"/>
      <c r="AU60" s="100"/>
      <c r="AV60" s="100"/>
      <c r="AW60" s="100"/>
      <c r="AX60" s="100"/>
      <c r="AY60" s="100"/>
      <c r="AZ60" s="100"/>
      <c r="BA60" s="100"/>
      <c r="BB60" s="100"/>
      <c r="BC60" s="100"/>
      <c r="BD60" s="100"/>
      <c r="BE60" s="100"/>
      <c r="BF60" s="100"/>
      <c r="BG60" s="100"/>
      <c r="BH60" s="100"/>
      <c r="BI60" s="100"/>
      <c r="BJ60" s="100"/>
      <c r="BK60" s="100"/>
      <c r="BL60" s="100"/>
      <c r="BM60" s="100"/>
      <c r="BN60" s="100"/>
      <c r="BO60" s="100"/>
      <c r="BP60" s="100"/>
      <c r="BQ60" s="100"/>
      <c r="BR60" s="100"/>
      <c r="BS60" s="100"/>
      <c r="BT60" s="100"/>
      <c r="BU60" s="100"/>
      <c r="BV60" s="100"/>
      <c r="BW60" s="100"/>
      <c r="BX60" s="100"/>
    </row>
    <row r="61" spans="1:76">
      <c r="A61" s="93"/>
      <c r="B61" s="52"/>
      <c r="C61" s="5" t="s">
        <v>187</v>
      </c>
      <c r="D61" s="18">
        <f>IF(ISBLANK(C61),0,VLOOKUP(C61,Tableau1[],2,0))</f>
        <v>0</v>
      </c>
      <c r="E61" s="15">
        <f>IF(ISBLANK(C61),0,VLOOKUP(C61,Tableau1[],7,0))</f>
        <v>5</v>
      </c>
      <c r="F61" s="24">
        <f t="shared" si="9"/>
        <v>2.1666666666666667E-5</v>
      </c>
      <c r="G61" s="16" t="str">
        <f>IFERROR(IF(G$4=$D61,"x",IF(AND(((G$4-$D61)/VLOOKUP($C61,Tableau1[],6,0))=INT(((G$4-$D61)/VLOOKUP($C61,Tableau1[],6,0))),$C61&lt;&gt;""),"S","")),"")</f>
        <v/>
      </c>
      <c r="H61" s="17" t="str">
        <f>IFERROR(IF(H$4=$D61,"x",IF(AND(((H$4-$D61)/VLOOKUP($C61,Tableau1[],6,0))=INT(((H$4-$D61)/VLOOKUP($C61,Tableau1[],6,0))),$C61&lt;&gt;""),"S","")),"")</f>
        <v/>
      </c>
      <c r="I61" s="17" t="str">
        <f>IFERROR(IF(I$4=$D61,"x",IF(AND(((I$4-$D61)/VLOOKUP($C61,Tableau1[],6,0))=INT(((I$4-$D61)/VLOOKUP($C61,Tableau1[],6,0))),$C61&lt;&gt;""),"S","")),"")</f>
        <v/>
      </c>
      <c r="J61" s="17" t="str">
        <f>IFERROR(IF(J$4=$D61,"x",IF(AND(((J$4-$D61)/VLOOKUP($C61,Tableau1[],6,0))=INT(((J$4-$D61)/VLOOKUP($C61,Tableau1[],6,0))),$C61&lt;&gt;""),"S","")),"")</f>
        <v/>
      </c>
      <c r="K61" s="17" t="str">
        <f>IFERROR(IF(K$4=$D61,"x",IF(AND(((K$4-$D61)/VLOOKUP($C61,Tableau1[],6,0))=INT(((K$4-$D61)/VLOOKUP($C61,Tableau1[],6,0))),$C61&lt;&gt;""),"S","")),"")</f>
        <v/>
      </c>
      <c r="L61" s="17" t="str">
        <f>IFERROR(IF(L$4=$D61,"x",IF(AND(((L$4-$D61)/VLOOKUP($C61,Tableau1[],6,0))=INT(((L$4-$D61)/VLOOKUP($C61,Tableau1[],6,0))),$C61&lt;&gt;""),"S","")),"")</f>
        <v>S</v>
      </c>
      <c r="M61" s="17" t="str">
        <f>IFERROR(IF(M$4=$D61,"x",IF(AND(((M$4-$D61)/VLOOKUP($C61,Tableau1[],6,0))=INT(((M$4-$D61)/VLOOKUP($C61,Tableau1[],6,0))),$C61&lt;&gt;""),"S","")),"")</f>
        <v/>
      </c>
      <c r="N61" s="17" t="str">
        <f>IFERROR(IF(N$4=$D61,"x",IF(AND(((N$4-$D61)/VLOOKUP($C61,Tableau1[],6,0))=INT(((N$4-$D61)/VLOOKUP($C61,Tableau1[],6,0))),$C61&lt;&gt;""),"S","")),"")</f>
        <v/>
      </c>
      <c r="O61" s="17" t="str">
        <f>IFERROR(IF(O$4=$D61,"x",IF(AND(((O$4-$D61)/VLOOKUP($C61,Tableau1[],6,0))=INT(((O$4-$D61)/VLOOKUP($C61,Tableau1[],6,0))),$C61&lt;&gt;""),"S","")),"")</f>
        <v/>
      </c>
      <c r="P61" s="17" t="str">
        <f>IFERROR(IF(P$4=$D61,"x",IF(AND(((P$4-$D61)/VLOOKUP($C61,Tableau1[],6,0))=INT(((P$4-$D61)/VLOOKUP($C61,Tableau1[],6,0))),$C61&lt;&gt;""),"S","")),"")</f>
        <v/>
      </c>
      <c r="Q61" s="17" t="str">
        <f>IFERROR(IF(Q$4=$D61,"x",IF(AND(((Q$4-$D61)/VLOOKUP($C61,Tableau1[],6,0))=INT(((Q$4-$D61)/VLOOKUP($C61,Tableau1[],6,0))),$C61&lt;&gt;""),"S","")),"")</f>
        <v/>
      </c>
      <c r="R61" s="17" t="str">
        <f>IFERROR(IF(R$4=$D61,"x",IF(AND(((R$4-$D61)/VLOOKUP($C61,Tableau1[],6,0))=INT(((R$4-$D61)/VLOOKUP($C61,Tableau1[],6,0))),$C61&lt;&gt;""),"S","")),"")</f>
        <v/>
      </c>
      <c r="S61" s="17" t="str">
        <f>IFERROR(IF(S$4=$D61,"x",IF(AND(((S$4-$D61)/VLOOKUP($C61,Tableau1[],6,0))=INT(((S$4-$D61)/VLOOKUP($C61,Tableau1[],6,0))),$C61&lt;&gt;""),"S","")),"")</f>
        <v>S</v>
      </c>
      <c r="T61" s="17" t="str">
        <f>IFERROR(IF(T$4=$D61,"x",IF(AND(((T$4-$D61)/VLOOKUP($C61,Tableau1[],6,0))=INT(((T$4-$D61)/VLOOKUP($C61,Tableau1[],6,0))),$C61&lt;&gt;""),"S","")),"")</f>
        <v/>
      </c>
      <c r="U61" s="17" t="str">
        <f>IFERROR(IF(U$4=$D61,"x",IF(AND(((U$4-$D61)/VLOOKUP($C61,Tableau1[],6,0))=INT(((U$4-$D61)/VLOOKUP($C61,Tableau1[],6,0))),$C61&lt;&gt;""),"S","")),"")</f>
        <v/>
      </c>
      <c r="V61" s="17" t="str">
        <f>IFERROR(IF(V$4=$D61,"x",IF(AND(((V$4-$D61)/VLOOKUP($C61,Tableau1[],6,0))=INT(((V$4-$D61)/VLOOKUP($C61,Tableau1[],6,0))),$C61&lt;&gt;""),"S","")),"")</f>
        <v/>
      </c>
      <c r="W61" s="17" t="str">
        <f>IFERROR(IF(W$4=$D61,"x",IF(AND(((W$4-$D61)/VLOOKUP($C61,Tableau1[],6,0))=INT(((W$4-$D61)/VLOOKUP($C61,Tableau1[],6,0))),$C61&lt;&gt;""),"S","")),"")</f>
        <v/>
      </c>
      <c r="X61" s="17" t="str">
        <f>IFERROR(IF(X$4=$D61,"x",IF(AND(((X$4-$D61)/VLOOKUP($C61,Tableau1[],6,0))=INT(((X$4-$D61)/VLOOKUP($C61,Tableau1[],6,0))),$C61&lt;&gt;""),"S","")),"")</f>
        <v/>
      </c>
      <c r="Y61" s="17" t="str">
        <f>IFERROR(IF(Y$4=$D61,"x",IF(AND(((Y$4-$D61)/VLOOKUP($C61,Tableau1[],6,0))=INT(((Y$4-$D61)/VLOOKUP($C61,Tableau1[],6,0))),$C61&lt;&gt;""),"S","")),"")</f>
        <v/>
      </c>
      <c r="Z61" s="17" t="str">
        <f>IFERROR(IF(Z$4=$D61,"x",IF(AND(((Z$4-$D61)/VLOOKUP($C61,Tableau1[],6,0))=INT(((Z$4-$D61)/VLOOKUP($C61,Tableau1[],6,0))),$C61&lt;&gt;""),"S","")),"")</f>
        <v>S</v>
      </c>
      <c r="AA61" s="17" t="str">
        <f>IFERROR(IF(AA$4=$D61,"x",IF(AND(((AA$4-$D61)/VLOOKUP($C61,Tableau1[],6,0))=INT(((AA$4-$D61)/VLOOKUP($C61,Tableau1[],6,0))),$C61&lt;&gt;""),"S","")),"")</f>
        <v/>
      </c>
      <c r="AB61" s="17" t="str">
        <f>IFERROR(IF(AB$4=$D61,"x",IF(AND(((AB$4-$D61)/VLOOKUP($C61,Tableau1[],6,0))=INT(((AB$4-$D61)/VLOOKUP($C61,Tableau1[],6,0))),$C61&lt;&gt;""),"S","")),"")</f>
        <v/>
      </c>
      <c r="AC61" s="17" t="str">
        <f>IFERROR(IF(AC$4=$D61,"x",IF(AND(((AC$4-$D61)/VLOOKUP($C61,Tableau1[],6,0))=INT(((AC$4-$D61)/VLOOKUP($C61,Tableau1[],6,0))),$C61&lt;&gt;""),"S","")),"")</f>
        <v/>
      </c>
      <c r="AD61" s="17" t="str">
        <f>IFERROR(IF(AD$4=$D61,"x",IF(AND(((AD$4-$D61)/VLOOKUP($C61,Tableau1[],6,0))=INT(((AD$4-$D61)/VLOOKUP($C61,Tableau1[],6,0))),$C61&lt;&gt;""),"S","")),"")</f>
        <v/>
      </c>
      <c r="AE61" s="17" t="str">
        <f>IFERROR(IF(AE$4=$D61,"x",IF(AND(((AE$4-$D61)/VLOOKUP($C61,Tableau1[],6,0))=INT(((AE$4-$D61)/VLOOKUP($C61,Tableau1[],6,0))),$C61&lt;&gt;""),"S","")),"")</f>
        <v/>
      </c>
      <c r="AF61" s="17" t="str">
        <f>IFERROR(IF(AF$4=$D61,"x",IF(AND(((AF$4-$D61)/VLOOKUP($C61,Tableau1[],6,0))=INT(((AF$4-$D61)/VLOOKUP($C61,Tableau1[],6,0))),$C61&lt;&gt;""),"S","")),"")</f>
        <v/>
      </c>
      <c r="AG61" s="17" t="str">
        <f>IFERROR(IF(AG$4=$D61,"x",IF(AND(((AG$4-$D61)/VLOOKUP($C61,Tableau1[],6,0))=INT(((AG$4-$D61)/VLOOKUP($C61,Tableau1[],6,0))),$C61&lt;&gt;""),"S","")),"")</f>
        <v>S</v>
      </c>
      <c r="AH61" s="55" t="str">
        <f>IFERROR(IF(AH$4=$D61,"x",IF(AND(((AH$4-$D61)/VLOOKUP($C61,Tableau1[],6,0))=INT(((AH$4-$D61)/VLOOKUP($C61,Tableau1[],6,0))),$C61&lt;&gt;""),"S","")),"")</f>
        <v/>
      </c>
      <c r="AI61" s="7"/>
      <c r="AK61" s="100"/>
      <c r="AL61" s="100"/>
      <c r="AM61" s="100"/>
      <c r="AN61" s="100"/>
      <c r="AO61" s="100"/>
      <c r="AP61" s="100"/>
      <c r="AQ61" s="100"/>
      <c r="AR61" s="100"/>
      <c r="AS61" s="100"/>
      <c r="AT61" s="100"/>
      <c r="AU61" s="100"/>
      <c r="AV61" s="100"/>
      <c r="AW61" s="100"/>
      <c r="AX61" s="100"/>
      <c r="AY61" s="100"/>
      <c r="AZ61" s="100"/>
      <c r="BA61" s="100"/>
      <c r="BB61" s="100"/>
      <c r="BC61" s="100"/>
      <c r="BD61" s="100"/>
      <c r="BE61" s="100"/>
      <c r="BF61" s="100"/>
      <c r="BG61" s="100"/>
      <c r="BH61" s="100"/>
      <c r="BI61" s="100"/>
      <c r="BJ61" s="100"/>
      <c r="BK61" s="100"/>
      <c r="BL61" s="100"/>
      <c r="BM61" s="100"/>
      <c r="BN61" s="100"/>
      <c r="BO61" s="100"/>
      <c r="BP61" s="100"/>
      <c r="BQ61" s="100"/>
      <c r="BR61" s="100"/>
      <c r="BS61" s="100"/>
      <c r="BT61" s="100"/>
      <c r="BU61" s="100"/>
      <c r="BV61" s="100"/>
      <c r="BW61" s="100"/>
      <c r="BX61" s="100"/>
    </row>
    <row r="62" spans="1:76">
      <c r="A62" s="93"/>
      <c r="B62" s="52"/>
      <c r="C62" s="5" t="s">
        <v>188</v>
      </c>
      <c r="D62" s="18">
        <f>IF(ISBLANK(C62),0,VLOOKUP(C62,Tableau1[],2,0))</f>
        <v>0</v>
      </c>
      <c r="E62" s="15">
        <f>IF(ISBLANK(C62),0,VLOOKUP(C62,Tableau1[],7,0))</f>
        <v>2</v>
      </c>
      <c r="F62" s="24">
        <f t="shared" si="9"/>
        <v>8.6666666666666661E-6</v>
      </c>
      <c r="G62" s="16" t="str">
        <f>IFERROR(IF(G$4=$D62,"x",IF(AND(((G$4-$D62)/VLOOKUP($C62,Tableau1[],6,0))=INT(((G$4-$D62)/VLOOKUP($C62,Tableau1[],6,0))),$C62&lt;&gt;""),"S","")),"")</f>
        <v/>
      </c>
      <c r="H62" s="17" t="str">
        <f>IFERROR(IF(H$4=$D62,"x",IF(AND(((H$4-$D62)/VLOOKUP($C62,Tableau1[],6,0))=INT(((H$4-$D62)/VLOOKUP($C62,Tableau1[],6,0))),$C62&lt;&gt;""),"S","")),"")</f>
        <v/>
      </c>
      <c r="I62" s="17" t="str">
        <f>IFERROR(IF(I$4=$D62,"x",IF(AND(((I$4-$D62)/VLOOKUP($C62,Tableau1[],6,0))=INT(((I$4-$D62)/VLOOKUP($C62,Tableau1[],6,0))),$C62&lt;&gt;""),"S","")),"")</f>
        <v/>
      </c>
      <c r="J62" s="17" t="str">
        <f>IFERROR(IF(J$4=$D62,"x",IF(AND(((J$4-$D62)/VLOOKUP($C62,Tableau1[],6,0))=INT(((J$4-$D62)/VLOOKUP($C62,Tableau1[],6,0))),$C62&lt;&gt;""),"S","")),"")</f>
        <v/>
      </c>
      <c r="K62" s="17" t="str">
        <f>IFERROR(IF(K$4=$D62,"x",IF(AND(((K$4-$D62)/VLOOKUP($C62,Tableau1[],6,0))=INT(((K$4-$D62)/VLOOKUP($C62,Tableau1[],6,0))),$C62&lt;&gt;""),"S","")),"")</f>
        <v/>
      </c>
      <c r="L62" s="17" t="str">
        <f>IFERROR(IF(L$4=$D62,"x",IF(AND(((L$4-$D62)/VLOOKUP($C62,Tableau1[],6,0))=INT(((L$4-$D62)/VLOOKUP($C62,Tableau1[],6,0))),$C62&lt;&gt;""),"S","")),"")</f>
        <v>S</v>
      </c>
      <c r="M62" s="17" t="str">
        <f>IFERROR(IF(M$4=$D62,"x",IF(AND(((M$4-$D62)/VLOOKUP($C62,Tableau1[],6,0))=INT(((M$4-$D62)/VLOOKUP($C62,Tableau1[],6,0))),$C62&lt;&gt;""),"S","")),"")</f>
        <v/>
      </c>
      <c r="N62" s="17" t="str">
        <f>IFERROR(IF(N$4=$D62,"x",IF(AND(((N$4-$D62)/VLOOKUP($C62,Tableau1[],6,0))=INT(((N$4-$D62)/VLOOKUP($C62,Tableau1[],6,0))),$C62&lt;&gt;""),"S","")),"")</f>
        <v/>
      </c>
      <c r="O62" s="17" t="str">
        <f>IFERROR(IF(O$4=$D62,"x",IF(AND(((O$4-$D62)/VLOOKUP($C62,Tableau1[],6,0))=INT(((O$4-$D62)/VLOOKUP($C62,Tableau1[],6,0))),$C62&lt;&gt;""),"S","")),"")</f>
        <v/>
      </c>
      <c r="P62" s="17" t="str">
        <f>IFERROR(IF(P$4=$D62,"x",IF(AND(((P$4-$D62)/VLOOKUP($C62,Tableau1[],6,0))=INT(((P$4-$D62)/VLOOKUP($C62,Tableau1[],6,0))),$C62&lt;&gt;""),"S","")),"")</f>
        <v/>
      </c>
      <c r="Q62" s="17" t="str">
        <f>IFERROR(IF(Q$4=$D62,"x",IF(AND(((Q$4-$D62)/VLOOKUP($C62,Tableau1[],6,0))=INT(((Q$4-$D62)/VLOOKUP($C62,Tableau1[],6,0))),$C62&lt;&gt;""),"S","")),"")</f>
        <v/>
      </c>
      <c r="R62" s="17" t="str">
        <f>IFERROR(IF(R$4=$D62,"x",IF(AND(((R$4-$D62)/VLOOKUP($C62,Tableau1[],6,0))=INT(((R$4-$D62)/VLOOKUP($C62,Tableau1[],6,0))),$C62&lt;&gt;""),"S","")),"")</f>
        <v/>
      </c>
      <c r="S62" s="17" t="str">
        <f>IFERROR(IF(S$4=$D62,"x",IF(AND(((S$4-$D62)/VLOOKUP($C62,Tableau1[],6,0))=INT(((S$4-$D62)/VLOOKUP($C62,Tableau1[],6,0))),$C62&lt;&gt;""),"S","")),"")</f>
        <v>S</v>
      </c>
      <c r="T62" s="17" t="str">
        <f>IFERROR(IF(T$4=$D62,"x",IF(AND(((T$4-$D62)/VLOOKUP($C62,Tableau1[],6,0))=INT(((T$4-$D62)/VLOOKUP($C62,Tableau1[],6,0))),$C62&lt;&gt;""),"S","")),"")</f>
        <v/>
      </c>
      <c r="U62" s="17" t="str">
        <f>IFERROR(IF(U$4=$D62,"x",IF(AND(((U$4-$D62)/VLOOKUP($C62,Tableau1[],6,0))=INT(((U$4-$D62)/VLOOKUP($C62,Tableau1[],6,0))),$C62&lt;&gt;""),"S","")),"")</f>
        <v/>
      </c>
      <c r="V62" s="17" t="str">
        <f>IFERROR(IF(V$4=$D62,"x",IF(AND(((V$4-$D62)/VLOOKUP($C62,Tableau1[],6,0))=INT(((V$4-$D62)/VLOOKUP($C62,Tableau1[],6,0))),$C62&lt;&gt;""),"S","")),"")</f>
        <v/>
      </c>
      <c r="W62" s="17" t="str">
        <f>IFERROR(IF(W$4=$D62,"x",IF(AND(((W$4-$D62)/VLOOKUP($C62,Tableau1[],6,0))=INT(((W$4-$D62)/VLOOKUP($C62,Tableau1[],6,0))),$C62&lt;&gt;""),"S","")),"")</f>
        <v/>
      </c>
      <c r="X62" s="17" t="str">
        <f>IFERROR(IF(X$4=$D62,"x",IF(AND(((X$4-$D62)/VLOOKUP($C62,Tableau1[],6,0))=INT(((X$4-$D62)/VLOOKUP($C62,Tableau1[],6,0))),$C62&lt;&gt;""),"S","")),"")</f>
        <v/>
      </c>
      <c r="Y62" s="17" t="str">
        <f>IFERROR(IF(Y$4=$D62,"x",IF(AND(((Y$4-$D62)/VLOOKUP($C62,Tableau1[],6,0))=INT(((Y$4-$D62)/VLOOKUP($C62,Tableau1[],6,0))),$C62&lt;&gt;""),"S","")),"")</f>
        <v/>
      </c>
      <c r="Z62" s="17" t="str">
        <f>IFERROR(IF(Z$4=$D62,"x",IF(AND(((Z$4-$D62)/VLOOKUP($C62,Tableau1[],6,0))=INT(((Z$4-$D62)/VLOOKUP($C62,Tableau1[],6,0))),$C62&lt;&gt;""),"S","")),"")</f>
        <v>S</v>
      </c>
      <c r="AA62" s="17" t="str">
        <f>IFERROR(IF(AA$4=$D62,"x",IF(AND(((AA$4-$D62)/VLOOKUP($C62,Tableau1[],6,0))=INT(((AA$4-$D62)/VLOOKUP($C62,Tableau1[],6,0))),$C62&lt;&gt;""),"S","")),"")</f>
        <v/>
      </c>
      <c r="AB62" s="17" t="str">
        <f>IFERROR(IF(AB$4=$D62,"x",IF(AND(((AB$4-$D62)/VLOOKUP($C62,Tableau1[],6,0))=INT(((AB$4-$D62)/VLOOKUP($C62,Tableau1[],6,0))),$C62&lt;&gt;""),"S","")),"")</f>
        <v/>
      </c>
      <c r="AC62" s="17" t="str">
        <f>IFERROR(IF(AC$4=$D62,"x",IF(AND(((AC$4-$D62)/VLOOKUP($C62,Tableau1[],6,0))=INT(((AC$4-$D62)/VLOOKUP($C62,Tableau1[],6,0))),$C62&lt;&gt;""),"S","")),"")</f>
        <v/>
      </c>
      <c r="AD62" s="17" t="str">
        <f>IFERROR(IF(AD$4=$D62,"x",IF(AND(((AD$4-$D62)/VLOOKUP($C62,Tableau1[],6,0))=INT(((AD$4-$D62)/VLOOKUP($C62,Tableau1[],6,0))),$C62&lt;&gt;""),"S","")),"")</f>
        <v/>
      </c>
      <c r="AE62" s="17" t="str">
        <f>IFERROR(IF(AE$4=$D62,"x",IF(AND(((AE$4-$D62)/VLOOKUP($C62,Tableau1[],6,0))=INT(((AE$4-$D62)/VLOOKUP($C62,Tableau1[],6,0))),$C62&lt;&gt;""),"S","")),"")</f>
        <v/>
      </c>
      <c r="AF62" s="17" t="str">
        <f>IFERROR(IF(AF$4=$D62,"x",IF(AND(((AF$4-$D62)/VLOOKUP($C62,Tableau1[],6,0))=INT(((AF$4-$D62)/VLOOKUP($C62,Tableau1[],6,0))),$C62&lt;&gt;""),"S","")),"")</f>
        <v/>
      </c>
      <c r="AG62" s="17" t="str">
        <f>IFERROR(IF(AG$4=$D62,"x",IF(AND(((AG$4-$D62)/VLOOKUP($C62,Tableau1[],6,0))=INT(((AG$4-$D62)/VLOOKUP($C62,Tableau1[],6,0))),$C62&lt;&gt;""),"S","")),"")</f>
        <v>S</v>
      </c>
      <c r="AH62" s="55" t="str">
        <f>IFERROR(IF(AH$4=$D62,"x",IF(AND(((AH$4-$D62)/VLOOKUP($C62,Tableau1[],6,0))=INT(((AH$4-$D62)/VLOOKUP($C62,Tableau1[],6,0))),$C62&lt;&gt;""),"S","")),"")</f>
        <v/>
      </c>
      <c r="AI62" s="7"/>
      <c r="AK62" s="100"/>
      <c r="AL62" s="100"/>
      <c r="AM62" s="100"/>
      <c r="AN62" s="100"/>
      <c r="AO62" s="100"/>
      <c r="AP62" s="100"/>
      <c r="AQ62" s="100"/>
      <c r="AR62" s="100"/>
      <c r="AS62" s="100"/>
      <c r="AT62" s="100"/>
      <c r="AU62" s="100"/>
      <c r="AV62" s="100"/>
      <c r="AW62" s="100"/>
      <c r="AX62" s="100"/>
      <c r="AY62" s="100"/>
      <c r="AZ62" s="100"/>
      <c r="BA62" s="100"/>
      <c r="BB62" s="100"/>
      <c r="BC62" s="100"/>
      <c r="BD62" s="100"/>
      <c r="BE62" s="100"/>
      <c r="BF62" s="100"/>
      <c r="BG62" s="100"/>
      <c r="BH62" s="100"/>
      <c r="BI62" s="100"/>
      <c r="BJ62" s="100"/>
      <c r="BK62" s="100"/>
      <c r="BL62" s="100"/>
      <c r="BM62" s="100"/>
      <c r="BN62" s="100"/>
      <c r="BO62" s="100"/>
      <c r="BP62" s="100"/>
      <c r="BQ62" s="100"/>
      <c r="BR62" s="100"/>
      <c r="BS62" s="100"/>
      <c r="BT62" s="100"/>
      <c r="BU62" s="100"/>
      <c r="BV62" s="100"/>
      <c r="BW62" s="100"/>
      <c r="BX62" s="100"/>
    </row>
    <row r="63" spans="1:76">
      <c r="A63" s="93"/>
      <c r="B63" s="52"/>
      <c r="C63" s="5" t="s">
        <v>189</v>
      </c>
      <c r="D63" s="18">
        <f>IF(ISBLANK(C63),0,VLOOKUP(C63,Tableau1[],2,0))</f>
        <v>0</v>
      </c>
      <c r="E63" s="15">
        <f>IF(ISBLANK(C63),0,VLOOKUP(C63,Tableau1[],7,0))</f>
        <v>20</v>
      </c>
      <c r="F63" s="24">
        <f t="shared" si="9"/>
        <v>8.6666666666666668E-5</v>
      </c>
      <c r="G63" s="16" t="str">
        <f>IFERROR(IF(G$4=$D63,"x",IF(AND(((G$4-$D63)/VLOOKUP($C63,Tableau1[],6,0))=INT(((G$4-$D63)/VLOOKUP($C63,Tableau1[],6,0))),$C63&lt;&gt;""),"S","")),"")</f>
        <v/>
      </c>
      <c r="H63" s="17" t="str">
        <f>IFERROR(IF(H$4=$D63,"x",IF(AND(((H$4-$D63)/VLOOKUP($C63,Tableau1[],6,0))=INT(((H$4-$D63)/VLOOKUP($C63,Tableau1[],6,0))),$C63&lt;&gt;""),"S","")),"")</f>
        <v/>
      </c>
      <c r="I63" s="17" t="str">
        <f>IFERROR(IF(I$4=$D63,"x",IF(AND(((I$4-$D63)/VLOOKUP($C63,Tableau1[],6,0))=INT(((I$4-$D63)/VLOOKUP($C63,Tableau1[],6,0))),$C63&lt;&gt;""),"S","")),"")</f>
        <v/>
      </c>
      <c r="J63" s="17" t="str">
        <f>IFERROR(IF(J$4=$D63,"x",IF(AND(((J$4-$D63)/VLOOKUP($C63,Tableau1[],6,0))=INT(((J$4-$D63)/VLOOKUP($C63,Tableau1[],6,0))),$C63&lt;&gt;""),"S","")),"")</f>
        <v/>
      </c>
      <c r="K63" s="17" t="str">
        <f>IFERROR(IF(K$4=$D63,"x",IF(AND(((K$4-$D63)/VLOOKUP($C63,Tableau1[],6,0))=INT(((K$4-$D63)/VLOOKUP($C63,Tableau1[],6,0))),$C63&lt;&gt;""),"S","")),"")</f>
        <v/>
      </c>
      <c r="L63" s="17" t="str">
        <f>IFERROR(IF(L$4=$D63,"x",IF(AND(((L$4-$D63)/VLOOKUP($C63,Tableau1[],6,0))=INT(((L$4-$D63)/VLOOKUP($C63,Tableau1[],6,0))),$C63&lt;&gt;""),"S","")),"")</f>
        <v>S</v>
      </c>
      <c r="M63" s="17" t="str">
        <f>IFERROR(IF(M$4=$D63,"x",IF(AND(((M$4-$D63)/VLOOKUP($C63,Tableau1[],6,0))=INT(((M$4-$D63)/VLOOKUP($C63,Tableau1[],6,0))),$C63&lt;&gt;""),"S","")),"")</f>
        <v/>
      </c>
      <c r="N63" s="17" t="str">
        <f>IFERROR(IF(N$4=$D63,"x",IF(AND(((N$4-$D63)/VLOOKUP($C63,Tableau1[],6,0))=INT(((N$4-$D63)/VLOOKUP($C63,Tableau1[],6,0))),$C63&lt;&gt;""),"S","")),"")</f>
        <v/>
      </c>
      <c r="O63" s="17" t="str">
        <f>IFERROR(IF(O$4=$D63,"x",IF(AND(((O$4-$D63)/VLOOKUP($C63,Tableau1[],6,0))=INT(((O$4-$D63)/VLOOKUP($C63,Tableau1[],6,0))),$C63&lt;&gt;""),"S","")),"")</f>
        <v/>
      </c>
      <c r="P63" s="17" t="str">
        <f>IFERROR(IF(P$4=$D63,"x",IF(AND(((P$4-$D63)/VLOOKUP($C63,Tableau1[],6,0))=INT(((P$4-$D63)/VLOOKUP($C63,Tableau1[],6,0))),$C63&lt;&gt;""),"S","")),"")</f>
        <v/>
      </c>
      <c r="Q63" s="17" t="str">
        <f>IFERROR(IF(Q$4=$D63,"x",IF(AND(((Q$4-$D63)/VLOOKUP($C63,Tableau1[],6,0))=INT(((Q$4-$D63)/VLOOKUP($C63,Tableau1[],6,0))),$C63&lt;&gt;""),"S","")),"")</f>
        <v/>
      </c>
      <c r="R63" s="17" t="str">
        <f>IFERROR(IF(R$4=$D63,"x",IF(AND(((R$4-$D63)/VLOOKUP($C63,Tableau1[],6,0))=INT(((R$4-$D63)/VLOOKUP($C63,Tableau1[],6,0))),$C63&lt;&gt;""),"S","")),"")</f>
        <v/>
      </c>
      <c r="S63" s="17" t="str">
        <f>IFERROR(IF(S$4=$D63,"x",IF(AND(((S$4-$D63)/VLOOKUP($C63,Tableau1[],6,0))=INT(((S$4-$D63)/VLOOKUP($C63,Tableau1[],6,0))),$C63&lt;&gt;""),"S","")),"")</f>
        <v>S</v>
      </c>
      <c r="T63" s="17" t="str">
        <f>IFERROR(IF(T$4=$D63,"x",IF(AND(((T$4-$D63)/VLOOKUP($C63,Tableau1[],6,0))=INT(((T$4-$D63)/VLOOKUP($C63,Tableau1[],6,0))),$C63&lt;&gt;""),"S","")),"")</f>
        <v/>
      </c>
      <c r="U63" s="17" t="str">
        <f>IFERROR(IF(U$4=$D63,"x",IF(AND(((U$4-$D63)/VLOOKUP($C63,Tableau1[],6,0))=INT(((U$4-$D63)/VLOOKUP($C63,Tableau1[],6,0))),$C63&lt;&gt;""),"S","")),"")</f>
        <v/>
      </c>
      <c r="V63" s="17" t="str">
        <f>IFERROR(IF(V$4=$D63,"x",IF(AND(((V$4-$D63)/VLOOKUP($C63,Tableau1[],6,0))=INT(((V$4-$D63)/VLOOKUP($C63,Tableau1[],6,0))),$C63&lt;&gt;""),"S","")),"")</f>
        <v/>
      </c>
      <c r="W63" s="17" t="str">
        <f>IFERROR(IF(W$4=$D63,"x",IF(AND(((W$4-$D63)/VLOOKUP($C63,Tableau1[],6,0))=INT(((W$4-$D63)/VLOOKUP($C63,Tableau1[],6,0))),$C63&lt;&gt;""),"S","")),"")</f>
        <v/>
      </c>
      <c r="X63" s="17" t="str">
        <f>IFERROR(IF(X$4=$D63,"x",IF(AND(((X$4-$D63)/VLOOKUP($C63,Tableau1[],6,0))=INT(((X$4-$D63)/VLOOKUP($C63,Tableau1[],6,0))),$C63&lt;&gt;""),"S","")),"")</f>
        <v/>
      </c>
      <c r="Y63" s="17" t="str">
        <f>IFERROR(IF(Y$4=$D63,"x",IF(AND(((Y$4-$D63)/VLOOKUP($C63,Tableau1[],6,0))=INT(((Y$4-$D63)/VLOOKUP($C63,Tableau1[],6,0))),$C63&lt;&gt;""),"S","")),"")</f>
        <v/>
      </c>
      <c r="Z63" s="17" t="str">
        <f>IFERROR(IF(Z$4=$D63,"x",IF(AND(((Z$4-$D63)/VLOOKUP($C63,Tableau1[],6,0))=INT(((Z$4-$D63)/VLOOKUP($C63,Tableau1[],6,0))),$C63&lt;&gt;""),"S","")),"")</f>
        <v>S</v>
      </c>
      <c r="AA63" s="17" t="str">
        <f>IFERROR(IF(AA$4=$D63,"x",IF(AND(((AA$4-$D63)/VLOOKUP($C63,Tableau1[],6,0))=INT(((AA$4-$D63)/VLOOKUP($C63,Tableau1[],6,0))),$C63&lt;&gt;""),"S","")),"")</f>
        <v/>
      </c>
      <c r="AB63" s="17" t="str">
        <f>IFERROR(IF(AB$4=$D63,"x",IF(AND(((AB$4-$D63)/VLOOKUP($C63,Tableau1[],6,0))=INT(((AB$4-$D63)/VLOOKUP($C63,Tableau1[],6,0))),$C63&lt;&gt;""),"S","")),"")</f>
        <v/>
      </c>
      <c r="AC63" s="17" t="str">
        <f>IFERROR(IF(AC$4=$D63,"x",IF(AND(((AC$4-$D63)/VLOOKUP($C63,Tableau1[],6,0))=INT(((AC$4-$D63)/VLOOKUP($C63,Tableau1[],6,0))),$C63&lt;&gt;""),"S","")),"")</f>
        <v/>
      </c>
      <c r="AD63" s="17" t="str">
        <f>IFERROR(IF(AD$4=$D63,"x",IF(AND(((AD$4-$D63)/VLOOKUP($C63,Tableau1[],6,0))=INT(((AD$4-$D63)/VLOOKUP($C63,Tableau1[],6,0))),$C63&lt;&gt;""),"S","")),"")</f>
        <v/>
      </c>
      <c r="AE63" s="17" t="str">
        <f>IFERROR(IF(AE$4=$D63,"x",IF(AND(((AE$4-$D63)/VLOOKUP($C63,Tableau1[],6,0))=INT(((AE$4-$D63)/VLOOKUP($C63,Tableau1[],6,0))),$C63&lt;&gt;""),"S","")),"")</f>
        <v/>
      </c>
      <c r="AF63" s="17" t="str">
        <f>IFERROR(IF(AF$4=$D63,"x",IF(AND(((AF$4-$D63)/VLOOKUP($C63,Tableau1[],6,0))=INT(((AF$4-$D63)/VLOOKUP($C63,Tableau1[],6,0))),$C63&lt;&gt;""),"S","")),"")</f>
        <v/>
      </c>
      <c r="AG63" s="17" t="str">
        <f>IFERROR(IF(AG$4=$D63,"x",IF(AND(((AG$4-$D63)/VLOOKUP($C63,Tableau1[],6,0))=INT(((AG$4-$D63)/VLOOKUP($C63,Tableau1[],6,0))),$C63&lt;&gt;""),"S","")),"")</f>
        <v>S</v>
      </c>
      <c r="AH63" s="55" t="str">
        <f>IFERROR(IF(AH$4=$D63,"x",IF(AND(((AH$4-$D63)/VLOOKUP($C63,Tableau1[],6,0))=INT(((AH$4-$D63)/VLOOKUP($C63,Tableau1[],6,0))),$C63&lt;&gt;""),"S","")),"")</f>
        <v/>
      </c>
      <c r="AI63" s="7"/>
      <c r="AK63" s="100"/>
      <c r="AL63" s="100"/>
      <c r="AM63" s="100"/>
      <c r="AN63" s="100"/>
      <c r="AO63" s="100"/>
      <c r="AP63" s="100"/>
      <c r="AQ63" s="100"/>
      <c r="AR63" s="100"/>
      <c r="AS63" s="100"/>
      <c r="AT63" s="100"/>
      <c r="AU63" s="100"/>
      <c r="AV63" s="100"/>
      <c r="AW63" s="100"/>
      <c r="AX63" s="100"/>
      <c r="AY63" s="100"/>
      <c r="AZ63" s="100"/>
      <c r="BA63" s="100"/>
      <c r="BB63" s="100"/>
      <c r="BC63" s="100"/>
      <c r="BD63" s="100"/>
      <c r="BE63" s="100"/>
      <c r="BF63" s="100"/>
      <c r="BG63" s="100"/>
      <c r="BH63" s="100"/>
      <c r="BI63" s="100"/>
      <c r="BJ63" s="100"/>
      <c r="BK63" s="100"/>
      <c r="BL63" s="100"/>
      <c r="BM63" s="100"/>
      <c r="BN63" s="100"/>
      <c r="BO63" s="100"/>
      <c r="BP63" s="100"/>
      <c r="BQ63" s="100"/>
      <c r="BR63" s="100"/>
      <c r="BS63" s="100"/>
      <c r="BT63" s="100"/>
      <c r="BU63" s="100"/>
      <c r="BV63" s="100"/>
      <c r="BW63" s="100"/>
      <c r="BX63" s="100"/>
    </row>
    <row r="64" spans="1:76">
      <c r="A64" s="93"/>
      <c r="B64" s="52"/>
      <c r="C64" s="5" t="s">
        <v>190</v>
      </c>
      <c r="D64" s="18">
        <f>IF(ISBLANK(C64),0,VLOOKUP(C64,Tableau1[],2,0))</f>
        <v>0</v>
      </c>
      <c r="E64" s="15">
        <f>IF(ISBLANK(C64),0,VLOOKUP(C64,Tableau1[],7,0))</f>
        <v>20</v>
      </c>
      <c r="F64" s="24">
        <f t="shared" si="9"/>
        <v>8.6666666666666668E-5</v>
      </c>
      <c r="G64" s="16" t="str">
        <f>IFERROR(IF(G$4=$D64,"x",IF(AND(((G$4-$D64)/VLOOKUP($C64,Tableau1[],6,0))=INT(((G$4-$D64)/VLOOKUP($C64,Tableau1[],6,0))),$C64&lt;&gt;""),"S","")),"")</f>
        <v/>
      </c>
      <c r="H64" s="17" t="str">
        <f>IFERROR(IF(H$4=$D64,"x",IF(AND(((H$4-$D64)/VLOOKUP($C64,Tableau1[],6,0))=INT(((H$4-$D64)/VLOOKUP($C64,Tableau1[],6,0))),$C64&lt;&gt;""),"S","")),"")</f>
        <v/>
      </c>
      <c r="I64" s="17" t="str">
        <f>IFERROR(IF(I$4=$D64,"x",IF(AND(((I$4-$D64)/VLOOKUP($C64,Tableau1[],6,0))=INT(((I$4-$D64)/VLOOKUP($C64,Tableau1[],6,0))),$C64&lt;&gt;""),"S","")),"")</f>
        <v/>
      </c>
      <c r="J64" s="17" t="str">
        <f>IFERROR(IF(J$4=$D64,"x",IF(AND(((J$4-$D64)/VLOOKUP($C64,Tableau1[],6,0))=INT(((J$4-$D64)/VLOOKUP($C64,Tableau1[],6,0))),$C64&lt;&gt;""),"S","")),"")</f>
        <v/>
      </c>
      <c r="K64" s="17" t="str">
        <f>IFERROR(IF(K$4=$D64,"x",IF(AND(((K$4-$D64)/VLOOKUP($C64,Tableau1[],6,0))=INT(((K$4-$D64)/VLOOKUP($C64,Tableau1[],6,0))),$C64&lt;&gt;""),"S","")),"")</f>
        <v/>
      </c>
      <c r="L64" s="17" t="str">
        <f>IFERROR(IF(L$4=$D64,"x",IF(AND(((L$4-$D64)/VLOOKUP($C64,Tableau1[],6,0))=INT(((L$4-$D64)/VLOOKUP($C64,Tableau1[],6,0))),$C64&lt;&gt;""),"S","")),"")</f>
        <v/>
      </c>
      <c r="M64" s="17" t="str">
        <f>IFERROR(IF(M$4=$D64,"x",IF(AND(((M$4-$D64)/VLOOKUP($C64,Tableau1[],6,0))=INT(((M$4-$D64)/VLOOKUP($C64,Tableau1[],6,0))),$C64&lt;&gt;""),"S","")),"")</f>
        <v/>
      </c>
      <c r="N64" s="17" t="str">
        <f>IFERROR(IF(N$4=$D64,"x",IF(AND(((N$4-$D64)/VLOOKUP($C64,Tableau1[],6,0))=INT(((N$4-$D64)/VLOOKUP($C64,Tableau1[],6,0))),$C64&lt;&gt;""),"S","")),"")</f>
        <v/>
      </c>
      <c r="O64" s="17" t="str">
        <f>IFERROR(IF(O$4=$D64,"x",IF(AND(((O$4-$D64)/VLOOKUP($C64,Tableau1[],6,0))=INT(((O$4-$D64)/VLOOKUP($C64,Tableau1[],6,0))),$C64&lt;&gt;""),"S","")),"")</f>
        <v/>
      </c>
      <c r="P64" s="17" t="str">
        <f>IFERROR(IF(P$4=$D64,"x",IF(AND(((P$4-$D64)/VLOOKUP($C64,Tableau1[],6,0))=INT(((P$4-$D64)/VLOOKUP($C64,Tableau1[],6,0))),$C64&lt;&gt;""),"S","")),"")</f>
        <v/>
      </c>
      <c r="Q64" s="17" t="str">
        <f>IFERROR(IF(Q$4=$D64,"x",IF(AND(((Q$4-$D64)/VLOOKUP($C64,Tableau1[],6,0))=INT(((Q$4-$D64)/VLOOKUP($C64,Tableau1[],6,0))),$C64&lt;&gt;""),"S","")),"")</f>
        <v>S</v>
      </c>
      <c r="R64" s="17" t="str">
        <f>IFERROR(IF(R$4=$D64,"x",IF(AND(((R$4-$D64)/VLOOKUP($C64,Tableau1[],6,0))=INT(((R$4-$D64)/VLOOKUP($C64,Tableau1[],6,0))),$C64&lt;&gt;""),"S","")),"")</f>
        <v/>
      </c>
      <c r="S64" s="17" t="str">
        <f>IFERROR(IF(S$4=$D64,"x",IF(AND(((S$4-$D64)/VLOOKUP($C64,Tableau1[],6,0))=INT(((S$4-$D64)/VLOOKUP($C64,Tableau1[],6,0))),$C64&lt;&gt;""),"S","")),"")</f>
        <v/>
      </c>
      <c r="T64" s="17" t="str">
        <f>IFERROR(IF(T$4=$D64,"x",IF(AND(((T$4-$D64)/VLOOKUP($C64,Tableau1[],6,0))=INT(((T$4-$D64)/VLOOKUP($C64,Tableau1[],6,0))),$C64&lt;&gt;""),"S","")),"")</f>
        <v/>
      </c>
      <c r="U64" s="17" t="str">
        <f>IFERROR(IF(U$4=$D64,"x",IF(AND(((U$4-$D64)/VLOOKUP($C64,Tableau1[],6,0))=INT(((U$4-$D64)/VLOOKUP($C64,Tableau1[],6,0))),$C64&lt;&gt;""),"S","")),"")</f>
        <v/>
      </c>
      <c r="V64" s="17" t="str">
        <f>IFERROR(IF(V$4=$D64,"x",IF(AND(((V$4-$D64)/VLOOKUP($C64,Tableau1[],6,0))=INT(((V$4-$D64)/VLOOKUP($C64,Tableau1[],6,0))),$C64&lt;&gt;""),"S","")),"")</f>
        <v/>
      </c>
      <c r="W64" s="17" t="str">
        <f>IFERROR(IF(W$4=$D64,"x",IF(AND(((W$4-$D64)/VLOOKUP($C64,Tableau1[],6,0))=INT(((W$4-$D64)/VLOOKUP($C64,Tableau1[],6,0))),$C64&lt;&gt;""),"S","")),"")</f>
        <v/>
      </c>
      <c r="X64" s="17" t="str">
        <f>IFERROR(IF(X$4=$D64,"x",IF(AND(((X$4-$D64)/VLOOKUP($C64,Tableau1[],6,0))=INT(((X$4-$D64)/VLOOKUP($C64,Tableau1[],6,0))),$C64&lt;&gt;""),"S","")),"")</f>
        <v/>
      </c>
      <c r="Y64" s="17" t="str">
        <f>IFERROR(IF(Y$4=$D64,"x",IF(AND(((Y$4-$D64)/VLOOKUP($C64,Tableau1[],6,0))=INT(((Y$4-$D64)/VLOOKUP($C64,Tableau1[],6,0))),$C64&lt;&gt;""),"S","")),"")</f>
        <v/>
      </c>
      <c r="Z64" s="17" t="str">
        <f>IFERROR(IF(Z$4=$D64,"x",IF(AND(((Z$4-$D64)/VLOOKUP($C64,Tableau1[],6,0))=INT(((Z$4-$D64)/VLOOKUP($C64,Tableau1[],6,0))),$C64&lt;&gt;""),"S","")),"")</f>
        <v/>
      </c>
      <c r="AA64" s="17" t="str">
        <f>IFERROR(IF(AA$4=$D64,"x",IF(AND(((AA$4-$D64)/VLOOKUP($C64,Tableau1[],6,0))=INT(((AA$4-$D64)/VLOOKUP($C64,Tableau1[],6,0))),$C64&lt;&gt;""),"S","")),"")</f>
        <v/>
      </c>
      <c r="AB64" s="17" t="str">
        <f>IFERROR(IF(AB$4=$D64,"x",IF(AND(((AB$4-$D64)/VLOOKUP($C64,Tableau1[],6,0))=INT(((AB$4-$D64)/VLOOKUP($C64,Tableau1[],6,0))),$C64&lt;&gt;""),"S","")),"")</f>
        <v/>
      </c>
      <c r="AC64" s="17" t="str">
        <f>IFERROR(IF(AC$4=$D64,"x",IF(AND(((AC$4-$D64)/VLOOKUP($C64,Tableau1[],6,0))=INT(((AC$4-$D64)/VLOOKUP($C64,Tableau1[],6,0))),$C64&lt;&gt;""),"S","")),"")</f>
        <v/>
      </c>
      <c r="AD64" s="17" t="str">
        <f>IFERROR(IF(AD$4=$D64,"x",IF(AND(((AD$4-$D64)/VLOOKUP($C64,Tableau1[],6,0))=INT(((AD$4-$D64)/VLOOKUP($C64,Tableau1[],6,0))),$C64&lt;&gt;""),"S","")),"")</f>
        <v/>
      </c>
      <c r="AE64" s="17" t="str">
        <f>IFERROR(IF(AE$4=$D64,"x",IF(AND(((AE$4-$D64)/VLOOKUP($C64,Tableau1[],6,0))=INT(((AE$4-$D64)/VLOOKUP($C64,Tableau1[],6,0))),$C64&lt;&gt;""),"S","")),"")</f>
        <v/>
      </c>
      <c r="AF64" s="17" t="str">
        <f>IFERROR(IF(AF$4=$D64,"x",IF(AND(((AF$4-$D64)/VLOOKUP($C64,Tableau1[],6,0))=INT(((AF$4-$D64)/VLOOKUP($C64,Tableau1[],6,0))),$C64&lt;&gt;""),"S","")),"")</f>
        <v>S</v>
      </c>
      <c r="AG64" s="17" t="str">
        <f>IFERROR(IF(AG$4=$D64,"x",IF(AND(((AG$4-$D64)/VLOOKUP($C64,Tableau1[],6,0))=INT(((AG$4-$D64)/VLOOKUP($C64,Tableau1[],6,0))),$C64&lt;&gt;""),"S","")),"")</f>
        <v/>
      </c>
      <c r="AH64" s="55" t="str">
        <f>IFERROR(IF(AH$4=$D64,"x",IF(AND(((AH$4-$D64)/VLOOKUP($C64,Tableau1[],6,0))=INT(((AH$4-$D64)/VLOOKUP($C64,Tableau1[],6,0))),$C64&lt;&gt;""),"S","")),"")</f>
        <v/>
      </c>
      <c r="AI64" s="7"/>
      <c r="AK64" s="100"/>
      <c r="AL64" s="100"/>
      <c r="AM64" s="100"/>
      <c r="AN64" s="100"/>
      <c r="AO64" s="100"/>
      <c r="AP64" s="100"/>
      <c r="AQ64" s="100"/>
      <c r="AR64" s="100"/>
      <c r="AS64" s="100"/>
      <c r="AT64" s="100"/>
      <c r="AU64" s="100"/>
      <c r="AV64" s="100"/>
      <c r="AW64" s="100"/>
      <c r="AX64" s="100"/>
      <c r="AY64" s="100"/>
      <c r="AZ64" s="100"/>
      <c r="BA64" s="100"/>
      <c r="BB64" s="100"/>
      <c r="BC64" s="100"/>
      <c r="BD64" s="100"/>
      <c r="BE64" s="100"/>
      <c r="BF64" s="100"/>
      <c r="BG64" s="100"/>
      <c r="BH64" s="100"/>
      <c r="BI64" s="100"/>
      <c r="BJ64" s="100"/>
      <c r="BK64" s="100"/>
      <c r="BL64" s="100"/>
      <c r="BM64" s="100"/>
      <c r="BN64" s="100"/>
      <c r="BO64" s="100"/>
      <c r="BP64" s="100"/>
      <c r="BQ64" s="100"/>
      <c r="BR64" s="100"/>
      <c r="BS64" s="100"/>
      <c r="BT64" s="100"/>
      <c r="BU64" s="100"/>
      <c r="BV64" s="100"/>
      <c r="BW64" s="100"/>
      <c r="BX64" s="100"/>
    </row>
    <row r="65" spans="1:76">
      <c r="A65" s="93"/>
      <c r="B65" s="52"/>
      <c r="C65" s="5" t="s">
        <v>191</v>
      </c>
      <c r="D65" s="18"/>
      <c r="E65" s="15">
        <f>IF(ISBLANK(C65),0,VLOOKUP(C65,Tableau1[],7,0))</f>
        <v>10</v>
      </c>
      <c r="F65" s="24">
        <f t="shared" si="9"/>
        <v>4.3333333333333334E-5</v>
      </c>
      <c r="G65" s="16" t="str">
        <f>IFERROR(IF(G$4=$D65,"x",IF(AND(((G$4-$D65)/VLOOKUP($C65,Tableau1[],6,0))=INT(((G$4-$D65)/VLOOKUP($C65,Tableau1[],6,0))),$C65&lt;&gt;""),"S","")),"")</f>
        <v/>
      </c>
      <c r="H65" s="17" t="str">
        <f>IFERROR(IF(H$4=$D65,"x",IF(AND(((H$4-$D65)/VLOOKUP($C65,Tableau1[],6,0))=INT(((H$4-$D65)/VLOOKUP($C65,Tableau1[],6,0))),$C65&lt;&gt;""),"S","")),"")</f>
        <v/>
      </c>
      <c r="I65" s="17" t="str">
        <f>IFERROR(IF(I$4=$D65,"x",IF(AND(((I$4-$D65)/VLOOKUP($C65,Tableau1[],6,0))=INT(((I$4-$D65)/VLOOKUP($C65,Tableau1[],6,0))),$C65&lt;&gt;""),"S","")),"")</f>
        <v/>
      </c>
      <c r="J65" s="17" t="str">
        <f>IFERROR(IF(J$4=$D65,"x",IF(AND(((J$4-$D65)/VLOOKUP($C65,Tableau1[],6,0))=INT(((J$4-$D65)/VLOOKUP($C65,Tableau1[],6,0))),$C65&lt;&gt;""),"S","")),"")</f>
        <v/>
      </c>
      <c r="K65" s="17" t="str">
        <f>IFERROR(IF(K$4=$D65,"x",IF(AND(((K$4-$D65)/VLOOKUP($C65,Tableau1[],6,0))=INT(((K$4-$D65)/VLOOKUP($C65,Tableau1[],6,0))),$C65&lt;&gt;""),"S","")),"")</f>
        <v/>
      </c>
      <c r="L65" s="17" t="str">
        <f>IFERROR(IF(L$4=$D65,"x",IF(AND(((L$4-$D65)/VLOOKUP($C65,Tableau1[],6,0))=INT(((L$4-$D65)/VLOOKUP($C65,Tableau1[],6,0))),$C65&lt;&gt;""),"S","")),"")</f>
        <v/>
      </c>
      <c r="M65" s="17" t="str">
        <f>IFERROR(IF(M$4=$D65,"x",IF(AND(((M$4-$D65)/VLOOKUP($C65,Tableau1[],6,0))=INT(((M$4-$D65)/VLOOKUP($C65,Tableau1[],6,0))),$C65&lt;&gt;""),"S","")),"")</f>
        <v/>
      </c>
      <c r="N65" s="17" t="str">
        <f>IFERROR(IF(N$4=$D65,"x",IF(AND(((N$4-$D65)/VLOOKUP($C65,Tableau1[],6,0))=INT(((N$4-$D65)/VLOOKUP($C65,Tableau1[],6,0))),$C65&lt;&gt;""),"S","")),"")</f>
        <v/>
      </c>
      <c r="O65" s="17" t="str">
        <f>IFERROR(IF(O$4=$D65,"x",IF(AND(((O$4-$D65)/VLOOKUP($C65,Tableau1[],6,0))=INT(((O$4-$D65)/VLOOKUP($C65,Tableau1[],6,0))),$C65&lt;&gt;""),"S","")),"")</f>
        <v/>
      </c>
      <c r="P65" s="17" t="str">
        <f>IFERROR(IF(P$4=$D65,"x",IF(AND(((P$4-$D65)/VLOOKUP($C65,Tableau1[],6,0))=INT(((P$4-$D65)/VLOOKUP($C65,Tableau1[],6,0))),$C65&lt;&gt;""),"S","")),"")</f>
        <v/>
      </c>
      <c r="Q65" s="17" t="str">
        <f>IFERROR(IF(Q$4=$D65,"x",IF(AND(((Q$4-$D65)/VLOOKUP($C65,Tableau1[],6,0))=INT(((Q$4-$D65)/VLOOKUP($C65,Tableau1[],6,0))),$C65&lt;&gt;""),"S","")),"")</f>
        <v>S</v>
      </c>
      <c r="R65" s="17" t="str">
        <f>IFERROR(IF(R$4=$D65,"x",IF(AND(((R$4-$D65)/VLOOKUP($C65,Tableau1[],6,0))=INT(((R$4-$D65)/VLOOKUP($C65,Tableau1[],6,0))),$C65&lt;&gt;""),"S","")),"")</f>
        <v/>
      </c>
      <c r="S65" s="17" t="str">
        <f>IFERROR(IF(S$4=$D65,"x",IF(AND(((S$4-$D65)/VLOOKUP($C65,Tableau1[],6,0))=INT(((S$4-$D65)/VLOOKUP($C65,Tableau1[],6,0))),$C65&lt;&gt;""),"S","")),"")</f>
        <v/>
      </c>
      <c r="T65" s="17" t="str">
        <f>IFERROR(IF(T$4=$D65,"x",IF(AND(((T$4-$D65)/VLOOKUP($C65,Tableau1[],6,0))=INT(((T$4-$D65)/VLOOKUP($C65,Tableau1[],6,0))),$C65&lt;&gt;""),"S","")),"")</f>
        <v/>
      </c>
      <c r="U65" s="17" t="str">
        <f>IFERROR(IF(U$4=$D65,"x",IF(AND(((U$4-$D65)/VLOOKUP($C65,Tableau1[],6,0))=INT(((U$4-$D65)/VLOOKUP($C65,Tableau1[],6,0))),$C65&lt;&gt;""),"S","")),"")</f>
        <v/>
      </c>
      <c r="V65" s="17" t="str">
        <f>IFERROR(IF(V$4=$D65,"x",IF(AND(((V$4-$D65)/VLOOKUP($C65,Tableau1[],6,0))=INT(((V$4-$D65)/VLOOKUP($C65,Tableau1[],6,0))),$C65&lt;&gt;""),"S","")),"")</f>
        <v/>
      </c>
      <c r="W65" s="17" t="str">
        <f>IFERROR(IF(W$4=$D65,"x",IF(AND(((W$4-$D65)/VLOOKUP($C65,Tableau1[],6,0))=INT(((W$4-$D65)/VLOOKUP($C65,Tableau1[],6,0))),$C65&lt;&gt;""),"S","")),"")</f>
        <v/>
      </c>
      <c r="X65" s="17" t="str">
        <f>IFERROR(IF(X$4=$D65,"x",IF(AND(((X$4-$D65)/VLOOKUP($C65,Tableau1[],6,0))=INT(((X$4-$D65)/VLOOKUP($C65,Tableau1[],6,0))),$C65&lt;&gt;""),"S","")),"")</f>
        <v/>
      </c>
      <c r="Y65" s="17" t="str">
        <f>IFERROR(IF(Y$4=$D65,"x",IF(AND(((Y$4-$D65)/VLOOKUP($C65,Tableau1[],6,0))=INT(((Y$4-$D65)/VLOOKUP($C65,Tableau1[],6,0))),$C65&lt;&gt;""),"S","")),"")</f>
        <v/>
      </c>
      <c r="Z65" s="17" t="str">
        <f>IFERROR(IF(Z$4=$D65,"x",IF(AND(((Z$4-$D65)/VLOOKUP($C65,Tableau1[],6,0))=INT(((Z$4-$D65)/VLOOKUP($C65,Tableau1[],6,0))),$C65&lt;&gt;""),"S","")),"")</f>
        <v/>
      </c>
      <c r="AA65" s="17" t="str">
        <f>IFERROR(IF(AA$4=$D65,"x",IF(AND(((AA$4-$D65)/VLOOKUP($C65,Tableau1[],6,0))=INT(((AA$4-$D65)/VLOOKUP($C65,Tableau1[],6,0))),$C65&lt;&gt;""),"S","")),"")</f>
        <v/>
      </c>
      <c r="AB65" s="17" t="str">
        <f>IFERROR(IF(AB$4=$D65,"x",IF(AND(((AB$4-$D65)/VLOOKUP($C65,Tableau1[],6,0))=INT(((AB$4-$D65)/VLOOKUP($C65,Tableau1[],6,0))),$C65&lt;&gt;""),"S","")),"")</f>
        <v/>
      </c>
      <c r="AC65" s="17" t="str">
        <f>IFERROR(IF(AC$4=$D65,"x",IF(AND(((AC$4-$D65)/VLOOKUP($C65,Tableau1[],6,0))=INT(((AC$4-$D65)/VLOOKUP($C65,Tableau1[],6,0))),$C65&lt;&gt;""),"S","")),"")</f>
        <v/>
      </c>
      <c r="AD65" s="17" t="str">
        <f>IFERROR(IF(AD$4=$D65,"x",IF(AND(((AD$4-$D65)/VLOOKUP($C65,Tableau1[],6,0))=INT(((AD$4-$D65)/VLOOKUP($C65,Tableau1[],6,0))),$C65&lt;&gt;""),"S","")),"")</f>
        <v/>
      </c>
      <c r="AE65" s="17" t="str">
        <f>IFERROR(IF(AE$4=$D65,"x",IF(AND(((AE$4-$D65)/VLOOKUP($C65,Tableau1[],6,0))=INT(((AE$4-$D65)/VLOOKUP($C65,Tableau1[],6,0))),$C65&lt;&gt;""),"S","")),"")</f>
        <v/>
      </c>
      <c r="AF65" s="17" t="str">
        <f>IFERROR(IF(AF$4=$D65,"x",IF(AND(((AF$4-$D65)/VLOOKUP($C65,Tableau1[],6,0))=INT(((AF$4-$D65)/VLOOKUP($C65,Tableau1[],6,0))),$C65&lt;&gt;""),"S","")),"")</f>
        <v>S</v>
      </c>
      <c r="AG65" s="17" t="str">
        <f>IFERROR(IF(AG$4=$D65,"x",IF(AND(((AG$4-$D65)/VLOOKUP($C65,Tableau1[],6,0))=INT(((AG$4-$D65)/VLOOKUP($C65,Tableau1[],6,0))),$C65&lt;&gt;""),"S","")),"")</f>
        <v/>
      </c>
      <c r="AH65" s="55" t="str">
        <f>IFERROR(IF(AH$4=$D65,"x",IF(AND(((AH$4-$D65)/VLOOKUP($C65,Tableau1[],6,0))=INT(((AH$4-$D65)/VLOOKUP($C65,Tableau1[],6,0))),$C65&lt;&gt;""),"S","")),"")</f>
        <v/>
      </c>
      <c r="AI65" s="7"/>
      <c r="AK65" s="100"/>
      <c r="AL65" s="100"/>
      <c r="AM65" s="100"/>
      <c r="AN65" s="100"/>
      <c r="AO65" s="100"/>
      <c r="AP65" s="100"/>
      <c r="AQ65" s="100"/>
      <c r="AR65" s="100"/>
      <c r="AS65" s="100"/>
      <c r="AT65" s="100"/>
      <c r="AU65" s="100"/>
      <c r="AV65" s="100"/>
      <c r="AW65" s="100"/>
      <c r="AX65" s="100"/>
      <c r="AY65" s="100"/>
      <c r="AZ65" s="100"/>
      <c r="BA65" s="100"/>
      <c r="BB65" s="100"/>
      <c r="BC65" s="100"/>
      <c r="BD65" s="100"/>
      <c r="BE65" s="100"/>
      <c r="BF65" s="100"/>
      <c r="BG65" s="100"/>
      <c r="BH65" s="100"/>
      <c r="BI65" s="100"/>
      <c r="BJ65" s="100"/>
      <c r="BK65" s="100"/>
      <c r="BL65" s="100"/>
      <c r="BM65" s="100"/>
      <c r="BN65" s="100"/>
      <c r="BO65" s="100"/>
      <c r="BP65" s="100"/>
      <c r="BQ65" s="100"/>
      <c r="BR65" s="100"/>
      <c r="BS65" s="100"/>
      <c r="BT65" s="100"/>
      <c r="BU65" s="100"/>
      <c r="BV65" s="100"/>
      <c r="BW65" s="100"/>
      <c r="BX65" s="100"/>
    </row>
    <row r="66" spans="1:76">
      <c r="A66" s="93"/>
      <c r="B66" s="52"/>
      <c r="C66" s="5" t="s">
        <v>192</v>
      </c>
      <c r="D66" s="18">
        <f>IF(ISBLANK(C66),0,VLOOKUP(C66,Tableau1[],2,0))</f>
        <v>0</v>
      </c>
      <c r="E66" s="15">
        <f>IF(ISBLANK(C66),0,VLOOKUP(C66,Tableau1[],7,0))</f>
        <v>2</v>
      </c>
      <c r="F66" s="24">
        <f t="shared" si="9"/>
        <v>8.6666666666666661E-6</v>
      </c>
      <c r="G66" s="16" t="str">
        <f>IFERROR(IF(G$4=$D66,"x",IF(AND(((G$4-$D66)/VLOOKUP($C66,Tableau1[],6,0))=INT(((G$4-$D66)/VLOOKUP($C66,Tableau1[],6,0))),$C66&lt;&gt;""),"S","")),"")</f>
        <v/>
      </c>
      <c r="H66" s="17" t="str">
        <f>IFERROR(IF(H$4=$D66,"x",IF(AND(((H$4-$D66)/VLOOKUP($C66,Tableau1[],6,0))=INT(((H$4-$D66)/VLOOKUP($C66,Tableau1[],6,0))),$C66&lt;&gt;""),"S","")),"")</f>
        <v/>
      </c>
      <c r="I66" s="17" t="str">
        <f>IFERROR(IF(I$4=$D66,"x",IF(AND(((I$4-$D66)/VLOOKUP($C66,Tableau1[],6,0))=INT(((I$4-$D66)/VLOOKUP($C66,Tableau1[],6,0))),$C66&lt;&gt;""),"S","")),"")</f>
        <v/>
      </c>
      <c r="J66" s="17" t="str">
        <f>IFERROR(IF(J$4=$D66,"x",IF(AND(((J$4-$D66)/VLOOKUP($C66,Tableau1[],6,0))=INT(((J$4-$D66)/VLOOKUP($C66,Tableau1[],6,0))),$C66&lt;&gt;""),"S","")),"")</f>
        <v/>
      </c>
      <c r="K66" s="17" t="str">
        <f>IFERROR(IF(K$4=$D66,"x",IF(AND(((K$4-$D66)/VLOOKUP($C66,Tableau1[],6,0))=INT(((K$4-$D66)/VLOOKUP($C66,Tableau1[],6,0))),$C66&lt;&gt;""),"S","")),"")</f>
        <v/>
      </c>
      <c r="L66" s="17" t="str">
        <f>IFERROR(IF(L$4=$D66,"x",IF(AND(((L$4-$D66)/VLOOKUP($C66,Tableau1[],6,0))=INT(((L$4-$D66)/VLOOKUP($C66,Tableau1[],6,0))),$C66&lt;&gt;""),"S","")),"")</f>
        <v>S</v>
      </c>
      <c r="M66" s="17" t="str">
        <f>IFERROR(IF(M$4=$D66,"x",IF(AND(((M$4-$D66)/VLOOKUP($C66,Tableau1[],6,0))=INT(((M$4-$D66)/VLOOKUP($C66,Tableau1[],6,0))),$C66&lt;&gt;""),"S","")),"")</f>
        <v/>
      </c>
      <c r="N66" s="17" t="str">
        <f>IFERROR(IF(N$4=$D66,"x",IF(AND(((N$4-$D66)/VLOOKUP($C66,Tableau1[],6,0))=INT(((N$4-$D66)/VLOOKUP($C66,Tableau1[],6,0))),$C66&lt;&gt;""),"S","")),"")</f>
        <v/>
      </c>
      <c r="O66" s="17" t="str">
        <f>IFERROR(IF(O$4=$D66,"x",IF(AND(((O$4-$D66)/VLOOKUP($C66,Tableau1[],6,0))=INT(((O$4-$D66)/VLOOKUP($C66,Tableau1[],6,0))),$C66&lt;&gt;""),"S","")),"")</f>
        <v/>
      </c>
      <c r="P66" s="17" t="str">
        <f>IFERROR(IF(P$4=$D66,"x",IF(AND(((P$4-$D66)/VLOOKUP($C66,Tableau1[],6,0))=INT(((P$4-$D66)/VLOOKUP($C66,Tableau1[],6,0))),$C66&lt;&gt;""),"S","")),"")</f>
        <v/>
      </c>
      <c r="Q66" s="17" t="str">
        <f>IFERROR(IF(Q$4=$D66,"x",IF(AND(((Q$4-$D66)/VLOOKUP($C66,Tableau1[],6,0))=INT(((Q$4-$D66)/VLOOKUP($C66,Tableau1[],6,0))),$C66&lt;&gt;""),"S","")),"")</f>
        <v/>
      </c>
      <c r="R66" s="17" t="str">
        <f>IFERROR(IF(R$4=$D66,"x",IF(AND(((R$4-$D66)/VLOOKUP($C66,Tableau1[],6,0))=INT(((R$4-$D66)/VLOOKUP($C66,Tableau1[],6,0))),$C66&lt;&gt;""),"S","")),"")</f>
        <v/>
      </c>
      <c r="S66" s="17" t="str">
        <f>IFERROR(IF(S$4=$D66,"x",IF(AND(((S$4-$D66)/VLOOKUP($C66,Tableau1[],6,0))=INT(((S$4-$D66)/VLOOKUP($C66,Tableau1[],6,0))),$C66&lt;&gt;""),"S","")),"")</f>
        <v>S</v>
      </c>
      <c r="T66" s="17" t="str">
        <f>IFERROR(IF(T$4=$D66,"x",IF(AND(((T$4-$D66)/VLOOKUP($C66,Tableau1[],6,0))=INT(((T$4-$D66)/VLOOKUP($C66,Tableau1[],6,0))),$C66&lt;&gt;""),"S","")),"")</f>
        <v/>
      </c>
      <c r="U66" s="17" t="str">
        <f>IFERROR(IF(U$4=$D66,"x",IF(AND(((U$4-$D66)/VLOOKUP($C66,Tableau1[],6,0))=INT(((U$4-$D66)/VLOOKUP($C66,Tableau1[],6,0))),$C66&lt;&gt;""),"S","")),"")</f>
        <v/>
      </c>
      <c r="V66" s="17" t="str">
        <f>IFERROR(IF(V$4=$D66,"x",IF(AND(((V$4-$D66)/VLOOKUP($C66,Tableau1[],6,0))=INT(((V$4-$D66)/VLOOKUP($C66,Tableau1[],6,0))),$C66&lt;&gt;""),"S","")),"")</f>
        <v/>
      </c>
      <c r="W66" s="17" t="str">
        <f>IFERROR(IF(W$4=$D66,"x",IF(AND(((W$4-$D66)/VLOOKUP($C66,Tableau1[],6,0))=INT(((W$4-$D66)/VLOOKUP($C66,Tableau1[],6,0))),$C66&lt;&gt;""),"S","")),"")</f>
        <v/>
      </c>
      <c r="X66" s="17" t="str">
        <f>IFERROR(IF(X$4=$D66,"x",IF(AND(((X$4-$D66)/VLOOKUP($C66,Tableau1[],6,0))=INT(((X$4-$D66)/VLOOKUP($C66,Tableau1[],6,0))),$C66&lt;&gt;""),"S","")),"")</f>
        <v/>
      </c>
      <c r="Y66" s="17" t="str">
        <f>IFERROR(IF(Y$4=$D66,"x",IF(AND(((Y$4-$D66)/VLOOKUP($C66,Tableau1[],6,0))=INT(((Y$4-$D66)/VLOOKUP($C66,Tableau1[],6,0))),$C66&lt;&gt;""),"S","")),"")</f>
        <v/>
      </c>
      <c r="Z66" s="17" t="str">
        <f>IFERROR(IF(Z$4=$D66,"x",IF(AND(((Z$4-$D66)/VLOOKUP($C66,Tableau1[],6,0))=INT(((Z$4-$D66)/VLOOKUP($C66,Tableau1[],6,0))),$C66&lt;&gt;""),"S","")),"")</f>
        <v>S</v>
      </c>
      <c r="AA66" s="17" t="str">
        <f>IFERROR(IF(AA$4=$D66,"x",IF(AND(((AA$4-$D66)/VLOOKUP($C66,Tableau1[],6,0))=INT(((AA$4-$D66)/VLOOKUP($C66,Tableau1[],6,0))),$C66&lt;&gt;""),"S","")),"")</f>
        <v/>
      </c>
      <c r="AB66" s="17" t="str">
        <f>IFERROR(IF(AB$4=$D66,"x",IF(AND(((AB$4-$D66)/VLOOKUP($C66,Tableau1[],6,0))=INT(((AB$4-$D66)/VLOOKUP($C66,Tableau1[],6,0))),$C66&lt;&gt;""),"S","")),"")</f>
        <v/>
      </c>
      <c r="AC66" s="17" t="str">
        <f>IFERROR(IF(AC$4=$D66,"x",IF(AND(((AC$4-$D66)/VLOOKUP($C66,Tableau1[],6,0))=INT(((AC$4-$D66)/VLOOKUP($C66,Tableau1[],6,0))),$C66&lt;&gt;""),"S","")),"")</f>
        <v/>
      </c>
      <c r="AD66" s="17" t="str">
        <f>IFERROR(IF(AD$4=$D66,"x",IF(AND(((AD$4-$D66)/VLOOKUP($C66,Tableau1[],6,0))=INT(((AD$4-$D66)/VLOOKUP($C66,Tableau1[],6,0))),$C66&lt;&gt;""),"S","")),"")</f>
        <v/>
      </c>
      <c r="AE66" s="17" t="str">
        <f>IFERROR(IF(AE$4=$D66,"x",IF(AND(((AE$4-$D66)/VLOOKUP($C66,Tableau1[],6,0))=INT(((AE$4-$D66)/VLOOKUP($C66,Tableau1[],6,0))),$C66&lt;&gt;""),"S","")),"")</f>
        <v/>
      </c>
      <c r="AF66" s="17" t="str">
        <f>IFERROR(IF(AF$4=$D66,"x",IF(AND(((AF$4-$D66)/VLOOKUP($C66,Tableau1[],6,0))=INT(((AF$4-$D66)/VLOOKUP($C66,Tableau1[],6,0))),$C66&lt;&gt;""),"S","")),"")</f>
        <v/>
      </c>
      <c r="AG66" s="17" t="str">
        <f>IFERROR(IF(AG$4=$D66,"x",IF(AND(((AG$4-$D66)/VLOOKUP($C66,Tableau1[],6,0))=INT(((AG$4-$D66)/VLOOKUP($C66,Tableau1[],6,0))),$C66&lt;&gt;""),"S","")),"")</f>
        <v>S</v>
      </c>
      <c r="AH66" s="55" t="str">
        <f>IFERROR(IF(AH$4=$D66,"x",IF(AND(((AH$4-$D66)/VLOOKUP($C66,Tableau1[],6,0))=INT(((AH$4-$D66)/VLOOKUP($C66,Tableau1[],6,0))),$C66&lt;&gt;""),"S","")),"")</f>
        <v/>
      </c>
      <c r="AI66" s="7"/>
      <c r="AK66" s="100"/>
      <c r="AL66" s="100"/>
      <c r="AM66" s="100"/>
      <c r="AN66" s="100"/>
      <c r="AO66" s="100"/>
      <c r="AP66" s="100"/>
      <c r="AQ66" s="100"/>
      <c r="AR66" s="100"/>
      <c r="AS66" s="100"/>
      <c r="AT66" s="100"/>
      <c r="AU66" s="100"/>
      <c r="AV66" s="100"/>
      <c r="AW66" s="100"/>
      <c r="AX66" s="100"/>
      <c r="AY66" s="100"/>
      <c r="AZ66" s="100"/>
      <c r="BA66" s="100"/>
      <c r="BB66" s="100"/>
      <c r="BC66" s="100"/>
      <c r="BD66" s="100"/>
      <c r="BE66" s="100"/>
      <c r="BF66" s="100"/>
      <c r="BG66" s="100"/>
      <c r="BH66" s="100"/>
      <c r="BI66" s="100"/>
      <c r="BJ66" s="100"/>
      <c r="BK66" s="100"/>
      <c r="BL66" s="100"/>
      <c r="BM66" s="100"/>
      <c r="BN66" s="100"/>
      <c r="BO66" s="100"/>
      <c r="BP66" s="100"/>
      <c r="BQ66" s="100"/>
      <c r="BR66" s="100"/>
      <c r="BS66" s="100"/>
      <c r="BT66" s="100"/>
      <c r="BU66" s="100"/>
      <c r="BV66" s="100"/>
      <c r="BW66" s="100"/>
      <c r="BX66" s="100"/>
    </row>
    <row r="67" spans="1:76">
      <c r="A67" s="93"/>
      <c r="B67" s="52"/>
      <c r="C67" s="5" t="s">
        <v>193</v>
      </c>
      <c r="D67" s="25">
        <f>IF(ISBLANK(C67),0,VLOOKUP(C67,Tableau1[],2,0))</f>
        <v>0</v>
      </c>
      <c r="E67" s="26">
        <f>IF(ISBLANK(C67),0,VLOOKUP(C67,Tableau1[],7,0))</f>
        <v>2</v>
      </c>
      <c r="F67" s="27">
        <f t="shared" si="9"/>
        <v>8.6666666666666661E-6</v>
      </c>
      <c r="G67" s="28" t="str">
        <f>IFERROR(IF(G$4=$D67,"x",IF(AND(((G$4-$D67)/VLOOKUP($C67,Tableau1[],6,0))=INT(((G$4-$D67)/VLOOKUP($C67,Tableau1[],6,0))),$C67&lt;&gt;""),"S","")),"")</f>
        <v/>
      </c>
      <c r="H67" s="29" t="str">
        <f>IFERROR(IF(H$4=$D67,"x",IF(AND(((H$4-$D67)/VLOOKUP($C67,Tableau1[],6,0))=INT(((H$4-$D67)/VLOOKUP($C67,Tableau1[],6,0))),$C67&lt;&gt;""),"S","")),"")</f>
        <v/>
      </c>
      <c r="I67" s="29" t="str">
        <f>IFERROR(IF(I$4=$D67,"x",IF(AND(((I$4-$D67)/VLOOKUP($C67,Tableau1[],6,0))=INT(((I$4-$D67)/VLOOKUP($C67,Tableau1[],6,0))),$C67&lt;&gt;""),"S","")),"")</f>
        <v/>
      </c>
      <c r="J67" s="29" t="str">
        <f>IFERROR(IF(J$4=$D67,"x",IF(AND(((J$4-$D67)/VLOOKUP($C67,Tableau1[],6,0))=INT(((J$4-$D67)/VLOOKUP($C67,Tableau1[],6,0))),$C67&lt;&gt;""),"S","")),"")</f>
        <v/>
      </c>
      <c r="K67" s="29" t="str">
        <f>IFERROR(IF(K$4=$D67,"x",IF(AND(((K$4-$D67)/VLOOKUP($C67,Tableau1[],6,0))=INT(((K$4-$D67)/VLOOKUP($C67,Tableau1[],6,0))),$C67&lt;&gt;""),"S","")),"")</f>
        <v/>
      </c>
      <c r="L67" s="29" t="str">
        <f>IFERROR(IF(L$4=$D67,"x",IF(AND(((L$4-$D67)/VLOOKUP($C67,Tableau1[],6,0))=INT(((L$4-$D67)/VLOOKUP($C67,Tableau1[],6,0))),$C67&lt;&gt;""),"S","")),"")</f>
        <v>S</v>
      </c>
      <c r="M67" s="29" t="str">
        <f>IFERROR(IF(M$4=$D67,"x",IF(AND(((M$4-$D67)/VLOOKUP($C67,Tableau1[],6,0))=INT(((M$4-$D67)/VLOOKUP($C67,Tableau1[],6,0))),$C67&lt;&gt;""),"S","")),"")</f>
        <v/>
      </c>
      <c r="N67" s="29" t="str">
        <f>IFERROR(IF(N$4=$D67,"x",IF(AND(((N$4-$D67)/VLOOKUP($C67,Tableau1[],6,0))=INT(((N$4-$D67)/VLOOKUP($C67,Tableau1[],6,0))),$C67&lt;&gt;""),"S","")),"")</f>
        <v/>
      </c>
      <c r="O67" s="29" t="str">
        <f>IFERROR(IF(O$4=$D67,"x",IF(AND(((O$4-$D67)/VLOOKUP($C67,Tableau1[],6,0))=INT(((O$4-$D67)/VLOOKUP($C67,Tableau1[],6,0))),$C67&lt;&gt;""),"S","")),"")</f>
        <v/>
      </c>
      <c r="P67" s="29" t="str">
        <f>IFERROR(IF(P$4=$D67,"x",IF(AND(((P$4-$D67)/VLOOKUP($C67,Tableau1[],6,0))=INT(((P$4-$D67)/VLOOKUP($C67,Tableau1[],6,0))),$C67&lt;&gt;""),"S","")),"")</f>
        <v/>
      </c>
      <c r="Q67" s="29" t="str">
        <f>IFERROR(IF(Q$4=$D67,"x",IF(AND(((Q$4-$D67)/VLOOKUP($C67,Tableau1[],6,0))=INT(((Q$4-$D67)/VLOOKUP($C67,Tableau1[],6,0))),$C67&lt;&gt;""),"S","")),"")</f>
        <v/>
      </c>
      <c r="R67" s="29" t="str">
        <f>IFERROR(IF(R$4=$D67,"x",IF(AND(((R$4-$D67)/VLOOKUP($C67,Tableau1[],6,0))=INT(((R$4-$D67)/VLOOKUP($C67,Tableau1[],6,0))),$C67&lt;&gt;""),"S","")),"")</f>
        <v/>
      </c>
      <c r="S67" s="29" t="str">
        <f>IFERROR(IF(S$4=$D67,"x",IF(AND(((S$4-$D67)/VLOOKUP($C67,Tableau1[],6,0))=INT(((S$4-$D67)/VLOOKUP($C67,Tableau1[],6,0))),$C67&lt;&gt;""),"S","")),"")</f>
        <v>S</v>
      </c>
      <c r="T67" s="29" t="str">
        <f>IFERROR(IF(T$4=$D67,"x",IF(AND(((T$4-$D67)/VLOOKUP($C67,Tableau1[],6,0))=INT(((T$4-$D67)/VLOOKUP($C67,Tableau1[],6,0))),$C67&lt;&gt;""),"S","")),"")</f>
        <v/>
      </c>
      <c r="U67" s="29" t="str">
        <f>IFERROR(IF(U$4=$D67,"x",IF(AND(((U$4-$D67)/VLOOKUP($C67,Tableau1[],6,0))=INT(((U$4-$D67)/VLOOKUP($C67,Tableau1[],6,0))),$C67&lt;&gt;""),"S","")),"")</f>
        <v/>
      </c>
      <c r="V67" s="29" t="str">
        <f>IFERROR(IF(V$4=$D67,"x",IF(AND(((V$4-$D67)/VLOOKUP($C67,Tableau1[],6,0))=INT(((V$4-$D67)/VLOOKUP($C67,Tableau1[],6,0))),$C67&lt;&gt;""),"S","")),"")</f>
        <v/>
      </c>
      <c r="W67" s="29" t="str">
        <f>IFERROR(IF(W$4=$D67,"x",IF(AND(((W$4-$D67)/VLOOKUP($C67,Tableau1[],6,0))=INT(((W$4-$D67)/VLOOKUP($C67,Tableau1[],6,0))),$C67&lt;&gt;""),"S","")),"")</f>
        <v/>
      </c>
      <c r="X67" s="29" t="str">
        <f>IFERROR(IF(X$4=$D67,"x",IF(AND(((X$4-$D67)/VLOOKUP($C67,Tableau1[],6,0))=INT(((X$4-$D67)/VLOOKUP($C67,Tableau1[],6,0))),$C67&lt;&gt;""),"S","")),"")</f>
        <v/>
      </c>
      <c r="Y67" s="29" t="str">
        <f>IFERROR(IF(Y$4=$D67,"x",IF(AND(((Y$4-$D67)/VLOOKUP($C67,Tableau1[],6,0))=INT(((Y$4-$D67)/VLOOKUP($C67,Tableau1[],6,0))),$C67&lt;&gt;""),"S","")),"")</f>
        <v/>
      </c>
      <c r="Z67" s="29" t="str">
        <f>IFERROR(IF(Z$4=$D67,"x",IF(AND(((Z$4-$D67)/VLOOKUP($C67,Tableau1[],6,0))=INT(((Z$4-$D67)/VLOOKUP($C67,Tableau1[],6,0))),$C67&lt;&gt;""),"S","")),"")</f>
        <v>S</v>
      </c>
      <c r="AA67" s="29" t="str">
        <f>IFERROR(IF(AA$4=$D67,"x",IF(AND(((AA$4-$D67)/VLOOKUP($C67,Tableau1[],6,0))=INT(((AA$4-$D67)/VLOOKUP($C67,Tableau1[],6,0))),$C67&lt;&gt;""),"S","")),"")</f>
        <v/>
      </c>
      <c r="AB67" s="29" t="str">
        <f>IFERROR(IF(AB$4=$D67,"x",IF(AND(((AB$4-$D67)/VLOOKUP($C67,Tableau1[],6,0))=INT(((AB$4-$D67)/VLOOKUP($C67,Tableau1[],6,0))),$C67&lt;&gt;""),"S","")),"")</f>
        <v/>
      </c>
      <c r="AC67" s="29" t="str">
        <f>IFERROR(IF(AC$4=$D67,"x",IF(AND(((AC$4-$D67)/VLOOKUP($C67,Tableau1[],6,0))=INT(((AC$4-$D67)/VLOOKUP($C67,Tableau1[],6,0))),$C67&lt;&gt;""),"S","")),"")</f>
        <v/>
      </c>
      <c r="AD67" s="29" t="str">
        <f>IFERROR(IF(AD$4=$D67,"x",IF(AND(((AD$4-$D67)/VLOOKUP($C67,Tableau1[],6,0))=INT(((AD$4-$D67)/VLOOKUP($C67,Tableau1[],6,0))),$C67&lt;&gt;""),"S","")),"")</f>
        <v/>
      </c>
      <c r="AE67" s="29" t="str">
        <f>IFERROR(IF(AE$4=$D67,"x",IF(AND(((AE$4-$D67)/VLOOKUP($C67,Tableau1[],6,0))=INT(((AE$4-$D67)/VLOOKUP($C67,Tableau1[],6,0))),$C67&lt;&gt;""),"S","")),"")</f>
        <v/>
      </c>
      <c r="AF67" s="29" t="str">
        <f>IFERROR(IF(AF$4=$D67,"x",IF(AND(((AF$4-$D67)/VLOOKUP($C67,Tableau1[],6,0))=INT(((AF$4-$D67)/VLOOKUP($C67,Tableau1[],6,0))),$C67&lt;&gt;""),"S","")),"")</f>
        <v/>
      </c>
      <c r="AG67" s="29" t="str">
        <f>IFERROR(IF(AG$4=$D67,"x",IF(AND(((AG$4-$D67)/VLOOKUP($C67,Tableau1[],6,0))=INT(((AG$4-$D67)/VLOOKUP($C67,Tableau1[],6,0))),$C67&lt;&gt;""),"S","")),"")</f>
        <v>S</v>
      </c>
      <c r="AH67" s="56" t="str">
        <f>IFERROR(IF(AH$4=$D67,"x",IF(AND(((AH$4-$D67)/VLOOKUP($C67,Tableau1[],6,0))=INT(((AH$4-$D67)/VLOOKUP($C67,Tableau1[],6,0))),$C67&lt;&gt;""),"S","")),"")</f>
        <v/>
      </c>
      <c r="AI67" s="7"/>
      <c r="AK67" s="100"/>
      <c r="AL67" s="100"/>
      <c r="AM67" s="100"/>
      <c r="AN67" s="100"/>
      <c r="AO67" s="100"/>
      <c r="AP67" s="100"/>
      <c r="AQ67" s="100"/>
      <c r="AR67" s="100"/>
      <c r="AS67" s="100"/>
      <c r="AT67" s="100"/>
      <c r="AU67" s="100"/>
      <c r="AV67" s="100"/>
      <c r="AW67" s="100"/>
      <c r="AX67" s="100"/>
      <c r="AY67" s="100"/>
      <c r="AZ67" s="100"/>
      <c r="BA67" s="100"/>
      <c r="BB67" s="100"/>
      <c r="BC67" s="100"/>
      <c r="BD67" s="100"/>
      <c r="BE67" s="100"/>
      <c r="BF67" s="100"/>
      <c r="BG67" s="100"/>
      <c r="BH67" s="100"/>
      <c r="BI67" s="100"/>
      <c r="BJ67" s="100"/>
      <c r="BK67" s="100"/>
      <c r="BL67" s="100"/>
      <c r="BM67" s="100"/>
      <c r="BN67" s="100"/>
      <c r="BO67" s="100"/>
      <c r="BP67" s="100"/>
      <c r="BQ67" s="100"/>
      <c r="BR67" s="100"/>
      <c r="BS67" s="100"/>
      <c r="BT67" s="100"/>
      <c r="BU67" s="100"/>
      <c r="BV67" s="100"/>
      <c r="BW67" s="100"/>
      <c r="BX67" s="100"/>
    </row>
    <row r="68" spans="1:76">
      <c r="A68" s="93"/>
      <c r="B68" s="52"/>
      <c r="C68" s="5" t="s">
        <v>194</v>
      </c>
      <c r="D68" s="18">
        <f>IF(ISBLANK(C68),0,VLOOKUP(C68,Tableau1[],2,0))</f>
        <v>0</v>
      </c>
      <c r="E68" s="15">
        <f>IF(ISBLANK(C68),0,VLOOKUP(C68,Tableau1[],7,0))</f>
        <v>5</v>
      </c>
      <c r="F68" s="24">
        <f t="shared" si="9"/>
        <v>2.1666666666666667E-5</v>
      </c>
      <c r="G68" s="16" t="str">
        <f>IFERROR(IF(G$4=$D68,"x",IF(AND(((G$4-$D68)/VLOOKUP($C68,Tableau1[],6,0))=INT(((G$4-$D68)/VLOOKUP($C68,Tableau1[],6,0))),$C68&lt;&gt;""),"S","")),"")</f>
        <v/>
      </c>
      <c r="H68" s="17" t="str">
        <f>IFERROR(IF(H$4=$D68,"x",IF(AND(((H$4-$D68)/VLOOKUP($C68,Tableau1[],6,0))=INT(((H$4-$D68)/VLOOKUP($C68,Tableau1[],6,0))),$C68&lt;&gt;""),"S","")),"")</f>
        <v/>
      </c>
      <c r="I68" s="17" t="str">
        <f>IFERROR(IF(I$4=$D68,"x",IF(AND(((I$4-$D68)/VLOOKUP($C68,Tableau1[],6,0))=INT(((I$4-$D68)/VLOOKUP($C68,Tableau1[],6,0))),$C68&lt;&gt;""),"S","")),"")</f>
        <v/>
      </c>
      <c r="J68" s="17" t="str">
        <f>IFERROR(IF(J$4=$D68,"x",IF(AND(((J$4-$D68)/VLOOKUP($C68,Tableau1[],6,0))=INT(((J$4-$D68)/VLOOKUP($C68,Tableau1[],6,0))),$C68&lt;&gt;""),"S","")),"")</f>
        <v/>
      </c>
      <c r="K68" s="17" t="str">
        <f>IFERROR(IF(K$4=$D68,"x",IF(AND(((K$4-$D68)/VLOOKUP($C68,Tableau1[],6,0))=INT(((K$4-$D68)/VLOOKUP($C68,Tableau1[],6,0))),$C68&lt;&gt;""),"S","")),"")</f>
        <v/>
      </c>
      <c r="L68" s="17" t="str">
        <f>IFERROR(IF(L$4=$D68,"x",IF(AND(((L$4-$D68)/VLOOKUP($C68,Tableau1[],6,0))=INT(((L$4-$D68)/VLOOKUP($C68,Tableau1[],6,0))),$C68&lt;&gt;""),"S","")),"")</f>
        <v>S</v>
      </c>
      <c r="M68" s="17" t="str">
        <f>IFERROR(IF(M$4=$D68,"x",IF(AND(((M$4-$D68)/VLOOKUP($C68,Tableau1[],6,0))=INT(((M$4-$D68)/VLOOKUP($C68,Tableau1[],6,0))),$C68&lt;&gt;""),"S","")),"")</f>
        <v/>
      </c>
      <c r="N68" s="17" t="str">
        <f>IFERROR(IF(N$4=$D68,"x",IF(AND(((N$4-$D68)/VLOOKUP($C68,Tableau1[],6,0))=INT(((N$4-$D68)/VLOOKUP($C68,Tableau1[],6,0))),$C68&lt;&gt;""),"S","")),"")</f>
        <v/>
      </c>
      <c r="O68" s="17" t="str">
        <f>IFERROR(IF(O$4=$D68,"x",IF(AND(((O$4-$D68)/VLOOKUP($C68,Tableau1[],6,0))=INT(((O$4-$D68)/VLOOKUP($C68,Tableau1[],6,0))),$C68&lt;&gt;""),"S","")),"")</f>
        <v/>
      </c>
      <c r="P68" s="17" t="str">
        <f>IFERROR(IF(P$4=$D68,"x",IF(AND(((P$4-$D68)/VLOOKUP($C68,Tableau1[],6,0))=INT(((P$4-$D68)/VLOOKUP($C68,Tableau1[],6,0))),$C68&lt;&gt;""),"S","")),"")</f>
        <v/>
      </c>
      <c r="Q68" s="17" t="str">
        <f>IFERROR(IF(Q$4=$D68,"x",IF(AND(((Q$4-$D68)/VLOOKUP($C68,Tableau1[],6,0))=INT(((Q$4-$D68)/VLOOKUP($C68,Tableau1[],6,0))),$C68&lt;&gt;""),"S","")),"")</f>
        <v/>
      </c>
      <c r="R68" s="17" t="str">
        <f>IFERROR(IF(R$4=$D68,"x",IF(AND(((R$4-$D68)/VLOOKUP($C68,Tableau1[],6,0))=INT(((R$4-$D68)/VLOOKUP($C68,Tableau1[],6,0))),$C68&lt;&gt;""),"S","")),"")</f>
        <v/>
      </c>
      <c r="S68" s="17" t="str">
        <f>IFERROR(IF(S$4=$D68,"x",IF(AND(((S$4-$D68)/VLOOKUP($C68,Tableau1[],6,0))=INT(((S$4-$D68)/VLOOKUP($C68,Tableau1[],6,0))),$C68&lt;&gt;""),"S","")),"")</f>
        <v>S</v>
      </c>
      <c r="T68" s="17" t="str">
        <f>IFERROR(IF(T$4=$D68,"x",IF(AND(((T$4-$D68)/VLOOKUP($C68,Tableau1[],6,0))=INT(((T$4-$D68)/VLOOKUP($C68,Tableau1[],6,0))),$C68&lt;&gt;""),"S","")),"")</f>
        <v/>
      </c>
      <c r="U68" s="17" t="str">
        <f>IFERROR(IF(U$4=$D68,"x",IF(AND(((U$4-$D68)/VLOOKUP($C68,Tableau1[],6,0))=INT(((U$4-$D68)/VLOOKUP($C68,Tableau1[],6,0))),$C68&lt;&gt;""),"S","")),"")</f>
        <v/>
      </c>
      <c r="V68" s="17" t="str">
        <f>IFERROR(IF(V$4=$D68,"x",IF(AND(((V$4-$D68)/VLOOKUP($C68,Tableau1[],6,0))=INT(((V$4-$D68)/VLOOKUP($C68,Tableau1[],6,0))),$C68&lt;&gt;""),"S","")),"")</f>
        <v/>
      </c>
      <c r="W68" s="17" t="str">
        <f>IFERROR(IF(W$4=$D68,"x",IF(AND(((W$4-$D68)/VLOOKUP($C68,Tableau1[],6,0))=INT(((W$4-$D68)/VLOOKUP($C68,Tableau1[],6,0))),$C68&lt;&gt;""),"S","")),"")</f>
        <v/>
      </c>
      <c r="X68" s="17" t="str">
        <f>IFERROR(IF(X$4=$D68,"x",IF(AND(((X$4-$D68)/VLOOKUP($C68,Tableau1[],6,0))=INT(((X$4-$D68)/VLOOKUP($C68,Tableau1[],6,0))),$C68&lt;&gt;""),"S","")),"")</f>
        <v/>
      </c>
      <c r="Y68" s="17" t="str">
        <f>IFERROR(IF(Y$4=$D68,"x",IF(AND(((Y$4-$D68)/VLOOKUP($C68,Tableau1[],6,0))=INT(((Y$4-$D68)/VLOOKUP($C68,Tableau1[],6,0))),$C68&lt;&gt;""),"S","")),"")</f>
        <v/>
      </c>
      <c r="Z68" s="17" t="str">
        <f>IFERROR(IF(Z$4=$D68,"x",IF(AND(((Z$4-$D68)/VLOOKUP($C68,Tableau1[],6,0))=INT(((Z$4-$D68)/VLOOKUP($C68,Tableau1[],6,0))),$C68&lt;&gt;""),"S","")),"")</f>
        <v>S</v>
      </c>
      <c r="AA68" s="17" t="str">
        <f>IFERROR(IF(AA$4=$D68,"x",IF(AND(((AA$4-$D68)/VLOOKUP($C68,Tableau1[],6,0))=INT(((AA$4-$D68)/VLOOKUP($C68,Tableau1[],6,0))),$C68&lt;&gt;""),"S","")),"")</f>
        <v/>
      </c>
      <c r="AB68" s="17" t="str">
        <f>IFERROR(IF(AB$4=$D68,"x",IF(AND(((AB$4-$D68)/VLOOKUP($C68,Tableau1[],6,0))=INT(((AB$4-$D68)/VLOOKUP($C68,Tableau1[],6,0))),$C68&lt;&gt;""),"S","")),"")</f>
        <v/>
      </c>
      <c r="AC68" s="17" t="str">
        <f>IFERROR(IF(AC$4=$D68,"x",IF(AND(((AC$4-$D68)/VLOOKUP($C68,Tableau1[],6,0))=INT(((AC$4-$D68)/VLOOKUP($C68,Tableau1[],6,0))),$C68&lt;&gt;""),"S","")),"")</f>
        <v/>
      </c>
      <c r="AD68" s="17" t="str">
        <f>IFERROR(IF(AD$4=$D68,"x",IF(AND(((AD$4-$D68)/VLOOKUP($C68,Tableau1[],6,0))=INT(((AD$4-$D68)/VLOOKUP($C68,Tableau1[],6,0))),$C68&lt;&gt;""),"S","")),"")</f>
        <v/>
      </c>
      <c r="AE68" s="17" t="str">
        <f>IFERROR(IF(AE$4=$D68,"x",IF(AND(((AE$4-$D68)/VLOOKUP($C68,Tableau1[],6,0))=INT(((AE$4-$D68)/VLOOKUP($C68,Tableau1[],6,0))),$C68&lt;&gt;""),"S","")),"")</f>
        <v/>
      </c>
      <c r="AF68" s="17" t="str">
        <f>IFERROR(IF(AF$4=$D68,"x",IF(AND(((AF$4-$D68)/VLOOKUP($C68,Tableau1[],6,0))=INT(((AF$4-$D68)/VLOOKUP($C68,Tableau1[],6,0))),$C68&lt;&gt;""),"S","")),"")</f>
        <v/>
      </c>
      <c r="AG68" s="17" t="str">
        <f>IFERROR(IF(AG$4=$D68,"x",IF(AND(((AG$4-$D68)/VLOOKUP($C68,Tableau1[],6,0))=INT(((AG$4-$D68)/VLOOKUP($C68,Tableau1[],6,0))),$C68&lt;&gt;""),"S","")),"")</f>
        <v>S</v>
      </c>
      <c r="AH68" s="55" t="str">
        <f>IFERROR(IF(AH$4=$D68,"x",IF(AND(((AH$4-$D68)/VLOOKUP($C68,Tableau1[],6,0))=INT(((AH$4-$D68)/VLOOKUP($C68,Tableau1[],6,0))),$C68&lt;&gt;""),"S","")),"")</f>
        <v/>
      </c>
      <c r="AI68" s="7"/>
      <c r="AK68" s="100"/>
      <c r="AL68" s="100"/>
      <c r="AM68" s="100"/>
      <c r="AN68" s="100"/>
      <c r="AO68" s="100"/>
      <c r="AP68" s="100"/>
      <c r="AQ68" s="100"/>
      <c r="AR68" s="100"/>
      <c r="AS68" s="100"/>
      <c r="AT68" s="100"/>
      <c r="AU68" s="100"/>
      <c r="AV68" s="100"/>
      <c r="AW68" s="100"/>
      <c r="AX68" s="100"/>
      <c r="AY68" s="100"/>
      <c r="AZ68" s="100"/>
      <c r="BA68" s="100"/>
      <c r="BB68" s="100"/>
      <c r="BC68" s="100"/>
      <c r="BD68" s="100"/>
      <c r="BE68" s="100"/>
      <c r="BF68" s="100"/>
      <c r="BG68" s="100"/>
      <c r="BH68" s="100"/>
      <c r="BI68" s="100"/>
      <c r="BJ68" s="100"/>
      <c r="BK68" s="100"/>
      <c r="BL68" s="100"/>
      <c r="BM68" s="100"/>
      <c r="BN68" s="100"/>
      <c r="BO68" s="100"/>
      <c r="BP68" s="100"/>
      <c r="BQ68" s="100"/>
      <c r="BR68" s="100"/>
      <c r="BS68" s="100"/>
      <c r="BT68" s="100"/>
      <c r="BU68" s="100"/>
      <c r="BV68" s="100"/>
      <c r="BW68" s="100"/>
      <c r="BX68" s="100"/>
    </row>
    <row r="69" spans="1:76">
      <c r="A69" s="93"/>
      <c r="B69" s="52"/>
      <c r="C69" s="5" t="s">
        <v>195</v>
      </c>
      <c r="D69" s="18">
        <f>IF(ISBLANK(C69),0,VLOOKUP(C69,Tableau1[],2,0))</f>
        <v>0</v>
      </c>
      <c r="E69" s="15">
        <f>IF(ISBLANK(C69),0,VLOOKUP(C69,Tableau1[],7,0))</f>
        <v>5</v>
      </c>
      <c r="F69" s="24">
        <f t="shared" si="9"/>
        <v>2.1666666666666667E-5</v>
      </c>
      <c r="G69" s="16" t="str">
        <f>IFERROR(IF(G$4=$D69,"x",IF(AND(((G$4-$D69)/VLOOKUP($C69,Tableau1[],6,0))=INT(((G$4-$D69)/VLOOKUP($C69,Tableau1[],6,0))),$C69&lt;&gt;""),"S","")),"")</f>
        <v/>
      </c>
      <c r="H69" s="17" t="str">
        <f>IFERROR(IF(H$4=$D69,"x",IF(AND(((H$4-$D69)/VLOOKUP($C69,Tableau1[],6,0))=INT(((H$4-$D69)/VLOOKUP($C69,Tableau1[],6,0))),$C69&lt;&gt;""),"S","")),"")</f>
        <v/>
      </c>
      <c r="I69" s="17" t="str">
        <f>IFERROR(IF(I$4=$D69,"x",IF(AND(((I$4-$D69)/VLOOKUP($C69,Tableau1[],6,0))=INT(((I$4-$D69)/VLOOKUP($C69,Tableau1[],6,0))),$C69&lt;&gt;""),"S","")),"")</f>
        <v/>
      </c>
      <c r="J69" s="17" t="str">
        <f>IFERROR(IF(J$4=$D69,"x",IF(AND(((J$4-$D69)/VLOOKUP($C69,Tableau1[],6,0))=INT(((J$4-$D69)/VLOOKUP($C69,Tableau1[],6,0))),$C69&lt;&gt;""),"S","")),"")</f>
        <v/>
      </c>
      <c r="K69" s="17" t="str">
        <f>IFERROR(IF(K$4=$D69,"x",IF(AND(((K$4-$D69)/VLOOKUP($C69,Tableau1[],6,0))=INT(((K$4-$D69)/VLOOKUP($C69,Tableau1[],6,0))),$C69&lt;&gt;""),"S","")),"")</f>
        <v/>
      </c>
      <c r="L69" s="17" t="str">
        <f>IFERROR(IF(L$4=$D69,"x",IF(AND(((L$4-$D69)/VLOOKUP($C69,Tableau1[],6,0))=INT(((L$4-$D69)/VLOOKUP($C69,Tableau1[],6,0))),$C69&lt;&gt;""),"S","")),"")</f>
        <v>S</v>
      </c>
      <c r="M69" s="17" t="str">
        <f>IFERROR(IF(M$4=$D69,"x",IF(AND(((M$4-$D69)/VLOOKUP($C69,Tableau1[],6,0))=INT(((M$4-$D69)/VLOOKUP($C69,Tableau1[],6,0))),$C69&lt;&gt;""),"S","")),"")</f>
        <v/>
      </c>
      <c r="N69" s="17" t="str">
        <f>IFERROR(IF(N$4=$D69,"x",IF(AND(((N$4-$D69)/VLOOKUP($C69,Tableau1[],6,0))=INT(((N$4-$D69)/VLOOKUP($C69,Tableau1[],6,0))),$C69&lt;&gt;""),"S","")),"")</f>
        <v/>
      </c>
      <c r="O69" s="17" t="str">
        <f>IFERROR(IF(O$4=$D69,"x",IF(AND(((O$4-$D69)/VLOOKUP($C69,Tableau1[],6,0))=INT(((O$4-$D69)/VLOOKUP($C69,Tableau1[],6,0))),$C69&lt;&gt;""),"S","")),"")</f>
        <v/>
      </c>
      <c r="P69" s="17" t="str">
        <f>IFERROR(IF(P$4=$D69,"x",IF(AND(((P$4-$D69)/VLOOKUP($C69,Tableau1[],6,0))=INT(((P$4-$D69)/VLOOKUP($C69,Tableau1[],6,0))),$C69&lt;&gt;""),"S","")),"")</f>
        <v/>
      </c>
      <c r="Q69" s="17" t="str">
        <f>IFERROR(IF(Q$4=$D69,"x",IF(AND(((Q$4-$D69)/VLOOKUP($C69,Tableau1[],6,0))=INT(((Q$4-$D69)/VLOOKUP($C69,Tableau1[],6,0))),$C69&lt;&gt;""),"S","")),"")</f>
        <v/>
      </c>
      <c r="R69" s="17" t="str">
        <f>IFERROR(IF(R$4=$D69,"x",IF(AND(((R$4-$D69)/VLOOKUP($C69,Tableau1[],6,0))=INT(((R$4-$D69)/VLOOKUP($C69,Tableau1[],6,0))),$C69&lt;&gt;""),"S","")),"")</f>
        <v/>
      </c>
      <c r="S69" s="17" t="str">
        <f>IFERROR(IF(S$4=$D69,"x",IF(AND(((S$4-$D69)/VLOOKUP($C69,Tableau1[],6,0))=INT(((S$4-$D69)/VLOOKUP($C69,Tableau1[],6,0))),$C69&lt;&gt;""),"S","")),"")</f>
        <v>S</v>
      </c>
      <c r="T69" s="17" t="str">
        <f>IFERROR(IF(T$4=$D69,"x",IF(AND(((T$4-$D69)/VLOOKUP($C69,Tableau1[],6,0))=INT(((T$4-$D69)/VLOOKUP($C69,Tableau1[],6,0))),$C69&lt;&gt;""),"S","")),"")</f>
        <v/>
      </c>
      <c r="U69" s="17" t="str">
        <f>IFERROR(IF(U$4=$D69,"x",IF(AND(((U$4-$D69)/VLOOKUP($C69,Tableau1[],6,0))=INT(((U$4-$D69)/VLOOKUP($C69,Tableau1[],6,0))),$C69&lt;&gt;""),"S","")),"")</f>
        <v/>
      </c>
      <c r="V69" s="17" t="str">
        <f>IFERROR(IF(V$4=$D69,"x",IF(AND(((V$4-$D69)/VLOOKUP($C69,Tableau1[],6,0))=INT(((V$4-$D69)/VLOOKUP($C69,Tableau1[],6,0))),$C69&lt;&gt;""),"S","")),"")</f>
        <v/>
      </c>
      <c r="W69" s="17" t="str">
        <f>IFERROR(IF(W$4=$D69,"x",IF(AND(((W$4-$D69)/VLOOKUP($C69,Tableau1[],6,0))=INT(((W$4-$D69)/VLOOKUP($C69,Tableau1[],6,0))),$C69&lt;&gt;""),"S","")),"")</f>
        <v/>
      </c>
      <c r="X69" s="17" t="str">
        <f>IFERROR(IF(X$4=$D69,"x",IF(AND(((X$4-$D69)/VLOOKUP($C69,Tableau1[],6,0))=INT(((X$4-$D69)/VLOOKUP($C69,Tableau1[],6,0))),$C69&lt;&gt;""),"S","")),"")</f>
        <v/>
      </c>
      <c r="Y69" s="17" t="str">
        <f>IFERROR(IF(Y$4=$D69,"x",IF(AND(((Y$4-$D69)/VLOOKUP($C69,Tableau1[],6,0))=INT(((Y$4-$D69)/VLOOKUP($C69,Tableau1[],6,0))),$C69&lt;&gt;""),"S","")),"")</f>
        <v/>
      </c>
      <c r="Z69" s="17" t="str">
        <f>IFERROR(IF(Z$4=$D69,"x",IF(AND(((Z$4-$D69)/VLOOKUP($C69,Tableau1[],6,0))=INT(((Z$4-$D69)/VLOOKUP($C69,Tableau1[],6,0))),$C69&lt;&gt;""),"S","")),"")</f>
        <v>S</v>
      </c>
      <c r="AA69" s="17" t="str">
        <f>IFERROR(IF(AA$4=$D69,"x",IF(AND(((AA$4-$D69)/VLOOKUP($C69,Tableau1[],6,0))=INT(((AA$4-$D69)/VLOOKUP($C69,Tableau1[],6,0))),$C69&lt;&gt;""),"S","")),"")</f>
        <v/>
      </c>
      <c r="AB69" s="17" t="str">
        <f>IFERROR(IF(AB$4=$D69,"x",IF(AND(((AB$4-$D69)/VLOOKUP($C69,Tableau1[],6,0))=INT(((AB$4-$D69)/VLOOKUP($C69,Tableau1[],6,0))),$C69&lt;&gt;""),"S","")),"")</f>
        <v/>
      </c>
      <c r="AC69" s="17" t="str">
        <f>IFERROR(IF(AC$4=$D69,"x",IF(AND(((AC$4-$D69)/VLOOKUP($C69,Tableau1[],6,0))=INT(((AC$4-$D69)/VLOOKUP($C69,Tableau1[],6,0))),$C69&lt;&gt;""),"S","")),"")</f>
        <v/>
      </c>
      <c r="AD69" s="17" t="str">
        <f>IFERROR(IF(AD$4=$D69,"x",IF(AND(((AD$4-$D69)/VLOOKUP($C69,Tableau1[],6,0))=INT(((AD$4-$D69)/VLOOKUP($C69,Tableau1[],6,0))),$C69&lt;&gt;""),"S","")),"")</f>
        <v/>
      </c>
      <c r="AE69" s="17" t="str">
        <f>IFERROR(IF(AE$4=$D69,"x",IF(AND(((AE$4-$D69)/VLOOKUP($C69,Tableau1[],6,0))=INT(((AE$4-$D69)/VLOOKUP($C69,Tableau1[],6,0))),$C69&lt;&gt;""),"S","")),"")</f>
        <v/>
      </c>
      <c r="AF69" s="17" t="str">
        <f>IFERROR(IF(AF$4=$D69,"x",IF(AND(((AF$4-$D69)/VLOOKUP($C69,Tableau1[],6,0))=INT(((AF$4-$D69)/VLOOKUP($C69,Tableau1[],6,0))),$C69&lt;&gt;""),"S","")),"")</f>
        <v/>
      </c>
      <c r="AG69" s="17" t="str">
        <f>IFERROR(IF(AG$4=$D69,"x",IF(AND(((AG$4-$D69)/VLOOKUP($C69,Tableau1[],6,0))=INT(((AG$4-$D69)/VLOOKUP($C69,Tableau1[],6,0))),$C69&lt;&gt;""),"S","")),"")</f>
        <v>S</v>
      </c>
      <c r="AH69" s="55" t="str">
        <f>IFERROR(IF(AH$4=$D69,"x",IF(AND(((AH$4-$D69)/VLOOKUP($C69,Tableau1[],6,0))=INT(((AH$4-$D69)/VLOOKUP($C69,Tableau1[],6,0))),$C69&lt;&gt;""),"S","")),"")</f>
        <v/>
      </c>
      <c r="AI69" s="7"/>
      <c r="AK69" s="100"/>
      <c r="AL69" s="100"/>
      <c r="AM69" s="100"/>
      <c r="AN69" s="100"/>
      <c r="AO69" s="100"/>
      <c r="AP69" s="100"/>
      <c r="AQ69" s="100"/>
      <c r="AR69" s="100"/>
      <c r="AS69" s="100"/>
      <c r="AT69" s="100"/>
      <c r="AU69" s="100"/>
      <c r="AV69" s="100"/>
      <c r="AW69" s="100"/>
      <c r="AX69" s="100"/>
      <c r="AY69" s="100"/>
      <c r="AZ69" s="100"/>
      <c r="BA69" s="100"/>
      <c r="BB69" s="100"/>
      <c r="BC69" s="100"/>
      <c r="BD69" s="100"/>
      <c r="BE69" s="100"/>
      <c r="BF69" s="100"/>
      <c r="BG69" s="100"/>
      <c r="BH69" s="100"/>
      <c r="BI69" s="100"/>
      <c r="BJ69" s="100"/>
      <c r="BK69" s="100"/>
      <c r="BL69" s="100"/>
      <c r="BM69" s="100"/>
      <c r="BN69" s="100"/>
      <c r="BO69" s="100"/>
      <c r="BP69" s="100"/>
      <c r="BQ69" s="100"/>
      <c r="BR69" s="100"/>
      <c r="BS69" s="100"/>
      <c r="BT69" s="100"/>
      <c r="BU69" s="100"/>
      <c r="BV69" s="100"/>
      <c r="BW69" s="100"/>
      <c r="BX69" s="100"/>
    </row>
    <row r="70" spans="1:76">
      <c r="A70" s="93"/>
      <c r="B70" s="52"/>
      <c r="C70" s="5" t="s">
        <v>196</v>
      </c>
      <c r="D70" s="18">
        <f>IF(ISBLANK(C70),0,VLOOKUP(C70,Tableau1[],2,0))</f>
        <v>0</v>
      </c>
      <c r="E70" s="15">
        <f>IF(ISBLANK(C70),0,VLOOKUP(C70,Tableau1[],7,0))</f>
        <v>5</v>
      </c>
      <c r="F70" s="24">
        <f t="shared" si="9"/>
        <v>2.1666666666666667E-5</v>
      </c>
      <c r="G70" s="16" t="str">
        <f>IFERROR(IF(G$4=$D70,"x",IF(AND(((G$4-$D70)/VLOOKUP($C70,Tableau1[],6,0))=INT(((G$4-$D70)/VLOOKUP($C70,Tableau1[],6,0))),$C70&lt;&gt;""),"S","")),"")</f>
        <v/>
      </c>
      <c r="H70" s="17" t="str">
        <f>IFERROR(IF(H$4=$D70,"x",IF(AND(((H$4-$D70)/VLOOKUP($C70,Tableau1[],6,0))=INT(((H$4-$D70)/VLOOKUP($C70,Tableau1[],6,0))),$C70&lt;&gt;""),"S","")),"")</f>
        <v/>
      </c>
      <c r="I70" s="17" t="str">
        <f>IFERROR(IF(I$4=$D70,"x",IF(AND(((I$4-$D70)/VLOOKUP($C70,Tableau1[],6,0))=INT(((I$4-$D70)/VLOOKUP($C70,Tableau1[],6,0))),$C70&lt;&gt;""),"S","")),"")</f>
        <v/>
      </c>
      <c r="J70" s="17" t="str">
        <f>IFERROR(IF(J$4=$D70,"x",IF(AND(((J$4-$D70)/VLOOKUP($C70,Tableau1[],6,0))=INT(((J$4-$D70)/VLOOKUP($C70,Tableau1[],6,0))),$C70&lt;&gt;""),"S","")),"")</f>
        <v/>
      </c>
      <c r="K70" s="17" t="str">
        <f>IFERROR(IF(K$4=$D70,"x",IF(AND(((K$4-$D70)/VLOOKUP($C70,Tableau1[],6,0))=INT(((K$4-$D70)/VLOOKUP($C70,Tableau1[],6,0))),$C70&lt;&gt;""),"S","")),"")</f>
        <v/>
      </c>
      <c r="L70" s="17" t="str">
        <f>IFERROR(IF(L$4=$D70,"x",IF(AND(((L$4-$D70)/VLOOKUP($C70,Tableau1[],6,0))=INT(((L$4-$D70)/VLOOKUP($C70,Tableau1[],6,0))),$C70&lt;&gt;""),"S","")),"")</f>
        <v>S</v>
      </c>
      <c r="M70" s="17" t="str">
        <f>IFERROR(IF(M$4=$D70,"x",IF(AND(((M$4-$D70)/VLOOKUP($C70,Tableau1[],6,0))=INT(((M$4-$D70)/VLOOKUP($C70,Tableau1[],6,0))),$C70&lt;&gt;""),"S","")),"")</f>
        <v/>
      </c>
      <c r="N70" s="17" t="str">
        <f>IFERROR(IF(N$4=$D70,"x",IF(AND(((N$4-$D70)/VLOOKUP($C70,Tableau1[],6,0))=INT(((N$4-$D70)/VLOOKUP($C70,Tableau1[],6,0))),$C70&lt;&gt;""),"S","")),"")</f>
        <v/>
      </c>
      <c r="O70" s="17" t="str">
        <f>IFERROR(IF(O$4=$D70,"x",IF(AND(((O$4-$D70)/VLOOKUP($C70,Tableau1[],6,0))=INT(((O$4-$D70)/VLOOKUP($C70,Tableau1[],6,0))),$C70&lt;&gt;""),"S","")),"")</f>
        <v/>
      </c>
      <c r="P70" s="17" t="str">
        <f>IFERROR(IF(P$4=$D70,"x",IF(AND(((P$4-$D70)/VLOOKUP($C70,Tableau1[],6,0))=INT(((P$4-$D70)/VLOOKUP($C70,Tableau1[],6,0))),$C70&lt;&gt;""),"S","")),"")</f>
        <v/>
      </c>
      <c r="Q70" s="17" t="str">
        <f>IFERROR(IF(Q$4=$D70,"x",IF(AND(((Q$4-$D70)/VLOOKUP($C70,Tableau1[],6,0))=INT(((Q$4-$D70)/VLOOKUP($C70,Tableau1[],6,0))),$C70&lt;&gt;""),"S","")),"")</f>
        <v/>
      </c>
      <c r="R70" s="17" t="str">
        <f>IFERROR(IF(R$4=$D70,"x",IF(AND(((R$4-$D70)/VLOOKUP($C70,Tableau1[],6,0))=INT(((R$4-$D70)/VLOOKUP($C70,Tableau1[],6,0))),$C70&lt;&gt;""),"S","")),"")</f>
        <v/>
      </c>
      <c r="S70" s="17" t="str">
        <f>IFERROR(IF(S$4=$D70,"x",IF(AND(((S$4-$D70)/VLOOKUP($C70,Tableau1[],6,0))=INT(((S$4-$D70)/VLOOKUP($C70,Tableau1[],6,0))),$C70&lt;&gt;""),"S","")),"")</f>
        <v>S</v>
      </c>
      <c r="T70" s="17" t="str">
        <f>IFERROR(IF(T$4=$D70,"x",IF(AND(((T$4-$D70)/VLOOKUP($C70,Tableau1[],6,0))=INT(((T$4-$D70)/VLOOKUP($C70,Tableau1[],6,0))),$C70&lt;&gt;""),"S","")),"")</f>
        <v/>
      </c>
      <c r="U70" s="17" t="str">
        <f>IFERROR(IF(U$4=$D70,"x",IF(AND(((U$4-$D70)/VLOOKUP($C70,Tableau1[],6,0))=INT(((U$4-$D70)/VLOOKUP($C70,Tableau1[],6,0))),$C70&lt;&gt;""),"S","")),"")</f>
        <v/>
      </c>
      <c r="V70" s="17" t="str">
        <f>IFERROR(IF(V$4=$D70,"x",IF(AND(((V$4-$D70)/VLOOKUP($C70,Tableau1[],6,0))=INT(((V$4-$D70)/VLOOKUP($C70,Tableau1[],6,0))),$C70&lt;&gt;""),"S","")),"")</f>
        <v/>
      </c>
      <c r="W70" s="17" t="str">
        <f>IFERROR(IF(W$4=$D70,"x",IF(AND(((W$4-$D70)/VLOOKUP($C70,Tableau1[],6,0))=INT(((W$4-$D70)/VLOOKUP($C70,Tableau1[],6,0))),$C70&lt;&gt;""),"S","")),"")</f>
        <v/>
      </c>
      <c r="X70" s="17" t="str">
        <f>IFERROR(IF(X$4=$D70,"x",IF(AND(((X$4-$D70)/VLOOKUP($C70,Tableau1[],6,0))=INT(((X$4-$D70)/VLOOKUP($C70,Tableau1[],6,0))),$C70&lt;&gt;""),"S","")),"")</f>
        <v/>
      </c>
      <c r="Y70" s="17" t="str">
        <f>IFERROR(IF(Y$4=$D70,"x",IF(AND(((Y$4-$D70)/VLOOKUP($C70,Tableau1[],6,0))=INT(((Y$4-$D70)/VLOOKUP($C70,Tableau1[],6,0))),$C70&lt;&gt;""),"S","")),"")</f>
        <v/>
      </c>
      <c r="Z70" s="17" t="str">
        <f>IFERROR(IF(Z$4=$D70,"x",IF(AND(((Z$4-$D70)/VLOOKUP($C70,Tableau1[],6,0))=INT(((Z$4-$D70)/VLOOKUP($C70,Tableau1[],6,0))),$C70&lt;&gt;""),"S","")),"")</f>
        <v>S</v>
      </c>
      <c r="AA70" s="17" t="str">
        <f>IFERROR(IF(AA$4=$D70,"x",IF(AND(((AA$4-$D70)/VLOOKUP($C70,Tableau1[],6,0))=INT(((AA$4-$D70)/VLOOKUP($C70,Tableau1[],6,0))),$C70&lt;&gt;""),"S","")),"")</f>
        <v/>
      </c>
      <c r="AB70" s="17" t="str">
        <f>IFERROR(IF(AB$4=$D70,"x",IF(AND(((AB$4-$D70)/VLOOKUP($C70,Tableau1[],6,0))=INT(((AB$4-$D70)/VLOOKUP($C70,Tableau1[],6,0))),$C70&lt;&gt;""),"S","")),"")</f>
        <v/>
      </c>
      <c r="AC70" s="17" t="str">
        <f>IFERROR(IF(AC$4=$D70,"x",IF(AND(((AC$4-$D70)/VLOOKUP($C70,Tableau1[],6,0))=INT(((AC$4-$D70)/VLOOKUP($C70,Tableau1[],6,0))),$C70&lt;&gt;""),"S","")),"")</f>
        <v/>
      </c>
      <c r="AD70" s="17" t="str">
        <f>IFERROR(IF(AD$4=$D70,"x",IF(AND(((AD$4-$D70)/VLOOKUP($C70,Tableau1[],6,0))=INT(((AD$4-$D70)/VLOOKUP($C70,Tableau1[],6,0))),$C70&lt;&gt;""),"S","")),"")</f>
        <v/>
      </c>
      <c r="AE70" s="17" t="str">
        <f>IFERROR(IF(AE$4=$D70,"x",IF(AND(((AE$4-$D70)/VLOOKUP($C70,Tableau1[],6,0))=INT(((AE$4-$D70)/VLOOKUP($C70,Tableau1[],6,0))),$C70&lt;&gt;""),"S","")),"")</f>
        <v/>
      </c>
      <c r="AF70" s="17" t="str">
        <f>IFERROR(IF(AF$4=$D70,"x",IF(AND(((AF$4-$D70)/VLOOKUP($C70,Tableau1[],6,0))=INT(((AF$4-$D70)/VLOOKUP($C70,Tableau1[],6,0))),$C70&lt;&gt;""),"S","")),"")</f>
        <v/>
      </c>
      <c r="AG70" s="17" t="str">
        <f>IFERROR(IF(AG$4=$D70,"x",IF(AND(((AG$4-$D70)/VLOOKUP($C70,Tableau1[],6,0))=INT(((AG$4-$D70)/VLOOKUP($C70,Tableau1[],6,0))),$C70&lt;&gt;""),"S","")),"")</f>
        <v>S</v>
      </c>
      <c r="AH70" s="55" t="str">
        <f>IFERROR(IF(AH$4=$D70,"x",IF(AND(((AH$4-$D70)/VLOOKUP($C70,Tableau1[],6,0))=INT(((AH$4-$D70)/VLOOKUP($C70,Tableau1[],6,0))),$C70&lt;&gt;""),"S","")),"")</f>
        <v/>
      </c>
      <c r="AI70" s="7"/>
      <c r="AK70" s="100"/>
      <c r="AL70" s="100"/>
      <c r="AM70" s="100"/>
      <c r="AN70" s="100"/>
      <c r="AO70" s="100"/>
      <c r="AP70" s="100"/>
      <c r="AQ70" s="100"/>
      <c r="AR70" s="100"/>
      <c r="AS70" s="100"/>
      <c r="AT70" s="100"/>
      <c r="AU70" s="100"/>
      <c r="AV70" s="100"/>
      <c r="AW70" s="100"/>
      <c r="AX70" s="100"/>
      <c r="AY70" s="100"/>
      <c r="AZ70" s="100"/>
      <c r="BA70" s="100"/>
      <c r="BB70" s="100"/>
      <c r="BC70" s="100"/>
      <c r="BD70" s="100"/>
      <c r="BE70" s="100"/>
      <c r="BF70" s="100"/>
      <c r="BG70" s="100"/>
      <c r="BH70" s="100"/>
      <c r="BI70" s="100"/>
      <c r="BJ70" s="100"/>
      <c r="BK70" s="100"/>
      <c r="BL70" s="100"/>
      <c r="BM70" s="100"/>
      <c r="BN70" s="100"/>
      <c r="BO70" s="100"/>
      <c r="BP70" s="100"/>
      <c r="BQ70" s="100"/>
      <c r="BR70" s="100"/>
      <c r="BS70" s="100"/>
      <c r="BT70" s="100"/>
      <c r="BU70" s="100"/>
      <c r="BV70" s="100"/>
      <c r="BW70" s="100"/>
      <c r="BX70" s="100"/>
    </row>
    <row r="71" spans="1:76">
      <c r="A71" s="93"/>
      <c r="B71" s="52"/>
      <c r="C71" s="5" t="s">
        <v>197</v>
      </c>
      <c r="D71" s="18">
        <f>IF(ISBLANK(C71),0,VLOOKUP(C71,Tableau1[],2,0))</f>
        <v>0</v>
      </c>
      <c r="E71" s="15">
        <f>IF(ISBLANK(C71),0,VLOOKUP(C71,Tableau1[],7,0))</f>
        <v>5</v>
      </c>
      <c r="F71" s="24">
        <f t="shared" si="9"/>
        <v>2.1666666666666667E-5</v>
      </c>
      <c r="G71" s="16" t="str">
        <f>IFERROR(IF(G$4=$D71,"x",IF(AND(((G$4-$D71)/VLOOKUP($C71,Tableau1[],6,0))=INT(((G$4-$D71)/VLOOKUP($C71,Tableau1[],6,0))),$C71&lt;&gt;""),"S","")),"")</f>
        <v/>
      </c>
      <c r="H71" s="17" t="str">
        <f>IFERROR(IF(H$4=$D71,"x",IF(AND(((H$4-$D71)/VLOOKUP($C71,Tableau1[],6,0))=INT(((H$4-$D71)/VLOOKUP($C71,Tableau1[],6,0))),$C71&lt;&gt;""),"S","")),"")</f>
        <v/>
      </c>
      <c r="I71" s="17" t="str">
        <f>IFERROR(IF(I$4=$D71,"x",IF(AND(((I$4-$D71)/VLOOKUP($C71,Tableau1[],6,0))=INT(((I$4-$D71)/VLOOKUP($C71,Tableau1[],6,0))),$C71&lt;&gt;""),"S","")),"")</f>
        <v/>
      </c>
      <c r="J71" s="17" t="str">
        <f>IFERROR(IF(J$4=$D71,"x",IF(AND(((J$4-$D71)/VLOOKUP($C71,Tableau1[],6,0))=INT(((J$4-$D71)/VLOOKUP($C71,Tableau1[],6,0))),$C71&lt;&gt;""),"S","")),"")</f>
        <v/>
      </c>
      <c r="K71" s="17" t="str">
        <f>IFERROR(IF(K$4=$D71,"x",IF(AND(((K$4-$D71)/VLOOKUP($C71,Tableau1[],6,0))=INT(((K$4-$D71)/VLOOKUP($C71,Tableau1[],6,0))),$C71&lt;&gt;""),"S","")),"")</f>
        <v/>
      </c>
      <c r="L71" s="17" t="str">
        <f>IFERROR(IF(L$4=$D71,"x",IF(AND(((L$4-$D71)/VLOOKUP($C71,Tableau1[],6,0))=INT(((L$4-$D71)/VLOOKUP($C71,Tableau1[],6,0))),$C71&lt;&gt;""),"S","")),"")</f>
        <v>S</v>
      </c>
      <c r="M71" s="17" t="str">
        <f>IFERROR(IF(M$4=$D71,"x",IF(AND(((M$4-$D71)/VLOOKUP($C71,Tableau1[],6,0))=INT(((M$4-$D71)/VLOOKUP($C71,Tableau1[],6,0))),$C71&lt;&gt;""),"S","")),"")</f>
        <v/>
      </c>
      <c r="N71" s="17" t="str">
        <f>IFERROR(IF(N$4=$D71,"x",IF(AND(((N$4-$D71)/VLOOKUP($C71,Tableau1[],6,0))=INT(((N$4-$D71)/VLOOKUP($C71,Tableau1[],6,0))),$C71&lt;&gt;""),"S","")),"")</f>
        <v/>
      </c>
      <c r="O71" s="17" t="str">
        <f>IFERROR(IF(O$4=$D71,"x",IF(AND(((O$4-$D71)/VLOOKUP($C71,Tableau1[],6,0))=INT(((O$4-$D71)/VLOOKUP($C71,Tableau1[],6,0))),$C71&lt;&gt;""),"S","")),"")</f>
        <v/>
      </c>
      <c r="P71" s="17" t="str">
        <f>IFERROR(IF(P$4=$D71,"x",IF(AND(((P$4-$D71)/VLOOKUP($C71,Tableau1[],6,0))=INT(((P$4-$D71)/VLOOKUP($C71,Tableau1[],6,0))),$C71&lt;&gt;""),"S","")),"")</f>
        <v/>
      </c>
      <c r="Q71" s="17" t="str">
        <f>IFERROR(IF(Q$4=$D71,"x",IF(AND(((Q$4-$D71)/VLOOKUP($C71,Tableau1[],6,0))=INT(((Q$4-$D71)/VLOOKUP($C71,Tableau1[],6,0))),$C71&lt;&gt;""),"S","")),"")</f>
        <v/>
      </c>
      <c r="R71" s="17" t="str">
        <f>IFERROR(IF(R$4=$D71,"x",IF(AND(((R$4-$D71)/VLOOKUP($C71,Tableau1[],6,0))=INT(((R$4-$D71)/VLOOKUP($C71,Tableau1[],6,0))),$C71&lt;&gt;""),"S","")),"")</f>
        <v/>
      </c>
      <c r="S71" s="17" t="str">
        <f>IFERROR(IF(S$4=$D71,"x",IF(AND(((S$4-$D71)/VLOOKUP($C71,Tableau1[],6,0))=INT(((S$4-$D71)/VLOOKUP($C71,Tableau1[],6,0))),$C71&lt;&gt;""),"S","")),"")</f>
        <v>S</v>
      </c>
      <c r="T71" s="17" t="str">
        <f>IFERROR(IF(T$4=$D71,"x",IF(AND(((T$4-$D71)/VLOOKUP($C71,Tableau1[],6,0))=INT(((T$4-$D71)/VLOOKUP($C71,Tableau1[],6,0))),$C71&lt;&gt;""),"S","")),"")</f>
        <v/>
      </c>
      <c r="U71" s="17" t="str">
        <f>IFERROR(IF(U$4=$D71,"x",IF(AND(((U$4-$D71)/VLOOKUP($C71,Tableau1[],6,0))=INT(((U$4-$D71)/VLOOKUP($C71,Tableau1[],6,0))),$C71&lt;&gt;""),"S","")),"")</f>
        <v/>
      </c>
      <c r="V71" s="17" t="str">
        <f>IFERROR(IF(V$4=$D71,"x",IF(AND(((V$4-$D71)/VLOOKUP($C71,Tableau1[],6,0))=INT(((V$4-$D71)/VLOOKUP($C71,Tableau1[],6,0))),$C71&lt;&gt;""),"S","")),"")</f>
        <v/>
      </c>
      <c r="W71" s="17" t="str">
        <f>IFERROR(IF(W$4=$D71,"x",IF(AND(((W$4-$D71)/VLOOKUP($C71,Tableau1[],6,0))=INT(((W$4-$D71)/VLOOKUP($C71,Tableau1[],6,0))),$C71&lt;&gt;""),"S","")),"")</f>
        <v/>
      </c>
      <c r="X71" s="17" t="str">
        <f>IFERROR(IF(X$4=$D71,"x",IF(AND(((X$4-$D71)/VLOOKUP($C71,Tableau1[],6,0))=INT(((X$4-$D71)/VLOOKUP($C71,Tableau1[],6,0))),$C71&lt;&gt;""),"S","")),"")</f>
        <v/>
      </c>
      <c r="Y71" s="17" t="str">
        <f>IFERROR(IF(Y$4=$D71,"x",IF(AND(((Y$4-$D71)/VLOOKUP($C71,Tableau1[],6,0))=INT(((Y$4-$D71)/VLOOKUP($C71,Tableau1[],6,0))),$C71&lt;&gt;""),"S","")),"")</f>
        <v/>
      </c>
      <c r="Z71" s="17" t="str">
        <f>IFERROR(IF(Z$4=$D71,"x",IF(AND(((Z$4-$D71)/VLOOKUP($C71,Tableau1[],6,0))=INT(((Z$4-$D71)/VLOOKUP($C71,Tableau1[],6,0))),$C71&lt;&gt;""),"S","")),"")</f>
        <v>S</v>
      </c>
      <c r="AA71" s="17" t="str">
        <f>IFERROR(IF(AA$4=$D71,"x",IF(AND(((AA$4-$D71)/VLOOKUP($C71,Tableau1[],6,0))=INT(((AA$4-$D71)/VLOOKUP($C71,Tableau1[],6,0))),$C71&lt;&gt;""),"S","")),"")</f>
        <v/>
      </c>
      <c r="AB71" s="17" t="str">
        <f>IFERROR(IF(AB$4=$D71,"x",IF(AND(((AB$4-$D71)/VLOOKUP($C71,Tableau1[],6,0))=INT(((AB$4-$D71)/VLOOKUP($C71,Tableau1[],6,0))),$C71&lt;&gt;""),"S","")),"")</f>
        <v/>
      </c>
      <c r="AC71" s="17" t="str">
        <f>IFERROR(IF(AC$4=$D71,"x",IF(AND(((AC$4-$D71)/VLOOKUP($C71,Tableau1[],6,0))=INT(((AC$4-$D71)/VLOOKUP($C71,Tableau1[],6,0))),$C71&lt;&gt;""),"S","")),"")</f>
        <v/>
      </c>
      <c r="AD71" s="17" t="str">
        <f>IFERROR(IF(AD$4=$D71,"x",IF(AND(((AD$4-$D71)/VLOOKUP($C71,Tableau1[],6,0))=INT(((AD$4-$D71)/VLOOKUP($C71,Tableau1[],6,0))),$C71&lt;&gt;""),"S","")),"")</f>
        <v/>
      </c>
      <c r="AE71" s="17" t="str">
        <f>IFERROR(IF(AE$4=$D71,"x",IF(AND(((AE$4-$D71)/VLOOKUP($C71,Tableau1[],6,0))=INT(((AE$4-$D71)/VLOOKUP($C71,Tableau1[],6,0))),$C71&lt;&gt;""),"S","")),"")</f>
        <v/>
      </c>
      <c r="AF71" s="17" t="str">
        <f>IFERROR(IF(AF$4=$D71,"x",IF(AND(((AF$4-$D71)/VLOOKUP($C71,Tableau1[],6,0))=INT(((AF$4-$D71)/VLOOKUP($C71,Tableau1[],6,0))),$C71&lt;&gt;""),"S","")),"")</f>
        <v/>
      </c>
      <c r="AG71" s="17" t="str">
        <f>IFERROR(IF(AG$4=$D71,"x",IF(AND(((AG$4-$D71)/VLOOKUP($C71,Tableau1[],6,0))=INT(((AG$4-$D71)/VLOOKUP($C71,Tableau1[],6,0))),$C71&lt;&gt;""),"S","")),"")</f>
        <v>S</v>
      </c>
      <c r="AH71" s="55" t="str">
        <f>IFERROR(IF(AH$4=$D71,"x",IF(AND(((AH$4-$D71)/VLOOKUP($C71,Tableau1[],6,0))=INT(((AH$4-$D71)/VLOOKUP($C71,Tableau1[],6,0))),$C71&lt;&gt;""),"S","")),"")</f>
        <v/>
      </c>
      <c r="AI71" s="7"/>
      <c r="AK71" s="100"/>
      <c r="AL71" s="100"/>
      <c r="AM71" s="100"/>
      <c r="AN71" s="100"/>
      <c r="AO71" s="100"/>
      <c r="AP71" s="100"/>
      <c r="AQ71" s="100"/>
      <c r="AR71" s="100"/>
      <c r="AS71" s="100"/>
      <c r="AT71" s="100"/>
      <c r="AU71" s="100"/>
      <c r="AV71" s="100"/>
      <c r="AW71" s="100"/>
      <c r="AX71" s="100"/>
      <c r="AY71" s="100"/>
      <c r="AZ71" s="100"/>
      <c r="BA71" s="100"/>
      <c r="BB71" s="100"/>
      <c r="BC71" s="100"/>
      <c r="BD71" s="100"/>
      <c r="BE71" s="100"/>
      <c r="BF71" s="100"/>
      <c r="BG71" s="100"/>
      <c r="BH71" s="100"/>
      <c r="BI71" s="100"/>
      <c r="BJ71" s="100"/>
      <c r="BK71" s="100"/>
      <c r="BL71" s="100"/>
      <c r="BM71" s="100"/>
      <c r="BN71" s="100"/>
      <c r="BO71" s="100"/>
      <c r="BP71" s="100"/>
      <c r="BQ71" s="100"/>
      <c r="BR71" s="100"/>
      <c r="BS71" s="100"/>
      <c r="BT71" s="100"/>
      <c r="BU71" s="100"/>
      <c r="BV71" s="100"/>
      <c r="BW71" s="100"/>
      <c r="BX71" s="100"/>
    </row>
    <row r="72" spans="1:76">
      <c r="A72" s="93"/>
      <c r="B72" s="52"/>
      <c r="C72" s="5" t="s">
        <v>198</v>
      </c>
      <c r="D72" s="18">
        <f>IF(ISBLANK(C72),0,VLOOKUP(C72,Tableau1[],2,0))</f>
        <v>0</v>
      </c>
      <c r="E72" s="15">
        <f>IF(ISBLANK(C72),0,VLOOKUP(C72,Tableau1[],7,0))</f>
        <v>1</v>
      </c>
      <c r="F72" s="24">
        <f t="shared" si="9"/>
        <v>4.3333333333333331E-6</v>
      </c>
      <c r="G72" s="16" t="str">
        <f>IFERROR(IF(G$4=$D72,"x",IF(AND(((G$4-$D72)/VLOOKUP($C72,Tableau1[],6,0))=INT(((G$4-$D72)/VLOOKUP($C72,Tableau1[],6,0))),$C72&lt;&gt;""),"S","")),"")</f>
        <v/>
      </c>
      <c r="H72" s="17" t="str">
        <f>IFERROR(IF(H$4=$D72,"x",IF(AND(((H$4-$D72)/VLOOKUP($C72,Tableau1[],6,0))=INT(((H$4-$D72)/VLOOKUP($C72,Tableau1[],6,0))),$C72&lt;&gt;""),"S","")),"")</f>
        <v/>
      </c>
      <c r="I72" s="17" t="str">
        <f>IFERROR(IF(I$4=$D72,"x",IF(AND(((I$4-$D72)/VLOOKUP($C72,Tableau1[],6,0))=INT(((I$4-$D72)/VLOOKUP($C72,Tableau1[],6,0))),$C72&lt;&gt;""),"S","")),"")</f>
        <v/>
      </c>
      <c r="J72" s="17" t="str">
        <f>IFERROR(IF(J$4=$D72,"x",IF(AND(((J$4-$D72)/VLOOKUP($C72,Tableau1[],6,0))=INT(((J$4-$D72)/VLOOKUP($C72,Tableau1[],6,0))),$C72&lt;&gt;""),"S","")),"")</f>
        <v/>
      </c>
      <c r="K72" s="17" t="str">
        <f>IFERROR(IF(K$4=$D72,"x",IF(AND(((K$4-$D72)/VLOOKUP($C72,Tableau1[],6,0))=INT(((K$4-$D72)/VLOOKUP($C72,Tableau1[],6,0))),$C72&lt;&gt;""),"S","")),"")</f>
        <v/>
      </c>
      <c r="L72" s="17" t="str">
        <f>IFERROR(IF(L$4=$D72,"x",IF(AND(((L$4-$D72)/VLOOKUP($C72,Tableau1[],6,0))=INT(((L$4-$D72)/VLOOKUP($C72,Tableau1[],6,0))),$C72&lt;&gt;""),"S","")),"")</f>
        <v>S</v>
      </c>
      <c r="M72" s="17" t="str">
        <f>IFERROR(IF(M$4=$D72,"x",IF(AND(((M$4-$D72)/VLOOKUP($C72,Tableau1[],6,0))=INT(((M$4-$D72)/VLOOKUP($C72,Tableau1[],6,0))),$C72&lt;&gt;""),"S","")),"")</f>
        <v/>
      </c>
      <c r="N72" s="17" t="str">
        <f>IFERROR(IF(N$4=$D72,"x",IF(AND(((N$4-$D72)/VLOOKUP($C72,Tableau1[],6,0))=INT(((N$4-$D72)/VLOOKUP($C72,Tableau1[],6,0))),$C72&lt;&gt;""),"S","")),"")</f>
        <v/>
      </c>
      <c r="O72" s="17" t="str">
        <f>IFERROR(IF(O$4=$D72,"x",IF(AND(((O$4-$D72)/VLOOKUP($C72,Tableau1[],6,0))=INT(((O$4-$D72)/VLOOKUP($C72,Tableau1[],6,0))),$C72&lt;&gt;""),"S","")),"")</f>
        <v/>
      </c>
      <c r="P72" s="17" t="str">
        <f>IFERROR(IF(P$4=$D72,"x",IF(AND(((P$4-$D72)/VLOOKUP($C72,Tableau1[],6,0))=INT(((P$4-$D72)/VLOOKUP($C72,Tableau1[],6,0))),$C72&lt;&gt;""),"S","")),"")</f>
        <v/>
      </c>
      <c r="Q72" s="17" t="str">
        <f>IFERROR(IF(Q$4=$D72,"x",IF(AND(((Q$4-$D72)/VLOOKUP($C72,Tableau1[],6,0))=INT(((Q$4-$D72)/VLOOKUP($C72,Tableau1[],6,0))),$C72&lt;&gt;""),"S","")),"")</f>
        <v/>
      </c>
      <c r="R72" s="17" t="str">
        <f>IFERROR(IF(R$4=$D72,"x",IF(AND(((R$4-$D72)/VLOOKUP($C72,Tableau1[],6,0))=INT(((R$4-$D72)/VLOOKUP($C72,Tableau1[],6,0))),$C72&lt;&gt;""),"S","")),"")</f>
        <v/>
      </c>
      <c r="S72" s="17" t="str">
        <f>IFERROR(IF(S$4=$D72,"x",IF(AND(((S$4-$D72)/VLOOKUP($C72,Tableau1[],6,0))=INT(((S$4-$D72)/VLOOKUP($C72,Tableau1[],6,0))),$C72&lt;&gt;""),"S","")),"")</f>
        <v>S</v>
      </c>
      <c r="T72" s="17" t="str">
        <f>IFERROR(IF(T$4=$D72,"x",IF(AND(((T$4-$D72)/VLOOKUP($C72,Tableau1[],6,0))=INT(((T$4-$D72)/VLOOKUP($C72,Tableau1[],6,0))),$C72&lt;&gt;""),"S","")),"")</f>
        <v/>
      </c>
      <c r="U72" s="17" t="str">
        <f>IFERROR(IF(U$4=$D72,"x",IF(AND(((U$4-$D72)/VLOOKUP($C72,Tableau1[],6,0))=INT(((U$4-$D72)/VLOOKUP($C72,Tableau1[],6,0))),$C72&lt;&gt;""),"S","")),"")</f>
        <v/>
      </c>
      <c r="V72" s="17" t="str">
        <f>IFERROR(IF(V$4=$D72,"x",IF(AND(((V$4-$D72)/VLOOKUP($C72,Tableau1[],6,0))=INT(((V$4-$D72)/VLOOKUP($C72,Tableau1[],6,0))),$C72&lt;&gt;""),"S","")),"")</f>
        <v/>
      </c>
      <c r="W72" s="17" t="str">
        <f>IFERROR(IF(W$4=$D72,"x",IF(AND(((W$4-$D72)/VLOOKUP($C72,Tableau1[],6,0))=INT(((W$4-$D72)/VLOOKUP($C72,Tableau1[],6,0))),$C72&lt;&gt;""),"S","")),"")</f>
        <v/>
      </c>
      <c r="X72" s="17" t="str">
        <f>IFERROR(IF(X$4=$D72,"x",IF(AND(((X$4-$D72)/VLOOKUP($C72,Tableau1[],6,0))=INT(((X$4-$D72)/VLOOKUP($C72,Tableau1[],6,0))),$C72&lt;&gt;""),"S","")),"")</f>
        <v/>
      </c>
      <c r="Y72" s="17" t="str">
        <f>IFERROR(IF(Y$4=$D72,"x",IF(AND(((Y$4-$D72)/VLOOKUP($C72,Tableau1[],6,0))=INT(((Y$4-$D72)/VLOOKUP($C72,Tableau1[],6,0))),$C72&lt;&gt;""),"S","")),"")</f>
        <v/>
      </c>
      <c r="Z72" s="17" t="str">
        <f>IFERROR(IF(Z$4=$D72,"x",IF(AND(((Z$4-$D72)/VLOOKUP($C72,Tableau1[],6,0))=INT(((Z$4-$D72)/VLOOKUP($C72,Tableau1[],6,0))),$C72&lt;&gt;""),"S","")),"")</f>
        <v>S</v>
      </c>
      <c r="AA72" s="17" t="str">
        <f>IFERROR(IF(AA$4=$D72,"x",IF(AND(((AA$4-$D72)/VLOOKUP($C72,Tableau1[],6,0))=INT(((AA$4-$D72)/VLOOKUP($C72,Tableau1[],6,0))),$C72&lt;&gt;""),"S","")),"")</f>
        <v/>
      </c>
      <c r="AB72" s="17" t="str">
        <f>IFERROR(IF(AB$4=$D72,"x",IF(AND(((AB$4-$D72)/VLOOKUP($C72,Tableau1[],6,0))=INT(((AB$4-$D72)/VLOOKUP($C72,Tableau1[],6,0))),$C72&lt;&gt;""),"S","")),"")</f>
        <v/>
      </c>
      <c r="AC72" s="17" t="str">
        <f>IFERROR(IF(AC$4=$D72,"x",IF(AND(((AC$4-$D72)/VLOOKUP($C72,Tableau1[],6,0))=INT(((AC$4-$D72)/VLOOKUP($C72,Tableau1[],6,0))),$C72&lt;&gt;""),"S","")),"")</f>
        <v/>
      </c>
      <c r="AD72" s="17" t="str">
        <f>IFERROR(IF(AD$4=$D72,"x",IF(AND(((AD$4-$D72)/VLOOKUP($C72,Tableau1[],6,0))=INT(((AD$4-$D72)/VLOOKUP($C72,Tableau1[],6,0))),$C72&lt;&gt;""),"S","")),"")</f>
        <v/>
      </c>
      <c r="AE72" s="17" t="str">
        <f>IFERROR(IF(AE$4=$D72,"x",IF(AND(((AE$4-$D72)/VLOOKUP($C72,Tableau1[],6,0))=INT(((AE$4-$D72)/VLOOKUP($C72,Tableau1[],6,0))),$C72&lt;&gt;""),"S","")),"")</f>
        <v/>
      </c>
      <c r="AF72" s="17" t="str">
        <f>IFERROR(IF(AF$4=$D72,"x",IF(AND(((AF$4-$D72)/VLOOKUP($C72,Tableau1[],6,0))=INT(((AF$4-$D72)/VLOOKUP($C72,Tableau1[],6,0))),$C72&lt;&gt;""),"S","")),"")</f>
        <v/>
      </c>
      <c r="AG72" s="17" t="str">
        <f>IFERROR(IF(AG$4=$D72,"x",IF(AND(((AG$4-$D72)/VLOOKUP($C72,Tableau1[],6,0))=INT(((AG$4-$D72)/VLOOKUP($C72,Tableau1[],6,0))),$C72&lt;&gt;""),"S","")),"")</f>
        <v>S</v>
      </c>
      <c r="AH72" s="55" t="str">
        <f>IFERROR(IF(AH$4=$D72,"x",IF(AND(((AH$4-$D72)/VLOOKUP($C72,Tableau1[],6,0))=INT(((AH$4-$D72)/VLOOKUP($C72,Tableau1[],6,0))),$C72&lt;&gt;""),"S","")),"")</f>
        <v/>
      </c>
      <c r="AI72" s="7"/>
      <c r="AK72" s="100"/>
      <c r="AL72" s="100"/>
      <c r="AM72" s="100"/>
      <c r="AN72" s="100"/>
      <c r="AO72" s="100"/>
      <c r="AP72" s="100"/>
      <c r="AQ72" s="100"/>
      <c r="AR72" s="100"/>
      <c r="AS72" s="100"/>
      <c r="AT72" s="100"/>
      <c r="AU72" s="100"/>
      <c r="AV72" s="100"/>
      <c r="AW72" s="100"/>
      <c r="AX72" s="100"/>
      <c r="AY72" s="100"/>
      <c r="AZ72" s="100"/>
      <c r="BA72" s="100"/>
      <c r="BB72" s="100"/>
      <c r="BC72" s="100"/>
      <c r="BD72" s="100"/>
      <c r="BE72" s="100"/>
      <c r="BF72" s="100"/>
      <c r="BG72" s="100"/>
      <c r="BH72" s="100"/>
      <c r="BI72" s="100"/>
      <c r="BJ72" s="100"/>
      <c r="BK72" s="100"/>
      <c r="BL72" s="100"/>
      <c r="BM72" s="100"/>
      <c r="BN72" s="100"/>
      <c r="BO72" s="100"/>
      <c r="BP72" s="100"/>
      <c r="BQ72" s="100"/>
      <c r="BR72" s="100"/>
      <c r="BS72" s="100"/>
      <c r="BT72" s="100"/>
      <c r="BU72" s="100"/>
      <c r="BV72" s="100"/>
      <c r="BW72" s="100"/>
      <c r="BX72" s="100"/>
    </row>
    <row r="73" spans="1:76">
      <c r="A73" s="93"/>
      <c r="B73" s="52"/>
      <c r="C73" s="5" t="s">
        <v>199</v>
      </c>
      <c r="D73" s="18">
        <f>IF(ISBLANK(C73),0,VLOOKUP(C73,Tableau1[],2,0))</f>
        <v>0</v>
      </c>
      <c r="E73" s="15">
        <f>IF(ISBLANK(C73),0,VLOOKUP(C73,Tableau1[],7,0))</f>
        <v>15</v>
      </c>
      <c r="F73" s="24">
        <f t="shared" si="9"/>
        <v>6.4999999999999994E-5</v>
      </c>
      <c r="G73" s="16" t="str">
        <f>IFERROR(IF(G$4=$D73,"x",IF(AND(((G$4-$D73)/VLOOKUP($C73,Tableau1[],6,0))=INT(((G$4-$D73)/VLOOKUP($C73,Tableau1[],6,0))),$C73&lt;&gt;""),"S","")),"")</f>
        <v/>
      </c>
      <c r="H73" s="17" t="str">
        <f>IFERROR(IF(H$4=$D73,"x",IF(AND(((H$4-$D73)/VLOOKUP($C73,Tableau1[],6,0))=INT(((H$4-$D73)/VLOOKUP($C73,Tableau1[],6,0))),$C73&lt;&gt;""),"S","")),"")</f>
        <v/>
      </c>
      <c r="I73" s="17" t="str">
        <f>IFERROR(IF(I$4=$D73,"x",IF(AND(((I$4-$D73)/VLOOKUP($C73,Tableau1[],6,0))=INT(((I$4-$D73)/VLOOKUP($C73,Tableau1[],6,0))),$C73&lt;&gt;""),"S","")),"")</f>
        <v/>
      </c>
      <c r="J73" s="17" t="str">
        <f>IFERROR(IF(J$4=$D73,"x",IF(AND(((J$4-$D73)/VLOOKUP($C73,Tableau1[],6,0))=INT(((J$4-$D73)/VLOOKUP($C73,Tableau1[],6,0))),$C73&lt;&gt;""),"S","")),"")</f>
        <v/>
      </c>
      <c r="K73" s="17" t="str">
        <f>IFERROR(IF(K$4=$D73,"x",IF(AND(((K$4-$D73)/VLOOKUP($C73,Tableau1[],6,0))=INT(((K$4-$D73)/VLOOKUP($C73,Tableau1[],6,0))),$C73&lt;&gt;""),"S","")),"")</f>
        <v/>
      </c>
      <c r="L73" s="17" t="str">
        <f>IFERROR(IF(L$4=$D73,"x",IF(AND(((L$4-$D73)/VLOOKUP($C73,Tableau1[],6,0))=INT(((L$4-$D73)/VLOOKUP($C73,Tableau1[],6,0))),$C73&lt;&gt;""),"S","")),"")</f>
        <v/>
      </c>
      <c r="M73" s="17" t="str">
        <f>IFERROR(IF(M$4=$D73,"x",IF(AND(((M$4-$D73)/VLOOKUP($C73,Tableau1[],6,0))=INT(((M$4-$D73)/VLOOKUP($C73,Tableau1[],6,0))),$C73&lt;&gt;""),"S","")),"")</f>
        <v/>
      </c>
      <c r="N73" s="17" t="str">
        <f>IFERROR(IF(N$4=$D73,"x",IF(AND(((N$4-$D73)/VLOOKUP($C73,Tableau1[],6,0))=INT(((N$4-$D73)/VLOOKUP($C73,Tableau1[],6,0))),$C73&lt;&gt;""),"S","")),"")</f>
        <v/>
      </c>
      <c r="O73" s="17" t="str">
        <f>IFERROR(IF(O$4=$D73,"x",IF(AND(((O$4-$D73)/VLOOKUP($C73,Tableau1[],6,0))=INT(((O$4-$D73)/VLOOKUP($C73,Tableau1[],6,0))),$C73&lt;&gt;""),"S","")),"")</f>
        <v/>
      </c>
      <c r="P73" s="17" t="str">
        <f>IFERROR(IF(P$4=$D73,"x",IF(AND(((P$4-$D73)/VLOOKUP($C73,Tableau1[],6,0))=INT(((P$4-$D73)/VLOOKUP($C73,Tableau1[],6,0))),$C73&lt;&gt;""),"S","")),"")</f>
        <v/>
      </c>
      <c r="Q73" s="17" t="str">
        <f>IFERROR(IF(Q$4=$D73,"x",IF(AND(((Q$4-$D73)/VLOOKUP($C73,Tableau1[],6,0))=INT(((Q$4-$D73)/VLOOKUP($C73,Tableau1[],6,0))),$C73&lt;&gt;""),"S","")),"")</f>
        <v/>
      </c>
      <c r="R73" s="17" t="str">
        <f>IFERROR(IF(R$4=$D73,"x",IF(AND(((R$4-$D73)/VLOOKUP($C73,Tableau1[],6,0))=INT(((R$4-$D73)/VLOOKUP($C73,Tableau1[],6,0))),$C73&lt;&gt;""),"S","")),"")</f>
        <v/>
      </c>
      <c r="S73" s="17" t="str">
        <f>IFERROR(IF(S$4=$D73,"x",IF(AND(((S$4-$D73)/VLOOKUP($C73,Tableau1[],6,0))=INT(((S$4-$D73)/VLOOKUP($C73,Tableau1[],6,0))),$C73&lt;&gt;""),"S","")),"")</f>
        <v/>
      </c>
      <c r="T73" s="17" t="str">
        <f>IFERROR(IF(T$4=$D73,"x",IF(AND(((T$4-$D73)/VLOOKUP($C73,Tableau1[],6,0))=INT(((T$4-$D73)/VLOOKUP($C73,Tableau1[],6,0))),$C73&lt;&gt;""),"S","")),"")</f>
        <v/>
      </c>
      <c r="U73" s="17" t="str">
        <f>IFERROR(IF(U$4=$D73,"x",IF(AND(((U$4-$D73)/VLOOKUP($C73,Tableau1[],6,0))=INT(((U$4-$D73)/VLOOKUP($C73,Tableau1[],6,0))),$C73&lt;&gt;""),"S","")),"")</f>
        <v/>
      </c>
      <c r="V73" s="17" t="str">
        <f>IFERROR(IF(V$4=$D73,"x",IF(AND(((V$4-$D73)/VLOOKUP($C73,Tableau1[],6,0))=INT(((V$4-$D73)/VLOOKUP($C73,Tableau1[],6,0))),$C73&lt;&gt;""),"S","")),"")</f>
        <v/>
      </c>
      <c r="W73" s="17" t="str">
        <f>IFERROR(IF(W$4=$D73,"x",IF(AND(((W$4-$D73)/VLOOKUP($C73,Tableau1[],6,0))=INT(((W$4-$D73)/VLOOKUP($C73,Tableau1[],6,0))),$C73&lt;&gt;""),"S","")),"")</f>
        <v/>
      </c>
      <c r="X73" s="17" t="str">
        <f>IFERROR(IF(X$4=$D73,"x",IF(AND(((X$4-$D73)/VLOOKUP($C73,Tableau1[],6,0))=INT(((X$4-$D73)/VLOOKUP($C73,Tableau1[],6,0))),$C73&lt;&gt;""),"S","")),"")</f>
        <v/>
      </c>
      <c r="Y73" s="17" t="str">
        <f>IFERROR(IF(Y$4=$D73,"x",IF(AND(((Y$4-$D73)/VLOOKUP($C73,Tableau1[],6,0))=INT(((Y$4-$D73)/VLOOKUP($C73,Tableau1[],6,0))),$C73&lt;&gt;""),"S","")),"")</f>
        <v/>
      </c>
      <c r="Z73" s="17" t="str">
        <f>IFERROR(IF(Z$4=$D73,"x",IF(AND(((Z$4-$D73)/VLOOKUP($C73,Tableau1[],6,0))=INT(((Z$4-$D73)/VLOOKUP($C73,Tableau1[],6,0))),$C73&lt;&gt;""),"S","")),"")</f>
        <v/>
      </c>
      <c r="AA73" s="17" t="str">
        <f>IFERROR(IF(AA$4=$D73,"x",IF(AND(((AA$4-$D73)/VLOOKUP($C73,Tableau1[],6,0))=INT(((AA$4-$D73)/VLOOKUP($C73,Tableau1[],6,0))),$C73&lt;&gt;""),"S","")),"")</f>
        <v/>
      </c>
      <c r="AB73" s="17" t="str">
        <f>IFERROR(IF(AB$4=$D73,"x",IF(AND(((AB$4-$D73)/VLOOKUP($C73,Tableau1[],6,0))=INT(((AB$4-$D73)/VLOOKUP($C73,Tableau1[],6,0))),$C73&lt;&gt;""),"S","")),"")</f>
        <v/>
      </c>
      <c r="AC73" s="17" t="str">
        <f>IFERROR(IF(AC$4=$D73,"x",IF(AND(((AC$4-$D73)/VLOOKUP($C73,Tableau1[],6,0))=INT(((AC$4-$D73)/VLOOKUP($C73,Tableau1[],6,0))),$C73&lt;&gt;""),"S","")),"")</f>
        <v/>
      </c>
      <c r="AD73" s="17" t="str">
        <f>IFERROR(IF(AD$4=$D73,"x",IF(AND(((AD$4-$D73)/VLOOKUP($C73,Tableau1[],6,0))=INT(((AD$4-$D73)/VLOOKUP($C73,Tableau1[],6,0))),$C73&lt;&gt;""),"S","")),"")</f>
        <v/>
      </c>
      <c r="AE73" s="17" t="str">
        <f>IFERROR(IF(AE$4=$D73,"x",IF(AND(((AE$4-$D73)/VLOOKUP($C73,Tableau1[],6,0))=INT(((AE$4-$D73)/VLOOKUP($C73,Tableau1[],6,0))),$C73&lt;&gt;""),"S","")),"")</f>
        <v/>
      </c>
      <c r="AF73" s="17" t="str">
        <f>IFERROR(IF(AF$4=$D73,"x",IF(AND(((AF$4-$D73)/VLOOKUP($C73,Tableau1[],6,0))=INT(((AF$4-$D73)/VLOOKUP($C73,Tableau1[],6,0))),$C73&lt;&gt;""),"S","")),"")</f>
        <v>S</v>
      </c>
      <c r="AG73" s="17" t="str">
        <f>IFERROR(IF(AG$4=$D73,"x",IF(AND(((AG$4-$D73)/VLOOKUP($C73,Tableau1[],6,0))=INT(((AG$4-$D73)/VLOOKUP($C73,Tableau1[],6,0))),$C73&lt;&gt;""),"S","")),"")</f>
        <v/>
      </c>
      <c r="AH73" s="55" t="str">
        <f>IFERROR(IF(AH$4=$D73,"x",IF(AND(((AH$4-$D73)/VLOOKUP($C73,Tableau1[],6,0))=INT(((AH$4-$D73)/VLOOKUP($C73,Tableau1[],6,0))),$C73&lt;&gt;""),"S","")),"")</f>
        <v/>
      </c>
      <c r="AI73" s="7"/>
      <c r="AK73" s="100"/>
      <c r="AL73" s="100"/>
      <c r="AM73" s="100"/>
      <c r="AN73" s="100"/>
      <c r="AO73" s="100"/>
      <c r="AP73" s="100"/>
      <c r="AQ73" s="100"/>
      <c r="AR73" s="100"/>
      <c r="AS73" s="100"/>
      <c r="AT73" s="100"/>
      <c r="AU73" s="100"/>
      <c r="AV73" s="100"/>
      <c r="AW73" s="100"/>
      <c r="AX73" s="100"/>
      <c r="AY73" s="100"/>
      <c r="AZ73" s="100"/>
      <c r="BA73" s="100"/>
      <c r="BB73" s="100"/>
      <c r="BC73" s="100"/>
      <c r="BD73" s="100"/>
      <c r="BE73" s="100"/>
      <c r="BF73" s="100"/>
      <c r="BG73" s="100"/>
      <c r="BH73" s="100"/>
      <c r="BI73" s="100"/>
      <c r="BJ73" s="100"/>
      <c r="BK73" s="100"/>
      <c r="BL73" s="100"/>
      <c r="BM73" s="100"/>
      <c r="BN73" s="100"/>
      <c r="BO73" s="100"/>
      <c r="BP73" s="100"/>
      <c r="BQ73" s="100"/>
      <c r="BR73" s="100"/>
      <c r="BS73" s="100"/>
      <c r="BT73" s="100"/>
      <c r="BU73" s="100"/>
      <c r="BV73" s="100"/>
      <c r="BW73" s="100"/>
      <c r="BX73" s="100"/>
    </row>
    <row r="74" spans="1:76" ht="15.75" thickBot="1">
      <c r="B74" s="89">
        <f>B58+B59+B60+B61+B62+B63+B64+B65+B66+B67+B68+B69+B70+B71+B72+B73</f>
        <v>0</v>
      </c>
      <c r="C74" s="90"/>
      <c r="D74" s="73">
        <f>IF(ISBLANK(C74),0,VLOOKUP(C74,Tableau1[],2,0))</f>
        <v>0</v>
      </c>
      <c r="E74" s="85">
        <f>(E58+E59+E60+E61+E62+E63+E64+E65+E66+E67+E68+E69+E70+E71+E72+E73)/60</f>
        <v>2.0499999999999998</v>
      </c>
      <c r="F74" s="47">
        <f t="shared" si="9"/>
        <v>8.8833333333333319E-6</v>
      </c>
      <c r="G74" s="49" t="str">
        <f>IFERROR(IF(G$4=$D74,"x",IF(AND(((G$4-$D74)/VLOOKUP($C74,Tableau1[],6,0))=INT(((G$4-$D74)/VLOOKUP($C74,Tableau1[],6,0))),$C74&lt;&gt;""),"S","")),"")</f>
        <v/>
      </c>
      <c r="H74" s="50" t="str">
        <f>IFERROR(IF(H$4=$D74,"x",IF(AND(((H$4-$D74)/VLOOKUP($C74,Tableau1[],6,0))=INT(((H$4-$D74)/VLOOKUP($C74,Tableau1[],6,0))),$C74&lt;&gt;""),"S","")),"")</f>
        <v/>
      </c>
      <c r="I74" s="50" t="str">
        <f>IFERROR(IF(I$4=$D74,"x",IF(AND(((I$4-$D74)/VLOOKUP($C74,Tableau1[],6,0))=INT(((I$4-$D74)/VLOOKUP($C74,Tableau1[],6,0))),$C74&lt;&gt;""),"S","")),"")</f>
        <v/>
      </c>
      <c r="J74" s="50" t="str">
        <f>IFERROR(IF(J$4=$D74,"x",IF(AND(((J$4-$D74)/VLOOKUP($C74,Tableau1[],6,0))=INT(((J$4-$D74)/VLOOKUP($C74,Tableau1[],6,0))),$C74&lt;&gt;""),"S","")),"")</f>
        <v/>
      </c>
      <c r="K74" s="50" t="str">
        <f>IFERROR(IF(K$4=$D74,"x",IF(AND(((K$4-$D74)/VLOOKUP($C74,Tableau1[],6,0))=INT(((K$4-$D74)/VLOOKUP($C74,Tableau1[],6,0))),$C74&lt;&gt;""),"S","")),"")</f>
        <v/>
      </c>
      <c r="L74" s="50" t="str">
        <f>IFERROR(IF(L$4=$D74,"x",IF(AND(((L$4-$D74)/VLOOKUP($C74,Tableau1[],6,0))=INT(((L$4-$D74)/VLOOKUP($C74,Tableau1[],6,0))),$C74&lt;&gt;""),"S","")),"")</f>
        <v/>
      </c>
      <c r="M74" s="50" t="str">
        <f>IFERROR(IF(M$4=$D74,"x",IF(AND(((M$4-$D74)/VLOOKUP($C74,Tableau1[],6,0))=INT(((M$4-$D74)/VLOOKUP($C74,Tableau1[],6,0))),$C74&lt;&gt;""),"S","")),"")</f>
        <v/>
      </c>
      <c r="N74" s="50" t="str">
        <f>IFERROR(IF(N$4=$D74,"x",IF(AND(((N$4-$D74)/VLOOKUP($C74,Tableau1[],6,0))=INT(((N$4-$D74)/VLOOKUP($C74,Tableau1[],6,0))),$C74&lt;&gt;""),"S","")),"")</f>
        <v/>
      </c>
      <c r="O74" s="50" t="str">
        <f>IFERROR(IF(O$4=$D74,"x",IF(AND(((O$4-$D74)/VLOOKUP($C74,Tableau1[],6,0))=INT(((O$4-$D74)/VLOOKUP($C74,Tableau1[],6,0))),$C74&lt;&gt;""),"S","")),"")</f>
        <v/>
      </c>
      <c r="P74" s="50" t="str">
        <f>IFERROR(IF(P$4=$D74,"x",IF(AND(((P$4-$D74)/VLOOKUP($C74,Tableau1[],6,0))=INT(((P$4-$D74)/VLOOKUP($C74,Tableau1[],6,0))),$C74&lt;&gt;""),"S","")),"")</f>
        <v/>
      </c>
      <c r="Q74" s="50" t="str">
        <f>IFERROR(IF(Q$4=$D74,"x",IF(AND(((Q$4-$D74)/VLOOKUP($C74,Tableau1[],6,0))=INT(((Q$4-$D74)/VLOOKUP($C74,Tableau1[],6,0))),$C74&lt;&gt;""),"S","")),"")</f>
        <v/>
      </c>
      <c r="R74" s="50" t="str">
        <f>IFERROR(IF(R$4=$D74,"x",IF(AND(((R$4-$D74)/VLOOKUP($C74,Tableau1[],6,0))=INT(((R$4-$D74)/VLOOKUP($C74,Tableau1[],6,0))),$C74&lt;&gt;""),"S","")),"")</f>
        <v/>
      </c>
      <c r="S74" s="50" t="str">
        <f>IFERROR(IF(S$4=$D74,"x",IF(AND(((S$4-$D74)/VLOOKUP($C74,Tableau1[],6,0))=INT(((S$4-$D74)/VLOOKUP($C74,Tableau1[],6,0))),$C74&lt;&gt;""),"S","")),"")</f>
        <v/>
      </c>
      <c r="T74" s="50" t="str">
        <f>IFERROR(IF(T$4=$D74,"x",IF(AND(((T$4-$D74)/VLOOKUP($C74,Tableau1[],6,0))=INT(((T$4-$D74)/VLOOKUP($C74,Tableau1[],6,0))),$C74&lt;&gt;""),"S","")),"")</f>
        <v/>
      </c>
      <c r="U74" s="50" t="str">
        <f>IFERROR(IF(U$4=$D74,"x",IF(AND(((U$4-$D74)/VLOOKUP($C74,Tableau1[],6,0))=INT(((U$4-$D74)/VLOOKUP($C74,Tableau1[],6,0))),$C74&lt;&gt;""),"S","")),"")</f>
        <v/>
      </c>
      <c r="V74" s="50" t="str">
        <f>IFERROR(IF(V$4=$D74,"x",IF(AND(((V$4-$D74)/VLOOKUP($C74,Tableau1[],6,0))=INT(((V$4-$D74)/VLOOKUP($C74,Tableau1[],6,0))),$C74&lt;&gt;""),"S","")),"")</f>
        <v/>
      </c>
      <c r="W74" s="50" t="str">
        <f>IFERROR(IF(W$4=$D74,"x",IF(AND(((W$4-$D74)/VLOOKUP($C74,Tableau1[],6,0))=INT(((W$4-$D74)/VLOOKUP($C74,Tableau1[],6,0))),$C74&lt;&gt;""),"S","")),"")</f>
        <v/>
      </c>
      <c r="X74" s="50" t="str">
        <f>IFERROR(IF(X$4=$D74,"x",IF(AND(((X$4-$D74)/VLOOKUP($C74,Tableau1[],6,0))=INT(((X$4-$D74)/VLOOKUP($C74,Tableau1[],6,0))),$C74&lt;&gt;""),"S","")),"")</f>
        <v/>
      </c>
      <c r="Y74" s="50" t="str">
        <f>IFERROR(IF(Y$4=$D74,"x",IF(AND(((Y$4-$D74)/VLOOKUP($C74,Tableau1[],6,0))=INT(((Y$4-$D74)/VLOOKUP($C74,Tableau1[],6,0))),$C74&lt;&gt;""),"S","")),"")</f>
        <v/>
      </c>
      <c r="Z74" s="50" t="str">
        <f>IFERROR(IF(Z$4=$D74,"x",IF(AND(((Z$4-$D74)/VLOOKUP($C74,Tableau1[],6,0))=INT(((Z$4-$D74)/VLOOKUP($C74,Tableau1[],6,0))),$C74&lt;&gt;""),"S","")),"")</f>
        <v/>
      </c>
      <c r="AA74" s="50" t="str">
        <f>IFERROR(IF(AA$4=$D74,"x",IF(AND(((AA$4-$D74)/VLOOKUP($C74,Tableau1[],6,0))=INT(((AA$4-$D74)/VLOOKUP($C74,Tableau1[],6,0))),$C74&lt;&gt;""),"S","")),"")</f>
        <v/>
      </c>
      <c r="AB74" s="50" t="str">
        <f>IFERROR(IF(AB$4=$D74,"x",IF(AND(((AB$4-$D74)/VLOOKUP($C74,Tableau1[],6,0))=INT(((AB$4-$D74)/VLOOKUP($C74,Tableau1[],6,0))),$C74&lt;&gt;""),"S","")),"")</f>
        <v/>
      </c>
      <c r="AC74" s="50" t="str">
        <f>IFERROR(IF(AC$4=$D74,"x",IF(AND(((AC$4-$D74)/VLOOKUP($C74,Tableau1[],6,0))=INT(((AC$4-$D74)/VLOOKUP($C74,Tableau1[],6,0))),$C74&lt;&gt;""),"S","")),"")</f>
        <v/>
      </c>
      <c r="AD74" s="50" t="str">
        <f>IFERROR(IF(AD$4=$D74,"x",IF(AND(((AD$4-$D74)/VLOOKUP($C74,Tableau1[],6,0))=INT(((AD$4-$D74)/VLOOKUP($C74,Tableau1[],6,0))),$C74&lt;&gt;""),"S","")),"")</f>
        <v/>
      </c>
      <c r="AE74" s="50" t="str">
        <f>IFERROR(IF(AE$4=$D74,"x",IF(AND(((AE$4-$D74)/VLOOKUP($C74,Tableau1[],6,0))=INT(((AE$4-$D74)/VLOOKUP($C74,Tableau1[],6,0))),$C74&lt;&gt;""),"S","")),"")</f>
        <v/>
      </c>
      <c r="AF74" s="50" t="str">
        <f>IFERROR(IF(AF$4=$D74,"x",IF(AND(((AF$4-$D74)/VLOOKUP($C74,Tableau1[],6,0))=INT(((AF$4-$D74)/VLOOKUP($C74,Tableau1[],6,0))),$C74&lt;&gt;""),"S","")),"")</f>
        <v/>
      </c>
      <c r="AG74" s="50" t="str">
        <f>IFERROR(IF(AG$4=$D74,"x",IF(AND(((AG$4-$D74)/VLOOKUP($C74,Tableau1[],6,0))=INT(((AG$4-$D74)/VLOOKUP($C74,Tableau1[],6,0))),$C74&lt;&gt;""),"S","")),"")</f>
        <v/>
      </c>
      <c r="AH74" s="57" t="str">
        <f>IFERROR(IF(AH$4=$D74,"x",IF(AND(((AH$4-$D74)/VLOOKUP($C74,Tableau1[],6,0))=INT(((AH$4-$D74)/VLOOKUP($C74,Tableau1[],6,0))),$C74&lt;&gt;""),"S","")),"")</f>
        <v/>
      </c>
      <c r="AI74" s="7"/>
      <c r="AK74" s="100"/>
      <c r="AL74" s="100"/>
      <c r="AM74" s="100"/>
      <c r="AN74" s="100"/>
      <c r="AO74" s="100"/>
      <c r="AP74" s="100"/>
      <c r="AQ74" s="100"/>
      <c r="AR74" s="100"/>
      <c r="AS74" s="100"/>
      <c r="AT74" s="100"/>
      <c r="AU74" s="100"/>
      <c r="AV74" s="100"/>
      <c r="AW74" s="100"/>
      <c r="AX74" s="100"/>
      <c r="AY74" s="100"/>
      <c r="AZ74" s="100"/>
      <c r="BA74" s="100"/>
      <c r="BB74" s="100"/>
      <c r="BC74" s="100"/>
      <c r="BD74" s="100"/>
      <c r="BE74" s="100"/>
      <c r="BF74" s="100"/>
      <c r="BG74" s="100"/>
      <c r="BH74" s="100"/>
      <c r="BI74" s="100"/>
      <c r="BJ74" s="100"/>
      <c r="BK74" s="100"/>
      <c r="BL74" s="100"/>
      <c r="BM74" s="100"/>
      <c r="BN74" s="100"/>
      <c r="BO74" s="100"/>
      <c r="BP74" s="100"/>
      <c r="BQ74" s="100"/>
      <c r="BR74" s="100"/>
      <c r="BS74" s="100"/>
      <c r="BT74" s="100"/>
      <c r="BU74" s="100"/>
      <c r="BV74" s="100"/>
      <c r="BW74" s="100"/>
      <c r="BX74" s="100"/>
    </row>
    <row r="75" spans="1:76" ht="15.75" thickTop="1">
      <c r="A75" s="93" t="s">
        <v>239</v>
      </c>
      <c r="B75" s="52"/>
      <c r="C75" s="5" t="s">
        <v>168</v>
      </c>
      <c r="D75" s="18">
        <f>IF(ISBLANK(C75),0,VLOOKUP(C75,Tableau1[],2,0))</f>
        <v>0</v>
      </c>
      <c r="E75" s="15">
        <f>IF(ISBLANK(C75),0,VLOOKUP(C75,Tableau1[],7,0))</f>
        <v>20</v>
      </c>
      <c r="F75" s="24">
        <f>D75+((E75*1)/480)</f>
        <v>4.1666666666666664E-2</v>
      </c>
      <c r="G75" s="70" t="str">
        <f>IFERROR(IF(G$4=$D75,"x",IF(AND(((G$4-$D75)/VLOOKUP($C75,Tableau1[],6,0))=INT(((G$4-$D75)/VLOOKUP($C75,Tableau1[],6,0))),$C75&lt;&gt;""),"S","")),"")</f>
        <v/>
      </c>
      <c r="H75" s="71" t="str">
        <f>IFERROR(IF(H$4=$D75,"x",IF(AND(((H$4-$D75)/VLOOKUP($C75,Tableau1[],6,0))=INT(((H$4-$D75)/VLOOKUP($C75,Tableau1[],6,0))),$C75&lt;&gt;""),"S","")),"")</f>
        <v/>
      </c>
      <c r="I75" s="71" t="str">
        <f>IFERROR(IF(I$4=$D75,"x",IF(AND(((I$4-$D75)/VLOOKUP($C75,Tableau1[],6,0))=INT(((I$4-$D75)/VLOOKUP($C75,Tableau1[],6,0))),$C75&lt;&gt;""),"S","")),"")</f>
        <v/>
      </c>
      <c r="J75" s="71" t="str">
        <f>IFERROR(IF(J$4=$D75,"x",IF(AND(((J$4-$D75)/VLOOKUP($C75,Tableau1[],6,0))=INT(((J$4-$D75)/VLOOKUP($C75,Tableau1[],6,0))),$C75&lt;&gt;""),"S","")),"")</f>
        <v/>
      </c>
      <c r="K75" s="71" t="str">
        <f>IFERROR(IF(K$4=$D75,"x",IF(AND(((K$4-$D75)/VLOOKUP($C75,Tableau1[],6,0))=INT(((K$4-$D75)/VLOOKUP($C75,Tableau1[],6,0))),$C75&lt;&gt;""),"S","")),"")</f>
        <v/>
      </c>
      <c r="L75" s="71" t="str">
        <f>IFERROR(IF(L$4=$D75,"x",IF(AND(((L$4-$D75)/VLOOKUP($C75,Tableau1[],6,0))=INT(((L$4-$D75)/VLOOKUP($C75,Tableau1[],6,0))),$C75&lt;&gt;""),"S","")),"")</f>
        <v>S</v>
      </c>
      <c r="M75" s="71" t="str">
        <f>IFERROR(IF(M$4=$D75,"x",IF(AND(((M$4-$D75)/VLOOKUP($C75,Tableau1[],6,0))=INT(((M$4-$D75)/VLOOKUP($C75,Tableau1[],6,0))),$C75&lt;&gt;""),"S","")),"")</f>
        <v/>
      </c>
      <c r="N75" s="71" t="str">
        <f>IFERROR(IF(N$4=$D75,"x",IF(AND(((N$4-$D75)/VLOOKUP($C75,Tableau1[],6,0))=INT(((N$4-$D75)/VLOOKUP($C75,Tableau1[],6,0))),$C75&lt;&gt;""),"S","")),"")</f>
        <v/>
      </c>
      <c r="O75" s="71" t="str">
        <f>IFERROR(IF(O$4=$D75,"x",IF(AND(((O$4-$D75)/VLOOKUP($C75,Tableau1[],6,0))=INT(((O$4-$D75)/VLOOKUP($C75,Tableau1[],6,0))),$C75&lt;&gt;""),"S","")),"")</f>
        <v/>
      </c>
      <c r="P75" s="71" t="str">
        <f>IFERROR(IF(P$4=$D75,"x",IF(AND(((P$4-$D75)/VLOOKUP($C75,Tableau1[],6,0))=INT(((P$4-$D75)/VLOOKUP($C75,Tableau1[],6,0))),$C75&lt;&gt;""),"S","")),"")</f>
        <v/>
      </c>
      <c r="Q75" s="71" t="str">
        <f>IFERROR(IF(Q$4=$D75,"x",IF(AND(((Q$4-$D75)/VLOOKUP($C75,Tableau1[],6,0))=INT(((Q$4-$D75)/VLOOKUP($C75,Tableau1[],6,0))),$C75&lt;&gt;""),"S","")),"")</f>
        <v/>
      </c>
      <c r="R75" s="71" t="str">
        <f>IFERROR(IF(R$4=$D75,"x",IF(AND(((R$4-$D75)/VLOOKUP($C75,Tableau1[],6,0))=INT(((R$4-$D75)/VLOOKUP($C75,Tableau1[],6,0))),$C75&lt;&gt;""),"S","")),"")</f>
        <v/>
      </c>
      <c r="S75" s="71" t="str">
        <f>IFERROR(IF(S$4=$D75,"x",IF(AND(((S$4-$D75)/VLOOKUP($C75,Tableau1[],6,0))=INT(((S$4-$D75)/VLOOKUP($C75,Tableau1[],6,0))),$C75&lt;&gt;""),"S","")),"")</f>
        <v>S</v>
      </c>
      <c r="T75" s="71" t="str">
        <f>IFERROR(IF(T$4=$D75,"x",IF(AND(((T$4-$D75)/VLOOKUP($C75,Tableau1[],6,0))=INT(((T$4-$D75)/VLOOKUP($C75,Tableau1[],6,0))),$C75&lt;&gt;""),"S","")),"")</f>
        <v/>
      </c>
      <c r="U75" s="71" t="str">
        <f>IFERROR(IF(U$4=$D75,"x",IF(AND(((U$4-$D75)/VLOOKUP($C75,Tableau1[],6,0))=INT(((U$4-$D75)/VLOOKUP($C75,Tableau1[],6,0))),$C75&lt;&gt;""),"S","")),"")</f>
        <v/>
      </c>
      <c r="V75" s="71" t="str">
        <f>IFERROR(IF(V$4=$D75,"x",IF(AND(((V$4-$D75)/VLOOKUP($C75,Tableau1[],6,0))=INT(((V$4-$D75)/VLOOKUP($C75,Tableau1[],6,0))),$C75&lt;&gt;""),"S","")),"")</f>
        <v/>
      </c>
      <c r="W75" s="71" t="str">
        <f>IFERROR(IF(W$4=$D75,"x",IF(AND(((W$4-$D75)/VLOOKUP($C75,Tableau1[],6,0))=INT(((W$4-$D75)/VLOOKUP($C75,Tableau1[],6,0))),$C75&lt;&gt;""),"S","")),"")</f>
        <v/>
      </c>
      <c r="X75" s="71" t="str">
        <f>IFERROR(IF(X$4=$D75,"x",IF(AND(((X$4-$D75)/VLOOKUP($C75,Tableau1[],6,0))=INT(((X$4-$D75)/VLOOKUP($C75,Tableau1[],6,0))),$C75&lt;&gt;""),"S","")),"")</f>
        <v/>
      </c>
      <c r="Y75" s="71" t="str">
        <f>IFERROR(IF(Y$4=$D75,"x",IF(AND(((Y$4-$D75)/VLOOKUP($C75,Tableau1[],6,0))=INT(((Y$4-$D75)/VLOOKUP($C75,Tableau1[],6,0))),$C75&lt;&gt;""),"S","")),"")</f>
        <v/>
      </c>
      <c r="Z75" s="71" t="str">
        <f>IFERROR(IF(Z$4=$D75,"x",IF(AND(((Z$4-$D75)/VLOOKUP($C75,Tableau1[],6,0))=INT(((Z$4-$D75)/VLOOKUP($C75,Tableau1[],6,0))),$C75&lt;&gt;""),"S","")),"")</f>
        <v>S</v>
      </c>
      <c r="AA75" s="71" t="str">
        <f>IFERROR(IF(AA$4=$D75,"x",IF(AND(((AA$4-$D75)/VLOOKUP($C75,Tableau1[],6,0))=INT(((AA$4-$D75)/VLOOKUP($C75,Tableau1[],6,0))),$C75&lt;&gt;""),"S","")),"")</f>
        <v/>
      </c>
      <c r="AB75" s="71" t="str">
        <f>IFERROR(IF(AB$4=$D75,"x",IF(AND(((AB$4-$D75)/VLOOKUP($C75,Tableau1[],6,0))=INT(((AB$4-$D75)/VLOOKUP($C75,Tableau1[],6,0))),$C75&lt;&gt;""),"S","")),"")</f>
        <v/>
      </c>
      <c r="AC75" s="71" t="str">
        <f>IFERROR(IF(AC$4=$D75,"x",IF(AND(((AC$4-$D75)/VLOOKUP($C75,Tableau1[],6,0))=INT(((AC$4-$D75)/VLOOKUP($C75,Tableau1[],6,0))),$C75&lt;&gt;""),"S","")),"")</f>
        <v/>
      </c>
      <c r="AD75" s="71" t="str">
        <f>IFERROR(IF(AD$4=$D75,"x",IF(AND(((AD$4-$D75)/VLOOKUP($C75,Tableau1[],6,0))=INT(((AD$4-$D75)/VLOOKUP($C75,Tableau1[],6,0))),$C75&lt;&gt;""),"S","")),"")</f>
        <v/>
      </c>
      <c r="AE75" s="71" t="str">
        <f>IFERROR(IF(AE$4=$D75,"x",IF(AND(((AE$4-$D75)/VLOOKUP($C75,Tableau1[],6,0))=INT(((AE$4-$D75)/VLOOKUP($C75,Tableau1[],6,0))),$C75&lt;&gt;""),"S","")),"")</f>
        <v/>
      </c>
      <c r="AF75" s="71" t="str">
        <f>IFERROR(IF(AF$4=$D75,"x",IF(AND(((AF$4-$D75)/VLOOKUP($C75,Tableau1[],6,0))=INT(((AF$4-$D75)/VLOOKUP($C75,Tableau1[],6,0))),$C75&lt;&gt;""),"S","")),"")</f>
        <v/>
      </c>
      <c r="AG75" s="71" t="str">
        <f>IFERROR(IF(AG$4=$D75,"x",IF(AND(((AG$4-$D75)/VLOOKUP($C75,Tableau1[],6,0))=INT(((AG$4-$D75)/VLOOKUP($C75,Tableau1[],6,0))),$C75&lt;&gt;""),"S","")),"")</f>
        <v>S</v>
      </c>
      <c r="AH75" s="72" t="str">
        <f>IFERROR(IF(AH$4=$D75,"x",IF(AND(((AH$4-$D75)/VLOOKUP($C75,Tableau1[],6,0))=INT(((AH$4-$D75)/VLOOKUP($C75,Tableau1[],6,0))),$C75&lt;&gt;""),"S","")),"")</f>
        <v/>
      </c>
      <c r="AI75" s="7"/>
      <c r="AK75" s="100"/>
      <c r="AL75" s="100"/>
      <c r="AM75" s="100"/>
      <c r="AN75" s="100"/>
      <c r="AO75" s="100"/>
      <c r="AP75" s="100"/>
      <c r="AQ75" s="100"/>
      <c r="AR75" s="100"/>
      <c r="AS75" s="100"/>
      <c r="AT75" s="100"/>
      <c r="AU75" s="100"/>
      <c r="AV75" s="100"/>
      <c r="AW75" s="100"/>
      <c r="AX75" s="100"/>
      <c r="AY75" s="100"/>
      <c r="AZ75" s="100"/>
      <c r="BA75" s="100"/>
      <c r="BB75" s="100"/>
      <c r="BC75" s="100"/>
      <c r="BD75" s="100"/>
      <c r="BE75" s="100"/>
      <c r="BF75" s="100"/>
      <c r="BG75" s="100"/>
      <c r="BH75" s="100"/>
      <c r="BI75" s="100"/>
      <c r="BJ75" s="100"/>
      <c r="BK75" s="100"/>
      <c r="BL75" s="100"/>
      <c r="BM75" s="100"/>
      <c r="BN75" s="100"/>
      <c r="BO75" s="100"/>
      <c r="BP75" s="100"/>
      <c r="BQ75" s="100"/>
      <c r="BR75" s="100"/>
      <c r="BS75" s="100"/>
      <c r="BT75" s="100"/>
      <c r="BU75" s="100"/>
      <c r="BV75" s="100"/>
      <c r="BW75" s="100"/>
      <c r="BX75" s="100"/>
    </row>
    <row r="76" spans="1:76">
      <c r="A76" s="93"/>
      <c r="B76" s="52"/>
      <c r="C76" s="5" t="s">
        <v>169</v>
      </c>
      <c r="D76" s="18">
        <f>IF(ISBLANK(C76),0,VLOOKUP(C76,Tableau1[],2,0))</f>
        <v>0</v>
      </c>
      <c r="E76" s="15">
        <f>IF(ISBLANK(C76),0,VLOOKUP(C76,Tableau1[],7,0))</f>
        <v>5</v>
      </c>
      <c r="F76" s="24">
        <f t="shared" ref="F76:F91" si="10">D76+((E76*0.00208)/480)</f>
        <v>2.1666666666666667E-5</v>
      </c>
      <c r="G76" s="36" t="str">
        <f>IFERROR(IF(G$4=$D76,"x",IF(AND(((G$4-$D76)/VLOOKUP($C76,Tableau1[],6,0))=INT(((G$4-$D76)/VLOOKUP($C76,Tableau1[],6,0))),$C76&lt;&gt;""),"S","")),"")</f>
        <v/>
      </c>
      <c r="H76" s="30" t="str">
        <f>IFERROR(IF(H$4=$D76,"x",IF(AND(((H$4-$D76)/VLOOKUP($C76,Tableau1[],6,0))=INT(((H$4-$D76)/VLOOKUP($C76,Tableau1[],6,0))),$C76&lt;&gt;""),"S","")),"")</f>
        <v/>
      </c>
      <c r="I76" s="30" t="str">
        <f>IFERROR(IF(I$4=$D76,"x",IF(AND(((I$4-$D76)/VLOOKUP($C76,Tableau1[],6,0))=INT(((I$4-$D76)/VLOOKUP($C76,Tableau1[],6,0))),$C76&lt;&gt;""),"S","")),"")</f>
        <v/>
      </c>
      <c r="J76" s="30" t="str">
        <f>IFERROR(IF(J$4=$D76,"x",IF(AND(((J$4-$D76)/VLOOKUP($C76,Tableau1[],6,0))=INT(((J$4-$D76)/VLOOKUP($C76,Tableau1[],6,0))),$C76&lt;&gt;""),"S","")),"")</f>
        <v/>
      </c>
      <c r="K76" s="30" t="str">
        <f>IFERROR(IF(K$4=$D76,"x",IF(AND(((K$4-$D76)/VLOOKUP($C76,Tableau1[],6,0))=INT(((K$4-$D76)/VLOOKUP($C76,Tableau1[],6,0))),$C76&lt;&gt;""),"S","")),"")</f>
        <v/>
      </c>
      <c r="L76" s="30" t="str">
        <f>IFERROR(IF(L$4=$D76,"x",IF(AND(((L$4-$D76)/VLOOKUP($C76,Tableau1[],6,0))=INT(((L$4-$D76)/VLOOKUP($C76,Tableau1[],6,0))),$C76&lt;&gt;""),"S","")),"")</f>
        <v>S</v>
      </c>
      <c r="M76" s="30" t="str">
        <f>IFERROR(IF(M$4=$D76,"x",IF(AND(((M$4-$D76)/VLOOKUP($C76,Tableau1[],6,0))=INT(((M$4-$D76)/VLOOKUP($C76,Tableau1[],6,0))),$C76&lt;&gt;""),"S","")),"")</f>
        <v/>
      </c>
      <c r="N76" s="30" t="str">
        <f>IFERROR(IF(N$4=$D76,"x",IF(AND(((N$4-$D76)/VLOOKUP($C76,Tableau1[],6,0))=INT(((N$4-$D76)/VLOOKUP($C76,Tableau1[],6,0))),$C76&lt;&gt;""),"S","")),"")</f>
        <v/>
      </c>
      <c r="O76" s="30" t="str">
        <f>IFERROR(IF(O$4=$D76,"x",IF(AND(((O$4-$D76)/VLOOKUP($C76,Tableau1[],6,0))=INT(((O$4-$D76)/VLOOKUP($C76,Tableau1[],6,0))),$C76&lt;&gt;""),"S","")),"")</f>
        <v/>
      </c>
      <c r="P76" s="30" t="str">
        <f>IFERROR(IF(P$4=$D76,"x",IF(AND(((P$4-$D76)/VLOOKUP($C76,Tableau1[],6,0))=INT(((P$4-$D76)/VLOOKUP($C76,Tableau1[],6,0))),$C76&lt;&gt;""),"S","")),"")</f>
        <v/>
      </c>
      <c r="Q76" s="30" t="str">
        <f>IFERROR(IF(Q$4=$D76,"x",IF(AND(((Q$4-$D76)/VLOOKUP($C76,Tableau1[],6,0))=INT(((Q$4-$D76)/VLOOKUP($C76,Tableau1[],6,0))),$C76&lt;&gt;""),"S","")),"")</f>
        <v/>
      </c>
      <c r="R76" s="30" t="str">
        <f>IFERROR(IF(R$4=$D76,"x",IF(AND(((R$4-$D76)/VLOOKUP($C76,Tableau1[],6,0))=INT(((R$4-$D76)/VLOOKUP($C76,Tableau1[],6,0))),$C76&lt;&gt;""),"S","")),"")</f>
        <v/>
      </c>
      <c r="S76" s="30" t="str">
        <f>IFERROR(IF(S$4=$D76,"x",IF(AND(((S$4-$D76)/VLOOKUP($C76,Tableau1[],6,0))=INT(((S$4-$D76)/VLOOKUP($C76,Tableau1[],6,0))),$C76&lt;&gt;""),"S","")),"")</f>
        <v>S</v>
      </c>
      <c r="T76" s="30" t="str">
        <f>IFERROR(IF(T$4=$D76,"x",IF(AND(((T$4-$D76)/VLOOKUP($C76,Tableau1[],6,0))=INT(((T$4-$D76)/VLOOKUP($C76,Tableau1[],6,0))),$C76&lt;&gt;""),"S","")),"")</f>
        <v/>
      </c>
      <c r="U76" s="30" t="str">
        <f>IFERROR(IF(U$4=$D76,"x",IF(AND(((U$4-$D76)/VLOOKUP($C76,Tableau1[],6,0))=INT(((U$4-$D76)/VLOOKUP($C76,Tableau1[],6,0))),$C76&lt;&gt;""),"S","")),"")</f>
        <v/>
      </c>
      <c r="V76" s="30" t="str">
        <f>IFERROR(IF(V$4=$D76,"x",IF(AND(((V$4-$D76)/VLOOKUP($C76,Tableau1[],6,0))=INT(((V$4-$D76)/VLOOKUP($C76,Tableau1[],6,0))),$C76&lt;&gt;""),"S","")),"")</f>
        <v/>
      </c>
      <c r="W76" s="30" t="str">
        <f>IFERROR(IF(W$4=$D76,"x",IF(AND(((W$4-$D76)/VLOOKUP($C76,Tableau1[],6,0))=INT(((W$4-$D76)/VLOOKUP($C76,Tableau1[],6,0))),$C76&lt;&gt;""),"S","")),"")</f>
        <v/>
      </c>
      <c r="X76" s="30" t="str">
        <f>IFERROR(IF(X$4=$D76,"x",IF(AND(((X$4-$D76)/VLOOKUP($C76,Tableau1[],6,0))=INT(((X$4-$D76)/VLOOKUP($C76,Tableau1[],6,0))),$C76&lt;&gt;""),"S","")),"")</f>
        <v/>
      </c>
      <c r="Y76" s="30" t="str">
        <f>IFERROR(IF(Y$4=$D76,"x",IF(AND(((Y$4-$D76)/VLOOKUP($C76,Tableau1[],6,0))=INT(((Y$4-$D76)/VLOOKUP($C76,Tableau1[],6,0))),$C76&lt;&gt;""),"S","")),"")</f>
        <v/>
      </c>
      <c r="Z76" s="30" t="str">
        <f>IFERROR(IF(Z$4=$D76,"x",IF(AND(((Z$4-$D76)/VLOOKUP($C76,Tableau1[],6,0))=INT(((Z$4-$D76)/VLOOKUP($C76,Tableau1[],6,0))),$C76&lt;&gt;""),"S","")),"")</f>
        <v>S</v>
      </c>
      <c r="AA76" s="30" t="str">
        <f>IFERROR(IF(AA$4=$D76,"x",IF(AND(((AA$4-$D76)/VLOOKUP($C76,Tableau1[],6,0))=INT(((AA$4-$D76)/VLOOKUP($C76,Tableau1[],6,0))),$C76&lt;&gt;""),"S","")),"")</f>
        <v/>
      </c>
      <c r="AB76" s="30" t="str">
        <f>IFERROR(IF(AB$4=$D76,"x",IF(AND(((AB$4-$D76)/VLOOKUP($C76,Tableau1[],6,0))=INT(((AB$4-$D76)/VLOOKUP($C76,Tableau1[],6,0))),$C76&lt;&gt;""),"S","")),"")</f>
        <v/>
      </c>
      <c r="AC76" s="30" t="str">
        <f>IFERROR(IF(AC$4=$D76,"x",IF(AND(((AC$4-$D76)/VLOOKUP($C76,Tableau1[],6,0))=INT(((AC$4-$D76)/VLOOKUP($C76,Tableau1[],6,0))),$C76&lt;&gt;""),"S","")),"")</f>
        <v/>
      </c>
      <c r="AD76" s="30" t="str">
        <f>IFERROR(IF(AD$4=$D76,"x",IF(AND(((AD$4-$D76)/VLOOKUP($C76,Tableau1[],6,0))=INT(((AD$4-$D76)/VLOOKUP($C76,Tableau1[],6,0))),$C76&lt;&gt;""),"S","")),"")</f>
        <v/>
      </c>
      <c r="AE76" s="30" t="str">
        <f>IFERROR(IF(AE$4=$D76,"x",IF(AND(((AE$4-$D76)/VLOOKUP($C76,Tableau1[],6,0))=INT(((AE$4-$D76)/VLOOKUP($C76,Tableau1[],6,0))),$C76&lt;&gt;""),"S","")),"")</f>
        <v/>
      </c>
      <c r="AF76" s="30" t="str">
        <f>IFERROR(IF(AF$4=$D76,"x",IF(AND(((AF$4-$D76)/VLOOKUP($C76,Tableau1[],6,0))=INT(((AF$4-$D76)/VLOOKUP($C76,Tableau1[],6,0))),$C76&lt;&gt;""),"S","")),"")</f>
        <v/>
      </c>
      <c r="AG76" s="30" t="str">
        <f>IFERROR(IF(AG$4=$D76,"x",IF(AND(((AG$4-$D76)/VLOOKUP($C76,Tableau1[],6,0))=INT(((AG$4-$D76)/VLOOKUP($C76,Tableau1[],6,0))),$C76&lt;&gt;""),"S","")),"")</f>
        <v>S</v>
      </c>
      <c r="AH76" s="54" t="str">
        <f>IFERROR(IF(AH$4=$D76,"x",IF(AND(((AH$4-$D76)/VLOOKUP($C76,Tableau1[],6,0))=INT(((AH$4-$D76)/VLOOKUP($C76,Tableau1[],6,0))),$C76&lt;&gt;""),"S","")),"")</f>
        <v/>
      </c>
      <c r="AI76" s="7"/>
      <c r="AK76" s="100"/>
      <c r="AL76" s="100"/>
      <c r="AM76" s="100"/>
      <c r="AN76" s="100"/>
      <c r="AO76" s="100"/>
      <c r="AP76" s="100"/>
      <c r="AQ76" s="100"/>
      <c r="AR76" s="100"/>
      <c r="AS76" s="100"/>
      <c r="AT76" s="100"/>
      <c r="AU76" s="100"/>
      <c r="AV76" s="100"/>
      <c r="AW76" s="100"/>
      <c r="AX76" s="100"/>
      <c r="AY76" s="100"/>
      <c r="AZ76" s="100"/>
      <c r="BA76" s="100"/>
      <c r="BB76" s="100"/>
      <c r="BC76" s="100"/>
      <c r="BD76" s="100"/>
      <c r="BE76" s="100"/>
      <c r="BF76" s="100"/>
      <c r="BG76" s="100"/>
      <c r="BH76" s="100"/>
      <c r="BI76" s="100"/>
      <c r="BJ76" s="100"/>
      <c r="BK76" s="100"/>
      <c r="BL76" s="100"/>
      <c r="BM76" s="100"/>
      <c r="BN76" s="100"/>
      <c r="BO76" s="100"/>
      <c r="BP76" s="100"/>
      <c r="BQ76" s="100"/>
      <c r="BR76" s="100"/>
      <c r="BS76" s="100"/>
      <c r="BT76" s="100"/>
      <c r="BU76" s="100"/>
      <c r="BV76" s="100"/>
      <c r="BW76" s="100"/>
      <c r="BX76" s="100"/>
    </row>
    <row r="77" spans="1:76">
      <c r="A77" s="93"/>
      <c r="B77" s="52"/>
      <c r="C77" s="5" t="s">
        <v>170</v>
      </c>
      <c r="D77" s="18"/>
      <c r="E77" s="15">
        <f>IF(ISBLANK(C77),0,VLOOKUP(C77,Tableau1[],7,0))</f>
        <v>1</v>
      </c>
      <c r="F77" s="24">
        <f t="shared" si="10"/>
        <v>4.3333333333333331E-6</v>
      </c>
      <c r="G77" s="16" t="str">
        <f>IFERROR(IF(G$4=$D77,"x",IF(AND(((G$4-$D77)/VLOOKUP($C77,Tableau1[],6,0))=INT(((G$4-$D77)/VLOOKUP($C77,Tableau1[],6,0))),$C77&lt;&gt;""),"S","")),"")</f>
        <v/>
      </c>
      <c r="H77" s="17" t="str">
        <f>IFERROR(IF(H$4=$D77,"x",IF(AND(((H$4-$D77)/VLOOKUP($C77,Tableau1[],6,0))=INT(((H$4-$D77)/VLOOKUP($C77,Tableau1[],6,0))),$C77&lt;&gt;""),"S","")),"")</f>
        <v/>
      </c>
      <c r="I77" s="17" t="str">
        <f>IFERROR(IF(I$4=$D77,"x",IF(AND(((I$4-$D77)/VLOOKUP($C77,Tableau1[],6,0))=INT(((I$4-$D77)/VLOOKUP($C77,Tableau1[],6,0))),$C77&lt;&gt;""),"S","")),"")</f>
        <v/>
      </c>
      <c r="J77" s="17" t="str">
        <f>IFERROR(IF(J$4=$D77,"x",IF(AND(((J$4-$D77)/VLOOKUP($C77,Tableau1[],6,0))=INT(((J$4-$D77)/VLOOKUP($C77,Tableau1[],6,0))),$C77&lt;&gt;""),"S","")),"")</f>
        <v/>
      </c>
      <c r="K77" s="17" t="str">
        <f>IFERROR(IF(K$4=$D77,"x",IF(AND(((K$4-$D77)/VLOOKUP($C77,Tableau1[],6,0))=INT(((K$4-$D77)/VLOOKUP($C77,Tableau1[],6,0))),$C77&lt;&gt;""),"S","")),"")</f>
        <v/>
      </c>
      <c r="L77" s="17" t="str">
        <f>IFERROR(IF(L$4=$D77,"x",IF(AND(((L$4-$D77)/VLOOKUP($C77,Tableau1[],6,0))=INT(((L$4-$D77)/VLOOKUP($C77,Tableau1[],6,0))),$C77&lt;&gt;""),"S","")),"")</f>
        <v>S</v>
      </c>
      <c r="M77" s="17" t="str">
        <f>IFERROR(IF(M$4=$D77,"x",IF(AND(((M$4-$D77)/VLOOKUP($C77,Tableau1[],6,0))=INT(((M$4-$D77)/VLOOKUP($C77,Tableau1[],6,0))),$C77&lt;&gt;""),"S","")),"")</f>
        <v/>
      </c>
      <c r="N77" s="17" t="str">
        <f>IFERROR(IF(N$4=$D77,"x",IF(AND(((N$4-$D77)/VLOOKUP($C77,Tableau1[],6,0))=INT(((N$4-$D77)/VLOOKUP($C77,Tableau1[],6,0))),$C77&lt;&gt;""),"S","")),"")</f>
        <v/>
      </c>
      <c r="O77" s="17" t="str">
        <f>IFERROR(IF(O$4=$D77,"x",IF(AND(((O$4-$D77)/VLOOKUP($C77,Tableau1[],6,0))=INT(((O$4-$D77)/VLOOKUP($C77,Tableau1[],6,0))),$C77&lt;&gt;""),"S","")),"")</f>
        <v/>
      </c>
      <c r="P77" s="17" t="str">
        <f>IFERROR(IF(P$4=$D77,"x",IF(AND(((P$4-$D77)/VLOOKUP($C77,Tableau1[],6,0))=INT(((P$4-$D77)/VLOOKUP($C77,Tableau1[],6,0))),$C77&lt;&gt;""),"S","")),"")</f>
        <v/>
      </c>
      <c r="Q77" s="17" t="str">
        <f>IFERROR(IF(Q$4=$D77,"x",IF(AND(((Q$4-$D77)/VLOOKUP($C77,Tableau1[],6,0))=INT(((Q$4-$D77)/VLOOKUP($C77,Tableau1[],6,0))),$C77&lt;&gt;""),"S","")),"")</f>
        <v/>
      </c>
      <c r="R77" s="17" t="str">
        <f>IFERROR(IF(R$4=$D77,"x",IF(AND(((R$4-$D77)/VLOOKUP($C77,Tableau1[],6,0))=INT(((R$4-$D77)/VLOOKUP($C77,Tableau1[],6,0))),$C77&lt;&gt;""),"S","")),"")</f>
        <v/>
      </c>
      <c r="S77" s="17" t="str">
        <f>IFERROR(IF(S$4=$D77,"x",IF(AND(((S$4-$D77)/VLOOKUP($C77,Tableau1[],6,0))=INT(((S$4-$D77)/VLOOKUP($C77,Tableau1[],6,0))),$C77&lt;&gt;""),"S","")),"")</f>
        <v>S</v>
      </c>
      <c r="T77" s="17" t="str">
        <f>IFERROR(IF(T$4=$D77,"x",IF(AND(((T$4-$D77)/VLOOKUP($C77,Tableau1[],6,0))=INT(((T$4-$D77)/VLOOKUP($C77,Tableau1[],6,0))),$C77&lt;&gt;""),"S","")),"")</f>
        <v/>
      </c>
      <c r="U77" s="17" t="str">
        <f>IFERROR(IF(U$4=$D77,"x",IF(AND(((U$4-$D77)/VLOOKUP($C77,Tableau1[],6,0))=INT(((U$4-$D77)/VLOOKUP($C77,Tableau1[],6,0))),$C77&lt;&gt;""),"S","")),"")</f>
        <v/>
      </c>
      <c r="V77" s="17" t="str">
        <f>IFERROR(IF(V$4=$D77,"x",IF(AND(((V$4-$D77)/VLOOKUP($C77,Tableau1[],6,0))=INT(((V$4-$D77)/VLOOKUP($C77,Tableau1[],6,0))),$C77&lt;&gt;""),"S","")),"")</f>
        <v/>
      </c>
      <c r="W77" s="17" t="str">
        <f>IFERROR(IF(W$4=$D77,"x",IF(AND(((W$4-$D77)/VLOOKUP($C77,Tableau1[],6,0))=INT(((W$4-$D77)/VLOOKUP($C77,Tableau1[],6,0))),$C77&lt;&gt;""),"S","")),"")</f>
        <v/>
      </c>
      <c r="X77" s="17" t="str">
        <f>IFERROR(IF(X$4=$D77,"x",IF(AND(((X$4-$D77)/VLOOKUP($C77,Tableau1[],6,0))=INT(((X$4-$D77)/VLOOKUP($C77,Tableau1[],6,0))),$C77&lt;&gt;""),"S","")),"")</f>
        <v/>
      </c>
      <c r="Y77" s="17" t="str">
        <f>IFERROR(IF(Y$4=$D77,"x",IF(AND(((Y$4-$D77)/VLOOKUP($C77,Tableau1[],6,0))=INT(((Y$4-$D77)/VLOOKUP($C77,Tableau1[],6,0))),$C77&lt;&gt;""),"S","")),"")</f>
        <v/>
      </c>
      <c r="Z77" s="17" t="str">
        <f>IFERROR(IF(Z$4=$D77,"x",IF(AND(((Z$4-$D77)/VLOOKUP($C77,Tableau1[],6,0))=INT(((Z$4-$D77)/VLOOKUP($C77,Tableau1[],6,0))),$C77&lt;&gt;""),"S","")),"")</f>
        <v>S</v>
      </c>
      <c r="AA77" s="17" t="str">
        <f>IFERROR(IF(AA$4=$D77,"x",IF(AND(((AA$4-$D77)/VLOOKUP($C77,Tableau1[],6,0))=INT(((AA$4-$D77)/VLOOKUP($C77,Tableau1[],6,0))),$C77&lt;&gt;""),"S","")),"")</f>
        <v/>
      </c>
      <c r="AB77" s="17" t="str">
        <f>IFERROR(IF(AB$4=$D77,"x",IF(AND(((AB$4-$D77)/VLOOKUP($C77,Tableau1[],6,0))=INT(((AB$4-$D77)/VLOOKUP($C77,Tableau1[],6,0))),$C77&lt;&gt;""),"S","")),"")</f>
        <v/>
      </c>
      <c r="AC77" s="17" t="str">
        <f>IFERROR(IF(AC$4=$D77,"x",IF(AND(((AC$4-$D77)/VLOOKUP($C77,Tableau1[],6,0))=INT(((AC$4-$D77)/VLOOKUP($C77,Tableau1[],6,0))),$C77&lt;&gt;""),"S","")),"")</f>
        <v/>
      </c>
      <c r="AD77" s="17" t="str">
        <f>IFERROR(IF(AD$4=$D77,"x",IF(AND(((AD$4-$D77)/VLOOKUP($C77,Tableau1[],6,0))=INT(((AD$4-$D77)/VLOOKUP($C77,Tableau1[],6,0))),$C77&lt;&gt;""),"S","")),"")</f>
        <v/>
      </c>
      <c r="AE77" s="17" t="str">
        <f>IFERROR(IF(AE$4=$D77,"x",IF(AND(((AE$4-$D77)/VLOOKUP($C77,Tableau1[],6,0))=INT(((AE$4-$D77)/VLOOKUP($C77,Tableau1[],6,0))),$C77&lt;&gt;""),"S","")),"")</f>
        <v/>
      </c>
      <c r="AF77" s="17" t="str">
        <f>IFERROR(IF(AF$4=$D77,"x",IF(AND(((AF$4-$D77)/VLOOKUP($C77,Tableau1[],6,0))=INT(((AF$4-$D77)/VLOOKUP($C77,Tableau1[],6,0))),$C77&lt;&gt;""),"S","")),"")</f>
        <v/>
      </c>
      <c r="AG77" s="17" t="str">
        <f>IFERROR(IF(AG$4=$D77,"x",IF(AND(((AG$4-$D77)/VLOOKUP($C77,Tableau1[],6,0))=INT(((AG$4-$D77)/VLOOKUP($C77,Tableau1[],6,0))),$C77&lt;&gt;""),"S","")),"")</f>
        <v>S</v>
      </c>
      <c r="AH77" s="55" t="str">
        <f>IFERROR(IF(AH$4=$D77,"x",IF(AND(((AH$4-$D77)/VLOOKUP($C77,Tableau1[],6,0))=INT(((AH$4-$D77)/VLOOKUP($C77,Tableau1[],6,0))),$C77&lt;&gt;""),"S","")),"")</f>
        <v/>
      </c>
      <c r="AI77" s="7"/>
      <c r="AK77" s="100"/>
      <c r="AL77" s="100"/>
      <c r="AM77" s="100"/>
      <c r="AN77" s="100"/>
      <c r="AO77" s="100"/>
      <c r="AP77" s="100"/>
      <c r="AQ77" s="100"/>
      <c r="AR77" s="100"/>
      <c r="AS77" s="100"/>
      <c r="AT77" s="100"/>
      <c r="AU77" s="100"/>
      <c r="AV77" s="100"/>
      <c r="AW77" s="100"/>
      <c r="AX77" s="100"/>
      <c r="AY77" s="100"/>
      <c r="AZ77" s="100"/>
      <c r="BA77" s="100"/>
      <c r="BB77" s="100"/>
      <c r="BC77" s="100"/>
      <c r="BD77" s="100"/>
      <c r="BE77" s="100"/>
      <c r="BF77" s="100"/>
      <c r="BG77" s="100"/>
      <c r="BH77" s="100"/>
      <c r="BI77" s="100"/>
      <c r="BJ77" s="100"/>
      <c r="BK77" s="100"/>
      <c r="BL77" s="100"/>
      <c r="BM77" s="100"/>
      <c r="BN77" s="100"/>
      <c r="BO77" s="100"/>
      <c r="BP77" s="100"/>
      <c r="BQ77" s="100"/>
      <c r="BR77" s="100"/>
      <c r="BS77" s="100"/>
      <c r="BT77" s="100"/>
      <c r="BU77" s="100"/>
      <c r="BV77" s="100"/>
      <c r="BW77" s="100"/>
      <c r="BX77" s="100"/>
    </row>
    <row r="78" spans="1:76">
      <c r="A78" s="93"/>
      <c r="B78" s="52"/>
      <c r="C78" s="5" t="s">
        <v>171</v>
      </c>
      <c r="D78" s="18">
        <f>IF(ISBLANK(C78),0,VLOOKUP(C78,Tableau1[],2,0))</f>
        <v>0</v>
      </c>
      <c r="E78" s="15">
        <f>IF(ISBLANK(C78),0,VLOOKUP(C78,Tableau1[],7,0))</f>
        <v>5</v>
      </c>
      <c r="F78" s="24">
        <f t="shared" si="10"/>
        <v>2.1666666666666667E-5</v>
      </c>
      <c r="G78" s="16" t="str">
        <f>IFERROR(IF(G$4=$D78,"x",IF(AND(((G$4-$D78)/VLOOKUP($C78,Tableau1[],6,0))=INT(((G$4-$D78)/VLOOKUP($C78,Tableau1[],6,0))),$C78&lt;&gt;""),"S","")),"")</f>
        <v/>
      </c>
      <c r="H78" s="17" t="str">
        <f>IFERROR(IF(H$4=$D78,"x",IF(AND(((H$4-$D78)/VLOOKUP($C78,Tableau1[],6,0))=INT(((H$4-$D78)/VLOOKUP($C78,Tableau1[],6,0))),$C78&lt;&gt;""),"S","")),"")</f>
        <v/>
      </c>
      <c r="I78" s="17" t="str">
        <f>IFERROR(IF(I$4=$D78,"x",IF(AND(((I$4-$D78)/VLOOKUP($C78,Tableau1[],6,0))=INT(((I$4-$D78)/VLOOKUP($C78,Tableau1[],6,0))),$C78&lt;&gt;""),"S","")),"")</f>
        <v/>
      </c>
      <c r="J78" s="17" t="str">
        <f>IFERROR(IF(J$4=$D78,"x",IF(AND(((J$4-$D78)/VLOOKUP($C78,Tableau1[],6,0))=INT(((J$4-$D78)/VLOOKUP($C78,Tableau1[],6,0))),$C78&lt;&gt;""),"S","")),"")</f>
        <v/>
      </c>
      <c r="K78" s="17" t="str">
        <f>IFERROR(IF(K$4=$D78,"x",IF(AND(((K$4-$D78)/VLOOKUP($C78,Tableau1[],6,0))=INT(((K$4-$D78)/VLOOKUP($C78,Tableau1[],6,0))),$C78&lt;&gt;""),"S","")),"")</f>
        <v/>
      </c>
      <c r="L78" s="17" t="str">
        <f>IFERROR(IF(L$4=$D78,"x",IF(AND(((L$4-$D78)/VLOOKUP($C78,Tableau1[],6,0))=INT(((L$4-$D78)/VLOOKUP($C78,Tableau1[],6,0))),$C78&lt;&gt;""),"S","")),"")</f>
        <v>S</v>
      </c>
      <c r="M78" s="17" t="str">
        <f>IFERROR(IF(M$4=$D78,"x",IF(AND(((M$4-$D78)/VLOOKUP($C78,Tableau1[],6,0))=INT(((M$4-$D78)/VLOOKUP($C78,Tableau1[],6,0))),$C78&lt;&gt;""),"S","")),"")</f>
        <v/>
      </c>
      <c r="N78" s="17" t="str">
        <f>IFERROR(IF(N$4=$D78,"x",IF(AND(((N$4-$D78)/VLOOKUP($C78,Tableau1[],6,0))=INT(((N$4-$D78)/VLOOKUP($C78,Tableau1[],6,0))),$C78&lt;&gt;""),"S","")),"")</f>
        <v/>
      </c>
      <c r="O78" s="17" t="str">
        <f>IFERROR(IF(O$4=$D78,"x",IF(AND(((O$4-$D78)/VLOOKUP($C78,Tableau1[],6,0))=INT(((O$4-$D78)/VLOOKUP($C78,Tableau1[],6,0))),$C78&lt;&gt;""),"S","")),"")</f>
        <v/>
      </c>
      <c r="P78" s="17" t="str">
        <f>IFERROR(IF(P$4=$D78,"x",IF(AND(((P$4-$D78)/VLOOKUP($C78,Tableau1[],6,0))=INT(((P$4-$D78)/VLOOKUP($C78,Tableau1[],6,0))),$C78&lt;&gt;""),"S","")),"")</f>
        <v/>
      </c>
      <c r="Q78" s="17" t="str">
        <f>IFERROR(IF(Q$4=$D78,"x",IF(AND(((Q$4-$D78)/VLOOKUP($C78,Tableau1[],6,0))=INT(((Q$4-$D78)/VLOOKUP($C78,Tableau1[],6,0))),$C78&lt;&gt;""),"S","")),"")</f>
        <v/>
      </c>
      <c r="R78" s="17" t="str">
        <f>IFERROR(IF(R$4=$D78,"x",IF(AND(((R$4-$D78)/VLOOKUP($C78,Tableau1[],6,0))=INT(((R$4-$D78)/VLOOKUP($C78,Tableau1[],6,0))),$C78&lt;&gt;""),"S","")),"")</f>
        <v/>
      </c>
      <c r="S78" s="17" t="str">
        <f>IFERROR(IF(S$4=$D78,"x",IF(AND(((S$4-$D78)/VLOOKUP($C78,Tableau1[],6,0))=INT(((S$4-$D78)/VLOOKUP($C78,Tableau1[],6,0))),$C78&lt;&gt;""),"S","")),"")</f>
        <v>S</v>
      </c>
      <c r="T78" s="17" t="str">
        <f>IFERROR(IF(T$4=$D78,"x",IF(AND(((T$4-$D78)/VLOOKUP($C78,Tableau1[],6,0))=INT(((T$4-$D78)/VLOOKUP($C78,Tableau1[],6,0))),$C78&lt;&gt;""),"S","")),"")</f>
        <v/>
      </c>
      <c r="U78" s="17" t="str">
        <f>IFERROR(IF(U$4=$D78,"x",IF(AND(((U$4-$D78)/VLOOKUP($C78,Tableau1[],6,0))=INT(((U$4-$D78)/VLOOKUP($C78,Tableau1[],6,0))),$C78&lt;&gt;""),"S","")),"")</f>
        <v/>
      </c>
      <c r="V78" s="17" t="str">
        <f>IFERROR(IF(V$4=$D78,"x",IF(AND(((V$4-$D78)/VLOOKUP($C78,Tableau1[],6,0))=INT(((V$4-$D78)/VLOOKUP($C78,Tableau1[],6,0))),$C78&lt;&gt;""),"S","")),"")</f>
        <v/>
      </c>
      <c r="W78" s="17" t="str">
        <f>IFERROR(IF(W$4=$D78,"x",IF(AND(((W$4-$D78)/VLOOKUP($C78,Tableau1[],6,0))=INT(((W$4-$D78)/VLOOKUP($C78,Tableau1[],6,0))),$C78&lt;&gt;""),"S","")),"")</f>
        <v/>
      </c>
      <c r="X78" s="17" t="str">
        <f>IFERROR(IF(X$4=$D78,"x",IF(AND(((X$4-$D78)/VLOOKUP($C78,Tableau1[],6,0))=INT(((X$4-$D78)/VLOOKUP($C78,Tableau1[],6,0))),$C78&lt;&gt;""),"S","")),"")</f>
        <v/>
      </c>
      <c r="Y78" s="17" t="str">
        <f>IFERROR(IF(Y$4=$D78,"x",IF(AND(((Y$4-$D78)/VLOOKUP($C78,Tableau1[],6,0))=INT(((Y$4-$D78)/VLOOKUP($C78,Tableau1[],6,0))),$C78&lt;&gt;""),"S","")),"")</f>
        <v/>
      </c>
      <c r="Z78" s="17" t="str">
        <f>IFERROR(IF(Z$4=$D78,"x",IF(AND(((Z$4-$D78)/VLOOKUP($C78,Tableau1[],6,0))=INT(((Z$4-$D78)/VLOOKUP($C78,Tableau1[],6,0))),$C78&lt;&gt;""),"S","")),"")</f>
        <v>S</v>
      </c>
      <c r="AA78" s="17" t="str">
        <f>IFERROR(IF(AA$4=$D78,"x",IF(AND(((AA$4-$D78)/VLOOKUP($C78,Tableau1[],6,0))=INT(((AA$4-$D78)/VLOOKUP($C78,Tableau1[],6,0))),$C78&lt;&gt;""),"S","")),"")</f>
        <v/>
      </c>
      <c r="AB78" s="17" t="str">
        <f>IFERROR(IF(AB$4=$D78,"x",IF(AND(((AB$4-$D78)/VLOOKUP($C78,Tableau1[],6,0))=INT(((AB$4-$D78)/VLOOKUP($C78,Tableau1[],6,0))),$C78&lt;&gt;""),"S","")),"")</f>
        <v/>
      </c>
      <c r="AC78" s="17" t="str">
        <f>IFERROR(IF(AC$4=$D78,"x",IF(AND(((AC$4-$D78)/VLOOKUP($C78,Tableau1[],6,0))=INT(((AC$4-$D78)/VLOOKUP($C78,Tableau1[],6,0))),$C78&lt;&gt;""),"S","")),"")</f>
        <v/>
      </c>
      <c r="AD78" s="17" t="str">
        <f>IFERROR(IF(AD$4=$D78,"x",IF(AND(((AD$4-$D78)/VLOOKUP($C78,Tableau1[],6,0))=INT(((AD$4-$D78)/VLOOKUP($C78,Tableau1[],6,0))),$C78&lt;&gt;""),"S","")),"")</f>
        <v/>
      </c>
      <c r="AE78" s="17" t="str">
        <f>IFERROR(IF(AE$4=$D78,"x",IF(AND(((AE$4-$D78)/VLOOKUP($C78,Tableau1[],6,0))=INT(((AE$4-$D78)/VLOOKUP($C78,Tableau1[],6,0))),$C78&lt;&gt;""),"S","")),"")</f>
        <v/>
      </c>
      <c r="AF78" s="17" t="str">
        <f>IFERROR(IF(AF$4=$D78,"x",IF(AND(((AF$4-$D78)/VLOOKUP($C78,Tableau1[],6,0))=INT(((AF$4-$D78)/VLOOKUP($C78,Tableau1[],6,0))),$C78&lt;&gt;""),"S","")),"")</f>
        <v/>
      </c>
      <c r="AG78" s="17" t="str">
        <f>IFERROR(IF(AG$4=$D78,"x",IF(AND(((AG$4-$D78)/VLOOKUP($C78,Tableau1[],6,0))=INT(((AG$4-$D78)/VLOOKUP($C78,Tableau1[],6,0))),$C78&lt;&gt;""),"S","")),"")</f>
        <v>S</v>
      </c>
      <c r="AH78" s="55" t="str">
        <f>IFERROR(IF(AH$4=$D78,"x",IF(AND(((AH$4-$D78)/VLOOKUP($C78,Tableau1[],6,0))=INT(((AH$4-$D78)/VLOOKUP($C78,Tableau1[],6,0))),$C78&lt;&gt;""),"S","")),"")</f>
        <v/>
      </c>
      <c r="AI78" s="7"/>
      <c r="AK78" s="100"/>
      <c r="AL78" s="100"/>
      <c r="AM78" s="100"/>
      <c r="AN78" s="100"/>
      <c r="AO78" s="100"/>
      <c r="AP78" s="100"/>
      <c r="AQ78" s="100"/>
      <c r="AR78" s="100"/>
      <c r="AS78" s="100"/>
      <c r="AT78" s="100"/>
      <c r="AU78" s="100"/>
      <c r="AV78" s="100"/>
      <c r="AW78" s="100"/>
      <c r="AX78" s="100"/>
      <c r="AY78" s="100"/>
      <c r="AZ78" s="100"/>
      <c r="BA78" s="100"/>
      <c r="BB78" s="100"/>
      <c r="BC78" s="100"/>
      <c r="BD78" s="100"/>
      <c r="BE78" s="100"/>
      <c r="BF78" s="100"/>
      <c r="BG78" s="100"/>
      <c r="BH78" s="100"/>
      <c r="BI78" s="100"/>
      <c r="BJ78" s="100"/>
      <c r="BK78" s="100"/>
      <c r="BL78" s="100"/>
      <c r="BM78" s="100"/>
      <c r="BN78" s="100"/>
      <c r="BO78" s="100"/>
      <c r="BP78" s="100"/>
      <c r="BQ78" s="100"/>
      <c r="BR78" s="100"/>
      <c r="BS78" s="100"/>
      <c r="BT78" s="100"/>
      <c r="BU78" s="100"/>
      <c r="BV78" s="100"/>
      <c r="BW78" s="100"/>
      <c r="BX78" s="100"/>
    </row>
    <row r="79" spans="1:76">
      <c r="A79" s="93"/>
      <c r="B79" s="52"/>
      <c r="C79" s="5" t="s">
        <v>172</v>
      </c>
      <c r="D79" s="18">
        <f>IF(ISBLANK(C79),0,VLOOKUP(C79,Tableau1[],2,0))</f>
        <v>0</v>
      </c>
      <c r="E79" s="15">
        <f>IF(ISBLANK(C79),0,VLOOKUP(C79,Tableau1[],7,0))</f>
        <v>2</v>
      </c>
      <c r="F79" s="24">
        <f t="shared" si="10"/>
        <v>8.6666666666666661E-6</v>
      </c>
      <c r="G79" s="16" t="str">
        <f>IFERROR(IF(G$4=$D79,"x",IF(AND(((G$4-$D79)/VLOOKUP($C79,Tableau1[],6,0))=INT(((G$4-$D79)/VLOOKUP($C79,Tableau1[],6,0))),$C79&lt;&gt;""),"S","")),"")</f>
        <v/>
      </c>
      <c r="H79" s="17" t="str">
        <f>IFERROR(IF(H$4=$D79,"x",IF(AND(((H$4-$D79)/VLOOKUP($C79,Tableau1[],6,0))=INT(((H$4-$D79)/VLOOKUP($C79,Tableau1[],6,0))),$C79&lt;&gt;""),"S","")),"")</f>
        <v/>
      </c>
      <c r="I79" s="17" t="str">
        <f>IFERROR(IF(I$4=$D79,"x",IF(AND(((I$4-$D79)/VLOOKUP($C79,Tableau1[],6,0))=INT(((I$4-$D79)/VLOOKUP($C79,Tableau1[],6,0))),$C79&lt;&gt;""),"S","")),"")</f>
        <v/>
      </c>
      <c r="J79" s="17" t="str">
        <f>IFERROR(IF(J$4=$D79,"x",IF(AND(((J$4-$D79)/VLOOKUP($C79,Tableau1[],6,0))=INT(((J$4-$D79)/VLOOKUP($C79,Tableau1[],6,0))),$C79&lt;&gt;""),"S","")),"")</f>
        <v/>
      </c>
      <c r="K79" s="17" t="str">
        <f>IFERROR(IF(K$4=$D79,"x",IF(AND(((K$4-$D79)/VLOOKUP($C79,Tableau1[],6,0))=INT(((K$4-$D79)/VLOOKUP($C79,Tableau1[],6,0))),$C79&lt;&gt;""),"S","")),"")</f>
        <v/>
      </c>
      <c r="L79" s="17" t="str">
        <f>IFERROR(IF(L$4=$D79,"x",IF(AND(((L$4-$D79)/VLOOKUP($C79,Tableau1[],6,0))=INT(((L$4-$D79)/VLOOKUP($C79,Tableau1[],6,0))),$C79&lt;&gt;""),"S","")),"")</f>
        <v>S</v>
      </c>
      <c r="M79" s="17" t="str">
        <f>IFERROR(IF(M$4=$D79,"x",IF(AND(((M$4-$D79)/VLOOKUP($C79,Tableau1[],6,0))=INT(((M$4-$D79)/VLOOKUP($C79,Tableau1[],6,0))),$C79&lt;&gt;""),"S","")),"")</f>
        <v/>
      </c>
      <c r="N79" s="17" t="str">
        <f>IFERROR(IF(N$4=$D79,"x",IF(AND(((N$4-$D79)/VLOOKUP($C79,Tableau1[],6,0))=INT(((N$4-$D79)/VLOOKUP($C79,Tableau1[],6,0))),$C79&lt;&gt;""),"S","")),"")</f>
        <v/>
      </c>
      <c r="O79" s="17" t="str">
        <f>IFERROR(IF(O$4=$D79,"x",IF(AND(((O$4-$D79)/VLOOKUP($C79,Tableau1[],6,0))=INT(((O$4-$D79)/VLOOKUP($C79,Tableau1[],6,0))),$C79&lt;&gt;""),"S","")),"")</f>
        <v/>
      </c>
      <c r="P79" s="17" t="str">
        <f>IFERROR(IF(P$4=$D79,"x",IF(AND(((P$4-$D79)/VLOOKUP($C79,Tableau1[],6,0))=INT(((P$4-$D79)/VLOOKUP($C79,Tableau1[],6,0))),$C79&lt;&gt;""),"S","")),"")</f>
        <v/>
      </c>
      <c r="Q79" s="17" t="str">
        <f>IFERROR(IF(Q$4=$D79,"x",IF(AND(((Q$4-$D79)/VLOOKUP($C79,Tableau1[],6,0))=INT(((Q$4-$D79)/VLOOKUP($C79,Tableau1[],6,0))),$C79&lt;&gt;""),"S","")),"")</f>
        <v/>
      </c>
      <c r="R79" s="17" t="str">
        <f>IFERROR(IF(R$4=$D79,"x",IF(AND(((R$4-$D79)/VLOOKUP($C79,Tableau1[],6,0))=INT(((R$4-$D79)/VLOOKUP($C79,Tableau1[],6,0))),$C79&lt;&gt;""),"S","")),"")</f>
        <v/>
      </c>
      <c r="S79" s="17" t="str">
        <f>IFERROR(IF(S$4=$D79,"x",IF(AND(((S$4-$D79)/VLOOKUP($C79,Tableau1[],6,0))=INT(((S$4-$D79)/VLOOKUP($C79,Tableau1[],6,0))),$C79&lt;&gt;""),"S","")),"")</f>
        <v>S</v>
      </c>
      <c r="T79" s="17" t="str">
        <f>IFERROR(IF(T$4=$D79,"x",IF(AND(((T$4-$D79)/VLOOKUP($C79,Tableau1[],6,0))=INT(((T$4-$D79)/VLOOKUP($C79,Tableau1[],6,0))),$C79&lt;&gt;""),"S","")),"")</f>
        <v/>
      </c>
      <c r="U79" s="17" t="str">
        <f>IFERROR(IF(U$4=$D79,"x",IF(AND(((U$4-$D79)/VLOOKUP($C79,Tableau1[],6,0))=INT(((U$4-$D79)/VLOOKUP($C79,Tableau1[],6,0))),$C79&lt;&gt;""),"S","")),"")</f>
        <v/>
      </c>
      <c r="V79" s="17" t="str">
        <f>IFERROR(IF(V$4=$D79,"x",IF(AND(((V$4-$D79)/VLOOKUP($C79,Tableau1[],6,0))=INT(((V$4-$D79)/VLOOKUP($C79,Tableau1[],6,0))),$C79&lt;&gt;""),"S","")),"")</f>
        <v/>
      </c>
      <c r="W79" s="17" t="str">
        <f>IFERROR(IF(W$4=$D79,"x",IF(AND(((W$4-$D79)/VLOOKUP($C79,Tableau1[],6,0))=INT(((W$4-$D79)/VLOOKUP($C79,Tableau1[],6,0))),$C79&lt;&gt;""),"S","")),"")</f>
        <v/>
      </c>
      <c r="X79" s="17" t="str">
        <f>IFERROR(IF(X$4=$D79,"x",IF(AND(((X$4-$D79)/VLOOKUP($C79,Tableau1[],6,0))=INT(((X$4-$D79)/VLOOKUP($C79,Tableau1[],6,0))),$C79&lt;&gt;""),"S","")),"")</f>
        <v/>
      </c>
      <c r="Y79" s="17" t="str">
        <f>IFERROR(IF(Y$4=$D79,"x",IF(AND(((Y$4-$D79)/VLOOKUP($C79,Tableau1[],6,0))=INT(((Y$4-$D79)/VLOOKUP($C79,Tableau1[],6,0))),$C79&lt;&gt;""),"S","")),"")</f>
        <v/>
      </c>
      <c r="Z79" s="17" t="str">
        <f>IFERROR(IF(Z$4=$D79,"x",IF(AND(((Z$4-$D79)/VLOOKUP($C79,Tableau1[],6,0))=INT(((Z$4-$D79)/VLOOKUP($C79,Tableau1[],6,0))),$C79&lt;&gt;""),"S","")),"")</f>
        <v>S</v>
      </c>
      <c r="AA79" s="17" t="str">
        <f>IFERROR(IF(AA$4=$D79,"x",IF(AND(((AA$4-$D79)/VLOOKUP($C79,Tableau1[],6,0))=INT(((AA$4-$D79)/VLOOKUP($C79,Tableau1[],6,0))),$C79&lt;&gt;""),"S","")),"")</f>
        <v/>
      </c>
      <c r="AB79" s="17" t="str">
        <f>IFERROR(IF(AB$4=$D79,"x",IF(AND(((AB$4-$D79)/VLOOKUP($C79,Tableau1[],6,0))=INT(((AB$4-$D79)/VLOOKUP($C79,Tableau1[],6,0))),$C79&lt;&gt;""),"S","")),"")</f>
        <v/>
      </c>
      <c r="AC79" s="17" t="str">
        <f>IFERROR(IF(AC$4=$D79,"x",IF(AND(((AC$4-$D79)/VLOOKUP($C79,Tableau1[],6,0))=INT(((AC$4-$D79)/VLOOKUP($C79,Tableau1[],6,0))),$C79&lt;&gt;""),"S","")),"")</f>
        <v/>
      </c>
      <c r="AD79" s="17" t="str">
        <f>IFERROR(IF(AD$4=$D79,"x",IF(AND(((AD$4-$D79)/VLOOKUP($C79,Tableau1[],6,0))=INT(((AD$4-$D79)/VLOOKUP($C79,Tableau1[],6,0))),$C79&lt;&gt;""),"S","")),"")</f>
        <v/>
      </c>
      <c r="AE79" s="17" t="str">
        <f>IFERROR(IF(AE$4=$D79,"x",IF(AND(((AE$4-$D79)/VLOOKUP($C79,Tableau1[],6,0))=INT(((AE$4-$D79)/VLOOKUP($C79,Tableau1[],6,0))),$C79&lt;&gt;""),"S","")),"")</f>
        <v/>
      </c>
      <c r="AF79" s="17" t="str">
        <f>IFERROR(IF(AF$4=$D79,"x",IF(AND(((AF$4-$D79)/VLOOKUP($C79,Tableau1[],6,0))=INT(((AF$4-$D79)/VLOOKUP($C79,Tableau1[],6,0))),$C79&lt;&gt;""),"S","")),"")</f>
        <v/>
      </c>
      <c r="AG79" s="17" t="str">
        <f>IFERROR(IF(AG$4=$D79,"x",IF(AND(((AG$4-$D79)/VLOOKUP($C79,Tableau1[],6,0))=INT(((AG$4-$D79)/VLOOKUP($C79,Tableau1[],6,0))),$C79&lt;&gt;""),"S","")),"")</f>
        <v>S</v>
      </c>
      <c r="AH79" s="55" t="str">
        <f>IFERROR(IF(AH$4=$D79,"x",IF(AND(((AH$4-$D79)/VLOOKUP($C79,Tableau1[],6,0))=INT(((AH$4-$D79)/VLOOKUP($C79,Tableau1[],6,0))),$C79&lt;&gt;""),"S","")),"")</f>
        <v/>
      </c>
      <c r="AI79" s="7"/>
      <c r="AK79" s="100"/>
      <c r="AL79" s="100"/>
      <c r="AM79" s="100"/>
      <c r="AN79" s="100"/>
      <c r="AO79" s="100"/>
      <c r="AP79" s="100"/>
      <c r="AQ79" s="100"/>
      <c r="AR79" s="100"/>
      <c r="AS79" s="100"/>
      <c r="AT79" s="100"/>
      <c r="AU79" s="100"/>
      <c r="AV79" s="100"/>
      <c r="AW79" s="100"/>
      <c r="AX79" s="100"/>
      <c r="AY79" s="100"/>
      <c r="AZ79" s="100"/>
      <c r="BA79" s="100"/>
      <c r="BB79" s="100"/>
      <c r="BC79" s="100"/>
      <c r="BD79" s="100"/>
      <c r="BE79" s="100"/>
      <c r="BF79" s="100"/>
      <c r="BG79" s="100"/>
      <c r="BH79" s="100"/>
      <c r="BI79" s="100"/>
      <c r="BJ79" s="100"/>
      <c r="BK79" s="100"/>
      <c r="BL79" s="100"/>
      <c r="BM79" s="100"/>
      <c r="BN79" s="100"/>
      <c r="BO79" s="100"/>
      <c r="BP79" s="100"/>
      <c r="BQ79" s="100"/>
      <c r="BR79" s="100"/>
      <c r="BS79" s="100"/>
      <c r="BT79" s="100"/>
      <c r="BU79" s="100"/>
      <c r="BV79" s="100"/>
      <c r="BW79" s="100"/>
      <c r="BX79" s="100"/>
    </row>
    <row r="80" spans="1:76">
      <c r="A80" s="93"/>
      <c r="B80" s="52"/>
      <c r="C80" s="5" t="s">
        <v>173</v>
      </c>
      <c r="D80" s="18">
        <f>IF(ISBLANK(C80),0,VLOOKUP(C80,Tableau1[],2,0))</f>
        <v>0</v>
      </c>
      <c r="E80" s="15">
        <f>IF(ISBLANK(C80),0,VLOOKUP(C80,Tableau1[],7,0))</f>
        <v>20</v>
      </c>
      <c r="F80" s="24">
        <f t="shared" si="10"/>
        <v>8.6666666666666668E-5</v>
      </c>
      <c r="G80" s="16" t="str">
        <f>IFERROR(IF(G$4=$D80,"x",IF(AND(((G$4-$D80)/VLOOKUP($C80,Tableau1[],6,0))=INT(((G$4-$D80)/VLOOKUP($C80,Tableau1[],6,0))),$C80&lt;&gt;""),"S","")),"")</f>
        <v/>
      </c>
      <c r="H80" s="17" t="str">
        <f>IFERROR(IF(H$4=$D80,"x",IF(AND(((H$4-$D80)/VLOOKUP($C80,Tableau1[],6,0))=INT(((H$4-$D80)/VLOOKUP($C80,Tableau1[],6,0))),$C80&lt;&gt;""),"S","")),"")</f>
        <v/>
      </c>
      <c r="I80" s="17" t="str">
        <f>IFERROR(IF(I$4=$D80,"x",IF(AND(((I$4-$D80)/VLOOKUP($C80,Tableau1[],6,0))=INT(((I$4-$D80)/VLOOKUP($C80,Tableau1[],6,0))),$C80&lt;&gt;""),"S","")),"")</f>
        <v/>
      </c>
      <c r="J80" s="17" t="str">
        <f>IFERROR(IF(J$4=$D80,"x",IF(AND(((J$4-$D80)/VLOOKUP($C80,Tableau1[],6,0))=INT(((J$4-$D80)/VLOOKUP($C80,Tableau1[],6,0))),$C80&lt;&gt;""),"S","")),"")</f>
        <v/>
      </c>
      <c r="K80" s="17" t="str">
        <f>IFERROR(IF(K$4=$D80,"x",IF(AND(((K$4-$D80)/VLOOKUP($C80,Tableau1[],6,0))=INT(((K$4-$D80)/VLOOKUP($C80,Tableau1[],6,0))),$C80&lt;&gt;""),"S","")),"")</f>
        <v/>
      </c>
      <c r="L80" s="17" t="str">
        <f>IFERROR(IF(L$4=$D80,"x",IF(AND(((L$4-$D80)/VLOOKUP($C80,Tableau1[],6,0))=INT(((L$4-$D80)/VLOOKUP($C80,Tableau1[],6,0))),$C80&lt;&gt;""),"S","")),"")</f>
        <v>S</v>
      </c>
      <c r="M80" s="17" t="str">
        <f>IFERROR(IF(M$4=$D80,"x",IF(AND(((M$4-$D80)/VLOOKUP($C80,Tableau1[],6,0))=INT(((M$4-$D80)/VLOOKUP($C80,Tableau1[],6,0))),$C80&lt;&gt;""),"S","")),"")</f>
        <v/>
      </c>
      <c r="N80" s="17" t="str">
        <f>IFERROR(IF(N$4=$D80,"x",IF(AND(((N$4-$D80)/VLOOKUP($C80,Tableau1[],6,0))=INT(((N$4-$D80)/VLOOKUP($C80,Tableau1[],6,0))),$C80&lt;&gt;""),"S","")),"")</f>
        <v/>
      </c>
      <c r="O80" s="17" t="str">
        <f>IFERROR(IF(O$4=$D80,"x",IF(AND(((O$4-$D80)/VLOOKUP($C80,Tableau1[],6,0))=INT(((O$4-$D80)/VLOOKUP($C80,Tableau1[],6,0))),$C80&lt;&gt;""),"S","")),"")</f>
        <v/>
      </c>
      <c r="P80" s="17" t="str">
        <f>IFERROR(IF(P$4=$D80,"x",IF(AND(((P$4-$D80)/VLOOKUP($C80,Tableau1[],6,0))=INT(((P$4-$D80)/VLOOKUP($C80,Tableau1[],6,0))),$C80&lt;&gt;""),"S","")),"")</f>
        <v/>
      </c>
      <c r="Q80" s="17" t="str">
        <f>IFERROR(IF(Q$4=$D80,"x",IF(AND(((Q$4-$D80)/VLOOKUP($C80,Tableau1[],6,0))=INT(((Q$4-$D80)/VLOOKUP($C80,Tableau1[],6,0))),$C80&lt;&gt;""),"S","")),"")</f>
        <v/>
      </c>
      <c r="R80" s="17" t="str">
        <f>IFERROR(IF(R$4=$D80,"x",IF(AND(((R$4-$D80)/VLOOKUP($C80,Tableau1[],6,0))=INT(((R$4-$D80)/VLOOKUP($C80,Tableau1[],6,0))),$C80&lt;&gt;""),"S","")),"")</f>
        <v/>
      </c>
      <c r="S80" s="17" t="str">
        <f>IFERROR(IF(S$4=$D80,"x",IF(AND(((S$4-$D80)/VLOOKUP($C80,Tableau1[],6,0))=INT(((S$4-$D80)/VLOOKUP($C80,Tableau1[],6,0))),$C80&lt;&gt;""),"S","")),"")</f>
        <v>S</v>
      </c>
      <c r="T80" s="17" t="str">
        <f>IFERROR(IF(T$4=$D80,"x",IF(AND(((T$4-$D80)/VLOOKUP($C80,Tableau1[],6,0))=INT(((T$4-$D80)/VLOOKUP($C80,Tableau1[],6,0))),$C80&lt;&gt;""),"S","")),"")</f>
        <v/>
      </c>
      <c r="U80" s="17" t="str">
        <f>IFERROR(IF(U$4=$D80,"x",IF(AND(((U$4-$D80)/VLOOKUP($C80,Tableau1[],6,0))=INT(((U$4-$D80)/VLOOKUP($C80,Tableau1[],6,0))),$C80&lt;&gt;""),"S","")),"")</f>
        <v/>
      </c>
      <c r="V80" s="17" t="str">
        <f>IFERROR(IF(V$4=$D80,"x",IF(AND(((V$4-$D80)/VLOOKUP($C80,Tableau1[],6,0))=INT(((V$4-$D80)/VLOOKUP($C80,Tableau1[],6,0))),$C80&lt;&gt;""),"S","")),"")</f>
        <v/>
      </c>
      <c r="W80" s="17" t="str">
        <f>IFERROR(IF(W$4=$D80,"x",IF(AND(((W$4-$D80)/VLOOKUP($C80,Tableau1[],6,0))=INT(((W$4-$D80)/VLOOKUP($C80,Tableau1[],6,0))),$C80&lt;&gt;""),"S","")),"")</f>
        <v/>
      </c>
      <c r="X80" s="17" t="str">
        <f>IFERROR(IF(X$4=$D80,"x",IF(AND(((X$4-$D80)/VLOOKUP($C80,Tableau1[],6,0))=INT(((X$4-$D80)/VLOOKUP($C80,Tableau1[],6,0))),$C80&lt;&gt;""),"S","")),"")</f>
        <v/>
      </c>
      <c r="Y80" s="17" t="str">
        <f>IFERROR(IF(Y$4=$D80,"x",IF(AND(((Y$4-$D80)/VLOOKUP($C80,Tableau1[],6,0))=INT(((Y$4-$D80)/VLOOKUP($C80,Tableau1[],6,0))),$C80&lt;&gt;""),"S","")),"")</f>
        <v/>
      </c>
      <c r="Z80" s="17" t="str">
        <f>IFERROR(IF(Z$4=$D80,"x",IF(AND(((Z$4-$D80)/VLOOKUP($C80,Tableau1[],6,0))=INT(((Z$4-$D80)/VLOOKUP($C80,Tableau1[],6,0))),$C80&lt;&gt;""),"S","")),"")</f>
        <v>S</v>
      </c>
      <c r="AA80" s="17" t="str">
        <f>IFERROR(IF(AA$4=$D80,"x",IF(AND(((AA$4-$D80)/VLOOKUP($C80,Tableau1[],6,0))=INT(((AA$4-$D80)/VLOOKUP($C80,Tableau1[],6,0))),$C80&lt;&gt;""),"S","")),"")</f>
        <v/>
      </c>
      <c r="AB80" s="17" t="str">
        <f>IFERROR(IF(AB$4=$D80,"x",IF(AND(((AB$4-$D80)/VLOOKUP($C80,Tableau1[],6,0))=INT(((AB$4-$D80)/VLOOKUP($C80,Tableau1[],6,0))),$C80&lt;&gt;""),"S","")),"")</f>
        <v/>
      </c>
      <c r="AC80" s="17" t="str">
        <f>IFERROR(IF(AC$4=$D80,"x",IF(AND(((AC$4-$D80)/VLOOKUP($C80,Tableau1[],6,0))=INT(((AC$4-$D80)/VLOOKUP($C80,Tableau1[],6,0))),$C80&lt;&gt;""),"S","")),"")</f>
        <v/>
      </c>
      <c r="AD80" s="17" t="str">
        <f>IFERROR(IF(AD$4=$D80,"x",IF(AND(((AD$4-$D80)/VLOOKUP($C80,Tableau1[],6,0))=INT(((AD$4-$D80)/VLOOKUP($C80,Tableau1[],6,0))),$C80&lt;&gt;""),"S","")),"")</f>
        <v/>
      </c>
      <c r="AE80" s="17" t="str">
        <f>IFERROR(IF(AE$4=$D80,"x",IF(AND(((AE$4-$D80)/VLOOKUP($C80,Tableau1[],6,0))=INT(((AE$4-$D80)/VLOOKUP($C80,Tableau1[],6,0))),$C80&lt;&gt;""),"S","")),"")</f>
        <v/>
      </c>
      <c r="AF80" s="17" t="str">
        <f>IFERROR(IF(AF$4=$D80,"x",IF(AND(((AF$4-$D80)/VLOOKUP($C80,Tableau1[],6,0))=INT(((AF$4-$D80)/VLOOKUP($C80,Tableau1[],6,0))),$C80&lt;&gt;""),"S","")),"")</f>
        <v/>
      </c>
      <c r="AG80" s="17" t="str">
        <f>IFERROR(IF(AG$4=$D80,"x",IF(AND(((AG$4-$D80)/VLOOKUP($C80,Tableau1[],6,0))=INT(((AG$4-$D80)/VLOOKUP($C80,Tableau1[],6,0))),$C80&lt;&gt;""),"S","")),"")</f>
        <v>S</v>
      </c>
      <c r="AH80" s="55" t="str">
        <f>IFERROR(IF(AH$4=$D80,"x",IF(AND(((AH$4-$D80)/VLOOKUP($C80,Tableau1[],6,0))=INT(((AH$4-$D80)/VLOOKUP($C80,Tableau1[],6,0))),$C80&lt;&gt;""),"S","")),"")</f>
        <v/>
      </c>
      <c r="AI80" s="7"/>
      <c r="AK80" s="100"/>
      <c r="AL80" s="100"/>
      <c r="AM80" s="100"/>
      <c r="AN80" s="100"/>
      <c r="AO80" s="100"/>
      <c r="AP80" s="100"/>
      <c r="AQ80" s="100"/>
      <c r="AR80" s="100"/>
      <c r="AS80" s="100"/>
      <c r="AT80" s="100"/>
      <c r="AU80" s="100"/>
      <c r="AV80" s="100"/>
      <c r="AW80" s="100"/>
      <c r="AX80" s="100"/>
      <c r="AY80" s="100"/>
      <c r="AZ80" s="100"/>
      <c r="BA80" s="100"/>
      <c r="BB80" s="100"/>
      <c r="BC80" s="100"/>
      <c r="BD80" s="100"/>
      <c r="BE80" s="100"/>
      <c r="BF80" s="100"/>
      <c r="BG80" s="100"/>
      <c r="BH80" s="100"/>
      <c r="BI80" s="100"/>
      <c r="BJ80" s="100"/>
      <c r="BK80" s="100"/>
      <c r="BL80" s="100"/>
      <c r="BM80" s="100"/>
      <c r="BN80" s="100"/>
      <c r="BO80" s="100"/>
      <c r="BP80" s="100"/>
      <c r="BQ80" s="100"/>
      <c r="BR80" s="100"/>
      <c r="BS80" s="100"/>
      <c r="BT80" s="100"/>
      <c r="BU80" s="100"/>
      <c r="BV80" s="100"/>
      <c r="BW80" s="100"/>
      <c r="BX80" s="100"/>
    </row>
    <row r="81" spans="1:76">
      <c r="A81" s="93"/>
      <c r="B81" s="52"/>
      <c r="C81" s="5" t="s">
        <v>174</v>
      </c>
      <c r="D81" s="18">
        <f>IF(ISBLANK(C81),0,VLOOKUP(C81,Tableau1[],2,0))</f>
        <v>0</v>
      </c>
      <c r="E81" s="15">
        <f>IF(ISBLANK(C81),0,VLOOKUP(C81,Tableau1[],7,0))</f>
        <v>20</v>
      </c>
      <c r="F81" s="24">
        <f t="shared" si="10"/>
        <v>8.6666666666666668E-5</v>
      </c>
      <c r="G81" s="16" t="str">
        <f>IFERROR(IF(G$4=$D81,"x",IF(AND(((G$4-$D81)/VLOOKUP($C81,Tableau1[],6,0))=INT(((G$4-$D81)/VLOOKUP($C81,Tableau1[],6,0))),$C81&lt;&gt;""),"S","")),"")</f>
        <v/>
      </c>
      <c r="H81" s="17" t="str">
        <f>IFERROR(IF(H$4=$D81,"x",IF(AND(((H$4-$D81)/VLOOKUP($C81,Tableau1[],6,0))=INT(((H$4-$D81)/VLOOKUP($C81,Tableau1[],6,0))),$C81&lt;&gt;""),"S","")),"")</f>
        <v/>
      </c>
      <c r="I81" s="17" t="str">
        <f>IFERROR(IF(I$4=$D81,"x",IF(AND(((I$4-$D81)/VLOOKUP($C81,Tableau1[],6,0))=INT(((I$4-$D81)/VLOOKUP($C81,Tableau1[],6,0))),$C81&lt;&gt;""),"S","")),"")</f>
        <v/>
      </c>
      <c r="J81" s="17" t="str">
        <f>IFERROR(IF(J$4=$D81,"x",IF(AND(((J$4-$D81)/VLOOKUP($C81,Tableau1[],6,0))=INT(((J$4-$D81)/VLOOKUP($C81,Tableau1[],6,0))),$C81&lt;&gt;""),"S","")),"")</f>
        <v/>
      </c>
      <c r="K81" s="17" t="str">
        <f>IFERROR(IF(K$4=$D81,"x",IF(AND(((K$4-$D81)/VLOOKUP($C81,Tableau1[],6,0))=INT(((K$4-$D81)/VLOOKUP($C81,Tableau1[],6,0))),$C81&lt;&gt;""),"S","")),"")</f>
        <v/>
      </c>
      <c r="L81" s="17" t="str">
        <f>IFERROR(IF(L$4=$D81,"x",IF(AND(((L$4-$D81)/VLOOKUP($C81,Tableau1[],6,0))=INT(((L$4-$D81)/VLOOKUP($C81,Tableau1[],6,0))),$C81&lt;&gt;""),"S","")),"")</f>
        <v/>
      </c>
      <c r="M81" s="17" t="str">
        <f>IFERROR(IF(M$4=$D81,"x",IF(AND(((M$4-$D81)/VLOOKUP($C81,Tableau1[],6,0))=INT(((M$4-$D81)/VLOOKUP($C81,Tableau1[],6,0))),$C81&lt;&gt;""),"S","")),"")</f>
        <v/>
      </c>
      <c r="N81" s="17" t="str">
        <f>IFERROR(IF(N$4=$D81,"x",IF(AND(((N$4-$D81)/VLOOKUP($C81,Tableau1[],6,0))=INT(((N$4-$D81)/VLOOKUP($C81,Tableau1[],6,0))),$C81&lt;&gt;""),"S","")),"")</f>
        <v/>
      </c>
      <c r="O81" s="17" t="str">
        <f>IFERROR(IF(O$4=$D81,"x",IF(AND(((O$4-$D81)/VLOOKUP($C81,Tableau1[],6,0))=INT(((O$4-$D81)/VLOOKUP($C81,Tableau1[],6,0))),$C81&lt;&gt;""),"S","")),"")</f>
        <v/>
      </c>
      <c r="P81" s="17" t="str">
        <f>IFERROR(IF(P$4=$D81,"x",IF(AND(((P$4-$D81)/VLOOKUP($C81,Tableau1[],6,0))=INT(((P$4-$D81)/VLOOKUP($C81,Tableau1[],6,0))),$C81&lt;&gt;""),"S","")),"")</f>
        <v/>
      </c>
      <c r="Q81" s="17" t="str">
        <f>IFERROR(IF(Q$4=$D81,"x",IF(AND(((Q$4-$D81)/VLOOKUP($C81,Tableau1[],6,0))=INT(((Q$4-$D81)/VLOOKUP($C81,Tableau1[],6,0))),$C81&lt;&gt;""),"S","")),"")</f>
        <v>S</v>
      </c>
      <c r="R81" s="17" t="str">
        <f>IFERROR(IF(R$4=$D81,"x",IF(AND(((R$4-$D81)/VLOOKUP($C81,Tableau1[],6,0))=INT(((R$4-$D81)/VLOOKUP($C81,Tableau1[],6,0))),$C81&lt;&gt;""),"S","")),"")</f>
        <v/>
      </c>
      <c r="S81" s="17" t="str">
        <f>IFERROR(IF(S$4=$D81,"x",IF(AND(((S$4-$D81)/VLOOKUP($C81,Tableau1[],6,0))=INT(((S$4-$D81)/VLOOKUP($C81,Tableau1[],6,0))),$C81&lt;&gt;""),"S","")),"")</f>
        <v/>
      </c>
      <c r="T81" s="17" t="str">
        <f>IFERROR(IF(T$4=$D81,"x",IF(AND(((T$4-$D81)/VLOOKUP($C81,Tableau1[],6,0))=INT(((T$4-$D81)/VLOOKUP($C81,Tableau1[],6,0))),$C81&lt;&gt;""),"S","")),"")</f>
        <v/>
      </c>
      <c r="U81" s="17" t="str">
        <f>IFERROR(IF(U$4=$D81,"x",IF(AND(((U$4-$D81)/VLOOKUP($C81,Tableau1[],6,0))=INT(((U$4-$D81)/VLOOKUP($C81,Tableau1[],6,0))),$C81&lt;&gt;""),"S","")),"")</f>
        <v/>
      </c>
      <c r="V81" s="17" t="str">
        <f>IFERROR(IF(V$4=$D81,"x",IF(AND(((V$4-$D81)/VLOOKUP($C81,Tableau1[],6,0))=INT(((V$4-$D81)/VLOOKUP($C81,Tableau1[],6,0))),$C81&lt;&gt;""),"S","")),"")</f>
        <v/>
      </c>
      <c r="W81" s="17" t="str">
        <f>IFERROR(IF(W$4=$D81,"x",IF(AND(((W$4-$D81)/VLOOKUP($C81,Tableau1[],6,0))=INT(((W$4-$D81)/VLOOKUP($C81,Tableau1[],6,0))),$C81&lt;&gt;""),"S","")),"")</f>
        <v/>
      </c>
      <c r="X81" s="17" t="str">
        <f>IFERROR(IF(X$4=$D81,"x",IF(AND(((X$4-$D81)/VLOOKUP($C81,Tableau1[],6,0))=INT(((X$4-$D81)/VLOOKUP($C81,Tableau1[],6,0))),$C81&lt;&gt;""),"S","")),"")</f>
        <v/>
      </c>
      <c r="Y81" s="17" t="str">
        <f>IFERROR(IF(Y$4=$D81,"x",IF(AND(((Y$4-$D81)/VLOOKUP($C81,Tableau1[],6,0))=INT(((Y$4-$D81)/VLOOKUP($C81,Tableau1[],6,0))),$C81&lt;&gt;""),"S","")),"")</f>
        <v/>
      </c>
      <c r="Z81" s="17" t="str">
        <f>IFERROR(IF(Z$4=$D81,"x",IF(AND(((Z$4-$D81)/VLOOKUP($C81,Tableau1[],6,0))=INT(((Z$4-$D81)/VLOOKUP($C81,Tableau1[],6,0))),$C81&lt;&gt;""),"S","")),"")</f>
        <v/>
      </c>
      <c r="AA81" s="17" t="str">
        <f>IFERROR(IF(AA$4=$D81,"x",IF(AND(((AA$4-$D81)/VLOOKUP($C81,Tableau1[],6,0))=INT(((AA$4-$D81)/VLOOKUP($C81,Tableau1[],6,0))),$C81&lt;&gt;""),"S","")),"")</f>
        <v/>
      </c>
      <c r="AB81" s="17" t="str">
        <f>IFERROR(IF(AB$4=$D81,"x",IF(AND(((AB$4-$D81)/VLOOKUP($C81,Tableau1[],6,0))=INT(((AB$4-$D81)/VLOOKUP($C81,Tableau1[],6,0))),$C81&lt;&gt;""),"S","")),"")</f>
        <v/>
      </c>
      <c r="AC81" s="17" t="str">
        <f>IFERROR(IF(AC$4=$D81,"x",IF(AND(((AC$4-$D81)/VLOOKUP($C81,Tableau1[],6,0))=INT(((AC$4-$D81)/VLOOKUP($C81,Tableau1[],6,0))),$C81&lt;&gt;""),"S","")),"")</f>
        <v/>
      </c>
      <c r="AD81" s="17" t="str">
        <f>IFERROR(IF(AD$4=$D81,"x",IF(AND(((AD$4-$D81)/VLOOKUP($C81,Tableau1[],6,0))=INT(((AD$4-$D81)/VLOOKUP($C81,Tableau1[],6,0))),$C81&lt;&gt;""),"S","")),"")</f>
        <v/>
      </c>
      <c r="AE81" s="17" t="str">
        <f>IFERROR(IF(AE$4=$D81,"x",IF(AND(((AE$4-$D81)/VLOOKUP($C81,Tableau1[],6,0))=INT(((AE$4-$D81)/VLOOKUP($C81,Tableau1[],6,0))),$C81&lt;&gt;""),"S","")),"")</f>
        <v/>
      </c>
      <c r="AF81" s="17" t="str">
        <f>IFERROR(IF(AF$4=$D81,"x",IF(AND(((AF$4-$D81)/VLOOKUP($C81,Tableau1[],6,0))=INT(((AF$4-$D81)/VLOOKUP($C81,Tableau1[],6,0))),$C81&lt;&gt;""),"S","")),"")</f>
        <v>S</v>
      </c>
      <c r="AG81" s="17" t="str">
        <f>IFERROR(IF(AG$4=$D81,"x",IF(AND(((AG$4-$D81)/VLOOKUP($C81,Tableau1[],6,0))=INT(((AG$4-$D81)/VLOOKUP($C81,Tableau1[],6,0))),$C81&lt;&gt;""),"S","")),"")</f>
        <v/>
      </c>
      <c r="AH81" s="55" t="str">
        <f>IFERROR(IF(AH$4=$D81,"x",IF(AND(((AH$4-$D81)/VLOOKUP($C81,Tableau1[],6,0))=INT(((AH$4-$D81)/VLOOKUP($C81,Tableau1[],6,0))),$C81&lt;&gt;""),"S","")),"")</f>
        <v/>
      </c>
      <c r="AI81" s="7"/>
      <c r="AK81" s="100"/>
      <c r="AL81" s="100"/>
      <c r="AM81" s="100"/>
      <c r="AN81" s="100"/>
      <c r="AO81" s="100"/>
      <c r="AP81" s="100"/>
      <c r="AQ81" s="100"/>
      <c r="AR81" s="100"/>
      <c r="AS81" s="100"/>
      <c r="AT81" s="100"/>
      <c r="AU81" s="100"/>
      <c r="AV81" s="100"/>
      <c r="AW81" s="100"/>
      <c r="AX81" s="100"/>
      <c r="AY81" s="100"/>
      <c r="AZ81" s="100"/>
      <c r="BA81" s="100"/>
      <c r="BB81" s="100"/>
      <c r="BC81" s="100"/>
      <c r="BD81" s="100"/>
      <c r="BE81" s="100"/>
      <c r="BF81" s="100"/>
      <c r="BG81" s="100"/>
      <c r="BH81" s="100"/>
      <c r="BI81" s="100"/>
      <c r="BJ81" s="100"/>
      <c r="BK81" s="100"/>
      <c r="BL81" s="100"/>
      <c r="BM81" s="100"/>
      <c r="BN81" s="100"/>
      <c r="BO81" s="100"/>
      <c r="BP81" s="100"/>
      <c r="BQ81" s="100"/>
      <c r="BR81" s="100"/>
      <c r="BS81" s="100"/>
      <c r="BT81" s="100"/>
      <c r="BU81" s="100"/>
      <c r="BV81" s="100"/>
      <c r="BW81" s="100"/>
      <c r="BX81" s="100"/>
    </row>
    <row r="82" spans="1:76">
      <c r="A82" s="93"/>
      <c r="B82" s="52"/>
      <c r="C82" s="5" t="s">
        <v>175</v>
      </c>
      <c r="D82" s="18"/>
      <c r="E82" s="15">
        <f>IF(ISBLANK(C82),0,VLOOKUP(C82,Tableau1[],7,0))</f>
        <v>10</v>
      </c>
      <c r="F82" s="24">
        <f t="shared" si="10"/>
        <v>4.3333333333333334E-5</v>
      </c>
      <c r="G82" s="16" t="str">
        <f>IFERROR(IF(G$4=$D82,"x",IF(AND(((G$4-$D82)/VLOOKUP($C82,Tableau1[],6,0))=INT(((G$4-$D82)/VLOOKUP($C82,Tableau1[],6,0))),$C82&lt;&gt;""),"S","")),"")</f>
        <v/>
      </c>
      <c r="H82" s="17" t="str">
        <f>IFERROR(IF(H$4=$D82,"x",IF(AND(((H$4-$D82)/VLOOKUP($C82,Tableau1[],6,0))=INT(((H$4-$D82)/VLOOKUP($C82,Tableau1[],6,0))),$C82&lt;&gt;""),"S","")),"")</f>
        <v/>
      </c>
      <c r="I82" s="17" t="str">
        <f>IFERROR(IF(I$4=$D82,"x",IF(AND(((I$4-$D82)/VLOOKUP($C82,Tableau1[],6,0))=INT(((I$4-$D82)/VLOOKUP($C82,Tableau1[],6,0))),$C82&lt;&gt;""),"S","")),"")</f>
        <v/>
      </c>
      <c r="J82" s="17" t="str">
        <f>IFERROR(IF(J$4=$D82,"x",IF(AND(((J$4-$D82)/VLOOKUP($C82,Tableau1[],6,0))=INT(((J$4-$D82)/VLOOKUP($C82,Tableau1[],6,0))),$C82&lt;&gt;""),"S","")),"")</f>
        <v/>
      </c>
      <c r="K82" s="17" t="str">
        <f>IFERROR(IF(K$4=$D82,"x",IF(AND(((K$4-$D82)/VLOOKUP($C82,Tableau1[],6,0))=INT(((K$4-$D82)/VLOOKUP($C82,Tableau1[],6,0))),$C82&lt;&gt;""),"S","")),"")</f>
        <v/>
      </c>
      <c r="L82" s="17" t="str">
        <f>IFERROR(IF(L$4=$D82,"x",IF(AND(((L$4-$D82)/VLOOKUP($C82,Tableau1[],6,0))=INT(((L$4-$D82)/VLOOKUP($C82,Tableau1[],6,0))),$C82&lt;&gt;""),"S","")),"")</f>
        <v/>
      </c>
      <c r="M82" s="17" t="str">
        <f>IFERROR(IF(M$4=$D82,"x",IF(AND(((M$4-$D82)/VLOOKUP($C82,Tableau1[],6,0))=INT(((M$4-$D82)/VLOOKUP($C82,Tableau1[],6,0))),$C82&lt;&gt;""),"S","")),"")</f>
        <v/>
      </c>
      <c r="N82" s="17" t="str">
        <f>IFERROR(IF(N$4=$D82,"x",IF(AND(((N$4-$D82)/VLOOKUP($C82,Tableau1[],6,0))=INT(((N$4-$D82)/VLOOKUP($C82,Tableau1[],6,0))),$C82&lt;&gt;""),"S","")),"")</f>
        <v/>
      </c>
      <c r="O82" s="17" t="str">
        <f>IFERROR(IF(O$4=$D82,"x",IF(AND(((O$4-$D82)/VLOOKUP($C82,Tableau1[],6,0))=INT(((O$4-$D82)/VLOOKUP($C82,Tableau1[],6,0))),$C82&lt;&gt;""),"S","")),"")</f>
        <v/>
      </c>
      <c r="P82" s="17" t="str">
        <f>IFERROR(IF(P$4=$D82,"x",IF(AND(((P$4-$D82)/VLOOKUP($C82,Tableau1[],6,0))=INT(((P$4-$D82)/VLOOKUP($C82,Tableau1[],6,0))),$C82&lt;&gt;""),"S","")),"")</f>
        <v/>
      </c>
      <c r="Q82" s="17" t="str">
        <f>IFERROR(IF(Q$4=$D82,"x",IF(AND(((Q$4-$D82)/VLOOKUP($C82,Tableau1[],6,0))=INT(((Q$4-$D82)/VLOOKUP($C82,Tableau1[],6,0))),$C82&lt;&gt;""),"S","")),"")</f>
        <v>S</v>
      </c>
      <c r="R82" s="17" t="str">
        <f>IFERROR(IF(R$4=$D82,"x",IF(AND(((R$4-$D82)/VLOOKUP($C82,Tableau1[],6,0))=INT(((R$4-$D82)/VLOOKUP($C82,Tableau1[],6,0))),$C82&lt;&gt;""),"S","")),"")</f>
        <v/>
      </c>
      <c r="S82" s="17" t="str">
        <f>IFERROR(IF(S$4=$D82,"x",IF(AND(((S$4-$D82)/VLOOKUP($C82,Tableau1[],6,0))=INT(((S$4-$D82)/VLOOKUP($C82,Tableau1[],6,0))),$C82&lt;&gt;""),"S","")),"")</f>
        <v/>
      </c>
      <c r="T82" s="17" t="str">
        <f>IFERROR(IF(T$4=$D82,"x",IF(AND(((T$4-$D82)/VLOOKUP($C82,Tableau1[],6,0))=INT(((T$4-$D82)/VLOOKUP($C82,Tableau1[],6,0))),$C82&lt;&gt;""),"S","")),"")</f>
        <v/>
      </c>
      <c r="U82" s="17" t="str">
        <f>IFERROR(IF(U$4=$D82,"x",IF(AND(((U$4-$D82)/VLOOKUP($C82,Tableau1[],6,0))=INT(((U$4-$D82)/VLOOKUP($C82,Tableau1[],6,0))),$C82&lt;&gt;""),"S","")),"")</f>
        <v/>
      </c>
      <c r="V82" s="17" t="str">
        <f>IFERROR(IF(V$4=$D82,"x",IF(AND(((V$4-$D82)/VLOOKUP($C82,Tableau1[],6,0))=INT(((V$4-$D82)/VLOOKUP($C82,Tableau1[],6,0))),$C82&lt;&gt;""),"S","")),"")</f>
        <v/>
      </c>
      <c r="W82" s="17" t="str">
        <f>IFERROR(IF(W$4=$D82,"x",IF(AND(((W$4-$D82)/VLOOKUP($C82,Tableau1[],6,0))=INT(((W$4-$D82)/VLOOKUP($C82,Tableau1[],6,0))),$C82&lt;&gt;""),"S","")),"")</f>
        <v/>
      </c>
      <c r="X82" s="17" t="str">
        <f>IFERROR(IF(X$4=$D82,"x",IF(AND(((X$4-$D82)/VLOOKUP($C82,Tableau1[],6,0))=INT(((X$4-$D82)/VLOOKUP($C82,Tableau1[],6,0))),$C82&lt;&gt;""),"S","")),"")</f>
        <v/>
      </c>
      <c r="Y82" s="17" t="str">
        <f>IFERROR(IF(Y$4=$D82,"x",IF(AND(((Y$4-$D82)/VLOOKUP($C82,Tableau1[],6,0))=INT(((Y$4-$D82)/VLOOKUP($C82,Tableau1[],6,0))),$C82&lt;&gt;""),"S","")),"")</f>
        <v/>
      </c>
      <c r="Z82" s="17" t="str">
        <f>IFERROR(IF(Z$4=$D82,"x",IF(AND(((Z$4-$D82)/VLOOKUP($C82,Tableau1[],6,0))=INT(((Z$4-$D82)/VLOOKUP($C82,Tableau1[],6,0))),$C82&lt;&gt;""),"S","")),"")</f>
        <v/>
      </c>
      <c r="AA82" s="17" t="str">
        <f>IFERROR(IF(AA$4=$D82,"x",IF(AND(((AA$4-$D82)/VLOOKUP($C82,Tableau1[],6,0))=INT(((AA$4-$D82)/VLOOKUP($C82,Tableau1[],6,0))),$C82&lt;&gt;""),"S","")),"")</f>
        <v/>
      </c>
      <c r="AB82" s="17" t="str">
        <f>IFERROR(IF(AB$4=$D82,"x",IF(AND(((AB$4-$D82)/VLOOKUP($C82,Tableau1[],6,0))=INT(((AB$4-$D82)/VLOOKUP($C82,Tableau1[],6,0))),$C82&lt;&gt;""),"S","")),"")</f>
        <v/>
      </c>
      <c r="AC82" s="17" t="str">
        <f>IFERROR(IF(AC$4=$D82,"x",IF(AND(((AC$4-$D82)/VLOOKUP($C82,Tableau1[],6,0))=INT(((AC$4-$D82)/VLOOKUP($C82,Tableau1[],6,0))),$C82&lt;&gt;""),"S","")),"")</f>
        <v/>
      </c>
      <c r="AD82" s="17" t="str">
        <f>IFERROR(IF(AD$4=$D82,"x",IF(AND(((AD$4-$D82)/VLOOKUP($C82,Tableau1[],6,0))=INT(((AD$4-$D82)/VLOOKUP($C82,Tableau1[],6,0))),$C82&lt;&gt;""),"S","")),"")</f>
        <v/>
      </c>
      <c r="AE82" s="17" t="str">
        <f>IFERROR(IF(AE$4=$D82,"x",IF(AND(((AE$4-$D82)/VLOOKUP($C82,Tableau1[],6,0))=INT(((AE$4-$D82)/VLOOKUP($C82,Tableau1[],6,0))),$C82&lt;&gt;""),"S","")),"")</f>
        <v/>
      </c>
      <c r="AF82" s="17" t="str">
        <f>IFERROR(IF(AF$4=$D82,"x",IF(AND(((AF$4-$D82)/VLOOKUP($C82,Tableau1[],6,0))=INT(((AF$4-$D82)/VLOOKUP($C82,Tableau1[],6,0))),$C82&lt;&gt;""),"S","")),"")</f>
        <v>S</v>
      </c>
      <c r="AG82" s="17" t="str">
        <f>IFERROR(IF(AG$4=$D82,"x",IF(AND(((AG$4-$D82)/VLOOKUP($C82,Tableau1[],6,0))=INT(((AG$4-$D82)/VLOOKUP($C82,Tableau1[],6,0))),$C82&lt;&gt;""),"S","")),"")</f>
        <v/>
      </c>
      <c r="AH82" s="55" t="str">
        <f>IFERROR(IF(AH$4=$D82,"x",IF(AND(((AH$4-$D82)/VLOOKUP($C82,Tableau1[],6,0))=INT(((AH$4-$D82)/VLOOKUP($C82,Tableau1[],6,0))),$C82&lt;&gt;""),"S","")),"")</f>
        <v/>
      </c>
      <c r="AI82" s="7"/>
      <c r="AK82" s="100"/>
      <c r="AL82" s="100"/>
      <c r="AM82" s="100"/>
      <c r="AN82" s="100"/>
      <c r="AO82" s="100"/>
      <c r="AP82" s="100"/>
      <c r="AQ82" s="100"/>
      <c r="AR82" s="100"/>
      <c r="AS82" s="100"/>
      <c r="AT82" s="100"/>
      <c r="AU82" s="100"/>
      <c r="AV82" s="100"/>
      <c r="AW82" s="100"/>
      <c r="AX82" s="100"/>
      <c r="AY82" s="100"/>
      <c r="AZ82" s="100"/>
      <c r="BA82" s="100"/>
      <c r="BB82" s="100"/>
      <c r="BC82" s="100"/>
      <c r="BD82" s="100"/>
      <c r="BE82" s="100"/>
      <c r="BF82" s="100"/>
      <c r="BG82" s="100"/>
      <c r="BH82" s="100"/>
      <c r="BI82" s="100"/>
      <c r="BJ82" s="100"/>
      <c r="BK82" s="100"/>
      <c r="BL82" s="100"/>
      <c r="BM82" s="100"/>
      <c r="BN82" s="100"/>
      <c r="BO82" s="100"/>
      <c r="BP82" s="100"/>
      <c r="BQ82" s="100"/>
      <c r="BR82" s="100"/>
      <c r="BS82" s="100"/>
      <c r="BT82" s="100"/>
      <c r="BU82" s="100"/>
      <c r="BV82" s="100"/>
      <c r="BW82" s="100"/>
      <c r="BX82" s="100"/>
    </row>
    <row r="83" spans="1:76">
      <c r="A83" s="93"/>
      <c r="B83" s="52"/>
      <c r="C83" s="5" t="s">
        <v>176</v>
      </c>
      <c r="D83" s="18">
        <f>IF(ISBLANK(C83),0,VLOOKUP(C83,Tableau1[],2,0))</f>
        <v>0</v>
      </c>
      <c r="E83" s="15">
        <f>IF(ISBLANK(C83),0,VLOOKUP(C83,Tableau1[],7,0))</f>
        <v>2</v>
      </c>
      <c r="F83" s="24">
        <f t="shared" si="10"/>
        <v>8.6666666666666661E-6</v>
      </c>
      <c r="G83" s="16" t="str">
        <f>IFERROR(IF(G$4=$D83,"x",IF(AND(((G$4-$D83)/VLOOKUP($C83,Tableau1[],6,0))=INT(((G$4-$D83)/VLOOKUP($C83,Tableau1[],6,0))),$C83&lt;&gt;""),"S","")),"")</f>
        <v/>
      </c>
      <c r="H83" s="17" t="str">
        <f>IFERROR(IF(H$4=$D83,"x",IF(AND(((H$4-$D83)/VLOOKUP($C83,Tableau1[],6,0))=INT(((H$4-$D83)/VLOOKUP($C83,Tableau1[],6,0))),$C83&lt;&gt;""),"S","")),"")</f>
        <v/>
      </c>
      <c r="I83" s="17" t="str">
        <f>IFERROR(IF(I$4=$D83,"x",IF(AND(((I$4-$D83)/VLOOKUP($C83,Tableau1[],6,0))=INT(((I$4-$D83)/VLOOKUP($C83,Tableau1[],6,0))),$C83&lt;&gt;""),"S","")),"")</f>
        <v/>
      </c>
      <c r="J83" s="17" t="str">
        <f>IFERROR(IF(J$4=$D83,"x",IF(AND(((J$4-$D83)/VLOOKUP($C83,Tableau1[],6,0))=INT(((J$4-$D83)/VLOOKUP($C83,Tableau1[],6,0))),$C83&lt;&gt;""),"S","")),"")</f>
        <v/>
      </c>
      <c r="K83" s="17" t="str">
        <f>IFERROR(IF(K$4=$D83,"x",IF(AND(((K$4-$D83)/VLOOKUP($C83,Tableau1[],6,0))=INT(((K$4-$D83)/VLOOKUP($C83,Tableau1[],6,0))),$C83&lt;&gt;""),"S","")),"")</f>
        <v/>
      </c>
      <c r="L83" s="17" t="str">
        <f>IFERROR(IF(L$4=$D83,"x",IF(AND(((L$4-$D83)/VLOOKUP($C83,Tableau1[],6,0))=INT(((L$4-$D83)/VLOOKUP($C83,Tableau1[],6,0))),$C83&lt;&gt;""),"S","")),"")</f>
        <v>S</v>
      </c>
      <c r="M83" s="17" t="str">
        <f>IFERROR(IF(M$4=$D83,"x",IF(AND(((M$4-$D83)/VLOOKUP($C83,Tableau1[],6,0))=INT(((M$4-$D83)/VLOOKUP($C83,Tableau1[],6,0))),$C83&lt;&gt;""),"S","")),"")</f>
        <v/>
      </c>
      <c r="N83" s="17" t="str">
        <f>IFERROR(IF(N$4=$D83,"x",IF(AND(((N$4-$D83)/VLOOKUP($C83,Tableau1[],6,0))=INT(((N$4-$D83)/VLOOKUP($C83,Tableau1[],6,0))),$C83&lt;&gt;""),"S","")),"")</f>
        <v/>
      </c>
      <c r="O83" s="17" t="str">
        <f>IFERROR(IF(O$4=$D83,"x",IF(AND(((O$4-$D83)/VLOOKUP($C83,Tableau1[],6,0))=INT(((O$4-$D83)/VLOOKUP($C83,Tableau1[],6,0))),$C83&lt;&gt;""),"S","")),"")</f>
        <v/>
      </c>
      <c r="P83" s="17" t="str">
        <f>IFERROR(IF(P$4=$D83,"x",IF(AND(((P$4-$D83)/VLOOKUP($C83,Tableau1[],6,0))=INT(((P$4-$D83)/VLOOKUP($C83,Tableau1[],6,0))),$C83&lt;&gt;""),"S","")),"")</f>
        <v/>
      </c>
      <c r="Q83" s="17" t="str">
        <f>IFERROR(IF(Q$4=$D83,"x",IF(AND(((Q$4-$D83)/VLOOKUP($C83,Tableau1[],6,0))=INT(((Q$4-$D83)/VLOOKUP($C83,Tableau1[],6,0))),$C83&lt;&gt;""),"S","")),"")</f>
        <v/>
      </c>
      <c r="R83" s="17" t="str">
        <f>IFERROR(IF(R$4=$D83,"x",IF(AND(((R$4-$D83)/VLOOKUP($C83,Tableau1[],6,0))=INT(((R$4-$D83)/VLOOKUP($C83,Tableau1[],6,0))),$C83&lt;&gt;""),"S","")),"")</f>
        <v/>
      </c>
      <c r="S83" s="17" t="str">
        <f>IFERROR(IF(S$4=$D83,"x",IF(AND(((S$4-$D83)/VLOOKUP($C83,Tableau1[],6,0))=INT(((S$4-$D83)/VLOOKUP($C83,Tableau1[],6,0))),$C83&lt;&gt;""),"S","")),"")</f>
        <v>S</v>
      </c>
      <c r="T83" s="17" t="str">
        <f>IFERROR(IF(T$4=$D83,"x",IF(AND(((T$4-$D83)/VLOOKUP($C83,Tableau1[],6,0))=INT(((T$4-$D83)/VLOOKUP($C83,Tableau1[],6,0))),$C83&lt;&gt;""),"S","")),"")</f>
        <v/>
      </c>
      <c r="U83" s="17" t="str">
        <f>IFERROR(IF(U$4=$D83,"x",IF(AND(((U$4-$D83)/VLOOKUP($C83,Tableau1[],6,0))=INT(((U$4-$D83)/VLOOKUP($C83,Tableau1[],6,0))),$C83&lt;&gt;""),"S","")),"")</f>
        <v/>
      </c>
      <c r="V83" s="17" t="str">
        <f>IFERROR(IF(V$4=$D83,"x",IF(AND(((V$4-$D83)/VLOOKUP($C83,Tableau1[],6,0))=INT(((V$4-$D83)/VLOOKUP($C83,Tableau1[],6,0))),$C83&lt;&gt;""),"S","")),"")</f>
        <v/>
      </c>
      <c r="W83" s="17" t="str">
        <f>IFERROR(IF(W$4=$D83,"x",IF(AND(((W$4-$D83)/VLOOKUP($C83,Tableau1[],6,0))=INT(((W$4-$D83)/VLOOKUP($C83,Tableau1[],6,0))),$C83&lt;&gt;""),"S","")),"")</f>
        <v/>
      </c>
      <c r="X83" s="17" t="str">
        <f>IFERROR(IF(X$4=$D83,"x",IF(AND(((X$4-$D83)/VLOOKUP($C83,Tableau1[],6,0))=INT(((X$4-$D83)/VLOOKUP($C83,Tableau1[],6,0))),$C83&lt;&gt;""),"S","")),"")</f>
        <v/>
      </c>
      <c r="Y83" s="17" t="str">
        <f>IFERROR(IF(Y$4=$D83,"x",IF(AND(((Y$4-$D83)/VLOOKUP($C83,Tableau1[],6,0))=INT(((Y$4-$D83)/VLOOKUP($C83,Tableau1[],6,0))),$C83&lt;&gt;""),"S","")),"")</f>
        <v/>
      </c>
      <c r="Z83" s="17" t="str">
        <f>IFERROR(IF(Z$4=$D83,"x",IF(AND(((Z$4-$D83)/VLOOKUP($C83,Tableau1[],6,0))=INT(((Z$4-$D83)/VLOOKUP($C83,Tableau1[],6,0))),$C83&lt;&gt;""),"S","")),"")</f>
        <v>S</v>
      </c>
      <c r="AA83" s="17" t="str">
        <f>IFERROR(IF(AA$4=$D83,"x",IF(AND(((AA$4-$D83)/VLOOKUP($C83,Tableau1[],6,0))=INT(((AA$4-$D83)/VLOOKUP($C83,Tableau1[],6,0))),$C83&lt;&gt;""),"S","")),"")</f>
        <v/>
      </c>
      <c r="AB83" s="17" t="str">
        <f>IFERROR(IF(AB$4=$D83,"x",IF(AND(((AB$4-$D83)/VLOOKUP($C83,Tableau1[],6,0))=INT(((AB$4-$D83)/VLOOKUP($C83,Tableau1[],6,0))),$C83&lt;&gt;""),"S","")),"")</f>
        <v/>
      </c>
      <c r="AC83" s="17" t="str">
        <f>IFERROR(IF(AC$4=$D83,"x",IF(AND(((AC$4-$D83)/VLOOKUP($C83,Tableau1[],6,0))=INT(((AC$4-$D83)/VLOOKUP($C83,Tableau1[],6,0))),$C83&lt;&gt;""),"S","")),"")</f>
        <v/>
      </c>
      <c r="AD83" s="17" t="str">
        <f>IFERROR(IF(AD$4=$D83,"x",IF(AND(((AD$4-$D83)/VLOOKUP($C83,Tableau1[],6,0))=INT(((AD$4-$D83)/VLOOKUP($C83,Tableau1[],6,0))),$C83&lt;&gt;""),"S","")),"")</f>
        <v/>
      </c>
      <c r="AE83" s="17" t="str">
        <f>IFERROR(IF(AE$4=$D83,"x",IF(AND(((AE$4-$D83)/VLOOKUP($C83,Tableau1[],6,0))=INT(((AE$4-$D83)/VLOOKUP($C83,Tableau1[],6,0))),$C83&lt;&gt;""),"S","")),"")</f>
        <v/>
      </c>
      <c r="AF83" s="17" t="str">
        <f>IFERROR(IF(AF$4=$D83,"x",IF(AND(((AF$4-$D83)/VLOOKUP($C83,Tableau1[],6,0))=INT(((AF$4-$D83)/VLOOKUP($C83,Tableau1[],6,0))),$C83&lt;&gt;""),"S","")),"")</f>
        <v/>
      </c>
      <c r="AG83" s="17" t="str">
        <f>IFERROR(IF(AG$4=$D83,"x",IF(AND(((AG$4-$D83)/VLOOKUP($C83,Tableau1[],6,0))=INT(((AG$4-$D83)/VLOOKUP($C83,Tableau1[],6,0))),$C83&lt;&gt;""),"S","")),"")</f>
        <v>S</v>
      </c>
      <c r="AH83" s="55" t="str">
        <f>IFERROR(IF(AH$4=$D83,"x",IF(AND(((AH$4-$D83)/VLOOKUP($C83,Tableau1[],6,0))=INT(((AH$4-$D83)/VLOOKUP($C83,Tableau1[],6,0))),$C83&lt;&gt;""),"S","")),"")</f>
        <v/>
      </c>
      <c r="AI83" s="7"/>
      <c r="AK83" s="100"/>
      <c r="AL83" s="100"/>
      <c r="AM83" s="100"/>
      <c r="AN83" s="100"/>
      <c r="AO83" s="100"/>
      <c r="AP83" s="100"/>
      <c r="AQ83" s="100"/>
      <c r="AR83" s="100"/>
      <c r="AS83" s="100"/>
      <c r="AT83" s="100"/>
      <c r="AU83" s="100"/>
      <c r="AV83" s="100"/>
      <c r="AW83" s="100"/>
      <c r="AX83" s="100"/>
      <c r="AY83" s="100"/>
      <c r="AZ83" s="100"/>
      <c r="BA83" s="100"/>
      <c r="BB83" s="100"/>
      <c r="BC83" s="100"/>
      <c r="BD83" s="100"/>
      <c r="BE83" s="100"/>
      <c r="BF83" s="100"/>
      <c r="BG83" s="100"/>
      <c r="BH83" s="100"/>
      <c r="BI83" s="100"/>
      <c r="BJ83" s="100"/>
      <c r="BK83" s="100"/>
      <c r="BL83" s="100"/>
      <c r="BM83" s="100"/>
      <c r="BN83" s="100"/>
      <c r="BO83" s="100"/>
      <c r="BP83" s="100"/>
      <c r="BQ83" s="100"/>
      <c r="BR83" s="100"/>
      <c r="BS83" s="100"/>
      <c r="BT83" s="100"/>
      <c r="BU83" s="100"/>
      <c r="BV83" s="100"/>
      <c r="BW83" s="100"/>
      <c r="BX83" s="100"/>
    </row>
    <row r="84" spans="1:76">
      <c r="A84" s="93"/>
      <c r="B84" s="52"/>
      <c r="C84" s="5" t="s">
        <v>177</v>
      </c>
      <c r="D84" s="25">
        <f>IF(ISBLANK(C84),0,VLOOKUP(C84,Tableau1[],2,0))</f>
        <v>0</v>
      </c>
      <c r="E84" s="26">
        <f>IF(ISBLANK(C84),0,VLOOKUP(C84,Tableau1[],7,0))</f>
        <v>2</v>
      </c>
      <c r="F84" s="27">
        <f t="shared" si="10"/>
        <v>8.6666666666666661E-6</v>
      </c>
      <c r="G84" s="28" t="str">
        <f>IFERROR(IF(G$4=$D84,"x",IF(AND(((G$4-$D84)/VLOOKUP($C84,Tableau1[],6,0))=INT(((G$4-$D84)/VLOOKUP($C84,Tableau1[],6,0))),$C84&lt;&gt;""),"S","")),"")</f>
        <v/>
      </c>
      <c r="H84" s="29" t="str">
        <f>IFERROR(IF(H$4=$D84,"x",IF(AND(((H$4-$D84)/VLOOKUP($C84,Tableau1[],6,0))=INT(((H$4-$D84)/VLOOKUP($C84,Tableau1[],6,0))),$C84&lt;&gt;""),"S","")),"")</f>
        <v/>
      </c>
      <c r="I84" s="29" t="str">
        <f>IFERROR(IF(I$4=$D84,"x",IF(AND(((I$4-$D84)/VLOOKUP($C84,Tableau1[],6,0))=INT(((I$4-$D84)/VLOOKUP($C84,Tableau1[],6,0))),$C84&lt;&gt;""),"S","")),"")</f>
        <v/>
      </c>
      <c r="J84" s="29" t="str">
        <f>IFERROR(IF(J$4=$D84,"x",IF(AND(((J$4-$D84)/VLOOKUP($C84,Tableau1[],6,0))=INT(((J$4-$D84)/VLOOKUP($C84,Tableau1[],6,0))),$C84&lt;&gt;""),"S","")),"")</f>
        <v/>
      </c>
      <c r="K84" s="29" t="str">
        <f>IFERROR(IF(K$4=$D84,"x",IF(AND(((K$4-$D84)/VLOOKUP($C84,Tableau1[],6,0))=INT(((K$4-$D84)/VLOOKUP($C84,Tableau1[],6,0))),$C84&lt;&gt;""),"S","")),"")</f>
        <v/>
      </c>
      <c r="L84" s="29" t="str">
        <f>IFERROR(IF(L$4=$D84,"x",IF(AND(((L$4-$D84)/VLOOKUP($C84,Tableau1[],6,0))=INT(((L$4-$D84)/VLOOKUP($C84,Tableau1[],6,0))),$C84&lt;&gt;""),"S","")),"")</f>
        <v>S</v>
      </c>
      <c r="M84" s="29" t="str">
        <f>IFERROR(IF(M$4=$D84,"x",IF(AND(((M$4-$D84)/VLOOKUP($C84,Tableau1[],6,0))=INT(((M$4-$D84)/VLOOKUP($C84,Tableau1[],6,0))),$C84&lt;&gt;""),"S","")),"")</f>
        <v/>
      </c>
      <c r="N84" s="29" t="str">
        <f>IFERROR(IF(N$4=$D84,"x",IF(AND(((N$4-$D84)/VLOOKUP($C84,Tableau1[],6,0))=INT(((N$4-$D84)/VLOOKUP($C84,Tableau1[],6,0))),$C84&lt;&gt;""),"S","")),"")</f>
        <v/>
      </c>
      <c r="O84" s="29" t="str">
        <f>IFERROR(IF(O$4=$D84,"x",IF(AND(((O$4-$D84)/VLOOKUP($C84,Tableau1[],6,0))=INT(((O$4-$D84)/VLOOKUP($C84,Tableau1[],6,0))),$C84&lt;&gt;""),"S","")),"")</f>
        <v/>
      </c>
      <c r="P84" s="29" t="str">
        <f>IFERROR(IF(P$4=$D84,"x",IF(AND(((P$4-$D84)/VLOOKUP($C84,Tableau1[],6,0))=INT(((P$4-$D84)/VLOOKUP($C84,Tableau1[],6,0))),$C84&lt;&gt;""),"S","")),"")</f>
        <v/>
      </c>
      <c r="Q84" s="29" t="str">
        <f>IFERROR(IF(Q$4=$D84,"x",IF(AND(((Q$4-$D84)/VLOOKUP($C84,Tableau1[],6,0))=INT(((Q$4-$D84)/VLOOKUP($C84,Tableau1[],6,0))),$C84&lt;&gt;""),"S","")),"")</f>
        <v/>
      </c>
      <c r="R84" s="29" t="str">
        <f>IFERROR(IF(R$4=$D84,"x",IF(AND(((R$4-$D84)/VLOOKUP($C84,Tableau1[],6,0))=INT(((R$4-$D84)/VLOOKUP($C84,Tableau1[],6,0))),$C84&lt;&gt;""),"S","")),"")</f>
        <v/>
      </c>
      <c r="S84" s="29" t="str">
        <f>IFERROR(IF(S$4=$D84,"x",IF(AND(((S$4-$D84)/VLOOKUP($C84,Tableau1[],6,0))=INT(((S$4-$D84)/VLOOKUP($C84,Tableau1[],6,0))),$C84&lt;&gt;""),"S","")),"")</f>
        <v>S</v>
      </c>
      <c r="T84" s="29" t="str">
        <f>IFERROR(IF(T$4=$D84,"x",IF(AND(((T$4-$D84)/VLOOKUP($C84,Tableau1[],6,0))=INT(((T$4-$D84)/VLOOKUP($C84,Tableau1[],6,0))),$C84&lt;&gt;""),"S","")),"")</f>
        <v/>
      </c>
      <c r="U84" s="29" t="str">
        <f>IFERROR(IF(U$4=$D84,"x",IF(AND(((U$4-$D84)/VLOOKUP($C84,Tableau1[],6,0))=INT(((U$4-$D84)/VLOOKUP($C84,Tableau1[],6,0))),$C84&lt;&gt;""),"S","")),"")</f>
        <v/>
      </c>
      <c r="V84" s="29" t="str">
        <f>IFERROR(IF(V$4=$D84,"x",IF(AND(((V$4-$D84)/VLOOKUP($C84,Tableau1[],6,0))=INT(((V$4-$D84)/VLOOKUP($C84,Tableau1[],6,0))),$C84&lt;&gt;""),"S","")),"")</f>
        <v/>
      </c>
      <c r="W84" s="29" t="str">
        <f>IFERROR(IF(W$4=$D84,"x",IF(AND(((W$4-$D84)/VLOOKUP($C84,Tableau1[],6,0))=INT(((W$4-$D84)/VLOOKUP($C84,Tableau1[],6,0))),$C84&lt;&gt;""),"S","")),"")</f>
        <v/>
      </c>
      <c r="X84" s="29" t="str">
        <f>IFERROR(IF(X$4=$D84,"x",IF(AND(((X$4-$D84)/VLOOKUP($C84,Tableau1[],6,0))=INT(((X$4-$D84)/VLOOKUP($C84,Tableau1[],6,0))),$C84&lt;&gt;""),"S","")),"")</f>
        <v/>
      </c>
      <c r="Y84" s="29" t="str">
        <f>IFERROR(IF(Y$4=$D84,"x",IF(AND(((Y$4-$D84)/VLOOKUP($C84,Tableau1[],6,0))=INT(((Y$4-$D84)/VLOOKUP($C84,Tableau1[],6,0))),$C84&lt;&gt;""),"S","")),"")</f>
        <v/>
      </c>
      <c r="Z84" s="29" t="str">
        <f>IFERROR(IF(Z$4=$D84,"x",IF(AND(((Z$4-$D84)/VLOOKUP($C84,Tableau1[],6,0))=INT(((Z$4-$D84)/VLOOKUP($C84,Tableau1[],6,0))),$C84&lt;&gt;""),"S","")),"")</f>
        <v>S</v>
      </c>
      <c r="AA84" s="29" t="str">
        <f>IFERROR(IF(AA$4=$D84,"x",IF(AND(((AA$4-$D84)/VLOOKUP($C84,Tableau1[],6,0))=INT(((AA$4-$D84)/VLOOKUP($C84,Tableau1[],6,0))),$C84&lt;&gt;""),"S","")),"")</f>
        <v/>
      </c>
      <c r="AB84" s="29" t="str">
        <f>IFERROR(IF(AB$4=$D84,"x",IF(AND(((AB$4-$D84)/VLOOKUP($C84,Tableau1[],6,0))=INT(((AB$4-$D84)/VLOOKUP($C84,Tableau1[],6,0))),$C84&lt;&gt;""),"S","")),"")</f>
        <v/>
      </c>
      <c r="AC84" s="29" t="str">
        <f>IFERROR(IF(AC$4=$D84,"x",IF(AND(((AC$4-$D84)/VLOOKUP($C84,Tableau1[],6,0))=INT(((AC$4-$D84)/VLOOKUP($C84,Tableau1[],6,0))),$C84&lt;&gt;""),"S","")),"")</f>
        <v/>
      </c>
      <c r="AD84" s="29" t="str">
        <f>IFERROR(IF(AD$4=$D84,"x",IF(AND(((AD$4-$D84)/VLOOKUP($C84,Tableau1[],6,0))=INT(((AD$4-$D84)/VLOOKUP($C84,Tableau1[],6,0))),$C84&lt;&gt;""),"S","")),"")</f>
        <v/>
      </c>
      <c r="AE84" s="29" t="str">
        <f>IFERROR(IF(AE$4=$D84,"x",IF(AND(((AE$4-$D84)/VLOOKUP($C84,Tableau1[],6,0))=INT(((AE$4-$D84)/VLOOKUP($C84,Tableau1[],6,0))),$C84&lt;&gt;""),"S","")),"")</f>
        <v/>
      </c>
      <c r="AF84" s="29" t="str">
        <f>IFERROR(IF(AF$4=$D84,"x",IF(AND(((AF$4-$D84)/VLOOKUP($C84,Tableau1[],6,0))=INT(((AF$4-$D84)/VLOOKUP($C84,Tableau1[],6,0))),$C84&lt;&gt;""),"S","")),"")</f>
        <v/>
      </c>
      <c r="AG84" s="29" t="str">
        <f>IFERROR(IF(AG$4=$D84,"x",IF(AND(((AG$4-$D84)/VLOOKUP($C84,Tableau1[],6,0))=INT(((AG$4-$D84)/VLOOKUP($C84,Tableau1[],6,0))),$C84&lt;&gt;""),"S","")),"")</f>
        <v>S</v>
      </c>
      <c r="AH84" s="56" t="str">
        <f>IFERROR(IF(AH$4=$D84,"x",IF(AND(((AH$4-$D84)/VLOOKUP($C84,Tableau1[],6,0))=INT(((AH$4-$D84)/VLOOKUP($C84,Tableau1[],6,0))),$C84&lt;&gt;""),"S","")),"")</f>
        <v/>
      </c>
      <c r="AI84" s="7"/>
      <c r="AK84" s="100"/>
      <c r="AL84" s="100"/>
      <c r="AM84" s="100"/>
      <c r="AN84" s="100"/>
      <c r="AO84" s="100"/>
      <c r="AP84" s="100"/>
      <c r="AQ84" s="100"/>
      <c r="AR84" s="100"/>
      <c r="AS84" s="100"/>
      <c r="AT84" s="100"/>
      <c r="AU84" s="100"/>
      <c r="AV84" s="100"/>
      <c r="AW84" s="100"/>
      <c r="AX84" s="100"/>
      <c r="AY84" s="100"/>
      <c r="AZ84" s="100"/>
      <c r="BA84" s="100"/>
      <c r="BB84" s="100"/>
      <c r="BC84" s="100"/>
      <c r="BD84" s="100"/>
      <c r="BE84" s="100"/>
      <c r="BF84" s="100"/>
      <c r="BG84" s="100"/>
      <c r="BH84" s="100"/>
      <c r="BI84" s="100"/>
      <c r="BJ84" s="100"/>
      <c r="BK84" s="100"/>
      <c r="BL84" s="100"/>
      <c r="BM84" s="100"/>
      <c r="BN84" s="100"/>
      <c r="BO84" s="100"/>
      <c r="BP84" s="100"/>
      <c r="BQ84" s="100"/>
      <c r="BR84" s="100"/>
      <c r="BS84" s="100"/>
      <c r="BT84" s="100"/>
      <c r="BU84" s="100"/>
      <c r="BV84" s="100"/>
      <c r="BW84" s="100"/>
      <c r="BX84" s="100"/>
    </row>
    <row r="85" spans="1:76">
      <c r="A85" s="93"/>
      <c r="B85" s="52"/>
      <c r="C85" s="5" t="s">
        <v>178</v>
      </c>
      <c r="D85" s="18">
        <f>IF(ISBLANK(C85),0,VLOOKUP(C85,Tableau1[],2,0))</f>
        <v>0</v>
      </c>
      <c r="E85" s="15">
        <f>IF(ISBLANK(C85),0,VLOOKUP(C85,Tableau1[],7,0))</f>
        <v>5</v>
      </c>
      <c r="F85" s="24">
        <f t="shared" si="10"/>
        <v>2.1666666666666667E-5</v>
      </c>
      <c r="G85" s="16" t="str">
        <f>IFERROR(IF(G$4=$D85,"x",IF(AND(((G$4-$D85)/VLOOKUP($C85,Tableau1[],6,0))=INT(((G$4-$D85)/VLOOKUP($C85,Tableau1[],6,0))),$C85&lt;&gt;""),"S","")),"")</f>
        <v/>
      </c>
      <c r="H85" s="17" t="str">
        <f>IFERROR(IF(H$4=$D85,"x",IF(AND(((H$4-$D85)/VLOOKUP($C85,Tableau1[],6,0))=INT(((H$4-$D85)/VLOOKUP($C85,Tableau1[],6,0))),$C85&lt;&gt;""),"S","")),"")</f>
        <v/>
      </c>
      <c r="I85" s="17" t="str">
        <f>IFERROR(IF(I$4=$D85,"x",IF(AND(((I$4-$D85)/VLOOKUP($C85,Tableau1[],6,0))=INT(((I$4-$D85)/VLOOKUP($C85,Tableau1[],6,0))),$C85&lt;&gt;""),"S","")),"")</f>
        <v/>
      </c>
      <c r="J85" s="17" t="str">
        <f>IFERROR(IF(J$4=$D85,"x",IF(AND(((J$4-$D85)/VLOOKUP($C85,Tableau1[],6,0))=INT(((J$4-$D85)/VLOOKUP($C85,Tableau1[],6,0))),$C85&lt;&gt;""),"S","")),"")</f>
        <v/>
      </c>
      <c r="K85" s="17" t="str">
        <f>IFERROR(IF(K$4=$D85,"x",IF(AND(((K$4-$D85)/VLOOKUP($C85,Tableau1[],6,0))=INT(((K$4-$D85)/VLOOKUP($C85,Tableau1[],6,0))),$C85&lt;&gt;""),"S","")),"")</f>
        <v/>
      </c>
      <c r="L85" s="17" t="str">
        <f>IFERROR(IF(L$4=$D85,"x",IF(AND(((L$4-$D85)/VLOOKUP($C85,Tableau1[],6,0))=INT(((L$4-$D85)/VLOOKUP($C85,Tableau1[],6,0))),$C85&lt;&gt;""),"S","")),"")</f>
        <v>S</v>
      </c>
      <c r="M85" s="17" t="str">
        <f>IFERROR(IF(M$4=$D85,"x",IF(AND(((M$4-$D85)/VLOOKUP($C85,Tableau1[],6,0))=INT(((M$4-$D85)/VLOOKUP($C85,Tableau1[],6,0))),$C85&lt;&gt;""),"S","")),"")</f>
        <v/>
      </c>
      <c r="N85" s="17" t="str">
        <f>IFERROR(IF(N$4=$D85,"x",IF(AND(((N$4-$D85)/VLOOKUP($C85,Tableau1[],6,0))=INT(((N$4-$D85)/VLOOKUP($C85,Tableau1[],6,0))),$C85&lt;&gt;""),"S","")),"")</f>
        <v/>
      </c>
      <c r="O85" s="17" t="str">
        <f>IFERROR(IF(O$4=$D85,"x",IF(AND(((O$4-$D85)/VLOOKUP($C85,Tableau1[],6,0))=INT(((O$4-$D85)/VLOOKUP($C85,Tableau1[],6,0))),$C85&lt;&gt;""),"S","")),"")</f>
        <v/>
      </c>
      <c r="P85" s="17" t="str">
        <f>IFERROR(IF(P$4=$D85,"x",IF(AND(((P$4-$D85)/VLOOKUP($C85,Tableau1[],6,0))=INT(((P$4-$D85)/VLOOKUP($C85,Tableau1[],6,0))),$C85&lt;&gt;""),"S","")),"")</f>
        <v/>
      </c>
      <c r="Q85" s="17" t="str">
        <f>IFERROR(IF(Q$4=$D85,"x",IF(AND(((Q$4-$D85)/VLOOKUP($C85,Tableau1[],6,0))=INT(((Q$4-$D85)/VLOOKUP($C85,Tableau1[],6,0))),$C85&lt;&gt;""),"S","")),"")</f>
        <v/>
      </c>
      <c r="R85" s="17" t="str">
        <f>IFERROR(IF(R$4=$D85,"x",IF(AND(((R$4-$D85)/VLOOKUP($C85,Tableau1[],6,0))=INT(((R$4-$D85)/VLOOKUP($C85,Tableau1[],6,0))),$C85&lt;&gt;""),"S","")),"")</f>
        <v/>
      </c>
      <c r="S85" s="17" t="str">
        <f>IFERROR(IF(S$4=$D85,"x",IF(AND(((S$4-$D85)/VLOOKUP($C85,Tableau1[],6,0))=INT(((S$4-$D85)/VLOOKUP($C85,Tableau1[],6,0))),$C85&lt;&gt;""),"S","")),"")</f>
        <v>S</v>
      </c>
      <c r="T85" s="17" t="str">
        <f>IFERROR(IF(T$4=$D85,"x",IF(AND(((T$4-$D85)/VLOOKUP($C85,Tableau1[],6,0))=INT(((T$4-$D85)/VLOOKUP($C85,Tableau1[],6,0))),$C85&lt;&gt;""),"S","")),"")</f>
        <v/>
      </c>
      <c r="U85" s="17" t="str">
        <f>IFERROR(IF(U$4=$D85,"x",IF(AND(((U$4-$D85)/VLOOKUP($C85,Tableau1[],6,0))=INT(((U$4-$D85)/VLOOKUP($C85,Tableau1[],6,0))),$C85&lt;&gt;""),"S","")),"")</f>
        <v/>
      </c>
      <c r="V85" s="17" t="str">
        <f>IFERROR(IF(V$4=$D85,"x",IF(AND(((V$4-$D85)/VLOOKUP($C85,Tableau1[],6,0))=INT(((V$4-$D85)/VLOOKUP($C85,Tableau1[],6,0))),$C85&lt;&gt;""),"S","")),"")</f>
        <v/>
      </c>
      <c r="W85" s="17" t="str">
        <f>IFERROR(IF(W$4=$D85,"x",IF(AND(((W$4-$D85)/VLOOKUP($C85,Tableau1[],6,0))=INT(((W$4-$D85)/VLOOKUP($C85,Tableau1[],6,0))),$C85&lt;&gt;""),"S","")),"")</f>
        <v/>
      </c>
      <c r="X85" s="17" t="str">
        <f>IFERROR(IF(X$4=$D85,"x",IF(AND(((X$4-$D85)/VLOOKUP($C85,Tableau1[],6,0))=INT(((X$4-$D85)/VLOOKUP($C85,Tableau1[],6,0))),$C85&lt;&gt;""),"S","")),"")</f>
        <v/>
      </c>
      <c r="Y85" s="17" t="str">
        <f>IFERROR(IF(Y$4=$D85,"x",IF(AND(((Y$4-$D85)/VLOOKUP($C85,Tableau1[],6,0))=INT(((Y$4-$D85)/VLOOKUP($C85,Tableau1[],6,0))),$C85&lt;&gt;""),"S","")),"")</f>
        <v/>
      </c>
      <c r="Z85" s="17" t="str">
        <f>IFERROR(IF(Z$4=$D85,"x",IF(AND(((Z$4-$D85)/VLOOKUP($C85,Tableau1[],6,0))=INT(((Z$4-$D85)/VLOOKUP($C85,Tableau1[],6,0))),$C85&lt;&gt;""),"S","")),"")</f>
        <v>S</v>
      </c>
      <c r="AA85" s="17" t="str">
        <f>IFERROR(IF(AA$4=$D85,"x",IF(AND(((AA$4-$D85)/VLOOKUP($C85,Tableau1[],6,0))=INT(((AA$4-$D85)/VLOOKUP($C85,Tableau1[],6,0))),$C85&lt;&gt;""),"S","")),"")</f>
        <v/>
      </c>
      <c r="AB85" s="17" t="str">
        <f>IFERROR(IF(AB$4=$D85,"x",IF(AND(((AB$4-$D85)/VLOOKUP($C85,Tableau1[],6,0))=INT(((AB$4-$D85)/VLOOKUP($C85,Tableau1[],6,0))),$C85&lt;&gt;""),"S","")),"")</f>
        <v/>
      </c>
      <c r="AC85" s="17" t="str">
        <f>IFERROR(IF(AC$4=$D85,"x",IF(AND(((AC$4-$D85)/VLOOKUP($C85,Tableau1[],6,0))=INT(((AC$4-$D85)/VLOOKUP($C85,Tableau1[],6,0))),$C85&lt;&gt;""),"S","")),"")</f>
        <v/>
      </c>
      <c r="AD85" s="17" t="str">
        <f>IFERROR(IF(AD$4=$D85,"x",IF(AND(((AD$4-$D85)/VLOOKUP($C85,Tableau1[],6,0))=INT(((AD$4-$D85)/VLOOKUP($C85,Tableau1[],6,0))),$C85&lt;&gt;""),"S","")),"")</f>
        <v/>
      </c>
      <c r="AE85" s="17" t="str">
        <f>IFERROR(IF(AE$4=$D85,"x",IF(AND(((AE$4-$D85)/VLOOKUP($C85,Tableau1[],6,0))=INT(((AE$4-$D85)/VLOOKUP($C85,Tableau1[],6,0))),$C85&lt;&gt;""),"S","")),"")</f>
        <v/>
      </c>
      <c r="AF85" s="17" t="str">
        <f>IFERROR(IF(AF$4=$D85,"x",IF(AND(((AF$4-$D85)/VLOOKUP($C85,Tableau1[],6,0))=INT(((AF$4-$D85)/VLOOKUP($C85,Tableau1[],6,0))),$C85&lt;&gt;""),"S","")),"")</f>
        <v/>
      </c>
      <c r="AG85" s="17" t="str">
        <f>IFERROR(IF(AG$4=$D85,"x",IF(AND(((AG$4-$D85)/VLOOKUP($C85,Tableau1[],6,0))=INT(((AG$4-$D85)/VLOOKUP($C85,Tableau1[],6,0))),$C85&lt;&gt;""),"S","")),"")</f>
        <v>S</v>
      </c>
      <c r="AH85" s="55" t="str">
        <f>IFERROR(IF(AH$4=$D85,"x",IF(AND(((AH$4-$D85)/VLOOKUP($C85,Tableau1[],6,0))=INT(((AH$4-$D85)/VLOOKUP($C85,Tableau1[],6,0))),$C85&lt;&gt;""),"S","")),"")</f>
        <v/>
      </c>
      <c r="AI85" s="7"/>
      <c r="AK85" s="100"/>
      <c r="AL85" s="100"/>
      <c r="AM85" s="100"/>
      <c r="AN85" s="100"/>
      <c r="AO85" s="100"/>
      <c r="AP85" s="100"/>
      <c r="AQ85" s="100"/>
      <c r="AR85" s="100"/>
      <c r="AS85" s="100"/>
      <c r="AT85" s="100"/>
      <c r="AU85" s="100"/>
      <c r="AV85" s="100"/>
      <c r="AW85" s="100"/>
      <c r="AX85" s="100"/>
      <c r="AY85" s="100"/>
      <c r="AZ85" s="100"/>
      <c r="BA85" s="100"/>
      <c r="BB85" s="100"/>
      <c r="BC85" s="100"/>
      <c r="BD85" s="100"/>
      <c r="BE85" s="100"/>
      <c r="BF85" s="100"/>
      <c r="BG85" s="100"/>
      <c r="BH85" s="100"/>
      <c r="BI85" s="100"/>
      <c r="BJ85" s="100"/>
      <c r="BK85" s="100"/>
      <c r="BL85" s="100"/>
      <c r="BM85" s="100"/>
      <c r="BN85" s="100"/>
      <c r="BO85" s="100"/>
      <c r="BP85" s="100"/>
      <c r="BQ85" s="100"/>
      <c r="BR85" s="100"/>
      <c r="BS85" s="100"/>
      <c r="BT85" s="100"/>
      <c r="BU85" s="100"/>
      <c r="BV85" s="100"/>
      <c r="BW85" s="100"/>
      <c r="BX85" s="100"/>
    </row>
    <row r="86" spans="1:76">
      <c r="A86" s="93"/>
      <c r="B86" s="52"/>
      <c r="C86" s="5" t="s">
        <v>179</v>
      </c>
      <c r="D86" s="18">
        <f>IF(ISBLANK(C86),0,VLOOKUP(C86,Tableau1[],2,0))</f>
        <v>0</v>
      </c>
      <c r="E86" s="15">
        <f>IF(ISBLANK(C86),0,VLOOKUP(C86,Tableau1[],7,0))</f>
        <v>5</v>
      </c>
      <c r="F86" s="24">
        <f t="shared" si="10"/>
        <v>2.1666666666666667E-5</v>
      </c>
      <c r="G86" s="16" t="str">
        <f>IFERROR(IF(G$4=$D86,"x",IF(AND(((G$4-$D86)/VLOOKUP($C86,Tableau1[],6,0))=INT(((G$4-$D86)/VLOOKUP($C86,Tableau1[],6,0))),$C86&lt;&gt;""),"S","")),"")</f>
        <v/>
      </c>
      <c r="H86" s="17" t="str">
        <f>IFERROR(IF(H$4=$D86,"x",IF(AND(((H$4-$D86)/VLOOKUP($C86,Tableau1[],6,0))=INT(((H$4-$D86)/VLOOKUP($C86,Tableau1[],6,0))),$C86&lt;&gt;""),"S","")),"")</f>
        <v/>
      </c>
      <c r="I86" s="17" t="str">
        <f>IFERROR(IF(I$4=$D86,"x",IF(AND(((I$4-$D86)/VLOOKUP($C86,Tableau1[],6,0))=INT(((I$4-$D86)/VLOOKUP($C86,Tableau1[],6,0))),$C86&lt;&gt;""),"S","")),"")</f>
        <v/>
      </c>
      <c r="J86" s="17" t="str">
        <f>IFERROR(IF(J$4=$D86,"x",IF(AND(((J$4-$D86)/VLOOKUP($C86,Tableau1[],6,0))=INT(((J$4-$D86)/VLOOKUP($C86,Tableau1[],6,0))),$C86&lt;&gt;""),"S","")),"")</f>
        <v/>
      </c>
      <c r="K86" s="17" t="str">
        <f>IFERROR(IF(K$4=$D86,"x",IF(AND(((K$4-$D86)/VLOOKUP($C86,Tableau1[],6,0))=INT(((K$4-$D86)/VLOOKUP($C86,Tableau1[],6,0))),$C86&lt;&gt;""),"S","")),"")</f>
        <v/>
      </c>
      <c r="L86" s="17" t="str">
        <f>IFERROR(IF(L$4=$D86,"x",IF(AND(((L$4-$D86)/VLOOKUP($C86,Tableau1[],6,0))=INT(((L$4-$D86)/VLOOKUP($C86,Tableau1[],6,0))),$C86&lt;&gt;""),"S","")),"")</f>
        <v>S</v>
      </c>
      <c r="M86" s="17" t="str">
        <f>IFERROR(IF(M$4=$D86,"x",IF(AND(((M$4-$D86)/VLOOKUP($C86,Tableau1[],6,0))=INT(((M$4-$D86)/VLOOKUP($C86,Tableau1[],6,0))),$C86&lt;&gt;""),"S","")),"")</f>
        <v/>
      </c>
      <c r="N86" s="17" t="str">
        <f>IFERROR(IF(N$4=$D86,"x",IF(AND(((N$4-$D86)/VLOOKUP($C86,Tableau1[],6,0))=INT(((N$4-$D86)/VLOOKUP($C86,Tableau1[],6,0))),$C86&lt;&gt;""),"S","")),"")</f>
        <v/>
      </c>
      <c r="O86" s="17" t="str">
        <f>IFERROR(IF(O$4=$D86,"x",IF(AND(((O$4-$D86)/VLOOKUP($C86,Tableau1[],6,0))=INT(((O$4-$D86)/VLOOKUP($C86,Tableau1[],6,0))),$C86&lt;&gt;""),"S","")),"")</f>
        <v/>
      </c>
      <c r="P86" s="17" t="str">
        <f>IFERROR(IF(P$4=$D86,"x",IF(AND(((P$4-$D86)/VLOOKUP($C86,Tableau1[],6,0))=INT(((P$4-$D86)/VLOOKUP($C86,Tableau1[],6,0))),$C86&lt;&gt;""),"S","")),"")</f>
        <v/>
      </c>
      <c r="Q86" s="17" t="str">
        <f>IFERROR(IF(Q$4=$D86,"x",IF(AND(((Q$4-$D86)/VLOOKUP($C86,Tableau1[],6,0))=INT(((Q$4-$D86)/VLOOKUP($C86,Tableau1[],6,0))),$C86&lt;&gt;""),"S","")),"")</f>
        <v/>
      </c>
      <c r="R86" s="17" t="str">
        <f>IFERROR(IF(R$4=$D86,"x",IF(AND(((R$4-$D86)/VLOOKUP($C86,Tableau1[],6,0))=INT(((R$4-$D86)/VLOOKUP($C86,Tableau1[],6,0))),$C86&lt;&gt;""),"S","")),"")</f>
        <v/>
      </c>
      <c r="S86" s="17" t="str">
        <f>IFERROR(IF(S$4=$D86,"x",IF(AND(((S$4-$D86)/VLOOKUP($C86,Tableau1[],6,0))=INT(((S$4-$D86)/VLOOKUP($C86,Tableau1[],6,0))),$C86&lt;&gt;""),"S","")),"")</f>
        <v>S</v>
      </c>
      <c r="T86" s="17" t="str">
        <f>IFERROR(IF(T$4=$D86,"x",IF(AND(((T$4-$D86)/VLOOKUP($C86,Tableau1[],6,0))=INT(((T$4-$D86)/VLOOKUP($C86,Tableau1[],6,0))),$C86&lt;&gt;""),"S","")),"")</f>
        <v/>
      </c>
      <c r="U86" s="17" t="str">
        <f>IFERROR(IF(U$4=$D86,"x",IF(AND(((U$4-$D86)/VLOOKUP($C86,Tableau1[],6,0))=INT(((U$4-$D86)/VLOOKUP($C86,Tableau1[],6,0))),$C86&lt;&gt;""),"S","")),"")</f>
        <v/>
      </c>
      <c r="V86" s="17" t="str">
        <f>IFERROR(IF(V$4=$D86,"x",IF(AND(((V$4-$D86)/VLOOKUP($C86,Tableau1[],6,0))=INT(((V$4-$D86)/VLOOKUP($C86,Tableau1[],6,0))),$C86&lt;&gt;""),"S","")),"")</f>
        <v/>
      </c>
      <c r="W86" s="17" t="str">
        <f>IFERROR(IF(W$4=$D86,"x",IF(AND(((W$4-$D86)/VLOOKUP($C86,Tableau1[],6,0))=INT(((W$4-$D86)/VLOOKUP($C86,Tableau1[],6,0))),$C86&lt;&gt;""),"S","")),"")</f>
        <v/>
      </c>
      <c r="X86" s="17" t="str">
        <f>IFERROR(IF(X$4=$D86,"x",IF(AND(((X$4-$D86)/VLOOKUP($C86,Tableau1[],6,0))=INT(((X$4-$D86)/VLOOKUP($C86,Tableau1[],6,0))),$C86&lt;&gt;""),"S","")),"")</f>
        <v/>
      </c>
      <c r="Y86" s="17" t="str">
        <f>IFERROR(IF(Y$4=$D86,"x",IF(AND(((Y$4-$D86)/VLOOKUP($C86,Tableau1[],6,0))=INT(((Y$4-$D86)/VLOOKUP($C86,Tableau1[],6,0))),$C86&lt;&gt;""),"S","")),"")</f>
        <v/>
      </c>
      <c r="Z86" s="17" t="str">
        <f>IFERROR(IF(Z$4=$D86,"x",IF(AND(((Z$4-$D86)/VLOOKUP($C86,Tableau1[],6,0))=INT(((Z$4-$D86)/VLOOKUP($C86,Tableau1[],6,0))),$C86&lt;&gt;""),"S","")),"")</f>
        <v>S</v>
      </c>
      <c r="AA86" s="17" t="str">
        <f>IFERROR(IF(AA$4=$D86,"x",IF(AND(((AA$4-$D86)/VLOOKUP($C86,Tableau1[],6,0))=INT(((AA$4-$D86)/VLOOKUP($C86,Tableau1[],6,0))),$C86&lt;&gt;""),"S","")),"")</f>
        <v/>
      </c>
      <c r="AB86" s="17" t="str">
        <f>IFERROR(IF(AB$4=$D86,"x",IF(AND(((AB$4-$D86)/VLOOKUP($C86,Tableau1[],6,0))=INT(((AB$4-$D86)/VLOOKUP($C86,Tableau1[],6,0))),$C86&lt;&gt;""),"S","")),"")</f>
        <v/>
      </c>
      <c r="AC86" s="17" t="str">
        <f>IFERROR(IF(AC$4=$D86,"x",IF(AND(((AC$4-$D86)/VLOOKUP($C86,Tableau1[],6,0))=INT(((AC$4-$D86)/VLOOKUP($C86,Tableau1[],6,0))),$C86&lt;&gt;""),"S","")),"")</f>
        <v/>
      </c>
      <c r="AD86" s="17" t="str">
        <f>IFERROR(IF(AD$4=$D86,"x",IF(AND(((AD$4-$D86)/VLOOKUP($C86,Tableau1[],6,0))=INT(((AD$4-$D86)/VLOOKUP($C86,Tableau1[],6,0))),$C86&lt;&gt;""),"S","")),"")</f>
        <v/>
      </c>
      <c r="AE86" s="17" t="str">
        <f>IFERROR(IF(AE$4=$D86,"x",IF(AND(((AE$4-$D86)/VLOOKUP($C86,Tableau1[],6,0))=INT(((AE$4-$D86)/VLOOKUP($C86,Tableau1[],6,0))),$C86&lt;&gt;""),"S","")),"")</f>
        <v/>
      </c>
      <c r="AF86" s="17" t="str">
        <f>IFERROR(IF(AF$4=$D86,"x",IF(AND(((AF$4-$D86)/VLOOKUP($C86,Tableau1[],6,0))=INT(((AF$4-$D86)/VLOOKUP($C86,Tableau1[],6,0))),$C86&lt;&gt;""),"S","")),"")</f>
        <v/>
      </c>
      <c r="AG86" s="17" t="str">
        <f>IFERROR(IF(AG$4=$D86,"x",IF(AND(((AG$4-$D86)/VLOOKUP($C86,Tableau1[],6,0))=INT(((AG$4-$D86)/VLOOKUP($C86,Tableau1[],6,0))),$C86&lt;&gt;""),"S","")),"")</f>
        <v>S</v>
      </c>
      <c r="AH86" s="55" t="str">
        <f>IFERROR(IF(AH$4=$D86,"x",IF(AND(((AH$4-$D86)/VLOOKUP($C86,Tableau1[],6,0))=INT(((AH$4-$D86)/VLOOKUP($C86,Tableau1[],6,0))),$C86&lt;&gt;""),"S","")),"")</f>
        <v/>
      </c>
      <c r="AI86" s="7"/>
      <c r="AK86" s="100"/>
      <c r="AL86" s="100"/>
      <c r="AM86" s="100"/>
      <c r="AN86" s="100"/>
      <c r="AO86" s="100"/>
      <c r="AP86" s="100"/>
      <c r="AQ86" s="100"/>
      <c r="AR86" s="100"/>
      <c r="AS86" s="100"/>
      <c r="AT86" s="100"/>
      <c r="AU86" s="100"/>
      <c r="AV86" s="100"/>
      <c r="AW86" s="100"/>
      <c r="AX86" s="100"/>
      <c r="AY86" s="100"/>
      <c r="AZ86" s="100"/>
      <c r="BA86" s="100"/>
      <c r="BB86" s="100"/>
      <c r="BC86" s="100"/>
      <c r="BD86" s="100"/>
      <c r="BE86" s="100"/>
      <c r="BF86" s="100"/>
      <c r="BG86" s="100"/>
      <c r="BH86" s="100"/>
      <c r="BI86" s="100"/>
      <c r="BJ86" s="100"/>
      <c r="BK86" s="100"/>
      <c r="BL86" s="100"/>
      <c r="BM86" s="100"/>
      <c r="BN86" s="100"/>
      <c r="BO86" s="100"/>
      <c r="BP86" s="100"/>
      <c r="BQ86" s="100"/>
      <c r="BR86" s="100"/>
      <c r="BS86" s="100"/>
      <c r="BT86" s="100"/>
      <c r="BU86" s="100"/>
      <c r="BV86" s="100"/>
      <c r="BW86" s="100"/>
      <c r="BX86" s="100"/>
    </row>
    <row r="87" spans="1:76">
      <c r="A87" s="93"/>
      <c r="B87" s="52"/>
      <c r="C87" s="5" t="s">
        <v>180</v>
      </c>
      <c r="D87" s="18">
        <f>IF(ISBLANK(C87),0,VLOOKUP(C87,Tableau1[],2,0))</f>
        <v>0</v>
      </c>
      <c r="E87" s="15">
        <f>IF(ISBLANK(C87),0,VLOOKUP(C87,Tableau1[],7,0))</f>
        <v>5</v>
      </c>
      <c r="F87" s="24">
        <f t="shared" si="10"/>
        <v>2.1666666666666667E-5</v>
      </c>
      <c r="G87" s="16" t="str">
        <f>IFERROR(IF(G$4=$D87,"x",IF(AND(((G$4-$D87)/VLOOKUP($C87,Tableau1[],6,0))=INT(((G$4-$D87)/VLOOKUP($C87,Tableau1[],6,0))),$C87&lt;&gt;""),"S","")),"")</f>
        <v/>
      </c>
      <c r="H87" s="17" t="str">
        <f>IFERROR(IF(H$4=$D87,"x",IF(AND(((H$4-$D87)/VLOOKUP($C87,Tableau1[],6,0))=INT(((H$4-$D87)/VLOOKUP($C87,Tableau1[],6,0))),$C87&lt;&gt;""),"S","")),"")</f>
        <v/>
      </c>
      <c r="I87" s="17" t="str">
        <f>IFERROR(IF(I$4=$D87,"x",IF(AND(((I$4-$D87)/VLOOKUP($C87,Tableau1[],6,0))=INT(((I$4-$D87)/VLOOKUP($C87,Tableau1[],6,0))),$C87&lt;&gt;""),"S","")),"")</f>
        <v/>
      </c>
      <c r="J87" s="17" t="str">
        <f>IFERROR(IF(J$4=$D87,"x",IF(AND(((J$4-$D87)/VLOOKUP($C87,Tableau1[],6,0))=INT(((J$4-$D87)/VLOOKUP($C87,Tableau1[],6,0))),$C87&lt;&gt;""),"S","")),"")</f>
        <v/>
      </c>
      <c r="K87" s="17" t="str">
        <f>IFERROR(IF(K$4=$D87,"x",IF(AND(((K$4-$D87)/VLOOKUP($C87,Tableau1[],6,0))=INT(((K$4-$D87)/VLOOKUP($C87,Tableau1[],6,0))),$C87&lt;&gt;""),"S","")),"")</f>
        <v/>
      </c>
      <c r="L87" s="17" t="str">
        <f>IFERROR(IF(L$4=$D87,"x",IF(AND(((L$4-$D87)/VLOOKUP($C87,Tableau1[],6,0))=INT(((L$4-$D87)/VLOOKUP($C87,Tableau1[],6,0))),$C87&lt;&gt;""),"S","")),"")</f>
        <v>S</v>
      </c>
      <c r="M87" s="17" t="str">
        <f>IFERROR(IF(M$4=$D87,"x",IF(AND(((M$4-$D87)/VLOOKUP($C87,Tableau1[],6,0))=INT(((M$4-$D87)/VLOOKUP($C87,Tableau1[],6,0))),$C87&lt;&gt;""),"S","")),"")</f>
        <v/>
      </c>
      <c r="N87" s="17" t="str">
        <f>IFERROR(IF(N$4=$D87,"x",IF(AND(((N$4-$D87)/VLOOKUP($C87,Tableau1[],6,0))=INT(((N$4-$D87)/VLOOKUP($C87,Tableau1[],6,0))),$C87&lt;&gt;""),"S","")),"")</f>
        <v/>
      </c>
      <c r="O87" s="17" t="str">
        <f>IFERROR(IF(O$4=$D87,"x",IF(AND(((O$4-$D87)/VLOOKUP($C87,Tableau1[],6,0))=INT(((O$4-$D87)/VLOOKUP($C87,Tableau1[],6,0))),$C87&lt;&gt;""),"S","")),"")</f>
        <v/>
      </c>
      <c r="P87" s="17" t="str">
        <f>IFERROR(IF(P$4=$D87,"x",IF(AND(((P$4-$D87)/VLOOKUP($C87,Tableau1[],6,0))=INT(((P$4-$D87)/VLOOKUP($C87,Tableau1[],6,0))),$C87&lt;&gt;""),"S","")),"")</f>
        <v/>
      </c>
      <c r="Q87" s="17" t="str">
        <f>IFERROR(IF(Q$4=$D87,"x",IF(AND(((Q$4-$D87)/VLOOKUP($C87,Tableau1[],6,0))=INT(((Q$4-$D87)/VLOOKUP($C87,Tableau1[],6,0))),$C87&lt;&gt;""),"S","")),"")</f>
        <v/>
      </c>
      <c r="R87" s="17" t="str">
        <f>IFERROR(IF(R$4=$D87,"x",IF(AND(((R$4-$D87)/VLOOKUP($C87,Tableau1[],6,0))=INT(((R$4-$D87)/VLOOKUP($C87,Tableau1[],6,0))),$C87&lt;&gt;""),"S","")),"")</f>
        <v/>
      </c>
      <c r="S87" s="17" t="str">
        <f>IFERROR(IF(S$4=$D87,"x",IF(AND(((S$4-$D87)/VLOOKUP($C87,Tableau1[],6,0))=INT(((S$4-$D87)/VLOOKUP($C87,Tableau1[],6,0))),$C87&lt;&gt;""),"S","")),"")</f>
        <v>S</v>
      </c>
      <c r="T87" s="17" t="str">
        <f>IFERROR(IF(T$4=$D87,"x",IF(AND(((T$4-$D87)/VLOOKUP($C87,Tableau1[],6,0))=INT(((T$4-$D87)/VLOOKUP($C87,Tableau1[],6,0))),$C87&lt;&gt;""),"S","")),"")</f>
        <v/>
      </c>
      <c r="U87" s="17" t="str">
        <f>IFERROR(IF(U$4=$D87,"x",IF(AND(((U$4-$D87)/VLOOKUP($C87,Tableau1[],6,0))=INT(((U$4-$D87)/VLOOKUP($C87,Tableau1[],6,0))),$C87&lt;&gt;""),"S","")),"")</f>
        <v/>
      </c>
      <c r="V87" s="17" t="str">
        <f>IFERROR(IF(V$4=$D87,"x",IF(AND(((V$4-$D87)/VLOOKUP($C87,Tableau1[],6,0))=INT(((V$4-$D87)/VLOOKUP($C87,Tableau1[],6,0))),$C87&lt;&gt;""),"S","")),"")</f>
        <v/>
      </c>
      <c r="W87" s="17" t="str">
        <f>IFERROR(IF(W$4=$D87,"x",IF(AND(((W$4-$D87)/VLOOKUP($C87,Tableau1[],6,0))=INT(((W$4-$D87)/VLOOKUP($C87,Tableau1[],6,0))),$C87&lt;&gt;""),"S","")),"")</f>
        <v/>
      </c>
      <c r="X87" s="17" t="str">
        <f>IFERROR(IF(X$4=$D87,"x",IF(AND(((X$4-$D87)/VLOOKUP($C87,Tableau1[],6,0))=INT(((X$4-$D87)/VLOOKUP($C87,Tableau1[],6,0))),$C87&lt;&gt;""),"S","")),"")</f>
        <v/>
      </c>
      <c r="Y87" s="17" t="str">
        <f>IFERROR(IF(Y$4=$D87,"x",IF(AND(((Y$4-$D87)/VLOOKUP($C87,Tableau1[],6,0))=INT(((Y$4-$D87)/VLOOKUP($C87,Tableau1[],6,0))),$C87&lt;&gt;""),"S","")),"")</f>
        <v/>
      </c>
      <c r="Z87" s="17" t="str">
        <f>IFERROR(IF(Z$4=$D87,"x",IF(AND(((Z$4-$D87)/VLOOKUP($C87,Tableau1[],6,0))=INT(((Z$4-$D87)/VLOOKUP($C87,Tableau1[],6,0))),$C87&lt;&gt;""),"S","")),"")</f>
        <v>S</v>
      </c>
      <c r="AA87" s="17" t="str">
        <f>IFERROR(IF(AA$4=$D87,"x",IF(AND(((AA$4-$D87)/VLOOKUP($C87,Tableau1[],6,0))=INT(((AA$4-$D87)/VLOOKUP($C87,Tableau1[],6,0))),$C87&lt;&gt;""),"S","")),"")</f>
        <v/>
      </c>
      <c r="AB87" s="17" t="str">
        <f>IFERROR(IF(AB$4=$D87,"x",IF(AND(((AB$4-$D87)/VLOOKUP($C87,Tableau1[],6,0))=INT(((AB$4-$D87)/VLOOKUP($C87,Tableau1[],6,0))),$C87&lt;&gt;""),"S","")),"")</f>
        <v/>
      </c>
      <c r="AC87" s="17" t="str">
        <f>IFERROR(IF(AC$4=$D87,"x",IF(AND(((AC$4-$D87)/VLOOKUP($C87,Tableau1[],6,0))=INT(((AC$4-$D87)/VLOOKUP($C87,Tableau1[],6,0))),$C87&lt;&gt;""),"S","")),"")</f>
        <v/>
      </c>
      <c r="AD87" s="17" t="str">
        <f>IFERROR(IF(AD$4=$D87,"x",IF(AND(((AD$4-$D87)/VLOOKUP($C87,Tableau1[],6,0))=INT(((AD$4-$D87)/VLOOKUP($C87,Tableau1[],6,0))),$C87&lt;&gt;""),"S","")),"")</f>
        <v/>
      </c>
      <c r="AE87" s="17" t="str">
        <f>IFERROR(IF(AE$4=$D87,"x",IF(AND(((AE$4-$D87)/VLOOKUP($C87,Tableau1[],6,0))=INT(((AE$4-$D87)/VLOOKUP($C87,Tableau1[],6,0))),$C87&lt;&gt;""),"S","")),"")</f>
        <v/>
      </c>
      <c r="AF87" s="17" t="str">
        <f>IFERROR(IF(AF$4=$D87,"x",IF(AND(((AF$4-$D87)/VLOOKUP($C87,Tableau1[],6,0))=INT(((AF$4-$D87)/VLOOKUP($C87,Tableau1[],6,0))),$C87&lt;&gt;""),"S","")),"")</f>
        <v/>
      </c>
      <c r="AG87" s="17" t="str">
        <f>IFERROR(IF(AG$4=$D87,"x",IF(AND(((AG$4-$D87)/VLOOKUP($C87,Tableau1[],6,0))=INT(((AG$4-$D87)/VLOOKUP($C87,Tableau1[],6,0))),$C87&lt;&gt;""),"S","")),"")</f>
        <v>S</v>
      </c>
      <c r="AH87" s="55" t="str">
        <f>IFERROR(IF(AH$4=$D87,"x",IF(AND(((AH$4-$D87)/VLOOKUP($C87,Tableau1[],6,0))=INT(((AH$4-$D87)/VLOOKUP($C87,Tableau1[],6,0))),$C87&lt;&gt;""),"S","")),"")</f>
        <v/>
      </c>
      <c r="AI87" s="7"/>
      <c r="AK87" s="100"/>
      <c r="AL87" s="100"/>
      <c r="AM87" s="100"/>
      <c r="AN87" s="100"/>
      <c r="AO87" s="100"/>
      <c r="AP87" s="100"/>
      <c r="AQ87" s="100"/>
      <c r="AR87" s="100"/>
      <c r="AS87" s="100"/>
      <c r="AT87" s="100"/>
      <c r="AU87" s="100"/>
      <c r="AV87" s="100"/>
      <c r="AW87" s="100"/>
      <c r="AX87" s="100"/>
      <c r="AY87" s="100"/>
      <c r="AZ87" s="100"/>
      <c r="BA87" s="100"/>
      <c r="BB87" s="100"/>
      <c r="BC87" s="100"/>
      <c r="BD87" s="100"/>
      <c r="BE87" s="100"/>
      <c r="BF87" s="100"/>
      <c r="BG87" s="100"/>
      <c r="BH87" s="100"/>
      <c r="BI87" s="100"/>
      <c r="BJ87" s="100"/>
      <c r="BK87" s="100"/>
      <c r="BL87" s="100"/>
      <c r="BM87" s="100"/>
      <c r="BN87" s="100"/>
      <c r="BO87" s="100"/>
      <c r="BP87" s="100"/>
      <c r="BQ87" s="100"/>
      <c r="BR87" s="100"/>
      <c r="BS87" s="100"/>
      <c r="BT87" s="100"/>
      <c r="BU87" s="100"/>
      <c r="BV87" s="100"/>
      <c r="BW87" s="100"/>
      <c r="BX87" s="100"/>
    </row>
    <row r="88" spans="1:76">
      <c r="A88" s="93"/>
      <c r="B88" s="52"/>
      <c r="C88" s="5" t="s">
        <v>181</v>
      </c>
      <c r="D88" s="18">
        <f>IF(ISBLANK(C88),0,VLOOKUP(C88,Tableau1[],2,0))</f>
        <v>0</v>
      </c>
      <c r="E88" s="15">
        <f>IF(ISBLANK(C88),0,VLOOKUP(C88,Tableau1[],7,0))</f>
        <v>5</v>
      </c>
      <c r="F88" s="24">
        <f t="shared" si="10"/>
        <v>2.1666666666666667E-5</v>
      </c>
      <c r="G88" s="16" t="str">
        <f>IFERROR(IF(G$4=$D88,"x",IF(AND(((G$4-$D88)/VLOOKUP($C88,Tableau1[],6,0))=INT(((G$4-$D88)/VLOOKUP($C88,Tableau1[],6,0))),$C88&lt;&gt;""),"S","")),"")</f>
        <v/>
      </c>
      <c r="H88" s="17" t="str">
        <f>IFERROR(IF(H$4=$D88,"x",IF(AND(((H$4-$D88)/VLOOKUP($C88,Tableau1[],6,0))=INT(((H$4-$D88)/VLOOKUP($C88,Tableau1[],6,0))),$C88&lt;&gt;""),"S","")),"")</f>
        <v/>
      </c>
      <c r="I88" s="17" t="str">
        <f>IFERROR(IF(I$4=$D88,"x",IF(AND(((I$4-$D88)/VLOOKUP($C88,Tableau1[],6,0))=INT(((I$4-$D88)/VLOOKUP($C88,Tableau1[],6,0))),$C88&lt;&gt;""),"S","")),"")</f>
        <v/>
      </c>
      <c r="J88" s="17" t="str">
        <f>IFERROR(IF(J$4=$D88,"x",IF(AND(((J$4-$D88)/VLOOKUP($C88,Tableau1[],6,0))=INT(((J$4-$D88)/VLOOKUP($C88,Tableau1[],6,0))),$C88&lt;&gt;""),"S","")),"")</f>
        <v/>
      </c>
      <c r="K88" s="17" t="str">
        <f>IFERROR(IF(K$4=$D88,"x",IF(AND(((K$4-$D88)/VLOOKUP($C88,Tableau1[],6,0))=INT(((K$4-$D88)/VLOOKUP($C88,Tableau1[],6,0))),$C88&lt;&gt;""),"S","")),"")</f>
        <v/>
      </c>
      <c r="L88" s="17" t="str">
        <f>IFERROR(IF(L$4=$D88,"x",IF(AND(((L$4-$D88)/VLOOKUP($C88,Tableau1[],6,0))=INT(((L$4-$D88)/VLOOKUP($C88,Tableau1[],6,0))),$C88&lt;&gt;""),"S","")),"")</f>
        <v>S</v>
      </c>
      <c r="M88" s="17" t="str">
        <f>IFERROR(IF(M$4=$D88,"x",IF(AND(((M$4-$D88)/VLOOKUP($C88,Tableau1[],6,0))=INT(((M$4-$D88)/VLOOKUP($C88,Tableau1[],6,0))),$C88&lt;&gt;""),"S","")),"")</f>
        <v/>
      </c>
      <c r="N88" s="17" t="str">
        <f>IFERROR(IF(N$4=$D88,"x",IF(AND(((N$4-$D88)/VLOOKUP($C88,Tableau1[],6,0))=INT(((N$4-$D88)/VLOOKUP($C88,Tableau1[],6,0))),$C88&lt;&gt;""),"S","")),"")</f>
        <v/>
      </c>
      <c r="O88" s="17" t="str">
        <f>IFERROR(IF(O$4=$D88,"x",IF(AND(((O$4-$D88)/VLOOKUP($C88,Tableau1[],6,0))=INT(((O$4-$D88)/VLOOKUP($C88,Tableau1[],6,0))),$C88&lt;&gt;""),"S","")),"")</f>
        <v/>
      </c>
      <c r="P88" s="17" t="str">
        <f>IFERROR(IF(P$4=$D88,"x",IF(AND(((P$4-$D88)/VLOOKUP($C88,Tableau1[],6,0))=INT(((P$4-$D88)/VLOOKUP($C88,Tableau1[],6,0))),$C88&lt;&gt;""),"S","")),"")</f>
        <v/>
      </c>
      <c r="Q88" s="17" t="str">
        <f>IFERROR(IF(Q$4=$D88,"x",IF(AND(((Q$4-$D88)/VLOOKUP($C88,Tableau1[],6,0))=INT(((Q$4-$D88)/VLOOKUP($C88,Tableau1[],6,0))),$C88&lt;&gt;""),"S","")),"")</f>
        <v/>
      </c>
      <c r="R88" s="17" t="str">
        <f>IFERROR(IF(R$4=$D88,"x",IF(AND(((R$4-$D88)/VLOOKUP($C88,Tableau1[],6,0))=INT(((R$4-$D88)/VLOOKUP($C88,Tableau1[],6,0))),$C88&lt;&gt;""),"S","")),"")</f>
        <v/>
      </c>
      <c r="S88" s="17" t="str">
        <f>IFERROR(IF(S$4=$D88,"x",IF(AND(((S$4-$D88)/VLOOKUP($C88,Tableau1[],6,0))=INT(((S$4-$D88)/VLOOKUP($C88,Tableau1[],6,0))),$C88&lt;&gt;""),"S","")),"")</f>
        <v>S</v>
      </c>
      <c r="T88" s="17" t="str">
        <f>IFERROR(IF(T$4=$D88,"x",IF(AND(((T$4-$D88)/VLOOKUP($C88,Tableau1[],6,0))=INT(((T$4-$D88)/VLOOKUP($C88,Tableau1[],6,0))),$C88&lt;&gt;""),"S","")),"")</f>
        <v/>
      </c>
      <c r="U88" s="17" t="str">
        <f>IFERROR(IF(U$4=$D88,"x",IF(AND(((U$4-$D88)/VLOOKUP($C88,Tableau1[],6,0))=INT(((U$4-$D88)/VLOOKUP($C88,Tableau1[],6,0))),$C88&lt;&gt;""),"S","")),"")</f>
        <v/>
      </c>
      <c r="V88" s="17" t="str">
        <f>IFERROR(IF(V$4=$D88,"x",IF(AND(((V$4-$D88)/VLOOKUP($C88,Tableau1[],6,0))=INT(((V$4-$D88)/VLOOKUP($C88,Tableau1[],6,0))),$C88&lt;&gt;""),"S","")),"")</f>
        <v/>
      </c>
      <c r="W88" s="17" t="str">
        <f>IFERROR(IF(W$4=$D88,"x",IF(AND(((W$4-$D88)/VLOOKUP($C88,Tableau1[],6,0))=INT(((W$4-$D88)/VLOOKUP($C88,Tableau1[],6,0))),$C88&lt;&gt;""),"S","")),"")</f>
        <v/>
      </c>
      <c r="X88" s="17" t="str">
        <f>IFERROR(IF(X$4=$D88,"x",IF(AND(((X$4-$D88)/VLOOKUP($C88,Tableau1[],6,0))=INT(((X$4-$D88)/VLOOKUP($C88,Tableau1[],6,0))),$C88&lt;&gt;""),"S","")),"")</f>
        <v/>
      </c>
      <c r="Y88" s="17" t="str">
        <f>IFERROR(IF(Y$4=$D88,"x",IF(AND(((Y$4-$D88)/VLOOKUP($C88,Tableau1[],6,0))=INT(((Y$4-$D88)/VLOOKUP($C88,Tableau1[],6,0))),$C88&lt;&gt;""),"S","")),"")</f>
        <v/>
      </c>
      <c r="Z88" s="17" t="str">
        <f>IFERROR(IF(Z$4=$D88,"x",IF(AND(((Z$4-$D88)/VLOOKUP($C88,Tableau1[],6,0))=INT(((Z$4-$D88)/VLOOKUP($C88,Tableau1[],6,0))),$C88&lt;&gt;""),"S","")),"")</f>
        <v>S</v>
      </c>
      <c r="AA88" s="17" t="str">
        <f>IFERROR(IF(AA$4=$D88,"x",IF(AND(((AA$4-$D88)/VLOOKUP($C88,Tableau1[],6,0))=INT(((AA$4-$D88)/VLOOKUP($C88,Tableau1[],6,0))),$C88&lt;&gt;""),"S","")),"")</f>
        <v/>
      </c>
      <c r="AB88" s="17" t="str">
        <f>IFERROR(IF(AB$4=$D88,"x",IF(AND(((AB$4-$D88)/VLOOKUP($C88,Tableau1[],6,0))=INT(((AB$4-$D88)/VLOOKUP($C88,Tableau1[],6,0))),$C88&lt;&gt;""),"S","")),"")</f>
        <v/>
      </c>
      <c r="AC88" s="17" t="str">
        <f>IFERROR(IF(AC$4=$D88,"x",IF(AND(((AC$4-$D88)/VLOOKUP($C88,Tableau1[],6,0))=INT(((AC$4-$D88)/VLOOKUP($C88,Tableau1[],6,0))),$C88&lt;&gt;""),"S","")),"")</f>
        <v/>
      </c>
      <c r="AD88" s="17" t="str">
        <f>IFERROR(IF(AD$4=$D88,"x",IF(AND(((AD$4-$D88)/VLOOKUP($C88,Tableau1[],6,0))=INT(((AD$4-$D88)/VLOOKUP($C88,Tableau1[],6,0))),$C88&lt;&gt;""),"S","")),"")</f>
        <v/>
      </c>
      <c r="AE88" s="17" t="str">
        <f>IFERROR(IF(AE$4=$D88,"x",IF(AND(((AE$4-$D88)/VLOOKUP($C88,Tableau1[],6,0))=INT(((AE$4-$D88)/VLOOKUP($C88,Tableau1[],6,0))),$C88&lt;&gt;""),"S","")),"")</f>
        <v/>
      </c>
      <c r="AF88" s="17" t="str">
        <f>IFERROR(IF(AF$4=$D88,"x",IF(AND(((AF$4-$D88)/VLOOKUP($C88,Tableau1[],6,0))=INT(((AF$4-$D88)/VLOOKUP($C88,Tableau1[],6,0))),$C88&lt;&gt;""),"S","")),"")</f>
        <v/>
      </c>
      <c r="AG88" s="17" t="str">
        <f>IFERROR(IF(AG$4=$D88,"x",IF(AND(((AG$4-$D88)/VLOOKUP($C88,Tableau1[],6,0))=INT(((AG$4-$D88)/VLOOKUP($C88,Tableau1[],6,0))),$C88&lt;&gt;""),"S","")),"")</f>
        <v>S</v>
      </c>
      <c r="AH88" s="55" t="str">
        <f>IFERROR(IF(AH$4=$D88,"x",IF(AND(((AH$4-$D88)/VLOOKUP($C88,Tableau1[],6,0))=INT(((AH$4-$D88)/VLOOKUP($C88,Tableau1[],6,0))),$C88&lt;&gt;""),"S","")),"")</f>
        <v/>
      </c>
      <c r="AI88" s="7"/>
      <c r="AK88" s="100"/>
      <c r="AL88" s="100"/>
      <c r="AM88" s="100"/>
      <c r="AN88" s="100"/>
      <c r="AO88" s="100"/>
      <c r="AP88" s="100"/>
      <c r="AQ88" s="100"/>
      <c r="AR88" s="100"/>
      <c r="AS88" s="100"/>
      <c r="AT88" s="100"/>
      <c r="AU88" s="100"/>
      <c r="AV88" s="100"/>
      <c r="AW88" s="100"/>
      <c r="AX88" s="100"/>
      <c r="AY88" s="100"/>
      <c r="AZ88" s="100"/>
      <c r="BA88" s="100"/>
      <c r="BB88" s="100"/>
      <c r="BC88" s="100"/>
      <c r="BD88" s="100"/>
      <c r="BE88" s="100"/>
      <c r="BF88" s="100"/>
      <c r="BG88" s="100"/>
      <c r="BH88" s="100"/>
      <c r="BI88" s="100"/>
      <c r="BJ88" s="100"/>
      <c r="BK88" s="100"/>
      <c r="BL88" s="100"/>
      <c r="BM88" s="100"/>
      <c r="BN88" s="100"/>
      <c r="BO88" s="100"/>
      <c r="BP88" s="100"/>
      <c r="BQ88" s="100"/>
      <c r="BR88" s="100"/>
      <c r="BS88" s="100"/>
      <c r="BT88" s="100"/>
      <c r="BU88" s="100"/>
      <c r="BV88" s="100"/>
      <c r="BW88" s="100"/>
      <c r="BX88" s="100"/>
    </row>
    <row r="89" spans="1:76">
      <c r="A89" s="93"/>
      <c r="B89" s="52"/>
      <c r="C89" s="5" t="s">
        <v>182</v>
      </c>
      <c r="D89" s="18">
        <f>IF(ISBLANK(C89),0,VLOOKUP(C89,Tableau1[],2,0))</f>
        <v>0</v>
      </c>
      <c r="E89" s="15">
        <f>IF(ISBLANK(C89),0,VLOOKUP(C89,Tableau1[],7,0))</f>
        <v>1</v>
      </c>
      <c r="F89" s="24">
        <f t="shared" si="10"/>
        <v>4.3333333333333331E-6</v>
      </c>
      <c r="G89" s="16" t="str">
        <f>IFERROR(IF(G$4=$D89,"x",IF(AND(((G$4-$D89)/VLOOKUP($C89,Tableau1[],6,0))=INT(((G$4-$D89)/VLOOKUP($C89,Tableau1[],6,0))),$C89&lt;&gt;""),"S","")),"")</f>
        <v/>
      </c>
      <c r="H89" s="17" t="str">
        <f>IFERROR(IF(H$4=$D89,"x",IF(AND(((H$4-$D89)/VLOOKUP($C89,Tableau1[],6,0))=INT(((H$4-$D89)/VLOOKUP($C89,Tableau1[],6,0))),$C89&lt;&gt;""),"S","")),"")</f>
        <v/>
      </c>
      <c r="I89" s="17" t="str">
        <f>IFERROR(IF(I$4=$D89,"x",IF(AND(((I$4-$D89)/VLOOKUP($C89,Tableau1[],6,0))=INT(((I$4-$D89)/VLOOKUP($C89,Tableau1[],6,0))),$C89&lt;&gt;""),"S","")),"")</f>
        <v/>
      </c>
      <c r="J89" s="17" t="str">
        <f>IFERROR(IF(J$4=$D89,"x",IF(AND(((J$4-$D89)/VLOOKUP($C89,Tableau1[],6,0))=INT(((J$4-$D89)/VLOOKUP($C89,Tableau1[],6,0))),$C89&lt;&gt;""),"S","")),"")</f>
        <v/>
      </c>
      <c r="K89" s="17" t="str">
        <f>IFERROR(IF(K$4=$D89,"x",IF(AND(((K$4-$D89)/VLOOKUP($C89,Tableau1[],6,0))=INT(((K$4-$D89)/VLOOKUP($C89,Tableau1[],6,0))),$C89&lt;&gt;""),"S","")),"")</f>
        <v/>
      </c>
      <c r="L89" s="17" t="str">
        <f>IFERROR(IF(L$4=$D89,"x",IF(AND(((L$4-$D89)/VLOOKUP($C89,Tableau1[],6,0))=INT(((L$4-$D89)/VLOOKUP($C89,Tableau1[],6,0))),$C89&lt;&gt;""),"S","")),"")</f>
        <v>S</v>
      </c>
      <c r="M89" s="17" t="str">
        <f>IFERROR(IF(M$4=$D89,"x",IF(AND(((M$4-$D89)/VLOOKUP($C89,Tableau1[],6,0))=INT(((M$4-$D89)/VLOOKUP($C89,Tableau1[],6,0))),$C89&lt;&gt;""),"S","")),"")</f>
        <v/>
      </c>
      <c r="N89" s="17" t="str">
        <f>IFERROR(IF(N$4=$D89,"x",IF(AND(((N$4-$D89)/VLOOKUP($C89,Tableau1[],6,0))=INT(((N$4-$D89)/VLOOKUP($C89,Tableau1[],6,0))),$C89&lt;&gt;""),"S","")),"")</f>
        <v/>
      </c>
      <c r="O89" s="17" t="str">
        <f>IFERROR(IF(O$4=$D89,"x",IF(AND(((O$4-$D89)/VLOOKUP($C89,Tableau1[],6,0))=INT(((O$4-$D89)/VLOOKUP($C89,Tableau1[],6,0))),$C89&lt;&gt;""),"S","")),"")</f>
        <v/>
      </c>
      <c r="P89" s="17" t="str">
        <f>IFERROR(IF(P$4=$D89,"x",IF(AND(((P$4-$D89)/VLOOKUP($C89,Tableau1[],6,0))=INT(((P$4-$D89)/VLOOKUP($C89,Tableau1[],6,0))),$C89&lt;&gt;""),"S","")),"")</f>
        <v/>
      </c>
      <c r="Q89" s="17" t="str">
        <f>IFERROR(IF(Q$4=$D89,"x",IF(AND(((Q$4-$D89)/VLOOKUP($C89,Tableau1[],6,0))=INT(((Q$4-$D89)/VLOOKUP($C89,Tableau1[],6,0))),$C89&lt;&gt;""),"S","")),"")</f>
        <v/>
      </c>
      <c r="R89" s="17" t="str">
        <f>IFERROR(IF(R$4=$D89,"x",IF(AND(((R$4-$D89)/VLOOKUP($C89,Tableau1[],6,0))=INT(((R$4-$D89)/VLOOKUP($C89,Tableau1[],6,0))),$C89&lt;&gt;""),"S","")),"")</f>
        <v/>
      </c>
      <c r="S89" s="17" t="str">
        <f>IFERROR(IF(S$4=$D89,"x",IF(AND(((S$4-$D89)/VLOOKUP($C89,Tableau1[],6,0))=INT(((S$4-$D89)/VLOOKUP($C89,Tableau1[],6,0))),$C89&lt;&gt;""),"S","")),"")</f>
        <v>S</v>
      </c>
      <c r="T89" s="17" t="str">
        <f>IFERROR(IF(T$4=$D89,"x",IF(AND(((T$4-$D89)/VLOOKUP($C89,Tableau1[],6,0))=INT(((T$4-$D89)/VLOOKUP($C89,Tableau1[],6,0))),$C89&lt;&gt;""),"S","")),"")</f>
        <v/>
      </c>
      <c r="U89" s="17" t="str">
        <f>IFERROR(IF(U$4=$D89,"x",IF(AND(((U$4-$D89)/VLOOKUP($C89,Tableau1[],6,0))=INT(((U$4-$D89)/VLOOKUP($C89,Tableau1[],6,0))),$C89&lt;&gt;""),"S","")),"")</f>
        <v/>
      </c>
      <c r="V89" s="17" t="str">
        <f>IFERROR(IF(V$4=$D89,"x",IF(AND(((V$4-$D89)/VLOOKUP($C89,Tableau1[],6,0))=INT(((V$4-$D89)/VLOOKUP($C89,Tableau1[],6,0))),$C89&lt;&gt;""),"S","")),"")</f>
        <v/>
      </c>
      <c r="W89" s="17" t="str">
        <f>IFERROR(IF(W$4=$D89,"x",IF(AND(((W$4-$D89)/VLOOKUP($C89,Tableau1[],6,0))=INT(((W$4-$D89)/VLOOKUP($C89,Tableau1[],6,0))),$C89&lt;&gt;""),"S","")),"")</f>
        <v/>
      </c>
      <c r="X89" s="17" t="str">
        <f>IFERROR(IF(X$4=$D89,"x",IF(AND(((X$4-$D89)/VLOOKUP($C89,Tableau1[],6,0))=INT(((X$4-$D89)/VLOOKUP($C89,Tableau1[],6,0))),$C89&lt;&gt;""),"S","")),"")</f>
        <v/>
      </c>
      <c r="Y89" s="17" t="str">
        <f>IFERROR(IF(Y$4=$D89,"x",IF(AND(((Y$4-$D89)/VLOOKUP($C89,Tableau1[],6,0))=INT(((Y$4-$D89)/VLOOKUP($C89,Tableau1[],6,0))),$C89&lt;&gt;""),"S","")),"")</f>
        <v/>
      </c>
      <c r="Z89" s="17" t="str">
        <f>IFERROR(IF(Z$4=$D89,"x",IF(AND(((Z$4-$D89)/VLOOKUP($C89,Tableau1[],6,0))=INT(((Z$4-$D89)/VLOOKUP($C89,Tableau1[],6,0))),$C89&lt;&gt;""),"S","")),"")</f>
        <v>S</v>
      </c>
      <c r="AA89" s="17" t="str">
        <f>IFERROR(IF(AA$4=$D89,"x",IF(AND(((AA$4-$D89)/VLOOKUP($C89,Tableau1[],6,0))=INT(((AA$4-$D89)/VLOOKUP($C89,Tableau1[],6,0))),$C89&lt;&gt;""),"S","")),"")</f>
        <v/>
      </c>
      <c r="AB89" s="17" t="str">
        <f>IFERROR(IF(AB$4=$D89,"x",IF(AND(((AB$4-$D89)/VLOOKUP($C89,Tableau1[],6,0))=INT(((AB$4-$D89)/VLOOKUP($C89,Tableau1[],6,0))),$C89&lt;&gt;""),"S","")),"")</f>
        <v/>
      </c>
      <c r="AC89" s="17" t="str">
        <f>IFERROR(IF(AC$4=$D89,"x",IF(AND(((AC$4-$D89)/VLOOKUP($C89,Tableau1[],6,0))=INT(((AC$4-$D89)/VLOOKUP($C89,Tableau1[],6,0))),$C89&lt;&gt;""),"S","")),"")</f>
        <v/>
      </c>
      <c r="AD89" s="17" t="str">
        <f>IFERROR(IF(AD$4=$D89,"x",IF(AND(((AD$4-$D89)/VLOOKUP($C89,Tableau1[],6,0))=INT(((AD$4-$D89)/VLOOKUP($C89,Tableau1[],6,0))),$C89&lt;&gt;""),"S","")),"")</f>
        <v/>
      </c>
      <c r="AE89" s="17" t="str">
        <f>IFERROR(IF(AE$4=$D89,"x",IF(AND(((AE$4-$D89)/VLOOKUP($C89,Tableau1[],6,0))=INT(((AE$4-$D89)/VLOOKUP($C89,Tableau1[],6,0))),$C89&lt;&gt;""),"S","")),"")</f>
        <v/>
      </c>
      <c r="AF89" s="17" t="str">
        <f>IFERROR(IF(AF$4=$D89,"x",IF(AND(((AF$4-$D89)/VLOOKUP($C89,Tableau1[],6,0))=INT(((AF$4-$D89)/VLOOKUP($C89,Tableau1[],6,0))),$C89&lt;&gt;""),"S","")),"")</f>
        <v/>
      </c>
      <c r="AG89" s="17" t="str">
        <f>IFERROR(IF(AG$4=$D89,"x",IF(AND(((AG$4-$D89)/VLOOKUP($C89,Tableau1[],6,0))=INT(((AG$4-$D89)/VLOOKUP($C89,Tableau1[],6,0))),$C89&lt;&gt;""),"S","")),"")</f>
        <v>S</v>
      </c>
      <c r="AH89" s="55" t="str">
        <f>IFERROR(IF(AH$4=$D89,"x",IF(AND(((AH$4-$D89)/VLOOKUP($C89,Tableau1[],6,0))=INT(((AH$4-$D89)/VLOOKUP($C89,Tableau1[],6,0))),$C89&lt;&gt;""),"S","")),"")</f>
        <v/>
      </c>
      <c r="AI89" s="7"/>
      <c r="AK89" s="100"/>
      <c r="AL89" s="100"/>
      <c r="AM89" s="100"/>
      <c r="AN89" s="100"/>
      <c r="AO89" s="100"/>
      <c r="AP89" s="100"/>
      <c r="AQ89" s="100"/>
      <c r="AR89" s="100"/>
      <c r="AS89" s="100"/>
      <c r="AT89" s="100"/>
      <c r="AU89" s="100"/>
      <c r="AV89" s="100"/>
      <c r="AW89" s="100"/>
      <c r="AX89" s="100"/>
      <c r="AY89" s="100"/>
      <c r="AZ89" s="100"/>
      <c r="BA89" s="100"/>
      <c r="BB89" s="100"/>
      <c r="BC89" s="100"/>
      <c r="BD89" s="100"/>
      <c r="BE89" s="100"/>
      <c r="BF89" s="100"/>
      <c r="BG89" s="100"/>
      <c r="BH89" s="100"/>
      <c r="BI89" s="100"/>
      <c r="BJ89" s="100"/>
      <c r="BK89" s="100"/>
      <c r="BL89" s="100"/>
      <c r="BM89" s="100"/>
      <c r="BN89" s="100"/>
      <c r="BO89" s="100"/>
      <c r="BP89" s="100"/>
      <c r="BQ89" s="100"/>
      <c r="BR89" s="100"/>
      <c r="BS89" s="100"/>
      <c r="BT89" s="100"/>
      <c r="BU89" s="100"/>
      <c r="BV89" s="100"/>
      <c r="BW89" s="100"/>
      <c r="BX89" s="100"/>
    </row>
    <row r="90" spans="1:76">
      <c r="A90" s="93"/>
      <c r="B90" s="52"/>
      <c r="C90" s="5" t="s">
        <v>183</v>
      </c>
      <c r="D90" s="18">
        <f>IF(ISBLANK(C90),0,VLOOKUP(C90,Tableau1[],2,0))</f>
        <v>0</v>
      </c>
      <c r="E90" s="15">
        <f>IF(ISBLANK(C90),0,VLOOKUP(C90,Tableau1[],7,0))</f>
        <v>15</v>
      </c>
      <c r="F90" s="24">
        <f t="shared" si="10"/>
        <v>6.4999999999999994E-5</v>
      </c>
      <c r="G90" s="16" t="str">
        <f>IFERROR(IF(G$4=$D90,"x",IF(AND(((G$4-$D90)/VLOOKUP($C90,Tableau1[],6,0))=INT(((G$4-$D90)/VLOOKUP($C90,Tableau1[],6,0))),$C90&lt;&gt;""),"S","")),"")</f>
        <v/>
      </c>
      <c r="H90" s="17" t="str">
        <f>IFERROR(IF(H$4=$D90,"x",IF(AND(((H$4-$D90)/VLOOKUP($C90,Tableau1[],6,0))=INT(((H$4-$D90)/VLOOKUP($C90,Tableau1[],6,0))),$C90&lt;&gt;""),"S","")),"")</f>
        <v/>
      </c>
      <c r="I90" s="17" t="str">
        <f>IFERROR(IF(I$4=$D90,"x",IF(AND(((I$4-$D90)/VLOOKUP($C90,Tableau1[],6,0))=INT(((I$4-$D90)/VLOOKUP($C90,Tableau1[],6,0))),$C90&lt;&gt;""),"S","")),"")</f>
        <v/>
      </c>
      <c r="J90" s="17" t="str">
        <f>IFERROR(IF(J$4=$D90,"x",IF(AND(((J$4-$D90)/VLOOKUP($C90,Tableau1[],6,0))=INT(((J$4-$D90)/VLOOKUP($C90,Tableau1[],6,0))),$C90&lt;&gt;""),"S","")),"")</f>
        <v/>
      </c>
      <c r="K90" s="17" t="str">
        <f>IFERROR(IF(K$4=$D90,"x",IF(AND(((K$4-$D90)/VLOOKUP($C90,Tableau1[],6,0))=INT(((K$4-$D90)/VLOOKUP($C90,Tableau1[],6,0))),$C90&lt;&gt;""),"S","")),"")</f>
        <v/>
      </c>
      <c r="L90" s="17" t="str">
        <f>IFERROR(IF(L$4=$D90,"x",IF(AND(((L$4-$D90)/VLOOKUP($C90,Tableau1[],6,0))=INT(((L$4-$D90)/VLOOKUP($C90,Tableau1[],6,0))),$C90&lt;&gt;""),"S","")),"")</f>
        <v/>
      </c>
      <c r="M90" s="17" t="str">
        <f>IFERROR(IF(M$4=$D90,"x",IF(AND(((M$4-$D90)/VLOOKUP($C90,Tableau1[],6,0))=INT(((M$4-$D90)/VLOOKUP($C90,Tableau1[],6,0))),$C90&lt;&gt;""),"S","")),"")</f>
        <v/>
      </c>
      <c r="N90" s="17" t="str">
        <f>IFERROR(IF(N$4=$D90,"x",IF(AND(((N$4-$D90)/VLOOKUP($C90,Tableau1[],6,0))=INT(((N$4-$D90)/VLOOKUP($C90,Tableau1[],6,0))),$C90&lt;&gt;""),"S","")),"")</f>
        <v/>
      </c>
      <c r="O90" s="17" t="str">
        <f>IFERROR(IF(O$4=$D90,"x",IF(AND(((O$4-$D90)/VLOOKUP($C90,Tableau1[],6,0))=INT(((O$4-$D90)/VLOOKUP($C90,Tableau1[],6,0))),$C90&lt;&gt;""),"S","")),"")</f>
        <v/>
      </c>
      <c r="P90" s="17" t="str">
        <f>IFERROR(IF(P$4=$D90,"x",IF(AND(((P$4-$D90)/VLOOKUP($C90,Tableau1[],6,0))=INT(((P$4-$D90)/VLOOKUP($C90,Tableau1[],6,0))),$C90&lt;&gt;""),"S","")),"")</f>
        <v/>
      </c>
      <c r="Q90" s="17" t="str">
        <f>IFERROR(IF(Q$4=$D90,"x",IF(AND(((Q$4-$D90)/VLOOKUP($C90,Tableau1[],6,0))=INT(((Q$4-$D90)/VLOOKUP($C90,Tableau1[],6,0))),$C90&lt;&gt;""),"S","")),"")</f>
        <v/>
      </c>
      <c r="R90" s="17" t="str">
        <f>IFERROR(IF(R$4=$D90,"x",IF(AND(((R$4-$D90)/VLOOKUP($C90,Tableau1[],6,0))=INT(((R$4-$D90)/VLOOKUP($C90,Tableau1[],6,0))),$C90&lt;&gt;""),"S","")),"")</f>
        <v/>
      </c>
      <c r="S90" s="17" t="str">
        <f>IFERROR(IF(S$4=$D90,"x",IF(AND(((S$4-$D90)/VLOOKUP($C90,Tableau1[],6,0))=INT(((S$4-$D90)/VLOOKUP($C90,Tableau1[],6,0))),$C90&lt;&gt;""),"S","")),"")</f>
        <v/>
      </c>
      <c r="T90" s="17" t="str">
        <f>IFERROR(IF(T$4=$D90,"x",IF(AND(((T$4-$D90)/VLOOKUP($C90,Tableau1[],6,0))=INT(((T$4-$D90)/VLOOKUP($C90,Tableau1[],6,0))),$C90&lt;&gt;""),"S","")),"")</f>
        <v/>
      </c>
      <c r="U90" s="17" t="str">
        <f>IFERROR(IF(U$4=$D90,"x",IF(AND(((U$4-$D90)/VLOOKUP($C90,Tableau1[],6,0))=INT(((U$4-$D90)/VLOOKUP($C90,Tableau1[],6,0))),$C90&lt;&gt;""),"S","")),"")</f>
        <v/>
      </c>
      <c r="V90" s="17" t="str">
        <f>IFERROR(IF(V$4=$D90,"x",IF(AND(((V$4-$D90)/VLOOKUP($C90,Tableau1[],6,0))=INT(((V$4-$D90)/VLOOKUP($C90,Tableau1[],6,0))),$C90&lt;&gt;""),"S","")),"")</f>
        <v/>
      </c>
      <c r="W90" s="17" t="str">
        <f>IFERROR(IF(W$4=$D90,"x",IF(AND(((W$4-$D90)/VLOOKUP($C90,Tableau1[],6,0))=INT(((W$4-$D90)/VLOOKUP($C90,Tableau1[],6,0))),$C90&lt;&gt;""),"S","")),"")</f>
        <v/>
      </c>
      <c r="X90" s="17" t="str">
        <f>IFERROR(IF(X$4=$D90,"x",IF(AND(((X$4-$D90)/VLOOKUP($C90,Tableau1[],6,0))=INT(((X$4-$D90)/VLOOKUP($C90,Tableau1[],6,0))),$C90&lt;&gt;""),"S","")),"")</f>
        <v/>
      </c>
      <c r="Y90" s="17" t="str">
        <f>IFERROR(IF(Y$4=$D90,"x",IF(AND(((Y$4-$D90)/VLOOKUP($C90,Tableau1[],6,0))=INT(((Y$4-$D90)/VLOOKUP($C90,Tableau1[],6,0))),$C90&lt;&gt;""),"S","")),"")</f>
        <v/>
      </c>
      <c r="Z90" s="17" t="str">
        <f>IFERROR(IF(Z$4=$D90,"x",IF(AND(((Z$4-$D90)/VLOOKUP($C90,Tableau1[],6,0))=INT(((Z$4-$D90)/VLOOKUP($C90,Tableau1[],6,0))),$C90&lt;&gt;""),"S","")),"")</f>
        <v/>
      </c>
      <c r="AA90" s="17" t="str">
        <f>IFERROR(IF(AA$4=$D90,"x",IF(AND(((AA$4-$D90)/VLOOKUP($C90,Tableau1[],6,0))=INT(((AA$4-$D90)/VLOOKUP($C90,Tableau1[],6,0))),$C90&lt;&gt;""),"S","")),"")</f>
        <v/>
      </c>
      <c r="AB90" s="17" t="str">
        <f>IFERROR(IF(AB$4=$D90,"x",IF(AND(((AB$4-$D90)/VLOOKUP($C90,Tableau1[],6,0))=INT(((AB$4-$D90)/VLOOKUP($C90,Tableau1[],6,0))),$C90&lt;&gt;""),"S","")),"")</f>
        <v/>
      </c>
      <c r="AC90" s="17" t="str">
        <f>IFERROR(IF(AC$4=$D90,"x",IF(AND(((AC$4-$D90)/VLOOKUP($C90,Tableau1[],6,0))=INT(((AC$4-$D90)/VLOOKUP($C90,Tableau1[],6,0))),$C90&lt;&gt;""),"S","")),"")</f>
        <v/>
      </c>
      <c r="AD90" s="17" t="str">
        <f>IFERROR(IF(AD$4=$D90,"x",IF(AND(((AD$4-$D90)/VLOOKUP($C90,Tableau1[],6,0))=INT(((AD$4-$D90)/VLOOKUP($C90,Tableau1[],6,0))),$C90&lt;&gt;""),"S","")),"")</f>
        <v/>
      </c>
      <c r="AE90" s="17" t="str">
        <f>IFERROR(IF(AE$4=$D90,"x",IF(AND(((AE$4-$D90)/VLOOKUP($C90,Tableau1[],6,0))=INT(((AE$4-$D90)/VLOOKUP($C90,Tableau1[],6,0))),$C90&lt;&gt;""),"S","")),"")</f>
        <v/>
      </c>
      <c r="AF90" s="17" t="str">
        <f>IFERROR(IF(AF$4=$D90,"x",IF(AND(((AF$4-$D90)/VLOOKUP($C90,Tableau1[],6,0))=INT(((AF$4-$D90)/VLOOKUP($C90,Tableau1[],6,0))),$C90&lt;&gt;""),"S","")),"")</f>
        <v>S</v>
      </c>
      <c r="AG90" s="17" t="str">
        <f>IFERROR(IF(AG$4=$D90,"x",IF(AND(((AG$4-$D90)/VLOOKUP($C90,Tableau1[],6,0))=INT(((AG$4-$D90)/VLOOKUP($C90,Tableau1[],6,0))),$C90&lt;&gt;""),"S","")),"")</f>
        <v/>
      </c>
      <c r="AH90" s="55" t="str">
        <f>IFERROR(IF(AH$4=$D90,"x",IF(AND(((AH$4-$D90)/VLOOKUP($C90,Tableau1[],6,0))=INT(((AH$4-$D90)/VLOOKUP($C90,Tableau1[],6,0))),$C90&lt;&gt;""),"S","")),"")</f>
        <v/>
      </c>
      <c r="AI90" s="7"/>
      <c r="AK90" s="100"/>
      <c r="AL90" s="100"/>
      <c r="AM90" s="100"/>
      <c r="AN90" s="100"/>
      <c r="AO90" s="100"/>
      <c r="AP90" s="100"/>
      <c r="AQ90" s="100"/>
      <c r="AR90" s="100"/>
      <c r="AS90" s="100"/>
      <c r="AT90" s="100"/>
      <c r="AU90" s="100"/>
      <c r="AV90" s="100"/>
      <c r="AW90" s="100"/>
      <c r="AX90" s="100"/>
      <c r="AY90" s="100"/>
      <c r="AZ90" s="100"/>
      <c r="BA90" s="100"/>
      <c r="BB90" s="100"/>
      <c r="BC90" s="100"/>
      <c r="BD90" s="100"/>
      <c r="BE90" s="100"/>
      <c r="BF90" s="100"/>
      <c r="BG90" s="100"/>
      <c r="BH90" s="100"/>
      <c r="BI90" s="100"/>
      <c r="BJ90" s="100"/>
      <c r="BK90" s="100"/>
      <c r="BL90" s="100"/>
      <c r="BM90" s="100"/>
      <c r="BN90" s="100"/>
      <c r="BO90" s="100"/>
      <c r="BP90" s="100"/>
      <c r="BQ90" s="100"/>
      <c r="BR90" s="100"/>
      <c r="BS90" s="100"/>
      <c r="BT90" s="100"/>
      <c r="BU90" s="100"/>
      <c r="BV90" s="100"/>
      <c r="BW90" s="100"/>
      <c r="BX90" s="100"/>
    </row>
    <row r="91" spans="1:76" ht="15.75" thickBot="1">
      <c r="B91" s="89">
        <f>B75+B76+B77+B78+B79+B80+B81+B82+B83+B84+B85+B86+B87+B88+B89+B90</f>
        <v>0</v>
      </c>
      <c r="C91" s="90"/>
      <c r="D91" s="73">
        <f>IF(ISBLANK(C91),0,VLOOKUP(C91,Tableau1[],2,0))</f>
        <v>0</v>
      </c>
      <c r="E91" s="85">
        <f>(E75+E76+E77+E78+E79+E80+E81+E82+E83+E84+E85+E86+E87+E88+E89+E90)/60</f>
        <v>2.0499999999999998</v>
      </c>
      <c r="F91" s="47">
        <f t="shared" si="10"/>
        <v>8.8833333333333319E-6</v>
      </c>
      <c r="G91" s="49" t="str">
        <f>IFERROR(IF(G$4=$D91,"x",IF(AND(((G$4-$D91)/VLOOKUP($C91,Tableau1[],6,0))=INT(((G$4-$D91)/VLOOKUP($C91,Tableau1[],6,0))),$C91&lt;&gt;""),"S","")),"")</f>
        <v/>
      </c>
      <c r="H91" s="50" t="str">
        <f>IFERROR(IF(H$4=$D91,"x",IF(AND(((H$4-$D91)/VLOOKUP($C91,Tableau1[],6,0))=INT(((H$4-$D91)/VLOOKUP($C91,Tableau1[],6,0))),$C91&lt;&gt;""),"S","")),"")</f>
        <v/>
      </c>
      <c r="I91" s="50" t="str">
        <f>IFERROR(IF(I$4=$D91,"x",IF(AND(((I$4-$D91)/VLOOKUP($C91,Tableau1[],6,0))=INT(((I$4-$D91)/VLOOKUP($C91,Tableau1[],6,0))),$C91&lt;&gt;""),"S","")),"")</f>
        <v/>
      </c>
      <c r="J91" s="50" t="str">
        <f>IFERROR(IF(J$4=$D91,"x",IF(AND(((J$4-$D91)/VLOOKUP($C91,Tableau1[],6,0))=INT(((J$4-$D91)/VLOOKUP($C91,Tableau1[],6,0))),$C91&lt;&gt;""),"S","")),"")</f>
        <v/>
      </c>
      <c r="K91" s="50" t="str">
        <f>IFERROR(IF(K$4=$D91,"x",IF(AND(((K$4-$D91)/VLOOKUP($C91,Tableau1[],6,0))=INT(((K$4-$D91)/VLOOKUP($C91,Tableau1[],6,0))),$C91&lt;&gt;""),"S","")),"")</f>
        <v/>
      </c>
      <c r="L91" s="50" t="str">
        <f>IFERROR(IF(L$4=$D91,"x",IF(AND(((L$4-$D91)/VLOOKUP($C91,Tableau1[],6,0))=INT(((L$4-$D91)/VLOOKUP($C91,Tableau1[],6,0))),$C91&lt;&gt;""),"S","")),"")</f>
        <v/>
      </c>
      <c r="M91" s="50" t="str">
        <f>IFERROR(IF(M$4=$D91,"x",IF(AND(((M$4-$D91)/VLOOKUP($C91,Tableau1[],6,0))=INT(((M$4-$D91)/VLOOKUP($C91,Tableau1[],6,0))),$C91&lt;&gt;""),"S","")),"")</f>
        <v/>
      </c>
      <c r="N91" s="50" t="str">
        <f>IFERROR(IF(N$4=$D91,"x",IF(AND(((N$4-$D91)/VLOOKUP($C91,Tableau1[],6,0))=INT(((N$4-$D91)/VLOOKUP($C91,Tableau1[],6,0))),$C91&lt;&gt;""),"S","")),"")</f>
        <v/>
      </c>
      <c r="O91" s="50" t="str">
        <f>IFERROR(IF(O$4=$D91,"x",IF(AND(((O$4-$D91)/VLOOKUP($C91,Tableau1[],6,0))=INT(((O$4-$D91)/VLOOKUP($C91,Tableau1[],6,0))),$C91&lt;&gt;""),"S","")),"")</f>
        <v/>
      </c>
      <c r="P91" s="50" t="str">
        <f>IFERROR(IF(P$4=$D91,"x",IF(AND(((P$4-$D91)/VLOOKUP($C91,Tableau1[],6,0))=INT(((P$4-$D91)/VLOOKUP($C91,Tableau1[],6,0))),$C91&lt;&gt;""),"S","")),"")</f>
        <v/>
      </c>
      <c r="Q91" s="50" t="str">
        <f>IFERROR(IF(Q$4=$D91,"x",IF(AND(((Q$4-$D91)/VLOOKUP($C91,Tableau1[],6,0))=INT(((Q$4-$D91)/VLOOKUP($C91,Tableau1[],6,0))),$C91&lt;&gt;""),"S","")),"")</f>
        <v/>
      </c>
      <c r="R91" s="50" t="str">
        <f>IFERROR(IF(R$4=$D91,"x",IF(AND(((R$4-$D91)/VLOOKUP($C91,Tableau1[],6,0))=INT(((R$4-$D91)/VLOOKUP($C91,Tableau1[],6,0))),$C91&lt;&gt;""),"S","")),"")</f>
        <v/>
      </c>
      <c r="S91" s="50" t="str">
        <f>IFERROR(IF(S$4=$D91,"x",IF(AND(((S$4-$D91)/VLOOKUP($C91,Tableau1[],6,0))=INT(((S$4-$D91)/VLOOKUP($C91,Tableau1[],6,0))),$C91&lt;&gt;""),"S","")),"")</f>
        <v/>
      </c>
      <c r="T91" s="50" t="str">
        <f>IFERROR(IF(T$4=$D91,"x",IF(AND(((T$4-$D91)/VLOOKUP($C91,Tableau1[],6,0))=INT(((T$4-$D91)/VLOOKUP($C91,Tableau1[],6,0))),$C91&lt;&gt;""),"S","")),"")</f>
        <v/>
      </c>
      <c r="U91" s="50" t="str">
        <f>IFERROR(IF(U$4=$D91,"x",IF(AND(((U$4-$D91)/VLOOKUP($C91,Tableau1[],6,0))=INT(((U$4-$D91)/VLOOKUP($C91,Tableau1[],6,0))),$C91&lt;&gt;""),"S","")),"")</f>
        <v/>
      </c>
      <c r="V91" s="50" t="str">
        <f>IFERROR(IF(V$4=$D91,"x",IF(AND(((V$4-$D91)/VLOOKUP($C91,Tableau1[],6,0))=INT(((V$4-$D91)/VLOOKUP($C91,Tableau1[],6,0))),$C91&lt;&gt;""),"S","")),"")</f>
        <v/>
      </c>
      <c r="W91" s="50" t="str">
        <f>IFERROR(IF(W$4=$D91,"x",IF(AND(((W$4-$D91)/VLOOKUP($C91,Tableau1[],6,0))=INT(((W$4-$D91)/VLOOKUP($C91,Tableau1[],6,0))),$C91&lt;&gt;""),"S","")),"")</f>
        <v/>
      </c>
      <c r="X91" s="50" t="str">
        <f>IFERROR(IF(X$4=$D91,"x",IF(AND(((X$4-$D91)/VLOOKUP($C91,Tableau1[],6,0))=INT(((X$4-$D91)/VLOOKUP($C91,Tableau1[],6,0))),$C91&lt;&gt;""),"S","")),"")</f>
        <v/>
      </c>
      <c r="Y91" s="50" t="str">
        <f>IFERROR(IF(Y$4=$D91,"x",IF(AND(((Y$4-$D91)/VLOOKUP($C91,Tableau1[],6,0))=INT(((Y$4-$D91)/VLOOKUP($C91,Tableau1[],6,0))),$C91&lt;&gt;""),"S","")),"")</f>
        <v/>
      </c>
      <c r="Z91" s="50" t="str">
        <f>IFERROR(IF(Z$4=$D91,"x",IF(AND(((Z$4-$D91)/VLOOKUP($C91,Tableau1[],6,0))=INT(((Z$4-$D91)/VLOOKUP($C91,Tableau1[],6,0))),$C91&lt;&gt;""),"S","")),"")</f>
        <v/>
      </c>
      <c r="AA91" s="50" t="str">
        <f>IFERROR(IF(AA$4=$D91,"x",IF(AND(((AA$4-$D91)/VLOOKUP($C91,Tableau1[],6,0))=INT(((AA$4-$D91)/VLOOKUP($C91,Tableau1[],6,0))),$C91&lt;&gt;""),"S","")),"")</f>
        <v/>
      </c>
      <c r="AB91" s="50" t="str">
        <f>IFERROR(IF(AB$4=$D91,"x",IF(AND(((AB$4-$D91)/VLOOKUP($C91,Tableau1[],6,0))=INT(((AB$4-$D91)/VLOOKUP($C91,Tableau1[],6,0))),$C91&lt;&gt;""),"S","")),"")</f>
        <v/>
      </c>
      <c r="AC91" s="50" t="str">
        <f>IFERROR(IF(AC$4=$D91,"x",IF(AND(((AC$4-$D91)/VLOOKUP($C91,Tableau1[],6,0))=INT(((AC$4-$D91)/VLOOKUP($C91,Tableau1[],6,0))),$C91&lt;&gt;""),"S","")),"")</f>
        <v/>
      </c>
      <c r="AD91" s="50" t="str">
        <f>IFERROR(IF(AD$4=$D91,"x",IF(AND(((AD$4-$D91)/VLOOKUP($C91,Tableau1[],6,0))=INT(((AD$4-$D91)/VLOOKUP($C91,Tableau1[],6,0))),$C91&lt;&gt;""),"S","")),"")</f>
        <v/>
      </c>
      <c r="AE91" s="50" t="str">
        <f>IFERROR(IF(AE$4=$D91,"x",IF(AND(((AE$4-$D91)/VLOOKUP($C91,Tableau1[],6,0))=INT(((AE$4-$D91)/VLOOKUP($C91,Tableau1[],6,0))),$C91&lt;&gt;""),"S","")),"")</f>
        <v/>
      </c>
      <c r="AF91" s="50" t="str">
        <f>IFERROR(IF(AF$4=$D91,"x",IF(AND(((AF$4-$D91)/VLOOKUP($C91,Tableau1[],6,0))=INT(((AF$4-$D91)/VLOOKUP($C91,Tableau1[],6,0))),$C91&lt;&gt;""),"S","")),"")</f>
        <v/>
      </c>
      <c r="AG91" s="50" t="str">
        <f>IFERROR(IF(AG$4=$D91,"x",IF(AND(((AG$4-$D91)/VLOOKUP($C91,Tableau1[],6,0))=INT(((AG$4-$D91)/VLOOKUP($C91,Tableau1[],6,0))),$C91&lt;&gt;""),"S","")),"")</f>
        <v/>
      </c>
      <c r="AH91" s="57" t="str">
        <f>IFERROR(IF(AH$4=$D91,"x",IF(AND(((AH$4-$D91)/VLOOKUP($C91,Tableau1[],6,0))=INT(((AH$4-$D91)/VLOOKUP($C91,Tableau1[],6,0))),$C91&lt;&gt;""),"S","")),"")</f>
        <v/>
      </c>
      <c r="AI91" s="7"/>
      <c r="AK91" s="100"/>
      <c r="AL91" s="100"/>
      <c r="AM91" s="100"/>
      <c r="AN91" s="100"/>
      <c r="AO91" s="100"/>
      <c r="AP91" s="100"/>
      <c r="AQ91" s="100"/>
      <c r="AR91" s="100"/>
      <c r="AS91" s="100"/>
      <c r="AT91" s="100"/>
      <c r="AU91" s="100"/>
      <c r="AV91" s="100"/>
      <c r="AW91" s="100"/>
      <c r="AX91" s="100"/>
      <c r="AY91" s="100"/>
      <c r="AZ91" s="100"/>
      <c r="BA91" s="100"/>
      <c r="BB91" s="100"/>
      <c r="BC91" s="100"/>
      <c r="BD91" s="100"/>
      <c r="BE91" s="100"/>
      <c r="BF91" s="100"/>
      <c r="BG91" s="100"/>
      <c r="BH91" s="100"/>
      <c r="BI91" s="100"/>
      <c r="BJ91" s="100"/>
      <c r="BK91" s="100"/>
      <c r="BL91" s="100"/>
      <c r="BM91" s="100"/>
      <c r="BN91" s="100"/>
      <c r="BO91" s="100"/>
      <c r="BP91" s="100"/>
      <c r="BQ91" s="100"/>
      <c r="BR91" s="100"/>
      <c r="BS91" s="100"/>
      <c r="BT91" s="100"/>
      <c r="BU91" s="100"/>
      <c r="BV91" s="100"/>
      <c r="BW91" s="100"/>
      <c r="BX91" s="100"/>
    </row>
    <row r="92" spans="1:76" ht="15.75" thickTop="1">
      <c r="A92" s="93" t="s">
        <v>238</v>
      </c>
      <c r="B92" s="52"/>
      <c r="C92" s="5" t="s">
        <v>152</v>
      </c>
      <c r="D92" s="18">
        <f>IF(ISBLANK(C92),0,VLOOKUP(C92,Tableau1[],2,0))</f>
        <v>0</v>
      </c>
      <c r="E92" s="15">
        <f>IF(ISBLANK(C92),0,VLOOKUP(C92,Tableau1[],7,0))</f>
        <v>20</v>
      </c>
      <c r="F92" s="24">
        <f>D92+((E92*1)/480)</f>
        <v>4.1666666666666664E-2</v>
      </c>
      <c r="G92" s="70" t="str">
        <f>IFERROR(IF(G$4=$D92,"x",IF(AND(((G$4-$D92)/VLOOKUP($C92,Tableau1[],6,0))=INT(((G$4-$D92)/VLOOKUP($C92,Tableau1[],6,0))),$C92&lt;&gt;""),"S","")),"")</f>
        <v/>
      </c>
      <c r="H92" s="71" t="str">
        <f>IFERROR(IF(H$4=$D92,"x",IF(AND(((H$4-$D92)/VLOOKUP($C92,Tableau1[],6,0))=INT(((H$4-$D92)/VLOOKUP($C92,Tableau1[],6,0))),$C92&lt;&gt;""),"S","")),"")</f>
        <v/>
      </c>
      <c r="I92" s="71" t="str">
        <f>IFERROR(IF(I$4=$D92,"x",IF(AND(((I$4-$D92)/VLOOKUP($C92,Tableau1[],6,0))=INT(((I$4-$D92)/VLOOKUP($C92,Tableau1[],6,0))),$C92&lt;&gt;""),"S","")),"")</f>
        <v/>
      </c>
      <c r="J92" s="71" t="str">
        <f>IFERROR(IF(J$4=$D92,"x",IF(AND(((J$4-$D92)/VLOOKUP($C92,Tableau1[],6,0))=INT(((J$4-$D92)/VLOOKUP($C92,Tableau1[],6,0))),$C92&lt;&gt;""),"S","")),"")</f>
        <v/>
      </c>
      <c r="K92" s="71" t="str">
        <f>IFERROR(IF(K$4=$D92,"x",IF(AND(((K$4-$D92)/VLOOKUP($C92,Tableau1[],6,0))=INT(((K$4-$D92)/VLOOKUP($C92,Tableau1[],6,0))),$C92&lt;&gt;""),"S","")),"")</f>
        <v/>
      </c>
      <c r="L92" s="71" t="str">
        <f>IFERROR(IF(L$4=$D92,"x",IF(AND(((L$4-$D92)/VLOOKUP($C92,Tableau1[],6,0))=INT(((L$4-$D92)/VLOOKUP($C92,Tableau1[],6,0))),$C92&lt;&gt;""),"S","")),"")</f>
        <v>S</v>
      </c>
      <c r="M92" s="71" t="str">
        <f>IFERROR(IF(M$4=$D92,"x",IF(AND(((M$4-$D92)/VLOOKUP($C92,Tableau1[],6,0))=INT(((M$4-$D92)/VLOOKUP($C92,Tableau1[],6,0))),$C92&lt;&gt;""),"S","")),"")</f>
        <v/>
      </c>
      <c r="N92" s="71" t="str">
        <f>IFERROR(IF(N$4=$D92,"x",IF(AND(((N$4-$D92)/VLOOKUP($C92,Tableau1[],6,0))=INT(((N$4-$D92)/VLOOKUP($C92,Tableau1[],6,0))),$C92&lt;&gt;""),"S","")),"")</f>
        <v/>
      </c>
      <c r="O92" s="71" t="str">
        <f>IFERROR(IF(O$4=$D92,"x",IF(AND(((O$4-$D92)/VLOOKUP($C92,Tableau1[],6,0))=INT(((O$4-$D92)/VLOOKUP($C92,Tableau1[],6,0))),$C92&lt;&gt;""),"S","")),"")</f>
        <v/>
      </c>
      <c r="P92" s="71" t="str">
        <f>IFERROR(IF(P$4=$D92,"x",IF(AND(((P$4-$D92)/VLOOKUP($C92,Tableau1[],6,0))=INT(((P$4-$D92)/VLOOKUP($C92,Tableau1[],6,0))),$C92&lt;&gt;""),"S","")),"")</f>
        <v/>
      </c>
      <c r="Q92" s="71" t="str">
        <f>IFERROR(IF(Q$4=$D92,"x",IF(AND(((Q$4-$D92)/VLOOKUP($C92,Tableau1[],6,0))=INT(((Q$4-$D92)/VLOOKUP($C92,Tableau1[],6,0))),$C92&lt;&gt;""),"S","")),"")</f>
        <v/>
      </c>
      <c r="R92" s="71" t="str">
        <f>IFERROR(IF(R$4=$D92,"x",IF(AND(((R$4-$D92)/VLOOKUP($C92,Tableau1[],6,0))=INT(((R$4-$D92)/VLOOKUP($C92,Tableau1[],6,0))),$C92&lt;&gt;""),"S","")),"")</f>
        <v/>
      </c>
      <c r="S92" s="71" t="str">
        <f>IFERROR(IF(S$4=$D92,"x",IF(AND(((S$4-$D92)/VLOOKUP($C92,Tableau1[],6,0))=INT(((S$4-$D92)/VLOOKUP($C92,Tableau1[],6,0))),$C92&lt;&gt;""),"S","")),"")</f>
        <v>S</v>
      </c>
      <c r="T92" s="71" t="str">
        <f>IFERROR(IF(T$4=$D92,"x",IF(AND(((T$4-$D92)/VLOOKUP($C92,Tableau1[],6,0))=INT(((T$4-$D92)/VLOOKUP($C92,Tableau1[],6,0))),$C92&lt;&gt;""),"S","")),"")</f>
        <v/>
      </c>
      <c r="U92" s="71" t="str">
        <f>IFERROR(IF(U$4=$D92,"x",IF(AND(((U$4-$D92)/VLOOKUP($C92,Tableau1[],6,0))=INT(((U$4-$D92)/VLOOKUP($C92,Tableau1[],6,0))),$C92&lt;&gt;""),"S","")),"")</f>
        <v/>
      </c>
      <c r="V92" s="71" t="str">
        <f>IFERROR(IF(V$4=$D92,"x",IF(AND(((V$4-$D92)/VLOOKUP($C92,Tableau1[],6,0))=INT(((V$4-$D92)/VLOOKUP($C92,Tableau1[],6,0))),$C92&lt;&gt;""),"S","")),"")</f>
        <v/>
      </c>
      <c r="W92" s="71" t="str">
        <f>IFERROR(IF(W$4=$D92,"x",IF(AND(((W$4-$D92)/VLOOKUP($C92,Tableau1[],6,0))=INT(((W$4-$D92)/VLOOKUP($C92,Tableau1[],6,0))),$C92&lt;&gt;""),"S","")),"")</f>
        <v/>
      </c>
      <c r="X92" s="71" t="str">
        <f>IFERROR(IF(X$4=$D92,"x",IF(AND(((X$4-$D92)/VLOOKUP($C92,Tableau1[],6,0))=INT(((X$4-$D92)/VLOOKUP($C92,Tableau1[],6,0))),$C92&lt;&gt;""),"S","")),"")</f>
        <v/>
      </c>
      <c r="Y92" s="71" t="str">
        <f>IFERROR(IF(Y$4=$D92,"x",IF(AND(((Y$4-$D92)/VLOOKUP($C92,Tableau1[],6,0))=INT(((Y$4-$D92)/VLOOKUP($C92,Tableau1[],6,0))),$C92&lt;&gt;""),"S","")),"")</f>
        <v/>
      </c>
      <c r="Z92" s="71" t="str">
        <f>IFERROR(IF(Z$4=$D92,"x",IF(AND(((Z$4-$D92)/VLOOKUP($C92,Tableau1[],6,0))=INT(((Z$4-$D92)/VLOOKUP($C92,Tableau1[],6,0))),$C92&lt;&gt;""),"S","")),"")</f>
        <v>S</v>
      </c>
      <c r="AA92" s="71" t="str">
        <f>IFERROR(IF(AA$4=$D92,"x",IF(AND(((AA$4-$D92)/VLOOKUP($C92,Tableau1[],6,0))=INT(((AA$4-$D92)/VLOOKUP($C92,Tableau1[],6,0))),$C92&lt;&gt;""),"S","")),"")</f>
        <v/>
      </c>
      <c r="AB92" s="71" t="str">
        <f>IFERROR(IF(AB$4=$D92,"x",IF(AND(((AB$4-$D92)/VLOOKUP($C92,Tableau1[],6,0))=INT(((AB$4-$D92)/VLOOKUP($C92,Tableau1[],6,0))),$C92&lt;&gt;""),"S","")),"")</f>
        <v/>
      </c>
      <c r="AC92" s="71" t="str">
        <f>IFERROR(IF(AC$4=$D92,"x",IF(AND(((AC$4-$D92)/VLOOKUP($C92,Tableau1[],6,0))=INT(((AC$4-$D92)/VLOOKUP($C92,Tableau1[],6,0))),$C92&lt;&gt;""),"S","")),"")</f>
        <v/>
      </c>
      <c r="AD92" s="71" t="str">
        <f>IFERROR(IF(AD$4=$D92,"x",IF(AND(((AD$4-$D92)/VLOOKUP($C92,Tableau1[],6,0))=INT(((AD$4-$D92)/VLOOKUP($C92,Tableau1[],6,0))),$C92&lt;&gt;""),"S","")),"")</f>
        <v/>
      </c>
      <c r="AE92" s="71" t="str">
        <f>IFERROR(IF(AE$4=$D92,"x",IF(AND(((AE$4-$D92)/VLOOKUP($C92,Tableau1[],6,0))=INT(((AE$4-$D92)/VLOOKUP($C92,Tableau1[],6,0))),$C92&lt;&gt;""),"S","")),"")</f>
        <v/>
      </c>
      <c r="AF92" s="71" t="str">
        <f>IFERROR(IF(AF$4=$D92,"x",IF(AND(((AF$4-$D92)/VLOOKUP($C92,Tableau1[],6,0))=INT(((AF$4-$D92)/VLOOKUP($C92,Tableau1[],6,0))),$C92&lt;&gt;""),"S","")),"")</f>
        <v/>
      </c>
      <c r="AG92" s="71" t="str">
        <f>IFERROR(IF(AG$4=$D92,"x",IF(AND(((AG$4-$D92)/VLOOKUP($C92,Tableau1[],6,0))=INT(((AG$4-$D92)/VLOOKUP($C92,Tableau1[],6,0))),$C92&lt;&gt;""),"S","")),"")</f>
        <v>S</v>
      </c>
      <c r="AH92" s="72" t="str">
        <f>IFERROR(IF(AH$4=$D92,"x",IF(AND(((AH$4-$D92)/VLOOKUP($C92,Tableau1[],6,0))=INT(((AH$4-$D92)/VLOOKUP($C92,Tableau1[],6,0))),$C92&lt;&gt;""),"S","")),"")</f>
        <v/>
      </c>
      <c r="AI92" s="7"/>
      <c r="AK92" s="100"/>
      <c r="AL92" s="100"/>
      <c r="AM92" s="100"/>
      <c r="AN92" s="100"/>
      <c r="AO92" s="100"/>
      <c r="AP92" s="100"/>
      <c r="AQ92" s="100"/>
      <c r="AR92" s="100"/>
      <c r="AS92" s="100"/>
      <c r="AT92" s="100"/>
      <c r="AU92" s="100"/>
      <c r="AV92" s="100"/>
      <c r="AW92" s="100"/>
      <c r="AX92" s="100"/>
      <c r="AY92" s="100"/>
      <c r="AZ92" s="100"/>
      <c r="BA92" s="100"/>
      <c r="BB92" s="100"/>
      <c r="BC92" s="100"/>
      <c r="BD92" s="100"/>
      <c r="BE92" s="100"/>
      <c r="BF92" s="100"/>
      <c r="BG92" s="100"/>
      <c r="BH92" s="100"/>
      <c r="BI92" s="100"/>
      <c r="BJ92" s="100"/>
      <c r="BK92" s="100"/>
      <c r="BL92" s="100"/>
      <c r="BM92" s="100"/>
      <c r="BN92" s="100"/>
      <c r="BO92" s="100"/>
      <c r="BP92" s="100"/>
      <c r="BQ92" s="100"/>
      <c r="BR92" s="100"/>
      <c r="BS92" s="100"/>
      <c r="BT92" s="100"/>
      <c r="BU92" s="100"/>
      <c r="BV92" s="100"/>
      <c r="BW92" s="100"/>
      <c r="BX92" s="100"/>
    </row>
    <row r="93" spans="1:76">
      <c r="A93" s="93"/>
      <c r="B93" s="52"/>
      <c r="C93" s="5" t="s">
        <v>153</v>
      </c>
      <c r="D93" s="18">
        <f>IF(ISBLANK(C93),0,VLOOKUP(C93,Tableau1[],2,0))</f>
        <v>0</v>
      </c>
      <c r="E93" s="15">
        <f>IF(ISBLANK(C93),0,VLOOKUP(C93,Tableau1[],7,0))</f>
        <v>5</v>
      </c>
      <c r="F93" s="24">
        <f t="shared" ref="F93:F108" si="11">D93+((E93*0.00208)/480)</f>
        <v>2.1666666666666667E-5</v>
      </c>
      <c r="G93" s="36" t="str">
        <f>IFERROR(IF(G$4=$D93,"x",IF(AND(((G$4-$D93)/VLOOKUP($C93,Tableau1[],6,0))=INT(((G$4-$D93)/VLOOKUP($C93,Tableau1[],6,0))),$C93&lt;&gt;""),"S","")),"")</f>
        <v/>
      </c>
      <c r="H93" s="30" t="str">
        <f>IFERROR(IF(H$4=$D93,"x",IF(AND(((H$4-$D93)/VLOOKUP($C93,Tableau1[],6,0))=INT(((H$4-$D93)/VLOOKUP($C93,Tableau1[],6,0))),$C93&lt;&gt;""),"S","")),"")</f>
        <v/>
      </c>
      <c r="I93" s="30" t="str">
        <f>IFERROR(IF(I$4=$D93,"x",IF(AND(((I$4-$D93)/VLOOKUP($C93,Tableau1[],6,0))=INT(((I$4-$D93)/VLOOKUP($C93,Tableau1[],6,0))),$C93&lt;&gt;""),"S","")),"")</f>
        <v/>
      </c>
      <c r="J93" s="30" t="str">
        <f>IFERROR(IF(J$4=$D93,"x",IF(AND(((J$4-$D93)/VLOOKUP($C93,Tableau1[],6,0))=INT(((J$4-$D93)/VLOOKUP($C93,Tableau1[],6,0))),$C93&lt;&gt;""),"S","")),"")</f>
        <v/>
      </c>
      <c r="K93" s="30" t="str">
        <f>IFERROR(IF(K$4=$D93,"x",IF(AND(((K$4-$D93)/VLOOKUP($C93,Tableau1[],6,0))=INT(((K$4-$D93)/VLOOKUP($C93,Tableau1[],6,0))),$C93&lt;&gt;""),"S","")),"")</f>
        <v/>
      </c>
      <c r="L93" s="30" t="str">
        <f>IFERROR(IF(L$4=$D93,"x",IF(AND(((L$4-$D93)/VLOOKUP($C93,Tableau1[],6,0))=INT(((L$4-$D93)/VLOOKUP($C93,Tableau1[],6,0))),$C93&lt;&gt;""),"S","")),"")</f>
        <v>S</v>
      </c>
      <c r="M93" s="30" t="str">
        <f>IFERROR(IF(M$4=$D93,"x",IF(AND(((M$4-$D93)/VLOOKUP($C93,Tableau1[],6,0))=INT(((M$4-$D93)/VLOOKUP($C93,Tableau1[],6,0))),$C93&lt;&gt;""),"S","")),"")</f>
        <v/>
      </c>
      <c r="N93" s="30" t="str">
        <f>IFERROR(IF(N$4=$D93,"x",IF(AND(((N$4-$D93)/VLOOKUP($C93,Tableau1[],6,0))=INT(((N$4-$D93)/VLOOKUP($C93,Tableau1[],6,0))),$C93&lt;&gt;""),"S","")),"")</f>
        <v/>
      </c>
      <c r="O93" s="30" t="str">
        <f>IFERROR(IF(O$4=$D93,"x",IF(AND(((O$4-$D93)/VLOOKUP($C93,Tableau1[],6,0))=INT(((O$4-$D93)/VLOOKUP($C93,Tableau1[],6,0))),$C93&lt;&gt;""),"S","")),"")</f>
        <v/>
      </c>
      <c r="P93" s="30" t="str">
        <f>IFERROR(IF(P$4=$D93,"x",IF(AND(((P$4-$D93)/VLOOKUP($C93,Tableau1[],6,0))=INT(((P$4-$D93)/VLOOKUP($C93,Tableau1[],6,0))),$C93&lt;&gt;""),"S","")),"")</f>
        <v/>
      </c>
      <c r="Q93" s="30" t="str">
        <f>IFERROR(IF(Q$4=$D93,"x",IF(AND(((Q$4-$D93)/VLOOKUP($C93,Tableau1[],6,0))=INT(((Q$4-$D93)/VLOOKUP($C93,Tableau1[],6,0))),$C93&lt;&gt;""),"S","")),"")</f>
        <v/>
      </c>
      <c r="R93" s="30" t="str">
        <f>IFERROR(IF(R$4=$D93,"x",IF(AND(((R$4-$D93)/VLOOKUP($C93,Tableau1[],6,0))=INT(((R$4-$D93)/VLOOKUP($C93,Tableau1[],6,0))),$C93&lt;&gt;""),"S","")),"")</f>
        <v/>
      </c>
      <c r="S93" s="30" t="str">
        <f>IFERROR(IF(S$4=$D93,"x",IF(AND(((S$4-$D93)/VLOOKUP($C93,Tableau1[],6,0))=INT(((S$4-$D93)/VLOOKUP($C93,Tableau1[],6,0))),$C93&lt;&gt;""),"S","")),"")</f>
        <v>S</v>
      </c>
      <c r="T93" s="30" t="str">
        <f>IFERROR(IF(T$4=$D93,"x",IF(AND(((T$4-$D93)/VLOOKUP($C93,Tableau1[],6,0))=INT(((T$4-$D93)/VLOOKUP($C93,Tableau1[],6,0))),$C93&lt;&gt;""),"S","")),"")</f>
        <v/>
      </c>
      <c r="U93" s="30" t="str">
        <f>IFERROR(IF(U$4=$D93,"x",IF(AND(((U$4-$D93)/VLOOKUP($C93,Tableau1[],6,0))=INT(((U$4-$D93)/VLOOKUP($C93,Tableau1[],6,0))),$C93&lt;&gt;""),"S","")),"")</f>
        <v/>
      </c>
      <c r="V93" s="30" t="str">
        <f>IFERROR(IF(V$4=$D93,"x",IF(AND(((V$4-$D93)/VLOOKUP($C93,Tableau1[],6,0))=INT(((V$4-$D93)/VLOOKUP($C93,Tableau1[],6,0))),$C93&lt;&gt;""),"S","")),"")</f>
        <v/>
      </c>
      <c r="W93" s="30" t="str">
        <f>IFERROR(IF(W$4=$D93,"x",IF(AND(((W$4-$D93)/VLOOKUP($C93,Tableau1[],6,0))=INT(((W$4-$D93)/VLOOKUP($C93,Tableau1[],6,0))),$C93&lt;&gt;""),"S","")),"")</f>
        <v/>
      </c>
      <c r="X93" s="30" t="str">
        <f>IFERROR(IF(X$4=$D93,"x",IF(AND(((X$4-$D93)/VLOOKUP($C93,Tableau1[],6,0))=INT(((X$4-$D93)/VLOOKUP($C93,Tableau1[],6,0))),$C93&lt;&gt;""),"S","")),"")</f>
        <v/>
      </c>
      <c r="Y93" s="30" t="str">
        <f>IFERROR(IF(Y$4=$D93,"x",IF(AND(((Y$4-$D93)/VLOOKUP($C93,Tableau1[],6,0))=INT(((Y$4-$D93)/VLOOKUP($C93,Tableau1[],6,0))),$C93&lt;&gt;""),"S","")),"")</f>
        <v/>
      </c>
      <c r="Z93" s="30" t="str">
        <f>IFERROR(IF(Z$4=$D93,"x",IF(AND(((Z$4-$D93)/VLOOKUP($C93,Tableau1[],6,0))=INT(((Z$4-$D93)/VLOOKUP($C93,Tableau1[],6,0))),$C93&lt;&gt;""),"S","")),"")</f>
        <v>S</v>
      </c>
      <c r="AA93" s="30" t="str">
        <f>IFERROR(IF(AA$4=$D93,"x",IF(AND(((AA$4-$D93)/VLOOKUP($C93,Tableau1[],6,0))=INT(((AA$4-$D93)/VLOOKUP($C93,Tableau1[],6,0))),$C93&lt;&gt;""),"S","")),"")</f>
        <v/>
      </c>
      <c r="AB93" s="30" t="str">
        <f>IFERROR(IF(AB$4=$D93,"x",IF(AND(((AB$4-$D93)/VLOOKUP($C93,Tableau1[],6,0))=INT(((AB$4-$D93)/VLOOKUP($C93,Tableau1[],6,0))),$C93&lt;&gt;""),"S","")),"")</f>
        <v/>
      </c>
      <c r="AC93" s="30" t="str">
        <f>IFERROR(IF(AC$4=$D93,"x",IF(AND(((AC$4-$D93)/VLOOKUP($C93,Tableau1[],6,0))=INT(((AC$4-$D93)/VLOOKUP($C93,Tableau1[],6,0))),$C93&lt;&gt;""),"S","")),"")</f>
        <v/>
      </c>
      <c r="AD93" s="30" t="str">
        <f>IFERROR(IF(AD$4=$D93,"x",IF(AND(((AD$4-$D93)/VLOOKUP($C93,Tableau1[],6,0))=INT(((AD$4-$D93)/VLOOKUP($C93,Tableau1[],6,0))),$C93&lt;&gt;""),"S","")),"")</f>
        <v/>
      </c>
      <c r="AE93" s="30" t="str">
        <f>IFERROR(IF(AE$4=$D93,"x",IF(AND(((AE$4-$D93)/VLOOKUP($C93,Tableau1[],6,0))=INT(((AE$4-$D93)/VLOOKUP($C93,Tableau1[],6,0))),$C93&lt;&gt;""),"S","")),"")</f>
        <v/>
      </c>
      <c r="AF93" s="30" t="str">
        <f>IFERROR(IF(AF$4=$D93,"x",IF(AND(((AF$4-$D93)/VLOOKUP($C93,Tableau1[],6,0))=INT(((AF$4-$D93)/VLOOKUP($C93,Tableau1[],6,0))),$C93&lt;&gt;""),"S","")),"")</f>
        <v/>
      </c>
      <c r="AG93" s="30" t="str">
        <f>IFERROR(IF(AG$4=$D93,"x",IF(AND(((AG$4-$D93)/VLOOKUP($C93,Tableau1[],6,0))=INT(((AG$4-$D93)/VLOOKUP($C93,Tableau1[],6,0))),$C93&lt;&gt;""),"S","")),"")</f>
        <v>S</v>
      </c>
      <c r="AH93" s="54" t="str">
        <f>IFERROR(IF(AH$4=$D93,"x",IF(AND(((AH$4-$D93)/VLOOKUP($C93,Tableau1[],6,0))=INT(((AH$4-$D93)/VLOOKUP($C93,Tableau1[],6,0))),$C93&lt;&gt;""),"S","")),"")</f>
        <v/>
      </c>
      <c r="AI93" s="7"/>
      <c r="AK93" s="100"/>
      <c r="AL93" s="100"/>
      <c r="AM93" s="100"/>
      <c r="AN93" s="100"/>
      <c r="AO93" s="100"/>
      <c r="AP93" s="100"/>
      <c r="AQ93" s="100"/>
      <c r="AR93" s="100"/>
      <c r="AS93" s="100"/>
      <c r="AT93" s="100"/>
      <c r="AU93" s="100"/>
      <c r="AV93" s="100"/>
      <c r="AW93" s="100"/>
      <c r="AX93" s="100"/>
      <c r="AY93" s="100"/>
      <c r="AZ93" s="100"/>
      <c r="BA93" s="100"/>
      <c r="BB93" s="100"/>
      <c r="BC93" s="100"/>
      <c r="BD93" s="100"/>
      <c r="BE93" s="100"/>
      <c r="BF93" s="100"/>
      <c r="BG93" s="100"/>
      <c r="BH93" s="100"/>
      <c r="BI93" s="100"/>
      <c r="BJ93" s="100"/>
      <c r="BK93" s="100"/>
      <c r="BL93" s="100"/>
      <c r="BM93" s="100"/>
      <c r="BN93" s="100"/>
      <c r="BO93" s="100"/>
      <c r="BP93" s="100"/>
      <c r="BQ93" s="100"/>
      <c r="BR93" s="100"/>
      <c r="BS93" s="100"/>
      <c r="BT93" s="100"/>
      <c r="BU93" s="100"/>
      <c r="BV93" s="100"/>
      <c r="BW93" s="100"/>
      <c r="BX93" s="100"/>
    </row>
    <row r="94" spans="1:76">
      <c r="A94" s="93"/>
      <c r="B94" s="52"/>
      <c r="C94" s="5" t="s">
        <v>154</v>
      </c>
      <c r="D94" s="18"/>
      <c r="E94" s="15">
        <f>IF(ISBLANK(C94),0,VLOOKUP(C94,Tableau1[],7,0))</f>
        <v>1</v>
      </c>
      <c r="F94" s="24">
        <f t="shared" si="11"/>
        <v>4.3333333333333331E-6</v>
      </c>
      <c r="G94" s="16" t="str">
        <f>IFERROR(IF(G$4=$D94,"x",IF(AND(((G$4-$D94)/VLOOKUP($C94,Tableau1[],6,0))=INT(((G$4-$D94)/VLOOKUP($C94,Tableau1[],6,0))),$C94&lt;&gt;""),"S","")),"")</f>
        <v/>
      </c>
      <c r="H94" s="17" t="str">
        <f>IFERROR(IF(H$4=$D94,"x",IF(AND(((H$4-$D94)/VLOOKUP($C94,Tableau1[],6,0))=INT(((H$4-$D94)/VLOOKUP($C94,Tableau1[],6,0))),$C94&lt;&gt;""),"S","")),"")</f>
        <v/>
      </c>
      <c r="I94" s="17" t="str">
        <f>IFERROR(IF(I$4=$D94,"x",IF(AND(((I$4-$D94)/VLOOKUP($C94,Tableau1[],6,0))=INT(((I$4-$D94)/VLOOKUP($C94,Tableau1[],6,0))),$C94&lt;&gt;""),"S","")),"")</f>
        <v/>
      </c>
      <c r="J94" s="17" t="str">
        <f>IFERROR(IF(J$4=$D94,"x",IF(AND(((J$4-$D94)/VLOOKUP($C94,Tableau1[],6,0))=INT(((J$4-$D94)/VLOOKUP($C94,Tableau1[],6,0))),$C94&lt;&gt;""),"S","")),"")</f>
        <v/>
      </c>
      <c r="K94" s="17" t="str">
        <f>IFERROR(IF(K$4=$D94,"x",IF(AND(((K$4-$D94)/VLOOKUP($C94,Tableau1[],6,0))=INT(((K$4-$D94)/VLOOKUP($C94,Tableau1[],6,0))),$C94&lt;&gt;""),"S","")),"")</f>
        <v/>
      </c>
      <c r="L94" s="17" t="str">
        <f>IFERROR(IF(L$4=$D94,"x",IF(AND(((L$4-$D94)/VLOOKUP($C94,Tableau1[],6,0))=INT(((L$4-$D94)/VLOOKUP($C94,Tableau1[],6,0))),$C94&lt;&gt;""),"S","")),"")</f>
        <v>S</v>
      </c>
      <c r="M94" s="17" t="str">
        <f>IFERROR(IF(M$4=$D94,"x",IF(AND(((M$4-$D94)/VLOOKUP($C94,Tableau1[],6,0))=INT(((M$4-$D94)/VLOOKUP($C94,Tableau1[],6,0))),$C94&lt;&gt;""),"S","")),"")</f>
        <v/>
      </c>
      <c r="N94" s="17" t="str">
        <f>IFERROR(IF(N$4=$D94,"x",IF(AND(((N$4-$D94)/VLOOKUP($C94,Tableau1[],6,0))=INT(((N$4-$D94)/VLOOKUP($C94,Tableau1[],6,0))),$C94&lt;&gt;""),"S","")),"")</f>
        <v/>
      </c>
      <c r="O94" s="17" t="str">
        <f>IFERROR(IF(O$4=$D94,"x",IF(AND(((O$4-$D94)/VLOOKUP($C94,Tableau1[],6,0))=INT(((O$4-$D94)/VLOOKUP($C94,Tableau1[],6,0))),$C94&lt;&gt;""),"S","")),"")</f>
        <v/>
      </c>
      <c r="P94" s="17" t="str">
        <f>IFERROR(IF(P$4=$D94,"x",IF(AND(((P$4-$D94)/VLOOKUP($C94,Tableau1[],6,0))=INT(((P$4-$D94)/VLOOKUP($C94,Tableau1[],6,0))),$C94&lt;&gt;""),"S","")),"")</f>
        <v/>
      </c>
      <c r="Q94" s="17" t="str">
        <f>IFERROR(IF(Q$4=$D94,"x",IF(AND(((Q$4-$D94)/VLOOKUP($C94,Tableau1[],6,0))=INT(((Q$4-$D94)/VLOOKUP($C94,Tableau1[],6,0))),$C94&lt;&gt;""),"S","")),"")</f>
        <v/>
      </c>
      <c r="R94" s="17" t="str">
        <f>IFERROR(IF(R$4=$D94,"x",IF(AND(((R$4-$D94)/VLOOKUP($C94,Tableau1[],6,0))=INT(((R$4-$D94)/VLOOKUP($C94,Tableau1[],6,0))),$C94&lt;&gt;""),"S","")),"")</f>
        <v/>
      </c>
      <c r="S94" s="17" t="str">
        <f>IFERROR(IF(S$4=$D94,"x",IF(AND(((S$4-$D94)/VLOOKUP($C94,Tableau1[],6,0))=INT(((S$4-$D94)/VLOOKUP($C94,Tableau1[],6,0))),$C94&lt;&gt;""),"S","")),"")</f>
        <v>S</v>
      </c>
      <c r="T94" s="17" t="str">
        <f>IFERROR(IF(T$4=$D94,"x",IF(AND(((T$4-$D94)/VLOOKUP($C94,Tableau1[],6,0))=INT(((T$4-$D94)/VLOOKUP($C94,Tableau1[],6,0))),$C94&lt;&gt;""),"S","")),"")</f>
        <v/>
      </c>
      <c r="U94" s="17" t="str">
        <f>IFERROR(IF(U$4=$D94,"x",IF(AND(((U$4-$D94)/VLOOKUP($C94,Tableau1[],6,0))=INT(((U$4-$D94)/VLOOKUP($C94,Tableau1[],6,0))),$C94&lt;&gt;""),"S","")),"")</f>
        <v/>
      </c>
      <c r="V94" s="17" t="str">
        <f>IFERROR(IF(V$4=$D94,"x",IF(AND(((V$4-$D94)/VLOOKUP($C94,Tableau1[],6,0))=INT(((V$4-$D94)/VLOOKUP($C94,Tableau1[],6,0))),$C94&lt;&gt;""),"S","")),"")</f>
        <v/>
      </c>
      <c r="W94" s="17" t="str">
        <f>IFERROR(IF(W$4=$D94,"x",IF(AND(((W$4-$D94)/VLOOKUP($C94,Tableau1[],6,0))=INT(((W$4-$D94)/VLOOKUP($C94,Tableau1[],6,0))),$C94&lt;&gt;""),"S","")),"")</f>
        <v/>
      </c>
      <c r="X94" s="17" t="str">
        <f>IFERROR(IF(X$4=$D94,"x",IF(AND(((X$4-$D94)/VLOOKUP($C94,Tableau1[],6,0))=INT(((X$4-$D94)/VLOOKUP($C94,Tableau1[],6,0))),$C94&lt;&gt;""),"S","")),"")</f>
        <v/>
      </c>
      <c r="Y94" s="17" t="str">
        <f>IFERROR(IF(Y$4=$D94,"x",IF(AND(((Y$4-$D94)/VLOOKUP($C94,Tableau1[],6,0))=INT(((Y$4-$D94)/VLOOKUP($C94,Tableau1[],6,0))),$C94&lt;&gt;""),"S","")),"")</f>
        <v/>
      </c>
      <c r="Z94" s="17" t="str">
        <f>IFERROR(IF(Z$4=$D94,"x",IF(AND(((Z$4-$D94)/VLOOKUP($C94,Tableau1[],6,0))=INT(((Z$4-$D94)/VLOOKUP($C94,Tableau1[],6,0))),$C94&lt;&gt;""),"S","")),"")</f>
        <v>S</v>
      </c>
      <c r="AA94" s="17" t="str">
        <f>IFERROR(IF(AA$4=$D94,"x",IF(AND(((AA$4-$D94)/VLOOKUP($C94,Tableau1[],6,0))=INT(((AA$4-$D94)/VLOOKUP($C94,Tableau1[],6,0))),$C94&lt;&gt;""),"S","")),"")</f>
        <v/>
      </c>
      <c r="AB94" s="17" t="str">
        <f>IFERROR(IF(AB$4=$D94,"x",IF(AND(((AB$4-$D94)/VLOOKUP($C94,Tableau1[],6,0))=INT(((AB$4-$D94)/VLOOKUP($C94,Tableau1[],6,0))),$C94&lt;&gt;""),"S","")),"")</f>
        <v/>
      </c>
      <c r="AC94" s="17" t="str">
        <f>IFERROR(IF(AC$4=$D94,"x",IF(AND(((AC$4-$D94)/VLOOKUP($C94,Tableau1[],6,0))=INT(((AC$4-$D94)/VLOOKUP($C94,Tableau1[],6,0))),$C94&lt;&gt;""),"S","")),"")</f>
        <v/>
      </c>
      <c r="AD94" s="17" t="str">
        <f>IFERROR(IF(AD$4=$D94,"x",IF(AND(((AD$4-$D94)/VLOOKUP($C94,Tableau1[],6,0))=INT(((AD$4-$D94)/VLOOKUP($C94,Tableau1[],6,0))),$C94&lt;&gt;""),"S","")),"")</f>
        <v/>
      </c>
      <c r="AE94" s="17" t="str">
        <f>IFERROR(IF(AE$4=$D94,"x",IF(AND(((AE$4-$D94)/VLOOKUP($C94,Tableau1[],6,0))=INT(((AE$4-$D94)/VLOOKUP($C94,Tableau1[],6,0))),$C94&lt;&gt;""),"S","")),"")</f>
        <v/>
      </c>
      <c r="AF94" s="17" t="str">
        <f>IFERROR(IF(AF$4=$D94,"x",IF(AND(((AF$4-$D94)/VLOOKUP($C94,Tableau1[],6,0))=INT(((AF$4-$D94)/VLOOKUP($C94,Tableau1[],6,0))),$C94&lt;&gt;""),"S","")),"")</f>
        <v/>
      </c>
      <c r="AG94" s="17" t="str">
        <f>IFERROR(IF(AG$4=$D94,"x",IF(AND(((AG$4-$D94)/VLOOKUP($C94,Tableau1[],6,0))=INT(((AG$4-$D94)/VLOOKUP($C94,Tableau1[],6,0))),$C94&lt;&gt;""),"S","")),"")</f>
        <v>S</v>
      </c>
      <c r="AH94" s="55" t="str">
        <f>IFERROR(IF(AH$4=$D94,"x",IF(AND(((AH$4-$D94)/VLOOKUP($C94,Tableau1[],6,0))=INT(((AH$4-$D94)/VLOOKUP($C94,Tableau1[],6,0))),$C94&lt;&gt;""),"S","")),"")</f>
        <v/>
      </c>
      <c r="AI94" s="7"/>
      <c r="AK94" s="100"/>
      <c r="AL94" s="100"/>
      <c r="AM94" s="100"/>
      <c r="AN94" s="100"/>
      <c r="AO94" s="100"/>
      <c r="AP94" s="100"/>
      <c r="AQ94" s="100"/>
      <c r="AR94" s="100"/>
      <c r="AS94" s="100"/>
      <c r="AT94" s="100"/>
      <c r="AU94" s="100"/>
      <c r="AV94" s="100"/>
      <c r="AW94" s="100"/>
      <c r="AX94" s="100"/>
      <c r="AY94" s="100"/>
      <c r="AZ94" s="100"/>
      <c r="BA94" s="100"/>
      <c r="BB94" s="100"/>
      <c r="BC94" s="100"/>
      <c r="BD94" s="100"/>
      <c r="BE94" s="100"/>
      <c r="BF94" s="100"/>
      <c r="BG94" s="100"/>
      <c r="BH94" s="100"/>
      <c r="BI94" s="100"/>
      <c r="BJ94" s="100"/>
      <c r="BK94" s="100"/>
      <c r="BL94" s="100"/>
      <c r="BM94" s="100"/>
      <c r="BN94" s="100"/>
      <c r="BO94" s="100"/>
      <c r="BP94" s="100"/>
      <c r="BQ94" s="100"/>
      <c r="BR94" s="100"/>
      <c r="BS94" s="100"/>
      <c r="BT94" s="100"/>
      <c r="BU94" s="100"/>
      <c r="BV94" s="100"/>
      <c r="BW94" s="100"/>
      <c r="BX94" s="100"/>
    </row>
    <row r="95" spans="1:76">
      <c r="A95" s="93"/>
      <c r="B95" s="52"/>
      <c r="C95" s="5" t="s">
        <v>155</v>
      </c>
      <c r="D95" s="18">
        <f>IF(ISBLANK(C95),0,VLOOKUP(C95,Tableau1[],2,0))</f>
        <v>0</v>
      </c>
      <c r="E95" s="15">
        <f>IF(ISBLANK(C95),0,VLOOKUP(C95,Tableau1[],7,0))</f>
        <v>5</v>
      </c>
      <c r="F95" s="24">
        <f t="shared" si="11"/>
        <v>2.1666666666666667E-5</v>
      </c>
      <c r="G95" s="16" t="str">
        <f>IFERROR(IF(G$4=$D95,"x",IF(AND(((G$4-$D95)/VLOOKUP($C95,Tableau1[],6,0))=INT(((G$4-$D95)/VLOOKUP($C95,Tableau1[],6,0))),$C95&lt;&gt;""),"S","")),"")</f>
        <v/>
      </c>
      <c r="H95" s="17" t="str">
        <f>IFERROR(IF(H$4=$D95,"x",IF(AND(((H$4-$D95)/VLOOKUP($C95,Tableau1[],6,0))=INT(((H$4-$D95)/VLOOKUP($C95,Tableau1[],6,0))),$C95&lt;&gt;""),"S","")),"")</f>
        <v/>
      </c>
      <c r="I95" s="17" t="str">
        <f>IFERROR(IF(I$4=$D95,"x",IF(AND(((I$4-$D95)/VLOOKUP($C95,Tableau1[],6,0))=INT(((I$4-$D95)/VLOOKUP($C95,Tableau1[],6,0))),$C95&lt;&gt;""),"S","")),"")</f>
        <v/>
      </c>
      <c r="J95" s="17" t="str">
        <f>IFERROR(IF(J$4=$D95,"x",IF(AND(((J$4-$D95)/VLOOKUP($C95,Tableau1[],6,0))=INT(((J$4-$D95)/VLOOKUP($C95,Tableau1[],6,0))),$C95&lt;&gt;""),"S","")),"")</f>
        <v/>
      </c>
      <c r="K95" s="17" t="str">
        <f>IFERROR(IF(K$4=$D95,"x",IF(AND(((K$4-$D95)/VLOOKUP($C95,Tableau1[],6,0))=INT(((K$4-$D95)/VLOOKUP($C95,Tableau1[],6,0))),$C95&lt;&gt;""),"S","")),"")</f>
        <v/>
      </c>
      <c r="L95" s="17" t="str">
        <f>IFERROR(IF(L$4=$D95,"x",IF(AND(((L$4-$D95)/VLOOKUP($C95,Tableau1[],6,0))=INT(((L$4-$D95)/VLOOKUP($C95,Tableau1[],6,0))),$C95&lt;&gt;""),"S","")),"")</f>
        <v>S</v>
      </c>
      <c r="M95" s="17" t="str">
        <f>IFERROR(IF(M$4=$D95,"x",IF(AND(((M$4-$D95)/VLOOKUP($C95,Tableau1[],6,0))=INT(((M$4-$D95)/VLOOKUP($C95,Tableau1[],6,0))),$C95&lt;&gt;""),"S","")),"")</f>
        <v/>
      </c>
      <c r="N95" s="17" t="str">
        <f>IFERROR(IF(N$4=$D95,"x",IF(AND(((N$4-$D95)/VLOOKUP($C95,Tableau1[],6,0))=INT(((N$4-$D95)/VLOOKUP($C95,Tableau1[],6,0))),$C95&lt;&gt;""),"S","")),"")</f>
        <v/>
      </c>
      <c r="O95" s="17" t="str">
        <f>IFERROR(IF(O$4=$D95,"x",IF(AND(((O$4-$D95)/VLOOKUP($C95,Tableau1[],6,0))=INT(((O$4-$D95)/VLOOKUP($C95,Tableau1[],6,0))),$C95&lt;&gt;""),"S","")),"")</f>
        <v/>
      </c>
      <c r="P95" s="17" t="str">
        <f>IFERROR(IF(P$4=$D95,"x",IF(AND(((P$4-$D95)/VLOOKUP($C95,Tableau1[],6,0))=INT(((P$4-$D95)/VLOOKUP($C95,Tableau1[],6,0))),$C95&lt;&gt;""),"S","")),"")</f>
        <v/>
      </c>
      <c r="Q95" s="17" t="str">
        <f>IFERROR(IF(Q$4=$D95,"x",IF(AND(((Q$4-$D95)/VLOOKUP($C95,Tableau1[],6,0))=INT(((Q$4-$D95)/VLOOKUP($C95,Tableau1[],6,0))),$C95&lt;&gt;""),"S","")),"")</f>
        <v/>
      </c>
      <c r="R95" s="17" t="str">
        <f>IFERROR(IF(R$4=$D95,"x",IF(AND(((R$4-$D95)/VLOOKUP($C95,Tableau1[],6,0))=INT(((R$4-$D95)/VLOOKUP($C95,Tableau1[],6,0))),$C95&lt;&gt;""),"S","")),"")</f>
        <v/>
      </c>
      <c r="S95" s="17" t="str">
        <f>IFERROR(IF(S$4=$D95,"x",IF(AND(((S$4-$D95)/VLOOKUP($C95,Tableau1[],6,0))=INT(((S$4-$D95)/VLOOKUP($C95,Tableau1[],6,0))),$C95&lt;&gt;""),"S","")),"")</f>
        <v>S</v>
      </c>
      <c r="T95" s="17" t="str">
        <f>IFERROR(IF(T$4=$D95,"x",IF(AND(((T$4-$D95)/VLOOKUP($C95,Tableau1[],6,0))=INT(((T$4-$D95)/VLOOKUP($C95,Tableau1[],6,0))),$C95&lt;&gt;""),"S","")),"")</f>
        <v/>
      </c>
      <c r="U95" s="17" t="str">
        <f>IFERROR(IF(U$4=$D95,"x",IF(AND(((U$4-$D95)/VLOOKUP($C95,Tableau1[],6,0))=INT(((U$4-$D95)/VLOOKUP($C95,Tableau1[],6,0))),$C95&lt;&gt;""),"S","")),"")</f>
        <v/>
      </c>
      <c r="V95" s="17" t="str">
        <f>IFERROR(IF(V$4=$D95,"x",IF(AND(((V$4-$D95)/VLOOKUP($C95,Tableau1[],6,0))=INT(((V$4-$D95)/VLOOKUP($C95,Tableau1[],6,0))),$C95&lt;&gt;""),"S","")),"")</f>
        <v/>
      </c>
      <c r="W95" s="17" t="str">
        <f>IFERROR(IF(W$4=$D95,"x",IF(AND(((W$4-$D95)/VLOOKUP($C95,Tableau1[],6,0))=INT(((W$4-$D95)/VLOOKUP($C95,Tableau1[],6,0))),$C95&lt;&gt;""),"S","")),"")</f>
        <v/>
      </c>
      <c r="X95" s="17" t="str">
        <f>IFERROR(IF(X$4=$D95,"x",IF(AND(((X$4-$D95)/VLOOKUP($C95,Tableau1[],6,0))=INT(((X$4-$D95)/VLOOKUP($C95,Tableau1[],6,0))),$C95&lt;&gt;""),"S","")),"")</f>
        <v/>
      </c>
      <c r="Y95" s="17" t="str">
        <f>IFERROR(IF(Y$4=$D95,"x",IF(AND(((Y$4-$D95)/VLOOKUP($C95,Tableau1[],6,0))=INT(((Y$4-$D95)/VLOOKUP($C95,Tableau1[],6,0))),$C95&lt;&gt;""),"S","")),"")</f>
        <v/>
      </c>
      <c r="Z95" s="17" t="str">
        <f>IFERROR(IF(Z$4=$D95,"x",IF(AND(((Z$4-$D95)/VLOOKUP($C95,Tableau1[],6,0))=INT(((Z$4-$D95)/VLOOKUP($C95,Tableau1[],6,0))),$C95&lt;&gt;""),"S","")),"")</f>
        <v>S</v>
      </c>
      <c r="AA95" s="17" t="str">
        <f>IFERROR(IF(AA$4=$D95,"x",IF(AND(((AA$4-$D95)/VLOOKUP($C95,Tableau1[],6,0))=INT(((AA$4-$D95)/VLOOKUP($C95,Tableau1[],6,0))),$C95&lt;&gt;""),"S","")),"")</f>
        <v/>
      </c>
      <c r="AB95" s="17" t="str">
        <f>IFERROR(IF(AB$4=$D95,"x",IF(AND(((AB$4-$D95)/VLOOKUP($C95,Tableau1[],6,0))=INT(((AB$4-$D95)/VLOOKUP($C95,Tableau1[],6,0))),$C95&lt;&gt;""),"S","")),"")</f>
        <v/>
      </c>
      <c r="AC95" s="17" t="str">
        <f>IFERROR(IF(AC$4=$D95,"x",IF(AND(((AC$4-$D95)/VLOOKUP($C95,Tableau1[],6,0))=INT(((AC$4-$D95)/VLOOKUP($C95,Tableau1[],6,0))),$C95&lt;&gt;""),"S","")),"")</f>
        <v/>
      </c>
      <c r="AD95" s="17" t="str">
        <f>IFERROR(IF(AD$4=$D95,"x",IF(AND(((AD$4-$D95)/VLOOKUP($C95,Tableau1[],6,0))=INT(((AD$4-$D95)/VLOOKUP($C95,Tableau1[],6,0))),$C95&lt;&gt;""),"S","")),"")</f>
        <v/>
      </c>
      <c r="AE95" s="17" t="str">
        <f>IFERROR(IF(AE$4=$D95,"x",IF(AND(((AE$4-$D95)/VLOOKUP($C95,Tableau1[],6,0))=INT(((AE$4-$D95)/VLOOKUP($C95,Tableau1[],6,0))),$C95&lt;&gt;""),"S","")),"")</f>
        <v/>
      </c>
      <c r="AF95" s="17" t="str">
        <f>IFERROR(IF(AF$4=$D95,"x",IF(AND(((AF$4-$D95)/VLOOKUP($C95,Tableau1[],6,0))=INT(((AF$4-$D95)/VLOOKUP($C95,Tableau1[],6,0))),$C95&lt;&gt;""),"S","")),"")</f>
        <v/>
      </c>
      <c r="AG95" s="17" t="str">
        <f>IFERROR(IF(AG$4=$D95,"x",IF(AND(((AG$4-$D95)/VLOOKUP($C95,Tableau1[],6,0))=INT(((AG$4-$D95)/VLOOKUP($C95,Tableau1[],6,0))),$C95&lt;&gt;""),"S","")),"")</f>
        <v>S</v>
      </c>
      <c r="AH95" s="55" t="str">
        <f>IFERROR(IF(AH$4=$D95,"x",IF(AND(((AH$4-$D95)/VLOOKUP($C95,Tableau1[],6,0))=INT(((AH$4-$D95)/VLOOKUP($C95,Tableau1[],6,0))),$C95&lt;&gt;""),"S","")),"")</f>
        <v/>
      </c>
      <c r="AI95" s="7"/>
      <c r="AK95" s="100"/>
      <c r="AL95" s="100"/>
      <c r="AM95" s="100"/>
      <c r="AN95" s="100"/>
      <c r="AO95" s="100"/>
      <c r="AP95" s="100"/>
      <c r="AQ95" s="100"/>
      <c r="AR95" s="100"/>
      <c r="AS95" s="100"/>
      <c r="AT95" s="100"/>
      <c r="AU95" s="100"/>
      <c r="AV95" s="100"/>
      <c r="AW95" s="100"/>
      <c r="AX95" s="100"/>
      <c r="AY95" s="100"/>
      <c r="AZ95" s="100"/>
      <c r="BA95" s="100"/>
      <c r="BB95" s="100"/>
      <c r="BC95" s="100"/>
      <c r="BD95" s="100"/>
      <c r="BE95" s="100"/>
      <c r="BF95" s="100"/>
      <c r="BG95" s="100"/>
      <c r="BH95" s="100"/>
      <c r="BI95" s="100"/>
      <c r="BJ95" s="100"/>
      <c r="BK95" s="100"/>
      <c r="BL95" s="100"/>
      <c r="BM95" s="100"/>
      <c r="BN95" s="100"/>
      <c r="BO95" s="100"/>
      <c r="BP95" s="100"/>
      <c r="BQ95" s="100"/>
      <c r="BR95" s="100"/>
      <c r="BS95" s="100"/>
      <c r="BT95" s="100"/>
      <c r="BU95" s="100"/>
      <c r="BV95" s="100"/>
      <c r="BW95" s="100"/>
      <c r="BX95" s="100"/>
    </row>
    <row r="96" spans="1:76">
      <c r="A96" s="93"/>
      <c r="B96" s="52"/>
      <c r="C96" s="5" t="s">
        <v>156</v>
      </c>
      <c r="D96" s="18">
        <f>IF(ISBLANK(C96),0,VLOOKUP(C96,Tableau1[],2,0))</f>
        <v>0</v>
      </c>
      <c r="E96" s="15">
        <f>IF(ISBLANK(C96),0,VLOOKUP(C96,Tableau1[],7,0))</f>
        <v>2</v>
      </c>
      <c r="F96" s="24">
        <f t="shared" si="11"/>
        <v>8.6666666666666661E-6</v>
      </c>
      <c r="G96" s="16" t="str">
        <f>IFERROR(IF(G$4=$D96,"x",IF(AND(((G$4-$D96)/VLOOKUP($C96,Tableau1[],6,0))=INT(((G$4-$D96)/VLOOKUP($C96,Tableau1[],6,0))),$C96&lt;&gt;""),"S","")),"")</f>
        <v/>
      </c>
      <c r="H96" s="17" t="str">
        <f>IFERROR(IF(H$4=$D96,"x",IF(AND(((H$4-$D96)/VLOOKUP($C96,Tableau1[],6,0))=INT(((H$4-$D96)/VLOOKUP($C96,Tableau1[],6,0))),$C96&lt;&gt;""),"S","")),"")</f>
        <v/>
      </c>
      <c r="I96" s="17" t="str">
        <f>IFERROR(IF(I$4=$D96,"x",IF(AND(((I$4-$D96)/VLOOKUP($C96,Tableau1[],6,0))=INT(((I$4-$D96)/VLOOKUP($C96,Tableau1[],6,0))),$C96&lt;&gt;""),"S","")),"")</f>
        <v/>
      </c>
      <c r="J96" s="17" t="str">
        <f>IFERROR(IF(J$4=$D96,"x",IF(AND(((J$4-$D96)/VLOOKUP($C96,Tableau1[],6,0))=INT(((J$4-$D96)/VLOOKUP($C96,Tableau1[],6,0))),$C96&lt;&gt;""),"S","")),"")</f>
        <v/>
      </c>
      <c r="K96" s="17" t="str">
        <f>IFERROR(IF(K$4=$D96,"x",IF(AND(((K$4-$D96)/VLOOKUP($C96,Tableau1[],6,0))=INT(((K$4-$D96)/VLOOKUP($C96,Tableau1[],6,0))),$C96&lt;&gt;""),"S","")),"")</f>
        <v/>
      </c>
      <c r="L96" s="17" t="str">
        <f>IFERROR(IF(L$4=$D96,"x",IF(AND(((L$4-$D96)/VLOOKUP($C96,Tableau1[],6,0))=INT(((L$4-$D96)/VLOOKUP($C96,Tableau1[],6,0))),$C96&lt;&gt;""),"S","")),"")</f>
        <v>S</v>
      </c>
      <c r="M96" s="17" t="str">
        <f>IFERROR(IF(M$4=$D96,"x",IF(AND(((M$4-$D96)/VLOOKUP($C96,Tableau1[],6,0))=INT(((M$4-$D96)/VLOOKUP($C96,Tableau1[],6,0))),$C96&lt;&gt;""),"S","")),"")</f>
        <v/>
      </c>
      <c r="N96" s="17" t="str">
        <f>IFERROR(IF(N$4=$D96,"x",IF(AND(((N$4-$D96)/VLOOKUP($C96,Tableau1[],6,0))=INT(((N$4-$D96)/VLOOKUP($C96,Tableau1[],6,0))),$C96&lt;&gt;""),"S","")),"")</f>
        <v/>
      </c>
      <c r="O96" s="17" t="str">
        <f>IFERROR(IF(O$4=$D96,"x",IF(AND(((O$4-$D96)/VLOOKUP($C96,Tableau1[],6,0))=INT(((O$4-$D96)/VLOOKUP($C96,Tableau1[],6,0))),$C96&lt;&gt;""),"S","")),"")</f>
        <v/>
      </c>
      <c r="P96" s="17" t="str">
        <f>IFERROR(IF(P$4=$D96,"x",IF(AND(((P$4-$D96)/VLOOKUP($C96,Tableau1[],6,0))=INT(((P$4-$D96)/VLOOKUP($C96,Tableau1[],6,0))),$C96&lt;&gt;""),"S","")),"")</f>
        <v/>
      </c>
      <c r="Q96" s="17" t="str">
        <f>IFERROR(IF(Q$4=$D96,"x",IF(AND(((Q$4-$D96)/VLOOKUP($C96,Tableau1[],6,0))=INT(((Q$4-$D96)/VLOOKUP($C96,Tableau1[],6,0))),$C96&lt;&gt;""),"S","")),"")</f>
        <v/>
      </c>
      <c r="R96" s="17" t="str">
        <f>IFERROR(IF(R$4=$D96,"x",IF(AND(((R$4-$D96)/VLOOKUP($C96,Tableau1[],6,0))=INT(((R$4-$D96)/VLOOKUP($C96,Tableau1[],6,0))),$C96&lt;&gt;""),"S","")),"")</f>
        <v/>
      </c>
      <c r="S96" s="17" t="str">
        <f>IFERROR(IF(S$4=$D96,"x",IF(AND(((S$4-$D96)/VLOOKUP($C96,Tableau1[],6,0))=INT(((S$4-$D96)/VLOOKUP($C96,Tableau1[],6,0))),$C96&lt;&gt;""),"S","")),"")</f>
        <v>S</v>
      </c>
      <c r="T96" s="17" t="str">
        <f>IFERROR(IF(T$4=$D96,"x",IF(AND(((T$4-$D96)/VLOOKUP($C96,Tableau1[],6,0))=INT(((T$4-$D96)/VLOOKUP($C96,Tableau1[],6,0))),$C96&lt;&gt;""),"S","")),"")</f>
        <v/>
      </c>
      <c r="U96" s="17" t="str">
        <f>IFERROR(IF(U$4=$D96,"x",IF(AND(((U$4-$D96)/VLOOKUP($C96,Tableau1[],6,0))=INT(((U$4-$D96)/VLOOKUP($C96,Tableau1[],6,0))),$C96&lt;&gt;""),"S","")),"")</f>
        <v/>
      </c>
      <c r="V96" s="17" t="str">
        <f>IFERROR(IF(V$4=$D96,"x",IF(AND(((V$4-$D96)/VLOOKUP($C96,Tableau1[],6,0))=INT(((V$4-$D96)/VLOOKUP($C96,Tableau1[],6,0))),$C96&lt;&gt;""),"S","")),"")</f>
        <v/>
      </c>
      <c r="W96" s="17" t="str">
        <f>IFERROR(IF(W$4=$D96,"x",IF(AND(((W$4-$D96)/VLOOKUP($C96,Tableau1[],6,0))=INT(((W$4-$D96)/VLOOKUP($C96,Tableau1[],6,0))),$C96&lt;&gt;""),"S","")),"")</f>
        <v/>
      </c>
      <c r="X96" s="17" t="str">
        <f>IFERROR(IF(X$4=$D96,"x",IF(AND(((X$4-$D96)/VLOOKUP($C96,Tableau1[],6,0))=INT(((X$4-$D96)/VLOOKUP($C96,Tableau1[],6,0))),$C96&lt;&gt;""),"S","")),"")</f>
        <v/>
      </c>
      <c r="Y96" s="17" t="str">
        <f>IFERROR(IF(Y$4=$D96,"x",IF(AND(((Y$4-$D96)/VLOOKUP($C96,Tableau1[],6,0))=INT(((Y$4-$D96)/VLOOKUP($C96,Tableau1[],6,0))),$C96&lt;&gt;""),"S","")),"")</f>
        <v/>
      </c>
      <c r="Z96" s="17" t="str">
        <f>IFERROR(IF(Z$4=$D96,"x",IF(AND(((Z$4-$D96)/VLOOKUP($C96,Tableau1[],6,0))=INT(((Z$4-$D96)/VLOOKUP($C96,Tableau1[],6,0))),$C96&lt;&gt;""),"S","")),"")</f>
        <v>S</v>
      </c>
      <c r="AA96" s="17" t="str">
        <f>IFERROR(IF(AA$4=$D96,"x",IF(AND(((AA$4-$D96)/VLOOKUP($C96,Tableau1[],6,0))=INT(((AA$4-$D96)/VLOOKUP($C96,Tableau1[],6,0))),$C96&lt;&gt;""),"S","")),"")</f>
        <v/>
      </c>
      <c r="AB96" s="17" t="str">
        <f>IFERROR(IF(AB$4=$D96,"x",IF(AND(((AB$4-$D96)/VLOOKUP($C96,Tableau1[],6,0))=INT(((AB$4-$D96)/VLOOKUP($C96,Tableau1[],6,0))),$C96&lt;&gt;""),"S","")),"")</f>
        <v/>
      </c>
      <c r="AC96" s="17" t="str">
        <f>IFERROR(IF(AC$4=$D96,"x",IF(AND(((AC$4-$D96)/VLOOKUP($C96,Tableau1[],6,0))=INT(((AC$4-$D96)/VLOOKUP($C96,Tableau1[],6,0))),$C96&lt;&gt;""),"S","")),"")</f>
        <v/>
      </c>
      <c r="AD96" s="17" t="str">
        <f>IFERROR(IF(AD$4=$D96,"x",IF(AND(((AD$4-$D96)/VLOOKUP($C96,Tableau1[],6,0))=INT(((AD$4-$D96)/VLOOKUP($C96,Tableau1[],6,0))),$C96&lt;&gt;""),"S","")),"")</f>
        <v/>
      </c>
      <c r="AE96" s="17" t="str">
        <f>IFERROR(IF(AE$4=$D96,"x",IF(AND(((AE$4-$D96)/VLOOKUP($C96,Tableau1[],6,0))=INT(((AE$4-$D96)/VLOOKUP($C96,Tableau1[],6,0))),$C96&lt;&gt;""),"S","")),"")</f>
        <v/>
      </c>
      <c r="AF96" s="17" t="str">
        <f>IFERROR(IF(AF$4=$D96,"x",IF(AND(((AF$4-$D96)/VLOOKUP($C96,Tableau1[],6,0))=INT(((AF$4-$D96)/VLOOKUP($C96,Tableau1[],6,0))),$C96&lt;&gt;""),"S","")),"")</f>
        <v/>
      </c>
      <c r="AG96" s="17" t="str">
        <f>IFERROR(IF(AG$4=$D96,"x",IF(AND(((AG$4-$D96)/VLOOKUP($C96,Tableau1[],6,0))=INT(((AG$4-$D96)/VLOOKUP($C96,Tableau1[],6,0))),$C96&lt;&gt;""),"S","")),"")</f>
        <v>S</v>
      </c>
      <c r="AH96" s="55" t="str">
        <f>IFERROR(IF(AH$4=$D96,"x",IF(AND(((AH$4-$D96)/VLOOKUP($C96,Tableau1[],6,0))=INT(((AH$4-$D96)/VLOOKUP($C96,Tableau1[],6,0))),$C96&lt;&gt;""),"S","")),"")</f>
        <v/>
      </c>
      <c r="AI96" s="7"/>
      <c r="AK96" s="100"/>
      <c r="AL96" s="100"/>
      <c r="AM96" s="100"/>
      <c r="AN96" s="100"/>
      <c r="AO96" s="100"/>
      <c r="AP96" s="100"/>
      <c r="AQ96" s="100"/>
      <c r="AR96" s="100"/>
      <c r="AS96" s="100"/>
      <c r="AT96" s="100"/>
      <c r="AU96" s="100"/>
      <c r="AV96" s="100"/>
      <c r="AW96" s="100"/>
      <c r="AX96" s="100"/>
      <c r="AY96" s="100"/>
      <c r="AZ96" s="100"/>
      <c r="BA96" s="100"/>
      <c r="BB96" s="100"/>
      <c r="BC96" s="100"/>
      <c r="BD96" s="100"/>
      <c r="BE96" s="100"/>
      <c r="BF96" s="100"/>
      <c r="BG96" s="100"/>
      <c r="BH96" s="100"/>
      <c r="BI96" s="100"/>
      <c r="BJ96" s="100"/>
      <c r="BK96" s="100"/>
      <c r="BL96" s="100"/>
      <c r="BM96" s="100"/>
      <c r="BN96" s="100"/>
      <c r="BO96" s="100"/>
      <c r="BP96" s="100"/>
      <c r="BQ96" s="100"/>
      <c r="BR96" s="100"/>
      <c r="BS96" s="100"/>
      <c r="BT96" s="100"/>
      <c r="BU96" s="100"/>
      <c r="BV96" s="100"/>
      <c r="BW96" s="100"/>
      <c r="BX96" s="100"/>
    </row>
    <row r="97" spans="1:76">
      <c r="A97" s="93"/>
      <c r="B97" s="52"/>
      <c r="C97" s="5" t="s">
        <v>157</v>
      </c>
      <c r="D97" s="18">
        <f>IF(ISBLANK(C97),0,VLOOKUP(C97,Tableau1[],2,0))</f>
        <v>0</v>
      </c>
      <c r="E97" s="15">
        <f>IF(ISBLANK(C97),0,VLOOKUP(C97,Tableau1[],7,0))</f>
        <v>20</v>
      </c>
      <c r="F97" s="24">
        <f t="shared" si="11"/>
        <v>8.6666666666666668E-5</v>
      </c>
      <c r="G97" s="16" t="str">
        <f>IFERROR(IF(G$4=$D97,"x",IF(AND(((G$4-$D97)/VLOOKUP($C97,Tableau1[],6,0))=INT(((G$4-$D97)/VLOOKUP($C97,Tableau1[],6,0))),$C97&lt;&gt;""),"S","")),"")</f>
        <v/>
      </c>
      <c r="H97" s="17" t="str">
        <f>IFERROR(IF(H$4=$D97,"x",IF(AND(((H$4-$D97)/VLOOKUP($C97,Tableau1[],6,0))=INT(((H$4-$D97)/VLOOKUP($C97,Tableau1[],6,0))),$C97&lt;&gt;""),"S","")),"")</f>
        <v/>
      </c>
      <c r="I97" s="17" t="str">
        <f>IFERROR(IF(I$4=$D97,"x",IF(AND(((I$4-$D97)/VLOOKUP($C97,Tableau1[],6,0))=INT(((I$4-$D97)/VLOOKUP($C97,Tableau1[],6,0))),$C97&lt;&gt;""),"S","")),"")</f>
        <v/>
      </c>
      <c r="J97" s="17" t="str">
        <f>IFERROR(IF(J$4=$D97,"x",IF(AND(((J$4-$D97)/VLOOKUP($C97,Tableau1[],6,0))=INT(((J$4-$D97)/VLOOKUP($C97,Tableau1[],6,0))),$C97&lt;&gt;""),"S","")),"")</f>
        <v/>
      </c>
      <c r="K97" s="17" t="str">
        <f>IFERROR(IF(K$4=$D97,"x",IF(AND(((K$4-$D97)/VLOOKUP($C97,Tableau1[],6,0))=INT(((K$4-$D97)/VLOOKUP($C97,Tableau1[],6,0))),$C97&lt;&gt;""),"S","")),"")</f>
        <v/>
      </c>
      <c r="L97" s="17" t="str">
        <f>IFERROR(IF(L$4=$D97,"x",IF(AND(((L$4-$D97)/VLOOKUP($C97,Tableau1[],6,0))=INT(((L$4-$D97)/VLOOKUP($C97,Tableau1[],6,0))),$C97&lt;&gt;""),"S","")),"")</f>
        <v>S</v>
      </c>
      <c r="M97" s="17" t="str">
        <f>IFERROR(IF(M$4=$D97,"x",IF(AND(((M$4-$D97)/VLOOKUP($C97,Tableau1[],6,0))=INT(((M$4-$D97)/VLOOKUP($C97,Tableau1[],6,0))),$C97&lt;&gt;""),"S","")),"")</f>
        <v/>
      </c>
      <c r="N97" s="17" t="str">
        <f>IFERROR(IF(N$4=$D97,"x",IF(AND(((N$4-$D97)/VLOOKUP($C97,Tableau1[],6,0))=INT(((N$4-$D97)/VLOOKUP($C97,Tableau1[],6,0))),$C97&lt;&gt;""),"S","")),"")</f>
        <v/>
      </c>
      <c r="O97" s="17" t="str">
        <f>IFERROR(IF(O$4=$D97,"x",IF(AND(((O$4-$D97)/VLOOKUP($C97,Tableau1[],6,0))=INT(((O$4-$D97)/VLOOKUP($C97,Tableau1[],6,0))),$C97&lt;&gt;""),"S","")),"")</f>
        <v/>
      </c>
      <c r="P97" s="17" t="str">
        <f>IFERROR(IF(P$4=$D97,"x",IF(AND(((P$4-$D97)/VLOOKUP($C97,Tableau1[],6,0))=INT(((P$4-$D97)/VLOOKUP($C97,Tableau1[],6,0))),$C97&lt;&gt;""),"S","")),"")</f>
        <v/>
      </c>
      <c r="Q97" s="17" t="str">
        <f>IFERROR(IF(Q$4=$D97,"x",IF(AND(((Q$4-$D97)/VLOOKUP($C97,Tableau1[],6,0))=INT(((Q$4-$D97)/VLOOKUP($C97,Tableau1[],6,0))),$C97&lt;&gt;""),"S","")),"")</f>
        <v/>
      </c>
      <c r="R97" s="17" t="str">
        <f>IFERROR(IF(R$4=$D97,"x",IF(AND(((R$4-$D97)/VLOOKUP($C97,Tableau1[],6,0))=INT(((R$4-$D97)/VLOOKUP($C97,Tableau1[],6,0))),$C97&lt;&gt;""),"S","")),"")</f>
        <v/>
      </c>
      <c r="S97" s="17" t="str">
        <f>IFERROR(IF(S$4=$D97,"x",IF(AND(((S$4-$D97)/VLOOKUP($C97,Tableau1[],6,0))=INT(((S$4-$D97)/VLOOKUP($C97,Tableau1[],6,0))),$C97&lt;&gt;""),"S","")),"")</f>
        <v>S</v>
      </c>
      <c r="T97" s="17" t="str">
        <f>IFERROR(IF(T$4=$D97,"x",IF(AND(((T$4-$D97)/VLOOKUP($C97,Tableau1[],6,0))=INT(((T$4-$D97)/VLOOKUP($C97,Tableau1[],6,0))),$C97&lt;&gt;""),"S","")),"")</f>
        <v/>
      </c>
      <c r="U97" s="17" t="str">
        <f>IFERROR(IF(U$4=$D97,"x",IF(AND(((U$4-$D97)/VLOOKUP($C97,Tableau1[],6,0))=INT(((U$4-$D97)/VLOOKUP($C97,Tableau1[],6,0))),$C97&lt;&gt;""),"S","")),"")</f>
        <v/>
      </c>
      <c r="V97" s="17" t="str">
        <f>IFERROR(IF(V$4=$D97,"x",IF(AND(((V$4-$D97)/VLOOKUP($C97,Tableau1[],6,0))=INT(((V$4-$D97)/VLOOKUP($C97,Tableau1[],6,0))),$C97&lt;&gt;""),"S","")),"")</f>
        <v/>
      </c>
      <c r="W97" s="17" t="str">
        <f>IFERROR(IF(W$4=$D97,"x",IF(AND(((W$4-$D97)/VLOOKUP($C97,Tableau1[],6,0))=INT(((W$4-$D97)/VLOOKUP($C97,Tableau1[],6,0))),$C97&lt;&gt;""),"S","")),"")</f>
        <v/>
      </c>
      <c r="X97" s="17" t="str">
        <f>IFERROR(IF(X$4=$D97,"x",IF(AND(((X$4-$D97)/VLOOKUP($C97,Tableau1[],6,0))=INT(((X$4-$D97)/VLOOKUP($C97,Tableau1[],6,0))),$C97&lt;&gt;""),"S","")),"")</f>
        <v/>
      </c>
      <c r="Y97" s="17" t="str">
        <f>IFERROR(IF(Y$4=$D97,"x",IF(AND(((Y$4-$D97)/VLOOKUP($C97,Tableau1[],6,0))=INT(((Y$4-$D97)/VLOOKUP($C97,Tableau1[],6,0))),$C97&lt;&gt;""),"S","")),"")</f>
        <v/>
      </c>
      <c r="Z97" s="17" t="str">
        <f>IFERROR(IF(Z$4=$D97,"x",IF(AND(((Z$4-$D97)/VLOOKUP($C97,Tableau1[],6,0))=INT(((Z$4-$D97)/VLOOKUP($C97,Tableau1[],6,0))),$C97&lt;&gt;""),"S","")),"")</f>
        <v>S</v>
      </c>
      <c r="AA97" s="17" t="str">
        <f>IFERROR(IF(AA$4=$D97,"x",IF(AND(((AA$4-$D97)/VLOOKUP($C97,Tableau1[],6,0))=INT(((AA$4-$D97)/VLOOKUP($C97,Tableau1[],6,0))),$C97&lt;&gt;""),"S","")),"")</f>
        <v/>
      </c>
      <c r="AB97" s="17" t="str">
        <f>IFERROR(IF(AB$4=$D97,"x",IF(AND(((AB$4-$D97)/VLOOKUP($C97,Tableau1[],6,0))=INT(((AB$4-$D97)/VLOOKUP($C97,Tableau1[],6,0))),$C97&lt;&gt;""),"S","")),"")</f>
        <v/>
      </c>
      <c r="AC97" s="17" t="str">
        <f>IFERROR(IF(AC$4=$D97,"x",IF(AND(((AC$4-$D97)/VLOOKUP($C97,Tableau1[],6,0))=INT(((AC$4-$D97)/VLOOKUP($C97,Tableau1[],6,0))),$C97&lt;&gt;""),"S","")),"")</f>
        <v/>
      </c>
      <c r="AD97" s="17" t="str">
        <f>IFERROR(IF(AD$4=$D97,"x",IF(AND(((AD$4-$D97)/VLOOKUP($C97,Tableau1[],6,0))=INT(((AD$4-$D97)/VLOOKUP($C97,Tableau1[],6,0))),$C97&lt;&gt;""),"S","")),"")</f>
        <v/>
      </c>
      <c r="AE97" s="17" t="str">
        <f>IFERROR(IF(AE$4=$D97,"x",IF(AND(((AE$4-$D97)/VLOOKUP($C97,Tableau1[],6,0))=INT(((AE$4-$D97)/VLOOKUP($C97,Tableau1[],6,0))),$C97&lt;&gt;""),"S","")),"")</f>
        <v/>
      </c>
      <c r="AF97" s="17" t="str">
        <f>IFERROR(IF(AF$4=$D97,"x",IF(AND(((AF$4-$D97)/VLOOKUP($C97,Tableau1[],6,0))=INT(((AF$4-$D97)/VLOOKUP($C97,Tableau1[],6,0))),$C97&lt;&gt;""),"S","")),"")</f>
        <v/>
      </c>
      <c r="AG97" s="17" t="str">
        <f>IFERROR(IF(AG$4=$D97,"x",IF(AND(((AG$4-$D97)/VLOOKUP($C97,Tableau1[],6,0))=INT(((AG$4-$D97)/VLOOKUP($C97,Tableau1[],6,0))),$C97&lt;&gt;""),"S","")),"")</f>
        <v>S</v>
      </c>
      <c r="AH97" s="55" t="str">
        <f>IFERROR(IF(AH$4=$D97,"x",IF(AND(((AH$4-$D97)/VLOOKUP($C97,Tableau1[],6,0))=INT(((AH$4-$D97)/VLOOKUP($C97,Tableau1[],6,0))),$C97&lt;&gt;""),"S","")),"")</f>
        <v/>
      </c>
      <c r="AI97" s="7"/>
      <c r="AK97" s="100"/>
      <c r="AL97" s="100"/>
      <c r="AM97" s="100"/>
      <c r="AN97" s="100"/>
      <c r="AO97" s="100"/>
      <c r="AP97" s="100"/>
      <c r="AQ97" s="100"/>
      <c r="AR97" s="100"/>
      <c r="AS97" s="100"/>
      <c r="AT97" s="100"/>
      <c r="AU97" s="100"/>
      <c r="AV97" s="100"/>
      <c r="AW97" s="100"/>
      <c r="AX97" s="100"/>
      <c r="AY97" s="100"/>
      <c r="AZ97" s="100"/>
      <c r="BA97" s="100"/>
      <c r="BB97" s="100"/>
      <c r="BC97" s="100"/>
      <c r="BD97" s="100"/>
      <c r="BE97" s="100"/>
      <c r="BF97" s="100"/>
      <c r="BG97" s="100"/>
      <c r="BH97" s="100"/>
      <c r="BI97" s="100"/>
      <c r="BJ97" s="100"/>
      <c r="BK97" s="100"/>
      <c r="BL97" s="100"/>
      <c r="BM97" s="100"/>
      <c r="BN97" s="100"/>
      <c r="BO97" s="100"/>
      <c r="BP97" s="100"/>
      <c r="BQ97" s="100"/>
      <c r="BR97" s="100"/>
      <c r="BS97" s="100"/>
      <c r="BT97" s="100"/>
      <c r="BU97" s="100"/>
      <c r="BV97" s="100"/>
      <c r="BW97" s="100"/>
      <c r="BX97" s="100"/>
    </row>
    <row r="98" spans="1:76">
      <c r="A98" s="93"/>
      <c r="B98" s="52"/>
      <c r="C98" s="5" t="s">
        <v>158</v>
      </c>
      <c r="D98" s="18">
        <f>IF(ISBLANK(C98),0,VLOOKUP(C98,Tableau1[],2,0))</f>
        <v>0</v>
      </c>
      <c r="E98" s="15">
        <f>IF(ISBLANK(C98),0,VLOOKUP(C98,Tableau1[],7,0))</f>
        <v>20</v>
      </c>
      <c r="F98" s="24">
        <f t="shared" si="11"/>
        <v>8.6666666666666668E-5</v>
      </c>
      <c r="G98" s="16" t="str">
        <f>IFERROR(IF(G$4=$D98,"x",IF(AND(((G$4-$D98)/VLOOKUP($C98,Tableau1[],6,0))=INT(((G$4-$D98)/VLOOKUP($C98,Tableau1[],6,0))),$C98&lt;&gt;""),"S","")),"")</f>
        <v/>
      </c>
      <c r="H98" s="17" t="str">
        <f>IFERROR(IF(H$4=$D98,"x",IF(AND(((H$4-$D98)/VLOOKUP($C98,Tableau1[],6,0))=INT(((H$4-$D98)/VLOOKUP($C98,Tableau1[],6,0))),$C98&lt;&gt;""),"S","")),"")</f>
        <v/>
      </c>
      <c r="I98" s="17" t="str">
        <f>IFERROR(IF(I$4=$D98,"x",IF(AND(((I$4-$D98)/VLOOKUP($C98,Tableau1[],6,0))=INT(((I$4-$D98)/VLOOKUP($C98,Tableau1[],6,0))),$C98&lt;&gt;""),"S","")),"")</f>
        <v/>
      </c>
      <c r="J98" s="17" t="str">
        <f>IFERROR(IF(J$4=$D98,"x",IF(AND(((J$4-$D98)/VLOOKUP($C98,Tableau1[],6,0))=INT(((J$4-$D98)/VLOOKUP($C98,Tableau1[],6,0))),$C98&lt;&gt;""),"S","")),"")</f>
        <v/>
      </c>
      <c r="K98" s="17" t="str">
        <f>IFERROR(IF(K$4=$D98,"x",IF(AND(((K$4-$D98)/VLOOKUP($C98,Tableau1[],6,0))=INT(((K$4-$D98)/VLOOKUP($C98,Tableau1[],6,0))),$C98&lt;&gt;""),"S","")),"")</f>
        <v/>
      </c>
      <c r="L98" s="17" t="str">
        <f>IFERROR(IF(L$4=$D98,"x",IF(AND(((L$4-$D98)/VLOOKUP($C98,Tableau1[],6,0))=INT(((L$4-$D98)/VLOOKUP($C98,Tableau1[],6,0))),$C98&lt;&gt;""),"S","")),"")</f>
        <v/>
      </c>
      <c r="M98" s="17" t="str">
        <f>IFERROR(IF(M$4=$D98,"x",IF(AND(((M$4-$D98)/VLOOKUP($C98,Tableau1[],6,0))=INT(((M$4-$D98)/VLOOKUP($C98,Tableau1[],6,0))),$C98&lt;&gt;""),"S","")),"")</f>
        <v/>
      </c>
      <c r="N98" s="17" t="str">
        <f>IFERROR(IF(N$4=$D98,"x",IF(AND(((N$4-$D98)/VLOOKUP($C98,Tableau1[],6,0))=INT(((N$4-$D98)/VLOOKUP($C98,Tableau1[],6,0))),$C98&lt;&gt;""),"S","")),"")</f>
        <v/>
      </c>
      <c r="O98" s="17" t="str">
        <f>IFERROR(IF(O$4=$D98,"x",IF(AND(((O$4-$D98)/VLOOKUP($C98,Tableau1[],6,0))=INT(((O$4-$D98)/VLOOKUP($C98,Tableau1[],6,0))),$C98&lt;&gt;""),"S","")),"")</f>
        <v/>
      </c>
      <c r="P98" s="17" t="str">
        <f>IFERROR(IF(P$4=$D98,"x",IF(AND(((P$4-$D98)/VLOOKUP($C98,Tableau1[],6,0))=INT(((P$4-$D98)/VLOOKUP($C98,Tableau1[],6,0))),$C98&lt;&gt;""),"S","")),"")</f>
        <v/>
      </c>
      <c r="Q98" s="17" t="str">
        <f>IFERROR(IF(Q$4=$D98,"x",IF(AND(((Q$4-$D98)/VLOOKUP($C98,Tableau1[],6,0))=INT(((Q$4-$D98)/VLOOKUP($C98,Tableau1[],6,0))),$C98&lt;&gt;""),"S","")),"")</f>
        <v>S</v>
      </c>
      <c r="R98" s="17" t="str">
        <f>IFERROR(IF(R$4=$D98,"x",IF(AND(((R$4-$D98)/VLOOKUP($C98,Tableau1[],6,0))=INT(((R$4-$D98)/VLOOKUP($C98,Tableau1[],6,0))),$C98&lt;&gt;""),"S","")),"")</f>
        <v/>
      </c>
      <c r="S98" s="17" t="str">
        <f>IFERROR(IF(S$4=$D98,"x",IF(AND(((S$4-$D98)/VLOOKUP($C98,Tableau1[],6,0))=INT(((S$4-$D98)/VLOOKUP($C98,Tableau1[],6,0))),$C98&lt;&gt;""),"S","")),"")</f>
        <v/>
      </c>
      <c r="T98" s="17" t="str">
        <f>IFERROR(IF(T$4=$D98,"x",IF(AND(((T$4-$D98)/VLOOKUP($C98,Tableau1[],6,0))=INT(((T$4-$D98)/VLOOKUP($C98,Tableau1[],6,0))),$C98&lt;&gt;""),"S","")),"")</f>
        <v/>
      </c>
      <c r="U98" s="17" t="str">
        <f>IFERROR(IF(U$4=$D98,"x",IF(AND(((U$4-$D98)/VLOOKUP($C98,Tableau1[],6,0))=INT(((U$4-$D98)/VLOOKUP($C98,Tableau1[],6,0))),$C98&lt;&gt;""),"S","")),"")</f>
        <v/>
      </c>
      <c r="V98" s="17" t="str">
        <f>IFERROR(IF(V$4=$D98,"x",IF(AND(((V$4-$D98)/VLOOKUP($C98,Tableau1[],6,0))=INT(((V$4-$D98)/VLOOKUP($C98,Tableau1[],6,0))),$C98&lt;&gt;""),"S","")),"")</f>
        <v/>
      </c>
      <c r="W98" s="17" t="str">
        <f>IFERROR(IF(W$4=$D98,"x",IF(AND(((W$4-$D98)/VLOOKUP($C98,Tableau1[],6,0))=INT(((W$4-$D98)/VLOOKUP($C98,Tableau1[],6,0))),$C98&lt;&gt;""),"S","")),"")</f>
        <v/>
      </c>
      <c r="X98" s="17" t="str">
        <f>IFERROR(IF(X$4=$D98,"x",IF(AND(((X$4-$D98)/VLOOKUP($C98,Tableau1[],6,0))=INT(((X$4-$D98)/VLOOKUP($C98,Tableau1[],6,0))),$C98&lt;&gt;""),"S","")),"")</f>
        <v/>
      </c>
      <c r="Y98" s="17" t="str">
        <f>IFERROR(IF(Y$4=$D98,"x",IF(AND(((Y$4-$D98)/VLOOKUP($C98,Tableau1[],6,0))=INT(((Y$4-$D98)/VLOOKUP($C98,Tableau1[],6,0))),$C98&lt;&gt;""),"S","")),"")</f>
        <v/>
      </c>
      <c r="Z98" s="17" t="str">
        <f>IFERROR(IF(Z$4=$D98,"x",IF(AND(((Z$4-$D98)/VLOOKUP($C98,Tableau1[],6,0))=INT(((Z$4-$D98)/VLOOKUP($C98,Tableau1[],6,0))),$C98&lt;&gt;""),"S","")),"")</f>
        <v/>
      </c>
      <c r="AA98" s="17" t="str">
        <f>IFERROR(IF(AA$4=$D98,"x",IF(AND(((AA$4-$D98)/VLOOKUP($C98,Tableau1[],6,0))=INT(((AA$4-$D98)/VLOOKUP($C98,Tableau1[],6,0))),$C98&lt;&gt;""),"S","")),"")</f>
        <v/>
      </c>
      <c r="AB98" s="17" t="str">
        <f>IFERROR(IF(AB$4=$D98,"x",IF(AND(((AB$4-$D98)/VLOOKUP($C98,Tableau1[],6,0))=INT(((AB$4-$D98)/VLOOKUP($C98,Tableau1[],6,0))),$C98&lt;&gt;""),"S","")),"")</f>
        <v/>
      </c>
      <c r="AC98" s="17" t="str">
        <f>IFERROR(IF(AC$4=$D98,"x",IF(AND(((AC$4-$D98)/VLOOKUP($C98,Tableau1[],6,0))=INT(((AC$4-$D98)/VLOOKUP($C98,Tableau1[],6,0))),$C98&lt;&gt;""),"S","")),"")</f>
        <v/>
      </c>
      <c r="AD98" s="17" t="str">
        <f>IFERROR(IF(AD$4=$D98,"x",IF(AND(((AD$4-$D98)/VLOOKUP($C98,Tableau1[],6,0))=INT(((AD$4-$D98)/VLOOKUP($C98,Tableau1[],6,0))),$C98&lt;&gt;""),"S","")),"")</f>
        <v/>
      </c>
      <c r="AE98" s="17" t="str">
        <f>IFERROR(IF(AE$4=$D98,"x",IF(AND(((AE$4-$D98)/VLOOKUP($C98,Tableau1[],6,0))=INT(((AE$4-$D98)/VLOOKUP($C98,Tableau1[],6,0))),$C98&lt;&gt;""),"S","")),"")</f>
        <v/>
      </c>
      <c r="AF98" s="17" t="str">
        <f>IFERROR(IF(AF$4=$D98,"x",IF(AND(((AF$4-$D98)/VLOOKUP($C98,Tableau1[],6,0))=INT(((AF$4-$D98)/VLOOKUP($C98,Tableau1[],6,0))),$C98&lt;&gt;""),"S","")),"")</f>
        <v>S</v>
      </c>
      <c r="AG98" s="17" t="str">
        <f>IFERROR(IF(AG$4=$D98,"x",IF(AND(((AG$4-$D98)/VLOOKUP($C98,Tableau1[],6,0))=INT(((AG$4-$D98)/VLOOKUP($C98,Tableau1[],6,0))),$C98&lt;&gt;""),"S","")),"")</f>
        <v/>
      </c>
      <c r="AH98" s="55" t="str">
        <f>IFERROR(IF(AH$4=$D98,"x",IF(AND(((AH$4-$D98)/VLOOKUP($C98,Tableau1[],6,0))=INT(((AH$4-$D98)/VLOOKUP($C98,Tableau1[],6,0))),$C98&lt;&gt;""),"S","")),"")</f>
        <v/>
      </c>
      <c r="AI98" s="7"/>
      <c r="AK98" s="100"/>
      <c r="AL98" s="100"/>
      <c r="AM98" s="100"/>
      <c r="AN98" s="100"/>
      <c r="AO98" s="100"/>
      <c r="AP98" s="100"/>
      <c r="AQ98" s="100"/>
      <c r="AR98" s="100"/>
      <c r="AS98" s="100"/>
      <c r="AT98" s="100"/>
      <c r="AU98" s="100"/>
      <c r="AV98" s="100"/>
      <c r="AW98" s="100"/>
      <c r="AX98" s="100"/>
      <c r="AY98" s="100"/>
      <c r="AZ98" s="100"/>
      <c r="BA98" s="100"/>
      <c r="BB98" s="100"/>
      <c r="BC98" s="100"/>
      <c r="BD98" s="100"/>
      <c r="BE98" s="100"/>
      <c r="BF98" s="100"/>
      <c r="BG98" s="100"/>
      <c r="BH98" s="100"/>
      <c r="BI98" s="100"/>
      <c r="BJ98" s="100"/>
      <c r="BK98" s="100"/>
      <c r="BL98" s="100"/>
      <c r="BM98" s="100"/>
      <c r="BN98" s="100"/>
      <c r="BO98" s="100"/>
      <c r="BP98" s="100"/>
      <c r="BQ98" s="100"/>
      <c r="BR98" s="100"/>
      <c r="BS98" s="100"/>
      <c r="BT98" s="100"/>
      <c r="BU98" s="100"/>
      <c r="BV98" s="100"/>
      <c r="BW98" s="100"/>
      <c r="BX98" s="100"/>
    </row>
    <row r="99" spans="1:76">
      <c r="A99" s="93"/>
      <c r="B99" s="52"/>
      <c r="C99" s="5" t="s">
        <v>159</v>
      </c>
      <c r="D99" s="18"/>
      <c r="E99" s="15">
        <f>IF(ISBLANK(C99),0,VLOOKUP(C99,Tableau1[],7,0))</f>
        <v>10</v>
      </c>
      <c r="F99" s="24">
        <f t="shared" si="11"/>
        <v>4.3333333333333334E-5</v>
      </c>
      <c r="G99" s="16" t="str">
        <f>IFERROR(IF(G$4=$D99,"x",IF(AND(((G$4-$D99)/VLOOKUP($C99,Tableau1[],6,0))=INT(((G$4-$D99)/VLOOKUP($C99,Tableau1[],6,0))),$C99&lt;&gt;""),"S","")),"")</f>
        <v/>
      </c>
      <c r="H99" s="17" t="str">
        <f>IFERROR(IF(H$4=$D99,"x",IF(AND(((H$4-$D99)/VLOOKUP($C99,Tableau1[],6,0))=INT(((H$4-$D99)/VLOOKUP($C99,Tableau1[],6,0))),$C99&lt;&gt;""),"S","")),"")</f>
        <v/>
      </c>
      <c r="I99" s="17" t="str">
        <f>IFERROR(IF(I$4=$D99,"x",IF(AND(((I$4-$D99)/VLOOKUP($C99,Tableau1[],6,0))=INT(((I$4-$D99)/VLOOKUP($C99,Tableau1[],6,0))),$C99&lt;&gt;""),"S","")),"")</f>
        <v/>
      </c>
      <c r="J99" s="17" t="str">
        <f>IFERROR(IF(J$4=$D99,"x",IF(AND(((J$4-$D99)/VLOOKUP($C99,Tableau1[],6,0))=INT(((J$4-$D99)/VLOOKUP($C99,Tableau1[],6,0))),$C99&lt;&gt;""),"S","")),"")</f>
        <v/>
      </c>
      <c r="K99" s="17" t="str">
        <f>IFERROR(IF(K$4=$D99,"x",IF(AND(((K$4-$D99)/VLOOKUP($C99,Tableau1[],6,0))=INT(((K$4-$D99)/VLOOKUP($C99,Tableau1[],6,0))),$C99&lt;&gt;""),"S","")),"")</f>
        <v/>
      </c>
      <c r="L99" s="17" t="str">
        <f>IFERROR(IF(L$4=$D99,"x",IF(AND(((L$4-$D99)/VLOOKUP($C99,Tableau1[],6,0))=INT(((L$4-$D99)/VLOOKUP($C99,Tableau1[],6,0))),$C99&lt;&gt;""),"S","")),"")</f>
        <v/>
      </c>
      <c r="M99" s="17" t="str">
        <f>IFERROR(IF(M$4=$D99,"x",IF(AND(((M$4-$D99)/VLOOKUP($C99,Tableau1[],6,0))=INT(((M$4-$D99)/VLOOKUP($C99,Tableau1[],6,0))),$C99&lt;&gt;""),"S","")),"")</f>
        <v/>
      </c>
      <c r="N99" s="17" t="str">
        <f>IFERROR(IF(N$4=$D99,"x",IF(AND(((N$4-$D99)/VLOOKUP($C99,Tableau1[],6,0))=INT(((N$4-$D99)/VLOOKUP($C99,Tableau1[],6,0))),$C99&lt;&gt;""),"S","")),"")</f>
        <v/>
      </c>
      <c r="O99" s="17" t="str">
        <f>IFERROR(IF(O$4=$D99,"x",IF(AND(((O$4-$D99)/VLOOKUP($C99,Tableau1[],6,0))=INT(((O$4-$D99)/VLOOKUP($C99,Tableau1[],6,0))),$C99&lt;&gt;""),"S","")),"")</f>
        <v/>
      </c>
      <c r="P99" s="17" t="str">
        <f>IFERROR(IF(P$4=$D99,"x",IF(AND(((P$4-$D99)/VLOOKUP($C99,Tableau1[],6,0))=INT(((P$4-$D99)/VLOOKUP($C99,Tableau1[],6,0))),$C99&lt;&gt;""),"S","")),"")</f>
        <v/>
      </c>
      <c r="Q99" s="17" t="str">
        <f>IFERROR(IF(Q$4=$D99,"x",IF(AND(((Q$4-$D99)/VLOOKUP($C99,Tableau1[],6,0))=INT(((Q$4-$D99)/VLOOKUP($C99,Tableau1[],6,0))),$C99&lt;&gt;""),"S","")),"")</f>
        <v>S</v>
      </c>
      <c r="R99" s="17" t="str">
        <f>IFERROR(IF(R$4=$D99,"x",IF(AND(((R$4-$D99)/VLOOKUP($C99,Tableau1[],6,0))=INT(((R$4-$D99)/VLOOKUP($C99,Tableau1[],6,0))),$C99&lt;&gt;""),"S","")),"")</f>
        <v/>
      </c>
      <c r="S99" s="17" t="str">
        <f>IFERROR(IF(S$4=$D99,"x",IF(AND(((S$4-$D99)/VLOOKUP($C99,Tableau1[],6,0))=INT(((S$4-$D99)/VLOOKUP($C99,Tableau1[],6,0))),$C99&lt;&gt;""),"S","")),"")</f>
        <v/>
      </c>
      <c r="T99" s="17" t="str">
        <f>IFERROR(IF(T$4=$D99,"x",IF(AND(((T$4-$D99)/VLOOKUP($C99,Tableau1[],6,0))=INT(((T$4-$D99)/VLOOKUP($C99,Tableau1[],6,0))),$C99&lt;&gt;""),"S","")),"")</f>
        <v/>
      </c>
      <c r="U99" s="17" t="str">
        <f>IFERROR(IF(U$4=$D99,"x",IF(AND(((U$4-$D99)/VLOOKUP($C99,Tableau1[],6,0))=INT(((U$4-$D99)/VLOOKUP($C99,Tableau1[],6,0))),$C99&lt;&gt;""),"S","")),"")</f>
        <v/>
      </c>
      <c r="V99" s="17" t="str">
        <f>IFERROR(IF(V$4=$D99,"x",IF(AND(((V$4-$D99)/VLOOKUP($C99,Tableau1[],6,0))=INT(((V$4-$D99)/VLOOKUP($C99,Tableau1[],6,0))),$C99&lt;&gt;""),"S","")),"")</f>
        <v/>
      </c>
      <c r="W99" s="17" t="str">
        <f>IFERROR(IF(W$4=$D99,"x",IF(AND(((W$4-$D99)/VLOOKUP($C99,Tableau1[],6,0))=INT(((W$4-$D99)/VLOOKUP($C99,Tableau1[],6,0))),$C99&lt;&gt;""),"S","")),"")</f>
        <v/>
      </c>
      <c r="X99" s="17" t="str">
        <f>IFERROR(IF(X$4=$D99,"x",IF(AND(((X$4-$D99)/VLOOKUP($C99,Tableau1[],6,0))=INT(((X$4-$D99)/VLOOKUP($C99,Tableau1[],6,0))),$C99&lt;&gt;""),"S","")),"")</f>
        <v/>
      </c>
      <c r="Y99" s="17" t="str">
        <f>IFERROR(IF(Y$4=$D99,"x",IF(AND(((Y$4-$D99)/VLOOKUP($C99,Tableau1[],6,0))=INT(((Y$4-$D99)/VLOOKUP($C99,Tableau1[],6,0))),$C99&lt;&gt;""),"S","")),"")</f>
        <v/>
      </c>
      <c r="Z99" s="17" t="str">
        <f>IFERROR(IF(Z$4=$D99,"x",IF(AND(((Z$4-$D99)/VLOOKUP($C99,Tableau1[],6,0))=INT(((Z$4-$D99)/VLOOKUP($C99,Tableau1[],6,0))),$C99&lt;&gt;""),"S","")),"")</f>
        <v/>
      </c>
      <c r="AA99" s="17" t="str">
        <f>IFERROR(IF(AA$4=$D99,"x",IF(AND(((AA$4-$D99)/VLOOKUP($C99,Tableau1[],6,0))=INT(((AA$4-$D99)/VLOOKUP($C99,Tableau1[],6,0))),$C99&lt;&gt;""),"S","")),"")</f>
        <v/>
      </c>
      <c r="AB99" s="17" t="str">
        <f>IFERROR(IF(AB$4=$D99,"x",IF(AND(((AB$4-$D99)/VLOOKUP($C99,Tableau1[],6,0))=INT(((AB$4-$D99)/VLOOKUP($C99,Tableau1[],6,0))),$C99&lt;&gt;""),"S","")),"")</f>
        <v/>
      </c>
      <c r="AC99" s="17" t="str">
        <f>IFERROR(IF(AC$4=$D99,"x",IF(AND(((AC$4-$D99)/VLOOKUP($C99,Tableau1[],6,0))=INT(((AC$4-$D99)/VLOOKUP($C99,Tableau1[],6,0))),$C99&lt;&gt;""),"S","")),"")</f>
        <v/>
      </c>
      <c r="AD99" s="17" t="str">
        <f>IFERROR(IF(AD$4=$D99,"x",IF(AND(((AD$4-$D99)/VLOOKUP($C99,Tableau1[],6,0))=INT(((AD$4-$D99)/VLOOKUP($C99,Tableau1[],6,0))),$C99&lt;&gt;""),"S","")),"")</f>
        <v/>
      </c>
      <c r="AE99" s="17" t="str">
        <f>IFERROR(IF(AE$4=$D99,"x",IF(AND(((AE$4-$D99)/VLOOKUP($C99,Tableau1[],6,0))=INT(((AE$4-$D99)/VLOOKUP($C99,Tableau1[],6,0))),$C99&lt;&gt;""),"S","")),"")</f>
        <v/>
      </c>
      <c r="AF99" s="17" t="str">
        <f>IFERROR(IF(AF$4=$D99,"x",IF(AND(((AF$4-$D99)/VLOOKUP($C99,Tableau1[],6,0))=INT(((AF$4-$D99)/VLOOKUP($C99,Tableau1[],6,0))),$C99&lt;&gt;""),"S","")),"")</f>
        <v>S</v>
      </c>
      <c r="AG99" s="17" t="str">
        <f>IFERROR(IF(AG$4=$D99,"x",IF(AND(((AG$4-$D99)/VLOOKUP($C99,Tableau1[],6,0))=INT(((AG$4-$D99)/VLOOKUP($C99,Tableau1[],6,0))),$C99&lt;&gt;""),"S","")),"")</f>
        <v/>
      </c>
      <c r="AH99" s="55" t="str">
        <f>IFERROR(IF(AH$4=$D99,"x",IF(AND(((AH$4-$D99)/VLOOKUP($C99,Tableau1[],6,0))=INT(((AH$4-$D99)/VLOOKUP($C99,Tableau1[],6,0))),$C99&lt;&gt;""),"S","")),"")</f>
        <v/>
      </c>
      <c r="AI99" s="7"/>
      <c r="AK99" s="100"/>
      <c r="AL99" s="100"/>
      <c r="AM99" s="100"/>
      <c r="AN99" s="100"/>
      <c r="AO99" s="100"/>
      <c r="AP99" s="100"/>
      <c r="AQ99" s="100"/>
      <c r="AR99" s="100"/>
      <c r="AS99" s="100"/>
      <c r="AT99" s="100"/>
      <c r="AU99" s="100"/>
      <c r="AV99" s="100"/>
      <c r="AW99" s="100"/>
      <c r="AX99" s="100"/>
      <c r="AY99" s="100"/>
      <c r="AZ99" s="100"/>
      <c r="BA99" s="100"/>
      <c r="BB99" s="100"/>
      <c r="BC99" s="100"/>
      <c r="BD99" s="100"/>
      <c r="BE99" s="100"/>
      <c r="BF99" s="100"/>
      <c r="BG99" s="100"/>
      <c r="BH99" s="100"/>
      <c r="BI99" s="100"/>
      <c r="BJ99" s="100"/>
      <c r="BK99" s="100"/>
      <c r="BL99" s="100"/>
      <c r="BM99" s="100"/>
      <c r="BN99" s="100"/>
      <c r="BO99" s="100"/>
      <c r="BP99" s="100"/>
      <c r="BQ99" s="100"/>
      <c r="BR99" s="100"/>
      <c r="BS99" s="100"/>
      <c r="BT99" s="100"/>
      <c r="BU99" s="100"/>
      <c r="BV99" s="100"/>
      <c r="BW99" s="100"/>
      <c r="BX99" s="100"/>
    </row>
    <row r="100" spans="1:76">
      <c r="A100" s="93"/>
      <c r="B100" s="52"/>
      <c r="C100" s="5" t="s">
        <v>160</v>
      </c>
      <c r="D100" s="18">
        <f>IF(ISBLANK(C100),0,VLOOKUP(C100,Tableau1[],2,0))</f>
        <v>0</v>
      </c>
      <c r="E100" s="15">
        <f>IF(ISBLANK(C100),0,VLOOKUP(C100,Tableau1[],7,0))</f>
        <v>2</v>
      </c>
      <c r="F100" s="24">
        <f t="shared" si="11"/>
        <v>8.6666666666666661E-6</v>
      </c>
      <c r="G100" s="16" t="str">
        <f>IFERROR(IF(G$4=$D100,"x",IF(AND(((G$4-$D100)/VLOOKUP($C100,Tableau1[],6,0))=INT(((G$4-$D100)/VLOOKUP($C100,Tableau1[],6,0))),$C100&lt;&gt;""),"S","")),"")</f>
        <v/>
      </c>
      <c r="H100" s="17" t="str">
        <f>IFERROR(IF(H$4=$D100,"x",IF(AND(((H$4-$D100)/VLOOKUP($C100,Tableau1[],6,0))=INT(((H$4-$D100)/VLOOKUP($C100,Tableau1[],6,0))),$C100&lt;&gt;""),"S","")),"")</f>
        <v/>
      </c>
      <c r="I100" s="17" t="str">
        <f>IFERROR(IF(I$4=$D100,"x",IF(AND(((I$4-$D100)/VLOOKUP($C100,Tableau1[],6,0))=INT(((I$4-$D100)/VLOOKUP($C100,Tableau1[],6,0))),$C100&lt;&gt;""),"S","")),"")</f>
        <v/>
      </c>
      <c r="J100" s="17" t="str">
        <f>IFERROR(IF(J$4=$D100,"x",IF(AND(((J$4-$D100)/VLOOKUP($C100,Tableau1[],6,0))=INT(((J$4-$D100)/VLOOKUP($C100,Tableau1[],6,0))),$C100&lt;&gt;""),"S","")),"")</f>
        <v/>
      </c>
      <c r="K100" s="17" t="str">
        <f>IFERROR(IF(K$4=$D100,"x",IF(AND(((K$4-$D100)/VLOOKUP($C100,Tableau1[],6,0))=INT(((K$4-$D100)/VLOOKUP($C100,Tableau1[],6,0))),$C100&lt;&gt;""),"S","")),"")</f>
        <v/>
      </c>
      <c r="L100" s="17" t="str">
        <f>IFERROR(IF(L$4=$D100,"x",IF(AND(((L$4-$D100)/VLOOKUP($C100,Tableau1[],6,0))=INT(((L$4-$D100)/VLOOKUP($C100,Tableau1[],6,0))),$C100&lt;&gt;""),"S","")),"")</f>
        <v>S</v>
      </c>
      <c r="M100" s="17" t="str">
        <f>IFERROR(IF(M$4=$D100,"x",IF(AND(((M$4-$D100)/VLOOKUP($C100,Tableau1[],6,0))=INT(((M$4-$D100)/VLOOKUP($C100,Tableau1[],6,0))),$C100&lt;&gt;""),"S","")),"")</f>
        <v/>
      </c>
      <c r="N100" s="17" t="str">
        <f>IFERROR(IF(N$4=$D100,"x",IF(AND(((N$4-$D100)/VLOOKUP($C100,Tableau1[],6,0))=INT(((N$4-$D100)/VLOOKUP($C100,Tableau1[],6,0))),$C100&lt;&gt;""),"S","")),"")</f>
        <v/>
      </c>
      <c r="O100" s="17" t="str">
        <f>IFERROR(IF(O$4=$D100,"x",IF(AND(((O$4-$D100)/VLOOKUP($C100,Tableau1[],6,0))=INT(((O$4-$D100)/VLOOKUP($C100,Tableau1[],6,0))),$C100&lt;&gt;""),"S","")),"")</f>
        <v/>
      </c>
      <c r="P100" s="17" t="str">
        <f>IFERROR(IF(P$4=$D100,"x",IF(AND(((P$4-$D100)/VLOOKUP($C100,Tableau1[],6,0))=INT(((P$4-$D100)/VLOOKUP($C100,Tableau1[],6,0))),$C100&lt;&gt;""),"S","")),"")</f>
        <v/>
      </c>
      <c r="Q100" s="17" t="str">
        <f>IFERROR(IF(Q$4=$D100,"x",IF(AND(((Q$4-$D100)/VLOOKUP($C100,Tableau1[],6,0))=INT(((Q$4-$D100)/VLOOKUP($C100,Tableau1[],6,0))),$C100&lt;&gt;""),"S","")),"")</f>
        <v/>
      </c>
      <c r="R100" s="17" t="str">
        <f>IFERROR(IF(R$4=$D100,"x",IF(AND(((R$4-$D100)/VLOOKUP($C100,Tableau1[],6,0))=INT(((R$4-$D100)/VLOOKUP($C100,Tableau1[],6,0))),$C100&lt;&gt;""),"S","")),"")</f>
        <v/>
      </c>
      <c r="S100" s="17" t="str">
        <f>IFERROR(IF(S$4=$D100,"x",IF(AND(((S$4-$D100)/VLOOKUP($C100,Tableau1[],6,0))=INT(((S$4-$D100)/VLOOKUP($C100,Tableau1[],6,0))),$C100&lt;&gt;""),"S","")),"")</f>
        <v>S</v>
      </c>
      <c r="T100" s="17" t="str">
        <f>IFERROR(IF(T$4=$D100,"x",IF(AND(((T$4-$D100)/VLOOKUP($C100,Tableau1[],6,0))=INT(((T$4-$D100)/VLOOKUP($C100,Tableau1[],6,0))),$C100&lt;&gt;""),"S","")),"")</f>
        <v/>
      </c>
      <c r="U100" s="17" t="str">
        <f>IFERROR(IF(U$4=$D100,"x",IF(AND(((U$4-$D100)/VLOOKUP($C100,Tableau1[],6,0))=INT(((U$4-$D100)/VLOOKUP($C100,Tableau1[],6,0))),$C100&lt;&gt;""),"S","")),"")</f>
        <v/>
      </c>
      <c r="V100" s="17" t="str">
        <f>IFERROR(IF(V$4=$D100,"x",IF(AND(((V$4-$D100)/VLOOKUP($C100,Tableau1[],6,0))=INT(((V$4-$D100)/VLOOKUP($C100,Tableau1[],6,0))),$C100&lt;&gt;""),"S","")),"")</f>
        <v/>
      </c>
      <c r="W100" s="17" t="str">
        <f>IFERROR(IF(W$4=$D100,"x",IF(AND(((W$4-$D100)/VLOOKUP($C100,Tableau1[],6,0))=INT(((W$4-$D100)/VLOOKUP($C100,Tableau1[],6,0))),$C100&lt;&gt;""),"S","")),"")</f>
        <v/>
      </c>
      <c r="X100" s="17" t="str">
        <f>IFERROR(IF(X$4=$D100,"x",IF(AND(((X$4-$D100)/VLOOKUP($C100,Tableau1[],6,0))=INT(((X$4-$D100)/VLOOKUP($C100,Tableau1[],6,0))),$C100&lt;&gt;""),"S","")),"")</f>
        <v/>
      </c>
      <c r="Y100" s="17" t="str">
        <f>IFERROR(IF(Y$4=$D100,"x",IF(AND(((Y$4-$D100)/VLOOKUP($C100,Tableau1[],6,0))=INT(((Y$4-$D100)/VLOOKUP($C100,Tableau1[],6,0))),$C100&lt;&gt;""),"S","")),"")</f>
        <v/>
      </c>
      <c r="Z100" s="17" t="str">
        <f>IFERROR(IF(Z$4=$D100,"x",IF(AND(((Z$4-$D100)/VLOOKUP($C100,Tableau1[],6,0))=INT(((Z$4-$D100)/VLOOKUP($C100,Tableau1[],6,0))),$C100&lt;&gt;""),"S","")),"")</f>
        <v>S</v>
      </c>
      <c r="AA100" s="17" t="str">
        <f>IFERROR(IF(AA$4=$D100,"x",IF(AND(((AA$4-$D100)/VLOOKUP($C100,Tableau1[],6,0))=INT(((AA$4-$D100)/VLOOKUP($C100,Tableau1[],6,0))),$C100&lt;&gt;""),"S","")),"")</f>
        <v/>
      </c>
      <c r="AB100" s="17" t="str">
        <f>IFERROR(IF(AB$4=$D100,"x",IF(AND(((AB$4-$D100)/VLOOKUP($C100,Tableau1[],6,0))=INT(((AB$4-$D100)/VLOOKUP($C100,Tableau1[],6,0))),$C100&lt;&gt;""),"S","")),"")</f>
        <v/>
      </c>
      <c r="AC100" s="17" t="str">
        <f>IFERROR(IF(AC$4=$D100,"x",IF(AND(((AC$4-$D100)/VLOOKUP($C100,Tableau1[],6,0))=INT(((AC$4-$D100)/VLOOKUP($C100,Tableau1[],6,0))),$C100&lt;&gt;""),"S","")),"")</f>
        <v/>
      </c>
      <c r="AD100" s="17" t="str">
        <f>IFERROR(IF(AD$4=$D100,"x",IF(AND(((AD$4-$D100)/VLOOKUP($C100,Tableau1[],6,0))=INT(((AD$4-$D100)/VLOOKUP($C100,Tableau1[],6,0))),$C100&lt;&gt;""),"S","")),"")</f>
        <v/>
      </c>
      <c r="AE100" s="17" t="str">
        <f>IFERROR(IF(AE$4=$D100,"x",IF(AND(((AE$4-$D100)/VLOOKUP($C100,Tableau1[],6,0))=INT(((AE$4-$D100)/VLOOKUP($C100,Tableau1[],6,0))),$C100&lt;&gt;""),"S","")),"")</f>
        <v/>
      </c>
      <c r="AF100" s="17" t="str">
        <f>IFERROR(IF(AF$4=$D100,"x",IF(AND(((AF$4-$D100)/VLOOKUP($C100,Tableau1[],6,0))=INT(((AF$4-$D100)/VLOOKUP($C100,Tableau1[],6,0))),$C100&lt;&gt;""),"S","")),"")</f>
        <v/>
      </c>
      <c r="AG100" s="17" t="str">
        <f>IFERROR(IF(AG$4=$D100,"x",IF(AND(((AG$4-$D100)/VLOOKUP($C100,Tableau1[],6,0))=INT(((AG$4-$D100)/VLOOKUP($C100,Tableau1[],6,0))),$C100&lt;&gt;""),"S","")),"")</f>
        <v>S</v>
      </c>
      <c r="AH100" s="55" t="str">
        <f>IFERROR(IF(AH$4=$D100,"x",IF(AND(((AH$4-$D100)/VLOOKUP($C100,Tableau1[],6,0))=INT(((AH$4-$D100)/VLOOKUP($C100,Tableau1[],6,0))),$C100&lt;&gt;""),"S","")),"")</f>
        <v/>
      </c>
      <c r="AI100" s="7"/>
      <c r="AK100" s="100"/>
      <c r="AL100" s="100"/>
      <c r="AM100" s="100"/>
      <c r="AN100" s="100"/>
      <c r="AO100" s="100"/>
      <c r="AP100" s="100"/>
      <c r="AQ100" s="100"/>
      <c r="AR100" s="100"/>
      <c r="AS100" s="100"/>
      <c r="AT100" s="100"/>
      <c r="AU100" s="100"/>
      <c r="AV100" s="100"/>
      <c r="AW100" s="100"/>
      <c r="AX100" s="100"/>
      <c r="AY100" s="100"/>
      <c r="AZ100" s="100"/>
      <c r="BA100" s="100"/>
      <c r="BB100" s="100"/>
      <c r="BC100" s="100"/>
      <c r="BD100" s="100"/>
      <c r="BE100" s="100"/>
      <c r="BF100" s="100"/>
      <c r="BG100" s="100"/>
      <c r="BH100" s="100"/>
      <c r="BI100" s="100"/>
      <c r="BJ100" s="100"/>
      <c r="BK100" s="100"/>
      <c r="BL100" s="100"/>
      <c r="BM100" s="100"/>
      <c r="BN100" s="100"/>
      <c r="BO100" s="100"/>
      <c r="BP100" s="100"/>
      <c r="BQ100" s="100"/>
      <c r="BR100" s="100"/>
      <c r="BS100" s="100"/>
      <c r="BT100" s="100"/>
      <c r="BU100" s="100"/>
      <c r="BV100" s="100"/>
      <c r="BW100" s="100"/>
      <c r="BX100" s="100"/>
    </row>
    <row r="101" spans="1:76">
      <c r="A101" s="93"/>
      <c r="B101" s="52"/>
      <c r="C101" s="5" t="s">
        <v>161</v>
      </c>
      <c r="D101" s="25">
        <f>IF(ISBLANK(C101),0,VLOOKUP(C101,Tableau1[],2,0))</f>
        <v>0</v>
      </c>
      <c r="E101" s="26">
        <f>IF(ISBLANK(C101),0,VLOOKUP(C101,Tableau1[],7,0))</f>
        <v>2</v>
      </c>
      <c r="F101" s="27">
        <f t="shared" si="11"/>
        <v>8.6666666666666661E-6</v>
      </c>
      <c r="G101" s="28" t="str">
        <f>IFERROR(IF(G$4=$D101,"x",IF(AND(((G$4-$D101)/VLOOKUP($C101,Tableau1[],6,0))=INT(((G$4-$D101)/VLOOKUP($C101,Tableau1[],6,0))),$C101&lt;&gt;""),"S","")),"")</f>
        <v/>
      </c>
      <c r="H101" s="29" t="str">
        <f>IFERROR(IF(H$4=$D101,"x",IF(AND(((H$4-$D101)/VLOOKUP($C101,Tableau1[],6,0))=INT(((H$4-$D101)/VLOOKUP($C101,Tableau1[],6,0))),$C101&lt;&gt;""),"S","")),"")</f>
        <v/>
      </c>
      <c r="I101" s="29" t="str">
        <f>IFERROR(IF(I$4=$D101,"x",IF(AND(((I$4-$D101)/VLOOKUP($C101,Tableau1[],6,0))=INT(((I$4-$D101)/VLOOKUP($C101,Tableau1[],6,0))),$C101&lt;&gt;""),"S","")),"")</f>
        <v/>
      </c>
      <c r="J101" s="29" t="str">
        <f>IFERROR(IF(J$4=$D101,"x",IF(AND(((J$4-$D101)/VLOOKUP($C101,Tableau1[],6,0))=INT(((J$4-$D101)/VLOOKUP($C101,Tableau1[],6,0))),$C101&lt;&gt;""),"S","")),"")</f>
        <v/>
      </c>
      <c r="K101" s="29" t="str">
        <f>IFERROR(IF(K$4=$D101,"x",IF(AND(((K$4-$D101)/VLOOKUP($C101,Tableau1[],6,0))=INT(((K$4-$D101)/VLOOKUP($C101,Tableau1[],6,0))),$C101&lt;&gt;""),"S","")),"")</f>
        <v/>
      </c>
      <c r="L101" s="29" t="str">
        <f>IFERROR(IF(L$4=$D101,"x",IF(AND(((L$4-$D101)/VLOOKUP($C101,Tableau1[],6,0))=INT(((L$4-$D101)/VLOOKUP($C101,Tableau1[],6,0))),$C101&lt;&gt;""),"S","")),"")</f>
        <v>S</v>
      </c>
      <c r="M101" s="29" t="str">
        <f>IFERROR(IF(M$4=$D101,"x",IF(AND(((M$4-$D101)/VLOOKUP($C101,Tableau1[],6,0))=INT(((M$4-$D101)/VLOOKUP($C101,Tableau1[],6,0))),$C101&lt;&gt;""),"S","")),"")</f>
        <v/>
      </c>
      <c r="N101" s="29" t="str">
        <f>IFERROR(IF(N$4=$D101,"x",IF(AND(((N$4-$D101)/VLOOKUP($C101,Tableau1[],6,0))=INT(((N$4-$D101)/VLOOKUP($C101,Tableau1[],6,0))),$C101&lt;&gt;""),"S","")),"")</f>
        <v/>
      </c>
      <c r="O101" s="29" t="str">
        <f>IFERROR(IF(O$4=$D101,"x",IF(AND(((O$4-$D101)/VLOOKUP($C101,Tableau1[],6,0))=INT(((O$4-$D101)/VLOOKUP($C101,Tableau1[],6,0))),$C101&lt;&gt;""),"S","")),"")</f>
        <v/>
      </c>
      <c r="P101" s="29" t="str">
        <f>IFERROR(IF(P$4=$D101,"x",IF(AND(((P$4-$D101)/VLOOKUP($C101,Tableau1[],6,0))=INT(((P$4-$D101)/VLOOKUP($C101,Tableau1[],6,0))),$C101&lt;&gt;""),"S","")),"")</f>
        <v/>
      </c>
      <c r="Q101" s="29" t="str">
        <f>IFERROR(IF(Q$4=$D101,"x",IF(AND(((Q$4-$D101)/VLOOKUP($C101,Tableau1[],6,0))=INT(((Q$4-$D101)/VLOOKUP($C101,Tableau1[],6,0))),$C101&lt;&gt;""),"S","")),"")</f>
        <v/>
      </c>
      <c r="R101" s="29" t="str">
        <f>IFERROR(IF(R$4=$D101,"x",IF(AND(((R$4-$D101)/VLOOKUP($C101,Tableau1[],6,0))=INT(((R$4-$D101)/VLOOKUP($C101,Tableau1[],6,0))),$C101&lt;&gt;""),"S","")),"")</f>
        <v/>
      </c>
      <c r="S101" s="29" t="str">
        <f>IFERROR(IF(S$4=$D101,"x",IF(AND(((S$4-$D101)/VLOOKUP($C101,Tableau1[],6,0))=INT(((S$4-$D101)/VLOOKUP($C101,Tableau1[],6,0))),$C101&lt;&gt;""),"S","")),"")</f>
        <v>S</v>
      </c>
      <c r="T101" s="29" t="str">
        <f>IFERROR(IF(T$4=$D101,"x",IF(AND(((T$4-$D101)/VLOOKUP($C101,Tableau1[],6,0))=INT(((T$4-$D101)/VLOOKUP($C101,Tableau1[],6,0))),$C101&lt;&gt;""),"S","")),"")</f>
        <v/>
      </c>
      <c r="U101" s="29" t="str">
        <f>IFERROR(IF(U$4=$D101,"x",IF(AND(((U$4-$D101)/VLOOKUP($C101,Tableau1[],6,0))=INT(((U$4-$D101)/VLOOKUP($C101,Tableau1[],6,0))),$C101&lt;&gt;""),"S","")),"")</f>
        <v/>
      </c>
      <c r="V101" s="29" t="str">
        <f>IFERROR(IF(V$4=$D101,"x",IF(AND(((V$4-$D101)/VLOOKUP($C101,Tableau1[],6,0))=INT(((V$4-$D101)/VLOOKUP($C101,Tableau1[],6,0))),$C101&lt;&gt;""),"S","")),"")</f>
        <v/>
      </c>
      <c r="W101" s="29" t="str">
        <f>IFERROR(IF(W$4=$D101,"x",IF(AND(((W$4-$D101)/VLOOKUP($C101,Tableau1[],6,0))=INT(((W$4-$D101)/VLOOKUP($C101,Tableau1[],6,0))),$C101&lt;&gt;""),"S","")),"")</f>
        <v/>
      </c>
      <c r="X101" s="29" t="str">
        <f>IFERROR(IF(X$4=$D101,"x",IF(AND(((X$4-$D101)/VLOOKUP($C101,Tableau1[],6,0))=INT(((X$4-$D101)/VLOOKUP($C101,Tableau1[],6,0))),$C101&lt;&gt;""),"S","")),"")</f>
        <v/>
      </c>
      <c r="Y101" s="29" t="str">
        <f>IFERROR(IF(Y$4=$D101,"x",IF(AND(((Y$4-$D101)/VLOOKUP($C101,Tableau1[],6,0))=INT(((Y$4-$D101)/VLOOKUP($C101,Tableau1[],6,0))),$C101&lt;&gt;""),"S","")),"")</f>
        <v/>
      </c>
      <c r="Z101" s="29" t="str">
        <f>IFERROR(IF(Z$4=$D101,"x",IF(AND(((Z$4-$D101)/VLOOKUP($C101,Tableau1[],6,0))=INT(((Z$4-$D101)/VLOOKUP($C101,Tableau1[],6,0))),$C101&lt;&gt;""),"S","")),"")</f>
        <v>S</v>
      </c>
      <c r="AA101" s="29" t="str">
        <f>IFERROR(IF(AA$4=$D101,"x",IF(AND(((AA$4-$D101)/VLOOKUP($C101,Tableau1[],6,0))=INT(((AA$4-$D101)/VLOOKUP($C101,Tableau1[],6,0))),$C101&lt;&gt;""),"S","")),"")</f>
        <v/>
      </c>
      <c r="AB101" s="29" t="str">
        <f>IFERROR(IF(AB$4=$D101,"x",IF(AND(((AB$4-$D101)/VLOOKUP($C101,Tableau1[],6,0))=INT(((AB$4-$D101)/VLOOKUP($C101,Tableau1[],6,0))),$C101&lt;&gt;""),"S","")),"")</f>
        <v/>
      </c>
      <c r="AC101" s="29" t="str">
        <f>IFERROR(IF(AC$4=$D101,"x",IF(AND(((AC$4-$D101)/VLOOKUP($C101,Tableau1[],6,0))=INT(((AC$4-$D101)/VLOOKUP($C101,Tableau1[],6,0))),$C101&lt;&gt;""),"S","")),"")</f>
        <v/>
      </c>
      <c r="AD101" s="29" t="str">
        <f>IFERROR(IF(AD$4=$D101,"x",IF(AND(((AD$4-$D101)/VLOOKUP($C101,Tableau1[],6,0))=INT(((AD$4-$D101)/VLOOKUP($C101,Tableau1[],6,0))),$C101&lt;&gt;""),"S","")),"")</f>
        <v/>
      </c>
      <c r="AE101" s="29" t="str">
        <f>IFERROR(IF(AE$4=$D101,"x",IF(AND(((AE$4-$D101)/VLOOKUP($C101,Tableau1[],6,0))=INT(((AE$4-$D101)/VLOOKUP($C101,Tableau1[],6,0))),$C101&lt;&gt;""),"S","")),"")</f>
        <v/>
      </c>
      <c r="AF101" s="29" t="str">
        <f>IFERROR(IF(AF$4=$D101,"x",IF(AND(((AF$4-$D101)/VLOOKUP($C101,Tableau1[],6,0))=INT(((AF$4-$D101)/VLOOKUP($C101,Tableau1[],6,0))),$C101&lt;&gt;""),"S","")),"")</f>
        <v/>
      </c>
      <c r="AG101" s="29" t="str">
        <f>IFERROR(IF(AG$4=$D101,"x",IF(AND(((AG$4-$D101)/VLOOKUP($C101,Tableau1[],6,0))=INT(((AG$4-$D101)/VLOOKUP($C101,Tableau1[],6,0))),$C101&lt;&gt;""),"S","")),"")</f>
        <v>S</v>
      </c>
      <c r="AH101" s="56" t="str">
        <f>IFERROR(IF(AH$4=$D101,"x",IF(AND(((AH$4-$D101)/VLOOKUP($C101,Tableau1[],6,0))=INT(((AH$4-$D101)/VLOOKUP($C101,Tableau1[],6,0))),$C101&lt;&gt;""),"S","")),"")</f>
        <v/>
      </c>
      <c r="AI101" s="7"/>
      <c r="AK101" s="100"/>
      <c r="AL101" s="100"/>
      <c r="AM101" s="100"/>
      <c r="AN101" s="100"/>
      <c r="AO101" s="100"/>
      <c r="AP101" s="100"/>
      <c r="AQ101" s="100"/>
      <c r="AR101" s="100"/>
      <c r="AS101" s="100"/>
      <c r="AT101" s="100"/>
      <c r="AU101" s="100"/>
      <c r="AV101" s="100"/>
      <c r="AW101" s="100"/>
      <c r="AX101" s="100"/>
      <c r="AY101" s="100"/>
      <c r="AZ101" s="100"/>
      <c r="BA101" s="100"/>
      <c r="BB101" s="100"/>
      <c r="BC101" s="100"/>
      <c r="BD101" s="100"/>
      <c r="BE101" s="100"/>
      <c r="BF101" s="100"/>
      <c r="BG101" s="100"/>
      <c r="BH101" s="100"/>
      <c r="BI101" s="100"/>
      <c r="BJ101" s="100"/>
      <c r="BK101" s="100"/>
      <c r="BL101" s="100"/>
      <c r="BM101" s="100"/>
      <c r="BN101" s="100"/>
      <c r="BO101" s="100"/>
      <c r="BP101" s="100"/>
      <c r="BQ101" s="100"/>
      <c r="BR101" s="100"/>
      <c r="BS101" s="100"/>
      <c r="BT101" s="100"/>
      <c r="BU101" s="100"/>
      <c r="BV101" s="100"/>
      <c r="BW101" s="100"/>
      <c r="BX101" s="100"/>
    </row>
    <row r="102" spans="1:76">
      <c r="A102" s="93"/>
      <c r="B102" s="52"/>
      <c r="C102" s="5" t="s">
        <v>162</v>
      </c>
      <c r="D102" s="18">
        <f>IF(ISBLANK(C102),0,VLOOKUP(C102,Tableau1[],2,0))</f>
        <v>0</v>
      </c>
      <c r="E102" s="15">
        <f>IF(ISBLANK(C102),0,VLOOKUP(C102,Tableau1[],7,0))</f>
        <v>5</v>
      </c>
      <c r="F102" s="24">
        <f t="shared" si="11"/>
        <v>2.1666666666666667E-5</v>
      </c>
      <c r="G102" s="16" t="str">
        <f>IFERROR(IF(G$4=$D102,"x",IF(AND(((G$4-$D102)/VLOOKUP($C102,Tableau1[],6,0))=INT(((G$4-$D102)/VLOOKUP($C102,Tableau1[],6,0))),$C102&lt;&gt;""),"S","")),"")</f>
        <v/>
      </c>
      <c r="H102" s="17" t="str">
        <f>IFERROR(IF(H$4=$D102,"x",IF(AND(((H$4-$D102)/VLOOKUP($C102,Tableau1[],6,0))=INT(((H$4-$D102)/VLOOKUP($C102,Tableau1[],6,0))),$C102&lt;&gt;""),"S","")),"")</f>
        <v/>
      </c>
      <c r="I102" s="17" t="str">
        <f>IFERROR(IF(I$4=$D102,"x",IF(AND(((I$4-$D102)/VLOOKUP($C102,Tableau1[],6,0))=INT(((I$4-$D102)/VLOOKUP($C102,Tableau1[],6,0))),$C102&lt;&gt;""),"S","")),"")</f>
        <v/>
      </c>
      <c r="J102" s="17" t="str">
        <f>IFERROR(IF(J$4=$D102,"x",IF(AND(((J$4-$D102)/VLOOKUP($C102,Tableau1[],6,0))=INT(((J$4-$D102)/VLOOKUP($C102,Tableau1[],6,0))),$C102&lt;&gt;""),"S","")),"")</f>
        <v/>
      </c>
      <c r="K102" s="17" t="str">
        <f>IFERROR(IF(K$4=$D102,"x",IF(AND(((K$4-$D102)/VLOOKUP($C102,Tableau1[],6,0))=INT(((K$4-$D102)/VLOOKUP($C102,Tableau1[],6,0))),$C102&lt;&gt;""),"S","")),"")</f>
        <v/>
      </c>
      <c r="L102" s="17" t="str">
        <f>IFERROR(IF(L$4=$D102,"x",IF(AND(((L$4-$D102)/VLOOKUP($C102,Tableau1[],6,0))=INT(((L$4-$D102)/VLOOKUP($C102,Tableau1[],6,0))),$C102&lt;&gt;""),"S","")),"")</f>
        <v>S</v>
      </c>
      <c r="M102" s="17" t="str">
        <f>IFERROR(IF(M$4=$D102,"x",IF(AND(((M$4-$D102)/VLOOKUP($C102,Tableau1[],6,0))=INT(((M$4-$D102)/VLOOKUP($C102,Tableau1[],6,0))),$C102&lt;&gt;""),"S","")),"")</f>
        <v/>
      </c>
      <c r="N102" s="17" t="str">
        <f>IFERROR(IF(N$4=$D102,"x",IF(AND(((N$4-$D102)/VLOOKUP($C102,Tableau1[],6,0))=INT(((N$4-$D102)/VLOOKUP($C102,Tableau1[],6,0))),$C102&lt;&gt;""),"S","")),"")</f>
        <v/>
      </c>
      <c r="O102" s="17" t="str">
        <f>IFERROR(IF(O$4=$D102,"x",IF(AND(((O$4-$D102)/VLOOKUP($C102,Tableau1[],6,0))=INT(((O$4-$D102)/VLOOKUP($C102,Tableau1[],6,0))),$C102&lt;&gt;""),"S","")),"")</f>
        <v/>
      </c>
      <c r="P102" s="17" t="str">
        <f>IFERROR(IF(P$4=$D102,"x",IF(AND(((P$4-$D102)/VLOOKUP($C102,Tableau1[],6,0))=INT(((P$4-$D102)/VLOOKUP($C102,Tableau1[],6,0))),$C102&lt;&gt;""),"S","")),"")</f>
        <v/>
      </c>
      <c r="Q102" s="17" t="str">
        <f>IFERROR(IF(Q$4=$D102,"x",IF(AND(((Q$4-$D102)/VLOOKUP($C102,Tableau1[],6,0))=INT(((Q$4-$D102)/VLOOKUP($C102,Tableau1[],6,0))),$C102&lt;&gt;""),"S","")),"")</f>
        <v/>
      </c>
      <c r="R102" s="17" t="str">
        <f>IFERROR(IF(R$4=$D102,"x",IF(AND(((R$4-$D102)/VLOOKUP($C102,Tableau1[],6,0))=INT(((R$4-$D102)/VLOOKUP($C102,Tableau1[],6,0))),$C102&lt;&gt;""),"S","")),"")</f>
        <v/>
      </c>
      <c r="S102" s="17" t="str">
        <f>IFERROR(IF(S$4=$D102,"x",IF(AND(((S$4-$D102)/VLOOKUP($C102,Tableau1[],6,0))=INT(((S$4-$D102)/VLOOKUP($C102,Tableau1[],6,0))),$C102&lt;&gt;""),"S","")),"")</f>
        <v>S</v>
      </c>
      <c r="T102" s="17" t="str">
        <f>IFERROR(IF(T$4=$D102,"x",IF(AND(((T$4-$D102)/VLOOKUP($C102,Tableau1[],6,0))=INT(((T$4-$D102)/VLOOKUP($C102,Tableau1[],6,0))),$C102&lt;&gt;""),"S","")),"")</f>
        <v/>
      </c>
      <c r="U102" s="17" t="str">
        <f>IFERROR(IF(U$4=$D102,"x",IF(AND(((U$4-$D102)/VLOOKUP($C102,Tableau1[],6,0))=INT(((U$4-$D102)/VLOOKUP($C102,Tableau1[],6,0))),$C102&lt;&gt;""),"S","")),"")</f>
        <v/>
      </c>
      <c r="V102" s="17" t="str">
        <f>IFERROR(IF(V$4=$D102,"x",IF(AND(((V$4-$D102)/VLOOKUP($C102,Tableau1[],6,0))=INT(((V$4-$D102)/VLOOKUP($C102,Tableau1[],6,0))),$C102&lt;&gt;""),"S","")),"")</f>
        <v/>
      </c>
      <c r="W102" s="17" t="str">
        <f>IFERROR(IF(W$4=$D102,"x",IF(AND(((W$4-$D102)/VLOOKUP($C102,Tableau1[],6,0))=INT(((W$4-$D102)/VLOOKUP($C102,Tableau1[],6,0))),$C102&lt;&gt;""),"S","")),"")</f>
        <v/>
      </c>
      <c r="X102" s="17" t="str">
        <f>IFERROR(IF(X$4=$D102,"x",IF(AND(((X$4-$D102)/VLOOKUP($C102,Tableau1[],6,0))=INT(((X$4-$D102)/VLOOKUP($C102,Tableau1[],6,0))),$C102&lt;&gt;""),"S","")),"")</f>
        <v/>
      </c>
      <c r="Y102" s="17" t="str">
        <f>IFERROR(IF(Y$4=$D102,"x",IF(AND(((Y$4-$D102)/VLOOKUP($C102,Tableau1[],6,0))=INT(((Y$4-$D102)/VLOOKUP($C102,Tableau1[],6,0))),$C102&lt;&gt;""),"S","")),"")</f>
        <v/>
      </c>
      <c r="Z102" s="17" t="str">
        <f>IFERROR(IF(Z$4=$D102,"x",IF(AND(((Z$4-$D102)/VLOOKUP($C102,Tableau1[],6,0))=INT(((Z$4-$D102)/VLOOKUP($C102,Tableau1[],6,0))),$C102&lt;&gt;""),"S","")),"")</f>
        <v>S</v>
      </c>
      <c r="AA102" s="17" t="str">
        <f>IFERROR(IF(AA$4=$D102,"x",IF(AND(((AA$4-$D102)/VLOOKUP($C102,Tableau1[],6,0))=INT(((AA$4-$D102)/VLOOKUP($C102,Tableau1[],6,0))),$C102&lt;&gt;""),"S","")),"")</f>
        <v/>
      </c>
      <c r="AB102" s="17" t="str">
        <f>IFERROR(IF(AB$4=$D102,"x",IF(AND(((AB$4-$D102)/VLOOKUP($C102,Tableau1[],6,0))=INT(((AB$4-$D102)/VLOOKUP($C102,Tableau1[],6,0))),$C102&lt;&gt;""),"S","")),"")</f>
        <v/>
      </c>
      <c r="AC102" s="17" t="str">
        <f>IFERROR(IF(AC$4=$D102,"x",IF(AND(((AC$4-$D102)/VLOOKUP($C102,Tableau1[],6,0))=INT(((AC$4-$D102)/VLOOKUP($C102,Tableau1[],6,0))),$C102&lt;&gt;""),"S","")),"")</f>
        <v/>
      </c>
      <c r="AD102" s="17" t="str">
        <f>IFERROR(IF(AD$4=$D102,"x",IF(AND(((AD$4-$D102)/VLOOKUP($C102,Tableau1[],6,0))=INT(((AD$4-$D102)/VLOOKUP($C102,Tableau1[],6,0))),$C102&lt;&gt;""),"S","")),"")</f>
        <v/>
      </c>
      <c r="AE102" s="17" t="str">
        <f>IFERROR(IF(AE$4=$D102,"x",IF(AND(((AE$4-$D102)/VLOOKUP($C102,Tableau1[],6,0))=INT(((AE$4-$D102)/VLOOKUP($C102,Tableau1[],6,0))),$C102&lt;&gt;""),"S","")),"")</f>
        <v/>
      </c>
      <c r="AF102" s="17" t="str">
        <f>IFERROR(IF(AF$4=$D102,"x",IF(AND(((AF$4-$D102)/VLOOKUP($C102,Tableau1[],6,0))=INT(((AF$4-$D102)/VLOOKUP($C102,Tableau1[],6,0))),$C102&lt;&gt;""),"S","")),"")</f>
        <v/>
      </c>
      <c r="AG102" s="17" t="str">
        <f>IFERROR(IF(AG$4=$D102,"x",IF(AND(((AG$4-$D102)/VLOOKUP($C102,Tableau1[],6,0))=INT(((AG$4-$D102)/VLOOKUP($C102,Tableau1[],6,0))),$C102&lt;&gt;""),"S","")),"")</f>
        <v>S</v>
      </c>
      <c r="AH102" s="55" t="str">
        <f>IFERROR(IF(AH$4=$D102,"x",IF(AND(((AH$4-$D102)/VLOOKUP($C102,Tableau1[],6,0))=INT(((AH$4-$D102)/VLOOKUP($C102,Tableau1[],6,0))),$C102&lt;&gt;""),"S","")),"")</f>
        <v/>
      </c>
      <c r="AI102" s="7"/>
      <c r="AK102" s="100"/>
      <c r="AL102" s="100"/>
      <c r="AM102" s="100"/>
      <c r="AN102" s="100"/>
      <c r="AO102" s="100"/>
      <c r="AP102" s="100"/>
      <c r="AQ102" s="100"/>
      <c r="AR102" s="100"/>
      <c r="AS102" s="100"/>
      <c r="AT102" s="100"/>
      <c r="AU102" s="100"/>
      <c r="AV102" s="100"/>
      <c r="AW102" s="100"/>
      <c r="AX102" s="100"/>
      <c r="AY102" s="100"/>
      <c r="AZ102" s="100"/>
      <c r="BA102" s="100"/>
      <c r="BB102" s="100"/>
      <c r="BC102" s="100"/>
      <c r="BD102" s="100"/>
      <c r="BE102" s="100"/>
      <c r="BF102" s="100"/>
      <c r="BG102" s="100"/>
      <c r="BH102" s="100"/>
      <c r="BI102" s="100"/>
      <c r="BJ102" s="100"/>
      <c r="BK102" s="100"/>
      <c r="BL102" s="100"/>
      <c r="BM102" s="100"/>
      <c r="BN102" s="100"/>
      <c r="BO102" s="100"/>
      <c r="BP102" s="100"/>
      <c r="BQ102" s="100"/>
      <c r="BR102" s="100"/>
      <c r="BS102" s="100"/>
      <c r="BT102" s="100"/>
      <c r="BU102" s="100"/>
      <c r="BV102" s="100"/>
      <c r="BW102" s="100"/>
      <c r="BX102" s="100"/>
    </row>
    <row r="103" spans="1:76">
      <c r="A103" s="93"/>
      <c r="B103" s="52"/>
      <c r="C103" s="5" t="s">
        <v>163</v>
      </c>
      <c r="D103" s="18">
        <f>IF(ISBLANK(C103),0,VLOOKUP(C103,Tableau1[],2,0))</f>
        <v>0</v>
      </c>
      <c r="E103" s="15">
        <f>IF(ISBLANK(C103),0,VLOOKUP(C103,Tableau1[],7,0))</f>
        <v>5</v>
      </c>
      <c r="F103" s="24">
        <f t="shared" si="11"/>
        <v>2.1666666666666667E-5</v>
      </c>
      <c r="G103" s="16" t="str">
        <f>IFERROR(IF(G$4=$D103,"x",IF(AND(((G$4-$D103)/VLOOKUP($C103,Tableau1[],6,0))=INT(((G$4-$D103)/VLOOKUP($C103,Tableau1[],6,0))),$C103&lt;&gt;""),"S","")),"")</f>
        <v/>
      </c>
      <c r="H103" s="17" t="str">
        <f>IFERROR(IF(H$4=$D103,"x",IF(AND(((H$4-$D103)/VLOOKUP($C103,Tableau1[],6,0))=INT(((H$4-$D103)/VLOOKUP($C103,Tableau1[],6,0))),$C103&lt;&gt;""),"S","")),"")</f>
        <v/>
      </c>
      <c r="I103" s="17" t="str">
        <f>IFERROR(IF(I$4=$D103,"x",IF(AND(((I$4-$D103)/VLOOKUP($C103,Tableau1[],6,0))=INT(((I$4-$D103)/VLOOKUP($C103,Tableau1[],6,0))),$C103&lt;&gt;""),"S","")),"")</f>
        <v/>
      </c>
      <c r="J103" s="17" t="str">
        <f>IFERROR(IF(J$4=$D103,"x",IF(AND(((J$4-$D103)/VLOOKUP($C103,Tableau1[],6,0))=INT(((J$4-$D103)/VLOOKUP($C103,Tableau1[],6,0))),$C103&lt;&gt;""),"S","")),"")</f>
        <v/>
      </c>
      <c r="K103" s="17" t="str">
        <f>IFERROR(IF(K$4=$D103,"x",IF(AND(((K$4-$D103)/VLOOKUP($C103,Tableau1[],6,0))=INT(((K$4-$D103)/VLOOKUP($C103,Tableau1[],6,0))),$C103&lt;&gt;""),"S","")),"")</f>
        <v/>
      </c>
      <c r="L103" s="17" t="str">
        <f>IFERROR(IF(L$4=$D103,"x",IF(AND(((L$4-$D103)/VLOOKUP($C103,Tableau1[],6,0))=INT(((L$4-$D103)/VLOOKUP($C103,Tableau1[],6,0))),$C103&lt;&gt;""),"S","")),"")</f>
        <v>S</v>
      </c>
      <c r="M103" s="17" t="str">
        <f>IFERROR(IF(M$4=$D103,"x",IF(AND(((M$4-$D103)/VLOOKUP($C103,Tableau1[],6,0))=INT(((M$4-$D103)/VLOOKUP($C103,Tableau1[],6,0))),$C103&lt;&gt;""),"S","")),"")</f>
        <v/>
      </c>
      <c r="N103" s="17" t="str">
        <f>IFERROR(IF(N$4=$D103,"x",IF(AND(((N$4-$D103)/VLOOKUP($C103,Tableau1[],6,0))=INT(((N$4-$D103)/VLOOKUP($C103,Tableau1[],6,0))),$C103&lt;&gt;""),"S","")),"")</f>
        <v/>
      </c>
      <c r="O103" s="17" t="str">
        <f>IFERROR(IF(O$4=$D103,"x",IF(AND(((O$4-$D103)/VLOOKUP($C103,Tableau1[],6,0))=INT(((O$4-$D103)/VLOOKUP($C103,Tableau1[],6,0))),$C103&lt;&gt;""),"S","")),"")</f>
        <v/>
      </c>
      <c r="P103" s="17" t="str">
        <f>IFERROR(IF(P$4=$D103,"x",IF(AND(((P$4-$D103)/VLOOKUP($C103,Tableau1[],6,0))=INT(((P$4-$D103)/VLOOKUP($C103,Tableau1[],6,0))),$C103&lt;&gt;""),"S","")),"")</f>
        <v/>
      </c>
      <c r="Q103" s="17" t="str">
        <f>IFERROR(IF(Q$4=$D103,"x",IF(AND(((Q$4-$D103)/VLOOKUP($C103,Tableau1[],6,0))=INT(((Q$4-$D103)/VLOOKUP($C103,Tableau1[],6,0))),$C103&lt;&gt;""),"S","")),"")</f>
        <v/>
      </c>
      <c r="R103" s="17" t="str">
        <f>IFERROR(IF(R$4=$D103,"x",IF(AND(((R$4-$D103)/VLOOKUP($C103,Tableau1[],6,0))=INT(((R$4-$D103)/VLOOKUP($C103,Tableau1[],6,0))),$C103&lt;&gt;""),"S","")),"")</f>
        <v/>
      </c>
      <c r="S103" s="17" t="str">
        <f>IFERROR(IF(S$4=$D103,"x",IF(AND(((S$4-$D103)/VLOOKUP($C103,Tableau1[],6,0))=INT(((S$4-$D103)/VLOOKUP($C103,Tableau1[],6,0))),$C103&lt;&gt;""),"S","")),"")</f>
        <v>S</v>
      </c>
      <c r="T103" s="17" t="str">
        <f>IFERROR(IF(T$4=$D103,"x",IF(AND(((T$4-$D103)/VLOOKUP($C103,Tableau1[],6,0))=INT(((T$4-$D103)/VLOOKUP($C103,Tableau1[],6,0))),$C103&lt;&gt;""),"S","")),"")</f>
        <v/>
      </c>
      <c r="U103" s="17" t="str">
        <f>IFERROR(IF(U$4=$D103,"x",IF(AND(((U$4-$D103)/VLOOKUP($C103,Tableau1[],6,0))=INT(((U$4-$D103)/VLOOKUP($C103,Tableau1[],6,0))),$C103&lt;&gt;""),"S","")),"")</f>
        <v/>
      </c>
      <c r="V103" s="17" t="str">
        <f>IFERROR(IF(V$4=$D103,"x",IF(AND(((V$4-$D103)/VLOOKUP($C103,Tableau1[],6,0))=INT(((V$4-$D103)/VLOOKUP($C103,Tableau1[],6,0))),$C103&lt;&gt;""),"S","")),"")</f>
        <v/>
      </c>
      <c r="W103" s="17" t="str">
        <f>IFERROR(IF(W$4=$D103,"x",IF(AND(((W$4-$D103)/VLOOKUP($C103,Tableau1[],6,0))=INT(((W$4-$D103)/VLOOKUP($C103,Tableau1[],6,0))),$C103&lt;&gt;""),"S","")),"")</f>
        <v/>
      </c>
      <c r="X103" s="17" t="str">
        <f>IFERROR(IF(X$4=$D103,"x",IF(AND(((X$4-$D103)/VLOOKUP($C103,Tableau1[],6,0))=INT(((X$4-$D103)/VLOOKUP($C103,Tableau1[],6,0))),$C103&lt;&gt;""),"S","")),"")</f>
        <v/>
      </c>
      <c r="Y103" s="17" t="str">
        <f>IFERROR(IF(Y$4=$D103,"x",IF(AND(((Y$4-$D103)/VLOOKUP($C103,Tableau1[],6,0))=INT(((Y$4-$D103)/VLOOKUP($C103,Tableau1[],6,0))),$C103&lt;&gt;""),"S","")),"")</f>
        <v/>
      </c>
      <c r="Z103" s="17" t="str">
        <f>IFERROR(IF(Z$4=$D103,"x",IF(AND(((Z$4-$D103)/VLOOKUP($C103,Tableau1[],6,0))=INT(((Z$4-$D103)/VLOOKUP($C103,Tableau1[],6,0))),$C103&lt;&gt;""),"S","")),"")</f>
        <v>S</v>
      </c>
      <c r="AA103" s="17" t="str">
        <f>IFERROR(IF(AA$4=$D103,"x",IF(AND(((AA$4-$D103)/VLOOKUP($C103,Tableau1[],6,0))=INT(((AA$4-$D103)/VLOOKUP($C103,Tableau1[],6,0))),$C103&lt;&gt;""),"S","")),"")</f>
        <v/>
      </c>
      <c r="AB103" s="17" t="str">
        <f>IFERROR(IF(AB$4=$D103,"x",IF(AND(((AB$4-$D103)/VLOOKUP($C103,Tableau1[],6,0))=INT(((AB$4-$D103)/VLOOKUP($C103,Tableau1[],6,0))),$C103&lt;&gt;""),"S","")),"")</f>
        <v/>
      </c>
      <c r="AC103" s="17" t="str">
        <f>IFERROR(IF(AC$4=$D103,"x",IF(AND(((AC$4-$D103)/VLOOKUP($C103,Tableau1[],6,0))=INT(((AC$4-$D103)/VLOOKUP($C103,Tableau1[],6,0))),$C103&lt;&gt;""),"S","")),"")</f>
        <v/>
      </c>
      <c r="AD103" s="17" t="str">
        <f>IFERROR(IF(AD$4=$D103,"x",IF(AND(((AD$4-$D103)/VLOOKUP($C103,Tableau1[],6,0))=INT(((AD$4-$D103)/VLOOKUP($C103,Tableau1[],6,0))),$C103&lt;&gt;""),"S","")),"")</f>
        <v/>
      </c>
      <c r="AE103" s="17" t="str">
        <f>IFERROR(IF(AE$4=$D103,"x",IF(AND(((AE$4-$D103)/VLOOKUP($C103,Tableau1[],6,0))=INT(((AE$4-$D103)/VLOOKUP($C103,Tableau1[],6,0))),$C103&lt;&gt;""),"S","")),"")</f>
        <v/>
      </c>
      <c r="AF103" s="17" t="str">
        <f>IFERROR(IF(AF$4=$D103,"x",IF(AND(((AF$4-$D103)/VLOOKUP($C103,Tableau1[],6,0))=INT(((AF$4-$D103)/VLOOKUP($C103,Tableau1[],6,0))),$C103&lt;&gt;""),"S","")),"")</f>
        <v/>
      </c>
      <c r="AG103" s="17" t="str">
        <f>IFERROR(IF(AG$4=$D103,"x",IF(AND(((AG$4-$D103)/VLOOKUP($C103,Tableau1[],6,0))=INT(((AG$4-$D103)/VLOOKUP($C103,Tableau1[],6,0))),$C103&lt;&gt;""),"S","")),"")</f>
        <v>S</v>
      </c>
      <c r="AH103" s="55" t="str">
        <f>IFERROR(IF(AH$4=$D103,"x",IF(AND(((AH$4-$D103)/VLOOKUP($C103,Tableau1[],6,0))=INT(((AH$4-$D103)/VLOOKUP($C103,Tableau1[],6,0))),$C103&lt;&gt;""),"S","")),"")</f>
        <v/>
      </c>
      <c r="AI103" s="7"/>
      <c r="AK103" s="100"/>
      <c r="AL103" s="100"/>
      <c r="AM103" s="100"/>
      <c r="AN103" s="100"/>
      <c r="AO103" s="100"/>
      <c r="AP103" s="100"/>
      <c r="AQ103" s="100"/>
      <c r="AR103" s="100"/>
      <c r="AS103" s="100"/>
      <c r="AT103" s="100"/>
      <c r="AU103" s="100"/>
      <c r="AV103" s="100"/>
      <c r="AW103" s="100"/>
      <c r="AX103" s="100"/>
      <c r="AY103" s="100"/>
      <c r="AZ103" s="100"/>
      <c r="BA103" s="100"/>
      <c r="BB103" s="100"/>
      <c r="BC103" s="100"/>
      <c r="BD103" s="100"/>
      <c r="BE103" s="100"/>
      <c r="BF103" s="100"/>
      <c r="BG103" s="100"/>
      <c r="BH103" s="100"/>
      <c r="BI103" s="100"/>
      <c r="BJ103" s="100"/>
      <c r="BK103" s="100"/>
      <c r="BL103" s="100"/>
      <c r="BM103" s="100"/>
      <c r="BN103" s="100"/>
      <c r="BO103" s="100"/>
      <c r="BP103" s="100"/>
      <c r="BQ103" s="100"/>
      <c r="BR103" s="100"/>
      <c r="BS103" s="100"/>
      <c r="BT103" s="100"/>
      <c r="BU103" s="100"/>
      <c r="BV103" s="100"/>
      <c r="BW103" s="100"/>
      <c r="BX103" s="100"/>
    </row>
    <row r="104" spans="1:76">
      <c r="A104" s="93"/>
      <c r="B104" s="52"/>
      <c r="C104" s="5" t="s">
        <v>164</v>
      </c>
      <c r="D104" s="18">
        <f>IF(ISBLANK(C104),0,VLOOKUP(C104,Tableau1[],2,0))</f>
        <v>0</v>
      </c>
      <c r="E104" s="15">
        <f>IF(ISBLANK(C104),0,VLOOKUP(C104,Tableau1[],7,0))</f>
        <v>5</v>
      </c>
      <c r="F104" s="24">
        <f t="shared" si="11"/>
        <v>2.1666666666666667E-5</v>
      </c>
      <c r="G104" s="16" t="str">
        <f>IFERROR(IF(G$4=$D104,"x",IF(AND(((G$4-$D104)/VLOOKUP($C104,Tableau1[],6,0))=INT(((G$4-$D104)/VLOOKUP($C104,Tableau1[],6,0))),$C104&lt;&gt;""),"S","")),"")</f>
        <v/>
      </c>
      <c r="H104" s="17" t="str">
        <f>IFERROR(IF(H$4=$D104,"x",IF(AND(((H$4-$D104)/VLOOKUP($C104,Tableau1[],6,0))=INT(((H$4-$D104)/VLOOKUP($C104,Tableau1[],6,0))),$C104&lt;&gt;""),"S","")),"")</f>
        <v/>
      </c>
      <c r="I104" s="17" t="str">
        <f>IFERROR(IF(I$4=$D104,"x",IF(AND(((I$4-$D104)/VLOOKUP($C104,Tableau1[],6,0))=INT(((I$4-$D104)/VLOOKUP($C104,Tableau1[],6,0))),$C104&lt;&gt;""),"S","")),"")</f>
        <v/>
      </c>
      <c r="J104" s="17" t="str">
        <f>IFERROR(IF(J$4=$D104,"x",IF(AND(((J$4-$D104)/VLOOKUP($C104,Tableau1[],6,0))=INT(((J$4-$D104)/VLOOKUP($C104,Tableau1[],6,0))),$C104&lt;&gt;""),"S","")),"")</f>
        <v/>
      </c>
      <c r="K104" s="17" t="str">
        <f>IFERROR(IF(K$4=$D104,"x",IF(AND(((K$4-$D104)/VLOOKUP($C104,Tableau1[],6,0))=INT(((K$4-$D104)/VLOOKUP($C104,Tableau1[],6,0))),$C104&lt;&gt;""),"S","")),"")</f>
        <v/>
      </c>
      <c r="L104" s="17" t="str">
        <f>IFERROR(IF(L$4=$D104,"x",IF(AND(((L$4-$D104)/VLOOKUP($C104,Tableau1[],6,0))=INT(((L$4-$D104)/VLOOKUP($C104,Tableau1[],6,0))),$C104&lt;&gt;""),"S","")),"")</f>
        <v>S</v>
      </c>
      <c r="M104" s="17" t="str">
        <f>IFERROR(IF(M$4=$D104,"x",IF(AND(((M$4-$D104)/VLOOKUP($C104,Tableau1[],6,0))=INT(((M$4-$D104)/VLOOKUP($C104,Tableau1[],6,0))),$C104&lt;&gt;""),"S","")),"")</f>
        <v/>
      </c>
      <c r="N104" s="17" t="str">
        <f>IFERROR(IF(N$4=$D104,"x",IF(AND(((N$4-$D104)/VLOOKUP($C104,Tableau1[],6,0))=INT(((N$4-$D104)/VLOOKUP($C104,Tableau1[],6,0))),$C104&lt;&gt;""),"S","")),"")</f>
        <v/>
      </c>
      <c r="O104" s="17" t="str">
        <f>IFERROR(IF(O$4=$D104,"x",IF(AND(((O$4-$D104)/VLOOKUP($C104,Tableau1[],6,0))=INT(((O$4-$D104)/VLOOKUP($C104,Tableau1[],6,0))),$C104&lt;&gt;""),"S","")),"")</f>
        <v/>
      </c>
      <c r="P104" s="17" t="str">
        <f>IFERROR(IF(P$4=$D104,"x",IF(AND(((P$4-$D104)/VLOOKUP($C104,Tableau1[],6,0))=INT(((P$4-$D104)/VLOOKUP($C104,Tableau1[],6,0))),$C104&lt;&gt;""),"S","")),"")</f>
        <v/>
      </c>
      <c r="Q104" s="17" t="str">
        <f>IFERROR(IF(Q$4=$D104,"x",IF(AND(((Q$4-$D104)/VLOOKUP($C104,Tableau1[],6,0))=INT(((Q$4-$D104)/VLOOKUP($C104,Tableau1[],6,0))),$C104&lt;&gt;""),"S","")),"")</f>
        <v/>
      </c>
      <c r="R104" s="17" t="str">
        <f>IFERROR(IF(R$4=$D104,"x",IF(AND(((R$4-$D104)/VLOOKUP($C104,Tableau1[],6,0))=INT(((R$4-$D104)/VLOOKUP($C104,Tableau1[],6,0))),$C104&lt;&gt;""),"S","")),"")</f>
        <v/>
      </c>
      <c r="S104" s="17" t="str">
        <f>IFERROR(IF(S$4=$D104,"x",IF(AND(((S$4-$D104)/VLOOKUP($C104,Tableau1[],6,0))=INT(((S$4-$D104)/VLOOKUP($C104,Tableau1[],6,0))),$C104&lt;&gt;""),"S","")),"")</f>
        <v>S</v>
      </c>
      <c r="T104" s="17" t="str">
        <f>IFERROR(IF(T$4=$D104,"x",IF(AND(((T$4-$D104)/VLOOKUP($C104,Tableau1[],6,0))=INT(((T$4-$D104)/VLOOKUP($C104,Tableau1[],6,0))),$C104&lt;&gt;""),"S","")),"")</f>
        <v/>
      </c>
      <c r="U104" s="17" t="str">
        <f>IFERROR(IF(U$4=$D104,"x",IF(AND(((U$4-$D104)/VLOOKUP($C104,Tableau1[],6,0))=INT(((U$4-$D104)/VLOOKUP($C104,Tableau1[],6,0))),$C104&lt;&gt;""),"S","")),"")</f>
        <v/>
      </c>
      <c r="V104" s="17" t="str">
        <f>IFERROR(IF(V$4=$D104,"x",IF(AND(((V$4-$D104)/VLOOKUP($C104,Tableau1[],6,0))=INT(((V$4-$D104)/VLOOKUP($C104,Tableau1[],6,0))),$C104&lt;&gt;""),"S","")),"")</f>
        <v/>
      </c>
      <c r="W104" s="17" t="str">
        <f>IFERROR(IF(W$4=$D104,"x",IF(AND(((W$4-$D104)/VLOOKUP($C104,Tableau1[],6,0))=INT(((W$4-$D104)/VLOOKUP($C104,Tableau1[],6,0))),$C104&lt;&gt;""),"S","")),"")</f>
        <v/>
      </c>
      <c r="X104" s="17" t="str">
        <f>IFERROR(IF(X$4=$D104,"x",IF(AND(((X$4-$D104)/VLOOKUP($C104,Tableau1[],6,0))=INT(((X$4-$D104)/VLOOKUP($C104,Tableau1[],6,0))),$C104&lt;&gt;""),"S","")),"")</f>
        <v/>
      </c>
      <c r="Y104" s="17" t="str">
        <f>IFERROR(IF(Y$4=$D104,"x",IF(AND(((Y$4-$D104)/VLOOKUP($C104,Tableau1[],6,0))=INT(((Y$4-$D104)/VLOOKUP($C104,Tableau1[],6,0))),$C104&lt;&gt;""),"S","")),"")</f>
        <v/>
      </c>
      <c r="Z104" s="17" t="str">
        <f>IFERROR(IF(Z$4=$D104,"x",IF(AND(((Z$4-$D104)/VLOOKUP($C104,Tableau1[],6,0))=INT(((Z$4-$D104)/VLOOKUP($C104,Tableau1[],6,0))),$C104&lt;&gt;""),"S","")),"")</f>
        <v>S</v>
      </c>
      <c r="AA104" s="17" t="str">
        <f>IFERROR(IF(AA$4=$D104,"x",IF(AND(((AA$4-$D104)/VLOOKUP($C104,Tableau1[],6,0))=INT(((AA$4-$D104)/VLOOKUP($C104,Tableau1[],6,0))),$C104&lt;&gt;""),"S","")),"")</f>
        <v/>
      </c>
      <c r="AB104" s="17" t="str">
        <f>IFERROR(IF(AB$4=$D104,"x",IF(AND(((AB$4-$D104)/VLOOKUP($C104,Tableau1[],6,0))=INT(((AB$4-$D104)/VLOOKUP($C104,Tableau1[],6,0))),$C104&lt;&gt;""),"S","")),"")</f>
        <v/>
      </c>
      <c r="AC104" s="17" t="str">
        <f>IFERROR(IF(AC$4=$D104,"x",IF(AND(((AC$4-$D104)/VLOOKUP($C104,Tableau1[],6,0))=INT(((AC$4-$D104)/VLOOKUP($C104,Tableau1[],6,0))),$C104&lt;&gt;""),"S","")),"")</f>
        <v/>
      </c>
      <c r="AD104" s="17" t="str">
        <f>IFERROR(IF(AD$4=$D104,"x",IF(AND(((AD$4-$D104)/VLOOKUP($C104,Tableau1[],6,0))=INT(((AD$4-$D104)/VLOOKUP($C104,Tableau1[],6,0))),$C104&lt;&gt;""),"S","")),"")</f>
        <v/>
      </c>
      <c r="AE104" s="17" t="str">
        <f>IFERROR(IF(AE$4=$D104,"x",IF(AND(((AE$4-$D104)/VLOOKUP($C104,Tableau1[],6,0))=INT(((AE$4-$D104)/VLOOKUP($C104,Tableau1[],6,0))),$C104&lt;&gt;""),"S","")),"")</f>
        <v/>
      </c>
      <c r="AF104" s="17" t="str">
        <f>IFERROR(IF(AF$4=$D104,"x",IF(AND(((AF$4-$D104)/VLOOKUP($C104,Tableau1[],6,0))=INT(((AF$4-$D104)/VLOOKUP($C104,Tableau1[],6,0))),$C104&lt;&gt;""),"S","")),"")</f>
        <v/>
      </c>
      <c r="AG104" s="17" t="str">
        <f>IFERROR(IF(AG$4=$D104,"x",IF(AND(((AG$4-$D104)/VLOOKUP($C104,Tableau1[],6,0))=INT(((AG$4-$D104)/VLOOKUP($C104,Tableau1[],6,0))),$C104&lt;&gt;""),"S","")),"")</f>
        <v>S</v>
      </c>
      <c r="AH104" s="55" t="str">
        <f>IFERROR(IF(AH$4=$D104,"x",IF(AND(((AH$4-$D104)/VLOOKUP($C104,Tableau1[],6,0))=INT(((AH$4-$D104)/VLOOKUP($C104,Tableau1[],6,0))),$C104&lt;&gt;""),"S","")),"")</f>
        <v/>
      </c>
      <c r="AI104" s="7"/>
      <c r="AK104" s="100"/>
      <c r="AL104" s="100"/>
      <c r="AM104" s="100"/>
      <c r="AN104" s="100"/>
      <c r="AO104" s="100"/>
      <c r="AP104" s="100"/>
      <c r="AQ104" s="100"/>
      <c r="AR104" s="100"/>
      <c r="AS104" s="100"/>
      <c r="AT104" s="100"/>
      <c r="AU104" s="100"/>
      <c r="AV104" s="100"/>
      <c r="AW104" s="100"/>
      <c r="AX104" s="100"/>
      <c r="AY104" s="100"/>
      <c r="AZ104" s="100"/>
      <c r="BA104" s="100"/>
      <c r="BB104" s="100"/>
      <c r="BC104" s="100"/>
      <c r="BD104" s="100"/>
      <c r="BE104" s="100"/>
      <c r="BF104" s="100"/>
      <c r="BG104" s="100"/>
      <c r="BH104" s="100"/>
      <c r="BI104" s="100"/>
      <c r="BJ104" s="100"/>
      <c r="BK104" s="100"/>
      <c r="BL104" s="100"/>
      <c r="BM104" s="100"/>
      <c r="BN104" s="100"/>
      <c r="BO104" s="100"/>
      <c r="BP104" s="100"/>
      <c r="BQ104" s="100"/>
      <c r="BR104" s="100"/>
      <c r="BS104" s="100"/>
      <c r="BT104" s="100"/>
      <c r="BU104" s="100"/>
      <c r="BV104" s="100"/>
      <c r="BW104" s="100"/>
      <c r="BX104" s="100"/>
    </row>
    <row r="105" spans="1:76">
      <c r="A105" s="93"/>
      <c r="B105" s="52"/>
      <c r="C105" s="5" t="s">
        <v>165</v>
      </c>
      <c r="D105" s="18">
        <f>IF(ISBLANK(C105),0,VLOOKUP(C105,Tableau1[],2,0))</f>
        <v>0</v>
      </c>
      <c r="E105" s="15">
        <f>IF(ISBLANK(C105),0,VLOOKUP(C105,Tableau1[],7,0))</f>
        <v>5</v>
      </c>
      <c r="F105" s="24">
        <f t="shared" si="11"/>
        <v>2.1666666666666667E-5</v>
      </c>
      <c r="G105" s="16" t="str">
        <f>IFERROR(IF(G$4=$D105,"x",IF(AND(((G$4-$D105)/VLOOKUP($C105,Tableau1[],6,0))=INT(((G$4-$D105)/VLOOKUP($C105,Tableau1[],6,0))),$C105&lt;&gt;""),"S","")),"")</f>
        <v/>
      </c>
      <c r="H105" s="17" t="str">
        <f>IFERROR(IF(H$4=$D105,"x",IF(AND(((H$4-$D105)/VLOOKUP($C105,Tableau1[],6,0))=INT(((H$4-$D105)/VLOOKUP($C105,Tableau1[],6,0))),$C105&lt;&gt;""),"S","")),"")</f>
        <v/>
      </c>
      <c r="I105" s="17" t="str">
        <f>IFERROR(IF(I$4=$D105,"x",IF(AND(((I$4-$D105)/VLOOKUP($C105,Tableau1[],6,0))=INT(((I$4-$D105)/VLOOKUP($C105,Tableau1[],6,0))),$C105&lt;&gt;""),"S","")),"")</f>
        <v/>
      </c>
      <c r="J105" s="17" t="str">
        <f>IFERROR(IF(J$4=$D105,"x",IF(AND(((J$4-$D105)/VLOOKUP($C105,Tableau1[],6,0))=INT(((J$4-$D105)/VLOOKUP($C105,Tableau1[],6,0))),$C105&lt;&gt;""),"S","")),"")</f>
        <v/>
      </c>
      <c r="K105" s="17" t="str">
        <f>IFERROR(IF(K$4=$D105,"x",IF(AND(((K$4-$D105)/VLOOKUP($C105,Tableau1[],6,0))=INT(((K$4-$D105)/VLOOKUP($C105,Tableau1[],6,0))),$C105&lt;&gt;""),"S","")),"")</f>
        <v/>
      </c>
      <c r="L105" s="17" t="str">
        <f>IFERROR(IF(L$4=$D105,"x",IF(AND(((L$4-$D105)/VLOOKUP($C105,Tableau1[],6,0))=INT(((L$4-$D105)/VLOOKUP($C105,Tableau1[],6,0))),$C105&lt;&gt;""),"S","")),"")</f>
        <v>S</v>
      </c>
      <c r="M105" s="17" t="str">
        <f>IFERROR(IF(M$4=$D105,"x",IF(AND(((M$4-$D105)/VLOOKUP($C105,Tableau1[],6,0))=INT(((M$4-$D105)/VLOOKUP($C105,Tableau1[],6,0))),$C105&lt;&gt;""),"S","")),"")</f>
        <v/>
      </c>
      <c r="N105" s="17" t="str">
        <f>IFERROR(IF(N$4=$D105,"x",IF(AND(((N$4-$D105)/VLOOKUP($C105,Tableau1[],6,0))=INT(((N$4-$D105)/VLOOKUP($C105,Tableau1[],6,0))),$C105&lt;&gt;""),"S","")),"")</f>
        <v/>
      </c>
      <c r="O105" s="17" t="str">
        <f>IFERROR(IF(O$4=$D105,"x",IF(AND(((O$4-$D105)/VLOOKUP($C105,Tableau1[],6,0))=INT(((O$4-$D105)/VLOOKUP($C105,Tableau1[],6,0))),$C105&lt;&gt;""),"S","")),"")</f>
        <v/>
      </c>
      <c r="P105" s="17" t="str">
        <f>IFERROR(IF(P$4=$D105,"x",IF(AND(((P$4-$D105)/VLOOKUP($C105,Tableau1[],6,0))=INT(((P$4-$D105)/VLOOKUP($C105,Tableau1[],6,0))),$C105&lt;&gt;""),"S","")),"")</f>
        <v/>
      </c>
      <c r="Q105" s="17" t="str">
        <f>IFERROR(IF(Q$4=$D105,"x",IF(AND(((Q$4-$D105)/VLOOKUP($C105,Tableau1[],6,0))=INT(((Q$4-$D105)/VLOOKUP($C105,Tableau1[],6,0))),$C105&lt;&gt;""),"S","")),"")</f>
        <v/>
      </c>
      <c r="R105" s="17" t="str">
        <f>IFERROR(IF(R$4=$D105,"x",IF(AND(((R$4-$D105)/VLOOKUP($C105,Tableau1[],6,0))=INT(((R$4-$D105)/VLOOKUP($C105,Tableau1[],6,0))),$C105&lt;&gt;""),"S","")),"")</f>
        <v/>
      </c>
      <c r="S105" s="17" t="str">
        <f>IFERROR(IF(S$4=$D105,"x",IF(AND(((S$4-$D105)/VLOOKUP($C105,Tableau1[],6,0))=INT(((S$4-$D105)/VLOOKUP($C105,Tableau1[],6,0))),$C105&lt;&gt;""),"S","")),"")</f>
        <v>S</v>
      </c>
      <c r="T105" s="17" t="str">
        <f>IFERROR(IF(T$4=$D105,"x",IF(AND(((T$4-$D105)/VLOOKUP($C105,Tableau1[],6,0))=INT(((T$4-$D105)/VLOOKUP($C105,Tableau1[],6,0))),$C105&lt;&gt;""),"S","")),"")</f>
        <v/>
      </c>
      <c r="U105" s="17" t="str">
        <f>IFERROR(IF(U$4=$D105,"x",IF(AND(((U$4-$D105)/VLOOKUP($C105,Tableau1[],6,0))=INT(((U$4-$D105)/VLOOKUP($C105,Tableau1[],6,0))),$C105&lt;&gt;""),"S","")),"")</f>
        <v/>
      </c>
      <c r="V105" s="17" t="str">
        <f>IFERROR(IF(V$4=$D105,"x",IF(AND(((V$4-$D105)/VLOOKUP($C105,Tableau1[],6,0))=INT(((V$4-$D105)/VLOOKUP($C105,Tableau1[],6,0))),$C105&lt;&gt;""),"S","")),"")</f>
        <v/>
      </c>
      <c r="W105" s="17" t="str">
        <f>IFERROR(IF(W$4=$D105,"x",IF(AND(((W$4-$D105)/VLOOKUP($C105,Tableau1[],6,0))=INT(((W$4-$D105)/VLOOKUP($C105,Tableau1[],6,0))),$C105&lt;&gt;""),"S","")),"")</f>
        <v/>
      </c>
      <c r="X105" s="17" t="str">
        <f>IFERROR(IF(X$4=$D105,"x",IF(AND(((X$4-$D105)/VLOOKUP($C105,Tableau1[],6,0))=INT(((X$4-$D105)/VLOOKUP($C105,Tableau1[],6,0))),$C105&lt;&gt;""),"S","")),"")</f>
        <v/>
      </c>
      <c r="Y105" s="17" t="str">
        <f>IFERROR(IF(Y$4=$D105,"x",IF(AND(((Y$4-$D105)/VLOOKUP($C105,Tableau1[],6,0))=INT(((Y$4-$D105)/VLOOKUP($C105,Tableau1[],6,0))),$C105&lt;&gt;""),"S","")),"")</f>
        <v/>
      </c>
      <c r="Z105" s="17" t="str">
        <f>IFERROR(IF(Z$4=$D105,"x",IF(AND(((Z$4-$D105)/VLOOKUP($C105,Tableau1[],6,0))=INT(((Z$4-$D105)/VLOOKUP($C105,Tableau1[],6,0))),$C105&lt;&gt;""),"S","")),"")</f>
        <v>S</v>
      </c>
      <c r="AA105" s="17" t="str">
        <f>IFERROR(IF(AA$4=$D105,"x",IF(AND(((AA$4-$D105)/VLOOKUP($C105,Tableau1[],6,0))=INT(((AA$4-$D105)/VLOOKUP($C105,Tableau1[],6,0))),$C105&lt;&gt;""),"S","")),"")</f>
        <v/>
      </c>
      <c r="AB105" s="17" t="str">
        <f>IFERROR(IF(AB$4=$D105,"x",IF(AND(((AB$4-$D105)/VLOOKUP($C105,Tableau1[],6,0))=INT(((AB$4-$D105)/VLOOKUP($C105,Tableau1[],6,0))),$C105&lt;&gt;""),"S","")),"")</f>
        <v/>
      </c>
      <c r="AC105" s="17" t="str">
        <f>IFERROR(IF(AC$4=$D105,"x",IF(AND(((AC$4-$D105)/VLOOKUP($C105,Tableau1[],6,0))=INT(((AC$4-$D105)/VLOOKUP($C105,Tableau1[],6,0))),$C105&lt;&gt;""),"S","")),"")</f>
        <v/>
      </c>
      <c r="AD105" s="17" t="str">
        <f>IFERROR(IF(AD$4=$D105,"x",IF(AND(((AD$4-$D105)/VLOOKUP($C105,Tableau1[],6,0))=INT(((AD$4-$D105)/VLOOKUP($C105,Tableau1[],6,0))),$C105&lt;&gt;""),"S","")),"")</f>
        <v/>
      </c>
      <c r="AE105" s="17" t="str">
        <f>IFERROR(IF(AE$4=$D105,"x",IF(AND(((AE$4-$D105)/VLOOKUP($C105,Tableau1[],6,0))=INT(((AE$4-$D105)/VLOOKUP($C105,Tableau1[],6,0))),$C105&lt;&gt;""),"S","")),"")</f>
        <v/>
      </c>
      <c r="AF105" s="17" t="str">
        <f>IFERROR(IF(AF$4=$D105,"x",IF(AND(((AF$4-$D105)/VLOOKUP($C105,Tableau1[],6,0))=INT(((AF$4-$D105)/VLOOKUP($C105,Tableau1[],6,0))),$C105&lt;&gt;""),"S","")),"")</f>
        <v/>
      </c>
      <c r="AG105" s="17" t="str">
        <f>IFERROR(IF(AG$4=$D105,"x",IF(AND(((AG$4-$D105)/VLOOKUP($C105,Tableau1[],6,0))=INT(((AG$4-$D105)/VLOOKUP($C105,Tableau1[],6,0))),$C105&lt;&gt;""),"S","")),"")</f>
        <v>S</v>
      </c>
      <c r="AH105" s="55" t="str">
        <f>IFERROR(IF(AH$4=$D105,"x",IF(AND(((AH$4-$D105)/VLOOKUP($C105,Tableau1[],6,0))=INT(((AH$4-$D105)/VLOOKUP($C105,Tableau1[],6,0))),$C105&lt;&gt;""),"S","")),"")</f>
        <v/>
      </c>
      <c r="AK105" s="100"/>
      <c r="AL105" s="100"/>
      <c r="AM105" s="100"/>
      <c r="AN105" s="100"/>
      <c r="AO105" s="100"/>
      <c r="AP105" s="100"/>
      <c r="AQ105" s="100"/>
      <c r="AR105" s="100"/>
      <c r="AS105" s="100"/>
      <c r="AT105" s="100"/>
      <c r="AU105" s="100"/>
      <c r="AV105" s="100"/>
      <c r="AW105" s="100"/>
      <c r="AX105" s="100"/>
      <c r="AY105" s="100"/>
      <c r="AZ105" s="100"/>
      <c r="BA105" s="100"/>
      <c r="BB105" s="100"/>
      <c r="BC105" s="100"/>
      <c r="BD105" s="100"/>
      <c r="BE105" s="100"/>
      <c r="BF105" s="100"/>
      <c r="BG105" s="100"/>
      <c r="BH105" s="100"/>
      <c r="BI105" s="100"/>
      <c r="BJ105" s="100"/>
      <c r="BK105" s="100"/>
      <c r="BL105" s="100"/>
      <c r="BM105" s="100"/>
      <c r="BN105" s="100"/>
      <c r="BO105" s="100"/>
      <c r="BP105" s="100"/>
      <c r="BQ105" s="100"/>
      <c r="BR105" s="100"/>
      <c r="BS105" s="100"/>
      <c r="BT105" s="100"/>
      <c r="BU105" s="100"/>
      <c r="BV105" s="100"/>
      <c r="BW105" s="100"/>
      <c r="BX105" s="100"/>
    </row>
    <row r="106" spans="1:76">
      <c r="A106" s="93"/>
      <c r="B106" s="52"/>
      <c r="C106" s="5" t="s">
        <v>166</v>
      </c>
      <c r="D106" s="18">
        <f>IF(ISBLANK(C106),0,VLOOKUP(C106,Tableau1[],2,0))</f>
        <v>0</v>
      </c>
      <c r="E106" s="15">
        <f>IF(ISBLANK(C106),0,VLOOKUP(C106,Tableau1[],7,0))</f>
        <v>1</v>
      </c>
      <c r="F106" s="24">
        <f t="shared" si="11"/>
        <v>4.3333333333333331E-6</v>
      </c>
      <c r="G106" s="16" t="str">
        <f>IFERROR(IF(G$4=$D106,"x",IF(AND(((G$4-$D106)/VLOOKUP($C106,Tableau1[],6,0))=INT(((G$4-$D106)/VLOOKUP($C106,Tableau1[],6,0))),$C106&lt;&gt;""),"S","")),"")</f>
        <v/>
      </c>
      <c r="H106" s="17" t="str">
        <f>IFERROR(IF(H$4=$D106,"x",IF(AND(((H$4-$D106)/VLOOKUP($C106,Tableau1[],6,0))=INT(((H$4-$D106)/VLOOKUP($C106,Tableau1[],6,0))),$C106&lt;&gt;""),"S","")),"")</f>
        <v/>
      </c>
      <c r="I106" s="17" t="str">
        <f>IFERROR(IF(I$4=$D106,"x",IF(AND(((I$4-$D106)/VLOOKUP($C106,Tableau1[],6,0))=INT(((I$4-$D106)/VLOOKUP($C106,Tableau1[],6,0))),$C106&lt;&gt;""),"S","")),"")</f>
        <v/>
      </c>
      <c r="J106" s="17" t="str">
        <f>IFERROR(IF(J$4=$D106,"x",IF(AND(((J$4-$D106)/VLOOKUP($C106,Tableau1[],6,0))=INT(((J$4-$D106)/VLOOKUP($C106,Tableau1[],6,0))),$C106&lt;&gt;""),"S","")),"")</f>
        <v/>
      </c>
      <c r="K106" s="17" t="str">
        <f>IFERROR(IF(K$4=$D106,"x",IF(AND(((K$4-$D106)/VLOOKUP($C106,Tableau1[],6,0))=INT(((K$4-$D106)/VLOOKUP($C106,Tableau1[],6,0))),$C106&lt;&gt;""),"S","")),"")</f>
        <v/>
      </c>
      <c r="L106" s="17" t="str">
        <f>IFERROR(IF(L$4=$D106,"x",IF(AND(((L$4-$D106)/VLOOKUP($C106,Tableau1[],6,0))=INT(((L$4-$D106)/VLOOKUP($C106,Tableau1[],6,0))),$C106&lt;&gt;""),"S","")),"")</f>
        <v>S</v>
      </c>
      <c r="M106" s="17" t="str">
        <f>IFERROR(IF(M$4=$D106,"x",IF(AND(((M$4-$D106)/VLOOKUP($C106,Tableau1[],6,0))=INT(((M$4-$D106)/VLOOKUP($C106,Tableau1[],6,0))),$C106&lt;&gt;""),"S","")),"")</f>
        <v/>
      </c>
      <c r="N106" s="17" t="str">
        <f>IFERROR(IF(N$4=$D106,"x",IF(AND(((N$4-$D106)/VLOOKUP($C106,Tableau1[],6,0))=INT(((N$4-$D106)/VLOOKUP($C106,Tableau1[],6,0))),$C106&lt;&gt;""),"S","")),"")</f>
        <v/>
      </c>
      <c r="O106" s="17" t="str">
        <f>IFERROR(IF(O$4=$D106,"x",IF(AND(((O$4-$D106)/VLOOKUP($C106,Tableau1[],6,0))=INT(((O$4-$D106)/VLOOKUP($C106,Tableau1[],6,0))),$C106&lt;&gt;""),"S","")),"")</f>
        <v/>
      </c>
      <c r="P106" s="17" t="str">
        <f>IFERROR(IF(P$4=$D106,"x",IF(AND(((P$4-$D106)/VLOOKUP($C106,Tableau1[],6,0))=INT(((P$4-$D106)/VLOOKUP($C106,Tableau1[],6,0))),$C106&lt;&gt;""),"S","")),"")</f>
        <v/>
      </c>
      <c r="Q106" s="17" t="str">
        <f>IFERROR(IF(Q$4=$D106,"x",IF(AND(((Q$4-$D106)/VLOOKUP($C106,Tableau1[],6,0))=INT(((Q$4-$D106)/VLOOKUP($C106,Tableau1[],6,0))),$C106&lt;&gt;""),"S","")),"")</f>
        <v/>
      </c>
      <c r="R106" s="17" t="str">
        <f>IFERROR(IF(R$4=$D106,"x",IF(AND(((R$4-$D106)/VLOOKUP($C106,Tableau1[],6,0))=INT(((R$4-$D106)/VLOOKUP($C106,Tableau1[],6,0))),$C106&lt;&gt;""),"S","")),"")</f>
        <v/>
      </c>
      <c r="S106" s="17" t="str">
        <f>IFERROR(IF(S$4=$D106,"x",IF(AND(((S$4-$D106)/VLOOKUP($C106,Tableau1[],6,0))=INT(((S$4-$D106)/VLOOKUP($C106,Tableau1[],6,0))),$C106&lt;&gt;""),"S","")),"")</f>
        <v>S</v>
      </c>
      <c r="T106" s="17" t="str">
        <f>IFERROR(IF(T$4=$D106,"x",IF(AND(((T$4-$D106)/VLOOKUP($C106,Tableau1[],6,0))=INT(((T$4-$D106)/VLOOKUP($C106,Tableau1[],6,0))),$C106&lt;&gt;""),"S","")),"")</f>
        <v/>
      </c>
      <c r="U106" s="17" t="str">
        <f>IFERROR(IF(U$4=$D106,"x",IF(AND(((U$4-$D106)/VLOOKUP($C106,Tableau1[],6,0))=INT(((U$4-$D106)/VLOOKUP($C106,Tableau1[],6,0))),$C106&lt;&gt;""),"S","")),"")</f>
        <v/>
      </c>
      <c r="V106" s="17" t="str">
        <f>IFERROR(IF(V$4=$D106,"x",IF(AND(((V$4-$D106)/VLOOKUP($C106,Tableau1[],6,0))=INT(((V$4-$D106)/VLOOKUP($C106,Tableau1[],6,0))),$C106&lt;&gt;""),"S","")),"")</f>
        <v/>
      </c>
      <c r="W106" s="17" t="str">
        <f>IFERROR(IF(W$4=$D106,"x",IF(AND(((W$4-$D106)/VLOOKUP($C106,Tableau1[],6,0))=INT(((W$4-$D106)/VLOOKUP($C106,Tableau1[],6,0))),$C106&lt;&gt;""),"S","")),"")</f>
        <v/>
      </c>
      <c r="X106" s="17" t="str">
        <f>IFERROR(IF(X$4=$D106,"x",IF(AND(((X$4-$D106)/VLOOKUP($C106,Tableau1[],6,0))=INT(((X$4-$D106)/VLOOKUP($C106,Tableau1[],6,0))),$C106&lt;&gt;""),"S","")),"")</f>
        <v/>
      </c>
      <c r="Y106" s="17" t="str">
        <f>IFERROR(IF(Y$4=$D106,"x",IF(AND(((Y$4-$D106)/VLOOKUP($C106,Tableau1[],6,0))=INT(((Y$4-$D106)/VLOOKUP($C106,Tableau1[],6,0))),$C106&lt;&gt;""),"S","")),"")</f>
        <v/>
      </c>
      <c r="Z106" s="17" t="str">
        <f>IFERROR(IF(Z$4=$D106,"x",IF(AND(((Z$4-$D106)/VLOOKUP($C106,Tableau1[],6,0))=INT(((Z$4-$D106)/VLOOKUP($C106,Tableau1[],6,0))),$C106&lt;&gt;""),"S","")),"")</f>
        <v>S</v>
      </c>
      <c r="AA106" s="17" t="str">
        <f>IFERROR(IF(AA$4=$D106,"x",IF(AND(((AA$4-$D106)/VLOOKUP($C106,Tableau1[],6,0))=INT(((AA$4-$D106)/VLOOKUP($C106,Tableau1[],6,0))),$C106&lt;&gt;""),"S","")),"")</f>
        <v/>
      </c>
      <c r="AB106" s="17" t="str">
        <f>IFERROR(IF(AB$4=$D106,"x",IF(AND(((AB$4-$D106)/VLOOKUP($C106,Tableau1[],6,0))=INT(((AB$4-$D106)/VLOOKUP($C106,Tableau1[],6,0))),$C106&lt;&gt;""),"S","")),"")</f>
        <v/>
      </c>
      <c r="AC106" s="17" t="str">
        <f>IFERROR(IF(AC$4=$D106,"x",IF(AND(((AC$4-$D106)/VLOOKUP($C106,Tableau1[],6,0))=INT(((AC$4-$D106)/VLOOKUP($C106,Tableau1[],6,0))),$C106&lt;&gt;""),"S","")),"")</f>
        <v/>
      </c>
      <c r="AD106" s="17" t="str">
        <f>IFERROR(IF(AD$4=$D106,"x",IF(AND(((AD$4-$D106)/VLOOKUP($C106,Tableau1[],6,0))=INT(((AD$4-$D106)/VLOOKUP($C106,Tableau1[],6,0))),$C106&lt;&gt;""),"S","")),"")</f>
        <v/>
      </c>
      <c r="AE106" s="17" t="str">
        <f>IFERROR(IF(AE$4=$D106,"x",IF(AND(((AE$4-$D106)/VLOOKUP($C106,Tableau1[],6,0))=INT(((AE$4-$D106)/VLOOKUP($C106,Tableau1[],6,0))),$C106&lt;&gt;""),"S","")),"")</f>
        <v/>
      </c>
      <c r="AF106" s="17" t="str">
        <f>IFERROR(IF(AF$4=$D106,"x",IF(AND(((AF$4-$D106)/VLOOKUP($C106,Tableau1[],6,0))=INT(((AF$4-$D106)/VLOOKUP($C106,Tableau1[],6,0))),$C106&lt;&gt;""),"S","")),"")</f>
        <v/>
      </c>
      <c r="AG106" s="17" t="str">
        <f>IFERROR(IF(AG$4=$D106,"x",IF(AND(((AG$4-$D106)/VLOOKUP($C106,Tableau1[],6,0))=INT(((AG$4-$D106)/VLOOKUP($C106,Tableau1[],6,0))),$C106&lt;&gt;""),"S","")),"")</f>
        <v>S</v>
      </c>
      <c r="AH106" s="55" t="str">
        <f>IFERROR(IF(AH$4=$D106,"x",IF(AND(((AH$4-$D106)/VLOOKUP($C106,Tableau1[],6,0))=INT(((AH$4-$D106)/VLOOKUP($C106,Tableau1[],6,0))),$C106&lt;&gt;""),"S","")),"")</f>
        <v/>
      </c>
      <c r="AK106" s="100"/>
      <c r="AL106" s="100"/>
      <c r="AM106" s="100"/>
      <c r="AN106" s="100"/>
      <c r="AO106" s="100"/>
      <c r="AP106" s="100"/>
      <c r="AQ106" s="100"/>
      <c r="AR106" s="100"/>
      <c r="AS106" s="100"/>
      <c r="AT106" s="100"/>
      <c r="AU106" s="100"/>
      <c r="AV106" s="100"/>
      <c r="AW106" s="100"/>
      <c r="AX106" s="100"/>
      <c r="AY106" s="100"/>
      <c r="AZ106" s="100"/>
      <c r="BA106" s="100"/>
      <c r="BB106" s="100"/>
      <c r="BC106" s="100"/>
      <c r="BD106" s="100"/>
      <c r="BE106" s="100"/>
      <c r="BF106" s="100"/>
      <c r="BG106" s="100"/>
      <c r="BH106" s="100"/>
      <c r="BI106" s="100"/>
      <c r="BJ106" s="100"/>
      <c r="BK106" s="100"/>
      <c r="BL106" s="100"/>
      <c r="BM106" s="100"/>
      <c r="BN106" s="100"/>
      <c r="BO106" s="100"/>
      <c r="BP106" s="100"/>
      <c r="BQ106" s="100"/>
      <c r="BR106" s="100"/>
      <c r="BS106" s="100"/>
      <c r="BT106" s="100"/>
      <c r="BU106" s="100"/>
      <c r="BV106" s="100"/>
      <c r="BW106" s="100"/>
      <c r="BX106" s="100"/>
    </row>
    <row r="107" spans="1:76">
      <c r="A107" s="93"/>
      <c r="B107" s="52"/>
      <c r="C107" s="5" t="s">
        <v>167</v>
      </c>
      <c r="D107" s="18">
        <f>IF(ISBLANK(C107),0,VLOOKUP(C107,Tableau1[],2,0))</f>
        <v>0</v>
      </c>
      <c r="E107" s="15">
        <f>IF(ISBLANK(C107),0,VLOOKUP(C107,Tableau1[],7,0))</f>
        <v>15</v>
      </c>
      <c r="F107" s="24">
        <f t="shared" si="11"/>
        <v>6.4999999999999994E-5</v>
      </c>
      <c r="G107" s="16" t="str">
        <f>IFERROR(IF(G$4=$D107,"x",IF(AND(((G$4-$D107)/VLOOKUP($C107,Tableau1[],6,0))=INT(((G$4-$D107)/VLOOKUP($C107,Tableau1[],6,0))),$C107&lt;&gt;""),"S","")),"")</f>
        <v/>
      </c>
      <c r="H107" s="17" t="str">
        <f>IFERROR(IF(H$4=$D107,"x",IF(AND(((H$4-$D107)/VLOOKUP($C107,Tableau1[],6,0))=INT(((H$4-$D107)/VLOOKUP($C107,Tableau1[],6,0))),$C107&lt;&gt;""),"S","")),"")</f>
        <v/>
      </c>
      <c r="I107" s="17" t="str">
        <f>IFERROR(IF(I$4=$D107,"x",IF(AND(((I$4-$D107)/VLOOKUP($C107,Tableau1[],6,0))=INT(((I$4-$D107)/VLOOKUP($C107,Tableau1[],6,0))),$C107&lt;&gt;""),"S","")),"")</f>
        <v/>
      </c>
      <c r="J107" s="17" t="str">
        <f>IFERROR(IF(J$4=$D107,"x",IF(AND(((J$4-$D107)/VLOOKUP($C107,Tableau1[],6,0))=INT(((J$4-$D107)/VLOOKUP($C107,Tableau1[],6,0))),$C107&lt;&gt;""),"S","")),"")</f>
        <v/>
      </c>
      <c r="K107" s="17" t="str">
        <f>IFERROR(IF(K$4=$D107,"x",IF(AND(((K$4-$D107)/VLOOKUP($C107,Tableau1[],6,0))=INT(((K$4-$D107)/VLOOKUP($C107,Tableau1[],6,0))),$C107&lt;&gt;""),"S","")),"")</f>
        <v/>
      </c>
      <c r="L107" s="17" t="str">
        <f>IFERROR(IF(L$4=$D107,"x",IF(AND(((L$4-$D107)/VLOOKUP($C107,Tableau1[],6,0))=INT(((L$4-$D107)/VLOOKUP($C107,Tableau1[],6,0))),$C107&lt;&gt;""),"S","")),"")</f>
        <v/>
      </c>
      <c r="M107" s="17" t="str">
        <f>IFERROR(IF(M$4=$D107,"x",IF(AND(((M$4-$D107)/VLOOKUP($C107,Tableau1[],6,0))=INT(((M$4-$D107)/VLOOKUP($C107,Tableau1[],6,0))),$C107&lt;&gt;""),"S","")),"")</f>
        <v/>
      </c>
      <c r="N107" s="17" t="str">
        <f>IFERROR(IF(N$4=$D107,"x",IF(AND(((N$4-$D107)/VLOOKUP($C107,Tableau1[],6,0))=INT(((N$4-$D107)/VLOOKUP($C107,Tableau1[],6,0))),$C107&lt;&gt;""),"S","")),"")</f>
        <v/>
      </c>
      <c r="O107" s="17" t="str">
        <f>IFERROR(IF(O$4=$D107,"x",IF(AND(((O$4-$D107)/VLOOKUP($C107,Tableau1[],6,0))=INT(((O$4-$D107)/VLOOKUP($C107,Tableau1[],6,0))),$C107&lt;&gt;""),"S","")),"")</f>
        <v/>
      </c>
      <c r="P107" s="17" t="str">
        <f>IFERROR(IF(P$4=$D107,"x",IF(AND(((P$4-$D107)/VLOOKUP($C107,Tableau1[],6,0))=INT(((P$4-$D107)/VLOOKUP($C107,Tableau1[],6,0))),$C107&lt;&gt;""),"S","")),"")</f>
        <v/>
      </c>
      <c r="Q107" s="17" t="str">
        <f>IFERROR(IF(Q$4=$D107,"x",IF(AND(((Q$4-$D107)/VLOOKUP($C107,Tableau1[],6,0))=INT(((Q$4-$D107)/VLOOKUP($C107,Tableau1[],6,0))),$C107&lt;&gt;""),"S","")),"")</f>
        <v/>
      </c>
      <c r="R107" s="17" t="str">
        <f>IFERROR(IF(R$4=$D107,"x",IF(AND(((R$4-$D107)/VLOOKUP($C107,Tableau1[],6,0))=INT(((R$4-$D107)/VLOOKUP($C107,Tableau1[],6,0))),$C107&lt;&gt;""),"S","")),"")</f>
        <v/>
      </c>
      <c r="S107" s="17" t="str">
        <f>IFERROR(IF(S$4=$D107,"x",IF(AND(((S$4-$D107)/VLOOKUP($C107,Tableau1[],6,0))=INT(((S$4-$D107)/VLOOKUP($C107,Tableau1[],6,0))),$C107&lt;&gt;""),"S","")),"")</f>
        <v/>
      </c>
      <c r="T107" s="17" t="str">
        <f>IFERROR(IF(T$4=$D107,"x",IF(AND(((T$4-$D107)/VLOOKUP($C107,Tableau1[],6,0))=INT(((T$4-$D107)/VLOOKUP($C107,Tableau1[],6,0))),$C107&lt;&gt;""),"S","")),"")</f>
        <v/>
      </c>
      <c r="U107" s="17" t="str">
        <f>IFERROR(IF(U$4=$D107,"x",IF(AND(((U$4-$D107)/VLOOKUP($C107,Tableau1[],6,0))=INT(((U$4-$D107)/VLOOKUP($C107,Tableau1[],6,0))),$C107&lt;&gt;""),"S","")),"")</f>
        <v/>
      </c>
      <c r="V107" s="17" t="str">
        <f>IFERROR(IF(V$4=$D107,"x",IF(AND(((V$4-$D107)/VLOOKUP($C107,Tableau1[],6,0))=INT(((V$4-$D107)/VLOOKUP($C107,Tableau1[],6,0))),$C107&lt;&gt;""),"S","")),"")</f>
        <v/>
      </c>
      <c r="W107" s="17" t="str">
        <f>IFERROR(IF(W$4=$D107,"x",IF(AND(((W$4-$D107)/VLOOKUP($C107,Tableau1[],6,0))=INT(((W$4-$D107)/VLOOKUP($C107,Tableau1[],6,0))),$C107&lt;&gt;""),"S","")),"")</f>
        <v/>
      </c>
      <c r="X107" s="17" t="str">
        <f>IFERROR(IF(X$4=$D107,"x",IF(AND(((X$4-$D107)/VLOOKUP($C107,Tableau1[],6,0))=INT(((X$4-$D107)/VLOOKUP($C107,Tableau1[],6,0))),$C107&lt;&gt;""),"S","")),"")</f>
        <v/>
      </c>
      <c r="Y107" s="17" t="str">
        <f>IFERROR(IF(Y$4=$D107,"x",IF(AND(((Y$4-$D107)/VLOOKUP($C107,Tableau1[],6,0))=INT(((Y$4-$D107)/VLOOKUP($C107,Tableau1[],6,0))),$C107&lt;&gt;""),"S","")),"")</f>
        <v/>
      </c>
      <c r="Z107" s="17" t="str">
        <f>IFERROR(IF(Z$4=$D107,"x",IF(AND(((Z$4-$D107)/VLOOKUP($C107,Tableau1[],6,0))=INT(((Z$4-$D107)/VLOOKUP($C107,Tableau1[],6,0))),$C107&lt;&gt;""),"S","")),"")</f>
        <v/>
      </c>
      <c r="AA107" s="17" t="str">
        <f>IFERROR(IF(AA$4=$D107,"x",IF(AND(((AA$4-$D107)/VLOOKUP($C107,Tableau1[],6,0))=INT(((AA$4-$D107)/VLOOKUP($C107,Tableau1[],6,0))),$C107&lt;&gt;""),"S","")),"")</f>
        <v/>
      </c>
      <c r="AB107" s="17" t="str">
        <f>IFERROR(IF(AB$4=$D107,"x",IF(AND(((AB$4-$D107)/VLOOKUP($C107,Tableau1[],6,0))=INT(((AB$4-$D107)/VLOOKUP($C107,Tableau1[],6,0))),$C107&lt;&gt;""),"S","")),"")</f>
        <v/>
      </c>
      <c r="AC107" s="17" t="str">
        <f>IFERROR(IF(AC$4=$D107,"x",IF(AND(((AC$4-$D107)/VLOOKUP($C107,Tableau1[],6,0))=INT(((AC$4-$D107)/VLOOKUP($C107,Tableau1[],6,0))),$C107&lt;&gt;""),"S","")),"")</f>
        <v/>
      </c>
      <c r="AD107" s="17" t="str">
        <f>IFERROR(IF(AD$4=$D107,"x",IF(AND(((AD$4-$D107)/VLOOKUP($C107,Tableau1[],6,0))=INT(((AD$4-$D107)/VLOOKUP($C107,Tableau1[],6,0))),$C107&lt;&gt;""),"S","")),"")</f>
        <v/>
      </c>
      <c r="AE107" s="17" t="str">
        <f>IFERROR(IF(AE$4=$D107,"x",IF(AND(((AE$4-$D107)/VLOOKUP($C107,Tableau1[],6,0))=INT(((AE$4-$D107)/VLOOKUP($C107,Tableau1[],6,0))),$C107&lt;&gt;""),"S","")),"")</f>
        <v/>
      </c>
      <c r="AF107" s="17" t="str">
        <f>IFERROR(IF(AF$4=$D107,"x",IF(AND(((AF$4-$D107)/VLOOKUP($C107,Tableau1[],6,0))=INT(((AF$4-$D107)/VLOOKUP($C107,Tableau1[],6,0))),$C107&lt;&gt;""),"S","")),"")</f>
        <v>S</v>
      </c>
      <c r="AG107" s="17" t="str">
        <f>IFERROR(IF(AG$4=$D107,"x",IF(AND(((AG$4-$D107)/VLOOKUP($C107,Tableau1[],6,0))=INT(((AG$4-$D107)/VLOOKUP($C107,Tableau1[],6,0))),$C107&lt;&gt;""),"S","")),"")</f>
        <v/>
      </c>
      <c r="AH107" s="55" t="str">
        <f>IFERROR(IF(AH$4=$D107,"x",IF(AND(((AH$4-$D107)/VLOOKUP($C107,Tableau1[],6,0))=INT(((AH$4-$D107)/VLOOKUP($C107,Tableau1[],6,0))),$C107&lt;&gt;""),"S","")),"")</f>
        <v/>
      </c>
      <c r="AK107" s="100"/>
      <c r="AL107" s="100"/>
      <c r="AM107" s="100"/>
      <c r="AN107" s="100"/>
      <c r="AO107" s="100"/>
      <c r="AP107" s="100"/>
      <c r="AQ107" s="100"/>
      <c r="AR107" s="100"/>
      <c r="AS107" s="100"/>
      <c r="AT107" s="100"/>
      <c r="AU107" s="100"/>
      <c r="AV107" s="100"/>
      <c r="AW107" s="100"/>
      <c r="AX107" s="100"/>
      <c r="AY107" s="100"/>
      <c r="AZ107" s="100"/>
      <c r="BA107" s="100"/>
      <c r="BB107" s="100"/>
      <c r="BC107" s="100"/>
      <c r="BD107" s="100"/>
      <c r="BE107" s="100"/>
      <c r="BF107" s="100"/>
      <c r="BG107" s="100"/>
      <c r="BH107" s="100"/>
      <c r="BI107" s="100"/>
      <c r="BJ107" s="100"/>
      <c r="BK107" s="100"/>
      <c r="BL107" s="100"/>
      <c r="BM107" s="100"/>
      <c r="BN107" s="100"/>
      <c r="BO107" s="100"/>
      <c r="BP107" s="100"/>
      <c r="BQ107" s="100"/>
      <c r="BR107" s="100"/>
      <c r="BS107" s="100"/>
      <c r="BT107" s="100"/>
      <c r="BU107" s="100"/>
      <c r="BV107" s="100"/>
      <c r="BW107" s="100"/>
      <c r="BX107" s="100"/>
    </row>
    <row r="108" spans="1:76" ht="15.75" thickBot="1">
      <c r="B108" s="89">
        <f>B92+B93+B94+B95+B96+B97+B98+B99+B100+B101+B102+B103+B104+B105+B106+B107</f>
        <v>0</v>
      </c>
      <c r="C108" s="90"/>
      <c r="D108" s="73">
        <f>IF(ISBLANK(C108),0,VLOOKUP(C108,Tableau1[],2,0))</f>
        <v>0</v>
      </c>
      <c r="E108" s="85">
        <f>(E92+E93+E94+E95+E96+E97+E98+E99+E100+E101+E102+E103+E104+E105+E106+E107)/60</f>
        <v>2.0499999999999998</v>
      </c>
      <c r="F108" s="47">
        <f t="shared" si="11"/>
        <v>8.8833333333333319E-6</v>
      </c>
      <c r="G108" s="49" t="str">
        <f>IFERROR(IF(G$4=$D108,"x",IF(AND(((G$4-$D108)/VLOOKUP($C108,Tableau1[],6,0))=INT(((G$4-$D108)/VLOOKUP($C108,Tableau1[],6,0))),$C108&lt;&gt;""),"S","")),"")</f>
        <v/>
      </c>
      <c r="H108" s="50" t="str">
        <f>IFERROR(IF(H$4=$D108,"x",IF(AND(((H$4-$D108)/VLOOKUP($C108,Tableau1[],6,0))=INT(((H$4-$D108)/VLOOKUP($C108,Tableau1[],6,0))),$C108&lt;&gt;""),"S","")),"")</f>
        <v/>
      </c>
      <c r="I108" s="50" t="str">
        <f>IFERROR(IF(I$4=$D108,"x",IF(AND(((I$4-$D108)/VLOOKUP($C108,Tableau1[],6,0))=INT(((I$4-$D108)/VLOOKUP($C108,Tableau1[],6,0))),$C108&lt;&gt;""),"S","")),"")</f>
        <v/>
      </c>
      <c r="J108" s="50" t="str">
        <f>IFERROR(IF(J$4=$D108,"x",IF(AND(((J$4-$D108)/VLOOKUP($C108,Tableau1[],6,0))=INT(((J$4-$D108)/VLOOKUP($C108,Tableau1[],6,0))),$C108&lt;&gt;""),"S","")),"")</f>
        <v/>
      </c>
      <c r="K108" s="50" t="str">
        <f>IFERROR(IF(K$4=$D108,"x",IF(AND(((K$4-$D108)/VLOOKUP($C108,Tableau1[],6,0))=INT(((K$4-$D108)/VLOOKUP($C108,Tableau1[],6,0))),$C108&lt;&gt;""),"S","")),"")</f>
        <v/>
      </c>
      <c r="L108" s="50" t="str">
        <f>IFERROR(IF(L$4=$D108,"x",IF(AND(((L$4-$D108)/VLOOKUP($C108,Tableau1[],6,0))=INT(((L$4-$D108)/VLOOKUP($C108,Tableau1[],6,0))),$C108&lt;&gt;""),"S","")),"")</f>
        <v/>
      </c>
      <c r="M108" s="50" t="str">
        <f>IFERROR(IF(M$4=$D108,"x",IF(AND(((M$4-$D108)/VLOOKUP($C108,Tableau1[],6,0))=INT(((M$4-$D108)/VLOOKUP($C108,Tableau1[],6,0))),$C108&lt;&gt;""),"S","")),"")</f>
        <v/>
      </c>
      <c r="N108" s="50" t="str">
        <f>IFERROR(IF(N$4=$D108,"x",IF(AND(((N$4-$D108)/VLOOKUP($C108,Tableau1[],6,0))=INT(((N$4-$D108)/VLOOKUP($C108,Tableau1[],6,0))),$C108&lt;&gt;""),"S","")),"")</f>
        <v/>
      </c>
      <c r="O108" s="50" t="str">
        <f>IFERROR(IF(O$4=$D108,"x",IF(AND(((O$4-$D108)/VLOOKUP($C108,Tableau1[],6,0))=INT(((O$4-$D108)/VLOOKUP($C108,Tableau1[],6,0))),$C108&lt;&gt;""),"S","")),"")</f>
        <v/>
      </c>
      <c r="P108" s="50" t="str">
        <f>IFERROR(IF(P$4=$D108,"x",IF(AND(((P$4-$D108)/VLOOKUP($C108,Tableau1[],6,0))=INT(((P$4-$D108)/VLOOKUP($C108,Tableau1[],6,0))),$C108&lt;&gt;""),"S","")),"")</f>
        <v/>
      </c>
      <c r="Q108" s="50" t="str">
        <f>IFERROR(IF(Q$4=$D108,"x",IF(AND(((Q$4-$D108)/VLOOKUP($C108,Tableau1[],6,0))=INT(((Q$4-$D108)/VLOOKUP($C108,Tableau1[],6,0))),$C108&lt;&gt;""),"S","")),"")</f>
        <v/>
      </c>
      <c r="R108" s="50" t="str">
        <f>IFERROR(IF(R$4=$D108,"x",IF(AND(((R$4-$D108)/VLOOKUP($C108,Tableau1[],6,0))=INT(((R$4-$D108)/VLOOKUP($C108,Tableau1[],6,0))),$C108&lt;&gt;""),"S","")),"")</f>
        <v/>
      </c>
      <c r="S108" s="50" t="str">
        <f>IFERROR(IF(S$4=$D108,"x",IF(AND(((S$4-$D108)/VLOOKUP($C108,Tableau1[],6,0))=INT(((S$4-$D108)/VLOOKUP($C108,Tableau1[],6,0))),$C108&lt;&gt;""),"S","")),"")</f>
        <v/>
      </c>
      <c r="T108" s="50" t="str">
        <f>IFERROR(IF(T$4=$D108,"x",IF(AND(((T$4-$D108)/VLOOKUP($C108,Tableau1[],6,0))=INT(((T$4-$D108)/VLOOKUP($C108,Tableau1[],6,0))),$C108&lt;&gt;""),"S","")),"")</f>
        <v/>
      </c>
      <c r="U108" s="50" t="str">
        <f>IFERROR(IF(U$4=$D108,"x",IF(AND(((U$4-$D108)/VLOOKUP($C108,Tableau1[],6,0))=INT(((U$4-$D108)/VLOOKUP($C108,Tableau1[],6,0))),$C108&lt;&gt;""),"S","")),"")</f>
        <v/>
      </c>
      <c r="V108" s="50" t="str">
        <f>IFERROR(IF(V$4=$D108,"x",IF(AND(((V$4-$D108)/VLOOKUP($C108,Tableau1[],6,0))=INT(((V$4-$D108)/VLOOKUP($C108,Tableau1[],6,0))),$C108&lt;&gt;""),"S","")),"")</f>
        <v/>
      </c>
      <c r="W108" s="50" t="str">
        <f>IFERROR(IF(W$4=$D108,"x",IF(AND(((W$4-$D108)/VLOOKUP($C108,Tableau1[],6,0))=INT(((W$4-$D108)/VLOOKUP($C108,Tableau1[],6,0))),$C108&lt;&gt;""),"S","")),"")</f>
        <v/>
      </c>
      <c r="X108" s="50" t="str">
        <f>IFERROR(IF(X$4=$D108,"x",IF(AND(((X$4-$D108)/VLOOKUP($C108,Tableau1[],6,0))=INT(((X$4-$D108)/VLOOKUP($C108,Tableau1[],6,0))),$C108&lt;&gt;""),"S","")),"")</f>
        <v/>
      </c>
      <c r="Y108" s="50" t="str">
        <f>IFERROR(IF(Y$4=$D108,"x",IF(AND(((Y$4-$D108)/VLOOKUP($C108,Tableau1[],6,0))=INT(((Y$4-$D108)/VLOOKUP($C108,Tableau1[],6,0))),$C108&lt;&gt;""),"S","")),"")</f>
        <v/>
      </c>
      <c r="Z108" s="50" t="str">
        <f>IFERROR(IF(Z$4=$D108,"x",IF(AND(((Z$4-$D108)/VLOOKUP($C108,Tableau1[],6,0))=INT(((Z$4-$D108)/VLOOKUP($C108,Tableau1[],6,0))),$C108&lt;&gt;""),"S","")),"")</f>
        <v/>
      </c>
      <c r="AA108" s="50" t="str">
        <f>IFERROR(IF(AA$4=$D108,"x",IF(AND(((AA$4-$D108)/VLOOKUP($C108,Tableau1[],6,0))=INT(((AA$4-$D108)/VLOOKUP($C108,Tableau1[],6,0))),$C108&lt;&gt;""),"S","")),"")</f>
        <v/>
      </c>
      <c r="AB108" s="50" t="str">
        <f>IFERROR(IF(AB$4=$D108,"x",IF(AND(((AB$4-$D108)/VLOOKUP($C108,Tableau1[],6,0))=INT(((AB$4-$D108)/VLOOKUP($C108,Tableau1[],6,0))),$C108&lt;&gt;""),"S","")),"")</f>
        <v/>
      </c>
      <c r="AC108" s="50" t="str">
        <f>IFERROR(IF(AC$4=$D108,"x",IF(AND(((AC$4-$D108)/VLOOKUP($C108,Tableau1[],6,0))=INT(((AC$4-$D108)/VLOOKUP($C108,Tableau1[],6,0))),$C108&lt;&gt;""),"S","")),"")</f>
        <v/>
      </c>
      <c r="AD108" s="50" t="str">
        <f>IFERROR(IF(AD$4=$D108,"x",IF(AND(((AD$4-$D108)/VLOOKUP($C108,Tableau1[],6,0))=INT(((AD$4-$D108)/VLOOKUP($C108,Tableau1[],6,0))),$C108&lt;&gt;""),"S","")),"")</f>
        <v/>
      </c>
      <c r="AE108" s="50" t="str">
        <f>IFERROR(IF(AE$4=$D108,"x",IF(AND(((AE$4-$D108)/VLOOKUP($C108,Tableau1[],6,0))=INT(((AE$4-$D108)/VLOOKUP($C108,Tableau1[],6,0))),$C108&lt;&gt;""),"S","")),"")</f>
        <v/>
      </c>
      <c r="AF108" s="50" t="str">
        <f>IFERROR(IF(AF$4=$D108,"x",IF(AND(((AF$4-$D108)/VLOOKUP($C108,Tableau1[],6,0))=INT(((AF$4-$D108)/VLOOKUP($C108,Tableau1[],6,0))),$C108&lt;&gt;""),"S","")),"")</f>
        <v/>
      </c>
      <c r="AG108" s="50" t="str">
        <f>IFERROR(IF(AG$4=$D108,"x",IF(AND(((AG$4-$D108)/VLOOKUP($C108,Tableau1[],6,0))=INT(((AG$4-$D108)/VLOOKUP($C108,Tableau1[],6,0))),$C108&lt;&gt;""),"S","")),"")</f>
        <v/>
      </c>
      <c r="AH108" s="57" t="str">
        <f>IFERROR(IF(AH$4=$D108,"x",IF(AND(((AH$4-$D108)/VLOOKUP($C108,Tableau1[],6,0))=INT(((AH$4-$D108)/VLOOKUP($C108,Tableau1[],6,0))),$C108&lt;&gt;""),"S","")),"")</f>
        <v/>
      </c>
      <c r="AK108" s="100"/>
      <c r="AL108" s="100"/>
      <c r="AM108" s="100"/>
      <c r="AN108" s="100"/>
      <c r="AO108" s="100"/>
      <c r="AP108" s="100"/>
      <c r="AQ108" s="100"/>
      <c r="AR108" s="100"/>
      <c r="AS108" s="100"/>
      <c r="AT108" s="100"/>
      <c r="AU108" s="100"/>
      <c r="AV108" s="100"/>
      <c r="AW108" s="100"/>
      <c r="AX108" s="100"/>
      <c r="AY108" s="100"/>
      <c r="AZ108" s="100"/>
      <c r="BA108" s="100"/>
      <c r="BB108" s="100"/>
      <c r="BC108" s="100"/>
      <c r="BD108" s="100"/>
      <c r="BE108" s="100"/>
      <c r="BF108" s="100"/>
      <c r="BG108" s="100"/>
      <c r="BH108" s="100"/>
      <c r="BI108" s="100"/>
      <c r="BJ108" s="100"/>
      <c r="BK108" s="100"/>
      <c r="BL108" s="100"/>
      <c r="BM108" s="100"/>
      <c r="BN108" s="100"/>
      <c r="BO108" s="100"/>
      <c r="BP108" s="100"/>
      <c r="BQ108" s="100"/>
      <c r="BR108" s="100"/>
      <c r="BS108" s="100"/>
      <c r="BT108" s="100"/>
      <c r="BU108" s="100"/>
      <c r="BV108" s="100"/>
      <c r="BW108" s="100"/>
      <c r="BX108" s="100"/>
    </row>
    <row r="109" spans="1:76" ht="15.75" thickTop="1">
      <c r="A109" s="93" t="s">
        <v>237</v>
      </c>
      <c r="B109" s="52"/>
      <c r="C109" s="5" t="s">
        <v>136</v>
      </c>
      <c r="D109" s="18">
        <f>IF(ISBLANK(C109),0,VLOOKUP(C109,Tableau1[],2,0))</f>
        <v>0</v>
      </c>
      <c r="E109" s="15">
        <f>IF(ISBLANK(C109),0,VLOOKUP(C109,Tableau1[],7,0))</f>
        <v>20</v>
      </c>
      <c r="F109" s="24">
        <f>D109+((E109*1)/480)</f>
        <v>4.1666666666666664E-2</v>
      </c>
      <c r="G109" s="70" t="str">
        <f>IFERROR(IF(G$4=$D109,"x",IF(AND(((G$4-$D109)/VLOOKUP($C109,Tableau1[],6,0))=INT(((G$4-$D109)/VLOOKUP($C109,Tableau1[],6,0))),$C109&lt;&gt;""),"S","")),"")</f>
        <v/>
      </c>
      <c r="H109" s="71" t="str">
        <f>IFERROR(IF(H$4=$D109,"x",IF(AND(((H$4-$D109)/VLOOKUP($C109,Tableau1[],6,0))=INT(((H$4-$D109)/VLOOKUP($C109,Tableau1[],6,0))),$C109&lt;&gt;""),"S","")),"")</f>
        <v/>
      </c>
      <c r="I109" s="71" t="str">
        <f>IFERROR(IF(I$4=$D109,"x",IF(AND(((I$4-$D109)/VLOOKUP($C109,Tableau1[],6,0))=INT(((I$4-$D109)/VLOOKUP($C109,Tableau1[],6,0))),$C109&lt;&gt;""),"S","")),"")</f>
        <v/>
      </c>
      <c r="J109" s="71" t="str">
        <f>IFERROR(IF(J$4=$D109,"x",IF(AND(((J$4-$D109)/VLOOKUP($C109,Tableau1[],6,0))=INT(((J$4-$D109)/VLOOKUP($C109,Tableau1[],6,0))),$C109&lt;&gt;""),"S","")),"")</f>
        <v/>
      </c>
      <c r="K109" s="71" t="str">
        <f>IFERROR(IF(K$4=$D109,"x",IF(AND(((K$4-$D109)/VLOOKUP($C109,Tableau1[],6,0))=INT(((K$4-$D109)/VLOOKUP($C109,Tableau1[],6,0))),$C109&lt;&gt;""),"S","")),"")</f>
        <v/>
      </c>
      <c r="L109" s="71" t="str">
        <f>IFERROR(IF(L$4=$D109,"x",IF(AND(((L$4-$D109)/VLOOKUP($C109,Tableau1[],6,0))=INT(((L$4-$D109)/VLOOKUP($C109,Tableau1[],6,0))),$C109&lt;&gt;""),"S","")),"")</f>
        <v>S</v>
      </c>
      <c r="M109" s="71" t="str">
        <f>IFERROR(IF(M$4=$D109,"x",IF(AND(((M$4-$D109)/VLOOKUP($C109,Tableau1[],6,0))=INT(((M$4-$D109)/VLOOKUP($C109,Tableau1[],6,0))),$C109&lt;&gt;""),"S","")),"")</f>
        <v/>
      </c>
      <c r="N109" s="71" t="str">
        <f>IFERROR(IF(N$4=$D109,"x",IF(AND(((N$4-$D109)/VLOOKUP($C109,Tableau1[],6,0))=INT(((N$4-$D109)/VLOOKUP($C109,Tableau1[],6,0))),$C109&lt;&gt;""),"S","")),"")</f>
        <v/>
      </c>
      <c r="O109" s="71" t="str">
        <f>IFERROR(IF(O$4=$D109,"x",IF(AND(((O$4-$D109)/VLOOKUP($C109,Tableau1[],6,0))=INT(((O$4-$D109)/VLOOKUP($C109,Tableau1[],6,0))),$C109&lt;&gt;""),"S","")),"")</f>
        <v/>
      </c>
      <c r="P109" s="71" t="str">
        <f>IFERROR(IF(P$4=$D109,"x",IF(AND(((P$4-$D109)/VLOOKUP($C109,Tableau1[],6,0))=INT(((P$4-$D109)/VLOOKUP($C109,Tableau1[],6,0))),$C109&lt;&gt;""),"S","")),"")</f>
        <v/>
      </c>
      <c r="Q109" s="71" t="str">
        <f>IFERROR(IF(Q$4=$D109,"x",IF(AND(((Q$4-$D109)/VLOOKUP($C109,Tableau1[],6,0))=INT(((Q$4-$D109)/VLOOKUP($C109,Tableau1[],6,0))),$C109&lt;&gt;""),"S","")),"")</f>
        <v/>
      </c>
      <c r="R109" s="71" t="str">
        <f>IFERROR(IF(R$4=$D109,"x",IF(AND(((R$4-$D109)/VLOOKUP($C109,Tableau1[],6,0))=INT(((R$4-$D109)/VLOOKUP($C109,Tableau1[],6,0))),$C109&lt;&gt;""),"S","")),"")</f>
        <v/>
      </c>
      <c r="S109" s="71" t="str">
        <f>IFERROR(IF(S$4=$D109,"x",IF(AND(((S$4-$D109)/VLOOKUP($C109,Tableau1[],6,0))=INT(((S$4-$D109)/VLOOKUP($C109,Tableau1[],6,0))),$C109&lt;&gt;""),"S","")),"")</f>
        <v>S</v>
      </c>
      <c r="T109" s="71" t="str">
        <f>IFERROR(IF(T$4=$D109,"x",IF(AND(((T$4-$D109)/VLOOKUP($C109,Tableau1[],6,0))=INT(((T$4-$D109)/VLOOKUP($C109,Tableau1[],6,0))),$C109&lt;&gt;""),"S","")),"")</f>
        <v/>
      </c>
      <c r="U109" s="71" t="str">
        <f>IFERROR(IF(U$4=$D109,"x",IF(AND(((U$4-$D109)/VLOOKUP($C109,Tableau1[],6,0))=INT(((U$4-$D109)/VLOOKUP($C109,Tableau1[],6,0))),$C109&lt;&gt;""),"S","")),"")</f>
        <v/>
      </c>
      <c r="V109" s="71" t="str">
        <f>IFERROR(IF(V$4=$D109,"x",IF(AND(((V$4-$D109)/VLOOKUP($C109,Tableau1[],6,0))=INT(((V$4-$D109)/VLOOKUP($C109,Tableau1[],6,0))),$C109&lt;&gt;""),"S","")),"")</f>
        <v/>
      </c>
      <c r="W109" s="71" t="str">
        <f>IFERROR(IF(W$4=$D109,"x",IF(AND(((W$4-$D109)/VLOOKUP($C109,Tableau1[],6,0))=INT(((W$4-$D109)/VLOOKUP($C109,Tableau1[],6,0))),$C109&lt;&gt;""),"S","")),"")</f>
        <v/>
      </c>
      <c r="X109" s="71" t="str">
        <f>IFERROR(IF(X$4=$D109,"x",IF(AND(((X$4-$D109)/VLOOKUP($C109,Tableau1[],6,0))=INT(((X$4-$D109)/VLOOKUP($C109,Tableau1[],6,0))),$C109&lt;&gt;""),"S","")),"")</f>
        <v/>
      </c>
      <c r="Y109" s="71" t="str">
        <f>IFERROR(IF(Y$4=$D109,"x",IF(AND(((Y$4-$D109)/VLOOKUP($C109,Tableau1[],6,0))=INT(((Y$4-$D109)/VLOOKUP($C109,Tableau1[],6,0))),$C109&lt;&gt;""),"S","")),"")</f>
        <v/>
      </c>
      <c r="Z109" s="71" t="str">
        <f>IFERROR(IF(Z$4=$D109,"x",IF(AND(((Z$4-$D109)/VLOOKUP($C109,Tableau1[],6,0))=INT(((Z$4-$D109)/VLOOKUP($C109,Tableau1[],6,0))),$C109&lt;&gt;""),"S","")),"")</f>
        <v>S</v>
      </c>
      <c r="AA109" s="71" t="str">
        <f>IFERROR(IF(AA$4=$D109,"x",IF(AND(((AA$4-$D109)/VLOOKUP($C109,Tableau1[],6,0))=INT(((AA$4-$D109)/VLOOKUP($C109,Tableau1[],6,0))),$C109&lt;&gt;""),"S","")),"")</f>
        <v/>
      </c>
      <c r="AB109" s="71" t="str">
        <f>IFERROR(IF(AB$4=$D109,"x",IF(AND(((AB$4-$D109)/VLOOKUP($C109,Tableau1[],6,0))=INT(((AB$4-$D109)/VLOOKUP($C109,Tableau1[],6,0))),$C109&lt;&gt;""),"S","")),"")</f>
        <v/>
      </c>
      <c r="AC109" s="71" t="str">
        <f>IFERROR(IF(AC$4=$D109,"x",IF(AND(((AC$4-$D109)/VLOOKUP($C109,Tableau1[],6,0))=INT(((AC$4-$D109)/VLOOKUP($C109,Tableau1[],6,0))),$C109&lt;&gt;""),"S","")),"")</f>
        <v/>
      </c>
      <c r="AD109" s="71" t="str">
        <f>IFERROR(IF(AD$4=$D109,"x",IF(AND(((AD$4-$D109)/VLOOKUP($C109,Tableau1[],6,0))=INT(((AD$4-$D109)/VLOOKUP($C109,Tableau1[],6,0))),$C109&lt;&gt;""),"S","")),"")</f>
        <v/>
      </c>
      <c r="AE109" s="71" t="str">
        <f>IFERROR(IF(AE$4=$D109,"x",IF(AND(((AE$4-$D109)/VLOOKUP($C109,Tableau1[],6,0))=INT(((AE$4-$D109)/VLOOKUP($C109,Tableau1[],6,0))),$C109&lt;&gt;""),"S","")),"")</f>
        <v/>
      </c>
      <c r="AF109" s="71" t="str">
        <f>IFERROR(IF(AF$4=$D109,"x",IF(AND(((AF$4-$D109)/VLOOKUP($C109,Tableau1[],6,0))=INT(((AF$4-$D109)/VLOOKUP($C109,Tableau1[],6,0))),$C109&lt;&gt;""),"S","")),"")</f>
        <v/>
      </c>
      <c r="AG109" s="71" t="str">
        <f>IFERROR(IF(AG$4=$D109,"x",IF(AND(((AG$4-$D109)/VLOOKUP($C109,Tableau1[],6,0))=INT(((AG$4-$D109)/VLOOKUP($C109,Tableau1[],6,0))),$C109&lt;&gt;""),"S","")),"")</f>
        <v>S</v>
      </c>
      <c r="AH109" s="72" t="str">
        <f>IFERROR(IF(AH$4=$D109,"x",IF(AND(((AH$4-$D109)/VLOOKUP($C109,Tableau1[],6,0))=INT(((AH$4-$D109)/VLOOKUP($C109,Tableau1[],6,0))),$C109&lt;&gt;""),"S","")),"")</f>
        <v/>
      </c>
      <c r="AK109" s="100"/>
      <c r="AL109" s="100"/>
      <c r="AM109" s="100"/>
      <c r="AN109" s="100"/>
      <c r="AO109" s="100"/>
      <c r="AP109" s="100"/>
      <c r="AQ109" s="100"/>
      <c r="AR109" s="100"/>
      <c r="AS109" s="100"/>
      <c r="AT109" s="100"/>
      <c r="AU109" s="100"/>
      <c r="AV109" s="100"/>
      <c r="AW109" s="100"/>
      <c r="AX109" s="100"/>
      <c r="AY109" s="100"/>
      <c r="AZ109" s="100"/>
      <c r="BA109" s="100"/>
      <c r="BB109" s="100"/>
      <c r="BC109" s="100"/>
      <c r="BD109" s="100"/>
      <c r="BE109" s="100"/>
      <c r="BF109" s="100"/>
      <c r="BG109" s="100"/>
      <c r="BH109" s="100"/>
      <c r="BI109" s="100"/>
      <c r="BJ109" s="100"/>
      <c r="BK109" s="100"/>
      <c r="BL109" s="100"/>
      <c r="BM109" s="100"/>
      <c r="BN109" s="100"/>
      <c r="BO109" s="100"/>
      <c r="BP109" s="100"/>
      <c r="BQ109" s="100"/>
      <c r="BR109" s="100"/>
      <c r="BS109" s="100"/>
      <c r="BT109" s="100"/>
      <c r="BU109" s="100"/>
      <c r="BV109" s="100"/>
      <c r="BW109" s="100"/>
      <c r="BX109" s="100"/>
    </row>
    <row r="110" spans="1:76">
      <c r="A110" s="93"/>
      <c r="B110" s="52"/>
      <c r="C110" s="5" t="s">
        <v>137</v>
      </c>
      <c r="D110" s="18">
        <f>IF(ISBLANK(C110),0,VLOOKUP(C110,Tableau1[],2,0))</f>
        <v>0</v>
      </c>
      <c r="E110" s="15">
        <f>IF(ISBLANK(C110),0,VLOOKUP(C110,Tableau1[],7,0))</f>
        <v>5</v>
      </c>
      <c r="F110" s="24">
        <f t="shared" ref="F110:F125" si="12">D110+((E110*0.00208)/480)</f>
        <v>2.1666666666666667E-5</v>
      </c>
      <c r="G110" s="36" t="str">
        <f>IFERROR(IF(G$4=$D110,"x",IF(AND(((G$4-$D110)/VLOOKUP($C110,Tableau1[],6,0))=INT(((G$4-$D110)/VLOOKUP($C110,Tableau1[],6,0))),$C110&lt;&gt;""),"S","")),"")</f>
        <v/>
      </c>
      <c r="H110" s="30" t="str">
        <f>IFERROR(IF(H$4=$D110,"x",IF(AND(((H$4-$D110)/VLOOKUP($C110,Tableau1[],6,0))=INT(((H$4-$D110)/VLOOKUP($C110,Tableau1[],6,0))),$C110&lt;&gt;""),"S","")),"")</f>
        <v/>
      </c>
      <c r="I110" s="30" t="str">
        <f>IFERROR(IF(I$4=$D110,"x",IF(AND(((I$4-$D110)/VLOOKUP($C110,Tableau1[],6,0))=INT(((I$4-$D110)/VLOOKUP($C110,Tableau1[],6,0))),$C110&lt;&gt;""),"S","")),"")</f>
        <v/>
      </c>
      <c r="J110" s="30" t="str">
        <f>IFERROR(IF(J$4=$D110,"x",IF(AND(((J$4-$D110)/VLOOKUP($C110,Tableau1[],6,0))=INT(((J$4-$D110)/VLOOKUP($C110,Tableau1[],6,0))),$C110&lt;&gt;""),"S","")),"")</f>
        <v/>
      </c>
      <c r="K110" s="30" t="str">
        <f>IFERROR(IF(K$4=$D110,"x",IF(AND(((K$4-$D110)/VLOOKUP($C110,Tableau1[],6,0))=INT(((K$4-$D110)/VLOOKUP($C110,Tableau1[],6,0))),$C110&lt;&gt;""),"S","")),"")</f>
        <v/>
      </c>
      <c r="L110" s="30" t="str">
        <f>IFERROR(IF(L$4=$D110,"x",IF(AND(((L$4-$D110)/VLOOKUP($C110,Tableau1[],6,0))=INT(((L$4-$D110)/VLOOKUP($C110,Tableau1[],6,0))),$C110&lt;&gt;""),"S","")),"")</f>
        <v>S</v>
      </c>
      <c r="M110" s="30" t="str">
        <f>IFERROR(IF(M$4=$D110,"x",IF(AND(((M$4-$D110)/VLOOKUP($C110,Tableau1[],6,0))=INT(((M$4-$D110)/VLOOKUP($C110,Tableau1[],6,0))),$C110&lt;&gt;""),"S","")),"")</f>
        <v/>
      </c>
      <c r="N110" s="30" t="str">
        <f>IFERROR(IF(N$4=$D110,"x",IF(AND(((N$4-$D110)/VLOOKUP($C110,Tableau1[],6,0))=INT(((N$4-$D110)/VLOOKUP($C110,Tableau1[],6,0))),$C110&lt;&gt;""),"S","")),"")</f>
        <v/>
      </c>
      <c r="O110" s="30" t="str">
        <f>IFERROR(IF(O$4=$D110,"x",IF(AND(((O$4-$D110)/VLOOKUP($C110,Tableau1[],6,0))=INT(((O$4-$D110)/VLOOKUP($C110,Tableau1[],6,0))),$C110&lt;&gt;""),"S","")),"")</f>
        <v/>
      </c>
      <c r="P110" s="30" t="str">
        <f>IFERROR(IF(P$4=$D110,"x",IF(AND(((P$4-$D110)/VLOOKUP($C110,Tableau1[],6,0))=INT(((P$4-$D110)/VLOOKUP($C110,Tableau1[],6,0))),$C110&lt;&gt;""),"S","")),"")</f>
        <v/>
      </c>
      <c r="Q110" s="30" t="str">
        <f>IFERROR(IF(Q$4=$D110,"x",IF(AND(((Q$4-$D110)/VLOOKUP($C110,Tableau1[],6,0))=INT(((Q$4-$D110)/VLOOKUP($C110,Tableau1[],6,0))),$C110&lt;&gt;""),"S","")),"")</f>
        <v/>
      </c>
      <c r="R110" s="30" t="str">
        <f>IFERROR(IF(R$4=$D110,"x",IF(AND(((R$4-$D110)/VLOOKUP($C110,Tableau1[],6,0))=INT(((R$4-$D110)/VLOOKUP($C110,Tableau1[],6,0))),$C110&lt;&gt;""),"S","")),"")</f>
        <v/>
      </c>
      <c r="S110" s="30" t="str">
        <f>IFERROR(IF(S$4=$D110,"x",IF(AND(((S$4-$D110)/VLOOKUP($C110,Tableau1[],6,0))=INT(((S$4-$D110)/VLOOKUP($C110,Tableau1[],6,0))),$C110&lt;&gt;""),"S","")),"")</f>
        <v>S</v>
      </c>
      <c r="T110" s="30" t="str">
        <f>IFERROR(IF(T$4=$D110,"x",IF(AND(((T$4-$D110)/VLOOKUP($C110,Tableau1[],6,0))=INT(((T$4-$D110)/VLOOKUP($C110,Tableau1[],6,0))),$C110&lt;&gt;""),"S","")),"")</f>
        <v/>
      </c>
      <c r="U110" s="30" t="str">
        <f>IFERROR(IF(U$4=$D110,"x",IF(AND(((U$4-$D110)/VLOOKUP($C110,Tableau1[],6,0))=INT(((U$4-$D110)/VLOOKUP($C110,Tableau1[],6,0))),$C110&lt;&gt;""),"S","")),"")</f>
        <v/>
      </c>
      <c r="V110" s="30" t="str">
        <f>IFERROR(IF(V$4=$D110,"x",IF(AND(((V$4-$D110)/VLOOKUP($C110,Tableau1[],6,0))=INT(((V$4-$D110)/VLOOKUP($C110,Tableau1[],6,0))),$C110&lt;&gt;""),"S","")),"")</f>
        <v/>
      </c>
      <c r="W110" s="30" t="str">
        <f>IFERROR(IF(W$4=$D110,"x",IF(AND(((W$4-$D110)/VLOOKUP($C110,Tableau1[],6,0))=INT(((W$4-$D110)/VLOOKUP($C110,Tableau1[],6,0))),$C110&lt;&gt;""),"S","")),"")</f>
        <v/>
      </c>
      <c r="X110" s="30" t="str">
        <f>IFERROR(IF(X$4=$D110,"x",IF(AND(((X$4-$D110)/VLOOKUP($C110,Tableau1[],6,0))=INT(((X$4-$D110)/VLOOKUP($C110,Tableau1[],6,0))),$C110&lt;&gt;""),"S","")),"")</f>
        <v/>
      </c>
      <c r="Y110" s="30" t="str">
        <f>IFERROR(IF(Y$4=$D110,"x",IF(AND(((Y$4-$D110)/VLOOKUP($C110,Tableau1[],6,0))=INT(((Y$4-$D110)/VLOOKUP($C110,Tableau1[],6,0))),$C110&lt;&gt;""),"S","")),"")</f>
        <v/>
      </c>
      <c r="Z110" s="30" t="str">
        <f>IFERROR(IF(Z$4=$D110,"x",IF(AND(((Z$4-$D110)/VLOOKUP($C110,Tableau1[],6,0))=INT(((Z$4-$D110)/VLOOKUP($C110,Tableau1[],6,0))),$C110&lt;&gt;""),"S","")),"")</f>
        <v>S</v>
      </c>
      <c r="AA110" s="30" t="str">
        <f>IFERROR(IF(AA$4=$D110,"x",IF(AND(((AA$4-$D110)/VLOOKUP($C110,Tableau1[],6,0))=INT(((AA$4-$D110)/VLOOKUP($C110,Tableau1[],6,0))),$C110&lt;&gt;""),"S","")),"")</f>
        <v/>
      </c>
      <c r="AB110" s="30" t="str">
        <f>IFERROR(IF(AB$4=$D110,"x",IF(AND(((AB$4-$D110)/VLOOKUP($C110,Tableau1[],6,0))=INT(((AB$4-$D110)/VLOOKUP($C110,Tableau1[],6,0))),$C110&lt;&gt;""),"S","")),"")</f>
        <v/>
      </c>
      <c r="AC110" s="30" t="str">
        <f>IFERROR(IF(AC$4=$D110,"x",IF(AND(((AC$4-$D110)/VLOOKUP($C110,Tableau1[],6,0))=INT(((AC$4-$D110)/VLOOKUP($C110,Tableau1[],6,0))),$C110&lt;&gt;""),"S","")),"")</f>
        <v/>
      </c>
      <c r="AD110" s="30" t="str">
        <f>IFERROR(IF(AD$4=$D110,"x",IF(AND(((AD$4-$D110)/VLOOKUP($C110,Tableau1[],6,0))=INT(((AD$4-$D110)/VLOOKUP($C110,Tableau1[],6,0))),$C110&lt;&gt;""),"S","")),"")</f>
        <v/>
      </c>
      <c r="AE110" s="30" t="str">
        <f>IFERROR(IF(AE$4=$D110,"x",IF(AND(((AE$4-$D110)/VLOOKUP($C110,Tableau1[],6,0))=INT(((AE$4-$D110)/VLOOKUP($C110,Tableau1[],6,0))),$C110&lt;&gt;""),"S","")),"")</f>
        <v/>
      </c>
      <c r="AF110" s="30" t="str">
        <f>IFERROR(IF(AF$4=$D110,"x",IF(AND(((AF$4-$D110)/VLOOKUP($C110,Tableau1[],6,0))=INT(((AF$4-$D110)/VLOOKUP($C110,Tableau1[],6,0))),$C110&lt;&gt;""),"S","")),"")</f>
        <v/>
      </c>
      <c r="AG110" s="30" t="str">
        <f>IFERROR(IF(AG$4=$D110,"x",IF(AND(((AG$4-$D110)/VLOOKUP($C110,Tableau1[],6,0))=INT(((AG$4-$D110)/VLOOKUP($C110,Tableau1[],6,0))),$C110&lt;&gt;""),"S","")),"")</f>
        <v>S</v>
      </c>
      <c r="AH110" s="54" t="str">
        <f>IFERROR(IF(AH$4=$D110,"x",IF(AND(((AH$4-$D110)/VLOOKUP($C110,Tableau1[],6,0))=INT(((AH$4-$D110)/VLOOKUP($C110,Tableau1[],6,0))),$C110&lt;&gt;""),"S","")),"")</f>
        <v/>
      </c>
      <c r="AK110" s="100"/>
      <c r="AL110" s="100"/>
      <c r="AM110" s="100"/>
      <c r="AN110" s="100"/>
      <c r="AO110" s="100"/>
      <c r="AP110" s="100"/>
      <c r="AQ110" s="100"/>
      <c r="AR110" s="100"/>
      <c r="AS110" s="100"/>
      <c r="AT110" s="100"/>
      <c r="AU110" s="100"/>
      <c r="AV110" s="100"/>
      <c r="AW110" s="100"/>
      <c r="AX110" s="100"/>
      <c r="AY110" s="100"/>
      <c r="AZ110" s="100"/>
      <c r="BA110" s="100"/>
      <c r="BB110" s="100"/>
      <c r="BC110" s="100"/>
      <c r="BD110" s="100"/>
      <c r="BE110" s="100"/>
      <c r="BF110" s="100"/>
      <c r="BG110" s="100"/>
      <c r="BH110" s="100"/>
      <c r="BI110" s="100"/>
      <c r="BJ110" s="100"/>
      <c r="BK110" s="100"/>
      <c r="BL110" s="100"/>
      <c r="BM110" s="100"/>
      <c r="BN110" s="100"/>
      <c r="BO110" s="100"/>
      <c r="BP110" s="100"/>
      <c r="BQ110" s="100"/>
      <c r="BR110" s="100"/>
      <c r="BS110" s="100"/>
      <c r="BT110" s="100"/>
      <c r="BU110" s="100"/>
      <c r="BV110" s="100"/>
      <c r="BW110" s="100"/>
      <c r="BX110" s="100"/>
    </row>
    <row r="111" spans="1:76">
      <c r="A111" s="93"/>
      <c r="B111" s="52"/>
      <c r="C111" s="5" t="s">
        <v>138</v>
      </c>
      <c r="D111" s="18"/>
      <c r="E111" s="15">
        <f>IF(ISBLANK(C111),0,VLOOKUP(C111,Tableau1[],7,0))</f>
        <v>1</v>
      </c>
      <c r="F111" s="24">
        <f t="shared" si="12"/>
        <v>4.3333333333333331E-6</v>
      </c>
      <c r="G111" s="16" t="str">
        <f>IFERROR(IF(G$4=$D111,"x",IF(AND(((G$4-$D111)/VLOOKUP($C111,Tableau1[],6,0))=INT(((G$4-$D111)/VLOOKUP($C111,Tableau1[],6,0))),$C111&lt;&gt;""),"S","")),"")</f>
        <v/>
      </c>
      <c r="H111" s="17" t="str">
        <f>IFERROR(IF(H$4=$D111,"x",IF(AND(((H$4-$D111)/VLOOKUP($C111,Tableau1[],6,0))=INT(((H$4-$D111)/VLOOKUP($C111,Tableau1[],6,0))),$C111&lt;&gt;""),"S","")),"")</f>
        <v/>
      </c>
      <c r="I111" s="17" t="str">
        <f>IFERROR(IF(I$4=$D111,"x",IF(AND(((I$4-$D111)/VLOOKUP($C111,Tableau1[],6,0))=INT(((I$4-$D111)/VLOOKUP($C111,Tableau1[],6,0))),$C111&lt;&gt;""),"S","")),"")</f>
        <v/>
      </c>
      <c r="J111" s="17" t="str">
        <f>IFERROR(IF(J$4=$D111,"x",IF(AND(((J$4-$D111)/VLOOKUP($C111,Tableau1[],6,0))=INT(((J$4-$D111)/VLOOKUP($C111,Tableau1[],6,0))),$C111&lt;&gt;""),"S","")),"")</f>
        <v/>
      </c>
      <c r="K111" s="17" t="str">
        <f>IFERROR(IF(K$4=$D111,"x",IF(AND(((K$4-$D111)/VLOOKUP($C111,Tableau1[],6,0))=INT(((K$4-$D111)/VLOOKUP($C111,Tableau1[],6,0))),$C111&lt;&gt;""),"S","")),"")</f>
        <v/>
      </c>
      <c r="L111" s="17" t="str">
        <f>IFERROR(IF(L$4=$D111,"x",IF(AND(((L$4-$D111)/VLOOKUP($C111,Tableau1[],6,0))=INT(((L$4-$D111)/VLOOKUP($C111,Tableau1[],6,0))),$C111&lt;&gt;""),"S","")),"")</f>
        <v>S</v>
      </c>
      <c r="M111" s="17" t="str">
        <f>IFERROR(IF(M$4=$D111,"x",IF(AND(((M$4-$D111)/VLOOKUP($C111,Tableau1[],6,0))=INT(((M$4-$D111)/VLOOKUP($C111,Tableau1[],6,0))),$C111&lt;&gt;""),"S","")),"")</f>
        <v/>
      </c>
      <c r="N111" s="17" t="str">
        <f>IFERROR(IF(N$4=$D111,"x",IF(AND(((N$4-$D111)/VLOOKUP($C111,Tableau1[],6,0))=INT(((N$4-$D111)/VLOOKUP($C111,Tableau1[],6,0))),$C111&lt;&gt;""),"S","")),"")</f>
        <v/>
      </c>
      <c r="O111" s="17" t="str">
        <f>IFERROR(IF(O$4=$D111,"x",IF(AND(((O$4-$D111)/VLOOKUP($C111,Tableau1[],6,0))=INT(((O$4-$D111)/VLOOKUP($C111,Tableau1[],6,0))),$C111&lt;&gt;""),"S","")),"")</f>
        <v/>
      </c>
      <c r="P111" s="17" t="str">
        <f>IFERROR(IF(P$4=$D111,"x",IF(AND(((P$4-$D111)/VLOOKUP($C111,Tableau1[],6,0))=INT(((P$4-$D111)/VLOOKUP($C111,Tableau1[],6,0))),$C111&lt;&gt;""),"S","")),"")</f>
        <v/>
      </c>
      <c r="Q111" s="17" t="str">
        <f>IFERROR(IF(Q$4=$D111,"x",IF(AND(((Q$4-$D111)/VLOOKUP($C111,Tableau1[],6,0))=INT(((Q$4-$D111)/VLOOKUP($C111,Tableau1[],6,0))),$C111&lt;&gt;""),"S","")),"")</f>
        <v/>
      </c>
      <c r="R111" s="17" t="str">
        <f>IFERROR(IF(R$4=$D111,"x",IF(AND(((R$4-$D111)/VLOOKUP($C111,Tableau1[],6,0))=INT(((R$4-$D111)/VLOOKUP($C111,Tableau1[],6,0))),$C111&lt;&gt;""),"S","")),"")</f>
        <v/>
      </c>
      <c r="S111" s="17" t="str">
        <f>IFERROR(IF(S$4=$D111,"x",IF(AND(((S$4-$D111)/VLOOKUP($C111,Tableau1[],6,0))=INT(((S$4-$D111)/VLOOKUP($C111,Tableau1[],6,0))),$C111&lt;&gt;""),"S","")),"")</f>
        <v>S</v>
      </c>
      <c r="T111" s="17" t="str">
        <f>IFERROR(IF(T$4=$D111,"x",IF(AND(((T$4-$D111)/VLOOKUP($C111,Tableau1[],6,0))=INT(((T$4-$D111)/VLOOKUP($C111,Tableau1[],6,0))),$C111&lt;&gt;""),"S","")),"")</f>
        <v/>
      </c>
      <c r="U111" s="17" t="str">
        <f>IFERROR(IF(U$4=$D111,"x",IF(AND(((U$4-$D111)/VLOOKUP($C111,Tableau1[],6,0))=INT(((U$4-$D111)/VLOOKUP($C111,Tableau1[],6,0))),$C111&lt;&gt;""),"S","")),"")</f>
        <v/>
      </c>
      <c r="V111" s="17" t="str">
        <f>IFERROR(IF(V$4=$D111,"x",IF(AND(((V$4-$D111)/VLOOKUP($C111,Tableau1[],6,0))=INT(((V$4-$D111)/VLOOKUP($C111,Tableau1[],6,0))),$C111&lt;&gt;""),"S","")),"")</f>
        <v/>
      </c>
      <c r="W111" s="17" t="str">
        <f>IFERROR(IF(W$4=$D111,"x",IF(AND(((W$4-$D111)/VLOOKUP($C111,Tableau1[],6,0))=INT(((W$4-$D111)/VLOOKUP($C111,Tableau1[],6,0))),$C111&lt;&gt;""),"S","")),"")</f>
        <v/>
      </c>
      <c r="X111" s="17" t="str">
        <f>IFERROR(IF(X$4=$D111,"x",IF(AND(((X$4-$D111)/VLOOKUP($C111,Tableau1[],6,0))=INT(((X$4-$D111)/VLOOKUP($C111,Tableau1[],6,0))),$C111&lt;&gt;""),"S","")),"")</f>
        <v/>
      </c>
      <c r="Y111" s="17" t="str">
        <f>IFERROR(IF(Y$4=$D111,"x",IF(AND(((Y$4-$D111)/VLOOKUP($C111,Tableau1[],6,0))=INT(((Y$4-$D111)/VLOOKUP($C111,Tableau1[],6,0))),$C111&lt;&gt;""),"S","")),"")</f>
        <v/>
      </c>
      <c r="Z111" s="17" t="str">
        <f>IFERROR(IF(Z$4=$D111,"x",IF(AND(((Z$4-$D111)/VLOOKUP($C111,Tableau1[],6,0))=INT(((Z$4-$D111)/VLOOKUP($C111,Tableau1[],6,0))),$C111&lt;&gt;""),"S","")),"")</f>
        <v>S</v>
      </c>
      <c r="AA111" s="17" t="str">
        <f>IFERROR(IF(AA$4=$D111,"x",IF(AND(((AA$4-$D111)/VLOOKUP($C111,Tableau1[],6,0))=INT(((AA$4-$D111)/VLOOKUP($C111,Tableau1[],6,0))),$C111&lt;&gt;""),"S","")),"")</f>
        <v/>
      </c>
      <c r="AB111" s="17" t="str">
        <f>IFERROR(IF(AB$4=$D111,"x",IF(AND(((AB$4-$D111)/VLOOKUP($C111,Tableau1[],6,0))=INT(((AB$4-$D111)/VLOOKUP($C111,Tableau1[],6,0))),$C111&lt;&gt;""),"S","")),"")</f>
        <v/>
      </c>
      <c r="AC111" s="17" t="str">
        <f>IFERROR(IF(AC$4=$D111,"x",IF(AND(((AC$4-$D111)/VLOOKUP($C111,Tableau1[],6,0))=INT(((AC$4-$D111)/VLOOKUP($C111,Tableau1[],6,0))),$C111&lt;&gt;""),"S","")),"")</f>
        <v/>
      </c>
      <c r="AD111" s="17" t="str">
        <f>IFERROR(IF(AD$4=$D111,"x",IF(AND(((AD$4-$D111)/VLOOKUP($C111,Tableau1[],6,0))=INT(((AD$4-$D111)/VLOOKUP($C111,Tableau1[],6,0))),$C111&lt;&gt;""),"S","")),"")</f>
        <v/>
      </c>
      <c r="AE111" s="17" t="str">
        <f>IFERROR(IF(AE$4=$D111,"x",IF(AND(((AE$4-$D111)/VLOOKUP($C111,Tableau1[],6,0))=INT(((AE$4-$D111)/VLOOKUP($C111,Tableau1[],6,0))),$C111&lt;&gt;""),"S","")),"")</f>
        <v/>
      </c>
      <c r="AF111" s="17" t="str">
        <f>IFERROR(IF(AF$4=$D111,"x",IF(AND(((AF$4-$D111)/VLOOKUP($C111,Tableau1[],6,0))=INT(((AF$4-$D111)/VLOOKUP($C111,Tableau1[],6,0))),$C111&lt;&gt;""),"S","")),"")</f>
        <v/>
      </c>
      <c r="AG111" s="17" t="str">
        <f>IFERROR(IF(AG$4=$D111,"x",IF(AND(((AG$4-$D111)/VLOOKUP($C111,Tableau1[],6,0))=INT(((AG$4-$D111)/VLOOKUP($C111,Tableau1[],6,0))),$C111&lt;&gt;""),"S","")),"")</f>
        <v>S</v>
      </c>
      <c r="AH111" s="55" t="str">
        <f>IFERROR(IF(AH$4=$D111,"x",IF(AND(((AH$4-$D111)/VLOOKUP($C111,Tableau1[],6,0))=INT(((AH$4-$D111)/VLOOKUP($C111,Tableau1[],6,0))),$C111&lt;&gt;""),"S","")),"")</f>
        <v/>
      </c>
      <c r="AK111" s="100"/>
      <c r="AL111" s="100"/>
      <c r="AM111" s="100"/>
      <c r="AN111" s="100"/>
      <c r="AO111" s="100"/>
      <c r="AP111" s="100"/>
      <c r="AQ111" s="100"/>
      <c r="AR111" s="100"/>
      <c r="AS111" s="100"/>
      <c r="AT111" s="100"/>
      <c r="AU111" s="100"/>
      <c r="AV111" s="100"/>
      <c r="AW111" s="100"/>
      <c r="AX111" s="100"/>
      <c r="AY111" s="100"/>
      <c r="AZ111" s="100"/>
      <c r="BA111" s="100"/>
      <c r="BB111" s="100"/>
      <c r="BC111" s="100"/>
      <c r="BD111" s="100"/>
      <c r="BE111" s="100"/>
      <c r="BF111" s="100"/>
      <c r="BG111" s="100"/>
      <c r="BH111" s="100"/>
      <c r="BI111" s="100"/>
      <c r="BJ111" s="100"/>
      <c r="BK111" s="100"/>
      <c r="BL111" s="100"/>
      <c r="BM111" s="100"/>
      <c r="BN111" s="100"/>
      <c r="BO111" s="100"/>
      <c r="BP111" s="100"/>
      <c r="BQ111" s="100"/>
      <c r="BR111" s="100"/>
      <c r="BS111" s="100"/>
      <c r="BT111" s="100"/>
      <c r="BU111" s="100"/>
      <c r="BV111" s="100"/>
      <c r="BW111" s="100"/>
      <c r="BX111" s="100"/>
    </row>
    <row r="112" spans="1:76">
      <c r="A112" s="93"/>
      <c r="B112" s="52"/>
      <c r="C112" s="5" t="s">
        <v>139</v>
      </c>
      <c r="D112" s="18">
        <f>IF(ISBLANK(C112),0,VLOOKUP(C112,Tableau1[],2,0))</f>
        <v>0</v>
      </c>
      <c r="E112" s="15">
        <f>IF(ISBLANK(C112),0,VLOOKUP(C112,Tableau1[],7,0))</f>
        <v>5</v>
      </c>
      <c r="F112" s="24">
        <f t="shared" si="12"/>
        <v>2.1666666666666667E-5</v>
      </c>
      <c r="G112" s="16" t="str">
        <f>IFERROR(IF(G$4=$D112,"x",IF(AND(((G$4-$D112)/VLOOKUP($C112,Tableau1[],6,0))=INT(((G$4-$D112)/VLOOKUP($C112,Tableau1[],6,0))),$C112&lt;&gt;""),"S","")),"")</f>
        <v/>
      </c>
      <c r="H112" s="17" t="str">
        <f>IFERROR(IF(H$4=$D112,"x",IF(AND(((H$4-$D112)/VLOOKUP($C112,Tableau1[],6,0))=INT(((H$4-$D112)/VLOOKUP($C112,Tableau1[],6,0))),$C112&lt;&gt;""),"S","")),"")</f>
        <v/>
      </c>
      <c r="I112" s="17" t="str">
        <f>IFERROR(IF(I$4=$D112,"x",IF(AND(((I$4-$D112)/VLOOKUP($C112,Tableau1[],6,0))=INT(((I$4-$D112)/VLOOKUP($C112,Tableau1[],6,0))),$C112&lt;&gt;""),"S","")),"")</f>
        <v/>
      </c>
      <c r="J112" s="17" t="str">
        <f>IFERROR(IF(J$4=$D112,"x",IF(AND(((J$4-$D112)/VLOOKUP($C112,Tableau1[],6,0))=INT(((J$4-$D112)/VLOOKUP($C112,Tableau1[],6,0))),$C112&lt;&gt;""),"S","")),"")</f>
        <v/>
      </c>
      <c r="K112" s="17" t="str">
        <f>IFERROR(IF(K$4=$D112,"x",IF(AND(((K$4-$D112)/VLOOKUP($C112,Tableau1[],6,0))=INT(((K$4-$D112)/VLOOKUP($C112,Tableau1[],6,0))),$C112&lt;&gt;""),"S","")),"")</f>
        <v/>
      </c>
      <c r="L112" s="17" t="str">
        <f>IFERROR(IF(L$4=$D112,"x",IF(AND(((L$4-$D112)/VLOOKUP($C112,Tableau1[],6,0))=INT(((L$4-$D112)/VLOOKUP($C112,Tableau1[],6,0))),$C112&lt;&gt;""),"S","")),"")</f>
        <v>S</v>
      </c>
      <c r="M112" s="17" t="str">
        <f>IFERROR(IF(M$4=$D112,"x",IF(AND(((M$4-$D112)/VLOOKUP($C112,Tableau1[],6,0))=INT(((M$4-$D112)/VLOOKUP($C112,Tableau1[],6,0))),$C112&lt;&gt;""),"S","")),"")</f>
        <v/>
      </c>
      <c r="N112" s="17" t="str">
        <f>IFERROR(IF(N$4=$D112,"x",IF(AND(((N$4-$D112)/VLOOKUP($C112,Tableau1[],6,0))=INT(((N$4-$D112)/VLOOKUP($C112,Tableau1[],6,0))),$C112&lt;&gt;""),"S","")),"")</f>
        <v/>
      </c>
      <c r="O112" s="17" t="str">
        <f>IFERROR(IF(O$4=$D112,"x",IF(AND(((O$4-$D112)/VLOOKUP($C112,Tableau1[],6,0))=INT(((O$4-$D112)/VLOOKUP($C112,Tableau1[],6,0))),$C112&lt;&gt;""),"S","")),"")</f>
        <v/>
      </c>
      <c r="P112" s="17" t="str">
        <f>IFERROR(IF(P$4=$D112,"x",IF(AND(((P$4-$D112)/VLOOKUP($C112,Tableau1[],6,0))=INT(((P$4-$D112)/VLOOKUP($C112,Tableau1[],6,0))),$C112&lt;&gt;""),"S","")),"")</f>
        <v/>
      </c>
      <c r="Q112" s="17" t="str">
        <f>IFERROR(IF(Q$4=$D112,"x",IF(AND(((Q$4-$D112)/VLOOKUP($C112,Tableau1[],6,0))=INT(((Q$4-$D112)/VLOOKUP($C112,Tableau1[],6,0))),$C112&lt;&gt;""),"S","")),"")</f>
        <v/>
      </c>
      <c r="R112" s="17" t="str">
        <f>IFERROR(IF(R$4=$D112,"x",IF(AND(((R$4-$D112)/VLOOKUP($C112,Tableau1[],6,0))=INT(((R$4-$D112)/VLOOKUP($C112,Tableau1[],6,0))),$C112&lt;&gt;""),"S","")),"")</f>
        <v/>
      </c>
      <c r="S112" s="17" t="str">
        <f>IFERROR(IF(S$4=$D112,"x",IF(AND(((S$4-$D112)/VLOOKUP($C112,Tableau1[],6,0))=INT(((S$4-$D112)/VLOOKUP($C112,Tableau1[],6,0))),$C112&lt;&gt;""),"S","")),"")</f>
        <v>S</v>
      </c>
      <c r="T112" s="17" t="str">
        <f>IFERROR(IF(T$4=$D112,"x",IF(AND(((T$4-$D112)/VLOOKUP($C112,Tableau1[],6,0))=INT(((T$4-$D112)/VLOOKUP($C112,Tableau1[],6,0))),$C112&lt;&gt;""),"S","")),"")</f>
        <v/>
      </c>
      <c r="U112" s="17" t="str">
        <f>IFERROR(IF(U$4=$D112,"x",IF(AND(((U$4-$D112)/VLOOKUP($C112,Tableau1[],6,0))=INT(((U$4-$D112)/VLOOKUP($C112,Tableau1[],6,0))),$C112&lt;&gt;""),"S","")),"")</f>
        <v/>
      </c>
      <c r="V112" s="17" t="str">
        <f>IFERROR(IF(V$4=$D112,"x",IF(AND(((V$4-$D112)/VLOOKUP($C112,Tableau1[],6,0))=INT(((V$4-$D112)/VLOOKUP($C112,Tableau1[],6,0))),$C112&lt;&gt;""),"S","")),"")</f>
        <v/>
      </c>
      <c r="W112" s="17" t="str">
        <f>IFERROR(IF(W$4=$D112,"x",IF(AND(((W$4-$D112)/VLOOKUP($C112,Tableau1[],6,0))=INT(((W$4-$D112)/VLOOKUP($C112,Tableau1[],6,0))),$C112&lt;&gt;""),"S","")),"")</f>
        <v/>
      </c>
      <c r="X112" s="17" t="str">
        <f>IFERROR(IF(X$4=$D112,"x",IF(AND(((X$4-$D112)/VLOOKUP($C112,Tableau1[],6,0))=INT(((X$4-$D112)/VLOOKUP($C112,Tableau1[],6,0))),$C112&lt;&gt;""),"S","")),"")</f>
        <v/>
      </c>
      <c r="Y112" s="17" t="str">
        <f>IFERROR(IF(Y$4=$D112,"x",IF(AND(((Y$4-$D112)/VLOOKUP($C112,Tableau1[],6,0))=INT(((Y$4-$D112)/VLOOKUP($C112,Tableau1[],6,0))),$C112&lt;&gt;""),"S","")),"")</f>
        <v/>
      </c>
      <c r="Z112" s="17" t="str">
        <f>IFERROR(IF(Z$4=$D112,"x",IF(AND(((Z$4-$D112)/VLOOKUP($C112,Tableau1[],6,0))=INT(((Z$4-$D112)/VLOOKUP($C112,Tableau1[],6,0))),$C112&lt;&gt;""),"S","")),"")</f>
        <v>S</v>
      </c>
      <c r="AA112" s="17" t="str">
        <f>IFERROR(IF(AA$4=$D112,"x",IF(AND(((AA$4-$D112)/VLOOKUP($C112,Tableau1[],6,0))=INT(((AA$4-$D112)/VLOOKUP($C112,Tableau1[],6,0))),$C112&lt;&gt;""),"S","")),"")</f>
        <v/>
      </c>
      <c r="AB112" s="17" t="str">
        <f>IFERROR(IF(AB$4=$D112,"x",IF(AND(((AB$4-$D112)/VLOOKUP($C112,Tableau1[],6,0))=INT(((AB$4-$D112)/VLOOKUP($C112,Tableau1[],6,0))),$C112&lt;&gt;""),"S","")),"")</f>
        <v/>
      </c>
      <c r="AC112" s="17" t="str">
        <f>IFERROR(IF(AC$4=$D112,"x",IF(AND(((AC$4-$D112)/VLOOKUP($C112,Tableau1[],6,0))=INT(((AC$4-$D112)/VLOOKUP($C112,Tableau1[],6,0))),$C112&lt;&gt;""),"S","")),"")</f>
        <v/>
      </c>
      <c r="AD112" s="17" t="str">
        <f>IFERROR(IF(AD$4=$D112,"x",IF(AND(((AD$4-$D112)/VLOOKUP($C112,Tableau1[],6,0))=INT(((AD$4-$D112)/VLOOKUP($C112,Tableau1[],6,0))),$C112&lt;&gt;""),"S","")),"")</f>
        <v/>
      </c>
      <c r="AE112" s="17" t="str">
        <f>IFERROR(IF(AE$4=$D112,"x",IF(AND(((AE$4-$D112)/VLOOKUP($C112,Tableau1[],6,0))=INT(((AE$4-$D112)/VLOOKUP($C112,Tableau1[],6,0))),$C112&lt;&gt;""),"S","")),"")</f>
        <v/>
      </c>
      <c r="AF112" s="17" t="str">
        <f>IFERROR(IF(AF$4=$D112,"x",IF(AND(((AF$4-$D112)/VLOOKUP($C112,Tableau1[],6,0))=INT(((AF$4-$D112)/VLOOKUP($C112,Tableau1[],6,0))),$C112&lt;&gt;""),"S","")),"")</f>
        <v/>
      </c>
      <c r="AG112" s="17" t="str">
        <f>IFERROR(IF(AG$4=$D112,"x",IF(AND(((AG$4-$D112)/VLOOKUP($C112,Tableau1[],6,0))=INT(((AG$4-$D112)/VLOOKUP($C112,Tableau1[],6,0))),$C112&lt;&gt;""),"S","")),"")</f>
        <v>S</v>
      </c>
      <c r="AH112" s="55" t="str">
        <f>IFERROR(IF(AH$4=$D112,"x",IF(AND(((AH$4-$D112)/VLOOKUP($C112,Tableau1[],6,0))=INT(((AH$4-$D112)/VLOOKUP($C112,Tableau1[],6,0))),$C112&lt;&gt;""),"S","")),"")</f>
        <v/>
      </c>
      <c r="AK112" s="100"/>
      <c r="AL112" s="100"/>
      <c r="AM112" s="100"/>
      <c r="AN112" s="100"/>
      <c r="AO112" s="100"/>
      <c r="AP112" s="100"/>
      <c r="AQ112" s="100"/>
      <c r="AR112" s="100"/>
      <c r="AS112" s="100"/>
      <c r="AT112" s="100"/>
      <c r="AU112" s="100"/>
      <c r="AV112" s="100"/>
      <c r="AW112" s="100"/>
      <c r="AX112" s="100"/>
      <c r="AY112" s="100"/>
      <c r="AZ112" s="100"/>
      <c r="BA112" s="100"/>
      <c r="BB112" s="100"/>
      <c r="BC112" s="100"/>
      <c r="BD112" s="100"/>
      <c r="BE112" s="100"/>
      <c r="BF112" s="100"/>
      <c r="BG112" s="100"/>
      <c r="BH112" s="100"/>
      <c r="BI112" s="100"/>
      <c r="BJ112" s="100"/>
      <c r="BK112" s="100"/>
      <c r="BL112" s="100"/>
      <c r="BM112" s="100"/>
      <c r="BN112" s="100"/>
      <c r="BO112" s="100"/>
      <c r="BP112" s="100"/>
      <c r="BQ112" s="100"/>
      <c r="BR112" s="100"/>
      <c r="BS112" s="100"/>
      <c r="BT112" s="100"/>
      <c r="BU112" s="100"/>
      <c r="BV112" s="100"/>
      <c r="BW112" s="100"/>
      <c r="BX112" s="100"/>
    </row>
    <row r="113" spans="1:76">
      <c r="A113" s="93"/>
      <c r="B113" s="52"/>
      <c r="C113" s="5" t="s">
        <v>140</v>
      </c>
      <c r="D113" s="18">
        <f>IF(ISBLANK(C113),0,VLOOKUP(C113,Tableau1[],2,0))</f>
        <v>0</v>
      </c>
      <c r="E113" s="15">
        <f>IF(ISBLANK(C113),0,VLOOKUP(C113,Tableau1[],7,0))</f>
        <v>2</v>
      </c>
      <c r="F113" s="24">
        <f t="shared" si="12"/>
        <v>8.6666666666666661E-6</v>
      </c>
      <c r="G113" s="16" t="str">
        <f>IFERROR(IF(G$4=$D113,"x",IF(AND(((G$4-$D113)/VLOOKUP($C113,Tableau1[],6,0))=INT(((G$4-$D113)/VLOOKUP($C113,Tableau1[],6,0))),$C113&lt;&gt;""),"S","")),"")</f>
        <v/>
      </c>
      <c r="H113" s="17" t="str">
        <f>IFERROR(IF(H$4=$D113,"x",IF(AND(((H$4-$D113)/VLOOKUP($C113,Tableau1[],6,0))=INT(((H$4-$D113)/VLOOKUP($C113,Tableau1[],6,0))),$C113&lt;&gt;""),"S","")),"")</f>
        <v/>
      </c>
      <c r="I113" s="17" t="str">
        <f>IFERROR(IF(I$4=$D113,"x",IF(AND(((I$4-$D113)/VLOOKUP($C113,Tableau1[],6,0))=INT(((I$4-$D113)/VLOOKUP($C113,Tableau1[],6,0))),$C113&lt;&gt;""),"S","")),"")</f>
        <v/>
      </c>
      <c r="J113" s="17" t="str">
        <f>IFERROR(IF(J$4=$D113,"x",IF(AND(((J$4-$D113)/VLOOKUP($C113,Tableau1[],6,0))=INT(((J$4-$D113)/VLOOKUP($C113,Tableau1[],6,0))),$C113&lt;&gt;""),"S","")),"")</f>
        <v/>
      </c>
      <c r="K113" s="17" t="str">
        <f>IFERROR(IF(K$4=$D113,"x",IF(AND(((K$4-$D113)/VLOOKUP($C113,Tableau1[],6,0))=INT(((K$4-$D113)/VLOOKUP($C113,Tableau1[],6,0))),$C113&lt;&gt;""),"S","")),"")</f>
        <v/>
      </c>
      <c r="L113" s="17" t="str">
        <f>IFERROR(IF(L$4=$D113,"x",IF(AND(((L$4-$D113)/VLOOKUP($C113,Tableau1[],6,0))=INT(((L$4-$D113)/VLOOKUP($C113,Tableau1[],6,0))),$C113&lt;&gt;""),"S","")),"")</f>
        <v>S</v>
      </c>
      <c r="M113" s="17" t="str">
        <f>IFERROR(IF(M$4=$D113,"x",IF(AND(((M$4-$D113)/VLOOKUP($C113,Tableau1[],6,0))=INT(((M$4-$D113)/VLOOKUP($C113,Tableau1[],6,0))),$C113&lt;&gt;""),"S","")),"")</f>
        <v/>
      </c>
      <c r="N113" s="17" t="str">
        <f>IFERROR(IF(N$4=$D113,"x",IF(AND(((N$4-$D113)/VLOOKUP($C113,Tableau1[],6,0))=INT(((N$4-$D113)/VLOOKUP($C113,Tableau1[],6,0))),$C113&lt;&gt;""),"S","")),"")</f>
        <v/>
      </c>
      <c r="O113" s="17" t="str">
        <f>IFERROR(IF(O$4=$D113,"x",IF(AND(((O$4-$D113)/VLOOKUP($C113,Tableau1[],6,0))=INT(((O$4-$D113)/VLOOKUP($C113,Tableau1[],6,0))),$C113&lt;&gt;""),"S","")),"")</f>
        <v/>
      </c>
      <c r="P113" s="17" t="str">
        <f>IFERROR(IF(P$4=$D113,"x",IF(AND(((P$4-$D113)/VLOOKUP($C113,Tableau1[],6,0))=INT(((P$4-$D113)/VLOOKUP($C113,Tableau1[],6,0))),$C113&lt;&gt;""),"S","")),"")</f>
        <v/>
      </c>
      <c r="Q113" s="17" t="str">
        <f>IFERROR(IF(Q$4=$D113,"x",IF(AND(((Q$4-$D113)/VLOOKUP($C113,Tableau1[],6,0))=INT(((Q$4-$D113)/VLOOKUP($C113,Tableau1[],6,0))),$C113&lt;&gt;""),"S","")),"")</f>
        <v/>
      </c>
      <c r="R113" s="17" t="str">
        <f>IFERROR(IF(R$4=$D113,"x",IF(AND(((R$4-$D113)/VLOOKUP($C113,Tableau1[],6,0))=INT(((R$4-$D113)/VLOOKUP($C113,Tableau1[],6,0))),$C113&lt;&gt;""),"S","")),"")</f>
        <v/>
      </c>
      <c r="S113" s="17" t="str">
        <f>IFERROR(IF(S$4=$D113,"x",IF(AND(((S$4-$D113)/VLOOKUP($C113,Tableau1[],6,0))=INT(((S$4-$D113)/VLOOKUP($C113,Tableau1[],6,0))),$C113&lt;&gt;""),"S","")),"")</f>
        <v>S</v>
      </c>
      <c r="T113" s="17" t="str">
        <f>IFERROR(IF(T$4=$D113,"x",IF(AND(((T$4-$D113)/VLOOKUP($C113,Tableau1[],6,0))=INT(((T$4-$D113)/VLOOKUP($C113,Tableau1[],6,0))),$C113&lt;&gt;""),"S","")),"")</f>
        <v/>
      </c>
      <c r="U113" s="17" t="str">
        <f>IFERROR(IF(U$4=$D113,"x",IF(AND(((U$4-$D113)/VLOOKUP($C113,Tableau1[],6,0))=INT(((U$4-$D113)/VLOOKUP($C113,Tableau1[],6,0))),$C113&lt;&gt;""),"S","")),"")</f>
        <v/>
      </c>
      <c r="V113" s="17" t="str">
        <f>IFERROR(IF(V$4=$D113,"x",IF(AND(((V$4-$D113)/VLOOKUP($C113,Tableau1[],6,0))=INT(((V$4-$D113)/VLOOKUP($C113,Tableau1[],6,0))),$C113&lt;&gt;""),"S","")),"")</f>
        <v/>
      </c>
      <c r="W113" s="17" t="str">
        <f>IFERROR(IF(W$4=$D113,"x",IF(AND(((W$4-$D113)/VLOOKUP($C113,Tableau1[],6,0))=INT(((W$4-$D113)/VLOOKUP($C113,Tableau1[],6,0))),$C113&lt;&gt;""),"S","")),"")</f>
        <v/>
      </c>
      <c r="X113" s="17" t="str">
        <f>IFERROR(IF(X$4=$D113,"x",IF(AND(((X$4-$D113)/VLOOKUP($C113,Tableau1[],6,0))=INT(((X$4-$D113)/VLOOKUP($C113,Tableau1[],6,0))),$C113&lt;&gt;""),"S","")),"")</f>
        <v/>
      </c>
      <c r="Y113" s="17" t="str">
        <f>IFERROR(IF(Y$4=$D113,"x",IF(AND(((Y$4-$D113)/VLOOKUP($C113,Tableau1[],6,0))=INT(((Y$4-$D113)/VLOOKUP($C113,Tableau1[],6,0))),$C113&lt;&gt;""),"S","")),"")</f>
        <v/>
      </c>
      <c r="Z113" s="17" t="str">
        <f>IFERROR(IF(Z$4=$D113,"x",IF(AND(((Z$4-$D113)/VLOOKUP($C113,Tableau1[],6,0))=INT(((Z$4-$D113)/VLOOKUP($C113,Tableau1[],6,0))),$C113&lt;&gt;""),"S","")),"")</f>
        <v>S</v>
      </c>
      <c r="AA113" s="17" t="str">
        <f>IFERROR(IF(AA$4=$D113,"x",IF(AND(((AA$4-$D113)/VLOOKUP($C113,Tableau1[],6,0))=INT(((AA$4-$D113)/VLOOKUP($C113,Tableau1[],6,0))),$C113&lt;&gt;""),"S","")),"")</f>
        <v/>
      </c>
      <c r="AB113" s="17" t="str">
        <f>IFERROR(IF(AB$4=$D113,"x",IF(AND(((AB$4-$D113)/VLOOKUP($C113,Tableau1[],6,0))=INT(((AB$4-$D113)/VLOOKUP($C113,Tableau1[],6,0))),$C113&lt;&gt;""),"S","")),"")</f>
        <v/>
      </c>
      <c r="AC113" s="17" t="str">
        <f>IFERROR(IF(AC$4=$D113,"x",IF(AND(((AC$4-$D113)/VLOOKUP($C113,Tableau1[],6,0))=INT(((AC$4-$D113)/VLOOKUP($C113,Tableau1[],6,0))),$C113&lt;&gt;""),"S","")),"")</f>
        <v/>
      </c>
      <c r="AD113" s="17" t="str">
        <f>IFERROR(IF(AD$4=$D113,"x",IF(AND(((AD$4-$D113)/VLOOKUP($C113,Tableau1[],6,0))=INT(((AD$4-$D113)/VLOOKUP($C113,Tableau1[],6,0))),$C113&lt;&gt;""),"S","")),"")</f>
        <v/>
      </c>
      <c r="AE113" s="17" t="str">
        <f>IFERROR(IF(AE$4=$D113,"x",IF(AND(((AE$4-$D113)/VLOOKUP($C113,Tableau1[],6,0))=INT(((AE$4-$D113)/VLOOKUP($C113,Tableau1[],6,0))),$C113&lt;&gt;""),"S","")),"")</f>
        <v/>
      </c>
      <c r="AF113" s="17" t="str">
        <f>IFERROR(IF(AF$4=$D113,"x",IF(AND(((AF$4-$D113)/VLOOKUP($C113,Tableau1[],6,0))=INT(((AF$4-$D113)/VLOOKUP($C113,Tableau1[],6,0))),$C113&lt;&gt;""),"S","")),"")</f>
        <v/>
      </c>
      <c r="AG113" s="17" t="str">
        <f>IFERROR(IF(AG$4=$D113,"x",IF(AND(((AG$4-$D113)/VLOOKUP($C113,Tableau1[],6,0))=INT(((AG$4-$D113)/VLOOKUP($C113,Tableau1[],6,0))),$C113&lt;&gt;""),"S","")),"")</f>
        <v>S</v>
      </c>
      <c r="AH113" s="55" t="str">
        <f>IFERROR(IF(AH$4=$D113,"x",IF(AND(((AH$4-$D113)/VLOOKUP($C113,Tableau1[],6,0))=INT(((AH$4-$D113)/VLOOKUP($C113,Tableau1[],6,0))),$C113&lt;&gt;""),"S","")),"")</f>
        <v/>
      </c>
      <c r="AK113" s="100"/>
      <c r="AL113" s="100"/>
      <c r="AM113" s="100"/>
      <c r="AN113" s="100"/>
      <c r="AO113" s="100"/>
      <c r="AP113" s="100"/>
      <c r="AQ113" s="100"/>
      <c r="AR113" s="100"/>
      <c r="AS113" s="100"/>
      <c r="AT113" s="100"/>
      <c r="AU113" s="100"/>
      <c r="AV113" s="100"/>
      <c r="AW113" s="100"/>
      <c r="AX113" s="100"/>
      <c r="AY113" s="100"/>
      <c r="AZ113" s="100"/>
      <c r="BA113" s="100"/>
      <c r="BB113" s="100"/>
      <c r="BC113" s="100"/>
      <c r="BD113" s="100"/>
      <c r="BE113" s="100"/>
      <c r="BF113" s="100"/>
      <c r="BG113" s="100"/>
      <c r="BH113" s="100"/>
      <c r="BI113" s="100"/>
      <c r="BJ113" s="100"/>
      <c r="BK113" s="100"/>
      <c r="BL113" s="100"/>
      <c r="BM113" s="100"/>
      <c r="BN113" s="100"/>
      <c r="BO113" s="100"/>
      <c r="BP113" s="100"/>
      <c r="BQ113" s="100"/>
      <c r="BR113" s="100"/>
      <c r="BS113" s="100"/>
      <c r="BT113" s="100"/>
      <c r="BU113" s="100"/>
      <c r="BV113" s="100"/>
      <c r="BW113" s="100"/>
      <c r="BX113" s="100"/>
    </row>
    <row r="114" spans="1:76">
      <c r="A114" s="93"/>
      <c r="B114" s="52"/>
      <c r="C114" s="5" t="s">
        <v>141</v>
      </c>
      <c r="D114" s="18">
        <f>IF(ISBLANK(C114),0,VLOOKUP(C114,Tableau1[],2,0))</f>
        <v>0</v>
      </c>
      <c r="E114" s="15">
        <f>IF(ISBLANK(C114),0,VLOOKUP(C114,Tableau1[],7,0))</f>
        <v>20</v>
      </c>
      <c r="F114" s="24">
        <f t="shared" si="12"/>
        <v>8.6666666666666668E-5</v>
      </c>
      <c r="G114" s="16" t="str">
        <f>IFERROR(IF(G$4=$D114,"x",IF(AND(((G$4-$D114)/VLOOKUP($C114,Tableau1[],6,0))=INT(((G$4-$D114)/VLOOKUP($C114,Tableau1[],6,0))),$C114&lt;&gt;""),"S","")),"")</f>
        <v/>
      </c>
      <c r="H114" s="17" t="str">
        <f>IFERROR(IF(H$4=$D114,"x",IF(AND(((H$4-$D114)/VLOOKUP($C114,Tableau1[],6,0))=INT(((H$4-$D114)/VLOOKUP($C114,Tableau1[],6,0))),$C114&lt;&gt;""),"S","")),"")</f>
        <v/>
      </c>
      <c r="I114" s="17" t="str">
        <f>IFERROR(IF(I$4=$D114,"x",IF(AND(((I$4-$D114)/VLOOKUP($C114,Tableau1[],6,0))=INT(((I$4-$D114)/VLOOKUP($C114,Tableau1[],6,0))),$C114&lt;&gt;""),"S","")),"")</f>
        <v/>
      </c>
      <c r="J114" s="17" t="str">
        <f>IFERROR(IF(J$4=$D114,"x",IF(AND(((J$4-$D114)/VLOOKUP($C114,Tableau1[],6,0))=INT(((J$4-$D114)/VLOOKUP($C114,Tableau1[],6,0))),$C114&lt;&gt;""),"S","")),"")</f>
        <v/>
      </c>
      <c r="K114" s="17" t="str">
        <f>IFERROR(IF(K$4=$D114,"x",IF(AND(((K$4-$D114)/VLOOKUP($C114,Tableau1[],6,0))=INT(((K$4-$D114)/VLOOKUP($C114,Tableau1[],6,0))),$C114&lt;&gt;""),"S","")),"")</f>
        <v/>
      </c>
      <c r="L114" s="17" t="str">
        <f>IFERROR(IF(L$4=$D114,"x",IF(AND(((L$4-$D114)/VLOOKUP($C114,Tableau1[],6,0))=INT(((L$4-$D114)/VLOOKUP($C114,Tableau1[],6,0))),$C114&lt;&gt;""),"S","")),"")</f>
        <v>S</v>
      </c>
      <c r="M114" s="17" t="str">
        <f>IFERROR(IF(M$4=$D114,"x",IF(AND(((M$4-$D114)/VLOOKUP($C114,Tableau1[],6,0))=INT(((M$4-$D114)/VLOOKUP($C114,Tableau1[],6,0))),$C114&lt;&gt;""),"S","")),"")</f>
        <v/>
      </c>
      <c r="N114" s="17" t="str">
        <f>IFERROR(IF(N$4=$D114,"x",IF(AND(((N$4-$D114)/VLOOKUP($C114,Tableau1[],6,0))=INT(((N$4-$D114)/VLOOKUP($C114,Tableau1[],6,0))),$C114&lt;&gt;""),"S","")),"")</f>
        <v/>
      </c>
      <c r="O114" s="17" t="str">
        <f>IFERROR(IF(O$4=$D114,"x",IF(AND(((O$4-$D114)/VLOOKUP($C114,Tableau1[],6,0))=INT(((O$4-$D114)/VLOOKUP($C114,Tableau1[],6,0))),$C114&lt;&gt;""),"S","")),"")</f>
        <v/>
      </c>
      <c r="P114" s="17" t="str">
        <f>IFERROR(IF(P$4=$D114,"x",IF(AND(((P$4-$D114)/VLOOKUP($C114,Tableau1[],6,0))=INT(((P$4-$D114)/VLOOKUP($C114,Tableau1[],6,0))),$C114&lt;&gt;""),"S","")),"")</f>
        <v/>
      </c>
      <c r="Q114" s="17" t="str">
        <f>IFERROR(IF(Q$4=$D114,"x",IF(AND(((Q$4-$D114)/VLOOKUP($C114,Tableau1[],6,0))=INT(((Q$4-$D114)/VLOOKUP($C114,Tableau1[],6,0))),$C114&lt;&gt;""),"S","")),"")</f>
        <v/>
      </c>
      <c r="R114" s="17" t="str">
        <f>IFERROR(IF(R$4=$D114,"x",IF(AND(((R$4-$D114)/VLOOKUP($C114,Tableau1[],6,0))=INT(((R$4-$D114)/VLOOKUP($C114,Tableau1[],6,0))),$C114&lt;&gt;""),"S","")),"")</f>
        <v/>
      </c>
      <c r="S114" s="17" t="str">
        <f>IFERROR(IF(S$4=$D114,"x",IF(AND(((S$4-$D114)/VLOOKUP($C114,Tableau1[],6,0))=INT(((S$4-$D114)/VLOOKUP($C114,Tableau1[],6,0))),$C114&lt;&gt;""),"S","")),"")</f>
        <v>S</v>
      </c>
      <c r="T114" s="17" t="str">
        <f>IFERROR(IF(T$4=$D114,"x",IF(AND(((T$4-$D114)/VLOOKUP($C114,Tableau1[],6,0))=INT(((T$4-$D114)/VLOOKUP($C114,Tableau1[],6,0))),$C114&lt;&gt;""),"S","")),"")</f>
        <v/>
      </c>
      <c r="U114" s="17" t="str">
        <f>IFERROR(IF(U$4=$D114,"x",IF(AND(((U$4-$D114)/VLOOKUP($C114,Tableau1[],6,0))=INT(((U$4-$D114)/VLOOKUP($C114,Tableau1[],6,0))),$C114&lt;&gt;""),"S","")),"")</f>
        <v/>
      </c>
      <c r="V114" s="17" t="str">
        <f>IFERROR(IF(V$4=$D114,"x",IF(AND(((V$4-$D114)/VLOOKUP($C114,Tableau1[],6,0))=INT(((V$4-$D114)/VLOOKUP($C114,Tableau1[],6,0))),$C114&lt;&gt;""),"S","")),"")</f>
        <v/>
      </c>
      <c r="W114" s="17" t="str">
        <f>IFERROR(IF(W$4=$D114,"x",IF(AND(((W$4-$D114)/VLOOKUP($C114,Tableau1[],6,0))=INT(((W$4-$D114)/VLOOKUP($C114,Tableau1[],6,0))),$C114&lt;&gt;""),"S","")),"")</f>
        <v/>
      </c>
      <c r="X114" s="17" t="str">
        <f>IFERROR(IF(X$4=$D114,"x",IF(AND(((X$4-$D114)/VLOOKUP($C114,Tableau1[],6,0))=INT(((X$4-$D114)/VLOOKUP($C114,Tableau1[],6,0))),$C114&lt;&gt;""),"S","")),"")</f>
        <v/>
      </c>
      <c r="Y114" s="17" t="str">
        <f>IFERROR(IF(Y$4=$D114,"x",IF(AND(((Y$4-$D114)/VLOOKUP($C114,Tableau1[],6,0))=INT(((Y$4-$D114)/VLOOKUP($C114,Tableau1[],6,0))),$C114&lt;&gt;""),"S","")),"")</f>
        <v/>
      </c>
      <c r="Z114" s="17" t="str">
        <f>IFERROR(IF(Z$4=$D114,"x",IF(AND(((Z$4-$D114)/VLOOKUP($C114,Tableau1[],6,0))=INT(((Z$4-$D114)/VLOOKUP($C114,Tableau1[],6,0))),$C114&lt;&gt;""),"S","")),"")</f>
        <v>S</v>
      </c>
      <c r="AA114" s="17" t="str">
        <f>IFERROR(IF(AA$4=$D114,"x",IF(AND(((AA$4-$D114)/VLOOKUP($C114,Tableau1[],6,0))=INT(((AA$4-$D114)/VLOOKUP($C114,Tableau1[],6,0))),$C114&lt;&gt;""),"S","")),"")</f>
        <v/>
      </c>
      <c r="AB114" s="17" t="str">
        <f>IFERROR(IF(AB$4=$D114,"x",IF(AND(((AB$4-$D114)/VLOOKUP($C114,Tableau1[],6,0))=INT(((AB$4-$D114)/VLOOKUP($C114,Tableau1[],6,0))),$C114&lt;&gt;""),"S","")),"")</f>
        <v/>
      </c>
      <c r="AC114" s="17" t="str">
        <f>IFERROR(IF(AC$4=$D114,"x",IF(AND(((AC$4-$D114)/VLOOKUP($C114,Tableau1[],6,0))=INT(((AC$4-$D114)/VLOOKUP($C114,Tableau1[],6,0))),$C114&lt;&gt;""),"S","")),"")</f>
        <v/>
      </c>
      <c r="AD114" s="17" t="str">
        <f>IFERROR(IF(AD$4=$D114,"x",IF(AND(((AD$4-$D114)/VLOOKUP($C114,Tableau1[],6,0))=INT(((AD$4-$D114)/VLOOKUP($C114,Tableau1[],6,0))),$C114&lt;&gt;""),"S","")),"")</f>
        <v/>
      </c>
      <c r="AE114" s="17" t="str">
        <f>IFERROR(IF(AE$4=$D114,"x",IF(AND(((AE$4-$D114)/VLOOKUP($C114,Tableau1[],6,0))=INT(((AE$4-$D114)/VLOOKUP($C114,Tableau1[],6,0))),$C114&lt;&gt;""),"S","")),"")</f>
        <v/>
      </c>
      <c r="AF114" s="17" t="str">
        <f>IFERROR(IF(AF$4=$D114,"x",IF(AND(((AF$4-$D114)/VLOOKUP($C114,Tableau1[],6,0))=INT(((AF$4-$D114)/VLOOKUP($C114,Tableau1[],6,0))),$C114&lt;&gt;""),"S","")),"")</f>
        <v/>
      </c>
      <c r="AG114" s="17" t="str">
        <f>IFERROR(IF(AG$4=$D114,"x",IF(AND(((AG$4-$D114)/VLOOKUP($C114,Tableau1[],6,0))=INT(((AG$4-$D114)/VLOOKUP($C114,Tableau1[],6,0))),$C114&lt;&gt;""),"S","")),"")</f>
        <v>S</v>
      </c>
      <c r="AH114" s="55" t="str">
        <f>IFERROR(IF(AH$4=$D114,"x",IF(AND(((AH$4-$D114)/VLOOKUP($C114,Tableau1[],6,0))=INT(((AH$4-$D114)/VLOOKUP($C114,Tableau1[],6,0))),$C114&lt;&gt;""),"S","")),"")</f>
        <v/>
      </c>
      <c r="AK114" s="100"/>
      <c r="AL114" s="100"/>
      <c r="AM114" s="100"/>
      <c r="AN114" s="100"/>
      <c r="AO114" s="100"/>
      <c r="AP114" s="100"/>
      <c r="AQ114" s="100"/>
      <c r="AR114" s="100"/>
      <c r="AS114" s="100"/>
      <c r="AT114" s="100"/>
      <c r="AU114" s="100"/>
      <c r="AV114" s="100"/>
      <c r="AW114" s="100"/>
      <c r="AX114" s="100"/>
      <c r="AY114" s="100"/>
      <c r="AZ114" s="100"/>
      <c r="BA114" s="100"/>
      <c r="BB114" s="100"/>
      <c r="BC114" s="100"/>
      <c r="BD114" s="100"/>
      <c r="BE114" s="100"/>
      <c r="BF114" s="100"/>
      <c r="BG114" s="100"/>
      <c r="BH114" s="100"/>
      <c r="BI114" s="100"/>
      <c r="BJ114" s="100"/>
      <c r="BK114" s="100"/>
      <c r="BL114" s="100"/>
      <c r="BM114" s="100"/>
      <c r="BN114" s="100"/>
      <c r="BO114" s="100"/>
      <c r="BP114" s="100"/>
      <c r="BQ114" s="100"/>
      <c r="BR114" s="100"/>
      <c r="BS114" s="100"/>
      <c r="BT114" s="100"/>
      <c r="BU114" s="100"/>
      <c r="BV114" s="100"/>
      <c r="BW114" s="100"/>
      <c r="BX114" s="100"/>
    </row>
    <row r="115" spans="1:76">
      <c r="A115" s="93"/>
      <c r="B115" s="52"/>
      <c r="C115" s="5" t="s">
        <v>142</v>
      </c>
      <c r="D115" s="18">
        <f>IF(ISBLANK(C115),0,VLOOKUP(C115,Tableau1[],2,0))</f>
        <v>0</v>
      </c>
      <c r="E115" s="15">
        <f>IF(ISBLANK(C115),0,VLOOKUP(C115,Tableau1[],7,0))</f>
        <v>20</v>
      </c>
      <c r="F115" s="24">
        <f t="shared" si="12"/>
        <v>8.6666666666666668E-5</v>
      </c>
      <c r="G115" s="16" t="str">
        <f>IFERROR(IF(G$4=$D115,"x",IF(AND(((G$4-$D115)/VLOOKUP($C115,Tableau1[],6,0))=INT(((G$4-$D115)/VLOOKUP($C115,Tableau1[],6,0))),$C115&lt;&gt;""),"S","")),"")</f>
        <v/>
      </c>
      <c r="H115" s="17" t="str">
        <f>IFERROR(IF(H$4=$D115,"x",IF(AND(((H$4-$D115)/VLOOKUP($C115,Tableau1[],6,0))=INT(((H$4-$D115)/VLOOKUP($C115,Tableau1[],6,0))),$C115&lt;&gt;""),"S","")),"")</f>
        <v/>
      </c>
      <c r="I115" s="17" t="str">
        <f>IFERROR(IF(I$4=$D115,"x",IF(AND(((I$4-$D115)/VLOOKUP($C115,Tableau1[],6,0))=INT(((I$4-$D115)/VLOOKUP($C115,Tableau1[],6,0))),$C115&lt;&gt;""),"S","")),"")</f>
        <v/>
      </c>
      <c r="J115" s="17" t="str">
        <f>IFERROR(IF(J$4=$D115,"x",IF(AND(((J$4-$D115)/VLOOKUP($C115,Tableau1[],6,0))=INT(((J$4-$D115)/VLOOKUP($C115,Tableau1[],6,0))),$C115&lt;&gt;""),"S","")),"")</f>
        <v/>
      </c>
      <c r="K115" s="17" t="str">
        <f>IFERROR(IF(K$4=$D115,"x",IF(AND(((K$4-$D115)/VLOOKUP($C115,Tableau1[],6,0))=INT(((K$4-$D115)/VLOOKUP($C115,Tableau1[],6,0))),$C115&lt;&gt;""),"S","")),"")</f>
        <v/>
      </c>
      <c r="L115" s="17" t="str">
        <f>IFERROR(IF(L$4=$D115,"x",IF(AND(((L$4-$D115)/VLOOKUP($C115,Tableau1[],6,0))=INT(((L$4-$D115)/VLOOKUP($C115,Tableau1[],6,0))),$C115&lt;&gt;""),"S","")),"")</f>
        <v/>
      </c>
      <c r="M115" s="17" t="str">
        <f>IFERROR(IF(M$4=$D115,"x",IF(AND(((M$4-$D115)/VLOOKUP($C115,Tableau1[],6,0))=INT(((M$4-$D115)/VLOOKUP($C115,Tableau1[],6,0))),$C115&lt;&gt;""),"S","")),"")</f>
        <v/>
      </c>
      <c r="N115" s="17" t="str">
        <f>IFERROR(IF(N$4=$D115,"x",IF(AND(((N$4-$D115)/VLOOKUP($C115,Tableau1[],6,0))=INT(((N$4-$D115)/VLOOKUP($C115,Tableau1[],6,0))),$C115&lt;&gt;""),"S","")),"")</f>
        <v/>
      </c>
      <c r="O115" s="17" t="str">
        <f>IFERROR(IF(O$4=$D115,"x",IF(AND(((O$4-$D115)/VLOOKUP($C115,Tableau1[],6,0))=INT(((O$4-$D115)/VLOOKUP($C115,Tableau1[],6,0))),$C115&lt;&gt;""),"S","")),"")</f>
        <v/>
      </c>
      <c r="P115" s="17" t="str">
        <f>IFERROR(IF(P$4=$D115,"x",IF(AND(((P$4-$D115)/VLOOKUP($C115,Tableau1[],6,0))=INT(((P$4-$D115)/VLOOKUP($C115,Tableau1[],6,0))),$C115&lt;&gt;""),"S","")),"")</f>
        <v/>
      </c>
      <c r="Q115" s="17" t="str">
        <f>IFERROR(IF(Q$4=$D115,"x",IF(AND(((Q$4-$D115)/VLOOKUP($C115,Tableau1[],6,0))=INT(((Q$4-$D115)/VLOOKUP($C115,Tableau1[],6,0))),$C115&lt;&gt;""),"S","")),"")</f>
        <v>S</v>
      </c>
      <c r="R115" s="17" t="str">
        <f>IFERROR(IF(R$4=$D115,"x",IF(AND(((R$4-$D115)/VLOOKUP($C115,Tableau1[],6,0))=INT(((R$4-$D115)/VLOOKUP($C115,Tableau1[],6,0))),$C115&lt;&gt;""),"S","")),"")</f>
        <v/>
      </c>
      <c r="S115" s="17" t="str">
        <f>IFERROR(IF(S$4=$D115,"x",IF(AND(((S$4-$D115)/VLOOKUP($C115,Tableau1[],6,0))=INT(((S$4-$D115)/VLOOKUP($C115,Tableau1[],6,0))),$C115&lt;&gt;""),"S","")),"")</f>
        <v/>
      </c>
      <c r="T115" s="17" t="str">
        <f>IFERROR(IF(T$4=$D115,"x",IF(AND(((T$4-$D115)/VLOOKUP($C115,Tableau1[],6,0))=INT(((T$4-$D115)/VLOOKUP($C115,Tableau1[],6,0))),$C115&lt;&gt;""),"S","")),"")</f>
        <v/>
      </c>
      <c r="U115" s="17" t="str">
        <f>IFERROR(IF(U$4=$D115,"x",IF(AND(((U$4-$D115)/VLOOKUP($C115,Tableau1[],6,0))=INT(((U$4-$D115)/VLOOKUP($C115,Tableau1[],6,0))),$C115&lt;&gt;""),"S","")),"")</f>
        <v/>
      </c>
      <c r="V115" s="17" t="str">
        <f>IFERROR(IF(V$4=$D115,"x",IF(AND(((V$4-$D115)/VLOOKUP($C115,Tableau1[],6,0))=INT(((V$4-$D115)/VLOOKUP($C115,Tableau1[],6,0))),$C115&lt;&gt;""),"S","")),"")</f>
        <v/>
      </c>
      <c r="W115" s="17" t="str">
        <f>IFERROR(IF(W$4=$D115,"x",IF(AND(((W$4-$D115)/VLOOKUP($C115,Tableau1[],6,0))=INT(((W$4-$D115)/VLOOKUP($C115,Tableau1[],6,0))),$C115&lt;&gt;""),"S","")),"")</f>
        <v/>
      </c>
      <c r="X115" s="17" t="str">
        <f>IFERROR(IF(X$4=$D115,"x",IF(AND(((X$4-$D115)/VLOOKUP($C115,Tableau1[],6,0))=INT(((X$4-$D115)/VLOOKUP($C115,Tableau1[],6,0))),$C115&lt;&gt;""),"S","")),"")</f>
        <v/>
      </c>
      <c r="Y115" s="17" t="str">
        <f>IFERROR(IF(Y$4=$D115,"x",IF(AND(((Y$4-$D115)/VLOOKUP($C115,Tableau1[],6,0))=INT(((Y$4-$D115)/VLOOKUP($C115,Tableau1[],6,0))),$C115&lt;&gt;""),"S","")),"")</f>
        <v/>
      </c>
      <c r="Z115" s="17" t="str">
        <f>IFERROR(IF(Z$4=$D115,"x",IF(AND(((Z$4-$D115)/VLOOKUP($C115,Tableau1[],6,0))=INT(((Z$4-$D115)/VLOOKUP($C115,Tableau1[],6,0))),$C115&lt;&gt;""),"S","")),"")</f>
        <v/>
      </c>
      <c r="AA115" s="17" t="str">
        <f>IFERROR(IF(AA$4=$D115,"x",IF(AND(((AA$4-$D115)/VLOOKUP($C115,Tableau1[],6,0))=INT(((AA$4-$D115)/VLOOKUP($C115,Tableau1[],6,0))),$C115&lt;&gt;""),"S","")),"")</f>
        <v/>
      </c>
      <c r="AB115" s="17" t="str">
        <f>IFERROR(IF(AB$4=$D115,"x",IF(AND(((AB$4-$D115)/VLOOKUP($C115,Tableau1[],6,0))=INT(((AB$4-$D115)/VLOOKUP($C115,Tableau1[],6,0))),$C115&lt;&gt;""),"S","")),"")</f>
        <v/>
      </c>
      <c r="AC115" s="17" t="str">
        <f>IFERROR(IF(AC$4=$D115,"x",IF(AND(((AC$4-$D115)/VLOOKUP($C115,Tableau1[],6,0))=INT(((AC$4-$D115)/VLOOKUP($C115,Tableau1[],6,0))),$C115&lt;&gt;""),"S","")),"")</f>
        <v/>
      </c>
      <c r="AD115" s="17" t="str">
        <f>IFERROR(IF(AD$4=$D115,"x",IF(AND(((AD$4-$D115)/VLOOKUP($C115,Tableau1[],6,0))=INT(((AD$4-$D115)/VLOOKUP($C115,Tableau1[],6,0))),$C115&lt;&gt;""),"S","")),"")</f>
        <v/>
      </c>
      <c r="AE115" s="17" t="str">
        <f>IFERROR(IF(AE$4=$D115,"x",IF(AND(((AE$4-$D115)/VLOOKUP($C115,Tableau1[],6,0))=INT(((AE$4-$D115)/VLOOKUP($C115,Tableau1[],6,0))),$C115&lt;&gt;""),"S","")),"")</f>
        <v/>
      </c>
      <c r="AF115" s="17" t="str">
        <f>IFERROR(IF(AF$4=$D115,"x",IF(AND(((AF$4-$D115)/VLOOKUP($C115,Tableau1[],6,0))=INT(((AF$4-$D115)/VLOOKUP($C115,Tableau1[],6,0))),$C115&lt;&gt;""),"S","")),"")</f>
        <v>S</v>
      </c>
      <c r="AG115" s="17" t="str">
        <f>IFERROR(IF(AG$4=$D115,"x",IF(AND(((AG$4-$D115)/VLOOKUP($C115,Tableau1[],6,0))=INT(((AG$4-$D115)/VLOOKUP($C115,Tableau1[],6,0))),$C115&lt;&gt;""),"S","")),"")</f>
        <v/>
      </c>
      <c r="AH115" s="55" t="str">
        <f>IFERROR(IF(AH$4=$D115,"x",IF(AND(((AH$4-$D115)/VLOOKUP($C115,Tableau1[],6,0))=INT(((AH$4-$D115)/VLOOKUP($C115,Tableau1[],6,0))),$C115&lt;&gt;""),"S","")),"")</f>
        <v/>
      </c>
      <c r="AK115" s="100"/>
      <c r="AL115" s="100"/>
      <c r="AM115" s="100"/>
      <c r="AN115" s="100"/>
      <c r="AO115" s="100"/>
      <c r="AP115" s="100"/>
      <c r="AQ115" s="100"/>
      <c r="AR115" s="100"/>
      <c r="AS115" s="100"/>
      <c r="AT115" s="100"/>
      <c r="AU115" s="100"/>
      <c r="AV115" s="100"/>
      <c r="AW115" s="100"/>
      <c r="AX115" s="100"/>
      <c r="AY115" s="100"/>
      <c r="AZ115" s="100"/>
      <c r="BA115" s="100"/>
      <c r="BB115" s="100"/>
      <c r="BC115" s="100"/>
      <c r="BD115" s="100"/>
      <c r="BE115" s="100"/>
      <c r="BF115" s="100"/>
      <c r="BG115" s="100"/>
      <c r="BH115" s="100"/>
      <c r="BI115" s="100"/>
      <c r="BJ115" s="100"/>
      <c r="BK115" s="100"/>
      <c r="BL115" s="100"/>
      <c r="BM115" s="100"/>
      <c r="BN115" s="100"/>
      <c r="BO115" s="100"/>
      <c r="BP115" s="100"/>
      <c r="BQ115" s="100"/>
      <c r="BR115" s="100"/>
      <c r="BS115" s="100"/>
      <c r="BT115" s="100"/>
      <c r="BU115" s="100"/>
      <c r="BV115" s="100"/>
      <c r="BW115" s="100"/>
      <c r="BX115" s="100"/>
    </row>
    <row r="116" spans="1:76">
      <c r="A116" s="93"/>
      <c r="B116" s="52"/>
      <c r="C116" s="5" t="s">
        <v>143</v>
      </c>
      <c r="D116" s="18"/>
      <c r="E116" s="15">
        <f>IF(ISBLANK(C116),0,VLOOKUP(C116,Tableau1[],7,0))</f>
        <v>10</v>
      </c>
      <c r="F116" s="24">
        <f t="shared" si="12"/>
        <v>4.3333333333333334E-5</v>
      </c>
      <c r="G116" s="16" t="str">
        <f>IFERROR(IF(G$4=$D116,"x",IF(AND(((G$4-$D116)/VLOOKUP($C116,Tableau1[],6,0))=INT(((G$4-$D116)/VLOOKUP($C116,Tableau1[],6,0))),$C116&lt;&gt;""),"S","")),"")</f>
        <v/>
      </c>
      <c r="H116" s="17" t="str">
        <f>IFERROR(IF(H$4=$D116,"x",IF(AND(((H$4-$D116)/VLOOKUP($C116,Tableau1[],6,0))=INT(((H$4-$D116)/VLOOKUP($C116,Tableau1[],6,0))),$C116&lt;&gt;""),"S","")),"")</f>
        <v/>
      </c>
      <c r="I116" s="17" t="str">
        <f>IFERROR(IF(I$4=$D116,"x",IF(AND(((I$4-$D116)/VLOOKUP($C116,Tableau1[],6,0))=INT(((I$4-$D116)/VLOOKUP($C116,Tableau1[],6,0))),$C116&lt;&gt;""),"S","")),"")</f>
        <v/>
      </c>
      <c r="J116" s="17" t="str">
        <f>IFERROR(IF(J$4=$D116,"x",IF(AND(((J$4-$D116)/VLOOKUP($C116,Tableau1[],6,0))=INT(((J$4-$D116)/VLOOKUP($C116,Tableau1[],6,0))),$C116&lt;&gt;""),"S","")),"")</f>
        <v/>
      </c>
      <c r="K116" s="17" t="str">
        <f>IFERROR(IF(K$4=$D116,"x",IF(AND(((K$4-$D116)/VLOOKUP($C116,Tableau1[],6,0))=INT(((K$4-$D116)/VLOOKUP($C116,Tableau1[],6,0))),$C116&lt;&gt;""),"S","")),"")</f>
        <v/>
      </c>
      <c r="L116" s="17" t="str">
        <f>IFERROR(IF(L$4=$D116,"x",IF(AND(((L$4-$D116)/VLOOKUP($C116,Tableau1[],6,0))=INT(((L$4-$D116)/VLOOKUP($C116,Tableau1[],6,0))),$C116&lt;&gt;""),"S","")),"")</f>
        <v/>
      </c>
      <c r="M116" s="17" t="str">
        <f>IFERROR(IF(M$4=$D116,"x",IF(AND(((M$4-$D116)/VLOOKUP($C116,Tableau1[],6,0))=INT(((M$4-$D116)/VLOOKUP($C116,Tableau1[],6,0))),$C116&lt;&gt;""),"S","")),"")</f>
        <v/>
      </c>
      <c r="N116" s="17" t="str">
        <f>IFERROR(IF(N$4=$D116,"x",IF(AND(((N$4-$D116)/VLOOKUP($C116,Tableau1[],6,0))=INT(((N$4-$D116)/VLOOKUP($C116,Tableau1[],6,0))),$C116&lt;&gt;""),"S","")),"")</f>
        <v/>
      </c>
      <c r="O116" s="17" t="str">
        <f>IFERROR(IF(O$4=$D116,"x",IF(AND(((O$4-$D116)/VLOOKUP($C116,Tableau1[],6,0))=INT(((O$4-$D116)/VLOOKUP($C116,Tableau1[],6,0))),$C116&lt;&gt;""),"S","")),"")</f>
        <v/>
      </c>
      <c r="P116" s="17" t="str">
        <f>IFERROR(IF(P$4=$D116,"x",IF(AND(((P$4-$D116)/VLOOKUP($C116,Tableau1[],6,0))=INT(((P$4-$D116)/VLOOKUP($C116,Tableau1[],6,0))),$C116&lt;&gt;""),"S","")),"")</f>
        <v/>
      </c>
      <c r="Q116" s="17" t="str">
        <f>IFERROR(IF(Q$4=$D116,"x",IF(AND(((Q$4-$D116)/VLOOKUP($C116,Tableau1[],6,0))=INT(((Q$4-$D116)/VLOOKUP($C116,Tableau1[],6,0))),$C116&lt;&gt;""),"S","")),"")</f>
        <v>S</v>
      </c>
      <c r="R116" s="17" t="str">
        <f>IFERROR(IF(R$4=$D116,"x",IF(AND(((R$4-$D116)/VLOOKUP($C116,Tableau1[],6,0))=INT(((R$4-$D116)/VLOOKUP($C116,Tableau1[],6,0))),$C116&lt;&gt;""),"S","")),"")</f>
        <v/>
      </c>
      <c r="S116" s="17" t="str">
        <f>IFERROR(IF(S$4=$D116,"x",IF(AND(((S$4-$D116)/VLOOKUP($C116,Tableau1[],6,0))=INT(((S$4-$D116)/VLOOKUP($C116,Tableau1[],6,0))),$C116&lt;&gt;""),"S","")),"")</f>
        <v/>
      </c>
      <c r="T116" s="17" t="str">
        <f>IFERROR(IF(T$4=$D116,"x",IF(AND(((T$4-$D116)/VLOOKUP($C116,Tableau1[],6,0))=INT(((T$4-$D116)/VLOOKUP($C116,Tableau1[],6,0))),$C116&lt;&gt;""),"S","")),"")</f>
        <v/>
      </c>
      <c r="U116" s="17" t="str">
        <f>IFERROR(IF(U$4=$D116,"x",IF(AND(((U$4-$D116)/VLOOKUP($C116,Tableau1[],6,0))=INT(((U$4-$D116)/VLOOKUP($C116,Tableau1[],6,0))),$C116&lt;&gt;""),"S","")),"")</f>
        <v/>
      </c>
      <c r="V116" s="17" t="str">
        <f>IFERROR(IF(V$4=$D116,"x",IF(AND(((V$4-$D116)/VLOOKUP($C116,Tableau1[],6,0))=INT(((V$4-$D116)/VLOOKUP($C116,Tableau1[],6,0))),$C116&lt;&gt;""),"S","")),"")</f>
        <v/>
      </c>
      <c r="W116" s="17" t="str">
        <f>IFERROR(IF(W$4=$D116,"x",IF(AND(((W$4-$D116)/VLOOKUP($C116,Tableau1[],6,0))=INT(((W$4-$D116)/VLOOKUP($C116,Tableau1[],6,0))),$C116&lt;&gt;""),"S","")),"")</f>
        <v/>
      </c>
      <c r="X116" s="17" t="str">
        <f>IFERROR(IF(X$4=$D116,"x",IF(AND(((X$4-$D116)/VLOOKUP($C116,Tableau1[],6,0))=INT(((X$4-$D116)/VLOOKUP($C116,Tableau1[],6,0))),$C116&lt;&gt;""),"S","")),"")</f>
        <v/>
      </c>
      <c r="Y116" s="17" t="str">
        <f>IFERROR(IF(Y$4=$D116,"x",IF(AND(((Y$4-$D116)/VLOOKUP($C116,Tableau1[],6,0))=INT(((Y$4-$D116)/VLOOKUP($C116,Tableau1[],6,0))),$C116&lt;&gt;""),"S","")),"")</f>
        <v/>
      </c>
      <c r="Z116" s="17" t="str">
        <f>IFERROR(IF(Z$4=$D116,"x",IF(AND(((Z$4-$D116)/VLOOKUP($C116,Tableau1[],6,0))=INT(((Z$4-$D116)/VLOOKUP($C116,Tableau1[],6,0))),$C116&lt;&gt;""),"S","")),"")</f>
        <v/>
      </c>
      <c r="AA116" s="17" t="str">
        <f>IFERROR(IF(AA$4=$D116,"x",IF(AND(((AA$4-$D116)/VLOOKUP($C116,Tableau1[],6,0))=INT(((AA$4-$D116)/VLOOKUP($C116,Tableau1[],6,0))),$C116&lt;&gt;""),"S","")),"")</f>
        <v/>
      </c>
      <c r="AB116" s="17" t="str">
        <f>IFERROR(IF(AB$4=$D116,"x",IF(AND(((AB$4-$D116)/VLOOKUP($C116,Tableau1[],6,0))=INT(((AB$4-$D116)/VLOOKUP($C116,Tableau1[],6,0))),$C116&lt;&gt;""),"S","")),"")</f>
        <v/>
      </c>
      <c r="AC116" s="17" t="str">
        <f>IFERROR(IF(AC$4=$D116,"x",IF(AND(((AC$4-$D116)/VLOOKUP($C116,Tableau1[],6,0))=INT(((AC$4-$D116)/VLOOKUP($C116,Tableau1[],6,0))),$C116&lt;&gt;""),"S","")),"")</f>
        <v/>
      </c>
      <c r="AD116" s="17" t="str">
        <f>IFERROR(IF(AD$4=$D116,"x",IF(AND(((AD$4-$D116)/VLOOKUP($C116,Tableau1[],6,0))=INT(((AD$4-$D116)/VLOOKUP($C116,Tableau1[],6,0))),$C116&lt;&gt;""),"S","")),"")</f>
        <v/>
      </c>
      <c r="AE116" s="17" t="str">
        <f>IFERROR(IF(AE$4=$D116,"x",IF(AND(((AE$4-$D116)/VLOOKUP($C116,Tableau1[],6,0))=INT(((AE$4-$D116)/VLOOKUP($C116,Tableau1[],6,0))),$C116&lt;&gt;""),"S","")),"")</f>
        <v/>
      </c>
      <c r="AF116" s="17" t="str">
        <f>IFERROR(IF(AF$4=$D116,"x",IF(AND(((AF$4-$D116)/VLOOKUP($C116,Tableau1[],6,0))=INT(((AF$4-$D116)/VLOOKUP($C116,Tableau1[],6,0))),$C116&lt;&gt;""),"S","")),"")</f>
        <v>S</v>
      </c>
      <c r="AG116" s="17" t="str">
        <f>IFERROR(IF(AG$4=$D116,"x",IF(AND(((AG$4-$D116)/VLOOKUP($C116,Tableau1[],6,0))=INT(((AG$4-$D116)/VLOOKUP($C116,Tableau1[],6,0))),$C116&lt;&gt;""),"S","")),"")</f>
        <v/>
      </c>
      <c r="AH116" s="55" t="str">
        <f>IFERROR(IF(AH$4=$D116,"x",IF(AND(((AH$4-$D116)/VLOOKUP($C116,Tableau1[],6,0))=INT(((AH$4-$D116)/VLOOKUP($C116,Tableau1[],6,0))),$C116&lt;&gt;""),"S","")),"")</f>
        <v/>
      </c>
      <c r="AK116" s="100"/>
      <c r="AL116" s="100"/>
      <c r="AM116" s="100"/>
      <c r="AN116" s="100"/>
      <c r="AO116" s="100"/>
      <c r="AP116" s="100"/>
      <c r="AQ116" s="100"/>
      <c r="AR116" s="100"/>
      <c r="AS116" s="100"/>
      <c r="AT116" s="100"/>
      <c r="AU116" s="100"/>
      <c r="AV116" s="100"/>
      <c r="AW116" s="100"/>
      <c r="AX116" s="100"/>
      <c r="AY116" s="100"/>
      <c r="AZ116" s="100"/>
      <c r="BA116" s="100"/>
      <c r="BB116" s="100"/>
      <c r="BC116" s="100"/>
      <c r="BD116" s="100"/>
      <c r="BE116" s="100"/>
      <c r="BF116" s="100"/>
      <c r="BG116" s="100"/>
      <c r="BH116" s="100"/>
      <c r="BI116" s="100"/>
      <c r="BJ116" s="100"/>
      <c r="BK116" s="100"/>
      <c r="BL116" s="100"/>
      <c r="BM116" s="100"/>
      <c r="BN116" s="100"/>
      <c r="BO116" s="100"/>
      <c r="BP116" s="100"/>
      <c r="BQ116" s="100"/>
      <c r="BR116" s="100"/>
      <c r="BS116" s="100"/>
      <c r="BT116" s="100"/>
      <c r="BU116" s="100"/>
      <c r="BV116" s="100"/>
      <c r="BW116" s="100"/>
      <c r="BX116" s="100"/>
    </row>
    <row r="117" spans="1:76">
      <c r="A117" s="93"/>
      <c r="B117" s="52"/>
      <c r="C117" s="5" t="s">
        <v>144</v>
      </c>
      <c r="D117" s="18">
        <f>IF(ISBLANK(C117),0,VLOOKUP(C117,Tableau1[],2,0))</f>
        <v>0</v>
      </c>
      <c r="E117" s="15">
        <f>IF(ISBLANK(C117),0,VLOOKUP(C117,Tableau1[],7,0))</f>
        <v>2</v>
      </c>
      <c r="F117" s="24">
        <f t="shared" si="12"/>
        <v>8.6666666666666661E-6</v>
      </c>
      <c r="G117" s="16" t="str">
        <f>IFERROR(IF(G$4=$D117,"x",IF(AND(((G$4-$D117)/VLOOKUP($C117,Tableau1[],6,0))=INT(((G$4-$D117)/VLOOKUP($C117,Tableau1[],6,0))),$C117&lt;&gt;""),"S","")),"")</f>
        <v/>
      </c>
      <c r="H117" s="17" t="str">
        <f>IFERROR(IF(H$4=$D117,"x",IF(AND(((H$4-$D117)/VLOOKUP($C117,Tableau1[],6,0))=INT(((H$4-$D117)/VLOOKUP($C117,Tableau1[],6,0))),$C117&lt;&gt;""),"S","")),"")</f>
        <v/>
      </c>
      <c r="I117" s="17" t="str">
        <f>IFERROR(IF(I$4=$D117,"x",IF(AND(((I$4-$D117)/VLOOKUP($C117,Tableau1[],6,0))=INT(((I$4-$D117)/VLOOKUP($C117,Tableau1[],6,0))),$C117&lt;&gt;""),"S","")),"")</f>
        <v/>
      </c>
      <c r="J117" s="17" t="str">
        <f>IFERROR(IF(J$4=$D117,"x",IF(AND(((J$4-$D117)/VLOOKUP($C117,Tableau1[],6,0))=INT(((J$4-$D117)/VLOOKUP($C117,Tableau1[],6,0))),$C117&lt;&gt;""),"S","")),"")</f>
        <v/>
      </c>
      <c r="K117" s="17" t="str">
        <f>IFERROR(IF(K$4=$D117,"x",IF(AND(((K$4-$D117)/VLOOKUP($C117,Tableau1[],6,0))=INT(((K$4-$D117)/VLOOKUP($C117,Tableau1[],6,0))),$C117&lt;&gt;""),"S","")),"")</f>
        <v/>
      </c>
      <c r="L117" s="17" t="str">
        <f>IFERROR(IF(L$4=$D117,"x",IF(AND(((L$4-$D117)/VLOOKUP($C117,Tableau1[],6,0))=INT(((L$4-$D117)/VLOOKUP($C117,Tableau1[],6,0))),$C117&lt;&gt;""),"S","")),"")</f>
        <v>S</v>
      </c>
      <c r="M117" s="17" t="str">
        <f>IFERROR(IF(M$4=$D117,"x",IF(AND(((M$4-$D117)/VLOOKUP($C117,Tableau1[],6,0))=INT(((M$4-$D117)/VLOOKUP($C117,Tableau1[],6,0))),$C117&lt;&gt;""),"S","")),"")</f>
        <v/>
      </c>
      <c r="N117" s="17" t="str">
        <f>IFERROR(IF(N$4=$D117,"x",IF(AND(((N$4-$D117)/VLOOKUP($C117,Tableau1[],6,0))=INT(((N$4-$D117)/VLOOKUP($C117,Tableau1[],6,0))),$C117&lt;&gt;""),"S","")),"")</f>
        <v/>
      </c>
      <c r="O117" s="17" t="str">
        <f>IFERROR(IF(O$4=$D117,"x",IF(AND(((O$4-$D117)/VLOOKUP($C117,Tableau1[],6,0))=INT(((O$4-$D117)/VLOOKUP($C117,Tableau1[],6,0))),$C117&lt;&gt;""),"S","")),"")</f>
        <v/>
      </c>
      <c r="P117" s="17" t="str">
        <f>IFERROR(IF(P$4=$D117,"x",IF(AND(((P$4-$D117)/VLOOKUP($C117,Tableau1[],6,0))=INT(((P$4-$D117)/VLOOKUP($C117,Tableau1[],6,0))),$C117&lt;&gt;""),"S","")),"")</f>
        <v/>
      </c>
      <c r="Q117" s="17" t="str">
        <f>IFERROR(IF(Q$4=$D117,"x",IF(AND(((Q$4-$D117)/VLOOKUP($C117,Tableau1[],6,0))=INT(((Q$4-$D117)/VLOOKUP($C117,Tableau1[],6,0))),$C117&lt;&gt;""),"S","")),"")</f>
        <v/>
      </c>
      <c r="R117" s="17" t="str">
        <f>IFERROR(IF(R$4=$D117,"x",IF(AND(((R$4-$D117)/VLOOKUP($C117,Tableau1[],6,0))=INT(((R$4-$D117)/VLOOKUP($C117,Tableau1[],6,0))),$C117&lt;&gt;""),"S","")),"")</f>
        <v/>
      </c>
      <c r="S117" s="17" t="str">
        <f>IFERROR(IF(S$4=$D117,"x",IF(AND(((S$4-$D117)/VLOOKUP($C117,Tableau1[],6,0))=INT(((S$4-$D117)/VLOOKUP($C117,Tableau1[],6,0))),$C117&lt;&gt;""),"S","")),"")</f>
        <v>S</v>
      </c>
      <c r="T117" s="17" t="str">
        <f>IFERROR(IF(T$4=$D117,"x",IF(AND(((T$4-$D117)/VLOOKUP($C117,Tableau1[],6,0))=INT(((T$4-$D117)/VLOOKUP($C117,Tableau1[],6,0))),$C117&lt;&gt;""),"S","")),"")</f>
        <v/>
      </c>
      <c r="U117" s="17" t="str">
        <f>IFERROR(IF(U$4=$D117,"x",IF(AND(((U$4-$D117)/VLOOKUP($C117,Tableau1[],6,0))=INT(((U$4-$D117)/VLOOKUP($C117,Tableau1[],6,0))),$C117&lt;&gt;""),"S","")),"")</f>
        <v/>
      </c>
      <c r="V117" s="17" t="str">
        <f>IFERROR(IF(V$4=$D117,"x",IF(AND(((V$4-$D117)/VLOOKUP($C117,Tableau1[],6,0))=INT(((V$4-$D117)/VLOOKUP($C117,Tableau1[],6,0))),$C117&lt;&gt;""),"S","")),"")</f>
        <v/>
      </c>
      <c r="W117" s="17" t="str">
        <f>IFERROR(IF(W$4=$D117,"x",IF(AND(((W$4-$D117)/VLOOKUP($C117,Tableau1[],6,0))=INT(((W$4-$D117)/VLOOKUP($C117,Tableau1[],6,0))),$C117&lt;&gt;""),"S","")),"")</f>
        <v/>
      </c>
      <c r="X117" s="17" t="str">
        <f>IFERROR(IF(X$4=$D117,"x",IF(AND(((X$4-$D117)/VLOOKUP($C117,Tableau1[],6,0))=INT(((X$4-$D117)/VLOOKUP($C117,Tableau1[],6,0))),$C117&lt;&gt;""),"S","")),"")</f>
        <v/>
      </c>
      <c r="Y117" s="17" t="str">
        <f>IFERROR(IF(Y$4=$D117,"x",IF(AND(((Y$4-$D117)/VLOOKUP($C117,Tableau1[],6,0))=INT(((Y$4-$D117)/VLOOKUP($C117,Tableau1[],6,0))),$C117&lt;&gt;""),"S","")),"")</f>
        <v/>
      </c>
      <c r="Z117" s="17" t="str">
        <f>IFERROR(IF(Z$4=$D117,"x",IF(AND(((Z$4-$D117)/VLOOKUP($C117,Tableau1[],6,0))=INT(((Z$4-$D117)/VLOOKUP($C117,Tableau1[],6,0))),$C117&lt;&gt;""),"S","")),"")</f>
        <v>S</v>
      </c>
      <c r="AA117" s="17" t="str">
        <f>IFERROR(IF(AA$4=$D117,"x",IF(AND(((AA$4-$D117)/VLOOKUP($C117,Tableau1[],6,0))=INT(((AA$4-$D117)/VLOOKUP($C117,Tableau1[],6,0))),$C117&lt;&gt;""),"S","")),"")</f>
        <v/>
      </c>
      <c r="AB117" s="17" t="str">
        <f>IFERROR(IF(AB$4=$D117,"x",IF(AND(((AB$4-$D117)/VLOOKUP($C117,Tableau1[],6,0))=INT(((AB$4-$D117)/VLOOKUP($C117,Tableau1[],6,0))),$C117&lt;&gt;""),"S","")),"")</f>
        <v/>
      </c>
      <c r="AC117" s="17" t="str">
        <f>IFERROR(IF(AC$4=$D117,"x",IF(AND(((AC$4-$D117)/VLOOKUP($C117,Tableau1[],6,0))=INT(((AC$4-$D117)/VLOOKUP($C117,Tableau1[],6,0))),$C117&lt;&gt;""),"S","")),"")</f>
        <v/>
      </c>
      <c r="AD117" s="17" t="str">
        <f>IFERROR(IF(AD$4=$D117,"x",IF(AND(((AD$4-$D117)/VLOOKUP($C117,Tableau1[],6,0))=INT(((AD$4-$D117)/VLOOKUP($C117,Tableau1[],6,0))),$C117&lt;&gt;""),"S","")),"")</f>
        <v/>
      </c>
      <c r="AE117" s="17" t="str">
        <f>IFERROR(IF(AE$4=$D117,"x",IF(AND(((AE$4-$D117)/VLOOKUP($C117,Tableau1[],6,0))=INT(((AE$4-$D117)/VLOOKUP($C117,Tableau1[],6,0))),$C117&lt;&gt;""),"S","")),"")</f>
        <v/>
      </c>
      <c r="AF117" s="17" t="str">
        <f>IFERROR(IF(AF$4=$D117,"x",IF(AND(((AF$4-$D117)/VLOOKUP($C117,Tableau1[],6,0))=INT(((AF$4-$D117)/VLOOKUP($C117,Tableau1[],6,0))),$C117&lt;&gt;""),"S","")),"")</f>
        <v/>
      </c>
      <c r="AG117" s="17" t="str">
        <f>IFERROR(IF(AG$4=$D117,"x",IF(AND(((AG$4-$D117)/VLOOKUP($C117,Tableau1[],6,0))=INT(((AG$4-$D117)/VLOOKUP($C117,Tableau1[],6,0))),$C117&lt;&gt;""),"S","")),"")</f>
        <v>S</v>
      </c>
      <c r="AH117" s="55" t="str">
        <f>IFERROR(IF(AH$4=$D117,"x",IF(AND(((AH$4-$D117)/VLOOKUP($C117,Tableau1[],6,0))=INT(((AH$4-$D117)/VLOOKUP($C117,Tableau1[],6,0))),$C117&lt;&gt;""),"S","")),"")</f>
        <v/>
      </c>
      <c r="AK117" s="100"/>
      <c r="AL117" s="100"/>
      <c r="AM117" s="100"/>
      <c r="AN117" s="100"/>
      <c r="AO117" s="100"/>
      <c r="AP117" s="100"/>
      <c r="AQ117" s="100"/>
      <c r="AR117" s="100"/>
      <c r="AS117" s="100"/>
      <c r="AT117" s="100"/>
      <c r="AU117" s="100"/>
      <c r="AV117" s="100"/>
      <c r="AW117" s="100"/>
      <c r="AX117" s="100"/>
      <c r="AY117" s="100"/>
      <c r="AZ117" s="100"/>
      <c r="BA117" s="100"/>
      <c r="BB117" s="100"/>
      <c r="BC117" s="100"/>
      <c r="BD117" s="100"/>
      <c r="BE117" s="100"/>
      <c r="BF117" s="100"/>
      <c r="BG117" s="100"/>
      <c r="BH117" s="100"/>
      <c r="BI117" s="100"/>
      <c r="BJ117" s="100"/>
      <c r="BK117" s="100"/>
      <c r="BL117" s="100"/>
      <c r="BM117" s="100"/>
      <c r="BN117" s="100"/>
      <c r="BO117" s="100"/>
      <c r="BP117" s="100"/>
      <c r="BQ117" s="100"/>
      <c r="BR117" s="100"/>
      <c r="BS117" s="100"/>
      <c r="BT117" s="100"/>
      <c r="BU117" s="100"/>
      <c r="BV117" s="100"/>
      <c r="BW117" s="100"/>
      <c r="BX117" s="100"/>
    </row>
    <row r="118" spans="1:76">
      <c r="A118" s="93"/>
      <c r="B118" s="52"/>
      <c r="C118" s="5" t="s">
        <v>145</v>
      </c>
      <c r="D118" s="25">
        <f>IF(ISBLANK(C118),0,VLOOKUP(C118,Tableau1[],2,0))</f>
        <v>0</v>
      </c>
      <c r="E118" s="26">
        <f>IF(ISBLANK(C118),0,VLOOKUP(C118,Tableau1[],7,0))</f>
        <v>2</v>
      </c>
      <c r="F118" s="27">
        <f t="shared" si="12"/>
        <v>8.6666666666666661E-6</v>
      </c>
      <c r="G118" s="28" t="str">
        <f>IFERROR(IF(G$4=$D118,"x",IF(AND(((G$4-$D118)/VLOOKUP($C118,Tableau1[],6,0))=INT(((G$4-$D118)/VLOOKUP($C118,Tableau1[],6,0))),$C118&lt;&gt;""),"S","")),"")</f>
        <v/>
      </c>
      <c r="H118" s="29" t="str">
        <f>IFERROR(IF(H$4=$D118,"x",IF(AND(((H$4-$D118)/VLOOKUP($C118,Tableau1[],6,0))=INT(((H$4-$D118)/VLOOKUP($C118,Tableau1[],6,0))),$C118&lt;&gt;""),"S","")),"")</f>
        <v/>
      </c>
      <c r="I118" s="29" t="str">
        <f>IFERROR(IF(I$4=$D118,"x",IF(AND(((I$4-$D118)/VLOOKUP($C118,Tableau1[],6,0))=INT(((I$4-$D118)/VLOOKUP($C118,Tableau1[],6,0))),$C118&lt;&gt;""),"S","")),"")</f>
        <v/>
      </c>
      <c r="J118" s="29" t="str">
        <f>IFERROR(IF(J$4=$D118,"x",IF(AND(((J$4-$D118)/VLOOKUP($C118,Tableau1[],6,0))=INT(((J$4-$D118)/VLOOKUP($C118,Tableau1[],6,0))),$C118&lt;&gt;""),"S","")),"")</f>
        <v/>
      </c>
      <c r="K118" s="29" t="str">
        <f>IFERROR(IF(K$4=$D118,"x",IF(AND(((K$4-$D118)/VLOOKUP($C118,Tableau1[],6,0))=INT(((K$4-$D118)/VLOOKUP($C118,Tableau1[],6,0))),$C118&lt;&gt;""),"S","")),"")</f>
        <v/>
      </c>
      <c r="L118" s="29" t="str">
        <f>IFERROR(IF(L$4=$D118,"x",IF(AND(((L$4-$D118)/VLOOKUP($C118,Tableau1[],6,0))=INT(((L$4-$D118)/VLOOKUP($C118,Tableau1[],6,0))),$C118&lt;&gt;""),"S","")),"")</f>
        <v>S</v>
      </c>
      <c r="M118" s="29" t="str">
        <f>IFERROR(IF(M$4=$D118,"x",IF(AND(((M$4-$D118)/VLOOKUP($C118,Tableau1[],6,0))=INT(((M$4-$D118)/VLOOKUP($C118,Tableau1[],6,0))),$C118&lt;&gt;""),"S","")),"")</f>
        <v/>
      </c>
      <c r="N118" s="29" t="str">
        <f>IFERROR(IF(N$4=$D118,"x",IF(AND(((N$4-$D118)/VLOOKUP($C118,Tableau1[],6,0))=INT(((N$4-$D118)/VLOOKUP($C118,Tableau1[],6,0))),$C118&lt;&gt;""),"S","")),"")</f>
        <v/>
      </c>
      <c r="O118" s="29" t="str">
        <f>IFERROR(IF(O$4=$D118,"x",IF(AND(((O$4-$D118)/VLOOKUP($C118,Tableau1[],6,0))=INT(((O$4-$D118)/VLOOKUP($C118,Tableau1[],6,0))),$C118&lt;&gt;""),"S","")),"")</f>
        <v/>
      </c>
      <c r="P118" s="29" t="str">
        <f>IFERROR(IF(P$4=$D118,"x",IF(AND(((P$4-$D118)/VLOOKUP($C118,Tableau1[],6,0))=INT(((P$4-$D118)/VLOOKUP($C118,Tableau1[],6,0))),$C118&lt;&gt;""),"S","")),"")</f>
        <v/>
      </c>
      <c r="Q118" s="29" t="str">
        <f>IFERROR(IF(Q$4=$D118,"x",IF(AND(((Q$4-$D118)/VLOOKUP($C118,Tableau1[],6,0))=INT(((Q$4-$D118)/VLOOKUP($C118,Tableau1[],6,0))),$C118&lt;&gt;""),"S","")),"")</f>
        <v/>
      </c>
      <c r="R118" s="29" t="str">
        <f>IFERROR(IF(R$4=$D118,"x",IF(AND(((R$4-$D118)/VLOOKUP($C118,Tableau1[],6,0))=INT(((R$4-$D118)/VLOOKUP($C118,Tableau1[],6,0))),$C118&lt;&gt;""),"S","")),"")</f>
        <v/>
      </c>
      <c r="S118" s="29" t="str">
        <f>IFERROR(IF(S$4=$D118,"x",IF(AND(((S$4-$D118)/VLOOKUP($C118,Tableau1[],6,0))=INT(((S$4-$D118)/VLOOKUP($C118,Tableau1[],6,0))),$C118&lt;&gt;""),"S","")),"")</f>
        <v>S</v>
      </c>
      <c r="T118" s="29" t="str">
        <f>IFERROR(IF(T$4=$D118,"x",IF(AND(((T$4-$D118)/VLOOKUP($C118,Tableau1[],6,0))=INT(((T$4-$D118)/VLOOKUP($C118,Tableau1[],6,0))),$C118&lt;&gt;""),"S","")),"")</f>
        <v/>
      </c>
      <c r="U118" s="29" t="str">
        <f>IFERROR(IF(U$4=$D118,"x",IF(AND(((U$4-$D118)/VLOOKUP($C118,Tableau1[],6,0))=INT(((U$4-$D118)/VLOOKUP($C118,Tableau1[],6,0))),$C118&lt;&gt;""),"S","")),"")</f>
        <v/>
      </c>
      <c r="V118" s="29" t="str">
        <f>IFERROR(IF(V$4=$D118,"x",IF(AND(((V$4-$D118)/VLOOKUP($C118,Tableau1[],6,0))=INT(((V$4-$D118)/VLOOKUP($C118,Tableau1[],6,0))),$C118&lt;&gt;""),"S","")),"")</f>
        <v/>
      </c>
      <c r="W118" s="29" t="str">
        <f>IFERROR(IF(W$4=$D118,"x",IF(AND(((W$4-$D118)/VLOOKUP($C118,Tableau1[],6,0))=INT(((W$4-$D118)/VLOOKUP($C118,Tableau1[],6,0))),$C118&lt;&gt;""),"S","")),"")</f>
        <v/>
      </c>
      <c r="X118" s="29" t="str">
        <f>IFERROR(IF(X$4=$D118,"x",IF(AND(((X$4-$D118)/VLOOKUP($C118,Tableau1[],6,0))=INT(((X$4-$D118)/VLOOKUP($C118,Tableau1[],6,0))),$C118&lt;&gt;""),"S","")),"")</f>
        <v/>
      </c>
      <c r="Y118" s="29" t="str">
        <f>IFERROR(IF(Y$4=$D118,"x",IF(AND(((Y$4-$D118)/VLOOKUP($C118,Tableau1[],6,0))=INT(((Y$4-$D118)/VLOOKUP($C118,Tableau1[],6,0))),$C118&lt;&gt;""),"S","")),"")</f>
        <v/>
      </c>
      <c r="Z118" s="29" t="str">
        <f>IFERROR(IF(Z$4=$D118,"x",IF(AND(((Z$4-$D118)/VLOOKUP($C118,Tableau1[],6,0))=INT(((Z$4-$D118)/VLOOKUP($C118,Tableau1[],6,0))),$C118&lt;&gt;""),"S","")),"")</f>
        <v>S</v>
      </c>
      <c r="AA118" s="29" t="str">
        <f>IFERROR(IF(AA$4=$D118,"x",IF(AND(((AA$4-$D118)/VLOOKUP($C118,Tableau1[],6,0))=INT(((AA$4-$D118)/VLOOKUP($C118,Tableau1[],6,0))),$C118&lt;&gt;""),"S","")),"")</f>
        <v/>
      </c>
      <c r="AB118" s="29" t="str">
        <f>IFERROR(IF(AB$4=$D118,"x",IF(AND(((AB$4-$D118)/VLOOKUP($C118,Tableau1[],6,0))=INT(((AB$4-$D118)/VLOOKUP($C118,Tableau1[],6,0))),$C118&lt;&gt;""),"S","")),"")</f>
        <v/>
      </c>
      <c r="AC118" s="29" t="str">
        <f>IFERROR(IF(AC$4=$D118,"x",IF(AND(((AC$4-$D118)/VLOOKUP($C118,Tableau1[],6,0))=INT(((AC$4-$D118)/VLOOKUP($C118,Tableau1[],6,0))),$C118&lt;&gt;""),"S","")),"")</f>
        <v/>
      </c>
      <c r="AD118" s="29" t="str">
        <f>IFERROR(IF(AD$4=$D118,"x",IF(AND(((AD$4-$D118)/VLOOKUP($C118,Tableau1[],6,0))=INT(((AD$4-$D118)/VLOOKUP($C118,Tableau1[],6,0))),$C118&lt;&gt;""),"S","")),"")</f>
        <v/>
      </c>
      <c r="AE118" s="29" t="str">
        <f>IFERROR(IF(AE$4=$D118,"x",IF(AND(((AE$4-$D118)/VLOOKUP($C118,Tableau1[],6,0))=INT(((AE$4-$D118)/VLOOKUP($C118,Tableau1[],6,0))),$C118&lt;&gt;""),"S","")),"")</f>
        <v/>
      </c>
      <c r="AF118" s="29" t="str">
        <f>IFERROR(IF(AF$4=$D118,"x",IF(AND(((AF$4-$D118)/VLOOKUP($C118,Tableau1[],6,0))=INT(((AF$4-$D118)/VLOOKUP($C118,Tableau1[],6,0))),$C118&lt;&gt;""),"S","")),"")</f>
        <v/>
      </c>
      <c r="AG118" s="29" t="str">
        <f>IFERROR(IF(AG$4=$D118,"x",IF(AND(((AG$4-$D118)/VLOOKUP($C118,Tableau1[],6,0))=INT(((AG$4-$D118)/VLOOKUP($C118,Tableau1[],6,0))),$C118&lt;&gt;""),"S","")),"")</f>
        <v>S</v>
      </c>
      <c r="AH118" s="56" t="str">
        <f>IFERROR(IF(AH$4=$D118,"x",IF(AND(((AH$4-$D118)/VLOOKUP($C118,Tableau1[],6,0))=INT(((AH$4-$D118)/VLOOKUP($C118,Tableau1[],6,0))),$C118&lt;&gt;""),"S","")),"")</f>
        <v/>
      </c>
      <c r="AK118" s="100"/>
      <c r="AL118" s="100"/>
      <c r="AM118" s="100"/>
      <c r="AN118" s="100"/>
      <c r="AO118" s="100"/>
      <c r="AP118" s="100"/>
      <c r="AQ118" s="100"/>
      <c r="AR118" s="100"/>
      <c r="AS118" s="100"/>
      <c r="AT118" s="100"/>
      <c r="AU118" s="100"/>
      <c r="AV118" s="100"/>
      <c r="AW118" s="100"/>
      <c r="AX118" s="100"/>
      <c r="AY118" s="100"/>
      <c r="AZ118" s="100"/>
      <c r="BA118" s="100"/>
      <c r="BB118" s="100"/>
      <c r="BC118" s="100"/>
      <c r="BD118" s="100"/>
      <c r="BE118" s="100"/>
      <c r="BF118" s="100"/>
      <c r="BG118" s="100"/>
      <c r="BH118" s="100"/>
      <c r="BI118" s="100"/>
      <c r="BJ118" s="100"/>
      <c r="BK118" s="100"/>
      <c r="BL118" s="100"/>
      <c r="BM118" s="100"/>
      <c r="BN118" s="100"/>
      <c r="BO118" s="100"/>
      <c r="BP118" s="100"/>
      <c r="BQ118" s="100"/>
      <c r="BR118" s="100"/>
      <c r="BS118" s="100"/>
      <c r="BT118" s="100"/>
      <c r="BU118" s="100"/>
      <c r="BV118" s="100"/>
      <c r="BW118" s="100"/>
      <c r="BX118" s="100"/>
    </row>
    <row r="119" spans="1:76">
      <c r="A119" s="93"/>
      <c r="B119" s="52"/>
      <c r="C119" s="5" t="s">
        <v>146</v>
      </c>
      <c r="D119" s="18">
        <f>IF(ISBLANK(C119),0,VLOOKUP(C119,Tableau1[],2,0))</f>
        <v>0</v>
      </c>
      <c r="E119" s="15">
        <f>IF(ISBLANK(C119),0,VLOOKUP(C119,Tableau1[],7,0))</f>
        <v>5</v>
      </c>
      <c r="F119" s="24">
        <f t="shared" si="12"/>
        <v>2.1666666666666667E-5</v>
      </c>
      <c r="G119" s="16" t="str">
        <f>IFERROR(IF(G$4=$D119,"x",IF(AND(((G$4-$D119)/VLOOKUP($C119,Tableau1[],6,0))=INT(((G$4-$D119)/VLOOKUP($C119,Tableau1[],6,0))),$C119&lt;&gt;""),"S","")),"")</f>
        <v/>
      </c>
      <c r="H119" s="17" t="str">
        <f>IFERROR(IF(H$4=$D119,"x",IF(AND(((H$4-$D119)/VLOOKUP($C119,Tableau1[],6,0))=INT(((H$4-$D119)/VLOOKUP($C119,Tableau1[],6,0))),$C119&lt;&gt;""),"S","")),"")</f>
        <v/>
      </c>
      <c r="I119" s="17" t="str">
        <f>IFERROR(IF(I$4=$D119,"x",IF(AND(((I$4-$D119)/VLOOKUP($C119,Tableau1[],6,0))=INT(((I$4-$D119)/VLOOKUP($C119,Tableau1[],6,0))),$C119&lt;&gt;""),"S","")),"")</f>
        <v/>
      </c>
      <c r="J119" s="17" t="str">
        <f>IFERROR(IF(J$4=$D119,"x",IF(AND(((J$4-$D119)/VLOOKUP($C119,Tableau1[],6,0))=INT(((J$4-$D119)/VLOOKUP($C119,Tableau1[],6,0))),$C119&lt;&gt;""),"S","")),"")</f>
        <v/>
      </c>
      <c r="K119" s="17" t="str">
        <f>IFERROR(IF(K$4=$D119,"x",IF(AND(((K$4-$D119)/VLOOKUP($C119,Tableau1[],6,0))=INT(((K$4-$D119)/VLOOKUP($C119,Tableau1[],6,0))),$C119&lt;&gt;""),"S","")),"")</f>
        <v/>
      </c>
      <c r="L119" s="17" t="str">
        <f>IFERROR(IF(L$4=$D119,"x",IF(AND(((L$4-$D119)/VLOOKUP($C119,Tableau1[],6,0))=INT(((L$4-$D119)/VLOOKUP($C119,Tableau1[],6,0))),$C119&lt;&gt;""),"S","")),"")</f>
        <v>S</v>
      </c>
      <c r="M119" s="17" t="str">
        <f>IFERROR(IF(M$4=$D119,"x",IF(AND(((M$4-$D119)/VLOOKUP($C119,Tableau1[],6,0))=INT(((M$4-$D119)/VLOOKUP($C119,Tableau1[],6,0))),$C119&lt;&gt;""),"S","")),"")</f>
        <v/>
      </c>
      <c r="N119" s="17" t="str">
        <f>IFERROR(IF(N$4=$D119,"x",IF(AND(((N$4-$D119)/VLOOKUP($C119,Tableau1[],6,0))=INT(((N$4-$D119)/VLOOKUP($C119,Tableau1[],6,0))),$C119&lt;&gt;""),"S","")),"")</f>
        <v/>
      </c>
      <c r="O119" s="17" t="str">
        <f>IFERROR(IF(O$4=$D119,"x",IF(AND(((O$4-$D119)/VLOOKUP($C119,Tableau1[],6,0))=INT(((O$4-$D119)/VLOOKUP($C119,Tableau1[],6,0))),$C119&lt;&gt;""),"S","")),"")</f>
        <v/>
      </c>
      <c r="P119" s="17" t="str">
        <f>IFERROR(IF(P$4=$D119,"x",IF(AND(((P$4-$D119)/VLOOKUP($C119,Tableau1[],6,0))=INT(((P$4-$D119)/VLOOKUP($C119,Tableau1[],6,0))),$C119&lt;&gt;""),"S","")),"")</f>
        <v/>
      </c>
      <c r="Q119" s="17" t="str">
        <f>IFERROR(IF(Q$4=$D119,"x",IF(AND(((Q$4-$D119)/VLOOKUP($C119,Tableau1[],6,0))=INT(((Q$4-$D119)/VLOOKUP($C119,Tableau1[],6,0))),$C119&lt;&gt;""),"S","")),"")</f>
        <v/>
      </c>
      <c r="R119" s="17" t="str">
        <f>IFERROR(IF(R$4=$D119,"x",IF(AND(((R$4-$D119)/VLOOKUP($C119,Tableau1[],6,0))=INT(((R$4-$D119)/VLOOKUP($C119,Tableau1[],6,0))),$C119&lt;&gt;""),"S","")),"")</f>
        <v/>
      </c>
      <c r="S119" s="17" t="str">
        <f>IFERROR(IF(S$4=$D119,"x",IF(AND(((S$4-$D119)/VLOOKUP($C119,Tableau1[],6,0))=INT(((S$4-$D119)/VLOOKUP($C119,Tableau1[],6,0))),$C119&lt;&gt;""),"S","")),"")</f>
        <v>S</v>
      </c>
      <c r="T119" s="17" t="str">
        <f>IFERROR(IF(T$4=$D119,"x",IF(AND(((T$4-$D119)/VLOOKUP($C119,Tableau1[],6,0))=INT(((T$4-$D119)/VLOOKUP($C119,Tableau1[],6,0))),$C119&lt;&gt;""),"S","")),"")</f>
        <v/>
      </c>
      <c r="U119" s="17" t="str">
        <f>IFERROR(IF(U$4=$D119,"x",IF(AND(((U$4-$D119)/VLOOKUP($C119,Tableau1[],6,0))=INT(((U$4-$D119)/VLOOKUP($C119,Tableau1[],6,0))),$C119&lt;&gt;""),"S","")),"")</f>
        <v/>
      </c>
      <c r="V119" s="17" t="str">
        <f>IFERROR(IF(V$4=$D119,"x",IF(AND(((V$4-$D119)/VLOOKUP($C119,Tableau1[],6,0))=INT(((V$4-$D119)/VLOOKUP($C119,Tableau1[],6,0))),$C119&lt;&gt;""),"S","")),"")</f>
        <v/>
      </c>
      <c r="W119" s="17" t="str">
        <f>IFERROR(IF(W$4=$D119,"x",IF(AND(((W$4-$D119)/VLOOKUP($C119,Tableau1[],6,0))=INT(((W$4-$D119)/VLOOKUP($C119,Tableau1[],6,0))),$C119&lt;&gt;""),"S","")),"")</f>
        <v/>
      </c>
      <c r="X119" s="17" t="str">
        <f>IFERROR(IF(X$4=$D119,"x",IF(AND(((X$4-$D119)/VLOOKUP($C119,Tableau1[],6,0))=INT(((X$4-$D119)/VLOOKUP($C119,Tableau1[],6,0))),$C119&lt;&gt;""),"S","")),"")</f>
        <v/>
      </c>
      <c r="Y119" s="17" t="str">
        <f>IFERROR(IF(Y$4=$D119,"x",IF(AND(((Y$4-$D119)/VLOOKUP($C119,Tableau1[],6,0))=INT(((Y$4-$D119)/VLOOKUP($C119,Tableau1[],6,0))),$C119&lt;&gt;""),"S","")),"")</f>
        <v/>
      </c>
      <c r="Z119" s="17" t="str">
        <f>IFERROR(IF(Z$4=$D119,"x",IF(AND(((Z$4-$D119)/VLOOKUP($C119,Tableau1[],6,0))=INT(((Z$4-$D119)/VLOOKUP($C119,Tableau1[],6,0))),$C119&lt;&gt;""),"S","")),"")</f>
        <v>S</v>
      </c>
      <c r="AA119" s="17" t="str">
        <f>IFERROR(IF(AA$4=$D119,"x",IF(AND(((AA$4-$D119)/VLOOKUP($C119,Tableau1[],6,0))=INT(((AA$4-$D119)/VLOOKUP($C119,Tableau1[],6,0))),$C119&lt;&gt;""),"S","")),"")</f>
        <v/>
      </c>
      <c r="AB119" s="17" t="str">
        <f>IFERROR(IF(AB$4=$D119,"x",IF(AND(((AB$4-$D119)/VLOOKUP($C119,Tableau1[],6,0))=INT(((AB$4-$D119)/VLOOKUP($C119,Tableau1[],6,0))),$C119&lt;&gt;""),"S","")),"")</f>
        <v/>
      </c>
      <c r="AC119" s="17" t="str">
        <f>IFERROR(IF(AC$4=$D119,"x",IF(AND(((AC$4-$D119)/VLOOKUP($C119,Tableau1[],6,0))=INT(((AC$4-$D119)/VLOOKUP($C119,Tableau1[],6,0))),$C119&lt;&gt;""),"S","")),"")</f>
        <v/>
      </c>
      <c r="AD119" s="17" t="str">
        <f>IFERROR(IF(AD$4=$D119,"x",IF(AND(((AD$4-$D119)/VLOOKUP($C119,Tableau1[],6,0))=INT(((AD$4-$D119)/VLOOKUP($C119,Tableau1[],6,0))),$C119&lt;&gt;""),"S","")),"")</f>
        <v/>
      </c>
      <c r="AE119" s="17" t="str">
        <f>IFERROR(IF(AE$4=$D119,"x",IF(AND(((AE$4-$D119)/VLOOKUP($C119,Tableau1[],6,0))=INT(((AE$4-$D119)/VLOOKUP($C119,Tableau1[],6,0))),$C119&lt;&gt;""),"S","")),"")</f>
        <v/>
      </c>
      <c r="AF119" s="17" t="str">
        <f>IFERROR(IF(AF$4=$D119,"x",IF(AND(((AF$4-$D119)/VLOOKUP($C119,Tableau1[],6,0))=INT(((AF$4-$D119)/VLOOKUP($C119,Tableau1[],6,0))),$C119&lt;&gt;""),"S","")),"")</f>
        <v/>
      </c>
      <c r="AG119" s="17" t="str">
        <f>IFERROR(IF(AG$4=$D119,"x",IF(AND(((AG$4-$D119)/VLOOKUP($C119,Tableau1[],6,0))=INT(((AG$4-$D119)/VLOOKUP($C119,Tableau1[],6,0))),$C119&lt;&gt;""),"S","")),"")</f>
        <v>S</v>
      </c>
      <c r="AH119" s="55" t="str">
        <f>IFERROR(IF(AH$4=$D119,"x",IF(AND(((AH$4-$D119)/VLOOKUP($C119,Tableau1[],6,0))=INT(((AH$4-$D119)/VLOOKUP($C119,Tableau1[],6,0))),$C119&lt;&gt;""),"S","")),"")</f>
        <v/>
      </c>
      <c r="AK119" s="100"/>
      <c r="AL119" s="100"/>
      <c r="AM119" s="100"/>
      <c r="AN119" s="100"/>
      <c r="AO119" s="100"/>
      <c r="AP119" s="100"/>
      <c r="AQ119" s="100"/>
      <c r="AR119" s="100"/>
      <c r="AS119" s="100"/>
      <c r="AT119" s="100"/>
      <c r="AU119" s="100"/>
      <c r="AV119" s="100"/>
      <c r="AW119" s="100"/>
      <c r="AX119" s="100"/>
      <c r="AY119" s="100"/>
      <c r="AZ119" s="100"/>
      <c r="BA119" s="100"/>
      <c r="BB119" s="100"/>
      <c r="BC119" s="100"/>
      <c r="BD119" s="100"/>
      <c r="BE119" s="100"/>
      <c r="BF119" s="100"/>
      <c r="BG119" s="100"/>
      <c r="BH119" s="100"/>
      <c r="BI119" s="100"/>
      <c r="BJ119" s="100"/>
      <c r="BK119" s="100"/>
      <c r="BL119" s="100"/>
      <c r="BM119" s="100"/>
      <c r="BN119" s="100"/>
      <c r="BO119" s="100"/>
      <c r="BP119" s="100"/>
      <c r="BQ119" s="100"/>
      <c r="BR119" s="100"/>
      <c r="BS119" s="100"/>
      <c r="BT119" s="100"/>
      <c r="BU119" s="100"/>
      <c r="BV119" s="100"/>
      <c r="BW119" s="100"/>
      <c r="BX119" s="100"/>
    </row>
    <row r="120" spans="1:76">
      <c r="A120" s="93"/>
      <c r="B120" s="52"/>
      <c r="C120" s="5" t="s">
        <v>147</v>
      </c>
      <c r="D120" s="18">
        <f>IF(ISBLANK(C120),0,VLOOKUP(C120,Tableau1[],2,0))</f>
        <v>0</v>
      </c>
      <c r="E120" s="15">
        <f>IF(ISBLANK(C120),0,VLOOKUP(C120,Tableau1[],7,0))</f>
        <v>5</v>
      </c>
      <c r="F120" s="24">
        <f t="shared" si="12"/>
        <v>2.1666666666666667E-5</v>
      </c>
      <c r="G120" s="16" t="str">
        <f>IFERROR(IF(G$4=$D120,"x",IF(AND(((G$4-$D120)/VLOOKUP($C120,Tableau1[],6,0))=INT(((G$4-$D120)/VLOOKUP($C120,Tableau1[],6,0))),$C120&lt;&gt;""),"S","")),"")</f>
        <v/>
      </c>
      <c r="H120" s="17" t="str">
        <f>IFERROR(IF(H$4=$D120,"x",IF(AND(((H$4-$D120)/VLOOKUP($C120,Tableau1[],6,0))=INT(((H$4-$D120)/VLOOKUP($C120,Tableau1[],6,0))),$C120&lt;&gt;""),"S","")),"")</f>
        <v/>
      </c>
      <c r="I120" s="17" t="str">
        <f>IFERROR(IF(I$4=$D120,"x",IF(AND(((I$4-$D120)/VLOOKUP($C120,Tableau1[],6,0))=INT(((I$4-$D120)/VLOOKUP($C120,Tableau1[],6,0))),$C120&lt;&gt;""),"S","")),"")</f>
        <v/>
      </c>
      <c r="J120" s="17" t="str">
        <f>IFERROR(IF(J$4=$D120,"x",IF(AND(((J$4-$D120)/VLOOKUP($C120,Tableau1[],6,0))=INT(((J$4-$D120)/VLOOKUP($C120,Tableau1[],6,0))),$C120&lt;&gt;""),"S","")),"")</f>
        <v/>
      </c>
      <c r="K120" s="17" t="str">
        <f>IFERROR(IF(K$4=$D120,"x",IF(AND(((K$4-$D120)/VLOOKUP($C120,Tableau1[],6,0))=INT(((K$4-$D120)/VLOOKUP($C120,Tableau1[],6,0))),$C120&lt;&gt;""),"S","")),"")</f>
        <v/>
      </c>
      <c r="L120" s="17" t="str">
        <f>IFERROR(IF(L$4=$D120,"x",IF(AND(((L$4-$D120)/VLOOKUP($C120,Tableau1[],6,0))=INT(((L$4-$D120)/VLOOKUP($C120,Tableau1[],6,0))),$C120&lt;&gt;""),"S","")),"")</f>
        <v>S</v>
      </c>
      <c r="M120" s="17" t="str">
        <f>IFERROR(IF(M$4=$D120,"x",IF(AND(((M$4-$D120)/VLOOKUP($C120,Tableau1[],6,0))=INT(((M$4-$D120)/VLOOKUP($C120,Tableau1[],6,0))),$C120&lt;&gt;""),"S","")),"")</f>
        <v/>
      </c>
      <c r="N120" s="17" t="str">
        <f>IFERROR(IF(N$4=$D120,"x",IF(AND(((N$4-$D120)/VLOOKUP($C120,Tableau1[],6,0))=INT(((N$4-$D120)/VLOOKUP($C120,Tableau1[],6,0))),$C120&lt;&gt;""),"S","")),"")</f>
        <v/>
      </c>
      <c r="O120" s="17" t="str">
        <f>IFERROR(IF(O$4=$D120,"x",IF(AND(((O$4-$D120)/VLOOKUP($C120,Tableau1[],6,0))=INT(((O$4-$D120)/VLOOKUP($C120,Tableau1[],6,0))),$C120&lt;&gt;""),"S","")),"")</f>
        <v/>
      </c>
      <c r="P120" s="17" t="str">
        <f>IFERROR(IF(P$4=$D120,"x",IF(AND(((P$4-$D120)/VLOOKUP($C120,Tableau1[],6,0))=INT(((P$4-$D120)/VLOOKUP($C120,Tableau1[],6,0))),$C120&lt;&gt;""),"S","")),"")</f>
        <v/>
      </c>
      <c r="Q120" s="17" t="str">
        <f>IFERROR(IF(Q$4=$D120,"x",IF(AND(((Q$4-$D120)/VLOOKUP($C120,Tableau1[],6,0))=INT(((Q$4-$D120)/VLOOKUP($C120,Tableau1[],6,0))),$C120&lt;&gt;""),"S","")),"")</f>
        <v/>
      </c>
      <c r="R120" s="17" t="str">
        <f>IFERROR(IF(R$4=$D120,"x",IF(AND(((R$4-$D120)/VLOOKUP($C120,Tableau1[],6,0))=INT(((R$4-$D120)/VLOOKUP($C120,Tableau1[],6,0))),$C120&lt;&gt;""),"S","")),"")</f>
        <v/>
      </c>
      <c r="S120" s="17" t="str">
        <f>IFERROR(IF(S$4=$D120,"x",IF(AND(((S$4-$D120)/VLOOKUP($C120,Tableau1[],6,0))=INT(((S$4-$D120)/VLOOKUP($C120,Tableau1[],6,0))),$C120&lt;&gt;""),"S","")),"")</f>
        <v>S</v>
      </c>
      <c r="T120" s="17" t="str">
        <f>IFERROR(IF(T$4=$D120,"x",IF(AND(((T$4-$D120)/VLOOKUP($C120,Tableau1[],6,0))=INT(((T$4-$D120)/VLOOKUP($C120,Tableau1[],6,0))),$C120&lt;&gt;""),"S","")),"")</f>
        <v/>
      </c>
      <c r="U120" s="17" t="str">
        <f>IFERROR(IF(U$4=$D120,"x",IF(AND(((U$4-$D120)/VLOOKUP($C120,Tableau1[],6,0))=INT(((U$4-$D120)/VLOOKUP($C120,Tableau1[],6,0))),$C120&lt;&gt;""),"S","")),"")</f>
        <v/>
      </c>
      <c r="V120" s="17" t="str">
        <f>IFERROR(IF(V$4=$D120,"x",IF(AND(((V$4-$D120)/VLOOKUP($C120,Tableau1[],6,0))=INT(((V$4-$D120)/VLOOKUP($C120,Tableau1[],6,0))),$C120&lt;&gt;""),"S","")),"")</f>
        <v/>
      </c>
      <c r="W120" s="17" t="str">
        <f>IFERROR(IF(W$4=$D120,"x",IF(AND(((W$4-$D120)/VLOOKUP($C120,Tableau1[],6,0))=INT(((W$4-$D120)/VLOOKUP($C120,Tableau1[],6,0))),$C120&lt;&gt;""),"S","")),"")</f>
        <v/>
      </c>
      <c r="X120" s="17" t="str">
        <f>IFERROR(IF(X$4=$D120,"x",IF(AND(((X$4-$D120)/VLOOKUP($C120,Tableau1[],6,0))=INT(((X$4-$D120)/VLOOKUP($C120,Tableau1[],6,0))),$C120&lt;&gt;""),"S","")),"")</f>
        <v/>
      </c>
      <c r="Y120" s="17" t="str">
        <f>IFERROR(IF(Y$4=$D120,"x",IF(AND(((Y$4-$D120)/VLOOKUP($C120,Tableau1[],6,0))=INT(((Y$4-$D120)/VLOOKUP($C120,Tableau1[],6,0))),$C120&lt;&gt;""),"S","")),"")</f>
        <v/>
      </c>
      <c r="Z120" s="17" t="str">
        <f>IFERROR(IF(Z$4=$D120,"x",IF(AND(((Z$4-$D120)/VLOOKUP($C120,Tableau1[],6,0))=INT(((Z$4-$D120)/VLOOKUP($C120,Tableau1[],6,0))),$C120&lt;&gt;""),"S","")),"")</f>
        <v>S</v>
      </c>
      <c r="AA120" s="17" t="str">
        <f>IFERROR(IF(AA$4=$D120,"x",IF(AND(((AA$4-$D120)/VLOOKUP($C120,Tableau1[],6,0))=INT(((AA$4-$D120)/VLOOKUP($C120,Tableau1[],6,0))),$C120&lt;&gt;""),"S","")),"")</f>
        <v/>
      </c>
      <c r="AB120" s="17" t="str">
        <f>IFERROR(IF(AB$4=$D120,"x",IF(AND(((AB$4-$D120)/VLOOKUP($C120,Tableau1[],6,0))=INT(((AB$4-$D120)/VLOOKUP($C120,Tableau1[],6,0))),$C120&lt;&gt;""),"S","")),"")</f>
        <v/>
      </c>
      <c r="AC120" s="17" t="str">
        <f>IFERROR(IF(AC$4=$D120,"x",IF(AND(((AC$4-$D120)/VLOOKUP($C120,Tableau1[],6,0))=INT(((AC$4-$D120)/VLOOKUP($C120,Tableau1[],6,0))),$C120&lt;&gt;""),"S","")),"")</f>
        <v/>
      </c>
      <c r="AD120" s="17" t="str">
        <f>IFERROR(IF(AD$4=$D120,"x",IF(AND(((AD$4-$D120)/VLOOKUP($C120,Tableau1[],6,0))=INT(((AD$4-$D120)/VLOOKUP($C120,Tableau1[],6,0))),$C120&lt;&gt;""),"S","")),"")</f>
        <v/>
      </c>
      <c r="AE120" s="17" t="str">
        <f>IFERROR(IF(AE$4=$D120,"x",IF(AND(((AE$4-$D120)/VLOOKUP($C120,Tableau1[],6,0))=INT(((AE$4-$D120)/VLOOKUP($C120,Tableau1[],6,0))),$C120&lt;&gt;""),"S","")),"")</f>
        <v/>
      </c>
      <c r="AF120" s="17" t="str">
        <f>IFERROR(IF(AF$4=$D120,"x",IF(AND(((AF$4-$D120)/VLOOKUP($C120,Tableau1[],6,0))=INT(((AF$4-$D120)/VLOOKUP($C120,Tableau1[],6,0))),$C120&lt;&gt;""),"S","")),"")</f>
        <v/>
      </c>
      <c r="AG120" s="17" t="str">
        <f>IFERROR(IF(AG$4=$D120,"x",IF(AND(((AG$4-$D120)/VLOOKUP($C120,Tableau1[],6,0))=INT(((AG$4-$D120)/VLOOKUP($C120,Tableau1[],6,0))),$C120&lt;&gt;""),"S","")),"")</f>
        <v>S</v>
      </c>
      <c r="AH120" s="55" t="str">
        <f>IFERROR(IF(AH$4=$D120,"x",IF(AND(((AH$4-$D120)/VLOOKUP($C120,Tableau1[],6,0))=INT(((AH$4-$D120)/VLOOKUP($C120,Tableau1[],6,0))),$C120&lt;&gt;""),"S","")),"")</f>
        <v/>
      </c>
      <c r="AK120" s="100"/>
      <c r="AL120" s="100"/>
      <c r="AM120" s="100"/>
      <c r="AN120" s="100"/>
      <c r="AO120" s="100"/>
      <c r="AP120" s="100"/>
      <c r="AQ120" s="100"/>
      <c r="AR120" s="100"/>
      <c r="AS120" s="100"/>
      <c r="AT120" s="100"/>
      <c r="AU120" s="100"/>
      <c r="AV120" s="100"/>
      <c r="AW120" s="100"/>
      <c r="AX120" s="100"/>
      <c r="AY120" s="100"/>
      <c r="AZ120" s="100"/>
      <c r="BA120" s="100"/>
      <c r="BB120" s="100"/>
      <c r="BC120" s="100"/>
      <c r="BD120" s="100"/>
      <c r="BE120" s="100"/>
      <c r="BF120" s="100"/>
      <c r="BG120" s="100"/>
      <c r="BH120" s="100"/>
      <c r="BI120" s="100"/>
      <c r="BJ120" s="100"/>
      <c r="BK120" s="100"/>
      <c r="BL120" s="100"/>
      <c r="BM120" s="100"/>
      <c r="BN120" s="100"/>
      <c r="BO120" s="100"/>
      <c r="BP120" s="100"/>
      <c r="BQ120" s="100"/>
      <c r="BR120" s="100"/>
      <c r="BS120" s="100"/>
      <c r="BT120" s="100"/>
      <c r="BU120" s="100"/>
      <c r="BV120" s="100"/>
      <c r="BW120" s="100"/>
      <c r="BX120" s="100"/>
    </row>
    <row r="121" spans="1:76">
      <c r="A121" s="93"/>
      <c r="B121" s="52"/>
      <c r="C121" s="5" t="s">
        <v>148</v>
      </c>
      <c r="D121" s="18">
        <f>IF(ISBLANK(C121),0,VLOOKUP(C121,Tableau1[],2,0))</f>
        <v>0</v>
      </c>
      <c r="E121" s="15">
        <f>IF(ISBLANK(C121),0,VLOOKUP(C121,Tableau1[],7,0))</f>
        <v>5</v>
      </c>
      <c r="F121" s="24">
        <f t="shared" si="12"/>
        <v>2.1666666666666667E-5</v>
      </c>
      <c r="G121" s="16" t="str">
        <f>IFERROR(IF(G$4=$D121,"x",IF(AND(((G$4-$D121)/VLOOKUP($C121,Tableau1[],6,0))=INT(((G$4-$D121)/VLOOKUP($C121,Tableau1[],6,0))),$C121&lt;&gt;""),"S","")),"")</f>
        <v/>
      </c>
      <c r="H121" s="17" t="str">
        <f>IFERROR(IF(H$4=$D121,"x",IF(AND(((H$4-$D121)/VLOOKUP($C121,Tableau1[],6,0))=INT(((H$4-$D121)/VLOOKUP($C121,Tableau1[],6,0))),$C121&lt;&gt;""),"S","")),"")</f>
        <v/>
      </c>
      <c r="I121" s="17" t="str">
        <f>IFERROR(IF(I$4=$D121,"x",IF(AND(((I$4-$D121)/VLOOKUP($C121,Tableau1[],6,0))=INT(((I$4-$D121)/VLOOKUP($C121,Tableau1[],6,0))),$C121&lt;&gt;""),"S","")),"")</f>
        <v/>
      </c>
      <c r="J121" s="17" t="str">
        <f>IFERROR(IF(J$4=$D121,"x",IF(AND(((J$4-$D121)/VLOOKUP($C121,Tableau1[],6,0))=INT(((J$4-$D121)/VLOOKUP($C121,Tableau1[],6,0))),$C121&lt;&gt;""),"S","")),"")</f>
        <v/>
      </c>
      <c r="K121" s="17" t="str">
        <f>IFERROR(IF(K$4=$D121,"x",IF(AND(((K$4-$D121)/VLOOKUP($C121,Tableau1[],6,0))=INT(((K$4-$D121)/VLOOKUP($C121,Tableau1[],6,0))),$C121&lt;&gt;""),"S","")),"")</f>
        <v/>
      </c>
      <c r="L121" s="17" t="str">
        <f>IFERROR(IF(L$4=$D121,"x",IF(AND(((L$4-$D121)/VLOOKUP($C121,Tableau1[],6,0))=INT(((L$4-$D121)/VLOOKUP($C121,Tableau1[],6,0))),$C121&lt;&gt;""),"S","")),"")</f>
        <v>S</v>
      </c>
      <c r="M121" s="17" t="str">
        <f>IFERROR(IF(M$4=$D121,"x",IF(AND(((M$4-$D121)/VLOOKUP($C121,Tableau1[],6,0))=INT(((M$4-$D121)/VLOOKUP($C121,Tableau1[],6,0))),$C121&lt;&gt;""),"S","")),"")</f>
        <v/>
      </c>
      <c r="N121" s="17" t="str">
        <f>IFERROR(IF(N$4=$D121,"x",IF(AND(((N$4-$D121)/VLOOKUP($C121,Tableau1[],6,0))=INT(((N$4-$D121)/VLOOKUP($C121,Tableau1[],6,0))),$C121&lt;&gt;""),"S","")),"")</f>
        <v/>
      </c>
      <c r="O121" s="17" t="str">
        <f>IFERROR(IF(O$4=$D121,"x",IF(AND(((O$4-$D121)/VLOOKUP($C121,Tableau1[],6,0))=INT(((O$4-$D121)/VLOOKUP($C121,Tableau1[],6,0))),$C121&lt;&gt;""),"S","")),"")</f>
        <v/>
      </c>
      <c r="P121" s="17" t="str">
        <f>IFERROR(IF(P$4=$D121,"x",IF(AND(((P$4-$D121)/VLOOKUP($C121,Tableau1[],6,0))=INT(((P$4-$D121)/VLOOKUP($C121,Tableau1[],6,0))),$C121&lt;&gt;""),"S","")),"")</f>
        <v/>
      </c>
      <c r="Q121" s="17" t="str">
        <f>IFERROR(IF(Q$4=$D121,"x",IF(AND(((Q$4-$D121)/VLOOKUP($C121,Tableau1[],6,0))=INT(((Q$4-$D121)/VLOOKUP($C121,Tableau1[],6,0))),$C121&lt;&gt;""),"S","")),"")</f>
        <v/>
      </c>
      <c r="R121" s="17" t="str">
        <f>IFERROR(IF(R$4=$D121,"x",IF(AND(((R$4-$D121)/VLOOKUP($C121,Tableau1[],6,0))=INT(((R$4-$D121)/VLOOKUP($C121,Tableau1[],6,0))),$C121&lt;&gt;""),"S","")),"")</f>
        <v/>
      </c>
      <c r="S121" s="17" t="str">
        <f>IFERROR(IF(S$4=$D121,"x",IF(AND(((S$4-$D121)/VLOOKUP($C121,Tableau1[],6,0))=INT(((S$4-$D121)/VLOOKUP($C121,Tableau1[],6,0))),$C121&lt;&gt;""),"S","")),"")</f>
        <v>S</v>
      </c>
      <c r="T121" s="17" t="str">
        <f>IFERROR(IF(T$4=$D121,"x",IF(AND(((T$4-$D121)/VLOOKUP($C121,Tableau1[],6,0))=INT(((T$4-$D121)/VLOOKUP($C121,Tableau1[],6,0))),$C121&lt;&gt;""),"S","")),"")</f>
        <v/>
      </c>
      <c r="U121" s="17" t="str">
        <f>IFERROR(IF(U$4=$D121,"x",IF(AND(((U$4-$D121)/VLOOKUP($C121,Tableau1[],6,0))=INT(((U$4-$D121)/VLOOKUP($C121,Tableau1[],6,0))),$C121&lt;&gt;""),"S","")),"")</f>
        <v/>
      </c>
      <c r="V121" s="17" t="str">
        <f>IFERROR(IF(V$4=$D121,"x",IF(AND(((V$4-$D121)/VLOOKUP($C121,Tableau1[],6,0))=INT(((V$4-$D121)/VLOOKUP($C121,Tableau1[],6,0))),$C121&lt;&gt;""),"S","")),"")</f>
        <v/>
      </c>
      <c r="W121" s="17" t="str">
        <f>IFERROR(IF(W$4=$D121,"x",IF(AND(((W$4-$D121)/VLOOKUP($C121,Tableau1[],6,0))=INT(((W$4-$D121)/VLOOKUP($C121,Tableau1[],6,0))),$C121&lt;&gt;""),"S","")),"")</f>
        <v/>
      </c>
      <c r="X121" s="17" t="str">
        <f>IFERROR(IF(X$4=$D121,"x",IF(AND(((X$4-$D121)/VLOOKUP($C121,Tableau1[],6,0))=INT(((X$4-$D121)/VLOOKUP($C121,Tableau1[],6,0))),$C121&lt;&gt;""),"S","")),"")</f>
        <v/>
      </c>
      <c r="Y121" s="17" t="str">
        <f>IFERROR(IF(Y$4=$D121,"x",IF(AND(((Y$4-$D121)/VLOOKUP($C121,Tableau1[],6,0))=INT(((Y$4-$D121)/VLOOKUP($C121,Tableau1[],6,0))),$C121&lt;&gt;""),"S","")),"")</f>
        <v/>
      </c>
      <c r="Z121" s="17" t="str">
        <f>IFERROR(IF(Z$4=$D121,"x",IF(AND(((Z$4-$D121)/VLOOKUP($C121,Tableau1[],6,0))=INT(((Z$4-$D121)/VLOOKUP($C121,Tableau1[],6,0))),$C121&lt;&gt;""),"S","")),"")</f>
        <v>S</v>
      </c>
      <c r="AA121" s="17" t="str">
        <f>IFERROR(IF(AA$4=$D121,"x",IF(AND(((AA$4-$D121)/VLOOKUP($C121,Tableau1[],6,0))=INT(((AA$4-$D121)/VLOOKUP($C121,Tableau1[],6,0))),$C121&lt;&gt;""),"S","")),"")</f>
        <v/>
      </c>
      <c r="AB121" s="17" t="str">
        <f>IFERROR(IF(AB$4=$D121,"x",IF(AND(((AB$4-$D121)/VLOOKUP($C121,Tableau1[],6,0))=INT(((AB$4-$D121)/VLOOKUP($C121,Tableau1[],6,0))),$C121&lt;&gt;""),"S","")),"")</f>
        <v/>
      </c>
      <c r="AC121" s="17" t="str">
        <f>IFERROR(IF(AC$4=$D121,"x",IF(AND(((AC$4-$D121)/VLOOKUP($C121,Tableau1[],6,0))=INT(((AC$4-$D121)/VLOOKUP($C121,Tableau1[],6,0))),$C121&lt;&gt;""),"S","")),"")</f>
        <v/>
      </c>
      <c r="AD121" s="17" t="str">
        <f>IFERROR(IF(AD$4=$D121,"x",IF(AND(((AD$4-$D121)/VLOOKUP($C121,Tableau1[],6,0))=INT(((AD$4-$D121)/VLOOKUP($C121,Tableau1[],6,0))),$C121&lt;&gt;""),"S","")),"")</f>
        <v/>
      </c>
      <c r="AE121" s="17" t="str">
        <f>IFERROR(IF(AE$4=$D121,"x",IF(AND(((AE$4-$D121)/VLOOKUP($C121,Tableau1[],6,0))=INT(((AE$4-$D121)/VLOOKUP($C121,Tableau1[],6,0))),$C121&lt;&gt;""),"S","")),"")</f>
        <v/>
      </c>
      <c r="AF121" s="17" t="str">
        <f>IFERROR(IF(AF$4=$D121,"x",IF(AND(((AF$4-$D121)/VLOOKUP($C121,Tableau1[],6,0))=INT(((AF$4-$D121)/VLOOKUP($C121,Tableau1[],6,0))),$C121&lt;&gt;""),"S","")),"")</f>
        <v/>
      </c>
      <c r="AG121" s="17" t="str">
        <f>IFERROR(IF(AG$4=$D121,"x",IF(AND(((AG$4-$D121)/VLOOKUP($C121,Tableau1[],6,0))=INT(((AG$4-$D121)/VLOOKUP($C121,Tableau1[],6,0))),$C121&lt;&gt;""),"S","")),"")</f>
        <v>S</v>
      </c>
      <c r="AH121" s="55" t="str">
        <f>IFERROR(IF(AH$4=$D121,"x",IF(AND(((AH$4-$D121)/VLOOKUP($C121,Tableau1[],6,0))=INT(((AH$4-$D121)/VLOOKUP($C121,Tableau1[],6,0))),$C121&lt;&gt;""),"S","")),"")</f>
        <v/>
      </c>
      <c r="AK121" s="100"/>
      <c r="AL121" s="100"/>
      <c r="AM121" s="100"/>
      <c r="AN121" s="100"/>
      <c r="AO121" s="100"/>
      <c r="AP121" s="100"/>
      <c r="AQ121" s="100"/>
      <c r="AR121" s="100"/>
      <c r="AS121" s="100"/>
      <c r="AT121" s="100"/>
      <c r="AU121" s="100"/>
      <c r="AV121" s="100"/>
      <c r="AW121" s="100"/>
      <c r="AX121" s="100"/>
      <c r="AY121" s="100"/>
      <c r="AZ121" s="100"/>
      <c r="BA121" s="100"/>
      <c r="BB121" s="100"/>
      <c r="BC121" s="100"/>
      <c r="BD121" s="100"/>
      <c r="BE121" s="100"/>
      <c r="BF121" s="100"/>
      <c r="BG121" s="100"/>
      <c r="BH121" s="100"/>
      <c r="BI121" s="100"/>
      <c r="BJ121" s="100"/>
      <c r="BK121" s="100"/>
      <c r="BL121" s="100"/>
      <c r="BM121" s="100"/>
      <c r="BN121" s="100"/>
      <c r="BO121" s="100"/>
      <c r="BP121" s="100"/>
      <c r="BQ121" s="100"/>
      <c r="BR121" s="100"/>
      <c r="BS121" s="100"/>
      <c r="BT121" s="100"/>
      <c r="BU121" s="100"/>
      <c r="BV121" s="100"/>
      <c r="BW121" s="100"/>
      <c r="BX121" s="100"/>
    </row>
    <row r="122" spans="1:76">
      <c r="A122" s="93"/>
      <c r="B122" s="52"/>
      <c r="C122" s="5" t="s">
        <v>149</v>
      </c>
      <c r="D122" s="18">
        <f>IF(ISBLANK(C122),0,VLOOKUP(C122,Tableau1[],2,0))</f>
        <v>0</v>
      </c>
      <c r="E122" s="15">
        <f>IF(ISBLANK(C122),0,VLOOKUP(C122,Tableau1[],7,0))</f>
        <v>5</v>
      </c>
      <c r="F122" s="24">
        <f t="shared" si="12"/>
        <v>2.1666666666666667E-5</v>
      </c>
      <c r="G122" s="16" t="str">
        <f>IFERROR(IF(G$4=$D122,"x",IF(AND(((G$4-$D122)/VLOOKUP($C122,Tableau1[],6,0))=INT(((G$4-$D122)/VLOOKUP($C122,Tableau1[],6,0))),$C122&lt;&gt;""),"S","")),"")</f>
        <v/>
      </c>
      <c r="H122" s="17" t="str">
        <f>IFERROR(IF(H$4=$D122,"x",IF(AND(((H$4-$D122)/VLOOKUP($C122,Tableau1[],6,0))=INT(((H$4-$D122)/VLOOKUP($C122,Tableau1[],6,0))),$C122&lt;&gt;""),"S","")),"")</f>
        <v/>
      </c>
      <c r="I122" s="17" t="str">
        <f>IFERROR(IF(I$4=$D122,"x",IF(AND(((I$4-$D122)/VLOOKUP($C122,Tableau1[],6,0))=INT(((I$4-$D122)/VLOOKUP($C122,Tableau1[],6,0))),$C122&lt;&gt;""),"S","")),"")</f>
        <v/>
      </c>
      <c r="J122" s="17" t="str">
        <f>IFERROR(IF(J$4=$D122,"x",IF(AND(((J$4-$D122)/VLOOKUP($C122,Tableau1[],6,0))=INT(((J$4-$D122)/VLOOKUP($C122,Tableau1[],6,0))),$C122&lt;&gt;""),"S","")),"")</f>
        <v/>
      </c>
      <c r="K122" s="17" t="str">
        <f>IFERROR(IF(K$4=$D122,"x",IF(AND(((K$4-$D122)/VLOOKUP($C122,Tableau1[],6,0))=INT(((K$4-$D122)/VLOOKUP($C122,Tableau1[],6,0))),$C122&lt;&gt;""),"S","")),"")</f>
        <v/>
      </c>
      <c r="L122" s="17" t="str">
        <f>IFERROR(IF(L$4=$D122,"x",IF(AND(((L$4-$D122)/VLOOKUP($C122,Tableau1[],6,0))=INT(((L$4-$D122)/VLOOKUP($C122,Tableau1[],6,0))),$C122&lt;&gt;""),"S","")),"")</f>
        <v>S</v>
      </c>
      <c r="M122" s="17" t="str">
        <f>IFERROR(IF(M$4=$D122,"x",IF(AND(((M$4-$D122)/VLOOKUP($C122,Tableau1[],6,0))=INT(((M$4-$D122)/VLOOKUP($C122,Tableau1[],6,0))),$C122&lt;&gt;""),"S","")),"")</f>
        <v/>
      </c>
      <c r="N122" s="17" t="str">
        <f>IFERROR(IF(N$4=$D122,"x",IF(AND(((N$4-$D122)/VLOOKUP($C122,Tableau1[],6,0))=INT(((N$4-$D122)/VLOOKUP($C122,Tableau1[],6,0))),$C122&lt;&gt;""),"S","")),"")</f>
        <v/>
      </c>
      <c r="O122" s="17" t="str">
        <f>IFERROR(IF(O$4=$D122,"x",IF(AND(((O$4-$D122)/VLOOKUP($C122,Tableau1[],6,0))=INT(((O$4-$D122)/VLOOKUP($C122,Tableau1[],6,0))),$C122&lt;&gt;""),"S","")),"")</f>
        <v/>
      </c>
      <c r="P122" s="17" t="str">
        <f>IFERROR(IF(P$4=$D122,"x",IF(AND(((P$4-$D122)/VLOOKUP($C122,Tableau1[],6,0))=INT(((P$4-$D122)/VLOOKUP($C122,Tableau1[],6,0))),$C122&lt;&gt;""),"S","")),"")</f>
        <v/>
      </c>
      <c r="Q122" s="17" t="str">
        <f>IFERROR(IF(Q$4=$D122,"x",IF(AND(((Q$4-$D122)/VLOOKUP($C122,Tableau1[],6,0))=INT(((Q$4-$D122)/VLOOKUP($C122,Tableau1[],6,0))),$C122&lt;&gt;""),"S","")),"")</f>
        <v/>
      </c>
      <c r="R122" s="17" t="str">
        <f>IFERROR(IF(R$4=$D122,"x",IF(AND(((R$4-$D122)/VLOOKUP($C122,Tableau1[],6,0))=INT(((R$4-$D122)/VLOOKUP($C122,Tableau1[],6,0))),$C122&lt;&gt;""),"S","")),"")</f>
        <v/>
      </c>
      <c r="S122" s="17" t="str">
        <f>IFERROR(IF(S$4=$D122,"x",IF(AND(((S$4-$D122)/VLOOKUP($C122,Tableau1[],6,0))=INT(((S$4-$D122)/VLOOKUP($C122,Tableau1[],6,0))),$C122&lt;&gt;""),"S","")),"")</f>
        <v>S</v>
      </c>
      <c r="T122" s="17" t="str">
        <f>IFERROR(IF(T$4=$D122,"x",IF(AND(((T$4-$D122)/VLOOKUP($C122,Tableau1[],6,0))=INT(((T$4-$D122)/VLOOKUP($C122,Tableau1[],6,0))),$C122&lt;&gt;""),"S","")),"")</f>
        <v/>
      </c>
      <c r="U122" s="17" t="str">
        <f>IFERROR(IF(U$4=$D122,"x",IF(AND(((U$4-$D122)/VLOOKUP($C122,Tableau1[],6,0))=INT(((U$4-$D122)/VLOOKUP($C122,Tableau1[],6,0))),$C122&lt;&gt;""),"S","")),"")</f>
        <v/>
      </c>
      <c r="V122" s="17" t="str">
        <f>IFERROR(IF(V$4=$D122,"x",IF(AND(((V$4-$D122)/VLOOKUP($C122,Tableau1[],6,0))=INT(((V$4-$D122)/VLOOKUP($C122,Tableau1[],6,0))),$C122&lt;&gt;""),"S","")),"")</f>
        <v/>
      </c>
      <c r="W122" s="17" t="str">
        <f>IFERROR(IF(W$4=$D122,"x",IF(AND(((W$4-$D122)/VLOOKUP($C122,Tableau1[],6,0))=INT(((W$4-$D122)/VLOOKUP($C122,Tableau1[],6,0))),$C122&lt;&gt;""),"S","")),"")</f>
        <v/>
      </c>
      <c r="X122" s="17" t="str">
        <f>IFERROR(IF(X$4=$D122,"x",IF(AND(((X$4-$D122)/VLOOKUP($C122,Tableau1[],6,0))=INT(((X$4-$D122)/VLOOKUP($C122,Tableau1[],6,0))),$C122&lt;&gt;""),"S","")),"")</f>
        <v/>
      </c>
      <c r="Y122" s="17" t="str">
        <f>IFERROR(IF(Y$4=$D122,"x",IF(AND(((Y$4-$D122)/VLOOKUP($C122,Tableau1[],6,0))=INT(((Y$4-$D122)/VLOOKUP($C122,Tableau1[],6,0))),$C122&lt;&gt;""),"S","")),"")</f>
        <v/>
      </c>
      <c r="Z122" s="17" t="str">
        <f>IFERROR(IF(Z$4=$D122,"x",IF(AND(((Z$4-$D122)/VLOOKUP($C122,Tableau1[],6,0))=INT(((Z$4-$D122)/VLOOKUP($C122,Tableau1[],6,0))),$C122&lt;&gt;""),"S","")),"")</f>
        <v>S</v>
      </c>
      <c r="AA122" s="17" t="str">
        <f>IFERROR(IF(AA$4=$D122,"x",IF(AND(((AA$4-$D122)/VLOOKUP($C122,Tableau1[],6,0))=INT(((AA$4-$D122)/VLOOKUP($C122,Tableau1[],6,0))),$C122&lt;&gt;""),"S","")),"")</f>
        <v/>
      </c>
      <c r="AB122" s="17" t="str">
        <f>IFERROR(IF(AB$4=$D122,"x",IF(AND(((AB$4-$D122)/VLOOKUP($C122,Tableau1[],6,0))=INT(((AB$4-$D122)/VLOOKUP($C122,Tableau1[],6,0))),$C122&lt;&gt;""),"S","")),"")</f>
        <v/>
      </c>
      <c r="AC122" s="17" t="str">
        <f>IFERROR(IF(AC$4=$D122,"x",IF(AND(((AC$4-$D122)/VLOOKUP($C122,Tableau1[],6,0))=INT(((AC$4-$D122)/VLOOKUP($C122,Tableau1[],6,0))),$C122&lt;&gt;""),"S","")),"")</f>
        <v/>
      </c>
      <c r="AD122" s="17" t="str">
        <f>IFERROR(IF(AD$4=$D122,"x",IF(AND(((AD$4-$D122)/VLOOKUP($C122,Tableau1[],6,0))=INT(((AD$4-$D122)/VLOOKUP($C122,Tableau1[],6,0))),$C122&lt;&gt;""),"S","")),"")</f>
        <v/>
      </c>
      <c r="AE122" s="17" t="str">
        <f>IFERROR(IF(AE$4=$D122,"x",IF(AND(((AE$4-$D122)/VLOOKUP($C122,Tableau1[],6,0))=INT(((AE$4-$D122)/VLOOKUP($C122,Tableau1[],6,0))),$C122&lt;&gt;""),"S","")),"")</f>
        <v/>
      </c>
      <c r="AF122" s="17" t="str">
        <f>IFERROR(IF(AF$4=$D122,"x",IF(AND(((AF$4-$D122)/VLOOKUP($C122,Tableau1[],6,0))=INT(((AF$4-$D122)/VLOOKUP($C122,Tableau1[],6,0))),$C122&lt;&gt;""),"S","")),"")</f>
        <v/>
      </c>
      <c r="AG122" s="17" t="str">
        <f>IFERROR(IF(AG$4=$D122,"x",IF(AND(((AG$4-$D122)/VLOOKUP($C122,Tableau1[],6,0))=INT(((AG$4-$D122)/VLOOKUP($C122,Tableau1[],6,0))),$C122&lt;&gt;""),"S","")),"")</f>
        <v>S</v>
      </c>
      <c r="AH122" s="55" t="str">
        <f>IFERROR(IF(AH$4=$D122,"x",IF(AND(((AH$4-$D122)/VLOOKUP($C122,Tableau1[],6,0))=INT(((AH$4-$D122)/VLOOKUP($C122,Tableau1[],6,0))),$C122&lt;&gt;""),"S","")),"")</f>
        <v/>
      </c>
      <c r="AK122" s="100"/>
      <c r="AL122" s="100"/>
      <c r="AM122" s="100"/>
      <c r="AN122" s="100"/>
      <c r="AO122" s="100"/>
      <c r="AP122" s="100"/>
      <c r="AQ122" s="100"/>
      <c r="AR122" s="100"/>
      <c r="AS122" s="100"/>
      <c r="AT122" s="100"/>
      <c r="AU122" s="100"/>
      <c r="AV122" s="100"/>
      <c r="AW122" s="100"/>
      <c r="AX122" s="100"/>
      <c r="AY122" s="100"/>
      <c r="AZ122" s="100"/>
      <c r="BA122" s="100"/>
      <c r="BB122" s="100"/>
      <c r="BC122" s="100"/>
      <c r="BD122" s="100"/>
      <c r="BE122" s="100"/>
      <c r="BF122" s="100"/>
      <c r="BG122" s="100"/>
      <c r="BH122" s="100"/>
      <c r="BI122" s="100"/>
      <c r="BJ122" s="100"/>
      <c r="BK122" s="100"/>
      <c r="BL122" s="100"/>
      <c r="BM122" s="100"/>
      <c r="BN122" s="100"/>
      <c r="BO122" s="100"/>
      <c r="BP122" s="100"/>
      <c r="BQ122" s="100"/>
      <c r="BR122" s="100"/>
      <c r="BS122" s="100"/>
      <c r="BT122" s="100"/>
      <c r="BU122" s="100"/>
      <c r="BV122" s="100"/>
      <c r="BW122" s="100"/>
      <c r="BX122" s="100"/>
    </row>
    <row r="123" spans="1:76">
      <c r="A123" s="93"/>
      <c r="B123" s="52"/>
      <c r="C123" s="5" t="s">
        <v>150</v>
      </c>
      <c r="D123" s="18">
        <f>IF(ISBLANK(C123),0,VLOOKUP(C123,Tableau1[],2,0))</f>
        <v>0</v>
      </c>
      <c r="E123" s="15">
        <f>IF(ISBLANK(C123),0,VLOOKUP(C123,Tableau1[],7,0))</f>
        <v>1</v>
      </c>
      <c r="F123" s="24">
        <f t="shared" si="12"/>
        <v>4.3333333333333331E-6</v>
      </c>
      <c r="G123" s="16" t="str">
        <f>IFERROR(IF(G$4=$D123,"x",IF(AND(((G$4-$D123)/VLOOKUP($C123,Tableau1[],6,0))=INT(((G$4-$D123)/VLOOKUP($C123,Tableau1[],6,0))),$C123&lt;&gt;""),"S","")),"")</f>
        <v/>
      </c>
      <c r="H123" s="17" t="str">
        <f>IFERROR(IF(H$4=$D123,"x",IF(AND(((H$4-$D123)/VLOOKUP($C123,Tableau1[],6,0))=INT(((H$4-$D123)/VLOOKUP($C123,Tableau1[],6,0))),$C123&lt;&gt;""),"S","")),"")</f>
        <v/>
      </c>
      <c r="I123" s="17" t="str">
        <f>IFERROR(IF(I$4=$D123,"x",IF(AND(((I$4-$D123)/VLOOKUP($C123,Tableau1[],6,0))=INT(((I$4-$D123)/VLOOKUP($C123,Tableau1[],6,0))),$C123&lt;&gt;""),"S","")),"")</f>
        <v/>
      </c>
      <c r="J123" s="17" t="str">
        <f>IFERROR(IF(J$4=$D123,"x",IF(AND(((J$4-$D123)/VLOOKUP($C123,Tableau1[],6,0))=INT(((J$4-$D123)/VLOOKUP($C123,Tableau1[],6,0))),$C123&lt;&gt;""),"S","")),"")</f>
        <v/>
      </c>
      <c r="K123" s="17" t="str">
        <f>IFERROR(IF(K$4=$D123,"x",IF(AND(((K$4-$D123)/VLOOKUP($C123,Tableau1[],6,0))=INT(((K$4-$D123)/VLOOKUP($C123,Tableau1[],6,0))),$C123&lt;&gt;""),"S","")),"")</f>
        <v/>
      </c>
      <c r="L123" s="17" t="str">
        <f>IFERROR(IF(L$4=$D123,"x",IF(AND(((L$4-$D123)/VLOOKUP($C123,Tableau1[],6,0))=INT(((L$4-$D123)/VLOOKUP($C123,Tableau1[],6,0))),$C123&lt;&gt;""),"S","")),"")</f>
        <v>S</v>
      </c>
      <c r="M123" s="17" t="str">
        <f>IFERROR(IF(M$4=$D123,"x",IF(AND(((M$4-$D123)/VLOOKUP($C123,Tableau1[],6,0))=INT(((M$4-$D123)/VLOOKUP($C123,Tableau1[],6,0))),$C123&lt;&gt;""),"S","")),"")</f>
        <v/>
      </c>
      <c r="N123" s="17" t="str">
        <f>IFERROR(IF(N$4=$D123,"x",IF(AND(((N$4-$D123)/VLOOKUP($C123,Tableau1[],6,0))=INT(((N$4-$D123)/VLOOKUP($C123,Tableau1[],6,0))),$C123&lt;&gt;""),"S","")),"")</f>
        <v/>
      </c>
      <c r="O123" s="17" t="str">
        <f>IFERROR(IF(O$4=$D123,"x",IF(AND(((O$4-$D123)/VLOOKUP($C123,Tableau1[],6,0))=INT(((O$4-$D123)/VLOOKUP($C123,Tableau1[],6,0))),$C123&lt;&gt;""),"S","")),"")</f>
        <v/>
      </c>
      <c r="P123" s="17" t="str">
        <f>IFERROR(IF(P$4=$D123,"x",IF(AND(((P$4-$D123)/VLOOKUP($C123,Tableau1[],6,0))=INT(((P$4-$D123)/VLOOKUP($C123,Tableau1[],6,0))),$C123&lt;&gt;""),"S","")),"")</f>
        <v/>
      </c>
      <c r="Q123" s="17" t="str">
        <f>IFERROR(IF(Q$4=$D123,"x",IF(AND(((Q$4-$D123)/VLOOKUP($C123,Tableau1[],6,0))=INT(((Q$4-$D123)/VLOOKUP($C123,Tableau1[],6,0))),$C123&lt;&gt;""),"S","")),"")</f>
        <v/>
      </c>
      <c r="R123" s="17" t="str">
        <f>IFERROR(IF(R$4=$D123,"x",IF(AND(((R$4-$D123)/VLOOKUP($C123,Tableau1[],6,0))=INT(((R$4-$D123)/VLOOKUP($C123,Tableau1[],6,0))),$C123&lt;&gt;""),"S","")),"")</f>
        <v/>
      </c>
      <c r="S123" s="17" t="str">
        <f>IFERROR(IF(S$4=$D123,"x",IF(AND(((S$4-$D123)/VLOOKUP($C123,Tableau1[],6,0))=INT(((S$4-$D123)/VLOOKUP($C123,Tableau1[],6,0))),$C123&lt;&gt;""),"S","")),"")</f>
        <v>S</v>
      </c>
      <c r="T123" s="17" t="str">
        <f>IFERROR(IF(T$4=$D123,"x",IF(AND(((T$4-$D123)/VLOOKUP($C123,Tableau1[],6,0))=INT(((T$4-$D123)/VLOOKUP($C123,Tableau1[],6,0))),$C123&lt;&gt;""),"S","")),"")</f>
        <v/>
      </c>
      <c r="U123" s="17" t="str">
        <f>IFERROR(IF(U$4=$D123,"x",IF(AND(((U$4-$D123)/VLOOKUP($C123,Tableau1[],6,0))=INT(((U$4-$D123)/VLOOKUP($C123,Tableau1[],6,0))),$C123&lt;&gt;""),"S","")),"")</f>
        <v/>
      </c>
      <c r="V123" s="17" t="str">
        <f>IFERROR(IF(V$4=$D123,"x",IF(AND(((V$4-$D123)/VLOOKUP($C123,Tableau1[],6,0))=INT(((V$4-$D123)/VLOOKUP($C123,Tableau1[],6,0))),$C123&lt;&gt;""),"S","")),"")</f>
        <v/>
      </c>
      <c r="W123" s="17" t="str">
        <f>IFERROR(IF(W$4=$D123,"x",IF(AND(((W$4-$D123)/VLOOKUP($C123,Tableau1[],6,0))=INT(((W$4-$D123)/VLOOKUP($C123,Tableau1[],6,0))),$C123&lt;&gt;""),"S","")),"")</f>
        <v/>
      </c>
      <c r="X123" s="17" t="str">
        <f>IFERROR(IF(X$4=$D123,"x",IF(AND(((X$4-$D123)/VLOOKUP($C123,Tableau1[],6,0))=INT(((X$4-$D123)/VLOOKUP($C123,Tableau1[],6,0))),$C123&lt;&gt;""),"S","")),"")</f>
        <v/>
      </c>
      <c r="Y123" s="17" t="str">
        <f>IFERROR(IF(Y$4=$D123,"x",IF(AND(((Y$4-$D123)/VLOOKUP($C123,Tableau1[],6,0))=INT(((Y$4-$D123)/VLOOKUP($C123,Tableau1[],6,0))),$C123&lt;&gt;""),"S","")),"")</f>
        <v/>
      </c>
      <c r="Z123" s="17" t="str">
        <f>IFERROR(IF(Z$4=$D123,"x",IF(AND(((Z$4-$D123)/VLOOKUP($C123,Tableau1[],6,0))=INT(((Z$4-$D123)/VLOOKUP($C123,Tableau1[],6,0))),$C123&lt;&gt;""),"S","")),"")</f>
        <v>S</v>
      </c>
      <c r="AA123" s="17" t="str">
        <f>IFERROR(IF(AA$4=$D123,"x",IF(AND(((AA$4-$D123)/VLOOKUP($C123,Tableau1[],6,0))=INT(((AA$4-$D123)/VLOOKUP($C123,Tableau1[],6,0))),$C123&lt;&gt;""),"S","")),"")</f>
        <v/>
      </c>
      <c r="AB123" s="17" t="str">
        <f>IFERROR(IF(AB$4=$D123,"x",IF(AND(((AB$4-$D123)/VLOOKUP($C123,Tableau1[],6,0))=INT(((AB$4-$D123)/VLOOKUP($C123,Tableau1[],6,0))),$C123&lt;&gt;""),"S","")),"")</f>
        <v/>
      </c>
      <c r="AC123" s="17" t="str">
        <f>IFERROR(IF(AC$4=$D123,"x",IF(AND(((AC$4-$D123)/VLOOKUP($C123,Tableau1[],6,0))=INT(((AC$4-$D123)/VLOOKUP($C123,Tableau1[],6,0))),$C123&lt;&gt;""),"S","")),"")</f>
        <v/>
      </c>
      <c r="AD123" s="17" t="str">
        <f>IFERROR(IF(AD$4=$D123,"x",IF(AND(((AD$4-$D123)/VLOOKUP($C123,Tableau1[],6,0))=INT(((AD$4-$D123)/VLOOKUP($C123,Tableau1[],6,0))),$C123&lt;&gt;""),"S","")),"")</f>
        <v/>
      </c>
      <c r="AE123" s="17" t="str">
        <f>IFERROR(IF(AE$4=$D123,"x",IF(AND(((AE$4-$D123)/VLOOKUP($C123,Tableau1[],6,0))=INT(((AE$4-$D123)/VLOOKUP($C123,Tableau1[],6,0))),$C123&lt;&gt;""),"S","")),"")</f>
        <v/>
      </c>
      <c r="AF123" s="17" t="str">
        <f>IFERROR(IF(AF$4=$D123,"x",IF(AND(((AF$4-$D123)/VLOOKUP($C123,Tableau1[],6,0))=INT(((AF$4-$D123)/VLOOKUP($C123,Tableau1[],6,0))),$C123&lt;&gt;""),"S","")),"")</f>
        <v/>
      </c>
      <c r="AG123" s="17" t="str">
        <f>IFERROR(IF(AG$4=$D123,"x",IF(AND(((AG$4-$D123)/VLOOKUP($C123,Tableau1[],6,0))=INT(((AG$4-$D123)/VLOOKUP($C123,Tableau1[],6,0))),$C123&lt;&gt;""),"S","")),"")</f>
        <v>S</v>
      </c>
      <c r="AH123" s="55" t="str">
        <f>IFERROR(IF(AH$4=$D123,"x",IF(AND(((AH$4-$D123)/VLOOKUP($C123,Tableau1[],6,0))=INT(((AH$4-$D123)/VLOOKUP($C123,Tableau1[],6,0))),$C123&lt;&gt;""),"S","")),"")</f>
        <v/>
      </c>
      <c r="AK123" s="100"/>
      <c r="AL123" s="100"/>
      <c r="AM123" s="100"/>
      <c r="AN123" s="100"/>
      <c r="AO123" s="100"/>
      <c r="AP123" s="100"/>
      <c r="AQ123" s="100"/>
      <c r="AR123" s="100"/>
      <c r="AS123" s="100"/>
      <c r="AT123" s="100"/>
      <c r="AU123" s="100"/>
      <c r="AV123" s="100"/>
      <c r="AW123" s="100"/>
      <c r="AX123" s="100"/>
      <c r="AY123" s="100"/>
      <c r="AZ123" s="100"/>
      <c r="BA123" s="100"/>
      <c r="BB123" s="100"/>
      <c r="BC123" s="100"/>
      <c r="BD123" s="100"/>
      <c r="BE123" s="100"/>
      <c r="BF123" s="100"/>
      <c r="BG123" s="100"/>
      <c r="BH123" s="100"/>
      <c r="BI123" s="100"/>
      <c r="BJ123" s="100"/>
      <c r="BK123" s="100"/>
      <c r="BL123" s="100"/>
      <c r="BM123" s="100"/>
      <c r="BN123" s="100"/>
      <c r="BO123" s="100"/>
      <c r="BP123" s="100"/>
      <c r="BQ123" s="100"/>
      <c r="BR123" s="100"/>
      <c r="BS123" s="100"/>
      <c r="BT123" s="100"/>
      <c r="BU123" s="100"/>
      <c r="BV123" s="100"/>
      <c r="BW123" s="100"/>
      <c r="BX123" s="100"/>
    </row>
    <row r="124" spans="1:76">
      <c r="A124" s="93"/>
      <c r="B124" s="52"/>
      <c r="C124" s="5" t="s">
        <v>151</v>
      </c>
      <c r="D124" s="18">
        <f>IF(ISBLANK(C124),0,VLOOKUP(C124,Tableau1[],2,0))</f>
        <v>0</v>
      </c>
      <c r="E124" s="15">
        <f>IF(ISBLANK(C124),0,VLOOKUP(C124,Tableau1[],7,0))</f>
        <v>15</v>
      </c>
      <c r="F124" s="24">
        <f t="shared" si="12"/>
        <v>6.4999999999999994E-5</v>
      </c>
      <c r="G124" s="16" t="str">
        <f>IFERROR(IF(G$4=$D124,"x",IF(AND(((G$4-$D124)/VLOOKUP($C124,Tableau1[],6,0))=INT(((G$4-$D124)/VLOOKUP($C124,Tableau1[],6,0))),$C124&lt;&gt;""),"S","")),"")</f>
        <v/>
      </c>
      <c r="H124" s="17" t="str">
        <f>IFERROR(IF(H$4=$D124,"x",IF(AND(((H$4-$D124)/VLOOKUP($C124,Tableau1[],6,0))=INT(((H$4-$D124)/VLOOKUP($C124,Tableau1[],6,0))),$C124&lt;&gt;""),"S","")),"")</f>
        <v/>
      </c>
      <c r="I124" s="17" t="str">
        <f>IFERROR(IF(I$4=$D124,"x",IF(AND(((I$4-$D124)/VLOOKUP($C124,Tableau1[],6,0))=INT(((I$4-$D124)/VLOOKUP($C124,Tableau1[],6,0))),$C124&lt;&gt;""),"S","")),"")</f>
        <v/>
      </c>
      <c r="J124" s="17" t="str">
        <f>IFERROR(IF(J$4=$D124,"x",IF(AND(((J$4-$D124)/VLOOKUP($C124,Tableau1[],6,0))=INT(((J$4-$D124)/VLOOKUP($C124,Tableau1[],6,0))),$C124&lt;&gt;""),"S","")),"")</f>
        <v/>
      </c>
      <c r="K124" s="17" t="str">
        <f>IFERROR(IF(K$4=$D124,"x",IF(AND(((K$4-$D124)/VLOOKUP($C124,Tableau1[],6,0))=INT(((K$4-$D124)/VLOOKUP($C124,Tableau1[],6,0))),$C124&lt;&gt;""),"S","")),"")</f>
        <v/>
      </c>
      <c r="L124" s="17" t="str">
        <f>IFERROR(IF(L$4=$D124,"x",IF(AND(((L$4-$D124)/VLOOKUP($C124,Tableau1[],6,0))=INT(((L$4-$D124)/VLOOKUP($C124,Tableau1[],6,0))),$C124&lt;&gt;""),"S","")),"")</f>
        <v/>
      </c>
      <c r="M124" s="17" t="str">
        <f>IFERROR(IF(M$4=$D124,"x",IF(AND(((M$4-$D124)/VLOOKUP($C124,Tableau1[],6,0))=INT(((M$4-$D124)/VLOOKUP($C124,Tableau1[],6,0))),$C124&lt;&gt;""),"S","")),"")</f>
        <v/>
      </c>
      <c r="N124" s="17" t="str">
        <f>IFERROR(IF(N$4=$D124,"x",IF(AND(((N$4-$D124)/VLOOKUP($C124,Tableau1[],6,0))=INT(((N$4-$D124)/VLOOKUP($C124,Tableau1[],6,0))),$C124&lt;&gt;""),"S","")),"")</f>
        <v/>
      </c>
      <c r="O124" s="17" t="str">
        <f>IFERROR(IF(O$4=$D124,"x",IF(AND(((O$4-$D124)/VLOOKUP($C124,Tableau1[],6,0))=INT(((O$4-$D124)/VLOOKUP($C124,Tableau1[],6,0))),$C124&lt;&gt;""),"S","")),"")</f>
        <v/>
      </c>
      <c r="P124" s="17" t="str">
        <f>IFERROR(IF(P$4=$D124,"x",IF(AND(((P$4-$D124)/VLOOKUP($C124,Tableau1[],6,0))=INT(((P$4-$D124)/VLOOKUP($C124,Tableau1[],6,0))),$C124&lt;&gt;""),"S","")),"")</f>
        <v/>
      </c>
      <c r="Q124" s="17" t="str">
        <f>IFERROR(IF(Q$4=$D124,"x",IF(AND(((Q$4-$D124)/VLOOKUP($C124,Tableau1[],6,0))=INT(((Q$4-$D124)/VLOOKUP($C124,Tableau1[],6,0))),$C124&lt;&gt;""),"S","")),"")</f>
        <v/>
      </c>
      <c r="R124" s="17" t="str">
        <f>IFERROR(IF(R$4=$D124,"x",IF(AND(((R$4-$D124)/VLOOKUP($C124,Tableau1[],6,0))=INT(((R$4-$D124)/VLOOKUP($C124,Tableau1[],6,0))),$C124&lt;&gt;""),"S","")),"")</f>
        <v/>
      </c>
      <c r="S124" s="17" t="str">
        <f>IFERROR(IF(S$4=$D124,"x",IF(AND(((S$4-$D124)/VLOOKUP($C124,Tableau1[],6,0))=INT(((S$4-$D124)/VLOOKUP($C124,Tableau1[],6,0))),$C124&lt;&gt;""),"S","")),"")</f>
        <v/>
      </c>
      <c r="T124" s="17" t="str">
        <f>IFERROR(IF(T$4=$D124,"x",IF(AND(((T$4-$D124)/VLOOKUP($C124,Tableau1[],6,0))=INT(((T$4-$D124)/VLOOKUP($C124,Tableau1[],6,0))),$C124&lt;&gt;""),"S","")),"")</f>
        <v/>
      </c>
      <c r="U124" s="17" t="str">
        <f>IFERROR(IF(U$4=$D124,"x",IF(AND(((U$4-$D124)/VLOOKUP($C124,Tableau1[],6,0))=INT(((U$4-$D124)/VLOOKUP($C124,Tableau1[],6,0))),$C124&lt;&gt;""),"S","")),"")</f>
        <v/>
      </c>
      <c r="V124" s="17" t="str">
        <f>IFERROR(IF(V$4=$D124,"x",IF(AND(((V$4-$D124)/VLOOKUP($C124,Tableau1[],6,0))=INT(((V$4-$D124)/VLOOKUP($C124,Tableau1[],6,0))),$C124&lt;&gt;""),"S","")),"")</f>
        <v/>
      </c>
      <c r="W124" s="17" t="str">
        <f>IFERROR(IF(W$4=$D124,"x",IF(AND(((W$4-$D124)/VLOOKUP($C124,Tableau1[],6,0))=INT(((W$4-$D124)/VLOOKUP($C124,Tableau1[],6,0))),$C124&lt;&gt;""),"S","")),"")</f>
        <v/>
      </c>
      <c r="X124" s="17" t="str">
        <f>IFERROR(IF(X$4=$D124,"x",IF(AND(((X$4-$D124)/VLOOKUP($C124,Tableau1[],6,0))=INT(((X$4-$D124)/VLOOKUP($C124,Tableau1[],6,0))),$C124&lt;&gt;""),"S","")),"")</f>
        <v/>
      </c>
      <c r="Y124" s="17" t="str">
        <f>IFERROR(IF(Y$4=$D124,"x",IF(AND(((Y$4-$D124)/VLOOKUP($C124,Tableau1[],6,0))=INT(((Y$4-$D124)/VLOOKUP($C124,Tableau1[],6,0))),$C124&lt;&gt;""),"S","")),"")</f>
        <v/>
      </c>
      <c r="Z124" s="17" t="str">
        <f>IFERROR(IF(Z$4=$D124,"x",IF(AND(((Z$4-$D124)/VLOOKUP($C124,Tableau1[],6,0))=INT(((Z$4-$D124)/VLOOKUP($C124,Tableau1[],6,0))),$C124&lt;&gt;""),"S","")),"")</f>
        <v/>
      </c>
      <c r="AA124" s="17" t="str">
        <f>IFERROR(IF(AA$4=$D124,"x",IF(AND(((AA$4-$D124)/VLOOKUP($C124,Tableau1[],6,0))=INT(((AA$4-$D124)/VLOOKUP($C124,Tableau1[],6,0))),$C124&lt;&gt;""),"S","")),"")</f>
        <v/>
      </c>
      <c r="AB124" s="17" t="str">
        <f>IFERROR(IF(AB$4=$D124,"x",IF(AND(((AB$4-$D124)/VLOOKUP($C124,Tableau1[],6,0))=INT(((AB$4-$D124)/VLOOKUP($C124,Tableau1[],6,0))),$C124&lt;&gt;""),"S","")),"")</f>
        <v/>
      </c>
      <c r="AC124" s="17" t="str">
        <f>IFERROR(IF(AC$4=$D124,"x",IF(AND(((AC$4-$D124)/VLOOKUP($C124,Tableau1[],6,0))=INT(((AC$4-$D124)/VLOOKUP($C124,Tableau1[],6,0))),$C124&lt;&gt;""),"S","")),"")</f>
        <v/>
      </c>
      <c r="AD124" s="17" t="str">
        <f>IFERROR(IF(AD$4=$D124,"x",IF(AND(((AD$4-$D124)/VLOOKUP($C124,Tableau1[],6,0))=INT(((AD$4-$D124)/VLOOKUP($C124,Tableau1[],6,0))),$C124&lt;&gt;""),"S","")),"")</f>
        <v/>
      </c>
      <c r="AE124" s="17" t="str">
        <f>IFERROR(IF(AE$4=$D124,"x",IF(AND(((AE$4-$D124)/VLOOKUP($C124,Tableau1[],6,0))=INT(((AE$4-$D124)/VLOOKUP($C124,Tableau1[],6,0))),$C124&lt;&gt;""),"S","")),"")</f>
        <v/>
      </c>
      <c r="AF124" s="17" t="str">
        <f>IFERROR(IF(AF$4=$D124,"x",IF(AND(((AF$4-$D124)/VLOOKUP($C124,Tableau1[],6,0))=INT(((AF$4-$D124)/VLOOKUP($C124,Tableau1[],6,0))),$C124&lt;&gt;""),"S","")),"")</f>
        <v>S</v>
      </c>
      <c r="AG124" s="17" t="str">
        <f>IFERROR(IF(AG$4=$D124,"x",IF(AND(((AG$4-$D124)/VLOOKUP($C124,Tableau1[],6,0))=INT(((AG$4-$D124)/VLOOKUP($C124,Tableau1[],6,0))),$C124&lt;&gt;""),"S","")),"")</f>
        <v/>
      </c>
      <c r="AH124" s="55" t="str">
        <f>IFERROR(IF(AH$4=$D124,"x",IF(AND(((AH$4-$D124)/VLOOKUP($C124,Tableau1[],6,0))=INT(((AH$4-$D124)/VLOOKUP($C124,Tableau1[],6,0))),$C124&lt;&gt;""),"S","")),"")</f>
        <v/>
      </c>
      <c r="AK124" s="100"/>
      <c r="AL124" s="100"/>
      <c r="AM124" s="100"/>
      <c r="AN124" s="100"/>
      <c r="AO124" s="100"/>
      <c r="AP124" s="100"/>
      <c r="AQ124" s="100"/>
      <c r="AR124" s="100"/>
      <c r="AS124" s="100"/>
      <c r="AT124" s="100"/>
      <c r="AU124" s="100"/>
      <c r="AV124" s="100"/>
      <c r="AW124" s="100"/>
      <c r="AX124" s="100"/>
      <c r="AY124" s="100"/>
      <c r="AZ124" s="100"/>
      <c r="BA124" s="100"/>
      <c r="BB124" s="100"/>
      <c r="BC124" s="100"/>
      <c r="BD124" s="100"/>
      <c r="BE124" s="100"/>
      <c r="BF124" s="100"/>
      <c r="BG124" s="100"/>
      <c r="BH124" s="100"/>
      <c r="BI124" s="100"/>
      <c r="BJ124" s="100"/>
      <c r="BK124" s="100"/>
      <c r="BL124" s="100"/>
      <c r="BM124" s="100"/>
      <c r="BN124" s="100"/>
      <c r="BO124" s="100"/>
      <c r="BP124" s="100"/>
      <c r="BQ124" s="100"/>
      <c r="BR124" s="100"/>
      <c r="BS124" s="100"/>
      <c r="BT124" s="100"/>
      <c r="BU124" s="100"/>
      <c r="BV124" s="100"/>
      <c r="BW124" s="100"/>
      <c r="BX124" s="100"/>
    </row>
    <row r="125" spans="1:76" ht="15.75" thickBot="1">
      <c r="B125" s="89">
        <f>B109+B110+B111+B112+B113+B114+B115+B116+B117+B118+B119+B120+B121+B122+B123+B124</f>
        <v>0</v>
      </c>
      <c r="C125" s="90"/>
      <c r="D125" s="73">
        <f>IF(ISBLANK(C125),0,VLOOKUP(C125,Tableau1[],2,0))</f>
        <v>0</v>
      </c>
      <c r="E125" s="85">
        <f>(E109+E110+E111+E112+E113+E114+E115+E116+E117+E118+E119+E120+E121+E122+E123+E124)/60</f>
        <v>2.0499999999999998</v>
      </c>
      <c r="F125" s="47">
        <f t="shared" si="12"/>
        <v>8.8833333333333319E-6</v>
      </c>
      <c r="G125" s="49" t="str">
        <f>IFERROR(IF(G$4=$D125,"x",IF(AND(((G$4-$D125)/VLOOKUP($C125,Tableau1[],6,0))=INT(((G$4-$D125)/VLOOKUP($C125,Tableau1[],6,0))),$C125&lt;&gt;""),"S","")),"")</f>
        <v/>
      </c>
      <c r="H125" s="50" t="str">
        <f>IFERROR(IF(H$4=$D125,"x",IF(AND(((H$4-$D125)/VLOOKUP($C125,Tableau1[],6,0))=INT(((H$4-$D125)/VLOOKUP($C125,Tableau1[],6,0))),$C125&lt;&gt;""),"S","")),"")</f>
        <v/>
      </c>
      <c r="I125" s="50" t="str">
        <f>IFERROR(IF(I$4=$D125,"x",IF(AND(((I$4-$D125)/VLOOKUP($C125,Tableau1[],6,0))=INT(((I$4-$D125)/VLOOKUP($C125,Tableau1[],6,0))),$C125&lt;&gt;""),"S","")),"")</f>
        <v/>
      </c>
      <c r="J125" s="50" t="str">
        <f>IFERROR(IF(J$4=$D125,"x",IF(AND(((J$4-$D125)/VLOOKUP($C125,Tableau1[],6,0))=INT(((J$4-$D125)/VLOOKUP($C125,Tableau1[],6,0))),$C125&lt;&gt;""),"S","")),"")</f>
        <v/>
      </c>
      <c r="K125" s="50" t="str">
        <f>IFERROR(IF(K$4=$D125,"x",IF(AND(((K$4-$D125)/VLOOKUP($C125,Tableau1[],6,0))=INT(((K$4-$D125)/VLOOKUP($C125,Tableau1[],6,0))),$C125&lt;&gt;""),"S","")),"")</f>
        <v/>
      </c>
      <c r="L125" s="50" t="str">
        <f>IFERROR(IF(L$4=$D125,"x",IF(AND(((L$4-$D125)/VLOOKUP($C125,Tableau1[],6,0))=INT(((L$4-$D125)/VLOOKUP($C125,Tableau1[],6,0))),$C125&lt;&gt;""),"S","")),"")</f>
        <v/>
      </c>
      <c r="M125" s="50" t="str">
        <f>IFERROR(IF(M$4=$D125,"x",IF(AND(((M$4-$D125)/VLOOKUP($C125,Tableau1[],6,0))=INT(((M$4-$D125)/VLOOKUP($C125,Tableau1[],6,0))),$C125&lt;&gt;""),"S","")),"")</f>
        <v/>
      </c>
      <c r="N125" s="50" t="str">
        <f>IFERROR(IF(N$4=$D125,"x",IF(AND(((N$4-$D125)/VLOOKUP($C125,Tableau1[],6,0))=INT(((N$4-$D125)/VLOOKUP($C125,Tableau1[],6,0))),$C125&lt;&gt;""),"S","")),"")</f>
        <v/>
      </c>
      <c r="O125" s="50" t="str">
        <f>IFERROR(IF(O$4=$D125,"x",IF(AND(((O$4-$D125)/VLOOKUP($C125,Tableau1[],6,0))=INT(((O$4-$D125)/VLOOKUP($C125,Tableau1[],6,0))),$C125&lt;&gt;""),"S","")),"")</f>
        <v/>
      </c>
      <c r="P125" s="50" t="str">
        <f>IFERROR(IF(P$4=$D125,"x",IF(AND(((P$4-$D125)/VLOOKUP($C125,Tableau1[],6,0))=INT(((P$4-$D125)/VLOOKUP($C125,Tableau1[],6,0))),$C125&lt;&gt;""),"S","")),"")</f>
        <v/>
      </c>
      <c r="Q125" s="50" t="str">
        <f>IFERROR(IF(Q$4=$D125,"x",IF(AND(((Q$4-$D125)/VLOOKUP($C125,Tableau1[],6,0))=INT(((Q$4-$D125)/VLOOKUP($C125,Tableau1[],6,0))),$C125&lt;&gt;""),"S","")),"")</f>
        <v/>
      </c>
      <c r="R125" s="50" t="str">
        <f>IFERROR(IF(R$4=$D125,"x",IF(AND(((R$4-$D125)/VLOOKUP($C125,Tableau1[],6,0))=INT(((R$4-$D125)/VLOOKUP($C125,Tableau1[],6,0))),$C125&lt;&gt;""),"S","")),"")</f>
        <v/>
      </c>
      <c r="S125" s="50" t="str">
        <f>IFERROR(IF(S$4=$D125,"x",IF(AND(((S$4-$D125)/VLOOKUP($C125,Tableau1[],6,0))=INT(((S$4-$D125)/VLOOKUP($C125,Tableau1[],6,0))),$C125&lt;&gt;""),"S","")),"")</f>
        <v/>
      </c>
      <c r="T125" s="50" t="str">
        <f>IFERROR(IF(T$4=$D125,"x",IF(AND(((T$4-$D125)/VLOOKUP($C125,Tableau1[],6,0))=INT(((T$4-$D125)/VLOOKUP($C125,Tableau1[],6,0))),$C125&lt;&gt;""),"S","")),"")</f>
        <v/>
      </c>
      <c r="U125" s="50" t="str">
        <f>IFERROR(IF(U$4=$D125,"x",IF(AND(((U$4-$D125)/VLOOKUP($C125,Tableau1[],6,0))=INT(((U$4-$D125)/VLOOKUP($C125,Tableau1[],6,0))),$C125&lt;&gt;""),"S","")),"")</f>
        <v/>
      </c>
      <c r="V125" s="50" t="str">
        <f>IFERROR(IF(V$4=$D125,"x",IF(AND(((V$4-$D125)/VLOOKUP($C125,Tableau1[],6,0))=INT(((V$4-$D125)/VLOOKUP($C125,Tableau1[],6,0))),$C125&lt;&gt;""),"S","")),"")</f>
        <v/>
      </c>
      <c r="W125" s="50" t="str">
        <f>IFERROR(IF(W$4=$D125,"x",IF(AND(((W$4-$D125)/VLOOKUP($C125,Tableau1[],6,0))=INT(((W$4-$D125)/VLOOKUP($C125,Tableau1[],6,0))),$C125&lt;&gt;""),"S","")),"")</f>
        <v/>
      </c>
      <c r="X125" s="50" t="str">
        <f>IFERROR(IF(X$4=$D125,"x",IF(AND(((X$4-$D125)/VLOOKUP($C125,Tableau1[],6,0))=INT(((X$4-$D125)/VLOOKUP($C125,Tableau1[],6,0))),$C125&lt;&gt;""),"S","")),"")</f>
        <v/>
      </c>
      <c r="Y125" s="50" t="str">
        <f>IFERROR(IF(Y$4=$D125,"x",IF(AND(((Y$4-$D125)/VLOOKUP($C125,Tableau1[],6,0))=INT(((Y$4-$D125)/VLOOKUP($C125,Tableau1[],6,0))),$C125&lt;&gt;""),"S","")),"")</f>
        <v/>
      </c>
      <c r="Z125" s="50" t="str">
        <f>IFERROR(IF(Z$4=$D125,"x",IF(AND(((Z$4-$D125)/VLOOKUP($C125,Tableau1[],6,0))=INT(((Z$4-$D125)/VLOOKUP($C125,Tableau1[],6,0))),$C125&lt;&gt;""),"S","")),"")</f>
        <v/>
      </c>
      <c r="AA125" s="50" t="str">
        <f>IFERROR(IF(AA$4=$D125,"x",IF(AND(((AA$4-$D125)/VLOOKUP($C125,Tableau1[],6,0))=INT(((AA$4-$D125)/VLOOKUP($C125,Tableau1[],6,0))),$C125&lt;&gt;""),"S","")),"")</f>
        <v/>
      </c>
      <c r="AB125" s="50" t="str">
        <f>IFERROR(IF(AB$4=$D125,"x",IF(AND(((AB$4-$D125)/VLOOKUP($C125,Tableau1[],6,0))=INT(((AB$4-$D125)/VLOOKUP($C125,Tableau1[],6,0))),$C125&lt;&gt;""),"S","")),"")</f>
        <v/>
      </c>
      <c r="AC125" s="50" t="str">
        <f>IFERROR(IF(AC$4=$D125,"x",IF(AND(((AC$4-$D125)/VLOOKUP($C125,Tableau1[],6,0))=INT(((AC$4-$D125)/VLOOKUP($C125,Tableau1[],6,0))),$C125&lt;&gt;""),"S","")),"")</f>
        <v/>
      </c>
      <c r="AD125" s="50" t="str">
        <f>IFERROR(IF(AD$4=$D125,"x",IF(AND(((AD$4-$D125)/VLOOKUP($C125,Tableau1[],6,0))=INT(((AD$4-$D125)/VLOOKUP($C125,Tableau1[],6,0))),$C125&lt;&gt;""),"S","")),"")</f>
        <v/>
      </c>
      <c r="AE125" s="50" t="str">
        <f>IFERROR(IF(AE$4=$D125,"x",IF(AND(((AE$4-$D125)/VLOOKUP($C125,Tableau1[],6,0))=INT(((AE$4-$D125)/VLOOKUP($C125,Tableau1[],6,0))),$C125&lt;&gt;""),"S","")),"")</f>
        <v/>
      </c>
      <c r="AF125" s="50" t="str">
        <f>IFERROR(IF(AF$4=$D125,"x",IF(AND(((AF$4-$D125)/VLOOKUP($C125,Tableau1[],6,0))=INT(((AF$4-$D125)/VLOOKUP($C125,Tableau1[],6,0))),$C125&lt;&gt;""),"S","")),"")</f>
        <v/>
      </c>
      <c r="AG125" s="50" t="str">
        <f>IFERROR(IF(AG$4=$D125,"x",IF(AND(((AG$4-$D125)/VLOOKUP($C125,Tableau1[],6,0))=INT(((AG$4-$D125)/VLOOKUP($C125,Tableau1[],6,0))),$C125&lt;&gt;""),"S","")),"")</f>
        <v/>
      </c>
      <c r="AH125" s="57" t="str">
        <f>IFERROR(IF(AH$4=$D125,"x",IF(AND(((AH$4-$D125)/VLOOKUP($C125,Tableau1[],6,0))=INT(((AH$4-$D125)/VLOOKUP($C125,Tableau1[],6,0))),$C125&lt;&gt;""),"S","")),"")</f>
        <v/>
      </c>
      <c r="AK125" s="100"/>
      <c r="AL125" s="100"/>
      <c r="AM125" s="100"/>
      <c r="AN125" s="100"/>
      <c r="AO125" s="100"/>
      <c r="AP125" s="100"/>
      <c r="AQ125" s="100"/>
      <c r="AR125" s="100"/>
      <c r="AS125" s="100"/>
      <c r="AT125" s="100"/>
      <c r="AU125" s="100"/>
      <c r="AV125" s="100"/>
      <c r="AW125" s="100"/>
      <c r="AX125" s="100"/>
      <c r="AY125" s="100"/>
      <c r="AZ125" s="100"/>
      <c r="BA125" s="100"/>
      <c r="BB125" s="100"/>
      <c r="BC125" s="100"/>
      <c r="BD125" s="100"/>
      <c r="BE125" s="100"/>
      <c r="BF125" s="100"/>
      <c r="BG125" s="100"/>
      <c r="BH125" s="100"/>
      <c r="BI125" s="100"/>
      <c r="BJ125" s="100"/>
      <c r="BK125" s="100"/>
      <c r="BL125" s="100"/>
      <c r="BM125" s="100"/>
      <c r="BN125" s="100"/>
      <c r="BO125" s="100"/>
      <c r="BP125" s="100"/>
      <c r="BQ125" s="100"/>
      <c r="BR125" s="100"/>
      <c r="BS125" s="100"/>
      <c r="BT125" s="100"/>
      <c r="BU125" s="100"/>
      <c r="BV125" s="100"/>
      <c r="BW125" s="100"/>
      <c r="BX125" s="100"/>
    </row>
    <row r="126" spans="1:76" ht="15.75" thickTop="1">
      <c r="A126" s="93" t="s">
        <v>236</v>
      </c>
      <c r="B126" s="52"/>
      <c r="C126" s="5" t="s">
        <v>120</v>
      </c>
      <c r="D126" s="18">
        <f>IF(ISBLANK(C126),0,VLOOKUP(C126,Tableau1[],2,0))</f>
        <v>0</v>
      </c>
      <c r="E126" s="15">
        <f>IF(ISBLANK(C126),0,VLOOKUP(C126,Tableau1[],7,0))</f>
        <v>20</v>
      </c>
      <c r="F126" s="24">
        <f>D126+((E126*1)/480)</f>
        <v>4.1666666666666664E-2</v>
      </c>
      <c r="G126" s="70" t="str">
        <f>IFERROR(IF(G$4=$D126,"x",IF(AND(((G$4-$D126)/VLOOKUP($C126,Tableau1[],6,0))=INT(((G$4-$D126)/VLOOKUP($C126,Tableau1[],6,0))),$C126&lt;&gt;""),"S","")),"")</f>
        <v/>
      </c>
      <c r="H126" s="71" t="str">
        <f>IFERROR(IF(H$4=$D126,"x",IF(AND(((H$4-$D126)/VLOOKUP($C126,Tableau1[],6,0))=INT(((H$4-$D126)/VLOOKUP($C126,Tableau1[],6,0))),$C126&lt;&gt;""),"S","")),"")</f>
        <v/>
      </c>
      <c r="I126" s="71" t="str">
        <f>IFERROR(IF(I$4=$D126,"x",IF(AND(((I$4-$D126)/VLOOKUP($C126,Tableau1[],6,0))=INT(((I$4-$D126)/VLOOKUP($C126,Tableau1[],6,0))),$C126&lt;&gt;""),"S","")),"")</f>
        <v/>
      </c>
      <c r="J126" s="71" t="str">
        <f>IFERROR(IF(J$4=$D126,"x",IF(AND(((J$4-$D126)/VLOOKUP($C126,Tableau1[],6,0))=INT(((J$4-$D126)/VLOOKUP($C126,Tableau1[],6,0))),$C126&lt;&gt;""),"S","")),"")</f>
        <v/>
      </c>
      <c r="K126" s="71" t="str">
        <f>IFERROR(IF(K$4=$D126,"x",IF(AND(((K$4-$D126)/VLOOKUP($C126,Tableau1[],6,0))=INT(((K$4-$D126)/VLOOKUP($C126,Tableau1[],6,0))),$C126&lt;&gt;""),"S","")),"")</f>
        <v/>
      </c>
      <c r="L126" s="71" t="str">
        <f>IFERROR(IF(L$4=$D126,"x",IF(AND(((L$4-$D126)/VLOOKUP($C126,Tableau1[],6,0))=INT(((L$4-$D126)/VLOOKUP($C126,Tableau1[],6,0))),$C126&lt;&gt;""),"S","")),"")</f>
        <v>S</v>
      </c>
      <c r="M126" s="71" t="str">
        <f>IFERROR(IF(M$4=$D126,"x",IF(AND(((M$4-$D126)/VLOOKUP($C126,Tableau1[],6,0))=INT(((M$4-$D126)/VLOOKUP($C126,Tableau1[],6,0))),$C126&lt;&gt;""),"S","")),"")</f>
        <v/>
      </c>
      <c r="N126" s="71" t="str">
        <f>IFERROR(IF(N$4=$D126,"x",IF(AND(((N$4-$D126)/VLOOKUP($C126,Tableau1[],6,0))=INT(((N$4-$D126)/VLOOKUP($C126,Tableau1[],6,0))),$C126&lt;&gt;""),"S","")),"")</f>
        <v/>
      </c>
      <c r="O126" s="71" t="str">
        <f>IFERROR(IF(O$4=$D126,"x",IF(AND(((O$4-$D126)/VLOOKUP($C126,Tableau1[],6,0))=INT(((O$4-$D126)/VLOOKUP($C126,Tableau1[],6,0))),$C126&lt;&gt;""),"S","")),"")</f>
        <v/>
      </c>
      <c r="P126" s="71" t="str">
        <f>IFERROR(IF(P$4=$D126,"x",IF(AND(((P$4-$D126)/VLOOKUP($C126,Tableau1[],6,0))=INT(((P$4-$D126)/VLOOKUP($C126,Tableau1[],6,0))),$C126&lt;&gt;""),"S","")),"")</f>
        <v/>
      </c>
      <c r="Q126" s="71" t="str">
        <f>IFERROR(IF(Q$4=$D126,"x",IF(AND(((Q$4-$D126)/VLOOKUP($C126,Tableau1[],6,0))=INT(((Q$4-$D126)/VLOOKUP($C126,Tableau1[],6,0))),$C126&lt;&gt;""),"S","")),"")</f>
        <v/>
      </c>
      <c r="R126" s="71" t="str">
        <f>IFERROR(IF(R$4=$D126,"x",IF(AND(((R$4-$D126)/VLOOKUP($C126,Tableau1[],6,0))=INT(((R$4-$D126)/VLOOKUP($C126,Tableau1[],6,0))),$C126&lt;&gt;""),"S","")),"")</f>
        <v/>
      </c>
      <c r="S126" s="71" t="str">
        <f>IFERROR(IF(S$4=$D126,"x",IF(AND(((S$4-$D126)/VLOOKUP($C126,Tableau1[],6,0))=INT(((S$4-$D126)/VLOOKUP($C126,Tableau1[],6,0))),$C126&lt;&gt;""),"S","")),"")</f>
        <v>S</v>
      </c>
      <c r="T126" s="71" t="str">
        <f>IFERROR(IF(T$4=$D126,"x",IF(AND(((T$4-$D126)/VLOOKUP($C126,Tableau1[],6,0))=INT(((T$4-$D126)/VLOOKUP($C126,Tableau1[],6,0))),$C126&lt;&gt;""),"S","")),"")</f>
        <v/>
      </c>
      <c r="U126" s="71" t="str">
        <f>IFERROR(IF(U$4=$D126,"x",IF(AND(((U$4-$D126)/VLOOKUP($C126,Tableau1[],6,0))=INT(((U$4-$D126)/VLOOKUP($C126,Tableau1[],6,0))),$C126&lt;&gt;""),"S","")),"")</f>
        <v/>
      </c>
      <c r="V126" s="71" t="str">
        <f>IFERROR(IF(V$4=$D126,"x",IF(AND(((V$4-$D126)/VLOOKUP($C126,Tableau1[],6,0))=INT(((V$4-$D126)/VLOOKUP($C126,Tableau1[],6,0))),$C126&lt;&gt;""),"S","")),"")</f>
        <v/>
      </c>
      <c r="W126" s="71" t="str">
        <f>IFERROR(IF(W$4=$D126,"x",IF(AND(((W$4-$D126)/VLOOKUP($C126,Tableau1[],6,0))=INT(((W$4-$D126)/VLOOKUP($C126,Tableau1[],6,0))),$C126&lt;&gt;""),"S","")),"")</f>
        <v/>
      </c>
      <c r="X126" s="71" t="str">
        <f>IFERROR(IF(X$4=$D126,"x",IF(AND(((X$4-$D126)/VLOOKUP($C126,Tableau1[],6,0))=INT(((X$4-$D126)/VLOOKUP($C126,Tableau1[],6,0))),$C126&lt;&gt;""),"S","")),"")</f>
        <v/>
      </c>
      <c r="Y126" s="71" t="str">
        <f>IFERROR(IF(Y$4=$D126,"x",IF(AND(((Y$4-$D126)/VLOOKUP($C126,Tableau1[],6,0))=INT(((Y$4-$D126)/VLOOKUP($C126,Tableau1[],6,0))),$C126&lt;&gt;""),"S","")),"")</f>
        <v/>
      </c>
      <c r="Z126" s="71" t="str">
        <f>IFERROR(IF(Z$4=$D126,"x",IF(AND(((Z$4-$D126)/VLOOKUP($C126,Tableau1[],6,0))=INT(((Z$4-$D126)/VLOOKUP($C126,Tableau1[],6,0))),$C126&lt;&gt;""),"S","")),"")</f>
        <v>S</v>
      </c>
      <c r="AA126" s="71" t="str">
        <f>IFERROR(IF(AA$4=$D126,"x",IF(AND(((AA$4-$D126)/VLOOKUP($C126,Tableau1[],6,0))=INT(((AA$4-$D126)/VLOOKUP($C126,Tableau1[],6,0))),$C126&lt;&gt;""),"S","")),"")</f>
        <v/>
      </c>
      <c r="AB126" s="71" t="str">
        <f>IFERROR(IF(AB$4=$D126,"x",IF(AND(((AB$4-$D126)/VLOOKUP($C126,Tableau1[],6,0))=INT(((AB$4-$D126)/VLOOKUP($C126,Tableau1[],6,0))),$C126&lt;&gt;""),"S","")),"")</f>
        <v/>
      </c>
      <c r="AC126" s="71" t="str">
        <f>IFERROR(IF(AC$4=$D126,"x",IF(AND(((AC$4-$D126)/VLOOKUP($C126,Tableau1[],6,0))=INT(((AC$4-$D126)/VLOOKUP($C126,Tableau1[],6,0))),$C126&lt;&gt;""),"S","")),"")</f>
        <v/>
      </c>
      <c r="AD126" s="71" t="str">
        <f>IFERROR(IF(AD$4=$D126,"x",IF(AND(((AD$4-$D126)/VLOOKUP($C126,Tableau1[],6,0))=INT(((AD$4-$D126)/VLOOKUP($C126,Tableau1[],6,0))),$C126&lt;&gt;""),"S","")),"")</f>
        <v/>
      </c>
      <c r="AE126" s="71" t="str">
        <f>IFERROR(IF(AE$4=$D126,"x",IF(AND(((AE$4-$D126)/VLOOKUP($C126,Tableau1[],6,0))=INT(((AE$4-$D126)/VLOOKUP($C126,Tableau1[],6,0))),$C126&lt;&gt;""),"S","")),"")</f>
        <v/>
      </c>
      <c r="AF126" s="71" t="str">
        <f>IFERROR(IF(AF$4=$D126,"x",IF(AND(((AF$4-$D126)/VLOOKUP($C126,Tableau1[],6,0))=INT(((AF$4-$D126)/VLOOKUP($C126,Tableau1[],6,0))),$C126&lt;&gt;""),"S","")),"")</f>
        <v/>
      </c>
      <c r="AG126" s="71" t="str">
        <f>IFERROR(IF(AG$4=$D126,"x",IF(AND(((AG$4-$D126)/VLOOKUP($C126,Tableau1[],6,0))=INT(((AG$4-$D126)/VLOOKUP($C126,Tableau1[],6,0))),$C126&lt;&gt;""),"S","")),"")</f>
        <v>S</v>
      </c>
      <c r="AH126" s="72" t="str">
        <f>IFERROR(IF(AH$4=$D126,"x",IF(AND(((AH$4-$D126)/VLOOKUP($C126,Tableau1[],6,0))=INT(((AH$4-$D126)/VLOOKUP($C126,Tableau1[],6,0))),$C126&lt;&gt;""),"S","")),"")</f>
        <v/>
      </c>
      <c r="AK126" s="100"/>
      <c r="AL126" s="100"/>
      <c r="AM126" s="100"/>
      <c r="AN126" s="100"/>
      <c r="AO126" s="100"/>
      <c r="AP126" s="100"/>
      <c r="AQ126" s="100"/>
      <c r="AR126" s="100"/>
      <c r="AS126" s="100"/>
      <c r="AT126" s="100"/>
      <c r="AU126" s="100"/>
      <c r="AV126" s="100"/>
      <c r="AW126" s="100"/>
      <c r="AX126" s="100"/>
      <c r="AY126" s="100"/>
      <c r="AZ126" s="100"/>
      <c r="BA126" s="100"/>
      <c r="BB126" s="100"/>
      <c r="BC126" s="100"/>
      <c r="BD126" s="100"/>
      <c r="BE126" s="100"/>
      <c r="BF126" s="100"/>
      <c r="BG126" s="100"/>
      <c r="BH126" s="100"/>
      <c r="BI126" s="100"/>
      <c r="BJ126" s="100"/>
      <c r="BK126" s="100"/>
      <c r="BL126" s="100"/>
      <c r="BM126" s="100"/>
      <c r="BN126" s="100"/>
      <c r="BO126" s="100"/>
      <c r="BP126" s="100"/>
      <c r="BQ126" s="100"/>
      <c r="BR126" s="100"/>
      <c r="BS126" s="100"/>
      <c r="BT126" s="100"/>
      <c r="BU126" s="100"/>
      <c r="BV126" s="100"/>
      <c r="BW126" s="100"/>
      <c r="BX126" s="100"/>
    </row>
    <row r="127" spans="1:76" ht="14.45" customHeight="1">
      <c r="A127" s="93"/>
      <c r="B127" s="52"/>
      <c r="C127" s="5" t="s">
        <v>121</v>
      </c>
      <c r="D127" s="18">
        <f>IF(ISBLANK(C127),0,VLOOKUP(C127,Tableau1[],2,0))</f>
        <v>0</v>
      </c>
      <c r="E127" s="15">
        <f>IF(ISBLANK(C127),0,VLOOKUP(C127,Tableau1[],7,0))</f>
        <v>5</v>
      </c>
      <c r="F127" s="24">
        <f t="shared" ref="F127:F142" si="13">D127+((E127*0.00208)/480)</f>
        <v>2.1666666666666667E-5</v>
      </c>
      <c r="G127" s="36" t="str">
        <f>IFERROR(IF(G$4=$D127,"x",IF(AND(((G$4-$D127)/VLOOKUP($C127,Tableau1[],6,0))=INT(((G$4-$D127)/VLOOKUP($C127,Tableau1[],6,0))),$C127&lt;&gt;""),"S","")),"")</f>
        <v/>
      </c>
      <c r="H127" s="30" t="str">
        <f>IFERROR(IF(H$4=$D127,"x",IF(AND(((H$4-$D127)/VLOOKUP($C127,Tableau1[],6,0))=INT(((H$4-$D127)/VLOOKUP($C127,Tableau1[],6,0))),$C127&lt;&gt;""),"S","")),"")</f>
        <v/>
      </c>
      <c r="I127" s="30" t="str">
        <f>IFERROR(IF(I$4=$D127,"x",IF(AND(((I$4-$D127)/VLOOKUP($C127,Tableau1[],6,0))=INT(((I$4-$D127)/VLOOKUP($C127,Tableau1[],6,0))),$C127&lt;&gt;""),"S","")),"")</f>
        <v/>
      </c>
      <c r="J127" s="30" t="str">
        <f>IFERROR(IF(J$4=$D127,"x",IF(AND(((J$4-$D127)/VLOOKUP($C127,Tableau1[],6,0))=INT(((J$4-$D127)/VLOOKUP($C127,Tableau1[],6,0))),$C127&lt;&gt;""),"S","")),"")</f>
        <v/>
      </c>
      <c r="K127" s="30" t="str">
        <f>IFERROR(IF(K$4=$D127,"x",IF(AND(((K$4-$D127)/VLOOKUP($C127,Tableau1[],6,0))=INT(((K$4-$D127)/VLOOKUP($C127,Tableau1[],6,0))),$C127&lt;&gt;""),"S","")),"")</f>
        <v/>
      </c>
      <c r="L127" s="30" t="str">
        <f>IFERROR(IF(L$4=$D127,"x",IF(AND(((L$4-$D127)/VLOOKUP($C127,Tableau1[],6,0))=INT(((L$4-$D127)/VLOOKUP($C127,Tableau1[],6,0))),$C127&lt;&gt;""),"S","")),"")</f>
        <v>S</v>
      </c>
      <c r="M127" s="30" t="str">
        <f>IFERROR(IF(M$4=$D127,"x",IF(AND(((M$4-$D127)/VLOOKUP($C127,Tableau1[],6,0))=INT(((M$4-$D127)/VLOOKUP($C127,Tableau1[],6,0))),$C127&lt;&gt;""),"S","")),"")</f>
        <v/>
      </c>
      <c r="N127" s="30" t="str">
        <f>IFERROR(IF(N$4=$D127,"x",IF(AND(((N$4-$D127)/VLOOKUP($C127,Tableau1[],6,0))=INT(((N$4-$D127)/VLOOKUP($C127,Tableau1[],6,0))),$C127&lt;&gt;""),"S","")),"")</f>
        <v/>
      </c>
      <c r="O127" s="30" t="str">
        <f>IFERROR(IF(O$4=$D127,"x",IF(AND(((O$4-$D127)/VLOOKUP($C127,Tableau1[],6,0))=INT(((O$4-$D127)/VLOOKUP($C127,Tableau1[],6,0))),$C127&lt;&gt;""),"S","")),"")</f>
        <v/>
      </c>
      <c r="P127" s="30" t="str">
        <f>IFERROR(IF(P$4=$D127,"x",IF(AND(((P$4-$D127)/VLOOKUP($C127,Tableau1[],6,0))=INT(((P$4-$D127)/VLOOKUP($C127,Tableau1[],6,0))),$C127&lt;&gt;""),"S","")),"")</f>
        <v/>
      </c>
      <c r="Q127" s="30" t="str">
        <f>IFERROR(IF(Q$4=$D127,"x",IF(AND(((Q$4-$D127)/VLOOKUP($C127,Tableau1[],6,0))=INT(((Q$4-$D127)/VLOOKUP($C127,Tableau1[],6,0))),$C127&lt;&gt;""),"S","")),"")</f>
        <v/>
      </c>
      <c r="R127" s="30" t="str">
        <f>IFERROR(IF(R$4=$D127,"x",IF(AND(((R$4-$D127)/VLOOKUP($C127,Tableau1[],6,0))=INT(((R$4-$D127)/VLOOKUP($C127,Tableau1[],6,0))),$C127&lt;&gt;""),"S","")),"")</f>
        <v/>
      </c>
      <c r="S127" s="30" t="str">
        <f>IFERROR(IF(S$4=$D127,"x",IF(AND(((S$4-$D127)/VLOOKUP($C127,Tableau1[],6,0))=INT(((S$4-$D127)/VLOOKUP($C127,Tableau1[],6,0))),$C127&lt;&gt;""),"S","")),"")</f>
        <v>S</v>
      </c>
      <c r="T127" s="30" t="str">
        <f>IFERROR(IF(T$4=$D127,"x",IF(AND(((T$4-$D127)/VLOOKUP($C127,Tableau1[],6,0))=INT(((T$4-$D127)/VLOOKUP($C127,Tableau1[],6,0))),$C127&lt;&gt;""),"S","")),"")</f>
        <v/>
      </c>
      <c r="U127" s="30" t="str">
        <f>IFERROR(IF(U$4=$D127,"x",IF(AND(((U$4-$D127)/VLOOKUP($C127,Tableau1[],6,0))=INT(((U$4-$D127)/VLOOKUP($C127,Tableau1[],6,0))),$C127&lt;&gt;""),"S","")),"")</f>
        <v/>
      </c>
      <c r="V127" s="30" t="str">
        <f>IFERROR(IF(V$4=$D127,"x",IF(AND(((V$4-$D127)/VLOOKUP($C127,Tableau1[],6,0))=INT(((V$4-$D127)/VLOOKUP($C127,Tableau1[],6,0))),$C127&lt;&gt;""),"S","")),"")</f>
        <v/>
      </c>
      <c r="W127" s="30" t="str">
        <f>IFERROR(IF(W$4=$D127,"x",IF(AND(((W$4-$D127)/VLOOKUP($C127,Tableau1[],6,0))=INT(((W$4-$D127)/VLOOKUP($C127,Tableau1[],6,0))),$C127&lt;&gt;""),"S","")),"")</f>
        <v/>
      </c>
      <c r="X127" s="30" t="str">
        <f>IFERROR(IF(X$4=$D127,"x",IF(AND(((X$4-$D127)/VLOOKUP($C127,Tableau1[],6,0))=INT(((X$4-$D127)/VLOOKUP($C127,Tableau1[],6,0))),$C127&lt;&gt;""),"S","")),"")</f>
        <v/>
      </c>
      <c r="Y127" s="30" t="str">
        <f>IFERROR(IF(Y$4=$D127,"x",IF(AND(((Y$4-$D127)/VLOOKUP($C127,Tableau1[],6,0))=INT(((Y$4-$D127)/VLOOKUP($C127,Tableau1[],6,0))),$C127&lt;&gt;""),"S","")),"")</f>
        <v/>
      </c>
      <c r="Z127" s="30" t="str">
        <f>IFERROR(IF(Z$4=$D127,"x",IF(AND(((Z$4-$D127)/VLOOKUP($C127,Tableau1[],6,0))=INT(((Z$4-$D127)/VLOOKUP($C127,Tableau1[],6,0))),$C127&lt;&gt;""),"S","")),"")</f>
        <v>S</v>
      </c>
      <c r="AA127" s="30" t="str">
        <f>IFERROR(IF(AA$4=$D127,"x",IF(AND(((AA$4-$D127)/VLOOKUP($C127,Tableau1[],6,0))=INT(((AA$4-$D127)/VLOOKUP($C127,Tableau1[],6,0))),$C127&lt;&gt;""),"S","")),"")</f>
        <v/>
      </c>
      <c r="AB127" s="30" t="str">
        <f>IFERROR(IF(AB$4=$D127,"x",IF(AND(((AB$4-$D127)/VLOOKUP($C127,Tableau1[],6,0))=INT(((AB$4-$D127)/VLOOKUP($C127,Tableau1[],6,0))),$C127&lt;&gt;""),"S","")),"")</f>
        <v/>
      </c>
      <c r="AC127" s="30" t="str">
        <f>IFERROR(IF(AC$4=$D127,"x",IF(AND(((AC$4-$D127)/VLOOKUP($C127,Tableau1[],6,0))=INT(((AC$4-$D127)/VLOOKUP($C127,Tableau1[],6,0))),$C127&lt;&gt;""),"S","")),"")</f>
        <v/>
      </c>
      <c r="AD127" s="30" t="str">
        <f>IFERROR(IF(AD$4=$D127,"x",IF(AND(((AD$4-$D127)/VLOOKUP($C127,Tableau1[],6,0))=INT(((AD$4-$D127)/VLOOKUP($C127,Tableau1[],6,0))),$C127&lt;&gt;""),"S","")),"")</f>
        <v/>
      </c>
      <c r="AE127" s="30" t="str">
        <f>IFERROR(IF(AE$4=$D127,"x",IF(AND(((AE$4-$D127)/VLOOKUP($C127,Tableau1[],6,0))=INT(((AE$4-$D127)/VLOOKUP($C127,Tableau1[],6,0))),$C127&lt;&gt;""),"S","")),"")</f>
        <v/>
      </c>
      <c r="AF127" s="30" t="str">
        <f>IFERROR(IF(AF$4=$D127,"x",IF(AND(((AF$4-$D127)/VLOOKUP($C127,Tableau1[],6,0))=INT(((AF$4-$D127)/VLOOKUP($C127,Tableau1[],6,0))),$C127&lt;&gt;""),"S","")),"")</f>
        <v/>
      </c>
      <c r="AG127" s="30" t="str">
        <f>IFERROR(IF(AG$4=$D127,"x",IF(AND(((AG$4-$D127)/VLOOKUP($C127,Tableau1[],6,0))=INT(((AG$4-$D127)/VLOOKUP($C127,Tableau1[],6,0))),$C127&lt;&gt;""),"S","")),"")</f>
        <v>S</v>
      </c>
      <c r="AH127" s="54" t="str">
        <f>IFERROR(IF(AH$4=$D127,"x",IF(AND(((AH$4-$D127)/VLOOKUP($C127,Tableau1[],6,0))=INT(((AH$4-$D127)/VLOOKUP($C127,Tableau1[],6,0))),$C127&lt;&gt;""),"S","")),"")</f>
        <v/>
      </c>
      <c r="AK127" s="100"/>
      <c r="AL127" s="100"/>
      <c r="AM127" s="100"/>
      <c r="AN127" s="100"/>
      <c r="AO127" s="100"/>
      <c r="AP127" s="100"/>
      <c r="AQ127" s="100"/>
      <c r="AR127" s="100"/>
      <c r="AS127" s="100"/>
      <c r="AT127" s="100"/>
      <c r="AU127" s="100"/>
      <c r="AV127" s="100"/>
      <c r="AW127" s="100"/>
      <c r="AX127" s="100"/>
      <c r="AY127" s="100"/>
      <c r="AZ127" s="100"/>
      <c r="BA127" s="100"/>
      <c r="BB127" s="100"/>
      <c r="BC127" s="100"/>
      <c r="BD127" s="100"/>
      <c r="BE127" s="100"/>
      <c r="BF127" s="100"/>
      <c r="BG127" s="100"/>
      <c r="BH127" s="100"/>
      <c r="BI127" s="100"/>
      <c r="BJ127" s="100"/>
      <c r="BK127" s="100"/>
      <c r="BL127" s="100"/>
      <c r="BM127" s="100"/>
      <c r="BN127" s="100"/>
      <c r="BO127" s="100"/>
      <c r="BP127" s="100"/>
      <c r="BQ127" s="100"/>
      <c r="BR127" s="100"/>
      <c r="BS127" s="100"/>
      <c r="BT127" s="100"/>
      <c r="BU127" s="100"/>
      <c r="BV127" s="100"/>
      <c r="BW127" s="100"/>
      <c r="BX127" s="100"/>
    </row>
    <row r="128" spans="1:76">
      <c r="A128" s="93"/>
      <c r="B128" s="52"/>
      <c r="C128" s="5" t="s">
        <v>122</v>
      </c>
      <c r="D128" s="18"/>
      <c r="E128" s="15">
        <f>IF(ISBLANK(C128),0,VLOOKUP(C128,Tableau1[],7,0))</f>
        <v>1</v>
      </c>
      <c r="F128" s="24">
        <f t="shared" si="13"/>
        <v>4.3333333333333331E-6</v>
      </c>
      <c r="G128" s="16" t="str">
        <f>IFERROR(IF(G$4=$D128,"x",IF(AND(((G$4-$D128)/VLOOKUP($C128,Tableau1[],6,0))=INT(((G$4-$D128)/VLOOKUP($C128,Tableau1[],6,0))),$C128&lt;&gt;""),"S","")),"")</f>
        <v/>
      </c>
      <c r="H128" s="17" t="str">
        <f>IFERROR(IF(H$4=$D128,"x",IF(AND(((H$4-$D128)/VLOOKUP($C128,Tableau1[],6,0))=INT(((H$4-$D128)/VLOOKUP($C128,Tableau1[],6,0))),$C128&lt;&gt;""),"S","")),"")</f>
        <v/>
      </c>
      <c r="I128" s="17" t="str">
        <f>IFERROR(IF(I$4=$D128,"x",IF(AND(((I$4-$D128)/VLOOKUP($C128,Tableau1[],6,0))=INT(((I$4-$D128)/VLOOKUP($C128,Tableau1[],6,0))),$C128&lt;&gt;""),"S","")),"")</f>
        <v/>
      </c>
      <c r="J128" s="17" t="str">
        <f>IFERROR(IF(J$4=$D128,"x",IF(AND(((J$4-$D128)/VLOOKUP($C128,Tableau1[],6,0))=INT(((J$4-$D128)/VLOOKUP($C128,Tableau1[],6,0))),$C128&lt;&gt;""),"S","")),"")</f>
        <v/>
      </c>
      <c r="K128" s="17" t="str">
        <f>IFERROR(IF(K$4=$D128,"x",IF(AND(((K$4-$D128)/VLOOKUP($C128,Tableau1[],6,0))=INT(((K$4-$D128)/VLOOKUP($C128,Tableau1[],6,0))),$C128&lt;&gt;""),"S","")),"")</f>
        <v/>
      </c>
      <c r="L128" s="17" t="str">
        <f>IFERROR(IF(L$4=$D128,"x",IF(AND(((L$4-$D128)/VLOOKUP($C128,Tableau1[],6,0))=INT(((L$4-$D128)/VLOOKUP($C128,Tableau1[],6,0))),$C128&lt;&gt;""),"S","")),"")</f>
        <v>S</v>
      </c>
      <c r="M128" s="17" t="str">
        <f>IFERROR(IF(M$4=$D128,"x",IF(AND(((M$4-$D128)/VLOOKUP($C128,Tableau1[],6,0))=INT(((M$4-$D128)/VLOOKUP($C128,Tableau1[],6,0))),$C128&lt;&gt;""),"S","")),"")</f>
        <v/>
      </c>
      <c r="N128" s="17" t="str">
        <f>IFERROR(IF(N$4=$D128,"x",IF(AND(((N$4-$D128)/VLOOKUP($C128,Tableau1[],6,0))=INT(((N$4-$D128)/VLOOKUP($C128,Tableau1[],6,0))),$C128&lt;&gt;""),"S","")),"")</f>
        <v/>
      </c>
      <c r="O128" s="17" t="str">
        <f>IFERROR(IF(O$4=$D128,"x",IF(AND(((O$4-$D128)/VLOOKUP($C128,Tableau1[],6,0))=INT(((O$4-$D128)/VLOOKUP($C128,Tableau1[],6,0))),$C128&lt;&gt;""),"S","")),"")</f>
        <v/>
      </c>
      <c r="P128" s="17" t="str">
        <f>IFERROR(IF(P$4=$D128,"x",IF(AND(((P$4-$D128)/VLOOKUP($C128,Tableau1[],6,0))=INT(((P$4-$D128)/VLOOKUP($C128,Tableau1[],6,0))),$C128&lt;&gt;""),"S","")),"")</f>
        <v/>
      </c>
      <c r="Q128" s="17" t="str">
        <f>IFERROR(IF(Q$4=$D128,"x",IF(AND(((Q$4-$D128)/VLOOKUP($C128,Tableau1[],6,0))=INT(((Q$4-$D128)/VLOOKUP($C128,Tableau1[],6,0))),$C128&lt;&gt;""),"S","")),"")</f>
        <v/>
      </c>
      <c r="R128" s="17" t="str">
        <f>IFERROR(IF(R$4=$D128,"x",IF(AND(((R$4-$D128)/VLOOKUP($C128,Tableau1[],6,0))=INT(((R$4-$D128)/VLOOKUP($C128,Tableau1[],6,0))),$C128&lt;&gt;""),"S","")),"")</f>
        <v/>
      </c>
      <c r="S128" s="17" t="str">
        <f>IFERROR(IF(S$4=$D128,"x",IF(AND(((S$4-$D128)/VLOOKUP($C128,Tableau1[],6,0))=INT(((S$4-$D128)/VLOOKUP($C128,Tableau1[],6,0))),$C128&lt;&gt;""),"S","")),"")</f>
        <v>S</v>
      </c>
      <c r="T128" s="17" t="str">
        <f>IFERROR(IF(T$4=$D128,"x",IF(AND(((T$4-$D128)/VLOOKUP($C128,Tableau1[],6,0))=INT(((T$4-$D128)/VLOOKUP($C128,Tableau1[],6,0))),$C128&lt;&gt;""),"S","")),"")</f>
        <v/>
      </c>
      <c r="U128" s="17" t="str">
        <f>IFERROR(IF(U$4=$D128,"x",IF(AND(((U$4-$D128)/VLOOKUP($C128,Tableau1[],6,0))=INT(((U$4-$D128)/VLOOKUP($C128,Tableau1[],6,0))),$C128&lt;&gt;""),"S","")),"")</f>
        <v/>
      </c>
      <c r="V128" s="17" t="str">
        <f>IFERROR(IF(V$4=$D128,"x",IF(AND(((V$4-$D128)/VLOOKUP($C128,Tableau1[],6,0))=INT(((V$4-$D128)/VLOOKUP($C128,Tableau1[],6,0))),$C128&lt;&gt;""),"S","")),"")</f>
        <v/>
      </c>
      <c r="W128" s="17" t="str">
        <f>IFERROR(IF(W$4=$D128,"x",IF(AND(((W$4-$D128)/VLOOKUP($C128,Tableau1[],6,0))=INT(((W$4-$D128)/VLOOKUP($C128,Tableau1[],6,0))),$C128&lt;&gt;""),"S","")),"")</f>
        <v/>
      </c>
      <c r="X128" s="17" t="str">
        <f>IFERROR(IF(X$4=$D128,"x",IF(AND(((X$4-$D128)/VLOOKUP($C128,Tableau1[],6,0))=INT(((X$4-$D128)/VLOOKUP($C128,Tableau1[],6,0))),$C128&lt;&gt;""),"S","")),"")</f>
        <v/>
      </c>
      <c r="Y128" s="17" t="str">
        <f>IFERROR(IF(Y$4=$D128,"x",IF(AND(((Y$4-$D128)/VLOOKUP($C128,Tableau1[],6,0))=INT(((Y$4-$D128)/VLOOKUP($C128,Tableau1[],6,0))),$C128&lt;&gt;""),"S","")),"")</f>
        <v/>
      </c>
      <c r="Z128" s="17" t="str">
        <f>IFERROR(IF(Z$4=$D128,"x",IF(AND(((Z$4-$D128)/VLOOKUP($C128,Tableau1[],6,0))=INT(((Z$4-$D128)/VLOOKUP($C128,Tableau1[],6,0))),$C128&lt;&gt;""),"S","")),"")</f>
        <v>S</v>
      </c>
      <c r="AA128" s="17" t="str">
        <f>IFERROR(IF(AA$4=$D128,"x",IF(AND(((AA$4-$D128)/VLOOKUP($C128,Tableau1[],6,0))=INT(((AA$4-$D128)/VLOOKUP($C128,Tableau1[],6,0))),$C128&lt;&gt;""),"S","")),"")</f>
        <v/>
      </c>
      <c r="AB128" s="17" t="str">
        <f>IFERROR(IF(AB$4=$D128,"x",IF(AND(((AB$4-$D128)/VLOOKUP($C128,Tableau1[],6,0))=INT(((AB$4-$D128)/VLOOKUP($C128,Tableau1[],6,0))),$C128&lt;&gt;""),"S","")),"")</f>
        <v/>
      </c>
      <c r="AC128" s="17" t="str">
        <f>IFERROR(IF(AC$4=$D128,"x",IF(AND(((AC$4-$D128)/VLOOKUP($C128,Tableau1[],6,0))=INT(((AC$4-$D128)/VLOOKUP($C128,Tableau1[],6,0))),$C128&lt;&gt;""),"S","")),"")</f>
        <v/>
      </c>
      <c r="AD128" s="17" t="str">
        <f>IFERROR(IF(AD$4=$D128,"x",IF(AND(((AD$4-$D128)/VLOOKUP($C128,Tableau1[],6,0))=INT(((AD$4-$D128)/VLOOKUP($C128,Tableau1[],6,0))),$C128&lt;&gt;""),"S","")),"")</f>
        <v/>
      </c>
      <c r="AE128" s="17" t="str">
        <f>IFERROR(IF(AE$4=$D128,"x",IF(AND(((AE$4-$D128)/VLOOKUP($C128,Tableau1[],6,0))=INT(((AE$4-$D128)/VLOOKUP($C128,Tableau1[],6,0))),$C128&lt;&gt;""),"S","")),"")</f>
        <v/>
      </c>
      <c r="AF128" s="17" t="str">
        <f>IFERROR(IF(AF$4=$D128,"x",IF(AND(((AF$4-$D128)/VLOOKUP($C128,Tableau1[],6,0))=INT(((AF$4-$D128)/VLOOKUP($C128,Tableau1[],6,0))),$C128&lt;&gt;""),"S","")),"")</f>
        <v/>
      </c>
      <c r="AG128" s="17" t="str">
        <f>IFERROR(IF(AG$4=$D128,"x",IF(AND(((AG$4-$D128)/VLOOKUP($C128,Tableau1[],6,0))=INT(((AG$4-$D128)/VLOOKUP($C128,Tableau1[],6,0))),$C128&lt;&gt;""),"S","")),"")</f>
        <v>S</v>
      </c>
      <c r="AH128" s="55" t="str">
        <f>IFERROR(IF(AH$4=$D128,"x",IF(AND(((AH$4-$D128)/VLOOKUP($C128,Tableau1[],6,0))=INT(((AH$4-$D128)/VLOOKUP($C128,Tableau1[],6,0))),$C128&lt;&gt;""),"S","")),"")</f>
        <v/>
      </c>
      <c r="AK128" s="100"/>
      <c r="AL128" s="100"/>
      <c r="AM128" s="100"/>
      <c r="AN128" s="100"/>
      <c r="AO128" s="100"/>
      <c r="AP128" s="100"/>
      <c r="AQ128" s="100"/>
      <c r="AR128" s="100"/>
      <c r="AS128" s="100"/>
      <c r="AT128" s="100"/>
      <c r="AU128" s="100"/>
      <c r="AV128" s="100"/>
      <c r="AW128" s="100"/>
      <c r="AX128" s="100"/>
      <c r="AY128" s="100"/>
      <c r="AZ128" s="100"/>
      <c r="BA128" s="100"/>
      <c r="BB128" s="100"/>
      <c r="BC128" s="100"/>
      <c r="BD128" s="100"/>
      <c r="BE128" s="100"/>
      <c r="BF128" s="100"/>
      <c r="BG128" s="100"/>
      <c r="BH128" s="100"/>
      <c r="BI128" s="100"/>
      <c r="BJ128" s="100"/>
      <c r="BK128" s="100"/>
      <c r="BL128" s="100"/>
      <c r="BM128" s="100"/>
      <c r="BN128" s="100"/>
      <c r="BO128" s="100"/>
      <c r="BP128" s="100"/>
      <c r="BQ128" s="100"/>
      <c r="BR128" s="100"/>
      <c r="BS128" s="100"/>
      <c r="BT128" s="100"/>
      <c r="BU128" s="100"/>
      <c r="BV128" s="100"/>
      <c r="BW128" s="100"/>
      <c r="BX128" s="100"/>
    </row>
    <row r="129" spans="1:76">
      <c r="A129" s="93"/>
      <c r="B129" s="52"/>
      <c r="C129" s="5" t="s">
        <v>123</v>
      </c>
      <c r="D129" s="18">
        <f>IF(ISBLANK(C129),0,VLOOKUP(C129,Tableau1[],2,0))</f>
        <v>0</v>
      </c>
      <c r="E129" s="15">
        <f>IF(ISBLANK(C129),0,VLOOKUP(C129,Tableau1[],7,0))</f>
        <v>5</v>
      </c>
      <c r="F129" s="24">
        <f t="shared" si="13"/>
        <v>2.1666666666666667E-5</v>
      </c>
      <c r="G129" s="16" t="str">
        <f>IFERROR(IF(G$4=$D129,"x",IF(AND(((G$4-$D129)/VLOOKUP($C129,Tableau1[],6,0))=INT(((G$4-$D129)/VLOOKUP($C129,Tableau1[],6,0))),$C129&lt;&gt;""),"S","")),"")</f>
        <v/>
      </c>
      <c r="H129" s="17" t="str">
        <f>IFERROR(IF(H$4=$D129,"x",IF(AND(((H$4-$D129)/VLOOKUP($C129,Tableau1[],6,0))=INT(((H$4-$D129)/VLOOKUP($C129,Tableau1[],6,0))),$C129&lt;&gt;""),"S","")),"")</f>
        <v/>
      </c>
      <c r="I129" s="17" t="str">
        <f>IFERROR(IF(I$4=$D129,"x",IF(AND(((I$4-$D129)/VLOOKUP($C129,Tableau1[],6,0))=INT(((I$4-$D129)/VLOOKUP($C129,Tableau1[],6,0))),$C129&lt;&gt;""),"S","")),"")</f>
        <v/>
      </c>
      <c r="J129" s="17" t="str">
        <f>IFERROR(IF(J$4=$D129,"x",IF(AND(((J$4-$D129)/VLOOKUP($C129,Tableau1[],6,0))=INT(((J$4-$D129)/VLOOKUP($C129,Tableau1[],6,0))),$C129&lt;&gt;""),"S","")),"")</f>
        <v/>
      </c>
      <c r="K129" s="17" t="str">
        <f>IFERROR(IF(K$4=$D129,"x",IF(AND(((K$4-$D129)/VLOOKUP($C129,Tableau1[],6,0))=INT(((K$4-$D129)/VLOOKUP($C129,Tableau1[],6,0))),$C129&lt;&gt;""),"S","")),"")</f>
        <v/>
      </c>
      <c r="L129" s="17" t="str">
        <f>IFERROR(IF(L$4=$D129,"x",IF(AND(((L$4-$D129)/VLOOKUP($C129,Tableau1[],6,0))=INT(((L$4-$D129)/VLOOKUP($C129,Tableau1[],6,0))),$C129&lt;&gt;""),"S","")),"")</f>
        <v>S</v>
      </c>
      <c r="M129" s="17" t="str">
        <f>IFERROR(IF(M$4=$D129,"x",IF(AND(((M$4-$D129)/VLOOKUP($C129,Tableau1[],6,0))=INT(((M$4-$D129)/VLOOKUP($C129,Tableau1[],6,0))),$C129&lt;&gt;""),"S","")),"")</f>
        <v/>
      </c>
      <c r="N129" s="17" t="str">
        <f>IFERROR(IF(N$4=$D129,"x",IF(AND(((N$4-$D129)/VLOOKUP($C129,Tableau1[],6,0))=INT(((N$4-$D129)/VLOOKUP($C129,Tableau1[],6,0))),$C129&lt;&gt;""),"S","")),"")</f>
        <v/>
      </c>
      <c r="O129" s="17" t="str">
        <f>IFERROR(IF(O$4=$D129,"x",IF(AND(((O$4-$D129)/VLOOKUP($C129,Tableau1[],6,0))=INT(((O$4-$D129)/VLOOKUP($C129,Tableau1[],6,0))),$C129&lt;&gt;""),"S","")),"")</f>
        <v/>
      </c>
      <c r="P129" s="17" t="str">
        <f>IFERROR(IF(P$4=$D129,"x",IF(AND(((P$4-$D129)/VLOOKUP($C129,Tableau1[],6,0))=INT(((P$4-$D129)/VLOOKUP($C129,Tableau1[],6,0))),$C129&lt;&gt;""),"S","")),"")</f>
        <v/>
      </c>
      <c r="Q129" s="17" t="str">
        <f>IFERROR(IF(Q$4=$D129,"x",IF(AND(((Q$4-$D129)/VLOOKUP($C129,Tableau1[],6,0))=INT(((Q$4-$D129)/VLOOKUP($C129,Tableau1[],6,0))),$C129&lt;&gt;""),"S","")),"")</f>
        <v/>
      </c>
      <c r="R129" s="17" t="str">
        <f>IFERROR(IF(R$4=$D129,"x",IF(AND(((R$4-$D129)/VLOOKUP($C129,Tableau1[],6,0))=INT(((R$4-$D129)/VLOOKUP($C129,Tableau1[],6,0))),$C129&lt;&gt;""),"S","")),"")</f>
        <v/>
      </c>
      <c r="S129" s="17" t="str">
        <f>IFERROR(IF(S$4=$D129,"x",IF(AND(((S$4-$D129)/VLOOKUP($C129,Tableau1[],6,0))=INT(((S$4-$D129)/VLOOKUP($C129,Tableau1[],6,0))),$C129&lt;&gt;""),"S","")),"")</f>
        <v>S</v>
      </c>
      <c r="T129" s="17" t="str">
        <f>IFERROR(IF(T$4=$D129,"x",IF(AND(((T$4-$D129)/VLOOKUP($C129,Tableau1[],6,0))=INT(((T$4-$D129)/VLOOKUP($C129,Tableau1[],6,0))),$C129&lt;&gt;""),"S","")),"")</f>
        <v/>
      </c>
      <c r="U129" s="17" t="str">
        <f>IFERROR(IF(U$4=$D129,"x",IF(AND(((U$4-$D129)/VLOOKUP($C129,Tableau1[],6,0))=INT(((U$4-$D129)/VLOOKUP($C129,Tableau1[],6,0))),$C129&lt;&gt;""),"S","")),"")</f>
        <v/>
      </c>
      <c r="V129" s="17" t="str">
        <f>IFERROR(IF(V$4=$D129,"x",IF(AND(((V$4-$D129)/VLOOKUP($C129,Tableau1[],6,0))=INT(((V$4-$D129)/VLOOKUP($C129,Tableau1[],6,0))),$C129&lt;&gt;""),"S","")),"")</f>
        <v/>
      </c>
      <c r="W129" s="17" t="str">
        <f>IFERROR(IF(W$4=$D129,"x",IF(AND(((W$4-$D129)/VLOOKUP($C129,Tableau1[],6,0))=INT(((W$4-$D129)/VLOOKUP($C129,Tableau1[],6,0))),$C129&lt;&gt;""),"S","")),"")</f>
        <v/>
      </c>
      <c r="X129" s="17" t="str">
        <f>IFERROR(IF(X$4=$D129,"x",IF(AND(((X$4-$D129)/VLOOKUP($C129,Tableau1[],6,0))=INT(((X$4-$D129)/VLOOKUP($C129,Tableau1[],6,0))),$C129&lt;&gt;""),"S","")),"")</f>
        <v/>
      </c>
      <c r="Y129" s="17" t="str">
        <f>IFERROR(IF(Y$4=$D129,"x",IF(AND(((Y$4-$D129)/VLOOKUP($C129,Tableau1[],6,0))=INT(((Y$4-$D129)/VLOOKUP($C129,Tableau1[],6,0))),$C129&lt;&gt;""),"S","")),"")</f>
        <v/>
      </c>
      <c r="Z129" s="17" t="str">
        <f>IFERROR(IF(Z$4=$D129,"x",IF(AND(((Z$4-$D129)/VLOOKUP($C129,Tableau1[],6,0))=INT(((Z$4-$D129)/VLOOKUP($C129,Tableau1[],6,0))),$C129&lt;&gt;""),"S","")),"")</f>
        <v>S</v>
      </c>
      <c r="AA129" s="17" t="str">
        <f>IFERROR(IF(AA$4=$D129,"x",IF(AND(((AA$4-$D129)/VLOOKUP($C129,Tableau1[],6,0))=INT(((AA$4-$D129)/VLOOKUP($C129,Tableau1[],6,0))),$C129&lt;&gt;""),"S","")),"")</f>
        <v/>
      </c>
      <c r="AB129" s="17" t="str">
        <f>IFERROR(IF(AB$4=$D129,"x",IF(AND(((AB$4-$D129)/VLOOKUP($C129,Tableau1[],6,0))=INT(((AB$4-$D129)/VLOOKUP($C129,Tableau1[],6,0))),$C129&lt;&gt;""),"S","")),"")</f>
        <v/>
      </c>
      <c r="AC129" s="17" t="str">
        <f>IFERROR(IF(AC$4=$D129,"x",IF(AND(((AC$4-$D129)/VLOOKUP($C129,Tableau1[],6,0))=INT(((AC$4-$D129)/VLOOKUP($C129,Tableau1[],6,0))),$C129&lt;&gt;""),"S","")),"")</f>
        <v/>
      </c>
      <c r="AD129" s="17" t="str">
        <f>IFERROR(IF(AD$4=$D129,"x",IF(AND(((AD$4-$D129)/VLOOKUP($C129,Tableau1[],6,0))=INT(((AD$4-$D129)/VLOOKUP($C129,Tableau1[],6,0))),$C129&lt;&gt;""),"S","")),"")</f>
        <v/>
      </c>
      <c r="AE129" s="17" t="str">
        <f>IFERROR(IF(AE$4=$D129,"x",IF(AND(((AE$4-$D129)/VLOOKUP($C129,Tableau1[],6,0))=INT(((AE$4-$D129)/VLOOKUP($C129,Tableau1[],6,0))),$C129&lt;&gt;""),"S","")),"")</f>
        <v/>
      </c>
      <c r="AF129" s="17" t="str">
        <f>IFERROR(IF(AF$4=$D129,"x",IF(AND(((AF$4-$D129)/VLOOKUP($C129,Tableau1[],6,0))=INT(((AF$4-$D129)/VLOOKUP($C129,Tableau1[],6,0))),$C129&lt;&gt;""),"S","")),"")</f>
        <v/>
      </c>
      <c r="AG129" s="17" t="str">
        <f>IFERROR(IF(AG$4=$D129,"x",IF(AND(((AG$4-$D129)/VLOOKUP($C129,Tableau1[],6,0))=INT(((AG$4-$D129)/VLOOKUP($C129,Tableau1[],6,0))),$C129&lt;&gt;""),"S","")),"")</f>
        <v>S</v>
      </c>
      <c r="AH129" s="55" t="str">
        <f>IFERROR(IF(AH$4=$D129,"x",IF(AND(((AH$4-$D129)/VLOOKUP($C129,Tableau1[],6,0))=INT(((AH$4-$D129)/VLOOKUP($C129,Tableau1[],6,0))),$C129&lt;&gt;""),"S","")),"")</f>
        <v/>
      </c>
      <c r="AK129" s="100"/>
      <c r="AL129" s="100"/>
      <c r="AM129" s="100"/>
      <c r="AN129" s="100"/>
      <c r="AO129" s="100"/>
      <c r="AP129" s="100"/>
      <c r="AQ129" s="100"/>
      <c r="AR129" s="100"/>
      <c r="AS129" s="100"/>
      <c r="AT129" s="100"/>
      <c r="AU129" s="100"/>
      <c r="AV129" s="100"/>
      <c r="AW129" s="100"/>
      <c r="AX129" s="100"/>
      <c r="AY129" s="100"/>
      <c r="AZ129" s="100"/>
      <c r="BA129" s="100"/>
      <c r="BB129" s="100"/>
      <c r="BC129" s="100"/>
      <c r="BD129" s="100"/>
      <c r="BE129" s="100"/>
      <c r="BF129" s="100"/>
      <c r="BG129" s="100"/>
      <c r="BH129" s="100"/>
      <c r="BI129" s="100"/>
      <c r="BJ129" s="100"/>
      <c r="BK129" s="100"/>
      <c r="BL129" s="100"/>
      <c r="BM129" s="100"/>
      <c r="BN129" s="100"/>
      <c r="BO129" s="100"/>
      <c r="BP129" s="100"/>
      <c r="BQ129" s="100"/>
      <c r="BR129" s="100"/>
      <c r="BS129" s="100"/>
      <c r="BT129" s="100"/>
      <c r="BU129" s="100"/>
      <c r="BV129" s="100"/>
      <c r="BW129" s="100"/>
      <c r="BX129" s="100"/>
    </row>
    <row r="130" spans="1:76">
      <c r="A130" s="93"/>
      <c r="B130" s="52"/>
      <c r="C130" s="5" t="s">
        <v>124</v>
      </c>
      <c r="D130" s="18">
        <f>IF(ISBLANK(C130),0,VLOOKUP(C130,Tableau1[],2,0))</f>
        <v>0</v>
      </c>
      <c r="E130" s="15">
        <f>IF(ISBLANK(C130),0,VLOOKUP(C130,Tableau1[],7,0))</f>
        <v>2</v>
      </c>
      <c r="F130" s="24">
        <f t="shared" si="13"/>
        <v>8.6666666666666661E-6</v>
      </c>
      <c r="G130" s="16" t="str">
        <f>IFERROR(IF(G$4=$D130,"x",IF(AND(((G$4-$D130)/VLOOKUP($C130,Tableau1[],6,0))=INT(((G$4-$D130)/VLOOKUP($C130,Tableau1[],6,0))),$C130&lt;&gt;""),"S","")),"")</f>
        <v/>
      </c>
      <c r="H130" s="17" t="str">
        <f>IFERROR(IF(H$4=$D130,"x",IF(AND(((H$4-$D130)/VLOOKUP($C130,Tableau1[],6,0))=INT(((H$4-$D130)/VLOOKUP($C130,Tableau1[],6,0))),$C130&lt;&gt;""),"S","")),"")</f>
        <v/>
      </c>
      <c r="I130" s="17" t="str">
        <f>IFERROR(IF(I$4=$D130,"x",IF(AND(((I$4-$D130)/VLOOKUP($C130,Tableau1[],6,0))=INT(((I$4-$D130)/VLOOKUP($C130,Tableau1[],6,0))),$C130&lt;&gt;""),"S","")),"")</f>
        <v/>
      </c>
      <c r="J130" s="17" t="str">
        <f>IFERROR(IF(J$4=$D130,"x",IF(AND(((J$4-$D130)/VLOOKUP($C130,Tableau1[],6,0))=INT(((J$4-$D130)/VLOOKUP($C130,Tableau1[],6,0))),$C130&lt;&gt;""),"S","")),"")</f>
        <v/>
      </c>
      <c r="K130" s="17" t="str">
        <f>IFERROR(IF(K$4=$D130,"x",IF(AND(((K$4-$D130)/VLOOKUP($C130,Tableau1[],6,0))=INT(((K$4-$D130)/VLOOKUP($C130,Tableau1[],6,0))),$C130&lt;&gt;""),"S","")),"")</f>
        <v/>
      </c>
      <c r="L130" s="17" t="str">
        <f>IFERROR(IF(L$4=$D130,"x",IF(AND(((L$4-$D130)/VLOOKUP($C130,Tableau1[],6,0))=INT(((L$4-$D130)/VLOOKUP($C130,Tableau1[],6,0))),$C130&lt;&gt;""),"S","")),"")</f>
        <v>S</v>
      </c>
      <c r="M130" s="17" t="str">
        <f>IFERROR(IF(M$4=$D130,"x",IF(AND(((M$4-$D130)/VLOOKUP($C130,Tableau1[],6,0))=INT(((M$4-$D130)/VLOOKUP($C130,Tableau1[],6,0))),$C130&lt;&gt;""),"S","")),"")</f>
        <v/>
      </c>
      <c r="N130" s="17" t="str">
        <f>IFERROR(IF(N$4=$D130,"x",IF(AND(((N$4-$D130)/VLOOKUP($C130,Tableau1[],6,0))=INT(((N$4-$D130)/VLOOKUP($C130,Tableau1[],6,0))),$C130&lt;&gt;""),"S","")),"")</f>
        <v/>
      </c>
      <c r="O130" s="17" t="str">
        <f>IFERROR(IF(O$4=$D130,"x",IF(AND(((O$4-$D130)/VLOOKUP($C130,Tableau1[],6,0))=INT(((O$4-$D130)/VLOOKUP($C130,Tableau1[],6,0))),$C130&lt;&gt;""),"S","")),"")</f>
        <v/>
      </c>
      <c r="P130" s="17" t="str">
        <f>IFERROR(IF(P$4=$D130,"x",IF(AND(((P$4-$D130)/VLOOKUP($C130,Tableau1[],6,0))=INT(((P$4-$D130)/VLOOKUP($C130,Tableau1[],6,0))),$C130&lt;&gt;""),"S","")),"")</f>
        <v/>
      </c>
      <c r="Q130" s="17" t="str">
        <f>IFERROR(IF(Q$4=$D130,"x",IF(AND(((Q$4-$D130)/VLOOKUP($C130,Tableau1[],6,0))=INT(((Q$4-$D130)/VLOOKUP($C130,Tableau1[],6,0))),$C130&lt;&gt;""),"S","")),"")</f>
        <v/>
      </c>
      <c r="R130" s="17" t="str">
        <f>IFERROR(IF(R$4=$D130,"x",IF(AND(((R$4-$D130)/VLOOKUP($C130,Tableau1[],6,0))=INT(((R$4-$D130)/VLOOKUP($C130,Tableau1[],6,0))),$C130&lt;&gt;""),"S","")),"")</f>
        <v/>
      </c>
      <c r="S130" s="17" t="str">
        <f>IFERROR(IF(S$4=$D130,"x",IF(AND(((S$4-$D130)/VLOOKUP($C130,Tableau1[],6,0))=INT(((S$4-$D130)/VLOOKUP($C130,Tableau1[],6,0))),$C130&lt;&gt;""),"S","")),"")</f>
        <v>S</v>
      </c>
      <c r="T130" s="17" t="str">
        <f>IFERROR(IF(T$4=$D130,"x",IF(AND(((T$4-$D130)/VLOOKUP($C130,Tableau1[],6,0))=INT(((T$4-$D130)/VLOOKUP($C130,Tableau1[],6,0))),$C130&lt;&gt;""),"S","")),"")</f>
        <v/>
      </c>
      <c r="U130" s="17" t="str">
        <f>IFERROR(IF(U$4=$D130,"x",IF(AND(((U$4-$D130)/VLOOKUP($C130,Tableau1[],6,0))=INT(((U$4-$D130)/VLOOKUP($C130,Tableau1[],6,0))),$C130&lt;&gt;""),"S","")),"")</f>
        <v/>
      </c>
      <c r="V130" s="17" t="str">
        <f>IFERROR(IF(V$4=$D130,"x",IF(AND(((V$4-$D130)/VLOOKUP($C130,Tableau1[],6,0))=INT(((V$4-$D130)/VLOOKUP($C130,Tableau1[],6,0))),$C130&lt;&gt;""),"S","")),"")</f>
        <v/>
      </c>
      <c r="W130" s="17" t="str">
        <f>IFERROR(IF(W$4=$D130,"x",IF(AND(((W$4-$D130)/VLOOKUP($C130,Tableau1[],6,0))=INT(((W$4-$D130)/VLOOKUP($C130,Tableau1[],6,0))),$C130&lt;&gt;""),"S","")),"")</f>
        <v/>
      </c>
      <c r="X130" s="17" t="str">
        <f>IFERROR(IF(X$4=$D130,"x",IF(AND(((X$4-$D130)/VLOOKUP($C130,Tableau1[],6,0))=INT(((X$4-$D130)/VLOOKUP($C130,Tableau1[],6,0))),$C130&lt;&gt;""),"S","")),"")</f>
        <v/>
      </c>
      <c r="Y130" s="17" t="str">
        <f>IFERROR(IF(Y$4=$D130,"x",IF(AND(((Y$4-$D130)/VLOOKUP($C130,Tableau1[],6,0))=INT(((Y$4-$D130)/VLOOKUP($C130,Tableau1[],6,0))),$C130&lt;&gt;""),"S","")),"")</f>
        <v/>
      </c>
      <c r="Z130" s="17" t="str">
        <f>IFERROR(IF(Z$4=$D130,"x",IF(AND(((Z$4-$D130)/VLOOKUP($C130,Tableau1[],6,0))=INT(((Z$4-$D130)/VLOOKUP($C130,Tableau1[],6,0))),$C130&lt;&gt;""),"S","")),"")</f>
        <v>S</v>
      </c>
      <c r="AA130" s="17" t="str">
        <f>IFERROR(IF(AA$4=$D130,"x",IF(AND(((AA$4-$D130)/VLOOKUP($C130,Tableau1[],6,0))=INT(((AA$4-$D130)/VLOOKUP($C130,Tableau1[],6,0))),$C130&lt;&gt;""),"S","")),"")</f>
        <v/>
      </c>
      <c r="AB130" s="17" t="str">
        <f>IFERROR(IF(AB$4=$D130,"x",IF(AND(((AB$4-$D130)/VLOOKUP($C130,Tableau1[],6,0))=INT(((AB$4-$D130)/VLOOKUP($C130,Tableau1[],6,0))),$C130&lt;&gt;""),"S","")),"")</f>
        <v/>
      </c>
      <c r="AC130" s="17" t="str">
        <f>IFERROR(IF(AC$4=$D130,"x",IF(AND(((AC$4-$D130)/VLOOKUP($C130,Tableau1[],6,0))=INT(((AC$4-$D130)/VLOOKUP($C130,Tableau1[],6,0))),$C130&lt;&gt;""),"S","")),"")</f>
        <v/>
      </c>
      <c r="AD130" s="17" t="str">
        <f>IFERROR(IF(AD$4=$D130,"x",IF(AND(((AD$4-$D130)/VLOOKUP($C130,Tableau1[],6,0))=INT(((AD$4-$D130)/VLOOKUP($C130,Tableau1[],6,0))),$C130&lt;&gt;""),"S","")),"")</f>
        <v/>
      </c>
      <c r="AE130" s="17" t="str">
        <f>IFERROR(IF(AE$4=$D130,"x",IF(AND(((AE$4-$D130)/VLOOKUP($C130,Tableau1[],6,0))=INT(((AE$4-$D130)/VLOOKUP($C130,Tableau1[],6,0))),$C130&lt;&gt;""),"S","")),"")</f>
        <v/>
      </c>
      <c r="AF130" s="17" t="str">
        <f>IFERROR(IF(AF$4=$D130,"x",IF(AND(((AF$4-$D130)/VLOOKUP($C130,Tableau1[],6,0))=INT(((AF$4-$D130)/VLOOKUP($C130,Tableau1[],6,0))),$C130&lt;&gt;""),"S","")),"")</f>
        <v/>
      </c>
      <c r="AG130" s="17" t="str">
        <f>IFERROR(IF(AG$4=$D130,"x",IF(AND(((AG$4-$D130)/VLOOKUP($C130,Tableau1[],6,0))=INT(((AG$4-$D130)/VLOOKUP($C130,Tableau1[],6,0))),$C130&lt;&gt;""),"S","")),"")</f>
        <v>S</v>
      </c>
      <c r="AH130" s="55" t="str">
        <f>IFERROR(IF(AH$4=$D130,"x",IF(AND(((AH$4-$D130)/VLOOKUP($C130,Tableau1[],6,0))=INT(((AH$4-$D130)/VLOOKUP($C130,Tableau1[],6,0))),$C130&lt;&gt;""),"S","")),"")</f>
        <v/>
      </c>
      <c r="AK130" s="100"/>
      <c r="AL130" s="100"/>
      <c r="AM130" s="100"/>
      <c r="AN130" s="100"/>
      <c r="AO130" s="100"/>
      <c r="AP130" s="100"/>
      <c r="AQ130" s="100"/>
      <c r="AR130" s="100"/>
      <c r="AS130" s="100"/>
      <c r="AT130" s="100"/>
      <c r="AU130" s="100"/>
      <c r="AV130" s="100"/>
      <c r="AW130" s="100"/>
      <c r="AX130" s="100"/>
      <c r="AY130" s="100"/>
      <c r="AZ130" s="100"/>
      <c r="BA130" s="100"/>
      <c r="BB130" s="100"/>
      <c r="BC130" s="100"/>
      <c r="BD130" s="100"/>
      <c r="BE130" s="100"/>
      <c r="BF130" s="100"/>
      <c r="BG130" s="100"/>
      <c r="BH130" s="100"/>
      <c r="BI130" s="100"/>
      <c r="BJ130" s="100"/>
      <c r="BK130" s="100"/>
      <c r="BL130" s="100"/>
      <c r="BM130" s="100"/>
      <c r="BN130" s="100"/>
      <c r="BO130" s="100"/>
      <c r="BP130" s="100"/>
      <c r="BQ130" s="100"/>
      <c r="BR130" s="100"/>
      <c r="BS130" s="100"/>
      <c r="BT130" s="100"/>
      <c r="BU130" s="100"/>
      <c r="BV130" s="100"/>
      <c r="BW130" s="100"/>
      <c r="BX130" s="100"/>
    </row>
    <row r="131" spans="1:76">
      <c r="A131" s="93"/>
      <c r="B131" s="52"/>
      <c r="C131" s="5" t="s">
        <v>125</v>
      </c>
      <c r="D131" s="18">
        <f>IF(ISBLANK(C131),0,VLOOKUP(C131,Tableau1[],2,0))</f>
        <v>0</v>
      </c>
      <c r="E131" s="15">
        <f>IF(ISBLANK(C131),0,VLOOKUP(C131,Tableau1[],7,0))</f>
        <v>20</v>
      </c>
      <c r="F131" s="24">
        <f t="shared" si="13"/>
        <v>8.6666666666666668E-5</v>
      </c>
      <c r="G131" s="16" t="str">
        <f>IFERROR(IF(G$4=$D131,"x",IF(AND(((G$4-$D131)/VLOOKUP($C131,Tableau1[],6,0))=INT(((G$4-$D131)/VLOOKUP($C131,Tableau1[],6,0))),$C131&lt;&gt;""),"S","")),"")</f>
        <v/>
      </c>
      <c r="H131" s="17" t="str">
        <f>IFERROR(IF(H$4=$D131,"x",IF(AND(((H$4-$D131)/VLOOKUP($C131,Tableau1[],6,0))=INT(((H$4-$D131)/VLOOKUP($C131,Tableau1[],6,0))),$C131&lt;&gt;""),"S","")),"")</f>
        <v/>
      </c>
      <c r="I131" s="17" t="str">
        <f>IFERROR(IF(I$4=$D131,"x",IF(AND(((I$4-$D131)/VLOOKUP($C131,Tableau1[],6,0))=INT(((I$4-$D131)/VLOOKUP($C131,Tableau1[],6,0))),$C131&lt;&gt;""),"S","")),"")</f>
        <v/>
      </c>
      <c r="J131" s="17" t="str">
        <f>IFERROR(IF(J$4=$D131,"x",IF(AND(((J$4-$D131)/VLOOKUP($C131,Tableau1[],6,0))=INT(((J$4-$D131)/VLOOKUP($C131,Tableau1[],6,0))),$C131&lt;&gt;""),"S","")),"")</f>
        <v/>
      </c>
      <c r="K131" s="17" t="str">
        <f>IFERROR(IF(K$4=$D131,"x",IF(AND(((K$4-$D131)/VLOOKUP($C131,Tableau1[],6,0))=INT(((K$4-$D131)/VLOOKUP($C131,Tableau1[],6,0))),$C131&lt;&gt;""),"S","")),"")</f>
        <v/>
      </c>
      <c r="L131" s="17" t="str">
        <f>IFERROR(IF(L$4=$D131,"x",IF(AND(((L$4-$D131)/VLOOKUP($C131,Tableau1[],6,0))=INT(((L$4-$D131)/VLOOKUP($C131,Tableau1[],6,0))),$C131&lt;&gt;""),"S","")),"")</f>
        <v>S</v>
      </c>
      <c r="M131" s="17" t="str">
        <f>IFERROR(IF(M$4=$D131,"x",IF(AND(((M$4-$D131)/VLOOKUP($C131,Tableau1[],6,0))=INT(((M$4-$D131)/VLOOKUP($C131,Tableau1[],6,0))),$C131&lt;&gt;""),"S","")),"")</f>
        <v/>
      </c>
      <c r="N131" s="17" t="str">
        <f>IFERROR(IF(N$4=$D131,"x",IF(AND(((N$4-$D131)/VLOOKUP($C131,Tableau1[],6,0))=INT(((N$4-$D131)/VLOOKUP($C131,Tableau1[],6,0))),$C131&lt;&gt;""),"S","")),"")</f>
        <v/>
      </c>
      <c r="O131" s="17" t="str">
        <f>IFERROR(IF(O$4=$D131,"x",IF(AND(((O$4-$D131)/VLOOKUP($C131,Tableau1[],6,0))=INT(((O$4-$D131)/VLOOKUP($C131,Tableau1[],6,0))),$C131&lt;&gt;""),"S","")),"")</f>
        <v/>
      </c>
      <c r="P131" s="17" t="str">
        <f>IFERROR(IF(P$4=$D131,"x",IF(AND(((P$4-$D131)/VLOOKUP($C131,Tableau1[],6,0))=INT(((P$4-$D131)/VLOOKUP($C131,Tableau1[],6,0))),$C131&lt;&gt;""),"S","")),"")</f>
        <v/>
      </c>
      <c r="Q131" s="17" t="str">
        <f>IFERROR(IF(Q$4=$D131,"x",IF(AND(((Q$4-$D131)/VLOOKUP($C131,Tableau1[],6,0))=INT(((Q$4-$D131)/VLOOKUP($C131,Tableau1[],6,0))),$C131&lt;&gt;""),"S","")),"")</f>
        <v/>
      </c>
      <c r="R131" s="17" t="str">
        <f>IFERROR(IF(R$4=$D131,"x",IF(AND(((R$4-$D131)/VLOOKUP($C131,Tableau1[],6,0))=INT(((R$4-$D131)/VLOOKUP($C131,Tableau1[],6,0))),$C131&lt;&gt;""),"S","")),"")</f>
        <v/>
      </c>
      <c r="S131" s="17" t="str">
        <f>IFERROR(IF(S$4=$D131,"x",IF(AND(((S$4-$D131)/VLOOKUP($C131,Tableau1[],6,0))=INT(((S$4-$D131)/VLOOKUP($C131,Tableau1[],6,0))),$C131&lt;&gt;""),"S","")),"")</f>
        <v>S</v>
      </c>
      <c r="T131" s="17" t="str">
        <f>IFERROR(IF(T$4=$D131,"x",IF(AND(((T$4-$D131)/VLOOKUP($C131,Tableau1[],6,0))=INT(((T$4-$D131)/VLOOKUP($C131,Tableau1[],6,0))),$C131&lt;&gt;""),"S","")),"")</f>
        <v/>
      </c>
      <c r="U131" s="17" t="str">
        <f>IFERROR(IF(U$4=$D131,"x",IF(AND(((U$4-$D131)/VLOOKUP($C131,Tableau1[],6,0))=INT(((U$4-$D131)/VLOOKUP($C131,Tableau1[],6,0))),$C131&lt;&gt;""),"S","")),"")</f>
        <v/>
      </c>
      <c r="V131" s="17" t="str">
        <f>IFERROR(IF(V$4=$D131,"x",IF(AND(((V$4-$D131)/VLOOKUP($C131,Tableau1[],6,0))=INT(((V$4-$D131)/VLOOKUP($C131,Tableau1[],6,0))),$C131&lt;&gt;""),"S","")),"")</f>
        <v/>
      </c>
      <c r="W131" s="17" t="str">
        <f>IFERROR(IF(W$4=$D131,"x",IF(AND(((W$4-$D131)/VLOOKUP($C131,Tableau1[],6,0))=INT(((W$4-$D131)/VLOOKUP($C131,Tableau1[],6,0))),$C131&lt;&gt;""),"S","")),"")</f>
        <v/>
      </c>
      <c r="X131" s="17" t="str">
        <f>IFERROR(IF(X$4=$D131,"x",IF(AND(((X$4-$D131)/VLOOKUP($C131,Tableau1[],6,0))=INT(((X$4-$D131)/VLOOKUP($C131,Tableau1[],6,0))),$C131&lt;&gt;""),"S","")),"")</f>
        <v/>
      </c>
      <c r="Y131" s="17" t="str">
        <f>IFERROR(IF(Y$4=$D131,"x",IF(AND(((Y$4-$D131)/VLOOKUP($C131,Tableau1[],6,0))=INT(((Y$4-$D131)/VLOOKUP($C131,Tableau1[],6,0))),$C131&lt;&gt;""),"S","")),"")</f>
        <v/>
      </c>
      <c r="Z131" s="17" t="str">
        <f>IFERROR(IF(Z$4=$D131,"x",IF(AND(((Z$4-$D131)/VLOOKUP($C131,Tableau1[],6,0))=INT(((Z$4-$D131)/VLOOKUP($C131,Tableau1[],6,0))),$C131&lt;&gt;""),"S","")),"")</f>
        <v>S</v>
      </c>
      <c r="AA131" s="17" t="str">
        <f>IFERROR(IF(AA$4=$D131,"x",IF(AND(((AA$4-$D131)/VLOOKUP($C131,Tableau1[],6,0))=INT(((AA$4-$D131)/VLOOKUP($C131,Tableau1[],6,0))),$C131&lt;&gt;""),"S","")),"")</f>
        <v/>
      </c>
      <c r="AB131" s="17" t="str">
        <f>IFERROR(IF(AB$4=$D131,"x",IF(AND(((AB$4-$D131)/VLOOKUP($C131,Tableau1[],6,0))=INT(((AB$4-$D131)/VLOOKUP($C131,Tableau1[],6,0))),$C131&lt;&gt;""),"S","")),"")</f>
        <v/>
      </c>
      <c r="AC131" s="17" t="str">
        <f>IFERROR(IF(AC$4=$D131,"x",IF(AND(((AC$4-$D131)/VLOOKUP($C131,Tableau1[],6,0))=INT(((AC$4-$D131)/VLOOKUP($C131,Tableau1[],6,0))),$C131&lt;&gt;""),"S","")),"")</f>
        <v/>
      </c>
      <c r="AD131" s="17" t="str">
        <f>IFERROR(IF(AD$4=$D131,"x",IF(AND(((AD$4-$D131)/VLOOKUP($C131,Tableau1[],6,0))=INT(((AD$4-$D131)/VLOOKUP($C131,Tableau1[],6,0))),$C131&lt;&gt;""),"S","")),"")</f>
        <v/>
      </c>
      <c r="AE131" s="17" t="str">
        <f>IFERROR(IF(AE$4=$D131,"x",IF(AND(((AE$4-$D131)/VLOOKUP($C131,Tableau1[],6,0))=INT(((AE$4-$D131)/VLOOKUP($C131,Tableau1[],6,0))),$C131&lt;&gt;""),"S","")),"")</f>
        <v/>
      </c>
      <c r="AF131" s="17" t="str">
        <f>IFERROR(IF(AF$4=$D131,"x",IF(AND(((AF$4-$D131)/VLOOKUP($C131,Tableau1[],6,0))=INT(((AF$4-$D131)/VLOOKUP($C131,Tableau1[],6,0))),$C131&lt;&gt;""),"S","")),"")</f>
        <v/>
      </c>
      <c r="AG131" s="17" t="str">
        <f>IFERROR(IF(AG$4=$D131,"x",IF(AND(((AG$4-$D131)/VLOOKUP($C131,Tableau1[],6,0))=INT(((AG$4-$D131)/VLOOKUP($C131,Tableau1[],6,0))),$C131&lt;&gt;""),"S","")),"")</f>
        <v>S</v>
      </c>
      <c r="AH131" s="55" t="str">
        <f>IFERROR(IF(AH$4=$D131,"x",IF(AND(((AH$4-$D131)/VLOOKUP($C131,Tableau1[],6,0))=INT(((AH$4-$D131)/VLOOKUP($C131,Tableau1[],6,0))),$C131&lt;&gt;""),"S","")),"")</f>
        <v/>
      </c>
      <c r="AK131" s="100"/>
      <c r="AL131" s="100"/>
      <c r="AM131" s="100"/>
      <c r="AN131" s="100"/>
      <c r="AO131" s="100"/>
      <c r="AP131" s="100"/>
      <c r="AQ131" s="100"/>
      <c r="AR131" s="100"/>
      <c r="AS131" s="100"/>
      <c r="AT131" s="100"/>
      <c r="AU131" s="100"/>
      <c r="AV131" s="100"/>
      <c r="AW131" s="100"/>
      <c r="AX131" s="100"/>
      <c r="AY131" s="100"/>
      <c r="AZ131" s="100"/>
      <c r="BA131" s="100"/>
      <c r="BB131" s="100"/>
      <c r="BC131" s="100"/>
      <c r="BD131" s="100"/>
      <c r="BE131" s="100"/>
      <c r="BF131" s="100"/>
      <c r="BG131" s="100"/>
      <c r="BH131" s="100"/>
      <c r="BI131" s="100"/>
      <c r="BJ131" s="100"/>
      <c r="BK131" s="100"/>
      <c r="BL131" s="100"/>
      <c r="BM131" s="100"/>
      <c r="BN131" s="100"/>
      <c r="BO131" s="100"/>
      <c r="BP131" s="100"/>
      <c r="BQ131" s="100"/>
      <c r="BR131" s="100"/>
      <c r="BS131" s="100"/>
      <c r="BT131" s="100"/>
      <c r="BU131" s="100"/>
      <c r="BV131" s="100"/>
      <c r="BW131" s="100"/>
      <c r="BX131" s="100"/>
    </row>
    <row r="132" spans="1:76">
      <c r="A132" s="93"/>
      <c r="B132" s="52"/>
      <c r="C132" s="5" t="s">
        <v>126</v>
      </c>
      <c r="D132" s="18">
        <f>IF(ISBLANK(C132),0,VLOOKUP(C132,Tableau1[],2,0))</f>
        <v>0</v>
      </c>
      <c r="E132" s="15">
        <f>IF(ISBLANK(C132),0,VLOOKUP(C132,Tableau1[],7,0))</f>
        <v>20</v>
      </c>
      <c r="F132" s="24">
        <f t="shared" si="13"/>
        <v>8.6666666666666668E-5</v>
      </c>
      <c r="G132" s="16" t="str">
        <f>IFERROR(IF(G$4=$D132,"x",IF(AND(((G$4-$D132)/VLOOKUP($C132,Tableau1[],6,0))=INT(((G$4-$D132)/VLOOKUP($C132,Tableau1[],6,0))),$C132&lt;&gt;""),"S","")),"")</f>
        <v/>
      </c>
      <c r="H132" s="17" t="str">
        <f>IFERROR(IF(H$4=$D132,"x",IF(AND(((H$4-$D132)/VLOOKUP($C132,Tableau1[],6,0))=INT(((H$4-$D132)/VLOOKUP($C132,Tableau1[],6,0))),$C132&lt;&gt;""),"S","")),"")</f>
        <v/>
      </c>
      <c r="I132" s="17" t="str">
        <f>IFERROR(IF(I$4=$D132,"x",IF(AND(((I$4-$D132)/VLOOKUP($C132,Tableau1[],6,0))=INT(((I$4-$D132)/VLOOKUP($C132,Tableau1[],6,0))),$C132&lt;&gt;""),"S","")),"")</f>
        <v/>
      </c>
      <c r="J132" s="17" t="str">
        <f>IFERROR(IF(J$4=$D132,"x",IF(AND(((J$4-$D132)/VLOOKUP($C132,Tableau1[],6,0))=INT(((J$4-$D132)/VLOOKUP($C132,Tableau1[],6,0))),$C132&lt;&gt;""),"S","")),"")</f>
        <v/>
      </c>
      <c r="K132" s="17" t="str">
        <f>IFERROR(IF(K$4=$D132,"x",IF(AND(((K$4-$D132)/VLOOKUP($C132,Tableau1[],6,0))=INT(((K$4-$D132)/VLOOKUP($C132,Tableau1[],6,0))),$C132&lt;&gt;""),"S","")),"")</f>
        <v/>
      </c>
      <c r="L132" s="17" t="str">
        <f>IFERROR(IF(L$4=$D132,"x",IF(AND(((L$4-$D132)/VLOOKUP($C132,Tableau1[],6,0))=INT(((L$4-$D132)/VLOOKUP($C132,Tableau1[],6,0))),$C132&lt;&gt;""),"S","")),"")</f>
        <v/>
      </c>
      <c r="M132" s="17" t="str">
        <f>IFERROR(IF(M$4=$D132,"x",IF(AND(((M$4-$D132)/VLOOKUP($C132,Tableau1[],6,0))=INT(((M$4-$D132)/VLOOKUP($C132,Tableau1[],6,0))),$C132&lt;&gt;""),"S","")),"")</f>
        <v/>
      </c>
      <c r="N132" s="17" t="str">
        <f>IFERROR(IF(N$4=$D132,"x",IF(AND(((N$4-$D132)/VLOOKUP($C132,Tableau1[],6,0))=INT(((N$4-$D132)/VLOOKUP($C132,Tableau1[],6,0))),$C132&lt;&gt;""),"S","")),"")</f>
        <v/>
      </c>
      <c r="O132" s="17" t="str">
        <f>IFERROR(IF(O$4=$D132,"x",IF(AND(((O$4-$D132)/VLOOKUP($C132,Tableau1[],6,0))=INT(((O$4-$D132)/VLOOKUP($C132,Tableau1[],6,0))),$C132&lt;&gt;""),"S","")),"")</f>
        <v/>
      </c>
      <c r="P132" s="17" t="str">
        <f>IFERROR(IF(P$4=$D132,"x",IF(AND(((P$4-$D132)/VLOOKUP($C132,Tableau1[],6,0))=INT(((P$4-$D132)/VLOOKUP($C132,Tableau1[],6,0))),$C132&lt;&gt;""),"S","")),"")</f>
        <v/>
      </c>
      <c r="Q132" s="17" t="str">
        <f>IFERROR(IF(Q$4=$D132,"x",IF(AND(((Q$4-$D132)/VLOOKUP($C132,Tableau1[],6,0))=INT(((Q$4-$D132)/VLOOKUP($C132,Tableau1[],6,0))),$C132&lt;&gt;""),"S","")),"")</f>
        <v>S</v>
      </c>
      <c r="R132" s="17" t="str">
        <f>IFERROR(IF(R$4=$D132,"x",IF(AND(((R$4-$D132)/VLOOKUP($C132,Tableau1[],6,0))=INT(((R$4-$D132)/VLOOKUP($C132,Tableau1[],6,0))),$C132&lt;&gt;""),"S","")),"")</f>
        <v/>
      </c>
      <c r="S132" s="17" t="str">
        <f>IFERROR(IF(S$4=$D132,"x",IF(AND(((S$4-$D132)/VLOOKUP($C132,Tableau1[],6,0))=INT(((S$4-$D132)/VLOOKUP($C132,Tableau1[],6,0))),$C132&lt;&gt;""),"S","")),"")</f>
        <v/>
      </c>
      <c r="T132" s="17" t="str">
        <f>IFERROR(IF(T$4=$D132,"x",IF(AND(((T$4-$D132)/VLOOKUP($C132,Tableau1[],6,0))=INT(((T$4-$D132)/VLOOKUP($C132,Tableau1[],6,0))),$C132&lt;&gt;""),"S","")),"")</f>
        <v/>
      </c>
      <c r="U132" s="17" t="str">
        <f>IFERROR(IF(U$4=$D132,"x",IF(AND(((U$4-$D132)/VLOOKUP($C132,Tableau1[],6,0))=INT(((U$4-$D132)/VLOOKUP($C132,Tableau1[],6,0))),$C132&lt;&gt;""),"S","")),"")</f>
        <v/>
      </c>
      <c r="V132" s="17" t="str">
        <f>IFERROR(IF(V$4=$D132,"x",IF(AND(((V$4-$D132)/VLOOKUP($C132,Tableau1[],6,0))=INT(((V$4-$D132)/VLOOKUP($C132,Tableau1[],6,0))),$C132&lt;&gt;""),"S","")),"")</f>
        <v/>
      </c>
      <c r="W132" s="17" t="str">
        <f>IFERROR(IF(W$4=$D132,"x",IF(AND(((W$4-$D132)/VLOOKUP($C132,Tableau1[],6,0))=INT(((W$4-$D132)/VLOOKUP($C132,Tableau1[],6,0))),$C132&lt;&gt;""),"S","")),"")</f>
        <v/>
      </c>
      <c r="X132" s="17" t="str">
        <f>IFERROR(IF(X$4=$D132,"x",IF(AND(((X$4-$D132)/VLOOKUP($C132,Tableau1[],6,0))=INT(((X$4-$D132)/VLOOKUP($C132,Tableau1[],6,0))),$C132&lt;&gt;""),"S","")),"")</f>
        <v/>
      </c>
      <c r="Y132" s="17" t="str">
        <f>IFERROR(IF(Y$4=$D132,"x",IF(AND(((Y$4-$D132)/VLOOKUP($C132,Tableau1[],6,0))=INT(((Y$4-$D132)/VLOOKUP($C132,Tableau1[],6,0))),$C132&lt;&gt;""),"S","")),"")</f>
        <v/>
      </c>
      <c r="Z132" s="17" t="str">
        <f>IFERROR(IF(Z$4=$D132,"x",IF(AND(((Z$4-$D132)/VLOOKUP($C132,Tableau1[],6,0))=INT(((Z$4-$D132)/VLOOKUP($C132,Tableau1[],6,0))),$C132&lt;&gt;""),"S","")),"")</f>
        <v/>
      </c>
      <c r="AA132" s="17" t="str">
        <f>IFERROR(IF(AA$4=$D132,"x",IF(AND(((AA$4-$D132)/VLOOKUP($C132,Tableau1[],6,0))=INT(((AA$4-$D132)/VLOOKUP($C132,Tableau1[],6,0))),$C132&lt;&gt;""),"S","")),"")</f>
        <v/>
      </c>
      <c r="AB132" s="17" t="str">
        <f>IFERROR(IF(AB$4=$D132,"x",IF(AND(((AB$4-$D132)/VLOOKUP($C132,Tableau1[],6,0))=INT(((AB$4-$D132)/VLOOKUP($C132,Tableau1[],6,0))),$C132&lt;&gt;""),"S","")),"")</f>
        <v/>
      </c>
      <c r="AC132" s="17" t="str">
        <f>IFERROR(IF(AC$4=$D132,"x",IF(AND(((AC$4-$D132)/VLOOKUP($C132,Tableau1[],6,0))=INT(((AC$4-$D132)/VLOOKUP($C132,Tableau1[],6,0))),$C132&lt;&gt;""),"S","")),"")</f>
        <v/>
      </c>
      <c r="AD132" s="17" t="str">
        <f>IFERROR(IF(AD$4=$D132,"x",IF(AND(((AD$4-$D132)/VLOOKUP($C132,Tableau1[],6,0))=INT(((AD$4-$D132)/VLOOKUP($C132,Tableau1[],6,0))),$C132&lt;&gt;""),"S","")),"")</f>
        <v/>
      </c>
      <c r="AE132" s="17" t="str">
        <f>IFERROR(IF(AE$4=$D132,"x",IF(AND(((AE$4-$D132)/VLOOKUP($C132,Tableau1[],6,0))=INT(((AE$4-$D132)/VLOOKUP($C132,Tableau1[],6,0))),$C132&lt;&gt;""),"S","")),"")</f>
        <v/>
      </c>
      <c r="AF132" s="17" t="str">
        <f>IFERROR(IF(AF$4=$D132,"x",IF(AND(((AF$4-$D132)/VLOOKUP($C132,Tableau1[],6,0))=INT(((AF$4-$D132)/VLOOKUP($C132,Tableau1[],6,0))),$C132&lt;&gt;""),"S","")),"")</f>
        <v>S</v>
      </c>
      <c r="AG132" s="17" t="str">
        <f>IFERROR(IF(AG$4=$D132,"x",IF(AND(((AG$4-$D132)/VLOOKUP($C132,Tableau1[],6,0))=INT(((AG$4-$D132)/VLOOKUP($C132,Tableau1[],6,0))),$C132&lt;&gt;""),"S","")),"")</f>
        <v/>
      </c>
      <c r="AH132" s="55" t="str">
        <f>IFERROR(IF(AH$4=$D132,"x",IF(AND(((AH$4-$D132)/VLOOKUP($C132,Tableau1[],6,0))=INT(((AH$4-$D132)/VLOOKUP($C132,Tableau1[],6,0))),$C132&lt;&gt;""),"S","")),"")</f>
        <v/>
      </c>
      <c r="AK132" s="100"/>
      <c r="AL132" s="100"/>
      <c r="AM132" s="100"/>
      <c r="AN132" s="100"/>
      <c r="AO132" s="100"/>
      <c r="AP132" s="100"/>
      <c r="AQ132" s="100"/>
      <c r="AR132" s="100"/>
      <c r="AS132" s="100"/>
      <c r="AT132" s="100"/>
      <c r="AU132" s="100"/>
      <c r="AV132" s="100"/>
      <c r="AW132" s="100"/>
      <c r="AX132" s="100"/>
      <c r="AY132" s="100"/>
      <c r="AZ132" s="100"/>
      <c r="BA132" s="100"/>
      <c r="BB132" s="100"/>
      <c r="BC132" s="100"/>
      <c r="BD132" s="100"/>
      <c r="BE132" s="100"/>
      <c r="BF132" s="100"/>
      <c r="BG132" s="100"/>
      <c r="BH132" s="100"/>
      <c r="BI132" s="100"/>
      <c r="BJ132" s="100"/>
      <c r="BK132" s="100"/>
      <c r="BL132" s="100"/>
      <c r="BM132" s="100"/>
      <c r="BN132" s="100"/>
      <c r="BO132" s="100"/>
      <c r="BP132" s="100"/>
      <c r="BQ132" s="100"/>
      <c r="BR132" s="100"/>
      <c r="BS132" s="100"/>
      <c r="BT132" s="100"/>
      <c r="BU132" s="100"/>
      <c r="BV132" s="100"/>
      <c r="BW132" s="100"/>
      <c r="BX132" s="100"/>
    </row>
    <row r="133" spans="1:76">
      <c r="A133" s="93"/>
      <c r="B133" s="52"/>
      <c r="C133" s="5" t="s">
        <v>127</v>
      </c>
      <c r="D133" s="18"/>
      <c r="E133" s="15">
        <f>IF(ISBLANK(C133),0,VLOOKUP(C133,Tableau1[],7,0))</f>
        <v>10</v>
      </c>
      <c r="F133" s="24">
        <f t="shared" si="13"/>
        <v>4.3333333333333334E-5</v>
      </c>
      <c r="G133" s="16" t="str">
        <f>IFERROR(IF(G$4=$D133,"x",IF(AND(((G$4-$D133)/VLOOKUP($C133,Tableau1[],6,0))=INT(((G$4-$D133)/VLOOKUP($C133,Tableau1[],6,0))),$C133&lt;&gt;""),"S","")),"")</f>
        <v/>
      </c>
      <c r="H133" s="17" t="str">
        <f>IFERROR(IF(H$4=$D133,"x",IF(AND(((H$4-$D133)/VLOOKUP($C133,Tableau1[],6,0))=INT(((H$4-$D133)/VLOOKUP($C133,Tableau1[],6,0))),$C133&lt;&gt;""),"S","")),"")</f>
        <v/>
      </c>
      <c r="I133" s="17" t="str">
        <f>IFERROR(IF(I$4=$D133,"x",IF(AND(((I$4-$D133)/VLOOKUP($C133,Tableau1[],6,0))=INT(((I$4-$D133)/VLOOKUP($C133,Tableau1[],6,0))),$C133&lt;&gt;""),"S","")),"")</f>
        <v/>
      </c>
      <c r="J133" s="17" t="str">
        <f>IFERROR(IF(J$4=$D133,"x",IF(AND(((J$4-$D133)/VLOOKUP($C133,Tableau1[],6,0))=INT(((J$4-$D133)/VLOOKUP($C133,Tableau1[],6,0))),$C133&lt;&gt;""),"S","")),"")</f>
        <v/>
      </c>
      <c r="K133" s="17" t="str">
        <f>IFERROR(IF(K$4=$D133,"x",IF(AND(((K$4-$D133)/VLOOKUP($C133,Tableau1[],6,0))=INT(((K$4-$D133)/VLOOKUP($C133,Tableau1[],6,0))),$C133&lt;&gt;""),"S","")),"")</f>
        <v/>
      </c>
      <c r="L133" s="17" t="str">
        <f>IFERROR(IF(L$4=$D133,"x",IF(AND(((L$4-$D133)/VLOOKUP($C133,Tableau1[],6,0))=INT(((L$4-$D133)/VLOOKUP($C133,Tableau1[],6,0))),$C133&lt;&gt;""),"S","")),"")</f>
        <v/>
      </c>
      <c r="M133" s="17" t="str">
        <f>IFERROR(IF(M$4=$D133,"x",IF(AND(((M$4-$D133)/VLOOKUP($C133,Tableau1[],6,0))=INT(((M$4-$D133)/VLOOKUP($C133,Tableau1[],6,0))),$C133&lt;&gt;""),"S","")),"")</f>
        <v/>
      </c>
      <c r="N133" s="17" t="str">
        <f>IFERROR(IF(N$4=$D133,"x",IF(AND(((N$4-$D133)/VLOOKUP($C133,Tableau1[],6,0))=INT(((N$4-$D133)/VLOOKUP($C133,Tableau1[],6,0))),$C133&lt;&gt;""),"S","")),"")</f>
        <v/>
      </c>
      <c r="O133" s="17" t="str">
        <f>IFERROR(IF(O$4=$D133,"x",IF(AND(((O$4-$D133)/VLOOKUP($C133,Tableau1[],6,0))=INT(((O$4-$D133)/VLOOKUP($C133,Tableau1[],6,0))),$C133&lt;&gt;""),"S","")),"")</f>
        <v/>
      </c>
      <c r="P133" s="17" t="str">
        <f>IFERROR(IF(P$4=$D133,"x",IF(AND(((P$4-$D133)/VLOOKUP($C133,Tableau1[],6,0))=INT(((P$4-$D133)/VLOOKUP($C133,Tableau1[],6,0))),$C133&lt;&gt;""),"S","")),"")</f>
        <v/>
      </c>
      <c r="Q133" s="17" t="str">
        <f>IFERROR(IF(Q$4=$D133,"x",IF(AND(((Q$4-$D133)/VLOOKUP($C133,Tableau1[],6,0))=INT(((Q$4-$D133)/VLOOKUP($C133,Tableau1[],6,0))),$C133&lt;&gt;""),"S","")),"")</f>
        <v>S</v>
      </c>
      <c r="R133" s="17" t="str">
        <f>IFERROR(IF(R$4=$D133,"x",IF(AND(((R$4-$D133)/VLOOKUP($C133,Tableau1[],6,0))=INT(((R$4-$D133)/VLOOKUP($C133,Tableau1[],6,0))),$C133&lt;&gt;""),"S","")),"")</f>
        <v/>
      </c>
      <c r="S133" s="17" t="str">
        <f>IFERROR(IF(S$4=$D133,"x",IF(AND(((S$4-$D133)/VLOOKUP($C133,Tableau1[],6,0))=INT(((S$4-$D133)/VLOOKUP($C133,Tableau1[],6,0))),$C133&lt;&gt;""),"S","")),"")</f>
        <v/>
      </c>
      <c r="T133" s="17" t="str">
        <f>IFERROR(IF(T$4=$D133,"x",IF(AND(((T$4-$D133)/VLOOKUP($C133,Tableau1[],6,0))=INT(((T$4-$D133)/VLOOKUP($C133,Tableau1[],6,0))),$C133&lt;&gt;""),"S","")),"")</f>
        <v/>
      </c>
      <c r="U133" s="17" t="str">
        <f>IFERROR(IF(U$4=$D133,"x",IF(AND(((U$4-$D133)/VLOOKUP($C133,Tableau1[],6,0))=INT(((U$4-$D133)/VLOOKUP($C133,Tableau1[],6,0))),$C133&lt;&gt;""),"S","")),"")</f>
        <v/>
      </c>
      <c r="V133" s="17" t="str">
        <f>IFERROR(IF(V$4=$D133,"x",IF(AND(((V$4-$D133)/VLOOKUP($C133,Tableau1[],6,0))=INT(((V$4-$D133)/VLOOKUP($C133,Tableau1[],6,0))),$C133&lt;&gt;""),"S","")),"")</f>
        <v/>
      </c>
      <c r="W133" s="17" t="str">
        <f>IFERROR(IF(W$4=$D133,"x",IF(AND(((W$4-$D133)/VLOOKUP($C133,Tableau1[],6,0))=INT(((W$4-$D133)/VLOOKUP($C133,Tableau1[],6,0))),$C133&lt;&gt;""),"S","")),"")</f>
        <v/>
      </c>
      <c r="X133" s="17" t="str">
        <f>IFERROR(IF(X$4=$D133,"x",IF(AND(((X$4-$D133)/VLOOKUP($C133,Tableau1[],6,0))=INT(((X$4-$D133)/VLOOKUP($C133,Tableau1[],6,0))),$C133&lt;&gt;""),"S","")),"")</f>
        <v/>
      </c>
      <c r="Y133" s="17" t="str">
        <f>IFERROR(IF(Y$4=$D133,"x",IF(AND(((Y$4-$D133)/VLOOKUP($C133,Tableau1[],6,0))=INT(((Y$4-$D133)/VLOOKUP($C133,Tableau1[],6,0))),$C133&lt;&gt;""),"S","")),"")</f>
        <v/>
      </c>
      <c r="Z133" s="17" t="str">
        <f>IFERROR(IF(Z$4=$D133,"x",IF(AND(((Z$4-$D133)/VLOOKUP($C133,Tableau1[],6,0))=INT(((Z$4-$D133)/VLOOKUP($C133,Tableau1[],6,0))),$C133&lt;&gt;""),"S","")),"")</f>
        <v/>
      </c>
      <c r="AA133" s="17" t="str">
        <f>IFERROR(IF(AA$4=$D133,"x",IF(AND(((AA$4-$D133)/VLOOKUP($C133,Tableau1[],6,0))=INT(((AA$4-$D133)/VLOOKUP($C133,Tableau1[],6,0))),$C133&lt;&gt;""),"S","")),"")</f>
        <v/>
      </c>
      <c r="AB133" s="17" t="str">
        <f>IFERROR(IF(AB$4=$D133,"x",IF(AND(((AB$4-$D133)/VLOOKUP($C133,Tableau1[],6,0))=INT(((AB$4-$D133)/VLOOKUP($C133,Tableau1[],6,0))),$C133&lt;&gt;""),"S","")),"")</f>
        <v/>
      </c>
      <c r="AC133" s="17" t="str">
        <f>IFERROR(IF(AC$4=$D133,"x",IF(AND(((AC$4-$D133)/VLOOKUP($C133,Tableau1[],6,0))=INT(((AC$4-$D133)/VLOOKUP($C133,Tableau1[],6,0))),$C133&lt;&gt;""),"S","")),"")</f>
        <v/>
      </c>
      <c r="AD133" s="17" t="str">
        <f>IFERROR(IF(AD$4=$D133,"x",IF(AND(((AD$4-$D133)/VLOOKUP($C133,Tableau1[],6,0))=INT(((AD$4-$D133)/VLOOKUP($C133,Tableau1[],6,0))),$C133&lt;&gt;""),"S","")),"")</f>
        <v/>
      </c>
      <c r="AE133" s="17" t="str">
        <f>IFERROR(IF(AE$4=$D133,"x",IF(AND(((AE$4-$D133)/VLOOKUP($C133,Tableau1[],6,0))=INT(((AE$4-$D133)/VLOOKUP($C133,Tableau1[],6,0))),$C133&lt;&gt;""),"S","")),"")</f>
        <v/>
      </c>
      <c r="AF133" s="17" t="str">
        <f>IFERROR(IF(AF$4=$D133,"x",IF(AND(((AF$4-$D133)/VLOOKUP($C133,Tableau1[],6,0))=INT(((AF$4-$D133)/VLOOKUP($C133,Tableau1[],6,0))),$C133&lt;&gt;""),"S","")),"")</f>
        <v>S</v>
      </c>
      <c r="AG133" s="17" t="str">
        <f>IFERROR(IF(AG$4=$D133,"x",IF(AND(((AG$4-$D133)/VLOOKUP($C133,Tableau1[],6,0))=INT(((AG$4-$D133)/VLOOKUP($C133,Tableau1[],6,0))),$C133&lt;&gt;""),"S","")),"")</f>
        <v/>
      </c>
      <c r="AH133" s="55" t="str">
        <f>IFERROR(IF(AH$4=$D133,"x",IF(AND(((AH$4-$D133)/VLOOKUP($C133,Tableau1[],6,0))=INT(((AH$4-$D133)/VLOOKUP($C133,Tableau1[],6,0))),$C133&lt;&gt;""),"S","")),"")</f>
        <v/>
      </c>
      <c r="AK133" s="100"/>
      <c r="AL133" s="100"/>
      <c r="AM133" s="100"/>
      <c r="AN133" s="100"/>
      <c r="AO133" s="100"/>
      <c r="AP133" s="100"/>
      <c r="AQ133" s="100"/>
      <c r="AR133" s="100"/>
      <c r="AS133" s="100"/>
      <c r="AT133" s="100"/>
      <c r="AU133" s="100"/>
      <c r="AV133" s="100"/>
      <c r="AW133" s="100"/>
      <c r="AX133" s="100"/>
      <c r="AY133" s="100"/>
      <c r="AZ133" s="100"/>
      <c r="BA133" s="100"/>
      <c r="BB133" s="100"/>
      <c r="BC133" s="100"/>
      <c r="BD133" s="100"/>
      <c r="BE133" s="100"/>
      <c r="BF133" s="100"/>
      <c r="BG133" s="100"/>
      <c r="BH133" s="100"/>
      <c r="BI133" s="100"/>
      <c r="BJ133" s="100"/>
      <c r="BK133" s="100"/>
      <c r="BL133" s="100"/>
      <c r="BM133" s="100"/>
      <c r="BN133" s="100"/>
      <c r="BO133" s="100"/>
      <c r="BP133" s="100"/>
      <c r="BQ133" s="100"/>
      <c r="BR133" s="100"/>
      <c r="BS133" s="100"/>
      <c r="BT133" s="100"/>
      <c r="BU133" s="100"/>
      <c r="BV133" s="100"/>
      <c r="BW133" s="100"/>
      <c r="BX133" s="100"/>
    </row>
    <row r="134" spans="1:76">
      <c r="A134" s="93"/>
      <c r="B134" s="52"/>
      <c r="C134" s="5" t="s">
        <v>128</v>
      </c>
      <c r="D134" s="18">
        <f>IF(ISBLANK(C134),0,VLOOKUP(C134,Tableau1[],2,0))</f>
        <v>0</v>
      </c>
      <c r="E134" s="15">
        <f>IF(ISBLANK(C134),0,VLOOKUP(C134,Tableau1[],7,0))</f>
        <v>2</v>
      </c>
      <c r="F134" s="24">
        <f t="shared" si="13"/>
        <v>8.6666666666666661E-6</v>
      </c>
      <c r="G134" s="16" t="str">
        <f>IFERROR(IF(G$4=$D134,"x",IF(AND(((G$4-$D134)/VLOOKUP($C134,Tableau1[],6,0))=INT(((G$4-$D134)/VLOOKUP($C134,Tableau1[],6,0))),$C134&lt;&gt;""),"S","")),"")</f>
        <v/>
      </c>
      <c r="H134" s="17" t="str">
        <f>IFERROR(IF(H$4=$D134,"x",IF(AND(((H$4-$D134)/VLOOKUP($C134,Tableau1[],6,0))=INT(((H$4-$D134)/VLOOKUP($C134,Tableau1[],6,0))),$C134&lt;&gt;""),"S","")),"")</f>
        <v/>
      </c>
      <c r="I134" s="17" t="str">
        <f>IFERROR(IF(I$4=$D134,"x",IF(AND(((I$4-$D134)/VLOOKUP($C134,Tableau1[],6,0))=INT(((I$4-$D134)/VLOOKUP($C134,Tableau1[],6,0))),$C134&lt;&gt;""),"S","")),"")</f>
        <v/>
      </c>
      <c r="J134" s="17" t="str">
        <f>IFERROR(IF(J$4=$D134,"x",IF(AND(((J$4-$D134)/VLOOKUP($C134,Tableau1[],6,0))=INT(((J$4-$D134)/VLOOKUP($C134,Tableau1[],6,0))),$C134&lt;&gt;""),"S","")),"")</f>
        <v/>
      </c>
      <c r="K134" s="17" t="str">
        <f>IFERROR(IF(K$4=$D134,"x",IF(AND(((K$4-$D134)/VLOOKUP($C134,Tableau1[],6,0))=INT(((K$4-$D134)/VLOOKUP($C134,Tableau1[],6,0))),$C134&lt;&gt;""),"S","")),"")</f>
        <v/>
      </c>
      <c r="L134" s="17" t="str">
        <f>IFERROR(IF(L$4=$D134,"x",IF(AND(((L$4-$D134)/VLOOKUP($C134,Tableau1[],6,0))=INT(((L$4-$D134)/VLOOKUP($C134,Tableau1[],6,0))),$C134&lt;&gt;""),"S","")),"")</f>
        <v>S</v>
      </c>
      <c r="M134" s="17" t="str">
        <f>IFERROR(IF(M$4=$D134,"x",IF(AND(((M$4-$D134)/VLOOKUP($C134,Tableau1[],6,0))=INT(((M$4-$D134)/VLOOKUP($C134,Tableau1[],6,0))),$C134&lt;&gt;""),"S","")),"")</f>
        <v/>
      </c>
      <c r="N134" s="17" t="str">
        <f>IFERROR(IF(N$4=$D134,"x",IF(AND(((N$4-$D134)/VLOOKUP($C134,Tableau1[],6,0))=INT(((N$4-$D134)/VLOOKUP($C134,Tableau1[],6,0))),$C134&lt;&gt;""),"S","")),"")</f>
        <v/>
      </c>
      <c r="O134" s="17" t="str">
        <f>IFERROR(IF(O$4=$D134,"x",IF(AND(((O$4-$D134)/VLOOKUP($C134,Tableau1[],6,0))=INT(((O$4-$D134)/VLOOKUP($C134,Tableau1[],6,0))),$C134&lt;&gt;""),"S","")),"")</f>
        <v/>
      </c>
      <c r="P134" s="17" t="str">
        <f>IFERROR(IF(P$4=$D134,"x",IF(AND(((P$4-$D134)/VLOOKUP($C134,Tableau1[],6,0))=INT(((P$4-$D134)/VLOOKUP($C134,Tableau1[],6,0))),$C134&lt;&gt;""),"S","")),"")</f>
        <v/>
      </c>
      <c r="Q134" s="17" t="str">
        <f>IFERROR(IF(Q$4=$D134,"x",IF(AND(((Q$4-$D134)/VLOOKUP($C134,Tableau1[],6,0))=INT(((Q$4-$D134)/VLOOKUP($C134,Tableau1[],6,0))),$C134&lt;&gt;""),"S","")),"")</f>
        <v/>
      </c>
      <c r="R134" s="17" t="str">
        <f>IFERROR(IF(R$4=$D134,"x",IF(AND(((R$4-$D134)/VLOOKUP($C134,Tableau1[],6,0))=INT(((R$4-$D134)/VLOOKUP($C134,Tableau1[],6,0))),$C134&lt;&gt;""),"S","")),"")</f>
        <v/>
      </c>
      <c r="S134" s="17" t="str">
        <f>IFERROR(IF(S$4=$D134,"x",IF(AND(((S$4-$D134)/VLOOKUP($C134,Tableau1[],6,0))=INT(((S$4-$D134)/VLOOKUP($C134,Tableau1[],6,0))),$C134&lt;&gt;""),"S","")),"")</f>
        <v>S</v>
      </c>
      <c r="T134" s="17" t="str">
        <f>IFERROR(IF(T$4=$D134,"x",IF(AND(((T$4-$D134)/VLOOKUP($C134,Tableau1[],6,0))=INT(((T$4-$D134)/VLOOKUP($C134,Tableau1[],6,0))),$C134&lt;&gt;""),"S","")),"")</f>
        <v/>
      </c>
      <c r="U134" s="17" t="str">
        <f>IFERROR(IF(U$4=$D134,"x",IF(AND(((U$4-$D134)/VLOOKUP($C134,Tableau1[],6,0))=INT(((U$4-$D134)/VLOOKUP($C134,Tableau1[],6,0))),$C134&lt;&gt;""),"S","")),"")</f>
        <v/>
      </c>
      <c r="V134" s="17" t="str">
        <f>IFERROR(IF(V$4=$D134,"x",IF(AND(((V$4-$D134)/VLOOKUP($C134,Tableau1[],6,0))=INT(((V$4-$D134)/VLOOKUP($C134,Tableau1[],6,0))),$C134&lt;&gt;""),"S","")),"")</f>
        <v/>
      </c>
      <c r="W134" s="17" t="str">
        <f>IFERROR(IF(W$4=$D134,"x",IF(AND(((W$4-$D134)/VLOOKUP($C134,Tableau1[],6,0))=INT(((W$4-$D134)/VLOOKUP($C134,Tableau1[],6,0))),$C134&lt;&gt;""),"S","")),"")</f>
        <v/>
      </c>
      <c r="X134" s="17" t="str">
        <f>IFERROR(IF(X$4=$D134,"x",IF(AND(((X$4-$D134)/VLOOKUP($C134,Tableau1[],6,0))=INT(((X$4-$D134)/VLOOKUP($C134,Tableau1[],6,0))),$C134&lt;&gt;""),"S","")),"")</f>
        <v/>
      </c>
      <c r="Y134" s="17" t="str">
        <f>IFERROR(IF(Y$4=$D134,"x",IF(AND(((Y$4-$D134)/VLOOKUP($C134,Tableau1[],6,0))=INT(((Y$4-$D134)/VLOOKUP($C134,Tableau1[],6,0))),$C134&lt;&gt;""),"S","")),"")</f>
        <v/>
      </c>
      <c r="Z134" s="17" t="str">
        <f>IFERROR(IF(Z$4=$D134,"x",IF(AND(((Z$4-$D134)/VLOOKUP($C134,Tableau1[],6,0))=INT(((Z$4-$D134)/VLOOKUP($C134,Tableau1[],6,0))),$C134&lt;&gt;""),"S","")),"")</f>
        <v>S</v>
      </c>
      <c r="AA134" s="17" t="str">
        <f>IFERROR(IF(AA$4=$D134,"x",IF(AND(((AA$4-$D134)/VLOOKUP($C134,Tableau1[],6,0))=INT(((AA$4-$D134)/VLOOKUP($C134,Tableau1[],6,0))),$C134&lt;&gt;""),"S","")),"")</f>
        <v/>
      </c>
      <c r="AB134" s="17" t="str">
        <f>IFERROR(IF(AB$4=$D134,"x",IF(AND(((AB$4-$D134)/VLOOKUP($C134,Tableau1[],6,0))=INT(((AB$4-$D134)/VLOOKUP($C134,Tableau1[],6,0))),$C134&lt;&gt;""),"S","")),"")</f>
        <v/>
      </c>
      <c r="AC134" s="17" t="str">
        <f>IFERROR(IF(AC$4=$D134,"x",IF(AND(((AC$4-$D134)/VLOOKUP($C134,Tableau1[],6,0))=INT(((AC$4-$D134)/VLOOKUP($C134,Tableau1[],6,0))),$C134&lt;&gt;""),"S","")),"")</f>
        <v/>
      </c>
      <c r="AD134" s="17" t="str">
        <f>IFERROR(IF(AD$4=$D134,"x",IF(AND(((AD$4-$D134)/VLOOKUP($C134,Tableau1[],6,0))=INT(((AD$4-$D134)/VLOOKUP($C134,Tableau1[],6,0))),$C134&lt;&gt;""),"S","")),"")</f>
        <v/>
      </c>
      <c r="AE134" s="17" t="str">
        <f>IFERROR(IF(AE$4=$D134,"x",IF(AND(((AE$4-$D134)/VLOOKUP($C134,Tableau1[],6,0))=INT(((AE$4-$D134)/VLOOKUP($C134,Tableau1[],6,0))),$C134&lt;&gt;""),"S","")),"")</f>
        <v/>
      </c>
      <c r="AF134" s="17" t="str">
        <f>IFERROR(IF(AF$4=$D134,"x",IF(AND(((AF$4-$D134)/VLOOKUP($C134,Tableau1[],6,0))=INT(((AF$4-$D134)/VLOOKUP($C134,Tableau1[],6,0))),$C134&lt;&gt;""),"S","")),"")</f>
        <v/>
      </c>
      <c r="AG134" s="17" t="str">
        <f>IFERROR(IF(AG$4=$D134,"x",IF(AND(((AG$4-$D134)/VLOOKUP($C134,Tableau1[],6,0))=INT(((AG$4-$D134)/VLOOKUP($C134,Tableau1[],6,0))),$C134&lt;&gt;""),"S","")),"")</f>
        <v>S</v>
      </c>
      <c r="AH134" s="55" t="str">
        <f>IFERROR(IF(AH$4=$D134,"x",IF(AND(((AH$4-$D134)/VLOOKUP($C134,Tableau1[],6,0))=INT(((AH$4-$D134)/VLOOKUP($C134,Tableau1[],6,0))),$C134&lt;&gt;""),"S","")),"")</f>
        <v/>
      </c>
      <c r="AK134" s="100"/>
      <c r="AL134" s="100"/>
      <c r="AM134" s="100"/>
      <c r="AN134" s="100"/>
      <c r="AO134" s="100"/>
      <c r="AP134" s="100"/>
      <c r="AQ134" s="100"/>
      <c r="AR134" s="100"/>
      <c r="AS134" s="100"/>
      <c r="AT134" s="100"/>
      <c r="AU134" s="100"/>
      <c r="AV134" s="100"/>
      <c r="AW134" s="100"/>
      <c r="AX134" s="100"/>
      <c r="AY134" s="100"/>
      <c r="AZ134" s="100"/>
      <c r="BA134" s="100"/>
      <c r="BB134" s="100"/>
      <c r="BC134" s="100"/>
      <c r="BD134" s="100"/>
      <c r="BE134" s="100"/>
      <c r="BF134" s="100"/>
      <c r="BG134" s="100"/>
      <c r="BH134" s="100"/>
      <c r="BI134" s="100"/>
      <c r="BJ134" s="100"/>
      <c r="BK134" s="100"/>
      <c r="BL134" s="100"/>
      <c r="BM134" s="100"/>
      <c r="BN134" s="100"/>
      <c r="BO134" s="100"/>
      <c r="BP134" s="100"/>
      <c r="BQ134" s="100"/>
      <c r="BR134" s="100"/>
      <c r="BS134" s="100"/>
      <c r="BT134" s="100"/>
      <c r="BU134" s="100"/>
      <c r="BV134" s="100"/>
      <c r="BW134" s="100"/>
      <c r="BX134" s="100"/>
    </row>
    <row r="135" spans="1:76">
      <c r="A135" s="93"/>
      <c r="B135" s="52"/>
      <c r="C135" s="5" t="s">
        <v>129</v>
      </c>
      <c r="D135" s="25">
        <f>IF(ISBLANK(C135),0,VLOOKUP(C135,Tableau1[],2,0))</f>
        <v>0</v>
      </c>
      <c r="E135" s="26">
        <f>IF(ISBLANK(C135),0,VLOOKUP(C135,Tableau1[],7,0))</f>
        <v>2</v>
      </c>
      <c r="F135" s="27">
        <f t="shared" si="13"/>
        <v>8.6666666666666661E-6</v>
      </c>
      <c r="G135" s="28" t="str">
        <f>IFERROR(IF(G$4=$D135,"x",IF(AND(((G$4-$D135)/VLOOKUP($C135,Tableau1[],6,0))=INT(((G$4-$D135)/VLOOKUP($C135,Tableau1[],6,0))),$C135&lt;&gt;""),"S","")),"")</f>
        <v/>
      </c>
      <c r="H135" s="29" t="str">
        <f>IFERROR(IF(H$4=$D135,"x",IF(AND(((H$4-$D135)/VLOOKUP($C135,Tableau1[],6,0))=INT(((H$4-$D135)/VLOOKUP($C135,Tableau1[],6,0))),$C135&lt;&gt;""),"S","")),"")</f>
        <v/>
      </c>
      <c r="I135" s="29" t="str">
        <f>IFERROR(IF(I$4=$D135,"x",IF(AND(((I$4-$D135)/VLOOKUP($C135,Tableau1[],6,0))=INT(((I$4-$D135)/VLOOKUP($C135,Tableau1[],6,0))),$C135&lt;&gt;""),"S","")),"")</f>
        <v/>
      </c>
      <c r="J135" s="29" t="str">
        <f>IFERROR(IF(J$4=$D135,"x",IF(AND(((J$4-$D135)/VLOOKUP($C135,Tableau1[],6,0))=INT(((J$4-$D135)/VLOOKUP($C135,Tableau1[],6,0))),$C135&lt;&gt;""),"S","")),"")</f>
        <v/>
      </c>
      <c r="K135" s="29" t="str">
        <f>IFERROR(IF(K$4=$D135,"x",IF(AND(((K$4-$D135)/VLOOKUP($C135,Tableau1[],6,0))=INT(((K$4-$D135)/VLOOKUP($C135,Tableau1[],6,0))),$C135&lt;&gt;""),"S","")),"")</f>
        <v/>
      </c>
      <c r="L135" s="29" t="str">
        <f>IFERROR(IF(L$4=$D135,"x",IF(AND(((L$4-$D135)/VLOOKUP($C135,Tableau1[],6,0))=INT(((L$4-$D135)/VLOOKUP($C135,Tableau1[],6,0))),$C135&lt;&gt;""),"S","")),"")</f>
        <v>S</v>
      </c>
      <c r="M135" s="29" t="str">
        <f>IFERROR(IF(M$4=$D135,"x",IF(AND(((M$4-$D135)/VLOOKUP($C135,Tableau1[],6,0))=INT(((M$4-$D135)/VLOOKUP($C135,Tableau1[],6,0))),$C135&lt;&gt;""),"S","")),"")</f>
        <v/>
      </c>
      <c r="N135" s="29" t="str">
        <f>IFERROR(IF(N$4=$D135,"x",IF(AND(((N$4-$D135)/VLOOKUP($C135,Tableau1[],6,0))=INT(((N$4-$D135)/VLOOKUP($C135,Tableau1[],6,0))),$C135&lt;&gt;""),"S","")),"")</f>
        <v/>
      </c>
      <c r="O135" s="29" t="str">
        <f>IFERROR(IF(O$4=$D135,"x",IF(AND(((O$4-$D135)/VLOOKUP($C135,Tableau1[],6,0))=INT(((O$4-$D135)/VLOOKUP($C135,Tableau1[],6,0))),$C135&lt;&gt;""),"S","")),"")</f>
        <v/>
      </c>
      <c r="P135" s="29" t="str">
        <f>IFERROR(IF(P$4=$D135,"x",IF(AND(((P$4-$D135)/VLOOKUP($C135,Tableau1[],6,0))=INT(((P$4-$D135)/VLOOKUP($C135,Tableau1[],6,0))),$C135&lt;&gt;""),"S","")),"")</f>
        <v/>
      </c>
      <c r="Q135" s="29" t="str">
        <f>IFERROR(IF(Q$4=$D135,"x",IF(AND(((Q$4-$D135)/VLOOKUP($C135,Tableau1[],6,0))=INT(((Q$4-$D135)/VLOOKUP($C135,Tableau1[],6,0))),$C135&lt;&gt;""),"S","")),"")</f>
        <v/>
      </c>
      <c r="R135" s="29" t="str">
        <f>IFERROR(IF(R$4=$D135,"x",IF(AND(((R$4-$D135)/VLOOKUP($C135,Tableau1[],6,0))=INT(((R$4-$D135)/VLOOKUP($C135,Tableau1[],6,0))),$C135&lt;&gt;""),"S","")),"")</f>
        <v/>
      </c>
      <c r="S135" s="29" t="str">
        <f>IFERROR(IF(S$4=$D135,"x",IF(AND(((S$4-$D135)/VLOOKUP($C135,Tableau1[],6,0))=INT(((S$4-$D135)/VLOOKUP($C135,Tableau1[],6,0))),$C135&lt;&gt;""),"S","")),"")</f>
        <v>S</v>
      </c>
      <c r="T135" s="29" t="str">
        <f>IFERROR(IF(T$4=$D135,"x",IF(AND(((T$4-$D135)/VLOOKUP($C135,Tableau1[],6,0))=INT(((T$4-$D135)/VLOOKUP($C135,Tableau1[],6,0))),$C135&lt;&gt;""),"S","")),"")</f>
        <v/>
      </c>
      <c r="U135" s="29" t="str">
        <f>IFERROR(IF(U$4=$D135,"x",IF(AND(((U$4-$D135)/VLOOKUP($C135,Tableau1[],6,0))=INT(((U$4-$D135)/VLOOKUP($C135,Tableau1[],6,0))),$C135&lt;&gt;""),"S","")),"")</f>
        <v/>
      </c>
      <c r="V135" s="29" t="str">
        <f>IFERROR(IF(V$4=$D135,"x",IF(AND(((V$4-$D135)/VLOOKUP($C135,Tableau1[],6,0))=INT(((V$4-$D135)/VLOOKUP($C135,Tableau1[],6,0))),$C135&lt;&gt;""),"S","")),"")</f>
        <v/>
      </c>
      <c r="W135" s="29" t="str">
        <f>IFERROR(IF(W$4=$D135,"x",IF(AND(((W$4-$D135)/VLOOKUP($C135,Tableau1[],6,0))=INT(((W$4-$D135)/VLOOKUP($C135,Tableau1[],6,0))),$C135&lt;&gt;""),"S","")),"")</f>
        <v/>
      </c>
      <c r="X135" s="29" t="str">
        <f>IFERROR(IF(X$4=$D135,"x",IF(AND(((X$4-$D135)/VLOOKUP($C135,Tableau1[],6,0))=INT(((X$4-$D135)/VLOOKUP($C135,Tableau1[],6,0))),$C135&lt;&gt;""),"S","")),"")</f>
        <v/>
      </c>
      <c r="Y135" s="29" t="str">
        <f>IFERROR(IF(Y$4=$D135,"x",IF(AND(((Y$4-$D135)/VLOOKUP($C135,Tableau1[],6,0))=INT(((Y$4-$D135)/VLOOKUP($C135,Tableau1[],6,0))),$C135&lt;&gt;""),"S","")),"")</f>
        <v/>
      </c>
      <c r="Z135" s="29" t="str">
        <f>IFERROR(IF(Z$4=$D135,"x",IF(AND(((Z$4-$D135)/VLOOKUP($C135,Tableau1[],6,0))=INT(((Z$4-$D135)/VLOOKUP($C135,Tableau1[],6,0))),$C135&lt;&gt;""),"S","")),"")</f>
        <v>S</v>
      </c>
      <c r="AA135" s="29" t="str">
        <f>IFERROR(IF(AA$4=$D135,"x",IF(AND(((AA$4-$D135)/VLOOKUP($C135,Tableau1[],6,0))=INT(((AA$4-$D135)/VLOOKUP($C135,Tableau1[],6,0))),$C135&lt;&gt;""),"S","")),"")</f>
        <v/>
      </c>
      <c r="AB135" s="29" t="str">
        <f>IFERROR(IF(AB$4=$D135,"x",IF(AND(((AB$4-$D135)/VLOOKUP($C135,Tableau1[],6,0))=INT(((AB$4-$D135)/VLOOKUP($C135,Tableau1[],6,0))),$C135&lt;&gt;""),"S","")),"")</f>
        <v/>
      </c>
      <c r="AC135" s="29" t="str">
        <f>IFERROR(IF(AC$4=$D135,"x",IF(AND(((AC$4-$D135)/VLOOKUP($C135,Tableau1[],6,0))=INT(((AC$4-$D135)/VLOOKUP($C135,Tableau1[],6,0))),$C135&lt;&gt;""),"S","")),"")</f>
        <v/>
      </c>
      <c r="AD135" s="29" t="str">
        <f>IFERROR(IF(AD$4=$D135,"x",IF(AND(((AD$4-$D135)/VLOOKUP($C135,Tableau1[],6,0))=INT(((AD$4-$D135)/VLOOKUP($C135,Tableau1[],6,0))),$C135&lt;&gt;""),"S","")),"")</f>
        <v/>
      </c>
      <c r="AE135" s="29" t="str">
        <f>IFERROR(IF(AE$4=$D135,"x",IF(AND(((AE$4-$D135)/VLOOKUP($C135,Tableau1[],6,0))=INT(((AE$4-$D135)/VLOOKUP($C135,Tableau1[],6,0))),$C135&lt;&gt;""),"S","")),"")</f>
        <v/>
      </c>
      <c r="AF135" s="29" t="str">
        <f>IFERROR(IF(AF$4=$D135,"x",IF(AND(((AF$4-$D135)/VLOOKUP($C135,Tableau1[],6,0))=INT(((AF$4-$D135)/VLOOKUP($C135,Tableau1[],6,0))),$C135&lt;&gt;""),"S","")),"")</f>
        <v/>
      </c>
      <c r="AG135" s="29" t="str">
        <f>IFERROR(IF(AG$4=$D135,"x",IF(AND(((AG$4-$D135)/VLOOKUP($C135,Tableau1[],6,0))=INT(((AG$4-$D135)/VLOOKUP($C135,Tableau1[],6,0))),$C135&lt;&gt;""),"S","")),"")</f>
        <v>S</v>
      </c>
      <c r="AH135" s="56" t="str">
        <f>IFERROR(IF(AH$4=$D135,"x",IF(AND(((AH$4-$D135)/VLOOKUP($C135,Tableau1[],6,0))=INT(((AH$4-$D135)/VLOOKUP($C135,Tableau1[],6,0))),$C135&lt;&gt;""),"S","")),"")</f>
        <v/>
      </c>
      <c r="AK135" s="100"/>
      <c r="AL135" s="100"/>
      <c r="AM135" s="100"/>
      <c r="AN135" s="100"/>
      <c r="AO135" s="100"/>
      <c r="AP135" s="100"/>
      <c r="AQ135" s="100"/>
      <c r="AR135" s="100"/>
      <c r="AS135" s="100"/>
      <c r="AT135" s="100"/>
      <c r="AU135" s="100"/>
      <c r="AV135" s="100"/>
      <c r="AW135" s="100"/>
      <c r="AX135" s="100"/>
      <c r="AY135" s="100"/>
      <c r="AZ135" s="100"/>
      <c r="BA135" s="100"/>
      <c r="BB135" s="100"/>
      <c r="BC135" s="100"/>
      <c r="BD135" s="100"/>
      <c r="BE135" s="100"/>
      <c r="BF135" s="100"/>
      <c r="BG135" s="100"/>
      <c r="BH135" s="100"/>
      <c r="BI135" s="100"/>
      <c r="BJ135" s="100"/>
      <c r="BK135" s="100"/>
      <c r="BL135" s="100"/>
      <c r="BM135" s="100"/>
      <c r="BN135" s="100"/>
      <c r="BO135" s="100"/>
      <c r="BP135" s="100"/>
      <c r="BQ135" s="100"/>
      <c r="BR135" s="100"/>
      <c r="BS135" s="100"/>
      <c r="BT135" s="100"/>
      <c r="BU135" s="100"/>
      <c r="BV135" s="100"/>
      <c r="BW135" s="100"/>
      <c r="BX135" s="100"/>
    </row>
    <row r="136" spans="1:76">
      <c r="A136" s="93"/>
      <c r="B136" s="52"/>
      <c r="C136" s="5" t="s">
        <v>130</v>
      </c>
      <c r="D136" s="18">
        <f>IF(ISBLANK(C136),0,VLOOKUP(C136,Tableau1[],2,0))</f>
        <v>0</v>
      </c>
      <c r="E136" s="15">
        <f>IF(ISBLANK(C136),0,VLOOKUP(C136,Tableau1[],7,0))</f>
        <v>5</v>
      </c>
      <c r="F136" s="24">
        <f t="shared" si="13"/>
        <v>2.1666666666666667E-5</v>
      </c>
      <c r="G136" s="16" t="str">
        <f>IFERROR(IF(G$4=$D136,"x",IF(AND(((G$4-$D136)/VLOOKUP($C136,Tableau1[],6,0))=INT(((G$4-$D136)/VLOOKUP($C136,Tableau1[],6,0))),$C136&lt;&gt;""),"S","")),"")</f>
        <v/>
      </c>
      <c r="H136" s="17" t="str">
        <f>IFERROR(IF(H$4=$D136,"x",IF(AND(((H$4-$D136)/VLOOKUP($C136,Tableau1[],6,0))=INT(((H$4-$D136)/VLOOKUP($C136,Tableau1[],6,0))),$C136&lt;&gt;""),"S","")),"")</f>
        <v/>
      </c>
      <c r="I136" s="17" t="str">
        <f>IFERROR(IF(I$4=$D136,"x",IF(AND(((I$4-$D136)/VLOOKUP($C136,Tableau1[],6,0))=INT(((I$4-$D136)/VLOOKUP($C136,Tableau1[],6,0))),$C136&lt;&gt;""),"S","")),"")</f>
        <v/>
      </c>
      <c r="J136" s="17" t="str">
        <f>IFERROR(IF(J$4=$D136,"x",IF(AND(((J$4-$D136)/VLOOKUP($C136,Tableau1[],6,0))=INT(((J$4-$D136)/VLOOKUP($C136,Tableau1[],6,0))),$C136&lt;&gt;""),"S","")),"")</f>
        <v/>
      </c>
      <c r="K136" s="17" t="str">
        <f>IFERROR(IF(K$4=$D136,"x",IF(AND(((K$4-$D136)/VLOOKUP($C136,Tableau1[],6,0))=INT(((K$4-$D136)/VLOOKUP($C136,Tableau1[],6,0))),$C136&lt;&gt;""),"S","")),"")</f>
        <v/>
      </c>
      <c r="L136" s="17" t="str">
        <f>IFERROR(IF(L$4=$D136,"x",IF(AND(((L$4-$D136)/VLOOKUP($C136,Tableau1[],6,0))=INT(((L$4-$D136)/VLOOKUP($C136,Tableau1[],6,0))),$C136&lt;&gt;""),"S","")),"")</f>
        <v>S</v>
      </c>
      <c r="M136" s="17" t="str">
        <f>IFERROR(IF(M$4=$D136,"x",IF(AND(((M$4-$D136)/VLOOKUP($C136,Tableau1[],6,0))=INT(((M$4-$D136)/VLOOKUP($C136,Tableau1[],6,0))),$C136&lt;&gt;""),"S","")),"")</f>
        <v/>
      </c>
      <c r="N136" s="17" t="str">
        <f>IFERROR(IF(N$4=$D136,"x",IF(AND(((N$4-$D136)/VLOOKUP($C136,Tableau1[],6,0))=INT(((N$4-$D136)/VLOOKUP($C136,Tableau1[],6,0))),$C136&lt;&gt;""),"S","")),"")</f>
        <v/>
      </c>
      <c r="O136" s="17" t="str">
        <f>IFERROR(IF(O$4=$D136,"x",IF(AND(((O$4-$D136)/VLOOKUP($C136,Tableau1[],6,0))=INT(((O$4-$D136)/VLOOKUP($C136,Tableau1[],6,0))),$C136&lt;&gt;""),"S","")),"")</f>
        <v/>
      </c>
      <c r="P136" s="17" t="str">
        <f>IFERROR(IF(P$4=$D136,"x",IF(AND(((P$4-$D136)/VLOOKUP($C136,Tableau1[],6,0))=INT(((P$4-$D136)/VLOOKUP($C136,Tableau1[],6,0))),$C136&lt;&gt;""),"S","")),"")</f>
        <v/>
      </c>
      <c r="Q136" s="17" t="str">
        <f>IFERROR(IF(Q$4=$D136,"x",IF(AND(((Q$4-$D136)/VLOOKUP($C136,Tableau1[],6,0))=INT(((Q$4-$D136)/VLOOKUP($C136,Tableau1[],6,0))),$C136&lt;&gt;""),"S","")),"")</f>
        <v/>
      </c>
      <c r="R136" s="17" t="str">
        <f>IFERROR(IF(R$4=$D136,"x",IF(AND(((R$4-$D136)/VLOOKUP($C136,Tableau1[],6,0))=INT(((R$4-$D136)/VLOOKUP($C136,Tableau1[],6,0))),$C136&lt;&gt;""),"S","")),"")</f>
        <v/>
      </c>
      <c r="S136" s="17" t="str">
        <f>IFERROR(IF(S$4=$D136,"x",IF(AND(((S$4-$D136)/VLOOKUP($C136,Tableau1[],6,0))=INT(((S$4-$D136)/VLOOKUP($C136,Tableau1[],6,0))),$C136&lt;&gt;""),"S","")),"")</f>
        <v>S</v>
      </c>
      <c r="T136" s="17" t="str">
        <f>IFERROR(IF(T$4=$D136,"x",IF(AND(((T$4-$D136)/VLOOKUP($C136,Tableau1[],6,0))=INT(((T$4-$D136)/VLOOKUP($C136,Tableau1[],6,0))),$C136&lt;&gt;""),"S","")),"")</f>
        <v/>
      </c>
      <c r="U136" s="17" t="str">
        <f>IFERROR(IF(U$4=$D136,"x",IF(AND(((U$4-$D136)/VLOOKUP($C136,Tableau1[],6,0))=INT(((U$4-$D136)/VLOOKUP($C136,Tableau1[],6,0))),$C136&lt;&gt;""),"S","")),"")</f>
        <v/>
      </c>
      <c r="V136" s="17" t="str">
        <f>IFERROR(IF(V$4=$D136,"x",IF(AND(((V$4-$D136)/VLOOKUP($C136,Tableau1[],6,0))=INT(((V$4-$D136)/VLOOKUP($C136,Tableau1[],6,0))),$C136&lt;&gt;""),"S","")),"")</f>
        <v/>
      </c>
      <c r="W136" s="17" t="str">
        <f>IFERROR(IF(W$4=$D136,"x",IF(AND(((W$4-$D136)/VLOOKUP($C136,Tableau1[],6,0))=INT(((W$4-$D136)/VLOOKUP($C136,Tableau1[],6,0))),$C136&lt;&gt;""),"S","")),"")</f>
        <v/>
      </c>
      <c r="X136" s="17" t="str">
        <f>IFERROR(IF(X$4=$D136,"x",IF(AND(((X$4-$D136)/VLOOKUP($C136,Tableau1[],6,0))=INT(((X$4-$D136)/VLOOKUP($C136,Tableau1[],6,0))),$C136&lt;&gt;""),"S","")),"")</f>
        <v/>
      </c>
      <c r="Y136" s="17" t="str">
        <f>IFERROR(IF(Y$4=$D136,"x",IF(AND(((Y$4-$D136)/VLOOKUP($C136,Tableau1[],6,0))=INT(((Y$4-$D136)/VLOOKUP($C136,Tableau1[],6,0))),$C136&lt;&gt;""),"S","")),"")</f>
        <v/>
      </c>
      <c r="Z136" s="17" t="str">
        <f>IFERROR(IF(Z$4=$D136,"x",IF(AND(((Z$4-$D136)/VLOOKUP($C136,Tableau1[],6,0))=INT(((Z$4-$D136)/VLOOKUP($C136,Tableau1[],6,0))),$C136&lt;&gt;""),"S","")),"")</f>
        <v>S</v>
      </c>
      <c r="AA136" s="17" t="str">
        <f>IFERROR(IF(AA$4=$D136,"x",IF(AND(((AA$4-$D136)/VLOOKUP($C136,Tableau1[],6,0))=INT(((AA$4-$D136)/VLOOKUP($C136,Tableau1[],6,0))),$C136&lt;&gt;""),"S","")),"")</f>
        <v/>
      </c>
      <c r="AB136" s="17" t="str">
        <f>IFERROR(IF(AB$4=$D136,"x",IF(AND(((AB$4-$D136)/VLOOKUP($C136,Tableau1[],6,0))=INT(((AB$4-$D136)/VLOOKUP($C136,Tableau1[],6,0))),$C136&lt;&gt;""),"S","")),"")</f>
        <v/>
      </c>
      <c r="AC136" s="17" t="str">
        <f>IFERROR(IF(AC$4=$D136,"x",IF(AND(((AC$4-$D136)/VLOOKUP($C136,Tableau1[],6,0))=INT(((AC$4-$D136)/VLOOKUP($C136,Tableau1[],6,0))),$C136&lt;&gt;""),"S","")),"")</f>
        <v/>
      </c>
      <c r="AD136" s="17" t="str">
        <f>IFERROR(IF(AD$4=$D136,"x",IF(AND(((AD$4-$D136)/VLOOKUP($C136,Tableau1[],6,0))=INT(((AD$4-$D136)/VLOOKUP($C136,Tableau1[],6,0))),$C136&lt;&gt;""),"S","")),"")</f>
        <v/>
      </c>
      <c r="AE136" s="17" t="str">
        <f>IFERROR(IF(AE$4=$D136,"x",IF(AND(((AE$4-$D136)/VLOOKUP($C136,Tableau1[],6,0))=INT(((AE$4-$D136)/VLOOKUP($C136,Tableau1[],6,0))),$C136&lt;&gt;""),"S","")),"")</f>
        <v/>
      </c>
      <c r="AF136" s="17" t="str">
        <f>IFERROR(IF(AF$4=$D136,"x",IF(AND(((AF$4-$D136)/VLOOKUP($C136,Tableau1[],6,0))=INT(((AF$4-$D136)/VLOOKUP($C136,Tableau1[],6,0))),$C136&lt;&gt;""),"S","")),"")</f>
        <v/>
      </c>
      <c r="AG136" s="17" t="str">
        <f>IFERROR(IF(AG$4=$D136,"x",IF(AND(((AG$4-$D136)/VLOOKUP($C136,Tableau1[],6,0))=INT(((AG$4-$D136)/VLOOKUP($C136,Tableau1[],6,0))),$C136&lt;&gt;""),"S","")),"")</f>
        <v>S</v>
      </c>
      <c r="AH136" s="55" t="str">
        <f>IFERROR(IF(AH$4=$D136,"x",IF(AND(((AH$4-$D136)/VLOOKUP($C136,Tableau1[],6,0))=INT(((AH$4-$D136)/VLOOKUP($C136,Tableau1[],6,0))),$C136&lt;&gt;""),"S","")),"")</f>
        <v/>
      </c>
      <c r="AK136" s="100"/>
      <c r="AL136" s="100"/>
      <c r="AM136" s="100"/>
      <c r="AN136" s="100"/>
      <c r="AO136" s="100"/>
      <c r="AP136" s="100"/>
      <c r="AQ136" s="100"/>
      <c r="AR136" s="100"/>
      <c r="AS136" s="100"/>
      <c r="AT136" s="100"/>
      <c r="AU136" s="100"/>
      <c r="AV136" s="100"/>
      <c r="AW136" s="100"/>
      <c r="AX136" s="100"/>
      <c r="AY136" s="100"/>
      <c r="AZ136" s="100"/>
      <c r="BA136" s="100"/>
      <c r="BB136" s="100"/>
      <c r="BC136" s="100"/>
      <c r="BD136" s="100"/>
      <c r="BE136" s="100"/>
      <c r="BF136" s="100"/>
      <c r="BG136" s="100"/>
      <c r="BH136" s="100"/>
      <c r="BI136" s="100"/>
      <c r="BJ136" s="100"/>
      <c r="BK136" s="100"/>
      <c r="BL136" s="100"/>
      <c r="BM136" s="100"/>
      <c r="BN136" s="100"/>
      <c r="BO136" s="100"/>
      <c r="BP136" s="100"/>
      <c r="BQ136" s="100"/>
      <c r="BR136" s="100"/>
      <c r="BS136" s="100"/>
      <c r="BT136" s="100"/>
      <c r="BU136" s="100"/>
      <c r="BV136" s="100"/>
      <c r="BW136" s="100"/>
      <c r="BX136" s="100"/>
    </row>
    <row r="137" spans="1:76">
      <c r="A137" s="93"/>
      <c r="B137" s="52"/>
      <c r="C137" s="5" t="s">
        <v>131</v>
      </c>
      <c r="D137" s="18">
        <f>IF(ISBLANK(C137),0,VLOOKUP(C137,Tableau1[],2,0))</f>
        <v>0</v>
      </c>
      <c r="E137" s="15">
        <f>IF(ISBLANK(C137),0,VLOOKUP(C137,Tableau1[],7,0))</f>
        <v>5</v>
      </c>
      <c r="F137" s="24">
        <f t="shared" si="13"/>
        <v>2.1666666666666667E-5</v>
      </c>
      <c r="G137" s="16" t="str">
        <f>IFERROR(IF(G$4=$D137,"x",IF(AND(((G$4-$D137)/VLOOKUP($C137,Tableau1[],6,0))=INT(((G$4-$D137)/VLOOKUP($C137,Tableau1[],6,0))),$C137&lt;&gt;""),"S","")),"")</f>
        <v/>
      </c>
      <c r="H137" s="17" t="str">
        <f>IFERROR(IF(H$4=$D137,"x",IF(AND(((H$4-$D137)/VLOOKUP($C137,Tableau1[],6,0))=INT(((H$4-$D137)/VLOOKUP($C137,Tableau1[],6,0))),$C137&lt;&gt;""),"S","")),"")</f>
        <v/>
      </c>
      <c r="I137" s="17" t="str">
        <f>IFERROR(IF(I$4=$D137,"x",IF(AND(((I$4-$D137)/VLOOKUP($C137,Tableau1[],6,0))=INT(((I$4-$D137)/VLOOKUP($C137,Tableau1[],6,0))),$C137&lt;&gt;""),"S","")),"")</f>
        <v/>
      </c>
      <c r="J137" s="17" t="str">
        <f>IFERROR(IF(J$4=$D137,"x",IF(AND(((J$4-$D137)/VLOOKUP($C137,Tableau1[],6,0))=INT(((J$4-$D137)/VLOOKUP($C137,Tableau1[],6,0))),$C137&lt;&gt;""),"S","")),"")</f>
        <v/>
      </c>
      <c r="K137" s="17" t="str">
        <f>IFERROR(IF(K$4=$D137,"x",IF(AND(((K$4-$D137)/VLOOKUP($C137,Tableau1[],6,0))=INT(((K$4-$D137)/VLOOKUP($C137,Tableau1[],6,0))),$C137&lt;&gt;""),"S","")),"")</f>
        <v/>
      </c>
      <c r="L137" s="17" t="str">
        <f>IFERROR(IF(L$4=$D137,"x",IF(AND(((L$4-$D137)/VLOOKUP($C137,Tableau1[],6,0))=INT(((L$4-$D137)/VLOOKUP($C137,Tableau1[],6,0))),$C137&lt;&gt;""),"S","")),"")</f>
        <v>S</v>
      </c>
      <c r="M137" s="17" t="str">
        <f>IFERROR(IF(M$4=$D137,"x",IF(AND(((M$4-$D137)/VLOOKUP($C137,Tableau1[],6,0))=INT(((M$4-$D137)/VLOOKUP($C137,Tableau1[],6,0))),$C137&lt;&gt;""),"S","")),"")</f>
        <v/>
      </c>
      <c r="N137" s="17" t="str">
        <f>IFERROR(IF(N$4=$D137,"x",IF(AND(((N$4-$D137)/VLOOKUP($C137,Tableau1[],6,0))=INT(((N$4-$D137)/VLOOKUP($C137,Tableau1[],6,0))),$C137&lt;&gt;""),"S","")),"")</f>
        <v/>
      </c>
      <c r="O137" s="17" t="str">
        <f>IFERROR(IF(O$4=$D137,"x",IF(AND(((O$4-$D137)/VLOOKUP($C137,Tableau1[],6,0))=INT(((O$4-$D137)/VLOOKUP($C137,Tableau1[],6,0))),$C137&lt;&gt;""),"S","")),"")</f>
        <v/>
      </c>
      <c r="P137" s="17" t="str">
        <f>IFERROR(IF(P$4=$D137,"x",IF(AND(((P$4-$D137)/VLOOKUP($C137,Tableau1[],6,0))=INT(((P$4-$D137)/VLOOKUP($C137,Tableau1[],6,0))),$C137&lt;&gt;""),"S","")),"")</f>
        <v/>
      </c>
      <c r="Q137" s="17" t="str">
        <f>IFERROR(IF(Q$4=$D137,"x",IF(AND(((Q$4-$D137)/VLOOKUP($C137,Tableau1[],6,0))=INT(((Q$4-$D137)/VLOOKUP($C137,Tableau1[],6,0))),$C137&lt;&gt;""),"S","")),"")</f>
        <v/>
      </c>
      <c r="R137" s="17" t="str">
        <f>IFERROR(IF(R$4=$D137,"x",IF(AND(((R$4-$D137)/VLOOKUP($C137,Tableau1[],6,0))=INT(((R$4-$D137)/VLOOKUP($C137,Tableau1[],6,0))),$C137&lt;&gt;""),"S","")),"")</f>
        <v/>
      </c>
      <c r="S137" s="17" t="str">
        <f>IFERROR(IF(S$4=$D137,"x",IF(AND(((S$4-$D137)/VLOOKUP($C137,Tableau1[],6,0))=INT(((S$4-$D137)/VLOOKUP($C137,Tableau1[],6,0))),$C137&lt;&gt;""),"S","")),"")</f>
        <v>S</v>
      </c>
      <c r="T137" s="17" t="str">
        <f>IFERROR(IF(T$4=$D137,"x",IF(AND(((T$4-$D137)/VLOOKUP($C137,Tableau1[],6,0))=INT(((T$4-$D137)/VLOOKUP($C137,Tableau1[],6,0))),$C137&lt;&gt;""),"S","")),"")</f>
        <v/>
      </c>
      <c r="U137" s="17" t="str">
        <f>IFERROR(IF(U$4=$D137,"x",IF(AND(((U$4-$D137)/VLOOKUP($C137,Tableau1[],6,0))=INT(((U$4-$D137)/VLOOKUP($C137,Tableau1[],6,0))),$C137&lt;&gt;""),"S","")),"")</f>
        <v/>
      </c>
      <c r="V137" s="17" t="str">
        <f>IFERROR(IF(V$4=$D137,"x",IF(AND(((V$4-$D137)/VLOOKUP($C137,Tableau1[],6,0))=INT(((V$4-$D137)/VLOOKUP($C137,Tableau1[],6,0))),$C137&lt;&gt;""),"S","")),"")</f>
        <v/>
      </c>
      <c r="W137" s="17" t="str">
        <f>IFERROR(IF(W$4=$D137,"x",IF(AND(((W$4-$D137)/VLOOKUP($C137,Tableau1[],6,0))=INT(((W$4-$D137)/VLOOKUP($C137,Tableau1[],6,0))),$C137&lt;&gt;""),"S","")),"")</f>
        <v/>
      </c>
      <c r="X137" s="17" t="str">
        <f>IFERROR(IF(X$4=$D137,"x",IF(AND(((X$4-$D137)/VLOOKUP($C137,Tableau1[],6,0))=INT(((X$4-$D137)/VLOOKUP($C137,Tableau1[],6,0))),$C137&lt;&gt;""),"S","")),"")</f>
        <v/>
      </c>
      <c r="Y137" s="17" t="str">
        <f>IFERROR(IF(Y$4=$D137,"x",IF(AND(((Y$4-$D137)/VLOOKUP($C137,Tableau1[],6,0))=INT(((Y$4-$D137)/VLOOKUP($C137,Tableau1[],6,0))),$C137&lt;&gt;""),"S","")),"")</f>
        <v/>
      </c>
      <c r="Z137" s="17" t="str">
        <f>IFERROR(IF(Z$4=$D137,"x",IF(AND(((Z$4-$D137)/VLOOKUP($C137,Tableau1[],6,0))=INT(((Z$4-$D137)/VLOOKUP($C137,Tableau1[],6,0))),$C137&lt;&gt;""),"S","")),"")</f>
        <v>S</v>
      </c>
      <c r="AA137" s="17" t="str">
        <f>IFERROR(IF(AA$4=$D137,"x",IF(AND(((AA$4-$D137)/VLOOKUP($C137,Tableau1[],6,0))=INT(((AA$4-$D137)/VLOOKUP($C137,Tableau1[],6,0))),$C137&lt;&gt;""),"S","")),"")</f>
        <v/>
      </c>
      <c r="AB137" s="17" t="str">
        <f>IFERROR(IF(AB$4=$D137,"x",IF(AND(((AB$4-$D137)/VLOOKUP($C137,Tableau1[],6,0))=INT(((AB$4-$D137)/VLOOKUP($C137,Tableau1[],6,0))),$C137&lt;&gt;""),"S","")),"")</f>
        <v/>
      </c>
      <c r="AC137" s="17" t="str">
        <f>IFERROR(IF(AC$4=$D137,"x",IF(AND(((AC$4-$D137)/VLOOKUP($C137,Tableau1[],6,0))=INT(((AC$4-$D137)/VLOOKUP($C137,Tableau1[],6,0))),$C137&lt;&gt;""),"S","")),"")</f>
        <v/>
      </c>
      <c r="AD137" s="17" t="str">
        <f>IFERROR(IF(AD$4=$D137,"x",IF(AND(((AD$4-$D137)/VLOOKUP($C137,Tableau1[],6,0))=INT(((AD$4-$D137)/VLOOKUP($C137,Tableau1[],6,0))),$C137&lt;&gt;""),"S","")),"")</f>
        <v/>
      </c>
      <c r="AE137" s="17" t="str">
        <f>IFERROR(IF(AE$4=$D137,"x",IF(AND(((AE$4-$D137)/VLOOKUP($C137,Tableau1[],6,0))=INT(((AE$4-$D137)/VLOOKUP($C137,Tableau1[],6,0))),$C137&lt;&gt;""),"S","")),"")</f>
        <v/>
      </c>
      <c r="AF137" s="17" t="str">
        <f>IFERROR(IF(AF$4=$D137,"x",IF(AND(((AF$4-$D137)/VLOOKUP($C137,Tableau1[],6,0))=INT(((AF$4-$D137)/VLOOKUP($C137,Tableau1[],6,0))),$C137&lt;&gt;""),"S","")),"")</f>
        <v/>
      </c>
      <c r="AG137" s="17" t="str">
        <f>IFERROR(IF(AG$4=$D137,"x",IF(AND(((AG$4-$D137)/VLOOKUP($C137,Tableau1[],6,0))=INT(((AG$4-$D137)/VLOOKUP($C137,Tableau1[],6,0))),$C137&lt;&gt;""),"S","")),"")</f>
        <v>S</v>
      </c>
      <c r="AH137" s="55" t="str">
        <f>IFERROR(IF(AH$4=$D137,"x",IF(AND(((AH$4-$D137)/VLOOKUP($C137,Tableau1[],6,0))=INT(((AH$4-$D137)/VLOOKUP($C137,Tableau1[],6,0))),$C137&lt;&gt;""),"S","")),"")</f>
        <v/>
      </c>
      <c r="AK137" s="100"/>
      <c r="AL137" s="100"/>
      <c r="AM137" s="100"/>
      <c r="AN137" s="100"/>
      <c r="AO137" s="100"/>
      <c r="AP137" s="100"/>
      <c r="AQ137" s="100"/>
      <c r="AR137" s="100"/>
      <c r="AS137" s="100"/>
      <c r="AT137" s="100"/>
      <c r="AU137" s="100"/>
      <c r="AV137" s="100"/>
      <c r="AW137" s="100"/>
      <c r="AX137" s="100"/>
      <c r="AY137" s="100"/>
      <c r="AZ137" s="100"/>
      <c r="BA137" s="100"/>
      <c r="BB137" s="100"/>
      <c r="BC137" s="100"/>
      <c r="BD137" s="100"/>
      <c r="BE137" s="100"/>
      <c r="BF137" s="100"/>
      <c r="BG137" s="100"/>
      <c r="BH137" s="100"/>
      <c r="BI137" s="100"/>
      <c r="BJ137" s="100"/>
      <c r="BK137" s="100"/>
      <c r="BL137" s="100"/>
      <c r="BM137" s="100"/>
      <c r="BN137" s="100"/>
      <c r="BO137" s="100"/>
      <c r="BP137" s="100"/>
      <c r="BQ137" s="100"/>
      <c r="BR137" s="100"/>
      <c r="BS137" s="100"/>
      <c r="BT137" s="100"/>
      <c r="BU137" s="100"/>
      <c r="BV137" s="100"/>
      <c r="BW137" s="100"/>
      <c r="BX137" s="100"/>
    </row>
    <row r="138" spans="1:76">
      <c r="A138" s="93"/>
      <c r="B138" s="52"/>
      <c r="C138" s="5" t="s">
        <v>132</v>
      </c>
      <c r="D138" s="18">
        <f>IF(ISBLANK(C138),0,VLOOKUP(C138,Tableau1[],2,0))</f>
        <v>0</v>
      </c>
      <c r="E138" s="15">
        <f>IF(ISBLANK(C138),0,VLOOKUP(C138,Tableau1[],7,0))</f>
        <v>5</v>
      </c>
      <c r="F138" s="24">
        <f t="shared" si="13"/>
        <v>2.1666666666666667E-5</v>
      </c>
      <c r="G138" s="16" t="str">
        <f>IFERROR(IF(G$4=$D138,"x",IF(AND(((G$4-$D138)/VLOOKUP($C138,Tableau1[],6,0))=INT(((G$4-$D138)/VLOOKUP($C138,Tableau1[],6,0))),$C138&lt;&gt;""),"S","")),"")</f>
        <v/>
      </c>
      <c r="H138" s="17" t="str">
        <f>IFERROR(IF(H$4=$D138,"x",IF(AND(((H$4-$D138)/VLOOKUP($C138,Tableau1[],6,0))=INT(((H$4-$D138)/VLOOKUP($C138,Tableau1[],6,0))),$C138&lt;&gt;""),"S","")),"")</f>
        <v/>
      </c>
      <c r="I138" s="17" t="str">
        <f>IFERROR(IF(I$4=$D138,"x",IF(AND(((I$4-$D138)/VLOOKUP($C138,Tableau1[],6,0))=INT(((I$4-$D138)/VLOOKUP($C138,Tableau1[],6,0))),$C138&lt;&gt;""),"S","")),"")</f>
        <v/>
      </c>
      <c r="J138" s="17" t="str">
        <f>IFERROR(IF(J$4=$D138,"x",IF(AND(((J$4-$D138)/VLOOKUP($C138,Tableau1[],6,0))=INT(((J$4-$D138)/VLOOKUP($C138,Tableau1[],6,0))),$C138&lt;&gt;""),"S","")),"")</f>
        <v/>
      </c>
      <c r="K138" s="17" t="str">
        <f>IFERROR(IF(K$4=$D138,"x",IF(AND(((K$4-$D138)/VLOOKUP($C138,Tableau1[],6,0))=INT(((K$4-$D138)/VLOOKUP($C138,Tableau1[],6,0))),$C138&lt;&gt;""),"S","")),"")</f>
        <v/>
      </c>
      <c r="L138" s="17" t="str">
        <f>IFERROR(IF(L$4=$D138,"x",IF(AND(((L$4-$D138)/VLOOKUP($C138,Tableau1[],6,0))=INT(((L$4-$D138)/VLOOKUP($C138,Tableau1[],6,0))),$C138&lt;&gt;""),"S","")),"")</f>
        <v>S</v>
      </c>
      <c r="M138" s="17" t="str">
        <f>IFERROR(IF(M$4=$D138,"x",IF(AND(((M$4-$D138)/VLOOKUP($C138,Tableau1[],6,0))=INT(((M$4-$D138)/VLOOKUP($C138,Tableau1[],6,0))),$C138&lt;&gt;""),"S","")),"")</f>
        <v/>
      </c>
      <c r="N138" s="17" t="str">
        <f>IFERROR(IF(N$4=$D138,"x",IF(AND(((N$4-$D138)/VLOOKUP($C138,Tableau1[],6,0))=INT(((N$4-$D138)/VLOOKUP($C138,Tableau1[],6,0))),$C138&lt;&gt;""),"S","")),"")</f>
        <v/>
      </c>
      <c r="O138" s="17" t="str">
        <f>IFERROR(IF(O$4=$D138,"x",IF(AND(((O$4-$D138)/VLOOKUP($C138,Tableau1[],6,0))=INT(((O$4-$D138)/VLOOKUP($C138,Tableau1[],6,0))),$C138&lt;&gt;""),"S","")),"")</f>
        <v/>
      </c>
      <c r="P138" s="17" t="str">
        <f>IFERROR(IF(P$4=$D138,"x",IF(AND(((P$4-$D138)/VLOOKUP($C138,Tableau1[],6,0))=INT(((P$4-$D138)/VLOOKUP($C138,Tableau1[],6,0))),$C138&lt;&gt;""),"S","")),"")</f>
        <v/>
      </c>
      <c r="Q138" s="17" t="str">
        <f>IFERROR(IF(Q$4=$D138,"x",IF(AND(((Q$4-$D138)/VLOOKUP($C138,Tableau1[],6,0))=INT(((Q$4-$D138)/VLOOKUP($C138,Tableau1[],6,0))),$C138&lt;&gt;""),"S","")),"")</f>
        <v/>
      </c>
      <c r="R138" s="17" t="str">
        <f>IFERROR(IF(R$4=$D138,"x",IF(AND(((R$4-$D138)/VLOOKUP($C138,Tableau1[],6,0))=INT(((R$4-$D138)/VLOOKUP($C138,Tableau1[],6,0))),$C138&lt;&gt;""),"S","")),"")</f>
        <v/>
      </c>
      <c r="S138" s="17" t="str">
        <f>IFERROR(IF(S$4=$D138,"x",IF(AND(((S$4-$D138)/VLOOKUP($C138,Tableau1[],6,0))=INT(((S$4-$D138)/VLOOKUP($C138,Tableau1[],6,0))),$C138&lt;&gt;""),"S","")),"")</f>
        <v>S</v>
      </c>
      <c r="T138" s="17" t="str">
        <f>IFERROR(IF(T$4=$D138,"x",IF(AND(((T$4-$D138)/VLOOKUP($C138,Tableau1[],6,0))=INT(((T$4-$D138)/VLOOKUP($C138,Tableau1[],6,0))),$C138&lt;&gt;""),"S","")),"")</f>
        <v/>
      </c>
      <c r="U138" s="17" t="str">
        <f>IFERROR(IF(U$4=$D138,"x",IF(AND(((U$4-$D138)/VLOOKUP($C138,Tableau1[],6,0))=INT(((U$4-$D138)/VLOOKUP($C138,Tableau1[],6,0))),$C138&lt;&gt;""),"S","")),"")</f>
        <v/>
      </c>
      <c r="V138" s="17" t="str">
        <f>IFERROR(IF(V$4=$D138,"x",IF(AND(((V$4-$D138)/VLOOKUP($C138,Tableau1[],6,0))=INT(((V$4-$D138)/VLOOKUP($C138,Tableau1[],6,0))),$C138&lt;&gt;""),"S","")),"")</f>
        <v/>
      </c>
      <c r="W138" s="17" t="str">
        <f>IFERROR(IF(W$4=$D138,"x",IF(AND(((W$4-$D138)/VLOOKUP($C138,Tableau1[],6,0))=INT(((W$4-$D138)/VLOOKUP($C138,Tableau1[],6,0))),$C138&lt;&gt;""),"S","")),"")</f>
        <v/>
      </c>
      <c r="X138" s="17" t="str">
        <f>IFERROR(IF(X$4=$D138,"x",IF(AND(((X$4-$D138)/VLOOKUP($C138,Tableau1[],6,0))=INT(((X$4-$D138)/VLOOKUP($C138,Tableau1[],6,0))),$C138&lt;&gt;""),"S","")),"")</f>
        <v/>
      </c>
      <c r="Y138" s="17" t="str">
        <f>IFERROR(IF(Y$4=$D138,"x",IF(AND(((Y$4-$D138)/VLOOKUP($C138,Tableau1[],6,0))=INT(((Y$4-$D138)/VLOOKUP($C138,Tableau1[],6,0))),$C138&lt;&gt;""),"S","")),"")</f>
        <v/>
      </c>
      <c r="Z138" s="17" t="str">
        <f>IFERROR(IF(Z$4=$D138,"x",IF(AND(((Z$4-$D138)/VLOOKUP($C138,Tableau1[],6,0))=INT(((Z$4-$D138)/VLOOKUP($C138,Tableau1[],6,0))),$C138&lt;&gt;""),"S","")),"")</f>
        <v>S</v>
      </c>
      <c r="AA138" s="17" t="str">
        <f>IFERROR(IF(AA$4=$D138,"x",IF(AND(((AA$4-$D138)/VLOOKUP($C138,Tableau1[],6,0))=INT(((AA$4-$D138)/VLOOKUP($C138,Tableau1[],6,0))),$C138&lt;&gt;""),"S","")),"")</f>
        <v/>
      </c>
      <c r="AB138" s="17" t="str">
        <f>IFERROR(IF(AB$4=$D138,"x",IF(AND(((AB$4-$D138)/VLOOKUP($C138,Tableau1[],6,0))=INT(((AB$4-$D138)/VLOOKUP($C138,Tableau1[],6,0))),$C138&lt;&gt;""),"S","")),"")</f>
        <v/>
      </c>
      <c r="AC138" s="17" t="str">
        <f>IFERROR(IF(AC$4=$D138,"x",IF(AND(((AC$4-$D138)/VLOOKUP($C138,Tableau1[],6,0))=INT(((AC$4-$D138)/VLOOKUP($C138,Tableau1[],6,0))),$C138&lt;&gt;""),"S","")),"")</f>
        <v/>
      </c>
      <c r="AD138" s="17" t="str">
        <f>IFERROR(IF(AD$4=$D138,"x",IF(AND(((AD$4-$D138)/VLOOKUP($C138,Tableau1[],6,0))=INT(((AD$4-$D138)/VLOOKUP($C138,Tableau1[],6,0))),$C138&lt;&gt;""),"S","")),"")</f>
        <v/>
      </c>
      <c r="AE138" s="17" t="str">
        <f>IFERROR(IF(AE$4=$D138,"x",IF(AND(((AE$4-$D138)/VLOOKUP($C138,Tableau1[],6,0))=INT(((AE$4-$D138)/VLOOKUP($C138,Tableau1[],6,0))),$C138&lt;&gt;""),"S","")),"")</f>
        <v/>
      </c>
      <c r="AF138" s="17" t="str">
        <f>IFERROR(IF(AF$4=$D138,"x",IF(AND(((AF$4-$D138)/VLOOKUP($C138,Tableau1[],6,0))=INT(((AF$4-$D138)/VLOOKUP($C138,Tableau1[],6,0))),$C138&lt;&gt;""),"S","")),"")</f>
        <v/>
      </c>
      <c r="AG138" s="17" t="str">
        <f>IFERROR(IF(AG$4=$D138,"x",IF(AND(((AG$4-$D138)/VLOOKUP($C138,Tableau1[],6,0))=INT(((AG$4-$D138)/VLOOKUP($C138,Tableau1[],6,0))),$C138&lt;&gt;""),"S","")),"")</f>
        <v>S</v>
      </c>
      <c r="AH138" s="55" t="str">
        <f>IFERROR(IF(AH$4=$D138,"x",IF(AND(((AH$4-$D138)/VLOOKUP($C138,Tableau1[],6,0))=INT(((AH$4-$D138)/VLOOKUP($C138,Tableau1[],6,0))),$C138&lt;&gt;""),"S","")),"")</f>
        <v/>
      </c>
      <c r="AK138" s="100"/>
      <c r="AL138" s="100"/>
      <c r="AM138" s="100"/>
      <c r="AN138" s="100"/>
      <c r="AO138" s="100"/>
      <c r="AP138" s="100"/>
      <c r="AQ138" s="100"/>
      <c r="AR138" s="100"/>
      <c r="AS138" s="100"/>
      <c r="AT138" s="100"/>
      <c r="AU138" s="100"/>
      <c r="AV138" s="100"/>
      <c r="AW138" s="100"/>
      <c r="AX138" s="100"/>
      <c r="AY138" s="100"/>
      <c r="AZ138" s="100"/>
      <c r="BA138" s="100"/>
      <c r="BB138" s="100"/>
      <c r="BC138" s="100"/>
      <c r="BD138" s="100"/>
      <c r="BE138" s="100"/>
      <c r="BF138" s="100"/>
      <c r="BG138" s="100"/>
      <c r="BH138" s="100"/>
      <c r="BI138" s="100"/>
      <c r="BJ138" s="100"/>
      <c r="BK138" s="100"/>
      <c r="BL138" s="100"/>
      <c r="BM138" s="100"/>
      <c r="BN138" s="100"/>
      <c r="BO138" s="100"/>
      <c r="BP138" s="100"/>
      <c r="BQ138" s="100"/>
      <c r="BR138" s="100"/>
      <c r="BS138" s="100"/>
      <c r="BT138" s="100"/>
      <c r="BU138" s="100"/>
      <c r="BV138" s="100"/>
      <c r="BW138" s="100"/>
      <c r="BX138" s="100"/>
    </row>
    <row r="139" spans="1:76">
      <c r="A139" s="93"/>
      <c r="B139" s="52"/>
      <c r="C139" s="5" t="s">
        <v>133</v>
      </c>
      <c r="D139" s="18">
        <f>IF(ISBLANK(C139),0,VLOOKUP(C139,Tableau1[],2,0))</f>
        <v>0</v>
      </c>
      <c r="E139" s="15">
        <f>IF(ISBLANK(C139),0,VLOOKUP(C139,Tableau1[],7,0))</f>
        <v>5</v>
      </c>
      <c r="F139" s="24">
        <f t="shared" si="13"/>
        <v>2.1666666666666667E-5</v>
      </c>
      <c r="G139" s="16" t="str">
        <f>IFERROR(IF(G$4=$D139,"x",IF(AND(((G$4-$D139)/VLOOKUP($C139,Tableau1[],6,0))=INT(((G$4-$D139)/VLOOKUP($C139,Tableau1[],6,0))),$C139&lt;&gt;""),"S","")),"")</f>
        <v/>
      </c>
      <c r="H139" s="17" t="str">
        <f>IFERROR(IF(H$4=$D139,"x",IF(AND(((H$4-$D139)/VLOOKUP($C139,Tableau1[],6,0))=INT(((H$4-$D139)/VLOOKUP($C139,Tableau1[],6,0))),$C139&lt;&gt;""),"S","")),"")</f>
        <v/>
      </c>
      <c r="I139" s="17" t="str">
        <f>IFERROR(IF(I$4=$D139,"x",IF(AND(((I$4-$D139)/VLOOKUP($C139,Tableau1[],6,0))=INT(((I$4-$D139)/VLOOKUP($C139,Tableau1[],6,0))),$C139&lt;&gt;""),"S","")),"")</f>
        <v/>
      </c>
      <c r="J139" s="17" t="str">
        <f>IFERROR(IF(J$4=$D139,"x",IF(AND(((J$4-$D139)/VLOOKUP($C139,Tableau1[],6,0))=INT(((J$4-$D139)/VLOOKUP($C139,Tableau1[],6,0))),$C139&lt;&gt;""),"S","")),"")</f>
        <v/>
      </c>
      <c r="K139" s="17" t="str">
        <f>IFERROR(IF(K$4=$D139,"x",IF(AND(((K$4-$D139)/VLOOKUP($C139,Tableau1[],6,0))=INT(((K$4-$D139)/VLOOKUP($C139,Tableau1[],6,0))),$C139&lt;&gt;""),"S","")),"")</f>
        <v/>
      </c>
      <c r="L139" s="17" t="str">
        <f>IFERROR(IF(L$4=$D139,"x",IF(AND(((L$4-$D139)/VLOOKUP($C139,Tableau1[],6,0))=INT(((L$4-$D139)/VLOOKUP($C139,Tableau1[],6,0))),$C139&lt;&gt;""),"S","")),"")</f>
        <v>S</v>
      </c>
      <c r="M139" s="17" t="str">
        <f>IFERROR(IF(M$4=$D139,"x",IF(AND(((M$4-$D139)/VLOOKUP($C139,Tableau1[],6,0))=INT(((M$4-$D139)/VLOOKUP($C139,Tableau1[],6,0))),$C139&lt;&gt;""),"S","")),"")</f>
        <v/>
      </c>
      <c r="N139" s="17" t="str">
        <f>IFERROR(IF(N$4=$D139,"x",IF(AND(((N$4-$D139)/VLOOKUP($C139,Tableau1[],6,0))=INT(((N$4-$D139)/VLOOKUP($C139,Tableau1[],6,0))),$C139&lt;&gt;""),"S","")),"")</f>
        <v/>
      </c>
      <c r="O139" s="17" t="str">
        <f>IFERROR(IF(O$4=$D139,"x",IF(AND(((O$4-$D139)/VLOOKUP($C139,Tableau1[],6,0))=INT(((O$4-$D139)/VLOOKUP($C139,Tableau1[],6,0))),$C139&lt;&gt;""),"S","")),"")</f>
        <v/>
      </c>
      <c r="P139" s="17" t="str">
        <f>IFERROR(IF(P$4=$D139,"x",IF(AND(((P$4-$D139)/VLOOKUP($C139,Tableau1[],6,0))=INT(((P$4-$D139)/VLOOKUP($C139,Tableau1[],6,0))),$C139&lt;&gt;""),"S","")),"")</f>
        <v/>
      </c>
      <c r="Q139" s="17" t="str">
        <f>IFERROR(IF(Q$4=$D139,"x",IF(AND(((Q$4-$D139)/VLOOKUP($C139,Tableau1[],6,0))=INT(((Q$4-$D139)/VLOOKUP($C139,Tableau1[],6,0))),$C139&lt;&gt;""),"S","")),"")</f>
        <v/>
      </c>
      <c r="R139" s="17" t="str">
        <f>IFERROR(IF(R$4=$D139,"x",IF(AND(((R$4-$D139)/VLOOKUP($C139,Tableau1[],6,0))=INT(((R$4-$D139)/VLOOKUP($C139,Tableau1[],6,0))),$C139&lt;&gt;""),"S","")),"")</f>
        <v/>
      </c>
      <c r="S139" s="17" t="str">
        <f>IFERROR(IF(S$4=$D139,"x",IF(AND(((S$4-$D139)/VLOOKUP($C139,Tableau1[],6,0))=INT(((S$4-$D139)/VLOOKUP($C139,Tableau1[],6,0))),$C139&lt;&gt;""),"S","")),"")</f>
        <v>S</v>
      </c>
      <c r="T139" s="17" t="str">
        <f>IFERROR(IF(T$4=$D139,"x",IF(AND(((T$4-$D139)/VLOOKUP($C139,Tableau1[],6,0))=INT(((T$4-$D139)/VLOOKUP($C139,Tableau1[],6,0))),$C139&lt;&gt;""),"S","")),"")</f>
        <v/>
      </c>
      <c r="U139" s="17" t="str">
        <f>IFERROR(IF(U$4=$D139,"x",IF(AND(((U$4-$D139)/VLOOKUP($C139,Tableau1[],6,0))=INT(((U$4-$D139)/VLOOKUP($C139,Tableau1[],6,0))),$C139&lt;&gt;""),"S","")),"")</f>
        <v/>
      </c>
      <c r="V139" s="17" t="str">
        <f>IFERROR(IF(V$4=$D139,"x",IF(AND(((V$4-$D139)/VLOOKUP($C139,Tableau1[],6,0))=INT(((V$4-$D139)/VLOOKUP($C139,Tableau1[],6,0))),$C139&lt;&gt;""),"S","")),"")</f>
        <v/>
      </c>
      <c r="W139" s="17" t="str">
        <f>IFERROR(IF(W$4=$D139,"x",IF(AND(((W$4-$D139)/VLOOKUP($C139,Tableau1[],6,0))=INT(((W$4-$D139)/VLOOKUP($C139,Tableau1[],6,0))),$C139&lt;&gt;""),"S","")),"")</f>
        <v/>
      </c>
      <c r="X139" s="17" t="str">
        <f>IFERROR(IF(X$4=$D139,"x",IF(AND(((X$4-$D139)/VLOOKUP($C139,Tableau1[],6,0))=INT(((X$4-$D139)/VLOOKUP($C139,Tableau1[],6,0))),$C139&lt;&gt;""),"S","")),"")</f>
        <v/>
      </c>
      <c r="Y139" s="17" t="str">
        <f>IFERROR(IF(Y$4=$D139,"x",IF(AND(((Y$4-$D139)/VLOOKUP($C139,Tableau1[],6,0))=INT(((Y$4-$D139)/VLOOKUP($C139,Tableau1[],6,0))),$C139&lt;&gt;""),"S","")),"")</f>
        <v/>
      </c>
      <c r="Z139" s="17" t="str">
        <f>IFERROR(IF(Z$4=$D139,"x",IF(AND(((Z$4-$D139)/VLOOKUP($C139,Tableau1[],6,0))=INT(((Z$4-$D139)/VLOOKUP($C139,Tableau1[],6,0))),$C139&lt;&gt;""),"S","")),"")</f>
        <v>S</v>
      </c>
      <c r="AA139" s="17" t="str">
        <f>IFERROR(IF(AA$4=$D139,"x",IF(AND(((AA$4-$D139)/VLOOKUP($C139,Tableau1[],6,0))=INT(((AA$4-$D139)/VLOOKUP($C139,Tableau1[],6,0))),$C139&lt;&gt;""),"S","")),"")</f>
        <v/>
      </c>
      <c r="AB139" s="17" t="str">
        <f>IFERROR(IF(AB$4=$D139,"x",IF(AND(((AB$4-$D139)/VLOOKUP($C139,Tableau1[],6,0))=INT(((AB$4-$D139)/VLOOKUP($C139,Tableau1[],6,0))),$C139&lt;&gt;""),"S","")),"")</f>
        <v/>
      </c>
      <c r="AC139" s="17" t="str">
        <f>IFERROR(IF(AC$4=$D139,"x",IF(AND(((AC$4-$D139)/VLOOKUP($C139,Tableau1[],6,0))=INT(((AC$4-$D139)/VLOOKUP($C139,Tableau1[],6,0))),$C139&lt;&gt;""),"S","")),"")</f>
        <v/>
      </c>
      <c r="AD139" s="17" t="str">
        <f>IFERROR(IF(AD$4=$D139,"x",IF(AND(((AD$4-$D139)/VLOOKUP($C139,Tableau1[],6,0))=INT(((AD$4-$D139)/VLOOKUP($C139,Tableau1[],6,0))),$C139&lt;&gt;""),"S","")),"")</f>
        <v/>
      </c>
      <c r="AE139" s="17" t="str">
        <f>IFERROR(IF(AE$4=$D139,"x",IF(AND(((AE$4-$D139)/VLOOKUP($C139,Tableau1[],6,0))=INT(((AE$4-$D139)/VLOOKUP($C139,Tableau1[],6,0))),$C139&lt;&gt;""),"S","")),"")</f>
        <v/>
      </c>
      <c r="AF139" s="17" t="str">
        <f>IFERROR(IF(AF$4=$D139,"x",IF(AND(((AF$4-$D139)/VLOOKUP($C139,Tableau1[],6,0))=INT(((AF$4-$D139)/VLOOKUP($C139,Tableau1[],6,0))),$C139&lt;&gt;""),"S","")),"")</f>
        <v/>
      </c>
      <c r="AG139" s="17" t="str">
        <f>IFERROR(IF(AG$4=$D139,"x",IF(AND(((AG$4-$D139)/VLOOKUP($C139,Tableau1[],6,0))=INT(((AG$4-$D139)/VLOOKUP($C139,Tableau1[],6,0))),$C139&lt;&gt;""),"S","")),"")</f>
        <v>S</v>
      </c>
      <c r="AH139" s="55" t="str">
        <f>IFERROR(IF(AH$4=$D139,"x",IF(AND(((AH$4-$D139)/VLOOKUP($C139,Tableau1[],6,0))=INT(((AH$4-$D139)/VLOOKUP($C139,Tableau1[],6,0))),$C139&lt;&gt;""),"S","")),"")</f>
        <v/>
      </c>
      <c r="AK139" s="100"/>
      <c r="AL139" s="100"/>
      <c r="AM139" s="100"/>
      <c r="AN139" s="100"/>
      <c r="AO139" s="100"/>
      <c r="AP139" s="100"/>
      <c r="AQ139" s="100"/>
      <c r="AR139" s="100"/>
      <c r="AS139" s="100"/>
      <c r="AT139" s="100"/>
      <c r="AU139" s="100"/>
      <c r="AV139" s="100"/>
      <c r="AW139" s="100"/>
      <c r="AX139" s="100"/>
      <c r="AY139" s="100"/>
      <c r="AZ139" s="100"/>
      <c r="BA139" s="100"/>
      <c r="BB139" s="100"/>
      <c r="BC139" s="100"/>
      <c r="BD139" s="100"/>
      <c r="BE139" s="100"/>
      <c r="BF139" s="100"/>
      <c r="BG139" s="100"/>
      <c r="BH139" s="100"/>
      <c r="BI139" s="100"/>
      <c r="BJ139" s="100"/>
      <c r="BK139" s="100"/>
      <c r="BL139" s="100"/>
      <c r="BM139" s="100"/>
      <c r="BN139" s="100"/>
      <c r="BO139" s="100"/>
      <c r="BP139" s="100"/>
      <c r="BQ139" s="100"/>
      <c r="BR139" s="100"/>
      <c r="BS139" s="100"/>
      <c r="BT139" s="100"/>
      <c r="BU139" s="100"/>
      <c r="BV139" s="100"/>
      <c r="BW139" s="100"/>
      <c r="BX139" s="100"/>
    </row>
    <row r="140" spans="1:76">
      <c r="A140" s="93"/>
      <c r="B140" s="52"/>
      <c r="C140" s="5" t="s">
        <v>134</v>
      </c>
      <c r="D140" s="18">
        <f>IF(ISBLANK(C140),0,VLOOKUP(C140,Tableau1[],2,0))</f>
        <v>0</v>
      </c>
      <c r="E140" s="15">
        <f>IF(ISBLANK(C140),0,VLOOKUP(C140,Tableau1[],7,0))</f>
        <v>1</v>
      </c>
      <c r="F140" s="24">
        <f t="shared" si="13"/>
        <v>4.3333333333333331E-6</v>
      </c>
      <c r="G140" s="16" t="str">
        <f>IFERROR(IF(G$4=$D140,"x",IF(AND(((G$4-$D140)/VLOOKUP($C140,Tableau1[],6,0))=INT(((G$4-$D140)/VLOOKUP($C140,Tableau1[],6,0))),$C140&lt;&gt;""),"S","")),"")</f>
        <v/>
      </c>
      <c r="H140" s="17" t="str">
        <f>IFERROR(IF(H$4=$D140,"x",IF(AND(((H$4-$D140)/VLOOKUP($C140,Tableau1[],6,0))=INT(((H$4-$D140)/VLOOKUP($C140,Tableau1[],6,0))),$C140&lt;&gt;""),"S","")),"")</f>
        <v/>
      </c>
      <c r="I140" s="17" t="str">
        <f>IFERROR(IF(I$4=$D140,"x",IF(AND(((I$4-$D140)/VLOOKUP($C140,Tableau1[],6,0))=INT(((I$4-$D140)/VLOOKUP($C140,Tableau1[],6,0))),$C140&lt;&gt;""),"S","")),"")</f>
        <v/>
      </c>
      <c r="J140" s="17" t="str">
        <f>IFERROR(IF(J$4=$D140,"x",IF(AND(((J$4-$D140)/VLOOKUP($C140,Tableau1[],6,0))=INT(((J$4-$D140)/VLOOKUP($C140,Tableau1[],6,0))),$C140&lt;&gt;""),"S","")),"")</f>
        <v/>
      </c>
      <c r="K140" s="17" t="str">
        <f>IFERROR(IF(K$4=$D140,"x",IF(AND(((K$4-$D140)/VLOOKUP($C140,Tableau1[],6,0))=INT(((K$4-$D140)/VLOOKUP($C140,Tableau1[],6,0))),$C140&lt;&gt;""),"S","")),"")</f>
        <v/>
      </c>
      <c r="L140" s="17" t="str">
        <f>IFERROR(IF(L$4=$D140,"x",IF(AND(((L$4-$D140)/VLOOKUP($C140,Tableau1[],6,0))=INT(((L$4-$D140)/VLOOKUP($C140,Tableau1[],6,0))),$C140&lt;&gt;""),"S","")),"")</f>
        <v>S</v>
      </c>
      <c r="M140" s="17" t="str">
        <f>IFERROR(IF(M$4=$D140,"x",IF(AND(((M$4-$D140)/VLOOKUP($C140,Tableau1[],6,0))=INT(((M$4-$D140)/VLOOKUP($C140,Tableau1[],6,0))),$C140&lt;&gt;""),"S","")),"")</f>
        <v/>
      </c>
      <c r="N140" s="17" t="str">
        <f>IFERROR(IF(N$4=$D140,"x",IF(AND(((N$4-$D140)/VLOOKUP($C140,Tableau1[],6,0))=INT(((N$4-$D140)/VLOOKUP($C140,Tableau1[],6,0))),$C140&lt;&gt;""),"S","")),"")</f>
        <v/>
      </c>
      <c r="O140" s="17" t="str">
        <f>IFERROR(IF(O$4=$D140,"x",IF(AND(((O$4-$D140)/VLOOKUP($C140,Tableau1[],6,0))=INT(((O$4-$D140)/VLOOKUP($C140,Tableau1[],6,0))),$C140&lt;&gt;""),"S","")),"")</f>
        <v/>
      </c>
      <c r="P140" s="17" t="str">
        <f>IFERROR(IF(P$4=$D140,"x",IF(AND(((P$4-$D140)/VLOOKUP($C140,Tableau1[],6,0))=INT(((P$4-$D140)/VLOOKUP($C140,Tableau1[],6,0))),$C140&lt;&gt;""),"S","")),"")</f>
        <v/>
      </c>
      <c r="Q140" s="17" t="str">
        <f>IFERROR(IF(Q$4=$D140,"x",IF(AND(((Q$4-$D140)/VLOOKUP($C140,Tableau1[],6,0))=INT(((Q$4-$D140)/VLOOKUP($C140,Tableau1[],6,0))),$C140&lt;&gt;""),"S","")),"")</f>
        <v/>
      </c>
      <c r="R140" s="17" t="str">
        <f>IFERROR(IF(R$4=$D140,"x",IF(AND(((R$4-$D140)/VLOOKUP($C140,Tableau1[],6,0))=INT(((R$4-$D140)/VLOOKUP($C140,Tableau1[],6,0))),$C140&lt;&gt;""),"S","")),"")</f>
        <v/>
      </c>
      <c r="S140" s="17" t="str">
        <f>IFERROR(IF(S$4=$D140,"x",IF(AND(((S$4-$D140)/VLOOKUP($C140,Tableau1[],6,0))=INT(((S$4-$D140)/VLOOKUP($C140,Tableau1[],6,0))),$C140&lt;&gt;""),"S","")),"")</f>
        <v>S</v>
      </c>
      <c r="T140" s="17" t="str">
        <f>IFERROR(IF(T$4=$D140,"x",IF(AND(((T$4-$D140)/VLOOKUP($C140,Tableau1[],6,0))=INT(((T$4-$D140)/VLOOKUP($C140,Tableau1[],6,0))),$C140&lt;&gt;""),"S","")),"")</f>
        <v/>
      </c>
      <c r="U140" s="17" t="str">
        <f>IFERROR(IF(U$4=$D140,"x",IF(AND(((U$4-$D140)/VLOOKUP($C140,Tableau1[],6,0))=INT(((U$4-$D140)/VLOOKUP($C140,Tableau1[],6,0))),$C140&lt;&gt;""),"S","")),"")</f>
        <v/>
      </c>
      <c r="V140" s="17" t="str">
        <f>IFERROR(IF(V$4=$D140,"x",IF(AND(((V$4-$D140)/VLOOKUP($C140,Tableau1[],6,0))=INT(((V$4-$D140)/VLOOKUP($C140,Tableau1[],6,0))),$C140&lt;&gt;""),"S","")),"")</f>
        <v/>
      </c>
      <c r="W140" s="17" t="str">
        <f>IFERROR(IF(W$4=$D140,"x",IF(AND(((W$4-$D140)/VLOOKUP($C140,Tableau1[],6,0))=INT(((W$4-$D140)/VLOOKUP($C140,Tableau1[],6,0))),$C140&lt;&gt;""),"S","")),"")</f>
        <v/>
      </c>
      <c r="X140" s="17" t="str">
        <f>IFERROR(IF(X$4=$D140,"x",IF(AND(((X$4-$D140)/VLOOKUP($C140,Tableau1[],6,0))=INT(((X$4-$D140)/VLOOKUP($C140,Tableau1[],6,0))),$C140&lt;&gt;""),"S","")),"")</f>
        <v/>
      </c>
      <c r="Y140" s="17" t="str">
        <f>IFERROR(IF(Y$4=$D140,"x",IF(AND(((Y$4-$D140)/VLOOKUP($C140,Tableau1[],6,0))=INT(((Y$4-$D140)/VLOOKUP($C140,Tableau1[],6,0))),$C140&lt;&gt;""),"S","")),"")</f>
        <v/>
      </c>
      <c r="Z140" s="17" t="str">
        <f>IFERROR(IF(Z$4=$D140,"x",IF(AND(((Z$4-$D140)/VLOOKUP($C140,Tableau1[],6,0))=INT(((Z$4-$D140)/VLOOKUP($C140,Tableau1[],6,0))),$C140&lt;&gt;""),"S","")),"")</f>
        <v>S</v>
      </c>
      <c r="AA140" s="17" t="str">
        <f>IFERROR(IF(AA$4=$D140,"x",IF(AND(((AA$4-$D140)/VLOOKUP($C140,Tableau1[],6,0))=INT(((AA$4-$D140)/VLOOKUP($C140,Tableau1[],6,0))),$C140&lt;&gt;""),"S","")),"")</f>
        <v/>
      </c>
      <c r="AB140" s="17" t="str">
        <f>IFERROR(IF(AB$4=$D140,"x",IF(AND(((AB$4-$D140)/VLOOKUP($C140,Tableau1[],6,0))=INT(((AB$4-$D140)/VLOOKUP($C140,Tableau1[],6,0))),$C140&lt;&gt;""),"S","")),"")</f>
        <v/>
      </c>
      <c r="AC140" s="17" t="str">
        <f>IFERROR(IF(AC$4=$D140,"x",IF(AND(((AC$4-$D140)/VLOOKUP($C140,Tableau1[],6,0))=INT(((AC$4-$D140)/VLOOKUP($C140,Tableau1[],6,0))),$C140&lt;&gt;""),"S","")),"")</f>
        <v/>
      </c>
      <c r="AD140" s="17" t="str">
        <f>IFERROR(IF(AD$4=$D140,"x",IF(AND(((AD$4-$D140)/VLOOKUP($C140,Tableau1[],6,0))=INT(((AD$4-$D140)/VLOOKUP($C140,Tableau1[],6,0))),$C140&lt;&gt;""),"S","")),"")</f>
        <v/>
      </c>
      <c r="AE140" s="17" t="str">
        <f>IFERROR(IF(AE$4=$D140,"x",IF(AND(((AE$4-$D140)/VLOOKUP($C140,Tableau1[],6,0))=INT(((AE$4-$D140)/VLOOKUP($C140,Tableau1[],6,0))),$C140&lt;&gt;""),"S","")),"")</f>
        <v/>
      </c>
      <c r="AF140" s="17" t="str">
        <f>IFERROR(IF(AF$4=$D140,"x",IF(AND(((AF$4-$D140)/VLOOKUP($C140,Tableau1[],6,0))=INT(((AF$4-$D140)/VLOOKUP($C140,Tableau1[],6,0))),$C140&lt;&gt;""),"S","")),"")</f>
        <v/>
      </c>
      <c r="AG140" s="17" t="str">
        <f>IFERROR(IF(AG$4=$D140,"x",IF(AND(((AG$4-$D140)/VLOOKUP($C140,Tableau1[],6,0))=INT(((AG$4-$D140)/VLOOKUP($C140,Tableau1[],6,0))),$C140&lt;&gt;""),"S","")),"")</f>
        <v>S</v>
      </c>
      <c r="AH140" s="55" t="str">
        <f>IFERROR(IF(AH$4=$D140,"x",IF(AND(((AH$4-$D140)/VLOOKUP($C140,Tableau1[],6,0))=INT(((AH$4-$D140)/VLOOKUP($C140,Tableau1[],6,0))),$C140&lt;&gt;""),"S","")),"")</f>
        <v/>
      </c>
      <c r="AK140" s="100"/>
      <c r="AL140" s="100"/>
      <c r="AM140" s="100"/>
      <c r="AN140" s="100"/>
      <c r="AO140" s="100"/>
      <c r="AP140" s="100"/>
      <c r="AQ140" s="100"/>
      <c r="AR140" s="100"/>
      <c r="AS140" s="100"/>
      <c r="AT140" s="100"/>
      <c r="AU140" s="100"/>
      <c r="AV140" s="100"/>
      <c r="AW140" s="100"/>
      <c r="AX140" s="100"/>
      <c r="AY140" s="100"/>
      <c r="AZ140" s="100"/>
      <c r="BA140" s="100"/>
      <c r="BB140" s="100"/>
      <c r="BC140" s="100"/>
      <c r="BD140" s="100"/>
      <c r="BE140" s="100"/>
      <c r="BF140" s="100"/>
      <c r="BG140" s="100"/>
      <c r="BH140" s="100"/>
      <c r="BI140" s="100"/>
      <c r="BJ140" s="100"/>
      <c r="BK140" s="100"/>
      <c r="BL140" s="100"/>
      <c r="BM140" s="100"/>
      <c r="BN140" s="100"/>
      <c r="BO140" s="100"/>
      <c r="BP140" s="100"/>
      <c r="BQ140" s="100"/>
      <c r="BR140" s="100"/>
      <c r="BS140" s="100"/>
      <c r="BT140" s="100"/>
      <c r="BU140" s="100"/>
      <c r="BV140" s="100"/>
      <c r="BW140" s="100"/>
      <c r="BX140" s="100"/>
    </row>
    <row r="141" spans="1:76">
      <c r="A141" s="93"/>
      <c r="B141" s="52"/>
      <c r="C141" s="5" t="s">
        <v>135</v>
      </c>
      <c r="D141" s="18">
        <f>IF(ISBLANK(C141),0,VLOOKUP(C141,Tableau1[],2,0))</f>
        <v>0</v>
      </c>
      <c r="E141" s="15">
        <f>IF(ISBLANK(C141),0,VLOOKUP(C141,Tableau1[],7,0))</f>
        <v>15</v>
      </c>
      <c r="F141" s="24">
        <f t="shared" si="13"/>
        <v>6.4999999999999994E-5</v>
      </c>
      <c r="G141" s="16" t="str">
        <f>IFERROR(IF(G$4=$D141,"x",IF(AND(((G$4-$D141)/VLOOKUP($C141,Tableau1[],6,0))=INT(((G$4-$D141)/VLOOKUP($C141,Tableau1[],6,0))),$C141&lt;&gt;""),"S","")),"")</f>
        <v/>
      </c>
      <c r="H141" s="17" t="str">
        <f>IFERROR(IF(H$4=$D141,"x",IF(AND(((H$4-$D141)/VLOOKUP($C141,Tableau1[],6,0))=INT(((H$4-$D141)/VLOOKUP($C141,Tableau1[],6,0))),$C141&lt;&gt;""),"S","")),"")</f>
        <v/>
      </c>
      <c r="I141" s="17" t="str">
        <f>IFERROR(IF(I$4=$D141,"x",IF(AND(((I$4-$D141)/VLOOKUP($C141,Tableau1[],6,0))=INT(((I$4-$D141)/VLOOKUP($C141,Tableau1[],6,0))),$C141&lt;&gt;""),"S","")),"")</f>
        <v/>
      </c>
      <c r="J141" s="17" t="str">
        <f>IFERROR(IF(J$4=$D141,"x",IF(AND(((J$4-$D141)/VLOOKUP($C141,Tableau1[],6,0))=INT(((J$4-$D141)/VLOOKUP($C141,Tableau1[],6,0))),$C141&lt;&gt;""),"S","")),"")</f>
        <v/>
      </c>
      <c r="K141" s="17" t="str">
        <f>IFERROR(IF(K$4=$D141,"x",IF(AND(((K$4-$D141)/VLOOKUP($C141,Tableau1[],6,0))=INT(((K$4-$D141)/VLOOKUP($C141,Tableau1[],6,0))),$C141&lt;&gt;""),"S","")),"")</f>
        <v/>
      </c>
      <c r="L141" s="17" t="str">
        <f>IFERROR(IF(L$4=$D141,"x",IF(AND(((L$4-$D141)/VLOOKUP($C141,Tableau1[],6,0))=INT(((L$4-$D141)/VLOOKUP($C141,Tableau1[],6,0))),$C141&lt;&gt;""),"S","")),"")</f>
        <v/>
      </c>
      <c r="M141" s="17" t="str">
        <f>IFERROR(IF(M$4=$D141,"x",IF(AND(((M$4-$D141)/VLOOKUP($C141,Tableau1[],6,0))=INT(((M$4-$D141)/VLOOKUP($C141,Tableau1[],6,0))),$C141&lt;&gt;""),"S","")),"")</f>
        <v/>
      </c>
      <c r="N141" s="17" t="str">
        <f>IFERROR(IF(N$4=$D141,"x",IF(AND(((N$4-$D141)/VLOOKUP($C141,Tableau1[],6,0))=INT(((N$4-$D141)/VLOOKUP($C141,Tableau1[],6,0))),$C141&lt;&gt;""),"S","")),"")</f>
        <v/>
      </c>
      <c r="O141" s="17" t="str">
        <f>IFERROR(IF(O$4=$D141,"x",IF(AND(((O$4-$D141)/VLOOKUP($C141,Tableau1[],6,0))=INT(((O$4-$D141)/VLOOKUP($C141,Tableau1[],6,0))),$C141&lt;&gt;""),"S","")),"")</f>
        <v/>
      </c>
      <c r="P141" s="17" t="str">
        <f>IFERROR(IF(P$4=$D141,"x",IF(AND(((P$4-$D141)/VLOOKUP($C141,Tableau1[],6,0))=INT(((P$4-$D141)/VLOOKUP($C141,Tableau1[],6,0))),$C141&lt;&gt;""),"S","")),"")</f>
        <v/>
      </c>
      <c r="Q141" s="17" t="str">
        <f>IFERROR(IF(Q$4=$D141,"x",IF(AND(((Q$4-$D141)/VLOOKUP($C141,Tableau1[],6,0))=INT(((Q$4-$D141)/VLOOKUP($C141,Tableau1[],6,0))),$C141&lt;&gt;""),"S","")),"")</f>
        <v/>
      </c>
      <c r="R141" s="17" t="str">
        <f>IFERROR(IF(R$4=$D141,"x",IF(AND(((R$4-$D141)/VLOOKUP($C141,Tableau1[],6,0))=INT(((R$4-$D141)/VLOOKUP($C141,Tableau1[],6,0))),$C141&lt;&gt;""),"S","")),"")</f>
        <v/>
      </c>
      <c r="S141" s="17" t="str">
        <f>IFERROR(IF(S$4=$D141,"x",IF(AND(((S$4-$D141)/VLOOKUP($C141,Tableau1[],6,0))=INT(((S$4-$D141)/VLOOKUP($C141,Tableau1[],6,0))),$C141&lt;&gt;""),"S","")),"")</f>
        <v/>
      </c>
      <c r="T141" s="17" t="str">
        <f>IFERROR(IF(T$4=$D141,"x",IF(AND(((T$4-$D141)/VLOOKUP($C141,Tableau1[],6,0))=INT(((T$4-$D141)/VLOOKUP($C141,Tableau1[],6,0))),$C141&lt;&gt;""),"S","")),"")</f>
        <v/>
      </c>
      <c r="U141" s="17" t="str">
        <f>IFERROR(IF(U$4=$D141,"x",IF(AND(((U$4-$D141)/VLOOKUP($C141,Tableau1[],6,0))=INT(((U$4-$D141)/VLOOKUP($C141,Tableau1[],6,0))),$C141&lt;&gt;""),"S","")),"")</f>
        <v/>
      </c>
      <c r="V141" s="17" t="str">
        <f>IFERROR(IF(V$4=$D141,"x",IF(AND(((V$4-$D141)/VLOOKUP($C141,Tableau1[],6,0))=INT(((V$4-$D141)/VLOOKUP($C141,Tableau1[],6,0))),$C141&lt;&gt;""),"S","")),"")</f>
        <v/>
      </c>
      <c r="W141" s="17" t="str">
        <f>IFERROR(IF(W$4=$D141,"x",IF(AND(((W$4-$D141)/VLOOKUP($C141,Tableau1[],6,0))=INT(((W$4-$D141)/VLOOKUP($C141,Tableau1[],6,0))),$C141&lt;&gt;""),"S","")),"")</f>
        <v/>
      </c>
      <c r="X141" s="17" t="str">
        <f>IFERROR(IF(X$4=$D141,"x",IF(AND(((X$4-$D141)/VLOOKUP($C141,Tableau1[],6,0))=INT(((X$4-$D141)/VLOOKUP($C141,Tableau1[],6,0))),$C141&lt;&gt;""),"S","")),"")</f>
        <v/>
      </c>
      <c r="Y141" s="17" t="str">
        <f>IFERROR(IF(Y$4=$D141,"x",IF(AND(((Y$4-$D141)/VLOOKUP($C141,Tableau1[],6,0))=INT(((Y$4-$D141)/VLOOKUP($C141,Tableau1[],6,0))),$C141&lt;&gt;""),"S","")),"")</f>
        <v/>
      </c>
      <c r="Z141" s="17" t="str">
        <f>IFERROR(IF(Z$4=$D141,"x",IF(AND(((Z$4-$D141)/VLOOKUP($C141,Tableau1[],6,0))=INT(((Z$4-$D141)/VLOOKUP($C141,Tableau1[],6,0))),$C141&lt;&gt;""),"S","")),"")</f>
        <v/>
      </c>
      <c r="AA141" s="17" t="str">
        <f>IFERROR(IF(AA$4=$D141,"x",IF(AND(((AA$4-$D141)/VLOOKUP($C141,Tableau1[],6,0))=INT(((AA$4-$D141)/VLOOKUP($C141,Tableau1[],6,0))),$C141&lt;&gt;""),"S","")),"")</f>
        <v/>
      </c>
      <c r="AB141" s="17" t="str">
        <f>IFERROR(IF(AB$4=$D141,"x",IF(AND(((AB$4-$D141)/VLOOKUP($C141,Tableau1[],6,0))=INT(((AB$4-$D141)/VLOOKUP($C141,Tableau1[],6,0))),$C141&lt;&gt;""),"S","")),"")</f>
        <v/>
      </c>
      <c r="AC141" s="17" t="str">
        <f>IFERROR(IF(AC$4=$D141,"x",IF(AND(((AC$4-$D141)/VLOOKUP($C141,Tableau1[],6,0))=INT(((AC$4-$D141)/VLOOKUP($C141,Tableau1[],6,0))),$C141&lt;&gt;""),"S","")),"")</f>
        <v/>
      </c>
      <c r="AD141" s="17" t="str">
        <f>IFERROR(IF(AD$4=$D141,"x",IF(AND(((AD$4-$D141)/VLOOKUP($C141,Tableau1[],6,0))=INT(((AD$4-$D141)/VLOOKUP($C141,Tableau1[],6,0))),$C141&lt;&gt;""),"S","")),"")</f>
        <v/>
      </c>
      <c r="AE141" s="17" t="str">
        <f>IFERROR(IF(AE$4=$D141,"x",IF(AND(((AE$4-$D141)/VLOOKUP($C141,Tableau1[],6,0))=INT(((AE$4-$D141)/VLOOKUP($C141,Tableau1[],6,0))),$C141&lt;&gt;""),"S","")),"")</f>
        <v/>
      </c>
      <c r="AF141" s="17" t="str">
        <f>IFERROR(IF(AF$4=$D141,"x",IF(AND(((AF$4-$D141)/VLOOKUP($C141,Tableau1[],6,0))=INT(((AF$4-$D141)/VLOOKUP($C141,Tableau1[],6,0))),$C141&lt;&gt;""),"S","")),"")</f>
        <v>S</v>
      </c>
      <c r="AG141" s="17" t="str">
        <f>IFERROR(IF(AG$4=$D141,"x",IF(AND(((AG$4-$D141)/VLOOKUP($C141,Tableau1[],6,0))=INT(((AG$4-$D141)/VLOOKUP($C141,Tableau1[],6,0))),$C141&lt;&gt;""),"S","")),"")</f>
        <v/>
      </c>
      <c r="AH141" s="55" t="str">
        <f>IFERROR(IF(AH$4=$D141,"x",IF(AND(((AH$4-$D141)/VLOOKUP($C141,Tableau1[],6,0))=INT(((AH$4-$D141)/VLOOKUP($C141,Tableau1[],6,0))),$C141&lt;&gt;""),"S","")),"")</f>
        <v/>
      </c>
      <c r="AK141" s="100"/>
      <c r="AL141" s="100"/>
      <c r="AM141" s="100"/>
      <c r="AN141" s="100"/>
      <c r="AO141" s="100"/>
      <c r="AP141" s="100"/>
      <c r="AQ141" s="100"/>
      <c r="AR141" s="100"/>
      <c r="AS141" s="100"/>
      <c r="AT141" s="100"/>
      <c r="AU141" s="100"/>
      <c r="AV141" s="100"/>
      <c r="AW141" s="100"/>
      <c r="AX141" s="100"/>
      <c r="AY141" s="100"/>
      <c r="AZ141" s="100"/>
      <c r="BA141" s="100"/>
      <c r="BB141" s="100"/>
      <c r="BC141" s="100"/>
      <c r="BD141" s="100"/>
      <c r="BE141" s="100"/>
      <c r="BF141" s="100"/>
      <c r="BG141" s="100"/>
      <c r="BH141" s="100"/>
      <c r="BI141" s="100"/>
      <c r="BJ141" s="100"/>
      <c r="BK141" s="100"/>
      <c r="BL141" s="100"/>
      <c r="BM141" s="100"/>
      <c r="BN141" s="100"/>
      <c r="BO141" s="100"/>
      <c r="BP141" s="100"/>
      <c r="BQ141" s="100"/>
      <c r="BR141" s="100"/>
      <c r="BS141" s="100"/>
      <c r="BT141" s="100"/>
      <c r="BU141" s="100"/>
      <c r="BV141" s="100"/>
      <c r="BW141" s="100"/>
      <c r="BX141" s="100"/>
    </row>
    <row r="142" spans="1:76" ht="15.75" thickBot="1">
      <c r="B142" s="89">
        <f>B126+B127+B128+B129+B130+B131+B132+B133+B134+B135+B136+B137+B138+B139+B140+B141</f>
        <v>0</v>
      </c>
      <c r="C142" s="90"/>
      <c r="D142" s="73">
        <f>IF(ISBLANK(C142),0,VLOOKUP(C142,Tableau1[],2,0))</f>
        <v>0</v>
      </c>
      <c r="E142" s="85">
        <f>(E126+E127+E128+E129+E130+E131+E132+E133+E134+E135+E136+E137+E138+E139+E140+E141)/60</f>
        <v>2.0499999999999998</v>
      </c>
      <c r="F142" s="47">
        <f t="shared" si="13"/>
        <v>8.8833333333333319E-6</v>
      </c>
      <c r="G142" s="49" t="str">
        <f>IFERROR(IF(G$4=$D142,"x",IF(AND(((G$4-$D142)/VLOOKUP($C142,Tableau1[],6,0))=INT(((G$4-$D142)/VLOOKUP($C142,Tableau1[],6,0))),$C142&lt;&gt;""),"S","")),"")</f>
        <v/>
      </c>
      <c r="H142" s="50" t="str">
        <f>IFERROR(IF(H$4=$D142,"x",IF(AND(((H$4-$D142)/VLOOKUP($C142,Tableau1[],6,0))=INT(((H$4-$D142)/VLOOKUP($C142,Tableau1[],6,0))),$C142&lt;&gt;""),"S","")),"")</f>
        <v/>
      </c>
      <c r="I142" s="50" t="str">
        <f>IFERROR(IF(I$4=$D142,"x",IF(AND(((I$4-$D142)/VLOOKUP($C142,Tableau1[],6,0))=INT(((I$4-$D142)/VLOOKUP($C142,Tableau1[],6,0))),$C142&lt;&gt;""),"S","")),"")</f>
        <v/>
      </c>
      <c r="J142" s="50" t="str">
        <f>IFERROR(IF(J$4=$D142,"x",IF(AND(((J$4-$D142)/VLOOKUP($C142,Tableau1[],6,0))=INT(((J$4-$D142)/VLOOKUP($C142,Tableau1[],6,0))),$C142&lt;&gt;""),"S","")),"")</f>
        <v/>
      </c>
      <c r="K142" s="50" t="str">
        <f>IFERROR(IF(K$4=$D142,"x",IF(AND(((K$4-$D142)/VLOOKUP($C142,Tableau1[],6,0))=INT(((K$4-$D142)/VLOOKUP($C142,Tableau1[],6,0))),$C142&lt;&gt;""),"S","")),"")</f>
        <v/>
      </c>
      <c r="L142" s="50" t="str">
        <f>IFERROR(IF(L$4=$D142,"x",IF(AND(((L$4-$D142)/VLOOKUP($C142,Tableau1[],6,0))=INT(((L$4-$D142)/VLOOKUP($C142,Tableau1[],6,0))),$C142&lt;&gt;""),"S","")),"")</f>
        <v/>
      </c>
      <c r="M142" s="50" t="str">
        <f>IFERROR(IF(M$4=$D142,"x",IF(AND(((M$4-$D142)/VLOOKUP($C142,Tableau1[],6,0))=INT(((M$4-$D142)/VLOOKUP($C142,Tableau1[],6,0))),$C142&lt;&gt;""),"S","")),"")</f>
        <v/>
      </c>
      <c r="N142" s="50" t="str">
        <f>IFERROR(IF(N$4=$D142,"x",IF(AND(((N$4-$D142)/VLOOKUP($C142,Tableau1[],6,0))=INT(((N$4-$D142)/VLOOKUP($C142,Tableau1[],6,0))),$C142&lt;&gt;""),"S","")),"")</f>
        <v/>
      </c>
      <c r="O142" s="50" t="str">
        <f>IFERROR(IF(O$4=$D142,"x",IF(AND(((O$4-$D142)/VLOOKUP($C142,Tableau1[],6,0))=INT(((O$4-$D142)/VLOOKUP($C142,Tableau1[],6,0))),$C142&lt;&gt;""),"S","")),"")</f>
        <v/>
      </c>
      <c r="P142" s="50" t="str">
        <f>IFERROR(IF(P$4=$D142,"x",IF(AND(((P$4-$D142)/VLOOKUP($C142,Tableau1[],6,0))=INT(((P$4-$D142)/VLOOKUP($C142,Tableau1[],6,0))),$C142&lt;&gt;""),"S","")),"")</f>
        <v/>
      </c>
      <c r="Q142" s="50" t="str">
        <f>IFERROR(IF(Q$4=$D142,"x",IF(AND(((Q$4-$D142)/VLOOKUP($C142,Tableau1[],6,0))=INT(((Q$4-$D142)/VLOOKUP($C142,Tableau1[],6,0))),$C142&lt;&gt;""),"S","")),"")</f>
        <v/>
      </c>
      <c r="R142" s="50" t="str">
        <f>IFERROR(IF(R$4=$D142,"x",IF(AND(((R$4-$D142)/VLOOKUP($C142,Tableau1[],6,0))=INT(((R$4-$D142)/VLOOKUP($C142,Tableau1[],6,0))),$C142&lt;&gt;""),"S","")),"")</f>
        <v/>
      </c>
      <c r="S142" s="50" t="str">
        <f>IFERROR(IF(S$4=$D142,"x",IF(AND(((S$4-$D142)/VLOOKUP($C142,Tableau1[],6,0))=INT(((S$4-$D142)/VLOOKUP($C142,Tableau1[],6,0))),$C142&lt;&gt;""),"S","")),"")</f>
        <v/>
      </c>
      <c r="T142" s="50" t="str">
        <f>IFERROR(IF(T$4=$D142,"x",IF(AND(((T$4-$D142)/VLOOKUP($C142,Tableau1[],6,0))=INT(((T$4-$D142)/VLOOKUP($C142,Tableau1[],6,0))),$C142&lt;&gt;""),"S","")),"")</f>
        <v/>
      </c>
      <c r="U142" s="50" t="str">
        <f>IFERROR(IF(U$4=$D142,"x",IF(AND(((U$4-$D142)/VLOOKUP($C142,Tableau1[],6,0))=INT(((U$4-$D142)/VLOOKUP($C142,Tableau1[],6,0))),$C142&lt;&gt;""),"S","")),"")</f>
        <v/>
      </c>
      <c r="V142" s="50" t="str">
        <f>IFERROR(IF(V$4=$D142,"x",IF(AND(((V$4-$D142)/VLOOKUP($C142,Tableau1[],6,0))=INT(((V$4-$D142)/VLOOKUP($C142,Tableau1[],6,0))),$C142&lt;&gt;""),"S","")),"")</f>
        <v/>
      </c>
      <c r="W142" s="50" t="str">
        <f>IFERROR(IF(W$4=$D142,"x",IF(AND(((W$4-$D142)/VLOOKUP($C142,Tableau1[],6,0))=INT(((W$4-$D142)/VLOOKUP($C142,Tableau1[],6,0))),$C142&lt;&gt;""),"S","")),"")</f>
        <v/>
      </c>
      <c r="X142" s="50" t="str">
        <f>IFERROR(IF(X$4=$D142,"x",IF(AND(((X$4-$D142)/VLOOKUP($C142,Tableau1[],6,0))=INT(((X$4-$D142)/VLOOKUP($C142,Tableau1[],6,0))),$C142&lt;&gt;""),"S","")),"")</f>
        <v/>
      </c>
      <c r="Y142" s="50" t="str">
        <f>IFERROR(IF(Y$4=$D142,"x",IF(AND(((Y$4-$D142)/VLOOKUP($C142,Tableau1[],6,0))=INT(((Y$4-$D142)/VLOOKUP($C142,Tableau1[],6,0))),$C142&lt;&gt;""),"S","")),"")</f>
        <v/>
      </c>
      <c r="Z142" s="50" t="str">
        <f>IFERROR(IF(Z$4=$D142,"x",IF(AND(((Z$4-$D142)/VLOOKUP($C142,Tableau1[],6,0))=INT(((Z$4-$D142)/VLOOKUP($C142,Tableau1[],6,0))),$C142&lt;&gt;""),"S","")),"")</f>
        <v/>
      </c>
      <c r="AA142" s="50" t="str">
        <f>IFERROR(IF(AA$4=$D142,"x",IF(AND(((AA$4-$D142)/VLOOKUP($C142,Tableau1[],6,0))=INT(((AA$4-$D142)/VLOOKUP($C142,Tableau1[],6,0))),$C142&lt;&gt;""),"S","")),"")</f>
        <v/>
      </c>
      <c r="AB142" s="50" t="str">
        <f>IFERROR(IF(AB$4=$D142,"x",IF(AND(((AB$4-$D142)/VLOOKUP($C142,Tableau1[],6,0))=INT(((AB$4-$D142)/VLOOKUP($C142,Tableau1[],6,0))),$C142&lt;&gt;""),"S","")),"")</f>
        <v/>
      </c>
      <c r="AC142" s="50" t="str">
        <f>IFERROR(IF(AC$4=$D142,"x",IF(AND(((AC$4-$D142)/VLOOKUP($C142,Tableau1[],6,0))=INT(((AC$4-$D142)/VLOOKUP($C142,Tableau1[],6,0))),$C142&lt;&gt;""),"S","")),"")</f>
        <v/>
      </c>
      <c r="AD142" s="50" t="str">
        <f>IFERROR(IF(AD$4=$D142,"x",IF(AND(((AD$4-$D142)/VLOOKUP($C142,Tableau1[],6,0))=INT(((AD$4-$D142)/VLOOKUP($C142,Tableau1[],6,0))),$C142&lt;&gt;""),"S","")),"")</f>
        <v/>
      </c>
      <c r="AE142" s="50" t="str">
        <f>IFERROR(IF(AE$4=$D142,"x",IF(AND(((AE$4-$D142)/VLOOKUP($C142,Tableau1[],6,0))=INT(((AE$4-$D142)/VLOOKUP($C142,Tableau1[],6,0))),$C142&lt;&gt;""),"S","")),"")</f>
        <v/>
      </c>
      <c r="AF142" s="50" t="str">
        <f>IFERROR(IF(AF$4=$D142,"x",IF(AND(((AF$4-$D142)/VLOOKUP($C142,Tableau1[],6,0))=INT(((AF$4-$D142)/VLOOKUP($C142,Tableau1[],6,0))),$C142&lt;&gt;""),"S","")),"")</f>
        <v/>
      </c>
      <c r="AG142" s="50" t="str">
        <f>IFERROR(IF(AG$4=$D142,"x",IF(AND(((AG$4-$D142)/VLOOKUP($C142,Tableau1[],6,0))=INT(((AG$4-$D142)/VLOOKUP($C142,Tableau1[],6,0))),$C142&lt;&gt;""),"S","")),"")</f>
        <v/>
      </c>
      <c r="AH142" s="57" t="str">
        <f>IFERROR(IF(AH$4=$D142,"x",IF(AND(((AH$4-$D142)/VLOOKUP($C142,Tableau1[],6,0))=INT(((AH$4-$D142)/VLOOKUP($C142,Tableau1[],6,0))),$C142&lt;&gt;""),"S","")),"")</f>
        <v/>
      </c>
      <c r="AK142" s="100"/>
      <c r="AL142" s="100"/>
      <c r="AM142" s="100"/>
      <c r="AN142" s="100"/>
      <c r="AO142" s="100"/>
      <c r="AP142" s="100"/>
      <c r="AQ142" s="100"/>
      <c r="AR142" s="100"/>
      <c r="AS142" s="100"/>
      <c r="AT142" s="100"/>
      <c r="AU142" s="100"/>
      <c r="AV142" s="100"/>
      <c r="AW142" s="100"/>
      <c r="AX142" s="100"/>
      <c r="AY142" s="100"/>
      <c r="AZ142" s="100"/>
      <c r="BA142" s="100"/>
      <c r="BB142" s="100"/>
      <c r="BC142" s="100"/>
      <c r="BD142" s="100"/>
      <c r="BE142" s="100"/>
      <c r="BF142" s="100"/>
      <c r="BG142" s="100"/>
      <c r="BH142" s="100"/>
      <c r="BI142" s="100"/>
      <c r="BJ142" s="100"/>
      <c r="BK142" s="100"/>
      <c r="BL142" s="100"/>
      <c r="BM142" s="100"/>
      <c r="BN142" s="100"/>
      <c r="BO142" s="100"/>
      <c r="BP142" s="100"/>
      <c r="BQ142" s="100"/>
      <c r="BR142" s="100"/>
      <c r="BS142" s="100"/>
      <c r="BT142" s="100"/>
      <c r="BU142" s="100"/>
      <c r="BV142" s="100"/>
      <c r="BW142" s="100"/>
      <c r="BX142" s="100"/>
    </row>
    <row r="143" spans="1:76" ht="15.75" thickTop="1">
      <c r="A143" s="93" t="s">
        <v>235</v>
      </c>
      <c r="B143" s="52"/>
      <c r="C143" s="5" t="s">
        <v>104</v>
      </c>
      <c r="D143" s="18">
        <f>IF(ISBLANK(C143),0,VLOOKUP(C143,Tableau1[],2,0))</f>
        <v>0</v>
      </c>
      <c r="E143" s="15">
        <f>IF(ISBLANK(C143),0,VLOOKUP(C143,Tableau1[],7,0))</f>
        <v>20</v>
      </c>
      <c r="F143" s="24">
        <f>D143+((E143*1)/480)</f>
        <v>4.1666666666666664E-2</v>
      </c>
      <c r="G143" s="70" t="str">
        <f>IFERROR(IF(G$4=$D143,"x",IF(AND(((G$4-$D143)/VLOOKUP($C143,Tableau1[],6,0))=INT(((G$4-$D143)/VLOOKUP($C143,Tableau1[],6,0))),$C143&lt;&gt;""),"S","")),"")</f>
        <v/>
      </c>
      <c r="H143" s="71" t="str">
        <f>IFERROR(IF(H$4=$D143,"x",IF(AND(((H$4-$D143)/VLOOKUP($C143,Tableau1[],6,0))=INT(((H$4-$D143)/VLOOKUP($C143,Tableau1[],6,0))),$C143&lt;&gt;""),"S","")),"")</f>
        <v/>
      </c>
      <c r="I143" s="71" t="str">
        <f>IFERROR(IF(I$4=$D143,"x",IF(AND(((I$4-$D143)/VLOOKUP($C143,Tableau1[],6,0))=INT(((I$4-$D143)/VLOOKUP($C143,Tableau1[],6,0))),$C143&lt;&gt;""),"S","")),"")</f>
        <v/>
      </c>
      <c r="J143" s="71" t="str">
        <f>IFERROR(IF(J$4=$D143,"x",IF(AND(((J$4-$D143)/VLOOKUP($C143,Tableau1[],6,0))=INT(((J$4-$D143)/VLOOKUP($C143,Tableau1[],6,0))),$C143&lt;&gt;""),"S","")),"")</f>
        <v/>
      </c>
      <c r="K143" s="71" t="str">
        <f>IFERROR(IF(K$4=$D143,"x",IF(AND(((K$4-$D143)/VLOOKUP($C143,Tableau1[],6,0))=INT(((K$4-$D143)/VLOOKUP($C143,Tableau1[],6,0))),$C143&lt;&gt;""),"S","")),"")</f>
        <v/>
      </c>
      <c r="L143" s="71" t="str">
        <f>IFERROR(IF(L$4=$D143,"x",IF(AND(((L$4-$D143)/VLOOKUP($C143,Tableau1[],6,0))=INT(((L$4-$D143)/VLOOKUP($C143,Tableau1[],6,0))),$C143&lt;&gt;""),"S","")),"")</f>
        <v>S</v>
      </c>
      <c r="M143" s="71" t="str">
        <f>IFERROR(IF(M$4=$D143,"x",IF(AND(((M$4-$D143)/VLOOKUP($C143,Tableau1[],6,0))=INT(((M$4-$D143)/VLOOKUP($C143,Tableau1[],6,0))),$C143&lt;&gt;""),"S","")),"")</f>
        <v/>
      </c>
      <c r="N143" s="71" t="str">
        <f>IFERROR(IF(N$4=$D143,"x",IF(AND(((N$4-$D143)/VLOOKUP($C143,Tableau1[],6,0))=INT(((N$4-$D143)/VLOOKUP($C143,Tableau1[],6,0))),$C143&lt;&gt;""),"S","")),"")</f>
        <v/>
      </c>
      <c r="O143" s="71" t="str">
        <f>IFERROR(IF(O$4=$D143,"x",IF(AND(((O$4-$D143)/VLOOKUP($C143,Tableau1[],6,0))=INT(((O$4-$D143)/VLOOKUP($C143,Tableau1[],6,0))),$C143&lt;&gt;""),"S","")),"")</f>
        <v/>
      </c>
      <c r="P143" s="71" t="str">
        <f>IFERROR(IF(P$4=$D143,"x",IF(AND(((P$4-$D143)/VLOOKUP($C143,Tableau1[],6,0))=INT(((P$4-$D143)/VLOOKUP($C143,Tableau1[],6,0))),$C143&lt;&gt;""),"S","")),"")</f>
        <v/>
      </c>
      <c r="Q143" s="71" t="str">
        <f>IFERROR(IF(Q$4=$D143,"x",IF(AND(((Q$4-$D143)/VLOOKUP($C143,Tableau1[],6,0))=INT(((Q$4-$D143)/VLOOKUP($C143,Tableau1[],6,0))),$C143&lt;&gt;""),"S","")),"")</f>
        <v/>
      </c>
      <c r="R143" s="71" t="str">
        <f>IFERROR(IF(R$4=$D143,"x",IF(AND(((R$4-$D143)/VLOOKUP($C143,Tableau1[],6,0))=INT(((R$4-$D143)/VLOOKUP($C143,Tableau1[],6,0))),$C143&lt;&gt;""),"S","")),"")</f>
        <v/>
      </c>
      <c r="S143" s="71" t="str">
        <f>IFERROR(IF(S$4=$D143,"x",IF(AND(((S$4-$D143)/VLOOKUP($C143,Tableau1[],6,0))=INT(((S$4-$D143)/VLOOKUP($C143,Tableau1[],6,0))),$C143&lt;&gt;""),"S","")),"")</f>
        <v>S</v>
      </c>
      <c r="T143" s="71" t="str">
        <f>IFERROR(IF(T$4=$D143,"x",IF(AND(((T$4-$D143)/VLOOKUP($C143,Tableau1[],6,0))=INT(((T$4-$D143)/VLOOKUP($C143,Tableau1[],6,0))),$C143&lt;&gt;""),"S","")),"")</f>
        <v/>
      </c>
      <c r="U143" s="71" t="str">
        <f>IFERROR(IF(U$4=$D143,"x",IF(AND(((U$4-$D143)/VLOOKUP($C143,Tableau1[],6,0))=INT(((U$4-$D143)/VLOOKUP($C143,Tableau1[],6,0))),$C143&lt;&gt;""),"S","")),"")</f>
        <v/>
      </c>
      <c r="V143" s="71" t="str">
        <f>IFERROR(IF(V$4=$D143,"x",IF(AND(((V$4-$D143)/VLOOKUP($C143,Tableau1[],6,0))=INT(((V$4-$D143)/VLOOKUP($C143,Tableau1[],6,0))),$C143&lt;&gt;""),"S","")),"")</f>
        <v/>
      </c>
      <c r="W143" s="71" t="str">
        <f>IFERROR(IF(W$4=$D143,"x",IF(AND(((W$4-$D143)/VLOOKUP($C143,Tableau1[],6,0))=INT(((W$4-$D143)/VLOOKUP($C143,Tableau1[],6,0))),$C143&lt;&gt;""),"S","")),"")</f>
        <v/>
      </c>
      <c r="X143" s="71" t="str">
        <f>IFERROR(IF(X$4=$D143,"x",IF(AND(((X$4-$D143)/VLOOKUP($C143,Tableau1[],6,0))=INT(((X$4-$D143)/VLOOKUP($C143,Tableau1[],6,0))),$C143&lt;&gt;""),"S","")),"")</f>
        <v/>
      </c>
      <c r="Y143" s="71" t="str">
        <f>IFERROR(IF(Y$4=$D143,"x",IF(AND(((Y$4-$D143)/VLOOKUP($C143,Tableau1[],6,0))=INT(((Y$4-$D143)/VLOOKUP($C143,Tableau1[],6,0))),$C143&lt;&gt;""),"S","")),"")</f>
        <v/>
      </c>
      <c r="Z143" s="71" t="str">
        <f>IFERROR(IF(Z$4=$D143,"x",IF(AND(((Z$4-$D143)/VLOOKUP($C143,Tableau1[],6,0))=INT(((Z$4-$D143)/VLOOKUP($C143,Tableau1[],6,0))),$C143&lt;&gt;""),"S","")),"")</f>
        <v>S</v>
      </c>
      <c r="AA143" s="71" t="str">
        <f>IFERROR(IF(AA$4=$D143,"x",IF(AND(((AA$4-$D143)/VLOOKUP($C143,Tableau1[],6,0))=INT(((AA$4-$D143)/VLOOKUP($C143,Tableau1[],6,0))),$C143&lt;&gt;""),"S","")),"")</f>
        <v/>
      </c>
      <c r="AB143" s="71" t="str">
        <f>IFERROR(IF(AB$4=$D143,"x",IF(AND(((AB$4-$D143)/VLOOKUP($C143,Tableau1[],6,0))=INT(((AB$4-$D143)/VLOOKUP($C143,Tableau1[],6,0))),$C143&lt;&gt;""),"S","")),"")</f>
        <v/>
      </c>
      <c r="AC143" s="71" t="str">
        <f>IFERROR(IF(AC$4=$D143,"x",IF(AND(((AC$4-$D143)/VLOOKUP($C143,Tableau1[],6,0))=INT(((AC$4-$D143)/VLOOKUP($C143,Tableau1[],6,0))),$C143&lt;&gt;""),"S","")),"")</f>
        <v/>
      </c>
      <c r="AD143" s="71" t="str">
        <f>IFERROR(IF(AD$4=$D143,"x",IF(AND(((AD$4-$D143)/VLOOKUP($C143,Tableau1[],6,0))=INT(((AD$4-$D143)/VLOOKUP($C143,Tableau1[],6,0))),$C143&lt;&gt;""),"S","")),"")</f>
        <v/>
      </c>
      <c r="AE143" s="71" t="str">
        <f>IFERROR(IF(AE$4=$D143,"x",IF(AND(((AE$4-$D143)/VLOOKUP($C143,Tableau1[],6,0))=INT(((AE$4-$D143)/VLOOKUP($C143,Tableau1[],6,0))),$C143&lt;&gt;""),"S","")),"")</f>
        <v/>
      </c>
      <c r="AF143" s="71" t="str">
        <f>IFERROR(IF(AF$4=$D143,"x",IF(AND(((AF$4-$D143)/VLOOKUP($C143,Tableau1[],6,0))=INT(((AF$4-$D143)/VLOOKUP($C143,Tableau1[],6,0))),$C143&lt;&gt;""),"S","")),"")</f>
        <v/>
      </c>
      <c r="AG143" s="71" t="str">
        <f>IFERROR(IF(AG$4=$D143,"x",IF(AND(((AG$4-$D143)/VLOOKUP($C143,Tableau1[],6,0))=INT(((AG$4-$D143)/VLOOKUP($C143,Tableau1[],6,0))),$C143&lt;&gt;""),"S","")),"")</f>
        <v>S</v>
      </c>
      <c r="AH143" s="72" t="str">
        <f>IFERROR(IF(AH$4=$D143,"x",IF(AND(((AH$4-$D143)/VLOOKUP($C143,Tableau1[],6,0))=INT(((AH$4-$D143)/VLOOKUP($C143,Tableau1[],6,0))),$C143&lt;&gt;""),"S","")),"")</f>
        <v/>
      </c>
      <c r="AK143" s="100"/>
      <c r="AL143" s="100"/>
      <c r="AM143" s="100"/>
      <c r="AN143" s="100"/>
      <c r="AO143" s="100"/>
      <c r="AP143" s="100"/>
      <c r="AQ143" s="100"/>
      <c r="AR143" s="100"/>
      <c r="AS143" s="100"/>
      <c r="AT143" s="100"/>
      <c r="AU143" s="100"/>
      <c r="AV143" s="100"/>
      <c r="AW143" s="100"/>
      <c r="AX143" s="100"/>
      <c r="AY143" s="100"/>
      <c r="AZ143" s="100"/>
      <c r="BA143" s="100"/>
      <c r="BB143" s="100"/>
      <c r="BC143" s="100"/>
      <c r="BD143" s="100"/>
      <c r="BE143" s="100"/>
      <c r="BF143" s="100"/>
      <c r="BG143" s="100"/>
      <c r="BH143" s="100"/>
      <c r="BI143" s="100"/>
      <c r="BJ143" s="100"/>
      <c r="BK143" s="100"/>
      <c r="BL143" s="100"/>
      <c r="BM143" s="100"/>
      <c r="BN143" s="100"/>
      <c r="BO143" s="100"/>
      <c r="BP143" s="100"/>
      <c r="BQ143" s="100"/>
      <c r="BR143" s="100"/>
      <c r="BS143" s="100"/>
      <c r="BT143" s="100"/>
      <c r="BU143" s="100"/>
      <c r="BV143" s="100"/>
      <c r="BW143" s="100"/>
      <c r="BX143" s="100"/>
    </row>
    <row r="144" spans="1:76">
      <c r="A144" s="93"/>
      <c r="B144" s="52"/>
      <c r="C144" s="5" t="s">
        <v>105</v>
      </c>
      <c r="D144" s="18">
        <f>IF(ISBLANK(C144),0,VLOOKUP(C144,Tableau1[],2,0))</f>
        <v>0</v>
      </c>
      <c r="E144" s="15">
        <f>IF(ISBLANK(C144),0,VLOOKUP(C144,Tableau1[],7,0))</f>
        <v>5</v>
      </c>
      <c r="F144" s="24">
        <f t="shared" ref="F144:F159" si="14">D144+((E144*0.00208)/480)</f>
        <v>2.1666666666666667E-5</v>
      </c>
      <c r="G144" s="36" t="str">
        <f>IFERROR(IF(G$4=$D144,"x",IF(AND(((G$4-$D144)/VLOOKUP($C144,Tableau1[],6,0))=INT(((G$4-$D144)/VLOOKUP($C144,Tableau1[],6,0))),$C144&lt;&gt;""),"S","")),"")</f>
        <v/>
      </c>
      <c r="H144" s="30" t="str">
        <f>IFERROR(IF(H$4=$D144,"x",IF(AND(((H$4-$D144)/VLOOKUP($C144,Tableau1[],6,0))=INT(((H$4-$D144)/VLOOKUP($C144,Tableau1[],6,0))),$C144&lt;&gt;""),"S","")),"")</f>
        <v/>
      </c>
      <c r="I144" s="30" t="str">
        <f>IFERROR(IF(I$4=$D144,"x",IF(AND(((I$4-$D144)/VLOOKUP($C144,Tableau1[],6,0))=INT(((I$4-$D144)/VLOOKUP($C144,Tableau1[],6,0))),$C144&lt;&gt;""),"S","")),"")</f>
        <v/>
      </c>
      <c r="J144" s="30" t="str">
        <f>IFERROR(IF(J$4=$D144,"x",IF(AND(((J$4-$D144)/VLOOKUP($C144,Tableau1[],6,0))=INT(((J$4-$D144)/VLOOKUP($C144,Tableau1[],6,0))),$C144&lt;&gt;""),"S","")),"")</f>
        <v/>
      </c>
      <c r="K144" s="30" t="str">
        <f>IFERROR(IF(K$4=$D144,"x",IF(AND(((K$4-$D144)/VLOOKUP($C144,Tableau1[],6,0))=INT(((K$4-$D144)/VLOOKUP($C144,Tableau1[],6,0))),$C144&lt;&gt;""),"S","")),"")</f>
        <v/>
      </c>
      <c r="L144" s="30" t="str">
        <f>IFERROR(IF(L$4=$D144,"x",IF(AND(((L$4-$D144)/VLOOKUP($C144,Tableau1[],6,0))=INT(((L$4-$D144)/VLOOKUP($C144,Tableau1[],6,0))),$C144&lt;&gt;""),"S","")),"")</f>
        <v>S</v>
      </c>
      <c r="M144" s="30" t="str">
        <f>IFERROR(IF(M$4=$D144,"x",IF(AND(((M$4-$D144)/VLOOKUP($C144,Tableau1[],6,0))=INT(((M$4-$D144)/VLOOKUP($C144,Tableau1[],6,0))),$C144&lt;&gt;""),"S","")),"")</f>
        <v/>
      </c>
      <c r="N144" s="30" t="str">
        <f>IFERROR(IF(N$4=$D144,"x",IF(AND(((N$4-$D144)/VLOOKUP($C144,Tableau1[],6,0))=INT(((N$4-$D144)/VLOOKUP($C144,Tableau1[],6,0))),$C144&lt;&gt;""),"S","")),"")</f>
        <v/>
      </c>
      <c r="O144" s="30" t="str">
        <f>IFERROR(IF(O$4=$D144,"x",IF(AND(((O$4-$D144)/VLOOKUP($C144,Tableau1[],6,0))=INT(((O$4-$D144)/VLOOKUP($C144,Tableau1[],6,0))),$C144&lt;&gt;""),"S","")),"")</f>
        <v/>
      </c>
      <c r="P144" s="30" t="str">
        <f>IFERROR(IF(P$4=$D144,"x",IF(AND(((P$4-$D144)/VLOOKUP($C144,Tableau1[],6,0))=INT(((P$4-$D144)/VLOOKUP($C144,Tableau1[],6,0))),$C144&lt;&gt;""),"S","")),"")</f>
        <v/>
      </c>
      <c r="Q144" s="30" t="str">
        <f>IFERROR(IF(Q$4=$D144,"x",IF(AND(((Q$4-$D144)/VLOOKUP($C144,Tableau1[],6,0))=INT(((Q$4-$D144)/VLOOKUP($C144,Tableau1[],6,0))),$C144&lt;&gt;""),"S","")),"")</f>
        <v/>
      </c>
      <c r="R144" s="30" t="str">
        <f>IFERROR(IF(R$4=$D144,"x",IF(AND(((R$4-$D144)/VLOOKUP($C144,Tableau1[],6,0))=INT(((R$4-$D144)/VLOOKUP($C144,Tableau1[],6,0))),$C144&lt;&gt;""),"S","")),"")</f>
        <v/>
      </c>
      <c r="S144" s="30" t="str">
        <f>IFERROR(IF(S$4=$D144,"x",IF(AND(((S$4-$D144)/VLOOKUP($C144,Tableau1[],6,0))=INT(((S$4-$D144)/VLOOKUP($C144,Tableau1[],6,0))),$C144&lt;&gt;""),"S","")),"")</f>
        <v>S</v>
      </c>
      <c r="T144" s="30" t="str">
        <f>IFERROR(IF(T$4=$D144,"x",IF(AND(((T$4-$D144)/VLOOKUP($C144,Tableau1[],6,0))=INT(((T$4-$D144)/VLOOKUP($C144,Tableau1[],6,0))),$C144&lt;&gt;""),"S","")),"")</f>
        <v/>
      </c>
      <c r="U144" s="30" t="str">
        <f>IFERROR(IF(U$4=$D144,"x",IF(AND(((U$4-$D144)/VLOOKUP($C144,Tableau1[],6,0))=INT(((U$4-$D144)/VLOOKUP($C144,Tableau1[],6,0))),$C144&lt;&gt;""),"S","")),"")</f>
        <v/>
      </c>
      <c r="V144" s="30" t="str">
        <f>IFERROR(IF(V$4=$D144,"x",IF(AND(((V$4-$D144)/VLOOKUP($C144,Tableau1[],6,0))=INT(((V$4-$D144)/VLOOKUP($C144,Tableau1[],6,0))),$C144&lt;&gt;""),"S","")),"")</f>
        <v/>
      </c>
      <c r="W144" s="30" t="str">
        <f>IFERROR(IF(W$4=$D144,"x",IF(AND(((W$4-$D144)/VLOOKUP($C144,Tableau1[],6,0))=INT(((W$4-$D144)/VLOOKUP($C144,Tableau1[],6,0))),$C144&lt;&gt;""),"S","")),"")</f>
        <v/>
      </c>
      <c r="X144" s="30" t="str">
        <f>IFERROR(IF(X$4=$D144,"x",IF(AND(((X$4-$D144)/VLOOKUP($C144,Tableau1[],6,0))=INT(((X$4-$D144)/VLOOKUP($C144,Tableau1[],6,0))),$C144&lt;&gt;""),"S","")),"")</f>
        <v/>
      </c>
      <c r="Y144" s="30" t="str">
        <f>IFERROR(IF(Y$4=$D144,"x",IF(AND(((Y$4-$D144)/VLOOKUP($C144,Tableau1[],6,0))=INT(((Y$4-$D144)/VLOOKUP($C144,Tableau1[],6,0))),$C144&lt;&gt;""),"S","")),"")</f>
        <v/>
      </c>
      <c r="Z144" s="30" t="str">
        <f>IFERROR(IF(Z$4=$D144,"x",IF(AND(((Z$4-$D144)/VLOOKUP($C144,Tableau1[],6,0))=INT(((Z$4-$D144)/VLOOKUP($C144,Tableau1[],6,0))),$C144&lt;&gt;""),"S","")),"")</f>
        <v>S</v>
      </c>
      <c r="AA144" s="30" t="str">
        <f>IFERROR(IF(AA$4=$D144,"x",IF(AND(((AA$4-$D144)/VLOOKUP($C144,Tableau1[],6,0))=INT(((AA$4-$D144)/VLOOKUP($C144,Tableau1[],6,0))),$C144&lt;&gt;""),"S","")),"")</f>
        <v/>
      </c>
      <c r="AB144" s="30" t="str">
        <f>IFERROR(IF(AB$4=$D144,"x",IF(AND(((AB$4-$D144)/VLOOKUP($C144,Tableau1[],6,0))=INT(((AB$4-$D144)/VLOOKUP($C144,Tableau1[],6,0))),$C144&lt;&gt;""),"S","")),"")</f>
        <v/>
      </c>
      <c r="AC144" s="30" t="str">
        <f>IFERROR(IF(AC$4=$D144,"x",IF(AND(((AC$4-$D144)/VLOOKUP($C144,Tableau1[],6,0))=INT(((AC$4-$D144)/VLOOKUP($C144,Tableau1[],6,0))),$C144&lt;&gt;""),"S","")),"")</f>
        <v/>
      </c>
      <c r="AD144" s="30" t="str">
        <f>IFERROR(IF(AD$4=$D144,"x",IF(AND(((AD$4-$D144)/VLOOKUP($C144,Tableau1[],6,0))=INT(((AD$4-$D144)/VLOOKUP($C144,Tableau1[],6,0))),$C144&lt;&gt;""),"S","")),"")</f>
        <v/>
      </c>
      <c r="AE144" s="30" t="str">
        <f>IFERROR(IF(AE$4=$D144,"x",IF(AND(((AE$4-$D144)/VLOOKUP($C144,Tableau1[],6,0))=INT(((AE$4-$D144)/VLOOKUP($C144,Tableau1[],6,0))),$C144&lt;&gt;""),"S","")),"")</f>
        <v/>
      </c>
      <c r="AF144" s="30" t="str">
        <f>IFERROR(IF(AF$4=$D144,"x",IF(AND(((AF$4-$D144)/VLOOKUP($C144,Tableau1[],6,0))=INT(((AF$4-$D144)/VLOOKUP($C144,Tableau1[],6,0))),$C144&lt;&gt;""),"S","")),"")</f>
        <v/>
      </c>
      <c r="AG144" s="30" t="str">
        <f>IFERROR(IF(AG$4=$D144,"x",IF(AND(((AG$4-$D144)/VLOOKUP($C144,Tableau1[],6,0))=INT(((AG$4-$D144)/VLOOKUP($C144,Tableau1[],6,0))),$C144&lt;&gt;""),"S","")),"")</f>
        <v>S</v>
      </c>
      <c r="AH144" s="54" t="str">
        <f>IFERROR(IF(AH$4=$D144,"x",IF(AND(((AH$4-$D144)/VLOOKUP($C144,Tableau1[],6,0))=INT(((AH$4-$D144)/VLOOKUP($C144,Tableau1[],6,0))),$C144&lt;&gt;""),"S","")),"")</f>
        <v/>
      </c>
      <c r="AK144" s="100"/>
      <c r="AL144" s="100"/>
      <c r="AM144" s="100"/>
      <c r="AN144" s="100"/>
      <c r="AO144" s="100"/>
      <c r="AP144" s="100"/>
      <c r="AQ144" s="100"/>
      <c r="AR144" s="100"/>
      <c r="AS144" s="100"/>
      <c r="AT144" s="100"/>
      <c r="AU144" s="100"/>
      <c r="AV144" s="100"/>
      <c r="AW144" s="100"/>
      <c r="AX144" s="100"/>
      <c r="AY144" s="100"/>
      <c r="AZ144" s="100"/>
      <c r="BA144" s="100"/>
      <c r="BB144" s="100"/>
      <c r="BC144" s="100"/>
      <c r="BD144" s="100"/>
      <c r="BE144" s="100"/>
      <c r="BF144" s="100"/>
      <c r="BG144" s="100"/>
      <c r="BH144" s="100"/>
      <c r="BI144" s="100"/>
      <c r="BJ144" s="100"/>
      <c r="BK144" s="100"/>
      <c r="BL144" s="100"/>
      <c r="BM144" s="100"/>
      <c r="BN144" s="100"/>
      <c r="BO144" s="100"/>
      <c r="BP144" s="100"/>
      <c r="BQ144" s="100"/>
      <c r="BR144" s="100"/>
      <c r="BS144" s="100"/>
      <c r="BT144" s="100"/>
      <c r="BU144" s="100"/>
      <c r="BV144" s="100"/>
      <c r="BW144" s="100"/>
      <c r="BX144" s="100"/>
    </row>
    <row r="145" spans="1:76">
      <c r="A145" s="93"/>
      <c r="B145" s="52"/>
      <c r="C145" s="5" t="s">
        <v>106</v>
      </c>
      <c r="D145" s="18"/>
      <c r="E145" s="15">
        <f>IF(ISBLANK(C145),0,VLOOKUP(C145,Tableau1[],7,0))</f>
        <v>1</v>
      </c>
      <c r="F145" s="24">
        <f t="shared" si="14"/>
        <v>4.3333333333333331E-6</v>
      </c>
      <c r="G145" s="16" t="str">
        <f>IFERROR(IF(G$4=$D145,"x",IF(AND(((G$4-$D145)/VLOOKUP($C145,Tableau1[],6,0))=INT(((G$4-$D145)/VLOOKUP($C145,Tableau1[],6,0))),$C145&lt;&gt;""),"S","")),"")</f>
        <v/>
      </c>
      <c r="H145" s="17" t="str">
        <f>IFERROR(IF(H$4=$D145,"x",IF(AND(((H$4-$D145)/VLOOKUP($C145,Tableau1[],6,0))=INT(((H$4-$D145)/VLOOKUP($C145,Tableau1[],6,0))),$C145&lt;&gt;""),"S","")),"")</f>
        <v/>
      </c>
      <c r="I145" s="17" t="str">
        <f>IFERROR(IF(I$4=$D145,"x",IF(AND(((I$4-$D145)/VLOOKUP($C145,Tableau1[],6,0))=INT(((I$4-$D145)/VLOOKUP($C145,Tableau1[],6,0))),$C145&lt;&gt;""),"S","")),"")</f>
        <v/>
      </c>
      <c r="J145" s="17" t="str">
        <f>IFERROR(IF(J$4=$D145,"x",IF(AND(((J$4-$D145)/VLOOKUP($C145,Tableau1[],6,0))=INT(((J$4-$D145)/VLOOKUP($C145,Tableau1[],6,0))),$C145&lt;&gt;""),"S","")),"")</f>
        <v/>
      </c>
      <c r="K145" s="17" t="str">
        <f>IFERROR(IF(K$4=$D145,"x",IF(AND(((K$4-$D145)/VLOOKUP($C145,Tableau1[],6,0))=INT(((K$4-$D145)/VLOOKUP($C145,Tableau1[],6,0))),$C145&lt;&gt;""),"S","")),"")</f>
        <v/>
      </c>
      <c r="L145" s="17" t="str">
        <f>IFERROR(IF(L$4=$D145,"x",IF(AND(((L$4-$D145)/VLOOKUP($C145,Tableau1[],6,0))=INT(((L$4-$D145)/VLOOKUP($C145,Tableau1[],6,0))),$C145&lt;&gt;""),"S","")),"")</f>
        <v>S</v>
      </c>
      <c r="M145" s="17" t="str">
        <f>IFERROR(IF(M$4=$D145,"x",IF(AND(((M$4-$D145)/VLOOKUP($C145,Tableau1[],6,0))=INT(((M$4-$D145)/VLOOKUP($C145,Tableau1[],6,0))),$C145&lt;&gt;""),"S","")),"")</f>
        <v/>
      </c>
      <c r="N145" s="17" t="str">
        <f>IFERROR(IF(N$4=$D145,"x",IF(AND(((N$4-$D145)/VLOOKUP($C145,Tableau1[],6,0))=INT(((N$4-$D145)/VLOOKUP($C145,Tableau1[],6,0))),$C145&lt;&gt;""),"S","")),"")</f>
        <v/>
      </c>
      <c r="O145" s="17" t="str">
        <f>IFERROR(IF(O$4=$D145,"x",IF(AND(((O$4-$D145)/VLOOKUP($C145,Tableau1[],6,0))=INT(((O$4-$D145)/VLOOKUP($C145,Tableau1[],6,0))),$C145&lt;&gt;""),"S","")),"")</f>
        <v/>
      </c>
      <c r="P145" s="17" t="str">
        <f>IFERROR(IF(P$4=$D145,"x",IF(AND(((P$4-$D145)/VLOOKUP($C145,Tableau1[],6,0))=INT(((P$4-$D145)/VLOOKUP($C145,Tableau1[],6,0))),$C145&lt;&gt;""),"S","")),"")</f>
        <v/>
      </c>
      <c r="Q145" s="17" t="str">
        <f>IFERROR(IF(Q$4=$D145,"x",IF(AND(((Q$4-$D145)/VLOOKUP($C145,Tableau1[],6,0))=INT(((Q$4-$D145)/VLOOKUP($C145,Tableau1[],6,0))),$C145&lt;&gt;""),"S","")),"")</f>
        <v/>
      </c>
      <c r="R145" s="17" t="str">
        <f>IFERROR(IF(R$4=$D145,"x",IF(AND(((R$4-$D145)/VLOOKUP($C145,Tableau1[],6,0))=INT(((R$4-$D145)/VLOOKUP($C145,Tableau1[],6,0))),$C145&lt;&gt;""),"S","")),"")</f>
        <v/>
      </c>
      <c r="S145" s="17" t="str">
        <f>IFERROR(IF(S$4=$D145,"x",IF(AND(((S$4-$D145)/VLOOKUP($C145,Tableau1[],6,0))=INT(((S$4-$D145)/VLOOKUP($C145,Tableau1[],6,0))),$C145&lt;&gt;""),"S","")),"")</f>
        <v>S</v>
      </c>
      <c r="T145" s="17" t="str">
        <f>IFERROR(IF(T$4=$D145,"x",IF(AND(((T$4-$D145)/VLOOKUP($C145,Tableau1[],6,0))=INT(((T$4-$D145)/VLOOKUP($C145,Tableau1[],6,0))),$C145&lt;&gt;""),"S","")),"")</f>
        <v/>
      </c>
      <c r="U145" s="17" t="str">
        <f>IFERROR(IF(U$4=$D145,"x",IF(AND(((U$4-$D145)/VLOOKUP($C145,Tableau1[],6,0))=INT(((U$4-$D145)/VLOOKUP($C145,Tableau1[],6,0))),$C145&lt;&gt;""),"S","")),"")</f>
        <v/>
      </c>
      <c r="V145" s="17" t="str">
        <f>IFERROR(IF(V$4=$D145,"x",IF(AND(((V$4-$D145)/VLOOKUP($C145,Tableau1[],6,0))=INT(((V$4-$D145)/VLOOKUP($C145,Tableau1[],6,0))),$C145&lt;&gt;""),"S","")),"")</f>
        <v/>
      </c>
      <c r="W145" s="17" t="str">
        <f>IFERROR(IF(W$4=$D145,"x",IF(AND(((W$4-$D145)/VLOOKUP($C145,Tableau1[],6,0))=INT(((W$4-$D145)/VLOOKUP($C145,Tableau1[],6,0))),$C145&lt;&gt;""),"S","")),"")</f>
        <v/>
      </c>
      <c r="X145" s="17" t="str">
        <f>IFERROR(IF(X$4=$D145,"x",IF(AND(((X$4-$D145)/VLOOKUP($C145,Tableau1[],6,0))=INT(((X$4-$D145)/VLOOKUP($C145,Tableau1[],6,0))),$C145&lt;&gt;""),"S","")),"")</f>
        <v/>
      </c>
      <c r="Y145" s="17" t="str">
        <f>IFERROR(IF(Y$4=$D145,"x",IF(AND(((Y$4-$D145)/VLOOKUP($C145,Tableau1[],6,0))=INT(((Y$4-$D145)/VLOOKUP($C145,Tableau1[],6,0))),$C145&lt;&gt;""),"S","")),"")</f>
        <v/>
      </c>
      <c r="Z145" s="17" t="str">
        <f>IFERROR(IF(Z$4=$D145,"x",IF(AND(((Z$4-$D145)/VLOOKUP($C145,Tableau1[],6,0))=INT(((Z$4-$D145)/VLOOKUP($C145,Tableau1[],6,0))),$C145&lt;&gt;""),"S","")),"")</f>
        <v>S</v>
      </c>
      <c r="AA145" s="17" t="str">
        <f>IFERROR(IF(AA$4=$D145,"x",IF(AND(((AA$4-$D145)/VLOOKUP($C145,Tableau1[],6,0))=INT(((AA$4-$D145)/VLOOKUP($C145,Tableau1[],6,0))),$C145&lt;&gt;""),"S","")),"")</f>
        <v/>
      </c>
      <c r="AB145" s="17" t="str">
        <f>IFERROR(IF(AB$4=$D145,"x",IF(AND(((AB$4-$D145)/VLOOKUP($C145,Tableau1[],6,0))=INT(((AB$4-$D145)/VLOOKUP($C145,Tableau1[],6,0))),$C145&lt;&gt;""),"S","")),"")</f>
        <v/>
      </c>
      <c r="AC145" s="17" t="str">
        <f>IFERROR(IF(AC$4=$D145,"x",IF(AND(((AC$4-$D145)/VLOOKUP($C145,Tableau1[],6,0))=INT(((AC$4-$D145)/VLOOKUP($C145,Tableau1[],6,0))),$C145&lt;&gt;""),"S","")),"")</f>
        <v/>
      </c>
      <c r="AD145" s="17" t="str">
        <f>IFERROR(IF(AD$4=$D145,"x",IF(AND(((AD$4-$D145)/VLOOKUP($C145,Tableau1[],6,0))=INT(((AD$4-$D145)/VLOOKUP($C145,Tableau1[],6,0))),$C145&lt;&gt;""),"S","")),"")</f>
        <v/>
      </c>
      <c r="AE145" s="17" t="str">
        <f>IFERROR(IF(AE$4=$D145,"x",IF(AND(((AE$4-$D145)/VLOOKUP($C145,Tableau1[],6,0))=INT(((AE$4-$D145)/VLOOKUP($C145,Tableau1[],6,0))),$C145&lt;&gt;""),"S","")),"")</f>
        <v/>
      </c>
      <c r="AF145" s="17" t="str">
        <f>IFERROR(IF(AF$4=$D145,"x",IF(AND(((AF$4-$D145)/VLOOKUP($C145,Tableau1[],6,0))=INT(((AF$4-$D145)/VLOOKUP($C145,Tableau1[],6,0))),$C145&lt;&gt;""),"S","")),"")</f>
        <v/>
      </c>
      <c r="AG145" s="17" t="str">
        <f>IFERROR(IF(AG$4=$D145,"x",IF(AND(((AG$4-$D145)/VLOOKUP($C145,Tableau1[],6,0))=INT(((AG$4-$D145)/VLOOKUP($C145,Tableau1[],6,0))),$C145&lt;&gt;""),"S","")),"")</f>
        <v>S</v>
      </c>
      <c r="AH145" s="55" t="str">
        <f>IFERROR(IF(AH$4=$D145,"x",IF(AND(((AH$4-$D145)/VLOOKUP($C145,Tableau1[],6,0))=INT(((AH$4-$D145)/VLOOKUP($C145,Tableau1[],6,0))),$C145&lt;&gt;""),"S","")),"")</f>
        <v/>
      </c>
      <c r="AK145" s="100"/>
      <c r="AL145" s="100"/>
      <c r="AM145" s="100"/>
      <c r="AN145" s="100"/>
      <c r="AO145" s="100"/>
      <c r="AP145" s="100"/>
      <c r="AQ145" s="100"/>
      <c r="AR145" s="100"/>
      <c r="AS145" s="100"/>
      <c r="AT145" s="100"/>
      <c r="AU145" s="100"/>
      <c r="AV145" s="100"/>
      <c r="AW145" s="100"/>
      <c r="AX145" s="100"/>
      <c r="AY145" s="100"/>
      <c r="AZ145" s="100"/>
      <c r="BA145" s="100"/>
      <c r="BB145" s="100"/>
      <c r="BC145" s="100"/>
      <c r="BD145" s="100"/>
      <c r="BE145" s="100"/>
      <c r="BF145" s="100"/>
      <c r="BG145" s="100"/>
      <c r="BH145" s="100"/>
      <c r="BI145" s="100"/>
      <c r="BJ145" s="100"/>
      <c r="BK145" s="100"/>
      <c r="BL145" s="100"/>
      <c r="BM145" s="100"/>
      <c r="BN145" s="100"/>
      <c r="BO145" s="100"/>
      <c r="BP145" s="100"/>
      <c r="BQ145" s="100"/>
      <c r="BR145" s="100"/>
      <c r="BS145" s="100"/>
      <c r="BT145" s="100"/>
      <c r="BU145" s="100"/>
      <c r="BV145" s="100"/>
      <c r="BW145" s="100"/>
      <c r="BX145" s="100"/>
    </row>
    <row r="146" spans="1:76">
      <c r="A146" s="93"/>
      <c r="B146" s="52"/>
      <c r="C146" s="5" t="s">
        <v>107</v>
      </c>
      <c r="D146" s="18">
        <f>IF(ISBLANK(C146),0,VLOOKUP(C146,Tableau1[],2,0))</f>
        <v>0</v>
      </c>
      <c r="E146" s="15">
        <f>IF(ISBLANK(C146),0,VLOOKUP(C146,Tableau1[],7,0))</f>
        <v>5</v>
      </c>
      <c r="F146" s="24">
        <f t="shared" si="14"/>
        <v>2.1666666666666667E-5</v>
      </c>
      <c r="G146" s="16" t="str">
        <f>IFERROR(IF(G$4=$D146,"x",IF(AND(((G$4-$D146)/VLOOKUP($C146,Tableau1[],6,0))=INT(((G$4-$D146)/VLOOKUP($C146,Tableau1[],6,0))),$C146&lt;&gt;""),"S","")),"")</f>
        <v/>
      </c>
      <c r="H146" s="17" t="str">
        <f>IFERROR(IF(H$4=$D146,"x",IF(AND(((H$4-$D146)/VLOOKUP($C146,Tableau1[],6,0))=INT(((H$4-$D146)/VLOOKUP($C146,Tableau1[],6,0))),$C146&lt;&gt;""),"S","")),"")</f>
        <v/>
      </c>
      <c r="I146" s="17" t="str">
        <f>IFERROR(IF(I$4=$D146,"x",IF(AND(((I$4-$D146)/VLOOKUP($C146,Tableau1[],6,0))=INT(((I$4-$D146)/VLOOKUP($C146,Tableau1[],6,0))),$C146&lt;&gt;""),"S","")),"")</f>
        <v/>
      </c>
      <c r="J146" s="17" t="str">
        <f>IFERROR(IF(J$4=$D146,"x",IF(AND(((J$4-$D146)/VLOOKUP($C146,Tableau1[],6,0))=INT(((J$4-$D146)/VLOOKUP($C146,Tableau1[],6,0))),$C146&lt;&gt;""),"S","")),"")</f>
        <v/>
      </c>
      <c r="K146" s="17" t="str">
        <f>IFERROR(IF(K$4=$D146,"x",IF(AND(((K$4-$D146)/VLOOKUP($C146,Tableau1[],6,0))=INT(((K$4-$D146)/VLOOKUP($C146,Tableau1[],6,0))),$C146&lt;&gt;""),"S","")),"")</f>
        <v/>
      </c>
      <c r="L146" s="17" t="str">
        <f>IFERROR(IF(L$4=$D146,"x",IF(AND(((L$4-$D146)/VLOOKUP($C146,Tableau1[],6,0))=INT(((L$4-$D146)/VLOOKUP($C146,Tableau1[],6,0))),$C146&lt;&gt;""),"S","")),"")</f>
        <v>S</v>
      </c>
      <c r="M146" s="17" t="str">
        <f>IFERROR(IF(M$4=$D146,"x",IF(AND(((M$4-$D146)/VLOOKUP($C146,Tableau1[],6,0))=INT(((M$4-$D146)/VLOOKUP($C146,Tableau1[],6,0))),$C146&lt;&gt;""),"S","")),"")</f>
        <v/>
      </c>
      <c r="N146" s="17" t="str">
        <f>IFERROR(IF(N$4=$D146,"x",IF(AND(((N$4-$D146)/VLOOKUP($C146,Tableau1[],6,0))=INT(((N$4-$D146)/VLOOKUP($C146,Tableau1[],6,0))),$C146&lt;&gt;""),"S","")),"")</f>
        <v/>
      </c>
      <c r="O146" s="17" t="str">
        <f>IFERROR(IF(O$4=$D146,"x",IF(AND(((O$4-$D146)/VLOOKUP($C146,Tableau1[],6,0))=INT(((O$4-$D146)/VLOOKUP($C146,Tableau1[],6,0))),$C146&lt;&gt;""),"S","")),"")</f>
        <v/>
      </c>
      <c r="P146" s="17" t="str">
        <f>IFERROR(IF(P$4=$D146,"x",IF(AND(((P$4-$D146)/VLOOKUP($C146,Tableau1[],6,0))=INT(((P$4-$D146)/VLOOKUP($C146,Tableau1[],6,0))),$C146&lt;&gt;""),"S","")),"")</f>
        <v/>
      </c>
      <c r="Q146" s="17" t="str">
        <f>IFERROR(IF(Q$4=$D146,"x",IF(AND(((Q$4-$D146)/VLOOKUP($C146,Tableau1[],6,0))=INT(((Q$4-$D146)/VLOOKUP($C146,Tableau1[],6,0))),$C146&lt;&gt;""),"S","")),"")</f>
        <v/>
      </c>
      <c r="R146" s="17" t="str">
        <f>IFERROR(IF(R$4=$D146,"x",IF(AND(((R$4-$D146)/VLOOKUP($C146,Tableau1[],6,0))=INT(((R$4-$D146)/VLOOKUP($C146,Tableau1[],6,0))),$C146&lt;&gt;""),"S","")),"")</f>
        <v/>
      </c>
      <c r="S146" s="17" t="str">
        <f>IFERROR(IF(S$4=$D146,"x",IF(AND(((S$4-$D146)/VLOOKUP($C146,Tableau1[],6,0))=INT(((S$4-$D146)/VLOOKUP($C146,Tableau1[],6,0))),$C146&lt;&gt;""),"S","")),"")</f>
        <v>S</v>
      </c>
      <c r="T146" s="17" t="str">
        <f>IFERROR(IF(T$4=$D146,"x",IF(AND(((T$4-$D146)/VLOOKUP($C146,Tableau1[],6,0))=INT(((T$4-$D146)/VLOOKUP($C146,Tableau1[],6,0))),$C146&lt;&gt;""),"S","")),"")</f>
        <v/>
      </c>
      <c r="U146" s="17" t="str">
        <f>IFERROR(IF(U$4=$D146,"x",IF(AND(((U$4-$D146)/VLOOKUP($C146,Tableau1[],6,0))=INT(((U$4-$D146)/VLOOKUP($C146,Tableau1[],6,0))),$C146&lt;&gt;""),"S","")),"")</f>
        <v/>
      </c>
      <c r="V146" s="17" t="str">
        <f>IFERROR(IF(V$4=$D146,"x",IF(AND(((V$4-$D146)/VLOOKUP($C146,Tableau1[],6,0))=INT(((V$4-$D146)/VLOOKUP($C146,Tableau1[],6,0))),$C146&lt;&gt;""),"S","")),"")</f>
        <v/>
      </c>
      <c r="W146" s="17" t="str">
        <f>IFERROR(IF(W$4=$D146,"x",IF(AND(((W$4-$D146)/VLOOKUP($C146,Tableau1[],6,0))=INT(((W$4-$D146)/VLOOKUP($C146,Tableau1[],6,0))),$C146&lt;&gt;""),"S","")),"")</f>
        <v/>
      </c>
      <c r="X146" s="17" t="str">
        <f>IFERROR(IF(X$4=$D146,"x",IF(AND(((X$4-$D146)/VLOOKUP($C146,Tableau1[],6,0))=INT(((X$4-$D146)/VLOOKUP($C146,Tableau1[],6,0))),$C146&lt;&gt;""),"S","")),"")</f>
        <v/>
      </c>
      <c r="Y146" s="17" t="str">
        <f>IFERROR(IF(Y$4=$D146,"x",IF(AND(((Y$4-$D146)/VLOOKUP($C146,Tableau1[],6,0))=INT(((Y$4-$D146)/VLOOKUP($C146,Tableau1[],6,0))),$C146&lt;&gt;""),"S","")),"")</f>
        <v/>
      </c>
      <c r="Z146" s="17" t="str">
        <f>IFERROR(IF(Z$4=$D146,"x",IF(AND(((Z$4-$D146)/VLOOKUP($C146,Tableau1[],6,0))=INT(((Z$4-$D146)/VLOOKUP($C146,Tableau1[],6,0))),$C146&lt;&gt;""),"S","")),"")</f>
        <v>S</v>
      </c>
      <c r="AA146" s="17" t="str">
        <f>IFERROR(IF(AA$4=$D146,"x",IF(AND(((AA$4-$D146)/VLOOKUP($C146,Tableau1[],6,0))=INT(((AA$4-$D146)/VLOOKUP($C146,Tableau1[],6,0))),$C146&lt;&gt;""),"S","")),"")</f>
        <v/>
      </c>
      <c r="AB146" s="17" t="str">
        <f>IFERROR(IF(AB$4=$D146,"x",IF(AND(((AB$4-$D146)/VLOOKUP($C146,Tableau1[],6,0))=INT(((AB$4-$D146)/VLOOKUP($C146,Tableau1[],6,0))),$C146&lt;&gt;""),"S","")),"")</f>
        <v/>
      </c>
      <c r="AC146" s="17" t="str">
        <f>IFERROR(IF(AC$4=$D146,"x",IF(AND(((AC$4-$D146)/VLOOKUP($C146,Tableau1[],6,0))=INT(((AC$4-$D146)/VLOOKUP($C146,Tableau1[],6,0))),$C146&lt;&gt;""),"S","")),"")</f>
        <v/>
      </c>
      <c r="AD146" s="17" t="str">
        <f>IFERROR(IF(AD$4=$D146,"x",IF(AND(((AD$4-$D146)/VLOOKUP($C146,Tableau1[],6,0))=INT(((AD$4-$D146)/VLOOKUP($C146,Tableau1[],6,0))),$C146&lt;&gt;""),"S","")),"")</f>
        <v/>
      </c>
      <c r="AE146" s="17" t="str">
        <f>IFERROR(IF(AE$4=$D146,"x",IF(AND(((AE$4-$D146)/VLOOKUP($C146,Tableau1[],6,0))=INT(((AE$4-$D146)/VLOOKUP($C146,Tableau1[],6,0))),$C146&lt;&gt;""),"S","")),"")</f>
        <v/>
      </c>
      <c r="AF146" s="17" t="str">
        <f>IFERROR(IF(AF$4=$D146,"x",IF(AND(((AF$4-$D146)/VLOOKUP($C146,Tableau1[],6,0))=INT(((AF$4-$D146)/VLOOKUP($C146,Tableau1[],6,0))),$C146&lt;&gt;""),"S","")),"")</f>
        <v/>
      </c>
      <c r="AG146" s="17" t="str">
        <f>IFERROR(IF(AG$4=$D146,"x",IF(AND(((AG$4-$D146)/VLOOKUP($C146,Tableau1[],6,0))=INT(((AG$4-$D146)/VLOOKUP($C146,Tableau1[],6,0))),$C146&lt;&gt;""),"S","")),"")</f>
        <v>S</v>
      </c>
      <c r="AH146" s="55" t="str">
        <f>IFERROR(IF(AH$4=$D146,"x",IF(AND(((AH$4-$D146)/VLOOKUP($C146,Tableau1[],6,0))=INT(((AH$4-$D146)/VLOOKUP($C146,Tableau1[],6,0))),$C146&lt;&gt;""),"S","")),"")</f>
        <v/>
      </c>
      <c r="AK146" s="100"/>
      <c r="AL146" s="100"/>
      <c r="AM146" s="100"/>
      <c r="AN146" s="100"/>
      <c r="AO146" s="100"/>
      <c r="AP146" s="100"/>
      <c r="AQ146" s="100"/>
      <c r="AR146" s="100"/>
      <c r="AS146" s="100"/>
      <c r="AT146" s="100"/>
      <c r="AU146" s="100"/>
      <c r="AV146" s="100"/>
      <c r="AW146" s="100"/>
      <c r="AX146" s="100"/>
      <c r="AY146" s="100"/>
      <c r="AZ146" s="100"/>
      <c r="BA146" s="100"/>
      <c r="BB146" s="100"/>
      <c r="BC146" s="100"/>
      <c r="BD146" s="100"/>
      <c r="BE146" s="100"/>
      <c r="BF146" s="100"/>
      <c r="BG146" s="100"/>
      <c r="BH146" s="100"/>
      <c r="BI146" s="100"/>
      <c r="BJ146" s="100"/>
      <c r="BK146" s="100"/>
      <c r="BL146" s="100"/>
      <c r="BM146" s="100"/>
      <c r="BN146" s="100"/>
      <c r="BO146" s="100"/>
      <c r="BP146" s="100"/>
      <c r="BQ146" s="100"/>
      <c r="BR146" s="100"/>
      <c r="BS146" s="100"/>
      <c r="BT146" s="100"/>
      <c r="BU146" s="100"/>
      <c r="BV146" s="100"/>
      <c r="BW146" s="100"/>
      <c r="BX146" s="100"/>
    </row>
    <row r="147" spans="1:76">
      <c r="A147" s="93"/>
      <c r="B147" s="52"/>
      <c r="C147" s="5" t="s">
        <v>108</v>
      </c>
      <c r="D147" s="18">
        <f>IF(ISBLANK(C147),0,VLOOKUP(C147,Tableau1[],2,0))</f>
        <v>0</v>
      </c>
      <c r="E147" s="15">
        <f>IF(ISBLANK(C147),0,VLOOKUP(C147,Tableau1[],7,0))</f>
        <v>2</v>
      </c>
      <c r="F147" s="24">
        <f t="shared" si="14"/>
        <v>8.6666666666666661E-6</v>
      </c>
      <c r="G147" s="16" t="str">
        <f>IFERROR(IF(G$4=$D147,"x",IF(AND(((G$4-$D147)/VLOOKUP($C147,Tableau1[],6,0))=INT(((G$4-$D147)/VLOOKUP($C147,Tableau1[],6,0))),$C147&lt;&gt;""),"S","")),"")</f>
        <v/>
      </c>
      <c r="H147" s="17" t="str">
        <f>IFERROR(IF(H$4=$D147,"x",IF(AND(((H$4-$D147)/VLOOKUP($C147,Tableau1[],6,0))=INT(((H$4-$D147)/VLOOKUP($C147,Tableau1[],6,0))),$C147&lt;&gt;""),"S","")),"")</f>
        <v/>
      </c>
      <c r="I147" s="17" t="str">
        <f>IFERROR(IF(I$4=$D147,"x",IF(AND(((I$4-$D147)/VLOOKUP($C147,Tableau1[],6,0))=INT(((I$4-$D147)/VLOOKUP($C147,Tableau1[],6,0))),$C147&lt;&gt;""),"S","")),"")</f>
        <v/>
      </c>
      <c r="J147" s="17" t="str">
        <f>IFERROR(IF(J$4=$D147,"x",IF(AND(((J$4-$D147)/VLOOKUP($C147,Tableau1[],6,0))=INT(((J$4-$D147)/VLOOKUP($C147,Tableau1[],6,0))),$C147&lt;&gt;""),"S","")),"")</f>
        <v/>
      </c>
      <c r="K147" s="17" t="str">
        <f>IFERROR(IF(K$4=$D147,"x",IF(AND(((K$4-$D147)/VLOOKUP($C147,Tableau1[],6,0))=INT(((K$4-$D147)/VLOOKUP($C147,Tableau1[],6,0))),$C147&lt;&gt;""),"S","")),"")</f>
        <v/>
      </c>
      <c r="L147" s="17" t="str">
        <f>IFERROR(IF(L$4=$D147,"x",IF(AND(((L$4-$D147)/VLOOKUP($C147,Tableau1[],6,0))=INT(((L$4-$D147)/VLOOKUP($C147,Tableau1[],6,0))),$C147&lt;&gt;""),"S","")),"")</f>
        <v>S</v>
      </c>
      <c r="M147" s="17" t="str">
        <f>IFERROR(IF(M$4=$D147,"x",IF(AND(((M$4-$D147)/VLOOKUP($C147,Tableau1[],6,0))=INT(((M$4-$D147)/VLOOKUP($C147,Tableau1[],6,0))),$C147&lt;&gt;""),"S","")),"")</f>
        <v/>
      </c>
      <c r="N147" s="17" t="str">
        <f>IFERROR(IF(N$4=$D147,"x",IF(AND(((N$4-$D147)/VLOOKUP($C147,Tableau1[],6,0))=INT(((N$4-$D147)/VLOOKUP($C147,Tableau1[],6,0))),$C147&lt;&gt;""),"S","")),"")</f>
        <v/>
      </c>
      <c r="O147" s="17" t="str">
        <f>IFERROR(IF(O$4=$D147,"x",IF(AND(((O$4-$D147)/VLOOKUP($C147,Tableau1[],6,0))=INT(((O$4-$D147)/VLOOKUP($C147,Tableau1[],6,0))),$C147&lt;&gt;""),"S","")),"")</f>
        <v/>
      </c>
      <c r="P147" s="17" t="str">
        <f>IFERROR(IF(P$4=$D147,"x",IF(AND(((P$4-$D147)/VLOOKUP($C147,Tableau1[],6,0))=INT(((P$4-$D147)/VLOOKUP($C147,Tableau1[],6,0))),$C147&lt;&gt;""),"S","")),"")</f>
        <v/>
      </c>
      <c r="Q147" s="17" t="str">
        <f>IFERROR(IF(Q$4=$D147,"x",IF(AND(((Q$4-$D147)/VLOOKUP($C147,Tableau1[],6,0))=INT(((Q$4-$D147)/VLOOKUP($C147,Tableau1[],6,0))),$C147&lt;&gt;""),"S","")),"")</f>
        <v/>
      </c>
      <c r="R147" s="17" t="str">
        <f>IFERROR(IF(R$4=$D147,"x",IF(AND(((R$4-$D147)/VLOOKUP($C147,Tableau1[],6,0))=INT(((R$4-$D147)/VLOOKUP($C147,Tableau1[],6,0))),$C147&lt;&gt;""),"S","")),"")</f>
        <v/>
      </c>
      <c r="S147" s="17" t="str">
        <f>IFERROR(IF(S$4=$D147,"x",IF(AND(((S$4-$D147)/VLOOKUP($C147,Tableau1[],6,0))=INT(((S$4-$D147)/VLOOKUP($C147,Tableau1[],6,0))),$C147&lt;&gt;""),"S","")),"")</f>
        <v>S</v>
      </c>
      <c r="T147" s="17" t="str">
        <f>IFERROR(IF(T$4=$D147,"x",IF(AND(((T$4-$D147)/VLOOKUP($C147,Tableau1[],6,0))=INT(((T$4-$D147)/VLOOKUP($C147,Tableau1[],6,0))),$C147&lt;&gt;""),"S","")),"")</f>
        <v/>
      </c>
      <c r="U147" s="17" t="str">
        <f>IFERROR(IF(U$4=$D147,"x",IF(AND(((U$4-$D147)/VLOOKUP($C147,Tableau1[],6,0))=INT(((U$4-$D147)/VLOOKUP($C147,Tableau1[],6,0))),$C147&lt;&gt;""),"S","")),"")</f>
        <v/>
      </c>
      <c r="V147" s="17" t="str">
        <f>IFERROR(IF(V$4=$D147,"x",IF(AND(((V$4-$D147)/VLOOKUP($C147,Tableau1[],6,0))=INT(((V$4-$D147)/VLOOKUP($C147,Tableau1[],6,0))),$C147&lt;&gt;""),"S","")),"")</f>
        <v/>
      </c>
      <c r="W147" s="17" t="str">
        <f>IFERROR(IF(W$4=$D147,"x",IF(AND(((W$4-$D147)/VLOOKUP($C147,Tableau1[],6,0))=INT(((W$4-$D147)/VLOOKUP($C147,Tableau1[],6,0))),$C147&lt;&gt;""),"S","")),"")</f>
        <v/>
      </c>
      <c r="X147" s="17" t="str">
        <f>IFERROR(IF(X$4=$D147,"x",IF(AND(((X$4-$D147)/VLOOKUP($C147,Tableau1[],6,0))=INT(((X$4-$D147)/VLOOKUP($C147,Tableau1[],6,0))),$C147&lt;&gt;""),"S","")),"")</f>
        <v/>
      </c>
      <c r="Y147" s="17" t="str">
        <f>IFERROR(IF(Y$4=$D147,"x",IF(AND(((Y$4-$D147)/VLOOKUP($C147,Tableau1[],6,0))=INT(((Y$4-$D147)/VLOOKUP($C147,Tableau1[],6,0))),$C147&lt;&gt;""),"S","")),"")</f>
        <v/>
      </c>
      <c r="Z147" s="17" t="str">
        <f>IFERROR(IF(Z$4=$D147,"x",IF(AND(((Z$4-$D147)/VLOOKUP($C147,Tableau1[],6,0))=INT(((Z$4-$D147)/VLOOKUP($C147,Tableau1[],6,0))),$C147&lt;&gt;""),"S","")),"")</f>
        <v>S</v>
      </c>
      <c r="AA147" s="17" t="str">
        <f>IFERROR(IF(AA$4=$D147,"x",IF(AND(((AA$4-$D147)/VLOOKUP($C147,Tableau1[],6,0))=INT(((AA$4-$D147)/VLOOKUP($C147,Tableau1[],6,0))),$C147&lt;&gt;""),"S","")),"")</f>
        <v/>
      </c>
      <c r="AB147" s="17" t="str">
        <f>IFERROR(IF(AB$4=$D147,"x",IF(AND(((AB$4-$D147)/VLOOKUP($C147,Tableau1[],6,0))=INT(((AB$4-$D147)/VLOOKUP($C147,Tableau1[],6,0))),$C147&lt;&gt;""),"S","")),"")</f>
        <v/>
      </c>
      <c r="AC147" s="17" t="str">
        <f>IFERROR(IF(AC$4=$D147,"x",IF(AND(((AC$4-$D147)/VLOOKUP($C147,Tableau1[],6,0))=INT(((AC$4-$D147)/VLOOKUP($C147,Tableau1[],6,0))),$C147&lt;&gt;""),"S","")),"")</f>
        <v/>
      </c>
      <c r="AD147" s="17" t="str">
        <f>IFERROR(IF(AD$4=$D147,"x",IF(AND(((AD$4-$D147)/VLOOKUP($C147,Tableau1[],6,0))=INT(((AD$4-$D147)/VLOOKUP($C147,Tableau1[],6,0))),$C147&lt;&gt;""),"S","")),"")</f>
        <v/>
      </c>
      <c r="AE147" s="17" t="str">
        <f>IFERROR(IF(AE$4=$D147,"x",IF(AND(((AE$4-$D147)/VLOOKUP($C147,Tableau1[],6,0))=INT(((AE$4-$D147)/VLOOKUP($C147,Tableau1[],6,0))),$C147&lt;&gt;""),"S","")),"")</f>
        <v/>
      </c>
      <c r="AF147" s="17" t="str">
        <f>IFERROR(IF(AF$4=$D147,"x",IF(AND(((AF$4-$D147)/VLOOKUP($C147,Tableau1[],6,0))=INT(((AF$4-$D147)/VLOOKUP($C147,Tableau1[],6,0))),$C147&lt;&gt;""),"S","")),"")</f>
        <v/>
      </c>
      <c r="AG147" s="17" t="str">
        <f>IFERROR(IF(AG$4=$D147,"x",IF(AND(((AG$4-$D147)/VLOOKUP($C147,Tableau1[],6,0))=INT(((AG$4-$D147)/VLOOKUP($C147,Tableau1[],6,0))),$C147&lt;&gt;""),"S","")),"")</f>
        <v>S</v>
      </c>
      <c r="AH147" s="55" t="str">
        <f>IFERROR(IF(AH$4=$D147,"x",IF(AND(((AH$4-$D147)/VLOOKUP($C147,Tableau1[],6,0))=INT(((AH$4-$D147)/VLOOKUP($C147,Tableau1[],6,0))),$C147&lt;&gt;""),"S","")),"")</f>
        <v/>
      </c>
      <c r="AK147" s="100"/>
      <c r="AL147" s="100"/>
      <c r="AM147" s="100"/>
      <c r="AN147" s="100"/>
      <c r="AO147" s="100"/>
      <c r="AP147" s="100"/>
      <c r="AQ147" s="100"/>
      <c r="AR147" s="100"/>
      <c r="AS147" s="100"/>
      <c r="AT147" s="100"/>
      <c r="AU147" s="100"/>
      <c r="AV147" s="100"/>
      <c r="AW147" s="100"/>
      <c r="AX147" s="100"/>
      <c r="AY147" s="100"/>
      <c r="AZ147" s="100"/>
      <c r="BA147" s="100"/>
      <c r="BB147" s="100"/>
      <c r="BC147" s="100"/>
      <c r="BD147" s="100"/>
      <c r="BE147" s="100"/>
      <c r="BF147" s="100"/>
      <c r="BG147" s="100"/>
      <c r="BH147" s="100"/>
      <c r="BI147" s="100"/>
      <c r="BJ147" s="100"/>
      <c r="BK147" s="100"/>
      <c r="BL147" s="100"/>
      <c r="BM147" s="100"/>
      <c r="BN147" s="100"/>
      <c r="BO147" s="100"/>
      <c r="BP147" s="100"/>
      <c r="BQ147" s="100"/>
      <c r="BR147" s="100"/>
      <c r="BS147" s="100"/>
      <c r="BT147" s="100"/>
      <c r="BU147" s="100"/>
      <c r="BV147" s="100"/>
      <c r="BW147" s="100"/>
      <c r="BX147" s="100"/>
    </row>
    <row r="148" spans="1:76">
      <c r="A148" s="93"/>
      <c r="B148" s="52"/>
      <c r="C148" s="5" t="s">
        <v>109</v>
      </c>
      <c r="D148" s="18">
        <f>IF(ISBLANK(C148),0,VLOOKUP(C148,Tableau1[],2,0))</f>
        <v>0</v>
      </c>
      <c r="E148" s="15">
        <f>IF(ISBLANK(C148),0,VLOOKUP(C148,Tableau1[],7,0))</f>
        <v>20</v>
      </c>
      <c r="F148" s="24">
        <f t="shared" si="14"/>
        <v>8.6666666666666668E-5</v>
      </c>
      <c r="G148" s="16" t="str">
        <f>IFERROR(IF(G$4=$D148,"x",IF(AND(((G$4-$D148)/VLOOKUP($C148,Tableau1[],6,0))=INT(((G$4-$D148)/VLOOKUP($C148,Tableau1[],6,0))),$C148&lt;&gt;""),"S","")),"")</f>
        <v/>
      </c>
      <c r="H148" s="17" t="str">
        <f>IFERROR(IF(H$4=$D148,"x",IF(AND(((H$4-$D148)/VLOOKUP($C148,Tableau1[],6,0))=INT(((H$4-$D148)/VLOOKUP($C148,Tableau1[],6,0))),$C148&lt;&gt;""),"S","")),"")</f>
        <v/>
      </c>
      <c r="I148" s="17" t="str">
        <f>IFERROR(IF(I$4=$D148,"x",IF(AND(((I$4-$D148)/VLOOKUP($C148,Tableau1[],6,0))=INT(((I$4-$D148)/VLOOKUP($C148,Tableau1[],6,0))),$C148&lt;&gt;""),"S","")),"")</f>
        <v/>
      </c>
      <c r="J148" s="17" t="str">
        <f>IFERROR(IF(J$4=$D148,"x",IF(AND(((J$4-$D148)/VLOOKUP($C148,Tableau1[],6,0))=INT(((J$4-$D148)/VLOOKUP($C148,Tableau1[],6,0))),$C148&lt;&gt;""),"S","")),"")</f>
        <v/>
      </c>
      <c r="K148" s="17" t="str">
        <f>IFERROR(IF(K$4=$D148,"x",IF(AND(((K$4-$D148)/VLOOKUP($C148,Tableau1[],6,0))=INT(((K$4-$D148)/VLOOKUP($C148,Tableau1[],6,0))),$C148&lt;&gt;""),"S","")),"")</f>
        <v/>
      </c>
      <c r="L148" s="17" t="str">
        <f>IFERROR(IF(L$4=$D148,"x",IF(AND(((L$4-$D148)/VLOOKUP($C148,Tableau1[],6,0))=INT(((L$4-$D148)/VLOOKUP($C148,Tableau1[],6,0))),$C148&lt;&gt;""),"S","")),"")</f>
        <v>S</v>
      </c>
      <c r="M148" s="17" t="str">
        <f>IFERROR(IF(M$4=$D148,"x",IF(AND(((M$4-$D148)/VLOOKUP($C148,Tableau1[],6,0))=INT(((M$4-$D148)/VLOOKUP($C148,Tableau1[],6,0))),$C148&lt;&gt;""),"S","")),"")</f>
        <v/>
      </c>
      <c r="N148" s="17" t="str">
        <f>IFERROR(IF(N$4=$D148,"x",IF(AND(((N$4-$D148)/VLOOKUP($C148,Tableau1[],6,0))=INT(((N$4-$D148)/VLOOKUP($C148,Tableau1[],6,0))),$C148&lt;&gt;""),"S","")),"")</f>
        <v/>
      </c>
      <c r="O148" s="17" t="str">
        <f>IFERROR(IF(O$4=$D148,"x",IF(AND(((O$4-$D148)/VLOOKUP($C148,Tableau1[],6,0))=INT(((O$4-$D148)/VLOOKUP($C148,Tableau1[],6,0))),$C148&lt;&gt;""),"S","")),"")</f>
        <v/>
      </c>
      <c r="P148" s="17" t="str">
        <f>IFERROR(IF(P$4=$D148,"x",IF(AND(((P$4-$D148)/VLOOKUP($C148,Tableau1[],6,0))=INT(((P$4-$D148)/VLOOKUP($C148,Tableau1[],6,0))),$C148&lt;&gt;""),"S","")),"")</f>
        <v/>
      </c>
      <c r="Q148" s="17" t="str">
        <f>IFERROR(IF(Q$4=$D148,"x",IF(AND(((Q$4-$D148)/VLOOKUP($C148,Tableau1[],6,0))=INT(((Q$4-$D148)/VLOOKUP($C148,Tableau1[],6,0))),$C148&lt;&gt;""),"S","")),"")</f>
        <v/>
      </c>
      <c r="R148" s="17" t="str">
        <f>IFERROR(IF(R$4=$D148,"x",IF(AND(((R$4-$D148)/VLOOKUP($C148,Tableau1[],6,0))=INT(((R$4-$D148)/VLOOKUP($C148,Tableau1[],6,0))),$C148&lt;&gt;""),"S","")),"")</f>
        <v/>
      </c>
      <c r="S148" s="17" t="str">
        <f>IFERROR(IF(S$4=$D148,"x",IF(AND(((S$4-$D148)/VLOOKUP($C148,Tableau1[],6,0))=INT(((S$4-$D148)/VLOOKUP($C148,Tableau1[],6,0))),$C148&lt;&gt;""),"S","")),"")</f>
        <v>S</v>
      </c>
      <c r="T148" s="17" t="str">
        <f>IFERROR(IF(T$4=$D148,"x",IF(AND(((T$4-$D148)/VLOOKUP($C148,Tableau1[],6,0))=INT(((T$4-$D148)/VLOOKUP($C148,Tableau1[],6,0))),$C148&lt;&gt;""),"S","")),"")</f>
        <v/>
      </c>
      <c r="U148" s="17" t="str">
        <f>IFERROR(IF(U$4=$D148,"x",IF(AND(((U$4-$D148)/VLOOKUP($C148,Tableau1[],6,0))=INT(((U$4-$D148)/VLOOKUP($C148,Tableau1[],6,0))),$C148&lt;&gt;""),"S","")),"")</f>
        <v/>
      </c>
      <c r="V148" s="17" t="str">
        <f>IFERROR(IF(V$4=$D148,"x",IF(AND(((V$4-$D148)/VLOOKUP($C148,Tableau1[],6,0))=INT(((V$4-$D148)/VLOOKUP($C148,Tableau1[],6,0))),$C148&lt;&gt;""),"S","")),"")</f>
        <v/>
      </c>
      <c r="W148" s="17" t="str">
        <f>IFERROR(IF(W$4=$D148,"x",IF(AND(((W$4-$D148)/VLOOKUP($C148,Tableau1[],6,0))=INT(((W$4-$D148)/VLOOKUP($C148,Tableau1[],6,0))),$C148&lt;&gt;""),"S","")),"")</f>
        <v/>
      </c>
      <c r="X148" s="17" t="str">
        <f>IFERROR(IF(X$4=$D148,"x",IF(AND(((X$4-$D148)/VLOOKUP($C148,Tableau1[],6,0))=INT(((X$4-$D148)/VLOOKUP($C148,Tableau1[],6,0))),$C148&lt;&gt;""),"S","")),"")</f>
        <v/>
      </c>
      <c r="Y148" s="17" t="str">
        <f>IFERROR(IF(Y$4=$D148,"x",IF(AND(((Y$4-$D148)/VLOOKUP($C148,Tableau1[],6,0))=INT(((Y$4-$D148)/VLOOKUP($C148,Tableau1[],6,0))),$C148&lt;&gt;""),"S","")),"")</f>
        <v/>
      </c>
      <c r="Z148" s="17" t="str">
        <f>IFERROR(IF(Z$4=$D148,"x",IF(AND(((Z$4-$D148)/VLOOKUP($C148,Tableau1[],6,0))=INT(((Z$4-$D148)/VLOOKUP($C148,Tableau1[],6,0))),$C148&lt;&gt;""),"S","")),"")</f>
        <v>S</v>
      </c>
      <c r="AA148" s="17" t="str">
        <f>IFERROR(IF(AA$4=$D148,"x",IF(AND(((AA$4-$D148)/VLOOKUP($C148,Tableau1[],6,0))=INT(((AA$4-$D148)/VLOOKUP($C148,Tableau1[],6,0))),$C148&lt;&gt;""),"S","")),"")</f>
        <v/>
      </c>
      <c r="AB148" s="17" t="str">
        <f>IFERROR(IF(AB$4=$D148,"x",IF(AND(((AB$4-$D148)/VLOOKUP($C148,Tableau1[],6,0))=INT(((AB$4-$D148)/VLOOKUP($C148,Tableau1[],6,0))),$C148&lt;&gt;""),"S","")),"")</f>
        <v/>
      </c>
      <c r="AC148" s="17" t="str">
        <f>IFERROR(IF(AC$4=$D148,"x",IF(AND(((AC$4-$D148)/VLOOKUP($C148,Tableau1[],6,0))=INT(((AC$4-$D148)/VLOOKUP($C148,Tableau1[],6,0))),$C148&lt;&gt;""),"S","")),"")</f>
        <v/>
      </c>
      <c r="AD148" s="17" t="str">
        <f>IFERROR(IF(AD$4=$D148,"x",IF(AND(((AD$4-$D148)/VLOOKUP($C148,Tableau1[],6,0))=INT(((AD$4-$D148)/VLOOKUP($C148,Tableau1[],6,0))),$C148&lt;&gt;""),"S","")),"")</f>
        <v/>
      </c>
      <c r="AE148" s="17" t="str">
        <f>IFERROR(IF(AE$4=$D148,"x",IF(AND(((AE$4-$D148)/VLOOKUP($C148,Tableau1[],6,0))=INT(((AE$4-$D148)/VLOOKUP($C148,Tableau1[],6,0))),$C148&lt;&gt;""),"S","")),"")</f>
        <v/>
      </c>
      <c r="AF148" s="17" t="str">
        <f>IFERROR(IF(AF$4=$D148,"x",IF(AND(((AF$4-$D148)/VLOOKUP($C148,Tableau1[],6,0))=INT(((AF$4-$D148)/VLOOKUP($C148,Tableau1[],6,0))),$C148&lt;&gt;""),"S","")),"")</f>
        <v/>
      </c>
      <c r="AG148" s="17" t="str">
        <f>IFERROR(IF(AG$4=$D148,"x",IF(AND(((AG$4-$D148)/VLOOKUP($C148,Tableau1[],6,0))=INT(((AG$4-$D148)/VLOOKUP($C148,Tableau1[],6,0))),$C148&lt;&gt;""),"S","")),"")</f>
        <v>S</v>
      </c>
      <c r="AH148" s="55" t="str">
        <f>IFERROR(IF(AH$4=$D148,"x",IF(AND(((AH$4-$D148)/VLOOKUP($C148,Tableau1[],6,0))=INT(((AH$4-$D148)/VLOOKUP($C148,Tableau1[],6,0))),$C148&lt;&gt;""),"S","")),"")</f>
        <v/>
      </c>
      <c r="AK148" s="100"/>
      <c r="AL148" s="100"/>
      <c r="AM148" s="100"/>
      <c r="AN148" s="100"/>
      <c r="AO148" s="100"/>
      <c r="AP148" s="100"/>
      <c r="AQ148" s="100"/>
      <c r="AR148" s="100"/>
      <c r="AS148" s="100"/>
      <c r="AT148" s="100"/>
      <c r="AU148" s="100"/>
      <c r="AV148" s="100"/>
      <c r="AW148" s="100"/>
      <c r="AX148" s="100"/>
      <c r="AY148" s="100"/>
      <c r="AZ148" s="100"/>
      <c r="BA148" s="100"/>
      <c r="BB148" s="100"/>
      <c r="BC148" s="100"/>
      <c r="BD148" s="100"/>
      <c r="BE148" s="100"/>
      <c r="BF148" s="100"/>
      <c r="BG148" s="100"/>
      <c r="BH148" s="100"/>
      <c r="BI148" s="100"/>
      <c r="BJ148" s="100"/>
      <c r="BK148" s="100"/>
      <c r="BL148" s="100"/>
      <c r="BM148" s="100"/>
      <c r="BN148" s="100"/>
      <c r="BO148" s="100"/>
      <c r="BP148" s="100"/>
      <c r="BQ148" s="100"/>
      <c r="BR148" s="100"/>
      <c r="BS148" s="100"/>
      <c r="BT148" s="100"/>
      <c r="BU148" s="100"/>
      <c r="BV148" s="100"/>
      <c r="BW148" s="100"/>
      <c r="BX148" s="100"/>
    </row>
    <row r="149" spans="1:76">
      <c r="A149" s="93"/>
      <c r="B149" s="52"/>
      <c r="C149" s="5" t="s">
        <v>110</v>
      </c>
      <c r="D149" s="18">
        <f>IF(ISBLANK(C149),0,VLOOKUP(C149,Tableau1[],2,0))</f>
        <v>0</v>
      </c>
      <c r="E149" s="15">
        <f>IF(ISBLANK(C149),0,VLOOKUP(C149,Tableau1[],7,0))</f>
        <v>20</v>
      </c>
      <c r="F149" s="24">
        <f t="shared" si="14"/>
        <v>8.6666666666666668E-5</v>
      </c>
      <c r="G149" s="16" t="str">
        <f>IFERROR(IF(G$4=$D149,"x",IF(AND(((G$4-$D149)/VLOOKUP($C149,Tableau1[],6,0))=INT(((G$4-$D149)/VLOOKUP($C149,Tableau1[],6,0))),$C149&lt;&gt;""),"S","")),"")</f>
        <v/>
      </c>
      <c r="H149" s="17" t="str">
        <f>IFERROR(IF(H$4=$D149,"x",IF(AND(((H$4-$D149)/VLOOKUP($C149,Tableau1[],6,0))=INT(((H$4-$D149)/VLOOKUP($C149,Tableau1[],6,0))),$C149&lt;&gt;""),"S","")),"")</f>
        <v/>
      </c>
      <c r="I149" s="17" t="str">
        <f>IFERROR(IF(I$4=$D149,"x",IF(AND(((I$4-$D149)/VLOOKUP($C149,Tableau1[],6,0))=INT(((I$4-$D149)/VLOOKUP($C149,Tableau1[],6,0))),$C149&lt;&gt;""),"S","")),"")</f>
        <v/>
      </c>
      <c r="J149" s="17" t="str">
        <f>IFERROR(IF(J$4=$D149,"x",IF(AND(((J$4-$D149)/VLOOKUP($C149,Tableau1[],6,0))=INT(((J$4-$D149)/VLOOKUP($C149,Tableau1[],6,0))),$C149&lt;&gt;""),"S","")),"")</f>
        <v/>
      </c>
      <c r="K149" s="17" t="str">
        <f>IFERROR(IF(K$4=$D149,"x",IF(AND(((K$4-$D149)/VLOOKUP($C149,Tableau1[],6,0))=INT(((K$4-$D149)/VLOOKUP($C149,Tableau1[],6,0))),$C149&lt;&gt;""),"S","")),"")</f>
        <v/>
      </c>
      <c r="L149" s="17" t="str">
        <f>IFERROR(IF(L$4=$D149,"x",IF(AND(((L$4-$D149)/VLOOKUP($C149,Tableau1[],6,0))=INT(((L$4-$D149)/VLOOKUP($C149,Tableau1[],6,0))),$C149&lt;&gt;""),"S","")),"")</f>
        <v/>
      </c>
      <c r="M149" s="17" t="str">
        <f>IFERROR(IF(M$4=$D149,"x",IF(AND(((M$4-$D149)/VLOOKUP($C149,Tableau1[],6,0))=INT(((M$4-$D149)/VLOOKUP($C149,Tableau1[],6,0))),$C149&lt;&gt;""),"S","")),"")</f>
        <v/>
      </c>
      <c r="N149" s="17" t="str">
        <f>IFERROR(IF(N$4=$D149,"x",IF(AND(((N$4-$D149)/VLOOKUP($C149,Tableau1[],6,0))=INT(((N$4-$D149)/VLOOKUP($C149,Tableau1[],6,0))),$C149&lt;&gt;""),"S","")),"")</f>
        <v/>
      </c>
      <c r="O149" s="17" t="str">
        <f>IFERROR(IF(O$4=$D149,"x",IF(AND(((O$4-$D149)/VLOOKUP($C149,Tableau1[],6,0))=INT(((O$4-$D149)/VLOOKUP($C149,Tableau1[],6,0))),$C149&lt;&gt;""),"S","")),"")</f>
        <v/>
      </c>
      <c r="P149" s="17" t="str">
        <f>IFERROR(IF(P$4=$D149,"x",IF(AND(((P$4-$D149)/VLOOKUP($C149,Tableau1[],6,0))=INT(((P$4-$D149)/VLOOKUP($C149,Tableau1[],6,0))),$C149&lt;&gt;""),"S","")),"")</f>
        <v/>
      </c>
      <c r="Q149" s="17" t="str">
        <f>IFERROR(IF(Q$4=$D149,"x",IF(AND(((Q$4-$D149)/VLOOKUP($C149,Tableau1[],6,0))=INT(((Q$4-$D149)/VLOOKUP($C149,Tableau1[],6,0))),$C149&lt;&gt;""),"S","")),"")</f>
        <v>S</v>
      </c>
      <c r="R149" s="17" t="str">
        <f>IFERROR(IF(R$4=$D149,"x",IF(AND(((R$4-$D149)/VLOOKUP($C149,Tableau1[],6,0))=INT(((R$4-$D149)/VLOOKUP($C149,Tableau1[],6,0))),$C149&lt;&gt;""),"S","")),"")</f>
        <v/>
      </c>
      <c r="S149" s="17" t="str">
        <f>IFERROR(IF(S$4=$D149,"x",IF(AND(((S$4-$D149)/VLOOKUP($C149,Tableau1[],6,0))=INT(((S$4-$D149)/VLOOKUP($C149,Tableau1[],6,0))),$C149&lt;&gt;""),"S","")),"")</f>
        <v/>
      </c>
      <c r="T149" s="17" t="str">
        <f>IFERROR(IF(T$4=$D149,"x",IF(AND(((T$4-$D149)/VLOOKUP($C149,Tableau1[],6,0))=INT(((T$4-$D149)/VLOOKUP($C149,Tableau1[],6,0))),$C149&lt;&gt;""),"S","")),"")</f>
        <v/>
      </c>
      <c r="U149" s="17" t="str">
        <f>IFERROR(IF(U$4=$D149,"x",IF(AND(((U$4-$D149)/VLOOKUP($C149,Tableau1[],6,0))=INT(((U$4-$D149)/VLOOKUP($C149,Tableau1[],6,0))),$C149&lt;&gt;""),"S","")),"")</f>
        <v/>
      </c>
      <c r="V149" s="17" t="str">
        <f>IFERROR(IF(V$4=$D149,"x",IF(AND(((V$4-$D149)/VLOOKUP($C149,Tableau1[],6,0))=INT(((V$4-$D149)/VLOOKUP($C149,Tableau1[],6,0))),$C149&lt;&gt;""),"S","")),"")</f>
        <v/>
      </c>
      <c r="W149" s="17" t="str">
        <f>IFERROR(IF(W$4=$D149,"x",IF(AND(((W$4-$D149)/VLOOKUP($C149,Tableau1[],6,0))=INT(((W$4-$D149)/VLOOKUP($C149,Tableau1[],6,0))),$C149&lt;&gt;""),"S","")),"")</f>
        <v/>
      </c>
      <c r="X149" s="17" t="str">
        <f>IFERROR(IF(X$4=$D149,"x",IF(AND(((X$4-$D149)/VLOOKUP($C149,Tableau1[],6,0))=INT(((X$4-$D149)/VLOOKUP($C149,Tableau1[],6,0))),$C149&lt;&gt;""),"S","")),"")</f>
        <v/>
      </c>
      <c r="Y149" s="17" t="str">
        <f>IFERROR(IF(Y$4=$D149,"x",IF(AND(((Y$4-$D149)/VLOOKUP($C149,Tableau1[],6,0))=INT(((Y$4-$D149)/VLOOKUP($C149,Tableau1[],6,0))),$C149&lt;&gt;""),"S","")),"")</f>
        <v/>
      </c>
      <c r="Z149" s="17" t="str">
        <f>IFERROR(IF(Z$4=$D149,"x",IF(AND(((Z$4-$D149)/VLOOKUP($C149,Tableau1[],6,0))=INT(((Z$4-$D149)/VLOOKUP($C149,Tableau1[],6,0))),$C149&lt;&gt;""),"S","")),"")</f>
        <v/>
      </c>
      <c r="AA149" s="17" t="str">
        <f>IFERROR(IF(AA$4=$D149,"x",IF(AND(((AA$4-$D149)/VLOOKUP($C149,Tableau1[],6,0))=INT(((AA$4-$D149)/VLOOKUP($C149,Tableau1[],6,0))),$C149&lt;&gt;""),"S","")),"")</f>
        <v/>
      </c>
      <c r="AB149" s="17" t="str">
        <f>IFERROR(IF(AB$4=$D149,"x",IF(AND(((AB$4-$D149)/VLOOKUP($C149,Tableau1[],6,0))=INT(((AB$4-$D149)/VLOOKUP($C149,Tableau1[],6,0))),$C149&lt;&gt;""),"S","")),"")</f>
        <v/>
      </c>
      <c r="AC149" s="17" t="str">
        <f>IFERROR(IF(AC$4=$D149,"x",IF(AND(((AC$4-$D149)/VLOOKUP($C149,Tableau1[],6,0))=INT(((AC$4-$D149)/VLOOKUP($C149,Tableau1[],6,0))),$C149&lt;&gt;""),"S","")),"")</f>
        <v/>
      </c>
      <c r="AD149" s="17" t="str">
        <f>IFERROR(IF(AD$4=$D149,"x",IF(AND(((AD$4-$D149)/VLOOKUP($C149,Tableau1[],6,0))=INT(((AD$4-$D149)/VLOOKUP($C149,Tableau1[],6,0))),$C149&lt;&gt;""),"S","")),"")</f>
        <v/>
      </c>
      <c r="AE149" s="17" t="str">
        <f>IFERROR(IF(AE$4=$D149,"x",IF(AND(((AE$4-$D149)/VLOOKUP($C149,Tableau1[],6,0))=INT(((AE$4-$D149)/VLOOKUP($C149,Tableau1[],6,0))),$C149&lt;&gt;""),"S","")),"")</f>
        <v/>
      </c>
      <c r="AF149" s="17" t="str">
        <f>IFERROR(IF(AF$4=$D149,"x",IF(AND(((AF$4-$D149)/VLOOKUP($C149,Tableau1[],6,0))=INT(((AF$4-$D149)/VLOOKUP($C149,Tableau1[],6,0))),$C149&lt;&gt;""),"S","")),"")</f>
        <v>S</v>
      </c>
      <c r="AG149" s="17" t="str">
        <f>IFERROR(IF(AG$4=$D149,"x",IF(AND(((AG$4-$D149)/VLOOKUP($C149,Tableau1[],6,0))=INT(((AG$4-$D149)/VLOOKUP($C149,Tableau1[],6,0))),$C149&lt;&gt;""),"S","")),"")</f>
        <v/>
      </c>
      <c r="AH149" s="55" t="str">
        <f>IFERROR(IF(AH$4=$D149,"x",IF(AND(((AH$4-$D149)/VLOOKUP($C149,Tableau1[],6,0))=INT(((AH$4-$D149)/VLOOKUP($C149,Tableau1[],6,0))),$C149&lt;&gt;""),"S","")),"")</f>
        <v/>
      </c>
      <c r="AK149" s="100"/>
      <c r="AL149" s="100"/>
      <c r="AM149" s="100"/>
      <c r="AN149" s="100"/>
      <c r="AO149" s="100"/>
      <c r="AP149" s="100"/>
      <c r="AQ149" s="100"/>
      <c r="AR149" s="100"/>
      <c r="AS149" s="100"/>
      <c r="AT149" s="100"/>
      <c r="AU149" s="100"/>
      <c r="AV149" s="100"/>
      <c r="AW149" s="100"/>
      <c r="AX149" s="100"/>
      <c r="AY149" s="100"/>
      <c r="AZ149" s="100"/>
      <c r="BA149" s="100"/>
      <c r="BB149" s="100"/>
      <c r="BC149" s="100"/>
      <c r="BD149" s="100"/>
      <c r="BE149" s="100"/>
      <c r="BF149" s="100"/>
      <c r="BG149" s="100"/>
      <c r="BH149" s="100"/>
      <c r="BI149" s="100"/>
      <c r="BJ149" s="100"/>
      <c r="BK149" s="100"/>
      <c r="BL149" s="100"/>
      <c r="BM149" s="100"/>
      <c r="BN149" s="100"/>
      <c r="BO149" s="100"/>
      <c r="BP149" s="100"/>
      <c r="BQ149" s="100"/>
      <c r="BR149" s="100"/>
      <c r="BS149" s="100"/>
      <c r="BT149" s="100"/>
      <c r="BU149" s="100"/>
      <c r="BV149" s="100"/>
      <c r="BW149" s="100"/>
      <c r="BX149" s="100"/>
    </row>
    <row r="150" spans="1:76">
      <c r="A150" s="93"/>
      <c r="B150" s="52"/>
      <c r="C150" s="5" t="s">
        <v>111</v>
      </c>
      <c r="D150" s="18"/>
      <c r="E150" s="15">
        <f>IF(ISBLANK(C150),0,VLOOKUP(C150,Tableau1[],7,0))</f>
        <v>10</v>
      </c>
      <c r="F150" s="24">
        <f t="shared" si="14"/>
        <v>4.3333333333333334E-5</v>
      </c>
      <c r="G150" s="16" t="str">
        <f>IFERROR(IF(G$4=$D150,"x",IF(AND(((G$4-$D150)/VLOOKUP($C150,Tableau1[],6,0))=INT(((G$4-$D150)/VLOOKUP($C150,Tableau1[],6,0))),$C150&lt;&gt;""),"S","")),"")</f>
        <v/>
      </c>
      <c r="H150" s="17" t="str">
        <f>IFERROR(IF(H$4=$D150,"x",IF(AND(((H$4-$D150)/VLOOKUP($C150,Tableau1[],6,0))=INT(((H$4-$D150)/VLOOKUP($C150,Tableau1[],6,0))),$C150&lt;&gt;""),"S","")),"")</f>
        <v/>
      </c>
      <c r="I150" s="17" t="str">
        <f>IFERROR(IF(I$4=$D150,"x",IF(AND(((I$4-$D150)/VLOOKUP($C150,Tableau1[],6,0))=INT(((I$4-$D150)/VLOOKUP($C150,Tableau1[],6,0))),$C150&lt;&gt;""),"S","")),"")</f>
        <v/>
      </c>
      <c r="J150" s="17" t="str">
        <f>IFERROR(IF(J$4=$D150,"x",IF(AND(((J$4-$D150)/VLOOKUP($C150,Tableau1[],6,0))=INT(((J$4-$D150)/VLOOKUP($C150,Tableau1[],6,0))),$C150&lt;&gt;""),"S","")),"")</f>
        <v/>
      </c>
      <c r="K150" s="17" t="str">
        <f>IFERROR(IF(K$4=$D150,"x",IF(AND(((K$4-$D150)/VLOOKUP($C150,Tableau1[],6,0))=INT(((K$4-$D150)/VLOOKUP($C150,Tableau1[],6,0))),$C150&lt;&gt;""),"S","")),"")</f>
        <v/>
      </c>
      <c r="L150" s="17" t="str">
        <f>IFERROR(IF(L$4=$D150,"x",IF(AND(((L$4-$D150)/VLOOKUP($C150,Tableau1[],6,0))=INT(((L$4-$D150)/VLOOKUP($C150,Tableau1[],6,0))),$C150&lt;&gt;""),"S","")),"")</f>
        <v/>
      </c>
      <c r="M150" s="17" t="str">
        <f>IFERROR(IF(M$4=$D150,"x",IF(AND(((M$4-$D150)/VLOOKUP($C150,Tableau1[],6,0))=INT(((M$4-$D150)/VLOOKUP($C150,Tableau1[],6,0))),$C150&lt;&gt;""),"S","")),"")</f>
        <v/>
      </c>
      <c r="N150" s="17" t="str">
        <f>IFERROR(IF(N$4=$D150,"x",IF(AND(((N$4-$D150)/VLOOKUP($C150,Tableau1[],6,0))=INT(((N$4-$D150)/VLOOKUP($C150,Tableau1[],6,0))),$C150&lt;&gt;""),"S","")),"")</f>
        <v/>
      </c>
      <c r="O150" s="17" t="str">
        <f>IFERROR(IF(O$4=$D150,"x",IF(AND(((O$4-$D150)/VLOOKUP($C150,Tableau1[],6,0))=INT(((O$4-$D150)/VLOOKUP($C150,Tableau1[],6,0))),$C150&lt;&gt;""),"S","")),"")</f>
        <v/>
      </c>
      <c r="P150" s="17" t="str">
        <f>IFERROR(IF(P$4=$D150,"x",IF(AND(((P$4-$D150)/VLOOKUP($C150,Tableau1[],6,0))=INT(((P$4-$D150)/VLOOKUP($C150,Tableau1[],6,0))),$C150&lt;&gt;""),"S","")),"")</f>
        <v/>
      </c>
      <c r="Q150" s="17" t="str">
        <f>IFERROR(IF(Q$4=$D150,"x",IF(AND(((Q$4-$D150)/VLOOKUP($C150,Tableau1[],6,0))=INT(((Q$4-$D150)/VLOOKUP($C150,Tableau1[],6,0))),$C150&lt;&gt;""),"S","")),"")</f>
        <v>S</v>
      </c>
      <c r="R150" s="17" t="str">
        <f>IFERROR(IF(R$4=$D150,"x",IF(AND(((R$4-$D150)/VLOOKUP($C150,Tableau1[],6,0))=INT(((R$4-$D150)/VLOOKUP($C150,Tableau1[],6,0))),$C150&lt;&gt;""),"S","")),"")</f>
        <v/>
      </c>
      <c r="S150" s="17" t="str">
        <f>IFERROR(IF(S$4=$D150,"x",IF(AND(((S$4-$D150)/VLOOKUP($C150,Tableau1[],6,0))=INT(((S$4-$D150)/VLOOKUP($C150,Tableau1[],6,0))),$C150&lt;&gt;""),"S","")),"")</f>
        <v/>
      </c>
      <c r="T150" s="17" t="str">
        <f>IFERROR(IF(T$4=$D150,"x",IF(AND(((T$4-$D150)/VLOOKUP($C150,Tableau1[],6,0))=INT(((T$4-$D150)/VLOOKUP($C150,Tableau1[],6,0))),$C150&lt;&gt;""),"S","")),"")</f>
        <v/>
      </c>
      <c r="U150" s="17" t="str">
        <f>IFERROR(IF(U$4=$D150,"x",IF(AND(((U$4-$D150)/VLOOKUP($C150,Tableau1[],6,0))=INT(((U$4-$D150)/VLOOKUP($C150,Tableau1[],6,0))),$C150&lt;&gt;""),"S","")),"")</f>
        <v/>
      </c>
      <c r="V150" s="17" t="str">
        <f>IFERROR(IF(V$4=$D150,"x",IF(AND(((V$4-$D150)/VLOOKUP($C150,Tableau1[],6,0))=INT(((V$4-$D150)/VLOOKUP($C150,Tableau1[],6,0))),$C150&lt;&gt;""),"S","")),"")</f>
        <v/>
      </c>
      <c r="W150" s="17" t="str">
        <f>IFERROR(IF(W$4=$D150,"x",IF(AND(((W$4-$D150)/VLOOKUP($C150,Tableau1[],6,0))=INT(((W$4-$D150)/VLOOKUP($C150,Tableau1[],6,0))),$C150&lt;&gt;""),"S","")),"")</f>
        <v/>
      </c>
      <c r="X150" s="17" t="str">
        <f>IFERROR(IF(X$4=$D150,"x",IF(AND(((X$4-$D150)/VLOOKUP($C150,Tableau1[],6,0))=INT(((X$4-$D150)/VLOOKUP($C150,Tableau1[],6,0))),$C150&lt;&gt;""),"S","")),"")</f>
        <v/>
      </c>
      <c r="Y150" s="17" t="str">
        <f>IFERROR(IF(Y$4=$D150,"x",IF(AND(((Y$4-$D150)/VLOOKUP($C150,Tableau1[],6,0))=INT(((Y$4-$D150)/VLOOKUP($C150,Tableau1[],6,0))),$C150&lt;&gt;""),"S","")),"")</f>
        <v/>
      </c>
      <c r="Z150" s="17" t="str">
        <f>IFERROR(IF(Z$4=$D150,"x",IF(AND(((Z$4-$D150)/VLOOKUP($C150,Tableau1[],6,0))=INT(((Z$4-$D150)/VLOOKUP($C150,Tableau1[],6,0))),$C150&lt;&gt;""),"S","")),"")</f>
        <v/>
      </c>
      <c r="AA150" s="17" t="str">
        <f>IFERROR(IF(AA$4=$D150,"x",IF(AND(((AA$4-$D150)/VLOOKUP($C150,Tableau1[],6,0))=INT(((AA$4-$D150)/VLOOKUP($C150,Tableau1[],6,0))),$C150&lt;&gt;""),"S","")),"")</f>
        <v/>
      </c>
      <c r="AB150" s="17" t="str">
        <f>IFERROR(IF(AB$4=$D150,"x",IF(AND(((AB$4-$D150)/VLOOKUP($C150,Tableau1[],6,0))=INT(((AB$4-$D150)/VLOOKUP($C150,Tableau1[],6,0))),$C150&lt;&gt;""),"S","")),"")</f>
        <v/>
      </c>
      <c r="AC150" s="17" t="str">
        <f>IFERROR(IF(AC$4=$D150,"x",IF(AND(((AC$4-$D150)/VLOOKUP($C150,Tableau1[],6,0))=INT(((AC$4-$D150)/VLOOKUP($C150,Tableau1[],6,0))),$C150&lt;&gt;""),"S","")),"")</f>
        <v/>
      </c>
      <c r="AD150" s="17" t="str">
        <f>IFERROR(IF(AD$4=$D150,"x",IF(AND(((AD$4-$D150)/VLOOKUP($C150,Tableau1[],6,0))=INT(((AD$4-$D150)/VLOOKUP($C150,Tableau1[],6,0))),$C150&lt;&gt;""),"S","")),"")</f>
        <v/>
      </c>
      <c r="AE150" s="17" t="str">
        <f>IFERROR(IF(AE$4=$D150,"x",IF(AND(((AE$4-$D150)/VLOOKUP($C150,Tableau1[],6,0))=INT(((AE$4-$D150)/VLOOKUP($C150,Tableau1[],6,0))),$C150&lt;&gt;""),"S","")),"")</f>
        <v/>
      </c>
      <c r="AF150" s="17" t="str">
        <f>IFERROR(IF(AF$4=$D150,"x",IF(AND(((AF$4-$D150)/VLOOKUP($C150,Tableau1[],6,0))=INT(((AF$4-$D150)/VLOOKUP($C150,Tableau1[],6,0))),$C150&lt;&gt;""),"S","")),"")</f>
        <v>S</v>
      </c>
      <c r="AG150" s="17" t="str">
        <f>IFERROR(IF(AG$4=$D150,"x",IF(AND(((AG$4-$D150)/VLOOKUP($C150,Tableau1[],6,0))=INT(((AG$4-$D150)/VLOOKUP($C150,Tableau1[],6,0))),$C150&lt;&gt;""),"S","")),"")</f>
        <v/>
      </c>
      <c r="AH150" s="55" t="str">
        <f>IFERROR(IF(AH$4=$D150,"x",IF(AND(((AH$4-$D150)/VLOOKUP($C150,Tableau1[],6,0))=INT(((AH$4-$D150)/VLOOKUP($C150,Tableau1[],6,0))),$C150&lt;&gt;""),"S","")),"")</f>
        <v/>
      </c>
      <c r="AK150" s="100"/>
      <c r="AL150" s="100"/>
      <c r="AM150" s="100"/>
      <c r="AN150" s="100"/>
      <c r="AO150" s="100"/>
      <c r="AP150" s="100"/>
      <c r="AQ150" s="100"/>
      <c r="AR150" s="100"/>
      <c r="AS150" s="100"/>
      <c r="AT150" s="100"/>
      <c r="AU150" s="100"/>
      <c r="AV150" s="100"/>
      <c r="AW150" s="100"/>
      <c r="AX150" s="100"/>
      <c r="AY150" s="100"/>
      <c r="AZ150" s="100"/>
      <c r="BA150" s="100"/>
      <c r="BB150" s="100"/>
      <c r="BC150" s="100"/>
      <c r="BD150" s="100"/>
      <c r="BE150" s="100"/>
      <c r="BF150" s="100"/>
      <c r="BG150" s="100"/>
      <c r="BH150" s="100"/>
      <c r="BI150" s="100"/>
      <c r="BJ150" s="100"/>
      <c r="BK150" s="100"/>
      <c r="BL150" s="100"/>
      <c r="BM150" s="100"/>
      <c r="BN150" s="100"/>
      <c r="BO150" s="100"/>
      <c r="BP150" s="100"/>
      <c r="BQ150" s="100"/>
      <c r="BR150" s="100"/>
      <c r="BS150" s="100"/>
      <c r="BT150" s="100"/>
      <c r="BU150" s="100"/>
      <c r="BV150" s="100"/>
      <c r="BW150" s="100"/>
      <c r="BX150" s="100"/>
    </row>
    <row r="151" spans="1:76">
      <c r="A151" s="93"/>
      <c r="B151" s="52"/>
      <c r="C151" s="5" t="s">
        <v>112</v>
      </c>
      <c r="D151" s="18">
        <f>IF(ISBLANK(C151),0,VLOOKUP(C151,Tableau1[],2,0))</f>
        <v>0</v>
      </c>
      <c r="E151" s="15">
        <f>IF(ISBLANK(C151),0,VLOOKUP(C151,Tableau1[],7,0))</f>
        <v>2</v>
      </c>
      <c r="F151" s="24">
        <f t="shared" si="14"/>
        <v>8.6666666666666661E-6</v>
      </c>
      <c r="G151" s="16" t="str">
        <f>IFERROR(IF(G$4=$D151,"x",IF(AND(((G$4-$D151)/VLOOKUP($C151,Tableau1[],6,0))=INT(((G$4-$D151)/VLOOKUP($C151,Tableau1[],6,0))),$C151&lt;&gt;""),"S","")),"")</f>
        <v/>
      </c>
      <c r="H151" s="17" t="str">
        <f>IFERROR(IF(H$4=$D151,"x",IF(AND(((H$4-$D151)/VLOOKUP($C151,Tableau1[],6,0))=INT(((H$4-$D151)/VLOOKUP($C151,Tableau1[],6,0))),$C151&lt;&gt;""),"S","")),"")</f>
        <v/>
      </c>
      <c r="I151" s="17" t="str">
        <f>IFERROR(IF(I$4=$D151,"x",IF(AND(((I$4-$D151)/VLOOKUP($C151,Tableau1[],6,0))=INT(((I$4-$D151)/VLOOKUP($C151,Tableau1[],6,0))),$C151&lt;&gt;""),"S","")),"")</f>
        <v/>
      </c>
      <c r="J151" s="17" t="str">
        <f>IFERROR(IF(J$4=$D151,"x",IF(AND(((J$4-$D151)/VLOOKUP($C151,Tableau1[],6,0))=INT(((J$4-$D151)/VLOOKUP($C151,Tableau1[],6,0))),$C151&lt;&gt;""),"S","")),"")</f>
        <v/>
      </c>
      <c r="K151" s="17" t="str">
        <f>IFERROR(IF(K$4=$D151,"x",IF(AND(((K$4-$D151)/VLOOKUP($C151,Tableau1[],6,0))=INT(((K$4-$D151)/VLOOKUP($C151,Tableau1[],6,0))),$C151&lt;&gt;""),"S","")),"")</f>
        <v/>
      </c>
      <c r="L151" s="17" t="str">
        <f>IFERROR(IF(L$4=$D151,"x",IF(AND(((L$4-$D151)/VLOOKUP($C151,Tableau1[],6,0))=INT(((L$4-$D151)/VLOOKUP($C151,Tableau1[],6,0))),$C151&lt;&gt;""),"S","")),"")</f>
        <v>S</v>
      </c>
      <c r="M151" s="17" t="str">
        <f>IFERROR(IF(M$4=$D151,"x",IF(AND(((M$4-$D151)/VLOOKUP($C151,Tableau1[],6,0))=INT(((M$4-$D151)/VLOOKUP($C151,Tableau1[],6,0))),$C151&lt;&gt;""),"S","")),"")</f>
        <v/>
      </c>
      <c r="N151" s="17" t="str">
        <f>IFERROR(IF(N$4=$D151,"x",IF(AND(((N$4-$D151)/VLOOKUP($C151,Tableau1[],6,0))=INT(((N$4-$D151)/VLOOKUP($C151,Tableau1[],6,0))),$C151&lt;&gt;""),"S","")),"")</f>
        <v/>
      </c>
      <c r="O151" s="17" t="str">
        <f>IFERROR(IF(O$4=$D151,"x",IF(AND(((O$4-$D151)/VLOOKUP($C151,Tableau1[],6,0))=INT(((O$4-$D151)/VLOOKUP($C151,Tableau1[],6,0))),$C151&lt;&gt;""),"S","")),"")</f>
        <v/>
      </c>
      <c r="P151" s="17" t="str">
        <f>IFERROR(IF(P$4=$D151,"x",IF(AND(((P$4-$D151)/VLOOKUP($C151,Tableau1[],6,0))=INT(((P$4-$D151)/VLOOKUP($C151,Tableau1[],6,0))),$C151&lt;&gt;""),"S","")),"")</f>
        <v/>
      </c>
      <c r="Q151" s="17" t="str">
        <f>IFERROR(IF(Q$4=$D151,"x",IF(AND(((Q$4-$D151)/VLOOKUP($C151,Tableau1[],6,0))=INT(((Q$4-$D151)/VLOOKUP($C151,Tableau1[],6,0))),$C151&lt;&gt;""),"S","")),"")</f>
        <v/>
      </c>
      <c r="R151" s="17" t="str">
        <f>IFERROR(IF(R$4=$D151,"x",IF(AND(((R$4-$D151)/VLOOKUP($C151,Tableau1[],6,0))=INT(((R$4-$D151)/VLOOKUP($C151,Tableau1[],6,0))),$C151&lt;&gt;""),"S","")),"")</f>
        <v/>
      </c>
      <c r="S151" s="17" t="str">
        <f>IFERROR(IF(S$4=$D151,"x",IF(AND(((S$4-$D151)/VLOOKUP($C151,Tableau1[],6,0))=INT(((S$4-$D151)/VLOOKUP($C151,Tableau1[],6,0))),$C151&lt;&gt;""),"S","")),"")</f>
        <v>S</v>
      </c>
      <c r="T151" s="17" t="str">
        <f>IFERROR(IF(T$4=$D151,"x",IF(AND(((T$4-$D151)/VLOOKUP($C151,Tableau1[],6,0))=INT(((T$4-$D151)/VLOOKUP($C151,Tableau1[],6,0))),$C151&lt;&gt;""),"S","")),"")</f>
        <v/>
      </c>
      <c r="U151" s="17" t="str">
        <f>IFERROR(IF(U$4=$D151,"x",IF(AND(((U$4-$D151)/VLOOKUP($C151,Tableau1[],6,0))=INT(((U$4-$D151)/VLOOKUP($C151,Tableau1[],6,0))),$C151&lt;&gt;""),"S","")),"")</f>
        <v/>
      </c>
      <c r="V151" s="17" t="str">
        <f>IFERROR(IF(V$4=$D151,"x",IF(AND(((V$4-$D151)/VLOOKUP($C151,Tableau1[],6,0))=INT(((V$4-$D151)/VLOOKUP($C151,Tableau1[],6,0))),$C151&lt;&gt;""),"S","")),"")</f>
        <v/>
      </c>
      <c r="W151" s="17" t="str">
        <f>IFERROR(IF(W$4=$D151,"x",IF(AND(((W$4-$D151)/VLOOKUP($C151,Tableau1[],6,0))=INT(((W$4-$D151)/VLOOKUP($C151,Tableau1[],6,0))),$C151&lt;&gt;""),"S","")),"")</f>
        <v/>
      </c>
      <c r="X151" s="17" t="str">
        <f>IFERROR(IF(X$4=$D151,"x",IF(AND(((X$4-$D151)/VLOOKUP($C151,Tableau1[],6,0))=INT(((X$4-$D151)/VLOOKUP($C151,Tableau1[],6,0))),$C151&lt;&gt;""),"S","")),"")</f>
        <v/>
      </c>
      <c r="Y151" s="17" t="str">
        <f>IFERROR(IF(Y$4=$D151,"x",IF(AND(((Y$4-$D151)/VLOOKUP($C151,Tableau1[],6,0))=INT(((Y$4-$D151)/VLOOKUP($C151,Tableau1[],6,0))),$C151&lt;&gt;""),"S","")),"")</f>
        <v/>
      </c>
      <c r="Z151" s="17" t="str">
        <f>IFERROR(IF(Z$4=$D151,"x",IF(AND(((Z$4-$D151)/VLOOKUP($C151,Tableau1[],6,0))=INT(((Z$4-$D151)/VLOOKUP($C151,Tableau1[],6,0))),$C151&lt;&gt;""),"S","")),"")</f>
        <v>S</v>
      </c>
      <c r="AA151" s="17" t="str">
        <f>IFERROR(IF(AA$4=$D151,"x",IF(AND(((AA$4-$D151)/VLOOKUP($C151,Tableau1[],6,0))=INT(((AA$4-$D151)/VLOOKUP($C151,Tableau1[],6,0))),$C151&lt;&gt;""),"S","")),"")</f>
        <v/>
      </c>
      <c r="AB151" s="17" t="str">
        <f>IFERROR(IF(AB$4=$D151,"x",IF(AND(((AB$4-$D151)/VLOOKUP($C151,Tableau1[],6,0))=INT(((AB$4-$D151)/VLOOKUP($C151,Tableau1[],6,0))),$C151&lt;&gt;""),"S","")),"")</f>
        <v/>
      </c>
      <c r="AC151" s="17" t="str">
        <f>IFERROR(IF(AC$4=$D151,"x",IF(AND(((AC$4-$D151)/VLOOKUP($C151,Tableau1[],6,0))=INT(((AC$4-$D151)/VLOOKUP($C151,Tableau1[],6,0))),$C151&lt;&gt;""),"S","")),"")</f>
        <v/>
      </c>
      <c r="AD151" s="17" t="str">
        <f>IFERROR(IF(AD$4=$D151,"x",IF(AND(((AD$4-$D151)/VLOOKUP($C151,Tableau1[],6,0))=INT(((AD$4-$D151)/VLOOKUP($C151,Tableau1[],6,0))),$C151&lt;&gt;""),"S","")),"")</f>
        <v/>
      </c>
      <c r="AE151" s="17" t="str">
        <f>IFERROR(IF(AE$4=$D151,"x",IF(AND(((AE$4-$D151)/VLOOKUP($C151,Tableau1[],6,0))=INT(((AE$4-$D151)/VLOOKUP($C151,Tableau1[],6,0))),$C151&lt;&gt;""),"S","")),"")</f>
        <v/>
      </c>
      <c r="AF151" s="17" t="str">
        <f>IFERROR(IF(AF$4=$D151,"x",IF(AND(((AF$4-$D151)/VLOOKUP($C151,Tableau1[],6,0))=INT(((AF$4-$D151)/VLOOKUP($C151,Tableau1[],6,0))),$C151&lt;&gt;""),"S","")),"")</f>
        <v/>
      </c>
      <c r="AG151" s="17" t="str">
        <f>IFERROR(IF(AG$4=$D151,"x",IF(AND(((AG$4-$D151)/VLOOKUP($C151,Tableau1[],6,0))=INT(((AG$4-$D151)/VLOOKUP($C151,Tableau1[],6,0))),$C151&lt;&gt;""),"S","")),"")</f>
        <v>S</v>
      </c>
      <c r="AH151" s="55" t="str">
        <f>IFERROR(IF(AH$4=$D151,"x",IF(AND(((AH$4-$D151)/VLOOKUP($C151,Tableau1[],6,0))=INT(((AH$4-$D151)/VLOOKUP($C151,Tableau1[],6,0))),$C151&lt;&gt;""),"S","")),"")</f>
        <v/>
      </c>
      <c r="AK151" s="100"/>
      <c r="AL151" s="100"/>
      <c r="AM151" s="100"/>
      <c r="AN151" s="100"/>
      <c r="AO151" s="100"/>
      <c r="AP151" s="100"/>
      <c r="AQ151" s="100"/>
      <c r="AR151" s="100"/>
      <c r="AS151" s="100"/>
      <c r="AT151" s="100"/>
      <c r="AU151" s="100"/>
      <c r="AV151" s="100"/>
      <c r="AW151" s="100"/>
      <c r="AX151" s="100"/>
      <c r="AY151" s="100"/>
      <c r="AZ151" s="100"/>
      <c r="BA151" s="100"/>
      <c r="BB151" s="100"/>
      <c r="BC151" s="100"/>
      <c r="BD151" s="100"/>
      <c r="BE151" s="100"/>
      <c r="BF151" s="100"/>
      <c r="BG151" s="100"/>
      <c r="BH151" s="100"/>
      <c r="BI151" s="100"/>
      <c r="BJ151" s="100"/>
      <c r="BK151" s="100"/>
      <c r="BL151" s="100"/>
      <c r="BM151" s="100"/>
      <c r="BN151" s="100"/>
      <c r="BO151" s="100"/>
      <c r="BP151" s="100"/>
      <c r="BQ151" s="100"/>
      <c r="BR151" s="100"/>
      <c r="BS151" s="100"/>
      <c r="BT151" s="100"/>
      <c r="BU151" s="100"/>
      <c r="BV151" s="100"/>
      <c r="BW151" s="100"/>
      <c r="BX151" s="100"/>
    </row>
    <row r="152" spans="1:76">
      <c r="A152" s="93"/>
      <c r="B152" s="52"/>
      <c r="C152" s="5" t="s">
        <v>113</v>
      </c>
      <c r="D152" s="25">
        <f>IF(ISBLANK(C152),0,VLOOKUP(C152,Tableau1[],2,0))</f>
        <v>0</v>
      </c>
      <c r="E152" s="26">
        <f>IF(ISBLANK(C152),0,VLOOKUP(C152,Tableau1[],7,0))</f>
        <v>2</v>
      </c>
      <c r="F152" s="27">
        <f t="shared" si="14"/>
        <v>8.6666666666666661E-6</v>
      </c>
      <c r="G152" s="28" t="str">
        <f>IFERROR(IF(G$4=$D152,"x",IF(AND(((G$4-$D152)/VLOOKUP($C152,Tableau1[],6,0))=INT(((G$4-$D152)/VLOOKUP($C152,Tableau1[],6,0))),$C152&lt;&gt;""),"S","")),"")</f>
        <v/>
      </c>
      <c r="H152" s="29" t="str">
        <f>IFERROR(IF(H$4=$D152,"x",IF(AND(((H$4-$D152)/VLOOKUP($C152,Tableau1[],6,0))=INT(((H$4-$D152)/VLOOKUP($C152,Tableau1[],6,0))),$C152&lt;&gt;""),"S","")),"")</f>
        <v/>
      </c>
      <c r="I152" s="29" t="str">
        <f>IFERROR(IF(I$4=$D152,"x",IF(AND(((I$4-$D152)/VLOOKUP($C152,Tableau1[],6,0))=INT(((I$4-$D152)/VLOOKUP($C152,Tableau1[],6,0))),$C152&lt;&gt;""),"S","")),"")</f>
        <v/>
      </c>
      <c r="J152" s="29" t="str">
        <f>IFERROR(IF(J$4=$D152,"x",IF(AND(((J$4-$D152)/VLOOKUP($C152,Tableau1[],6,0))=INT(((J$4-$D152)/VLOOKUP($C152,Tableau1[],6,0))),$C152&lt;&gt;""),"S","")),"")</f>
        <v/>
      </c>
      <c r="K152" s="29" t="str">
        <f>IFERROR(IF(K$4=$D152,"x",IF(AND(((K$4-$D152)/VLOOKUP($C152,Tableau1[],6,0))=INT(((K$4-$D152)/VLOOKUP($C152,Tableau1[],6,0))),$C152&lt;&gt;""),"S","")),"")</f>
        <v/>
      </c>
      <c r="L152" s="29" t="str">
        <f>IFERROR(IF(L$4=$D152,"x",IF(AND(((L$4-$D152)/VLOOKUP($C152,Tableau1[],6,0))=INT(((L$4-$D152)/VLOOKUP($C152,Tableau1[],6,0))),$C152&lt;&gt;""),"S","")),"")</f>
        <v>S</v>
      </c>
      <c r="M152" s="29" t="str">
        <f>IFERROR(IF(M$4=$D152,"x",IF(AND(((M$4-$D152)/VLOOKUP($C152,Tableau1[],6,0))=INT(((M$4-$D152)/VLOOKUP($C152,Tableau1[],6,0))),$C152&lt;&gt;""),"S","")),"")</f>
        <v/>
      </c>
      <c r="N152" s="29" t="str">
        <f>IFERROR(IF(N$4=$D152,"x",IF(AND(((N$4-$D152)/VLOOKUP($C152,Tableau1[],6,0))=INT(((N$4-$D152)/VLOOKUP($C152,Tableau1[],6,0))),$C152&lt;&gt;""),"S","")),"")</f>
        <v/>
      </c>
      <c r="O152" s="29" t="str">
        <f>IFERROR(IF(O$4=$D152,"x",IF(AND(((O$4-$D152)/VLOOKUP($C152,Tableau1[],6,0))=INT(((O$4-$D152)/VLOOKUP($C152,Tableau1[],6,0))),$C152&lt;&gt;""),"S","")),"")</f>
        <v/>
      </c>
      <c r="P152" s="29" t="str">
        <f>IFERROR(IF(P$4=$D152,"x",IF(AND(((P$4-$D152)/VLOOKUP($C152,Tableau1[],6,0))=INT(((P$4-$D152)/VLOOKUP($C152,Tableau1[],6,0))),$C152&lt;&gt;""),"S","")),"")</f>
        <v/>
      </c>
      <c r="Q152" s="29" t="str">
        <f>IFERROR(IF(Q$4=$D152,"x",IF(AND(((Q$4-$D152)/VLOOKUP($C152,Tableau1[],6,0))=INT(((Q$4-$D152)/VLOOKUP($C152,Tableau1[],6,0))),$C152&lt;&gt;""),"S","")),"")</f>
        <v/>
      </c>
      <c r="R152" s="29" t="str">
        <f>IFERROR(IF(R$4=$D152,"x",IF(AND(((R$4-$D152)/VLOOKUP($C152,Tableau1[],6,0))=INT(((R$4-$D152)/VLOOKUP($C152,Tableau1[],6,0))),$C152&lt;&gt;""),"S","")),"")</f>
        <v/>
      </c>
      <c r="S152" s="29" t="str">
        <f>IFERROR(IF(S$4=$D152,"x",IF(AND(((S$4-$D152)/VLOOKUP($C152,Tableau1[],6,0))=INT(((S$4-$D152)/VLOOKUP($C152,Tableau1[],6,0))),$C152&lt;&gt;""),"S","")),"")</f>
        <v>S</v>
      </c>
      <c r="T152" s="29" t="str">
        <f>IFERROR(IF(T$4=$D152,"x",IF(AND(((T$4-$D152)/VLOOKUP($C152,Tableau1[],6,0))=INT(((T$4-$D152)/VLOOKUP($C152,Tableau1[],6,0))),$C152&lt;&gt;""),"S","")),"")</f>
        <v/>
      </c>
      <c r="U152" s="29" t="str">
        <f>IFERROR(IF(U$4=$D152,"x",IF(AND(((U$4-$D152)/VLOOKUP($C152,Tableau1[],6,0))=INT(((U$4-$D152)/VLOOKUP($C152,Tableau1[],6,0))),$C152&lt;&gt;""),"S","")),"")</f>
        <v/>
      </c>
      <c r="V152" s="29" t="str">
        <f>IFERROR(IF(V$4=$D152,"x",IF(AND(((V$4-$D152)/VLOOKUP($C152,Tableau1[],6,0))=INT(((V$4-$D152)/VLOOKUP($C152,Tableau1[],6,0))),$C152&lt;&gt;""),"S","")),"")</f>
        <v/>
      </c>
      <c r="W152" s="29" t="str">
        <f>IFERROR(IF(W$4=$D152,"x",IF(AND(((W$4-$D152)/VLOOKUP($C152,Tableau1[],6,0))=INT(((W$4-$D152)/VLOOKUP($C152,Tableau1[],6,0))),$C152&lt;&gt;""),"S","")),"")</f>
        <v/>
      </c>
      <c r="X152" s="29" t="str">
        <f>IFERROR(IF(X$4=$D152,"x",IF(AND(((X$4-$D152)/VLOOKUP($C152,Tableau1[],6,0))=INT(((X$4-$D152)/VLOOKUP($C152,Tableau1[],6,0))),$C152&lt;&gt;""),"S","")),"")</f>
        <v/>
      </c>
      <c r="Y152" s="29" t="str">
        <f>IFERROR(IF(Y$4=$D152,"x",IF(AND(((Y$4-$D152)/VLOOKUP($C152,Tableau1[],6,0))=INT(((Y$4-$D152)/VLOOKUP($C152,Tableau1[],6,0))),$C152&lt;&gt;""),"S","")),"")</f>
        <v/>
      </c>
      <c r="Z152" s="29" t="str">
        <f>IFERROR(IF(Z$4=$D152,"x",IF(AND(((Z$4-$D152)/VLOOKUP($C152,Tableau1[],6,0))=INT(((Z$4-$D152)/VLOOKUP($C152,Tableau1[],6,0))),$C152&lt;&gt;""),"S","")),"")</f>
        <v>S</v>
      </c>
      <c r="AA152" s="29" t="str">
        <f>IFERROR(IF(AA$4=$D152,"x",IF(AND(((AA$4-$D152)/VLOOKUP($C152,Tableau1[],6,0))=INT(((AA$4-$D152)/VLOOKUP($C152,Tableau1[],6,0))),$C152&lt;&gt;""),"S","")),"")</f>
        <v/>
      </c>
      <c r="AB152" s="29" t="str">
        <f>IFERROR(IF(AB$4=$D152,"x",IF(AND(((AB$4-$D152)/VLOOKUP($C152,Tableau1[],6,0))=INT(((AB$4-$D152)/VLOOKUP($C152,Tableau1[],6,0))),$C152&lt;&gt;""),"S","")),"")</f>
        <v/>
      </c>
      <c r="AC152" s="29" t="str">
        <f>IFERROR(IF(AC$4=$D152,"x",IF(AND(((AC$4-$D152)/VLOOKUP($C152,Tableau1[],6,0))=INT(((AC$4-$D152)/VLOOKUP($C152,Tableau1[],6,0))),$C152&lt;&gt;""),"S","")),"")</f>
        <v/>
      </c>
      <c r="AD152" s="29" t="str">
        <f>IFERROR(IF(AD$4=$D152,"x",IF(AND(((AD$4-$D152)/VLOOKUP($C152,Tableau1[],6,0))=INT(((AD$4-$D152)/VLOOKUP($C152,Tableau1[],6,0))),$C152&lt;&gt;""),"S","")),"")</f>
        <v/>
      </c>
      <c r="AE152" s="29" t="str">
        <f>IFERROR(IF(AE$4=$D152,"x",IF(AND(((AE$4-$D152)/VLOOKUP($C152,Tableau1[],6,0))=INT(((AE$4-$D152)/VLOOKUP($C152,Tableau1[],6,0))),$C152&lt;&gt;""),"S","")),"")</f>
        <v/>
      </c>
      <c r="AF152" s="29" t="str">
        <f>IFERROR(IF(AF$4=$D152,"x",IF(AND(((AF$4-$D152)/VLOOKUP($C152,Tableau1[],6,0))=INT(((AF$4-$D152)/VLOOKUP($C152,Tableau1[],6,0))),$C152&lt;&gt;""),"S","")),"")</f>
        <v/>
      </c>
      <c r="AG152" s="29" t="str">
        <f>IFERROR(IF(AG$4=$D152,"x",IF(AND(((AG$4-$D152)/VLOOKUP($C152,Tableau1[],6,0))=INT(((AG$4-$D152)/VLOOKUP($C152,Tableau1[],6,0))),$C152&lt;&gt;""),"S","")),"")</f>
        <v>S</v>
      </c>
      <c r="AH152" s="56" t="str">
        <f>IFERROR(IF(AH$4=$D152,"x",IF(AND(((AH$4-$D152)/VLOOKUP($C152,Tableau1[],6,0))=INT(((AH$4-$D152)/VLOOKUP($C152,Tableau1[],6,0))),$C152&lt;&gt;""),"S","")),"")</f>
        <v/>
      </c>
      <c r="AK152" s="100"/>
      <c r="AL152" s="100"/>
      <c r="AM152" s="100"/>
      <c r="AN152" s="100"/>
      <c r="AO152" s="100"/>
      <c r="AP152" s="100"/>
      <c r="AQ152" s="100"/>
      <c r="AR152" s="100"/>
      <c r="AS152" s="100"/>
      <c r="AT152" s="100"/>
      <c r="AU152" s="100"/>
      <c r="AV152" s="100"/>
      <c r="AW152" s="100"/>
      <c r="AX152" s="100"/>
      <c r="AY152" s="100"/>
      <c r="AZ152" s="100"/>
      <c r="BA152" s="100"/>
      <c r="BB152" s="100"/>
      <c r="BC152" s="100"/>
      <c r="BD152" s="100"/>
      <c r="BE152" s="100"/>
      <c r="BF152" s="100"/>
      <c r="BG152" s="100"/>
      <c r="BH152" s="100"/>
      <c r="BI152" s="100"/>
      <c r="BJ152" s="100"/>
      <c r="BK152" s="100"/>
      <c r="BL152" s="100"/>
      <c r="BM152" s="100"/>
      <c r="BN152" s="100"/>
      <c r="BO152" s="100"/>
      <c r="BP152" s="100"/>
      <c r="BQ152" s="100"/>
      <c r="BR152" s="100"/>
      <c r="BS152" s="100"/>
      <c r="BT152" s="100"/>
      <c r="BU152" s="100"/>
      <c r="BV152" s="100"/>
      <c r="BW152" s="100"/>
      <c r="BX152" s="100"/>
    </row>
    <row r="153" spans="1:76">
      <c r="A153" s="93"/>
      <c r="B153" s="52"/>
      <c r="C153" s="5" t="s">
        <v>114</v>
      </c>
      <c r="D153" s="18">
        <f>IF(ISBLANK(C153),0,VLOOKUP(C153,Tableau1[],2,0))</f>
        <v>0</v>
      </c>
      <c r="E153" s="15">
        <f>IF(ISBLANK(C153),0,VLOOKUP(C153,Tableau1[],7,0))</f>
        <v>5</v>
      </c>
      <c r="F153" s="24">
        <f t="shared" si="14"/>
        <v>2.1666666666666667E-5</v>
      </c>
      <c r="G153" s="16" t="str">
        <f>IFERROR(IF(G$4=$D153,"x",IF(AND(((G$4-$D153)/VLOOKUP($C153,Tableau1[],6,0))=INT(((G$4-$D153)/VLOOKUP($C153,Tableau1[],6,0))),$C153&lt;&gt;""),"S","")),"")</f>
        <v/>
      </c>
      <c r="H153" s="17" t="str">
        <f>IFERROR(IF(H$4=$D153,"x",IF(AND(((H$4-$D153)/VLOOKUP($C153,Tableau1[],6,0))=INT(((H$4-$D153)/VLOOKUP($C153,Tableau1[],6,0))),$C153&lt;&gt;""),"S","")),"")</f>
        <v/>
      </c>
      <c r="I153" s="17" t="str">
        <f>IFERROR(IF(I$4=$D153,"x",IF(AND(((I$4-$D153)/VLOOKUP($C153,Tableau1[],6,0))=INT(((I$4-$D153)/VLOOKUP($C153,Tableau1[],6,0))),$C153&lt;&gt;""),"S","")),"")</f>
        <v/>
      </c>
      <c r="J153" s="17" t="str">
        <f>IFERROR(IF(J$4=$D153,"x",IF(AND(((J$4-$D153)/VLOOKUP($C153,Tableau1[],6,0))=INT(((J$4-$D153)/VLOOKUP($C153,Tableau1[],6,0))),$C153&lt;&gt;""),"S","")),"")</f>
        <v/>
      </c>
      <c r="K153" s="17" t="str">
        <f>IFERROR(IF(K$4=$D153,"x",IF(AND(((K$4-$D153)/VLOOKUP($C153,Tableau1[],6,0))=INT(((K$4-$D153)/VLOOKUP($C153,Tableau1[],6,0))),$C153&lt;&gt;""),"S","")),"")</f>
        <v/>
      </c>
      <c r="L153" s="17" t="str">
        <f>IFERROR(IF(L$4=$D153,"x",IF(AND(((L$4-$D153)/VLOOKUP($C153,Tableau1[],6,0))=INT(((L$4-$D153)/VLOOKUP($C153,Tableau1[],6,0))),$C153&lt;&gt;""),"S","")),"")</f>
        <v>S</v>
      </c>
      <c r="M153" s="17" t="str">
        <f>IFERROR(IF(M$4=$D153,"x",IF(AND(((M$4-$D153)/VLOOKUP($C153,Tableau1[],6,0))=INT(((M$4-$D153)/VLOOKUP($C153,Tableau1[],6,0))),$C153&lt;&gt;""),"S","")),"")</f>
        <v/>
      </c>
      <c r="N153" s="17" t="str">
        <f>IFERROR(IF(N$4=$D153,"x",IF(AND(((N$4-$D153)/VLOOKUP($C153,Tableau1[],6,0))=INT(((N$4-$D153)/VLOOKUP($C153,Tableau1[],6,0))),$C153&lt;&gt;""),"S","")),"")</f>
        <v/>
      </c>
      <c r="O153" s="17" t="str">
        <f>IFERROR(IF(O$4=$D153,"x",IF(AND(((O$4-$D153)/VLOOKUP($C153,Tableau1[],6,0))=INT(((O$4-$D153)/VLOOKUP($C153,Tableau1[],6,0))),$C153&lt;&gt;""),"S","")),"")</f>
        <v/>
      </c>
      <c r="P153" s="17" t="str">
        <f>IFERROR(IF(P$4=$D153,"x",IF(AND(((P$4-$D153)/VLOOKUP($C153,Tableau1[],6,0))=INT(((P$4-$D153)/VLOOKUP($C153,Tableau1[],6,0))),$C153&lt;&gt;""),"S","")),"")</f>
        <v/>
      </c>
      <c r="Q153" s="17" t="str">
        <f>IFERROR(IF(Q$4=$D153,"x",IF(AND(((Q$4-$D153)/VLOOKUP($C153,Tableau1[],6,0))=INT(((Q$4-$D153)/VLOOKUP($C153,Tableau1[],6,0))),$C153&lt;&gt;""),"S","")),"")</f>
        <v/>
      </c>
      <c r="R153" s="17" t="str">
        <f>IFERROR(IF(R$4=$D153,"x",IF(AND(((R$4-$D153)/VLOOKUP($C153,Tableau1[],6,0))=INT(((R$4-$D153)/VLOOKUP($C153,Tableau1[],6,0))),$C153&lt;&gt;""),"S","")),"")</f>
        <v/>
      </c>
      <c r="S153" s="17" t="str">
        <f>IFERROR(IF(S$4=$D153,"x",IF(AND(((S$4-$D153)/VLOOKUP($C153,Tableau1[],6,0))=INT(((S$4-$D153)/VLOOKUP($C153,Tableau1[],6,0))),$C153&lt;&gt;""),"S","")),"")</f>
        <v>S</v>
      </c>
      <c r="T153" s="17" t="str">
        <f>IFERROR(IF(T$4=$D153,"x",IF(AND(((T$4-$D153)/VLOOKUP($C153,Tableau1[],6,0))=INT(((T$4-$D153)/VLOOKUP($C153,Tableau1[],6,0))),$C153&lt;&gt;""),"S","")),"")</f>
        <v/>
      </c>
      <c r="U153" s="17" t="str">
        <f>IFERROR(IF(U$4=$D153,"x",IF(AND(((U$4-$D153)/VLOOKUP($C153,Tableau1[],6,0))=INT(((U$4-$D153)/VLOOKUP($C153,Tableau1[],6,0))),$C153&lt;&gt;""),"S","")),"")</f>
        <v/>
      </c>
      <c r="V153" s="17" t="str">
        <f>IFERROR(IF(V$4=$D153,"x",IF(AND(((V$4-$D153)/VLOOKUP($C153,Tableau1[],6,0))=INT(((V$4-$D153)/VLOOKUP($C153,Tableau1[],6,0))),$C153&lt;&gt;""),"S","")),"")</f>
        <v/>
      </c>
      <c r="W153" s="17" t="str">
        <f>IFERROR(IF(W$4=$D153,"x",IF(AND(((W$4-$D153)/VLOOKUP($C153,Tableau1[],6,0))=INT(((W$4-$D153)/VLOOKUP($C153,Tableau1[],6,0))),$C153&lt;&gt;""),"S","")),"")</f>
        <v/>
      </c>
      <c r="X153" s="17" t="str">
        <f>IFERROR(IF(X$4=$D153,"x",IF(AND(((X$4-$D153)/VLOOKUP($C153,Tableau1[],6,0))=INT(((X$4-$D153)/VLOOKUP($C153,Tableau1[],6,0))),$C153&lt;&gt;""),"S","")),"")</f>
        <v/>
      </c>
      <c r="Y153" s="17" t="str">
        <f>IFERROR(IF(Y$4=$D153,"x",IF(AND(((Y$4-$D153)/VLOOKUP($C153,Tableau1[],6,0))=INT(((Y$4-$D153)/VLOOKUP($C153,Tableau1[],6,0))),$C153&lt;&gt;""),"S","")),"")</f>
        <v/>
      </c>
      <c r="Z153" s="17" t="str">
        <f>IFERROR(IF(Z$4=$D153,"x",IF(AND(((Z$4-$D153)/VLOOKUP($C153,Tableau1[],6,0))=INT(((Z$4-$D153)/VLOOKUP($C153,Tableau1[],6,0))),$C153&lt;&gt;""),"S","")),"")</f>
        <v>S</v>
      </c>
      <c r="AA153" s="17" t="str">
        <f>IFERROR(IF(AA$4=$D153,"x",IF(AND(((AA$4-$D153)/VLOOKUP($C153,Tableau1[],6,0))=INT(((AA$4-$D153)/VLOOKUP($C153,Tableau1[],6,0))),$C153&lt;&gt;""),"S","")),"")</f>
        <v/>
      </c>
      <c r="AB153" s="17" t="str">
        <f>IFERROR(IF(AB$4=$D153,"x",IF(AND(((AB$4-$D153)/VLOOKUP($C153,Tableau1[],6,0))=INT(((AB$4-$D153)/VLOOKUP($C153,Tableau1[],6,0))),$C153&lt;&gt;""),"S","")),"")</f>
        <v/>
      </c>
      <c r="AC153" s="17" t="str">
        <f>IFERROR(IF(AC$4=$D153,"x",IF(AND(((AC$4-$D153)/VLOOKUP($C153,Tableau1[],6,0))=INT(((AC$4-$D153)/VLOOKUP($C153,Tableau1[],6,0))),$C153&lt;&gt;""),"S","")),"")</f>
        <v/>
      </c>
      <c r="AD153" s="17" t="str">
        <f>IFERROR(IF(AD$4=$D153,"x",IF(AND(((AD$4-$D153)/VLOOKUP($C153,Tableau1[],6,0))=INT(((AD$4-$D153)/VLOOKUP($C153,Tableau1[],6,0))),$C153&lt;&gt;""),"S","")),"")</f>
        <v/>
      </c>
      <c r="AE153" s="17" t="str">
        <f>IFERROR(IF(AE$4=$D153,"x",IF(AND(((AE$4-$D153)/VLOOKUP($C153,Tableau1[],6,0))=INT(((AE$4-$D153)/VLOOKUP($C153,Tableau1[],6,0))),$C153&lt;&gt;""),"S","")),"")</f>
        <v/>
      </c>
      <c r="AF153" s="17" t="str">
        <f>IFERROR(IF(AF$4=$D153,"x",IF(AND(((AF$4-$D153)/VLOOKUP($C153,Tableau1[],6,0))=INT(((AF$4-$D153)/VLOOKUP($C153,Tableau1[],6,0))),$C153&lt;&gt;""),"S","")),"")</f>
        <v/>
      </c>
      <c r="AG153" s="17" t="str">
        <f>IFERROR(IF(AG$4=$D153,"x",IF(AND(((AG$4-$D153)/VLOOKUP($C153,Tableau1[],6,0))=INT(((AG$4-$D153)/VLOOKUP($C153,Tableau1[],6,0))),$C153&lt;&gt;""),"S","")),"")</f>
        <v>S</v>
      </c>
      <c r="AH153" s="55" t="str">
        <f>IFERROR(IF(AH$4=$D153,"x",IF(AND(((AH$4-$D153)/VLOOKUP($C153,Tableau1[],6,0))=INT(((AH$4-$D153)/VLOOKUP($C153,Tableau1[],6,0))),$C153&lt;&gt;""),"S","")),"")</f>
        <v/>
      </c>
      <c r="AK153" s="100"/>
      <c r="AL153" s="100"/>
      <c r="AM153" s="100"/>
      <c r="AN153" s="100"/>
      <c r="AO153" s="100"/>
      <c r="AP153" s="100"/>
      <c r="AQ153" s="100"/>
      <c r="AR153" s="100"/>
      <c r="AS153" s="100"/>
      <c r="AT153" s="100"/>
      <c r="AU153" s="100"/>
      <c r="AV153" s="100"/>
      <c r="AW153" s="100"/>
      <c r="AX153" s="100"/>
      <c r="AY153" s="100"/>
      <c r="AZ153" s="100"/>
      <c r="BA153" s="100"/>
      <c r="BB153" s="100"/>
      <c r="BC153" s="100"/>
      <c r="BD153" s="100"/>
      <c r="BE153" s="100"/>
      <c r="BF153" s="100"/>
      <c r="BG153" s="100"/>
      <c r="BH153" s="100"/>
      <c r="BI153" s="100"/>
      <c r="BJ153" s="100"/>
      <c r="BK153" s="100"/>
      <c r="BL153" s="100"/>
      <c r="BM153" s="100"/>
      <c r="BN153" s="100"/>
      <c r="BO153" s="100"/>
      <c r="BP153" s="100"/>
      <c r="BQ153" s="100"/>
      <c r="BR153" s="100"/>
      <c r="BS153" s="100"/>
      <c r="BT153" s="100"/>
      <c r="BU153" s="100"/>
      <c r="BV153" s="100"/>
      <c r="BW153" s="100"/>
      <c r="BX153" s="100"/>
    </row>
    <row r="154" spans="1:76">
      <c r="A154" s="93"/>
      <c r="B154" s="52"/>
      <c r="C154" s="5" t="s">
        <v>115</v>
      </c>
      <c r="D154" s="18">
        <f>IF(ISBLANK(C154),0,VLOOKUP(C154,Tableau1[],2,0))</f>
        <v>0</v>
      </c>
      <c r="E154" s="15">
        <f>IF(ISBLANK(C154),0,VLOOKUP(C154,Tableau1[],7,0))</f>
        <v>5</v>
      </c>
      <c r="F154" s="24">
        <f t="shared" si="14"/>
        <v>2.1666666666666667E-5</v>
      </c>
      <c r="G154" s="16" t="str">
        <f>IFERROR(IF(G$4=$D154,"x",IF(AND(((G$4-$D154)/VLOOKUP($C154,Tableau1[],6,0))=INT(((G$4-$D154)/VLOOKUP($C154,Tableau1[],6,0))),$C154&lt;&gt;""),"S","")),"")</f>
        <v/>
      </c>
      <c r="H154" s="17" t="str">
        <f>IFERROR(IF(H$4=$D154,"x",IF(AND(((H$4-$D154)/VLOOKUP($C154,Tableau1[],6,0))=INT(((H$4-$D154)/VLOOKUP($C154,Tableau1[],6,0))),$C154&lt;&gt;""),"S","")),"")</f>
        <v/>
      </c>
      <c r="I154" s="17" t="str">
        <f>IFERROR(IF(I$4=$D154,"x",IF(AND(((I$4-$D154)/VLOOKUP($C154,Tableau1[],6,0))=INT(((I$4-$D154)/VLOOKUP($C154,Tableau1[],6,0))),$C154&lt;&gt;""),"S","")),"")</f>
        <v/>
      </c>
      <c r="J154" s="17" t="str">
        <f>IFERROR(IF(J$4=$D154,"x",IF(AND(((J$4-$D154)/VLOOKUP($C154,Tableau1[],6,0))=INT(((J$4-$D154)/VLOOKUP($C154,Tableau1[],6,0))),$C154&lt;&gt;""),"S","")),"")</f>
        <v/>
      </c>
      <c r="K154" s="17" t="str">
        <f>IFERROR(IF(K$4=$D154,"x",IF(AND(((K$4-$D154)/VLOOKUP($C154,Tableau1[],6,0))=INT(((K$4-$D154)/VLOOKUP($C154,Tableau1[],6,0))),$C154&lt;&gt;""),"S","")),"")</f>
        <v/>
      </c>
      <c r="L154" s="17" t="str">
        <f>IFERROR(IF(L$4=$D154,"x",IF(AND(((L$4-$D154)/VLOOKUP($C154,Tableau1[],6,0))=INT(((L$4-$D154)/VLOOKUP($C154,Tableau1[],6,0))),$C154&lt;&gt;""),"S","")),"")</f>
        <v>S</v>
      </c>
      <c r="M154" s="17" t="str">
        <f>IFERROR(IF(M$4=$D154,"x",IF(AND(((M$4-$D154)/VLOOKUP($C154,Tableau1[],6,0))=INT(((M$4-$D154)/VLOOKUP($C154,Tableau1[],6,0))),$C154&lt;&gt;""),"S","")),"")</f>
        <v/>
      </c>
      <c r="N154" s="17" t="str">
        <f>IFERROR(IF(N$4=$D154,"x",IF(AND(((N$4-$D154)/VLOOKUP($C154,Tableau1[],6,0))=INT(((N$4-$D154)/VLOOKUP($C154,Tableau1[],6,0))),$C154&lt;&gt;""),"S","")),"")</f>
        <v/>
      </c>
      <c r="O154" s="17" t="str">
        <f>IFERROR(IF(O$4=$D154,"x",IF(AND(((O$4-$D154)/VLOOKUP($C154,Tableau1[],6,0))=INT(((O$4-$D154)/VLOOKUP($C154,Tableau1[],6,0))),$C154&lt;&gt;""),"S","")),"")</f>
        <v/>
      </c>
      <c r="P154" s="17" t="str">
        <f>IFERROR(IF(P$4=$D154,"x",IF(AND(((P$4-$D154)/VLOOKUP($C154,Tableau1[],6,0))=INT(((P$4-$D154)/VLOOKUP($C154,Tableau1[],6,0))),$C154&lt;&gt;""),"S","")),"")</f>
        <v/>
      </c>
      <c r="Q154" s="17" t="str">
        <f>IFERROR(IF(Q$4=$D154,"x",IF(AND(((Q$4-$D154)/VLOOKUP($C154,Tableau1[],6,0))=INT(((Q$4-$D154)/VLOOKUP($C154,Tableau1[],6,0))),$C154&lt;&gt;""),"S","")),"")</f>
        <v/>
      </c>
      <c r="R154" s="17" t="str">
        <f>IFERROR(IF(R$4=$D154,"x",IF(AND(((R$4-$D154)/VLOOKUP($C154,Tableau1[],6,0))=INT(((R$4-$D154)/VLOOKUP($C154,Tableau1[],6,0))),$C154&lt;&gt;""),"S","")),"")</f>
        <v/>
      </c>
      <c r="S154" s="17" t="str">
        <f>IFERROR(IF(S$4=$D154,"x",IF(AND(((S$4-$D154)/VLOOKUP($C154,Tableau1[],6,0))=INT(((S$4-$D154)/VLOOKUP($C154,Tableau1[],6,0))),$C154&lt;&gt;""),"S","")),"")</f>
        <v>S</v>
      </c>
      <c r="T154" s="17" t="str">
        <f>IFERROR(IF(T$4=$D154,"x",IF(AND(((T$4-$D154)/VLOOKUP($C154,Tableau1[],6,0))=INT(((T$4-$D154)/VLOOKUP($C154,Tableau1[],6,0))),$C154&lt;&gt;""),"S","")),"")</f>
        <v/>
      </c>
      <c r="U154" s="17" t="str">
        <f>IFERROR(IF(U$4=$D154,"x",IF(AND(((U$4-$D154)/VLOOKUP($C154,Tableau1[],6,0))=INT(((U$4-$D154)/VLOOKUP($C154,Tableau1[],6,0))),$C154&lt;&gt;""),"S","")),"")</f>
        <v/>
      </c>
      <c r="V154" s="17" t="str">
        <f>IFERROR(IF(V$4=$D154,"x",IF(AND(((V$4-$D154)/VLOOKUP($C154,Tableau1[],6,0))=INT(((V$4-$D154)/VLOOKUP($C154,Tableau1[],6,0))),$C154&lt;&gt;""),"S","")),"")</f>
        <v/>
      </c>
      <c r="W154" s="17" t="str">
        <f>IFERROR(IF(W$4=$D154,"x",IF(AND(((W$4-$D154)/VLOOKUP($C154,Tableau1[],6,0))=INT(((W$4-$D154)/VLOOKUP($C154,Tableau1[],6,0))),$C154&lt;&gt;""),"S","")),"")</f>
        <v/>
      </c>
      <c r="X154" s="17" t="str">
        <f>IFERROR(IF(X$4=$D154,"x",IF(AND(((X$4-$D154)/VLOOKUP($C154,Tableau1[],6,0))=INT(((X$4-$D154)/VLOOKUP($C154,Tableau1[],6,0))),$C154&lt;&gt;""),"S","")),"")</f>
        <v/>
      </c>
      <c r="Y154" s="17" t="str">
        <f>IFERROR(IF(Y$4=$D154,"x",IF(AND(((Y$4-$D154)/VLOOKUP($C154,Tableau1[],6,0))=INT(((Y$4-$D154)/VLOOKUP($C154,Tableau1[],6,0))),$C154&lt;&gt;""),"S","")),"")</f>
        <v/>
      </c>
      <c r="Z154" s="17" t="str">
        <f>IFERROR(IF(Z$4=$D154,"x",IF(AND(((Z$4-$D154)/VLOOKUP($C154,Tableau1[],6,0))=INT(((Z$4-$D154)/VLOOKUP($C154,Tableau1[],6,0))),$C154&lt;&gt;""),"S","")),"")</f>
        <v>S</v>
      </c>
      <c r="AA154" s="17" t="str">
        <f>IFERROR(IF(AA$4=$D154,"x",IF(AND(((AA$4-$D154)/VLOOKUP($C154,Tableau1[],6,0))=INT(((AA$4-$D154)/VLOOKUP($C154,Tableau1[],6,0))),$C154&lt;&gt;""),"S","")),"")</f>
        <v/>
      </c>
      <c r="AB154" s="17" t="str">
        <f>IFERROR(IF(AB$4=$D154,"x",IF(AND(((AB$4-$D154)/VLOOKUP($C154,Tableau1[],6,0))=INT(((AB$4-$D154)/VLOOKUP($C154,Tableau1[],6,0))),$C154&lt;&gt;""),"S","")),"")</f>
        <v/>
      </c>
      <c r="AC154" s="17" t="str">
        <f>IFERROR(IF(AC$4=$D154,"x",IF(AND(((AC$4-$D154)/VLOOKUP($C154,Tableau1[],6,0))=INT(((AC$4-$D154)/VLOOKUP($C154,Tableau1[],6,0))),$C154&lt;&gt;""),"S","")),"")</f>
        <v/>
      </c>
      <c r="AD154" s="17" t="str">
        <f>IFERROR(IF(AD$4=$D154,"x",IF(AND(((AD$4-$D154)/VLOOKUP($C154,Tableau1[],6,0))=INT(((AD$4-$D154)/VLOOKUP($C154,Tableau1[],6,0))),$C154&lt;&gt;""),"S","")),"")</f>
        <v/>
      </c>
      <c r="AE154" s="17" t="str">
        <f>IFERROR(IF(AE$4=$D154,"x",IF(AND(((AE$4-$D154)/VLOOKUP($C154,Tableau1[],6,0))=INT(((AE$4-$D154)/VLOOKUP($C154,Tableau1[],6,0))),$C154&lt;&gt;""),"S","")),"")</f>
        <v/>
      </c>
      <c r="AF154" s="17" t="str">
        <f>IFERROR(IF(AF$4=$D154,"x",IF(AND(((AF$4-$D154)/VLOOKUP($C154,Tableau1[],6,0))=INT(((AF$4-$D154)/VLOOKUP($C154,Tableau1[],6,0))),$C154&lt;&gt;""),"S","")),"")</f>
        <v/>
      </c>
      <c r="AG154" s="17" t="str">
        <f>IFERROR(IF(AG$4=$D154,"x",IF(AND(((AG$4-$D154)/VLOOKUP($C154,Tableau1[],6,0))=INT(((AG$4-$D154)/VLOOKUP($C154,Tableau1[],6,0))),$C154&lt;&gt;""),"S","")),"")</f>
        <v>S</v>
      </c>
      <c r="AH154" s="55" t="str">
        <f>IFERROR(IF(AH$4=$D154,"x",IF(AND(((AH$4-$D154)/VLOOKUP($C154,Tableau1[],6,0))=INT(((AH$4-$D154)/VLOOKUP($C154,Tableau1[],6,0))),$C154&lt;&gt;""),"S","")),"")</f>
        <v/>
      </c>
      <c r="AK154" s="100"/>
      <c r="AL154" s="100"/>
      <c r="AM154" s="100"/>
      <c r="AN154" s="100"/>
      <c r="AO154" s="100"/>
      <c r="AP154" s="100"/>
      <c r="AQ154" s="100"/>
      <c r="AR154" s="100"/>
      <c r="AS154" s="100"/>
      <c r="AT154" s="100"/>
      <c r="AU154" s="100"/>
      <c r="AV154" s="100"/>
      <c r="AW154" s="100"/>
      <c r="AX154" s="100"/>
      <c r="AY154" s="100"/>
      <c r="AZ154" s="100"/>
      <c r="BA154" s="100"/>
      <c r="BB154" s="100"/>
      <c r="BC154" s="100"/>
      <c r="BD154" s="100"/>
      <c r="BE154" s="100"/>
      <c r="BF154" s="100"/>
      <c r="BG154" s="100"/>
      <c r="BH154" s="100"/>
      <c r="BI154" s="100"/>
      <c r="BJ154" s="100"/>
      <c r="BK154" s="100"/>
      <c r="BL154" s="100"/>
      <c r="BM154" s="100"/>
      <c r="BN154" s="100"/>
      <c r="BO154" s="100"/>
      <c r="BP154" s="100"/>
      <c r="BQ154" s="100"/>
      <c r="BR154" s="100"/>
      <c r="BS154" s="100"/>
      <c r="BT154" s="100"/>
      <c r="BU154" s="100"/>
      <c r="BV154" s="100"/>
      <c r="BW154" s="100"/>
      <c r="BX154" s="100"/>
    </row>
    <row r="155" spans="1:76">
      <c r="A155" s="93"/>
      <c r="B155" s="52"/>
      <c r="C155" s="5" t="s">
        <v>116</v>
      </c>
      <c r="D155" s="18">
        <f>IF(ISBLANK(C155),0,VLOOKUP(C155,Tableau1[],2,0))</f>
        <v>0</v>
      </c>
      <c r="E155" s="15">
        <f>IF(ISBLANK(C155),0,VLOOKUP(C155,Tableau1[],7,0))</f>
        <v>5</v>
      </c>
      <c r="F155" s="24">
        <f t="shared" si="14"/>
        <v>2.1666666666666667E-5</v>
      </c>
      <c r="G155" s="16" t="str">
        <f>IFERROR(IF(G$4=$D155,"x",IF(AND(((G$4-$D155)/VLOOKUP($C155,Tableau1[],6,0))=INT(((G$4-$D155)/VLOOKUP($C155,Tableau1[],6,0))),$C155&lt;&gt;""),"S","")),"")</f>
        <v/>
      </c>
      <c r="H155" s="17" t="str">
        <f>IFERROR(IF(H$4=$D155,"x",IF(AND(((H$4-$D155)/VLOOKUP($C155,Tableau1[],6,0))=INT(((H$4-$D155)/VLOOKUP($C155,Tableau1[],6,0))),$C155&lt;&gt;""),"S","")),"")</f>
        <v/>
      </c>
      <c r="I155" s="17" t="str">
        <f>IFERROR(IF(I$4=$D155,"x",IF(AND(((I$4-$D155)/VLOOKUP($C155,Tableau1[],6,0))=INT(((I$4-$D155)/VLOOKUP($C155,Tableau1[],6,0))),$C155&lt;&gt;""),"S","")),"")</f>
        <v/>
      </c>
      <c r="J155" s="17" t="str">
        <f>IFERROR(IF(J$4=$D155,"x",IF(AND(((J$4-$D155)/VLOOKUP($C155,Tableau1[],6,0))=INT(((J$4-$D155)/VLOOKUP($C155,Tableau1[],6,0))),$C155&lt;&gt;""),"S","")),"")</f>
        <v/>
      </c>
      <c r="K155" s="17" t="str">
        <f>IFERROR(IF(K$4=$D155,"x",IF(AND(((K$4-$D155)/VLOOKUP($C155,Tableau1[],6,0))=INT(((K$4-$D155)/VLOOKUP($C155,Tableau1[],6,0))),$C155&lt;&gt;""),"S","")),"")</f>
        <v/>
      </c>
      <c r="L155" s="17" t="str">
        <f>IFERROR(IF(L$4=$D155,"x",IF(AND(((L$4-$D155)/VLOOKUP($C155,Tableau1[],6,0))=INT(((L$4-$D155)/VLOOKUP($C155,Tableau1[],6,0))),$C155&lt;&gt;""),"S","")),"")</f>
        <v>S</v>
      </c>
      <c r="M155" s="17" t="str">
        <f>IFERROR(IF(M$4=$D155,"x",IF(AND(((M$4-$D155)/VLOOKUP($C155,Tableau1[],6,0))=INT(((M$4-$D155)/VLOOKUP($C155,Tableau1[],6,0))),$C155&lt;&gt;""),"S","")),"")</f>
        <v/>
      </c>
      <c r="N155" s="17" t="str">
        <f>IFERROR(IF(N$4=$D155,"x",IF(AND(((N$4-$D155)/VLOOKUP($C155,Tableau1[],6,0))=INT(((N$4-$D155)/VLOOKUP($C155,Tableau1[],6,0))),$C155&lt;&gt;""),"S","")),"")</f>
        <v/>
      </c>
      <c r="O155" s="17" t="str">
        <f>IFERROR(IF(O$4=$D155,"x",IF(AND(((O$4-$D155)/VLOOKUP($C155,Tableau1[],6,0))=INT(((O$4-$D155)/VLOOKUP($C155,Tableau1[],6,0))),$C155&lt;&gt;""),"S","")),"")</f>
        <v/>
      </c>
      <c r="P155" s="17" t="str">
        <f>IFERROR(IF(P$4=$D155,"x",IF(AND(((P$4-$D155)/VLOOKUP($C155,Tableau1[],6,0))=INT(((P$4-$D155)/VLOOKUP($C155,Tableau1[],6,0))),$C155&lt;&gt;""),"S","")),"")</f>
        <v/>
      </c>
      <c r="Q155" s="17" t="str">
        <f>IFERROR(IF(Q$4=$D155,"x",IF(AND(((Q$4-$D155)/VLOOKUP($C155,Tableau1[],6,0))=INT(((Q$4-$D155)/VLOOKUP($C155,Tableau1[],6,0))),$C155&lt;&gt;""),"S","")),"")</f>
        <v/>
      </c>
      <c r="R155" s="17" t="str">
        <f>IFERROR(IF(R$4=$D155,"x",IF(AND(((R$4-$D155)/VLOOKUP($C155,Tableau1[],6,0))=INT(((R$4-$D155)/VLOOKUP($C155,Tableau1[],6,0))),$C155&lt;&gt;""),"S","")),"")</f>
        <v/>
      </c>
      <c r="S155" s="17" t="str">
        <f>IFERROR(IF(S$4=$D155,"x",IF(AND(((S$4-$D155)/VLOOKUP($C155,Tableau1[],6,0))=INT(((S$4-$D155)/VLOOKUP($C155,Tableau1[],6,0))),$C155&lt;&gt;""),"S","")),"")</f>
        <v>S</v>
      </c>
      <c r="T155" s="17" t="str">
        <f>IFERROR(IF(T$4=$D155,"x",IF(AND(((T$4-$D155)/VLOOKUP($C155,Tableau1[],6,0))=INT(((T$4-$D155)/VLOOKUP($C155,Tableau1[],6,0))),$C155&lt;&gt;""),"S","")),"")</f>
        <v/>
      </c>
      <c r="U155" s="17" t="str">
        <f>IFERROR(IF(U$4=$D155,"x",IF(AND(((U$4-$D155)/VLOOKUP($C155,Tableau1[],6,0))=INT(((U$4-$D155)/VLOOKUP($C155,Tableau1[],6,0))),$C155&lt;&gt;""),"S","")),"")</f>
        <v/>
      </c>
      <c r="V155" s="17" t="str">
        <f>IFERROR(IF(V$4=$D155,"x",IF(AND(((V$4-$D155)/VLOOKUP($C155,Tableau1[],6,0))=INT(((V$4-$D155)/VLOOKUP($C155,Tableau1[],6,0))),$C155&lt;&gt;""),"S","")),"")</f>
        <v/>
      </c>
      <c r="W155" s="17" t="str">
        <f>IFERROR(IF(W$4=$D155,"x",IF(AND(((W$4-$D155)/VLOOKUP($C155,Tableau1[],6,0))=INT(((W$4-$D155)/VLOOKUP($C155,Tableau1[],6,0))),$C155&lt;&gt;""),"S","")),"")</f>
        <v/>
      </c>
      <c r="X155" s="17" t="str">
        <f>IFERROR(IF(X$4=$D155,"x",IF(AND(((X$4-$D155)/VLOOKUP($C155,Tableau1[],6,0))=INT(((X$4-$D155)/VLOOKUP($C155,Tableau1[],6,0))),$C155&lt;&gt;""),"S","")),"")</f>
        <v/>
      </c>
      <c r="Y155" s="17" t="str">
        <f>IFERROR(IF(Y$4=$D155,"x",IF(AND(((Y$4-$D155)/VLOOKUP($C155,Tableau1[],6,0))=INT(((Y$4-$D155)/VLOOKUP($C155,Tableau1[],6,0))),$C155&lt;&gt;""),"S","")),"")</f>
        <v/>
      </c>
      <c r="Z155" s="17" t="str">
        <f>IFERROR(IF(Z$4=$D155,"x",IF(AND(((Z$4-$D155)/VLOOKUP($C155,Tableau1[],6,0))=INT(((Z$4-$D155)/VLOOKUP($C155,Tableau1[],6,0))),$C155&lt;&gt;""),"S","")),"")</f>
        <v>S</v>
      </c>
      <c r="AA155" s="17" t="str">
        <f>IFERROR(IF(AA$4=$D155,"x",IF(AND(((AA$4-$D155)/VLOOKUP($C155,Tableau1[],6,0))=INT(((AA$4-$D155)/VLOOKUP($C155,Tableau1[],6,0))),$C155&lt;&gt;""),"S","")),"")</f>
        <v/>
      </c>
      <c r="AB155" s="17" t="str">
        <f>IFERROR(IF(AB$4=$D155,"x",IF(AND(((AB$4-$D155)/VLOOKUP($C155,Tableau1[],6,0))=INT(((AB$4-$D155)/VLOOKUP($C155,Tableau1[],6,0))),$C155&lt;&gt;""),"S","")),"")</f>
        <v/>
      </c>
      <c r="AC155" s="17" t="str">
        <f>IFERROR(IF(AC$4=$D155,"x",IF(AND(((AC$4-$D155)/VLOOKUP($C155,Tableau1[],6,0))=INT(((AC$4-$D155)/VLOOKUP($C155,Tableau1[],6,0))),$C155&lt;&gt;""),"S","")),"")</f>
        <v/>
      </c>
      <c r="AD155" s="17" t="str">
        <f>IFERROR(IF(AD$4=$D155,"x",IF(AND(((AD$4-$D155)/VLOOKUP($C155,Tableau1[],6,0))=INT(((AD$4-$D155)/VLOOKUP($C155,Tableau1[],6,0))),$C155&lt;&gt;""),"S","")),"")</f>
        <v/>
      </c>
      <c r="AE155" s="17" t="str">
        <f>IFERROR(IF(AE$4=$D155,"x",IF(AND(((AE$4-$D155)/VLOOKUP($C155,Tableau1[],6,0))=INT(((AE$4-$D155)/VLOOKUP($C155,Tableau1[],6,0))),$C155&lt;&gt;""),"S","")),"")</f>
        <v/>
      </c>
      <c r="AF155" s="17" t="str">
        <f>IFERROR(IF(AF$4=$D155,"x",IF(AND(((AF$4-$D155)/VLOOKUP($C155,Tableau1[],6,0))=INT(((AF$4-$D155)/VLOOKUP($C155,Tableau1[],6,0))),$C155&lt;&gt;""),"S","")),"")</f>
        <v/>
      </c>
      <c r="AG155" s="17" t="str">
        <f>IFERROR(IF(AG$4=$D155,"x",IF(AND(((AG$4-$D155)/VLOOKUP($C155,Tableau1[],6,0))=INT(((AG$4-$D155)/VLOOKUP($C155,Tableau1[],6,0))),$C155&lt;&gt;""),"S","")),"")</f>
        <v>S</v>
      </c>
      <c r="AH155" s="55" t="str">
        <f>IFERROR(IF(AH$4=$D155,"x",IF(AND(((AH$4-$D155)/VLOOKUP($C155,Tableau1[],6,0))=INT(((AH$4-$D155)/VLOOKUP($C155,Tableau1[],6,0))),$C155&lt;&gt;""),"S","")),"")</f>
        <v/>
      </c>
      <c r="AK155" s="100"/>
      <c r="AL155" s="100"/>
      <c r="AM155" s="100"/>
      <c r="AN155" s="100"/>
      <c r="AO155" s="100"/>
      <c r="AP155" s="100"/>
      <c r="AQ155" s="100"/>
      <c r="AR155" s="100"/>
      <c r="AS155" s="100"/>
      <c r="AT155" s="100"/>
      <c r="AU155" s="100"/>
      <c r="AV155" s="100"/>
      <c r="AW155" s="100"/>
      <c r="AX155" s="100"/>
      <c r="AY155" s="100"/>
      <c r="AZ155" s="100"/>
      <c r="BA155" s="100"/>
      <c r="BB155" s="100"/>
      <c r="BC155" s="100"/>
      <c r="BD155" s="100"/>
      <c r="BE155" s="100"/>
      <c r="BF155" s="100"/>
      <c r="BG155" s="100"/>
      <c r="BH155" s="100"/>
      <c r="BI155" s="100"/>
      <c r="BJ155" s="100"/>
      <c r="BK155" s="100"/>
      <c r="BL155" s="100"/>
      <c r="BM155" s="100"/>
      <c r="BN155" s="100"/>
      <c r="BO155" s="100"/>
      <c r="BP155" s="100"/>
      <c r="BQ155" s="100"/>
      <c r="BR155" s="100"/>
      <c r="BS155" s="100"/>
      <c r="BT155" s="100"/>
      <c r="BU155" s="100"/>
      <c r="BV155" s="100"/>
      <c r="BW155" s="100"/>
      <c r="BX155" s="100"/>
    </row>
    <row r="156" spans="1:76">
      <c r="A156" s="93"/>
      <c r="B156" s="52"/>
      <c r="C156" s="5" t="s">
        <v>117</v>
      </c>
      <c r="D156" s="18">
        <f>IF(ISBLANK(C156),0,VLOOKUP(C156,Tableau1[],2,0))</f>
        <v>0</v>
      </c>
      <c r="E156" s="15">
        <f>IF(ISBLANK(C156),0,VLOOKUP(C156,Tableau1[],7,0))</f>
        <v>5</v>
      </c>
      <c r="F156" s="24">
        <f t="shared" si="14"/>
        <v>2.1666666666666667E-5</v>
      </c>
      <c r="G156" s="16" t="str">
        <f>IFERROR(IF(G$4=$D156,"x",IF(AND(((G$4-$D156)/VLOOKUP($C156,Tableau1[],6,0))=INT(((G$4-$D156)/VLOOKUP($C156,Tableau1[],6,0))),$C156&lt;&gt;""),"S","")),"")</f>
        <v/>
      </c>
      <c r="H156" s="17" t="str">
        <f>IFERROR(IF(H$4=$D156,"x",IF(AND(((H$4-$D156)/VLOOKUP($C156,Tableau1[],6,0))=INT(((H$4-$D156)/VLOOKUP($C156,Tableau1[],6,0))),$C156&lt;&gt;""),"S","")),"")</f>
        <v/>
      </c>
      <c r="I156" s="17" t="str">
        <f>IFERROR(IF(I$4=$D156,"x",IF(AND(((I$4-$D156)/VLOOKUP($C156,Tableau1[],6,0))=INT(((I$4-$D156)/VLOOKUP($C156,Tableau1[],6,0))),$C156&lt;&gt;""),"S","")),"")</f>
        <v/>
      </c>
      <c r="J156" s="17" t="str">
        <f>IFERROR(IF(J$4=$D156,"x",IF(AND(((J$4-$D156)/VLOOKUP($C156,Tableau1[],6,0))=INT(((J$4-$D156)/VLOOKUP($C156,Tableau1[],6,0))),$C156&lt;&gt;""),"S","")),"")</f>
        <v/>
      </c>
      <c r="K156" s="17" t="str">
        <f>IFERROR(IF(K$4=$D156,"x",IF(AND(((K$4-$D156)/VLOOKUP($C156,Tableau1[],6,0))=INT(((K$4-$D156)/VLOOKUP($C156,Tableau1[],6,0))),$C156&lt;&gt;""),"S","")),"")</f>
        <v/>
      </c>
      <c r="L156" s="17" t="str">
        <f>IFERROR(IF(L$4=$D156,"x",IF(AND(((L$4-$D156)/VLOOKUP($C156,Tableau1[],6,0))=INT(((L$4-$D156)/VLOOKUP($C156,Tableau1[],6,0))),$C156&lt;&gt;""),"S","")),"")</f>
        <v>S</v>
      </c>
      <c r="M156" s="17" t="str">
        <f>IFERROR(IF(M$4=$D156,"x",IF(AND(((M$4-$D156)/VLOOKUP($C156,Tableau1[],6,0))=INT(((M$4-$D156)/VLOOKUP($C156,Tableau1[],6,0))),$C156&lt;&gt;""),"S","")),"")</f>
        <v/>
      </c>
      <c r="N156" s="17" t="str">
        <f>IFERROR(IF(N$4=$D156,"x",IF(AND(((N$4-$D156)/VLOOKUP($C156,Tableau1[],6,0))=INT(((N$4-$D156)/VLOOKUP($C156,Tableau1[],6,0))),$C156&lt;&gt;""),"S","")),"")</f>
        <v/>
      </c>
      <c r="O156" s="17" t="str">
        <f>IFERROR(IF(O$4=$D156,"x",IF(AND(((O$4-$D156)/VLOOKUP($C156,Tableau1[],6,0))=INT(((O$4-$D156)/VLOOKUP($C156,Tableau1[],6,0))),$C156&lt;&gt;""),"S","")),"")</f>
        <v/>
      </c>
      <c r="P156" s="17" t="str">
        <f>IFERROR(IF(P$4=$D156,"x",IF(AND(((P$4-$D156)/VLOOKUP($C156,Tableau1[],6,0))=INT(((P$4-$D156)/VLOOKUP($C156,Tableau1[],6,0))),$C156&lt;&gt;""),"S","")),"")</f>
        <v/>
      </c>
      <c r="Q156" s="17" t="str">
        <f>IFERROR(IF(Q$4=$D156,"x",IF(AND(((Q$4-$D156)/VLOOKUP($C156,Tableau1[],6,0))=INT(((Q$4-$D156)/VLOOKUP($C156,Tableau1[],6,0))),$C156&lt;&gt;""),"S","")),"")</f>
        <v/>
      </c>
      <c r="R156" s="17" t="str">
        <f>IFERROR(IF(R$4=$D156,"x",IF(AND(((R$4-$D156)/VLOOKUP($C156,Tableau1[],6,0))=INT(((R$4-$D156)/VLOOKUP($C156,Tableau1[],6,0))),$C156&lt;&gt;""),"S","")),"")</f>
        <v/>
      </c>
      <c r="S156" s="17" t="str">
        <f>IFERROR(IF(S$4=$D156,"x",IF(AND(((S$4-$D156)/VLOOKUP($C156,Tableau1[],6,0))=INT(((S$4-$D156)/VLOOKUP($C156,Tableau1[],6,0))),$C156&lt;&gt;""),"S","")),"")</f>
        <v>S</v>
      </c>
      <c r="T156" s="17" t="str">
        <f>IFERROR(IF(T$4=$D156,"x",IF(AND(((T$4-$D156)/VLOOKUP($C156,Tableau1[],6,0))=INT(((T$4-$D156)/VLOOKUP($C156,Tableau1[],6,0))),$C156&lt;&gt;""),"S","")),"")</f>
        <v/>
      </c>
      <c r="U156" s="17" t="str">
        <f>IFERROR(IF(U$4=$D156,"x",IF(AND(((U$4-$D156)/VLOOKUP($C156,Tableau1[],6,0))=INT(((U$4-$D156)/VLOOKUP($C156,Tableau1[],6,0))),$C156&lt;&gt;""),"S","")),"")</f>
        <v/>
      </c>
      <c r="V156" s="17" t="str">
        <f>IFERROR(IF(V$4=$D156,"x",IF(AND(((V$4-$D156)/VLOOKUP($C156,Tableau1[],6,0))=INT(((V$4-$D156)/VLOOKUP($C156,Tableau1[],6,0))),$C156&lt;&gt;""),"S","")),"")</f>
        <v/>
      </c>
      <c r="W156" s="17" t="str">
        <f>IFERROR(IF(W$4=$D156,"x",IF(AND(((W$4-$D156)/VLOOKUP($C156,Tableau1[],6,0))=INT(((W$4-$D156)/VLOOKUP($C156,Tableau1[],6,0))),$C156&lt;&gt;""),"S","")),"")</f>
        <v/>
      </c>
      <c r="X156" s="17" t="str">
        <f>IFERROR(IF(X$4=$D156,"x",IF(AND(((X$4-$D156)/VLOOKUP($C156,Tableau1[],6,0))=INT(((X$4-$D156)/VLOOKUP($C156,Tableau1[],6,0))),$C156&lt;&gt;""),"S","")),"")</f>
        <v/>
      </c>
      <c r="Y156" s="17" t="str">
        <f>IFERROR(IF(Y$4=$D156,"x",IF(AND(((Y$4-$D156)/VLOOKUP($C156,Tableau1[],6,0))=INT(((Y$4-$D156)/VLOOKUP($C156,Tableau1[],6,0))),$C156&lt;&gt;""),"S","")),"")</f>
        <v/>
      </c>
      <c r="Z156" s="17" t="str">
        <f>IFERROR(IF(Z$4=$D156,"x",IF(AND(((Z$4-$D156)/VLOOKUP($C156,Tableau1[],6,0))=INT(((Z$4-$D156)/VLOOKUP($C156,Tableau1[],6,0))),$C156&lt;&gt;""),"S","")),"")</f>
        <v>S</v>
      </c>
      <c r="AA156" s="17" t="str">
        <f>IFERROR(IF(AA$4=$D156,"x",IF(AND(((AA$4-$D156)/VLOOKUP($C156,Tableau1[],6,0))=INT(((AA$4-$D156)/VLOOKUP($C156,Tableau1[],6,0))),$C156&lt;&gt;""),"S","")),"")</f>
        <v/>
      </c>
      <c r="AB156" s="17" t="str">
        <f>IFERROR(IF(AB$4=$D156,"x",IF(AND(((AB$4-$D156)/VLOOKUP($C156,Tableau1[],6,0))=INT(((AB$4-$D156)/VLOOKUP($C156,Tableau1[],6,0))),$C156&lt;&gt;""),"S","")),"")</f>
        <v/>
      </c>
      <c r="AC156" s="17" t="str">
        <f>IFERROR(IF(AC$4=$D156,"x",IF(AND(((AC$4-$D156)/VLOOKUP($C156,Tableau1[],6,0))=INT(((AC$4-$D156)/VLOOKUP($C156,Tableau1[],6,0))),$C156&lt;&gt;""),"S","")),"")</f>
        <v/>
      </c>
      <c r="AD156" s="17" t="str">
        <f>IFERROR(IF(AD$4=$D156,"x",IF(AND(((AD$4-$D156)/VLOOKUP($C156,Tableau1[],6,0))=INT(((AD$4-$D156)/VLOOKUP($C156,Tableau1[],6,0))),$C156&lt;&gt;""),"S","")),"")</f>
        <v/>
      </c>
      <c r="AE156" s="17" t="str">
        <f>IFERROR(IF(AE$4=$D156,"x",IF(AND(((AE$4-$D156)/VLOOKUP($C156,Tableau1[],6,0))=INT(((AE$4-$D156)/VLOOKUP($C156,Tableau1[],6,0))),$C156&lt;&gt;""),"S","")),"")</f>
        <v/>
      </c>
      <c r="AF156" s="17" t="str">
        <f>IFERROR(IF(AF$4=$D156,"x",IF(AND(((AF$4-$D156)/VLOOKUP($C156,Tableau1[],6,0))=INT(((AF$4-$D156)/VLOOKUP($C156,Tableau1[],6,0))),$C156&lt;&gt;""),"S","")),"")</f>
        <v/>
      </c>
      <c r="AG156" s="17" t="str">
        <f>IFERROR(IF(AG$4=$D156,"x",IF(AND(((AG$4-$D156)/VLOOKUP($C156,Tableau1[],6,0))=INT(((AG$4-$D156)/VLOOKUP($C156,Tableau1[],6,0))),$C156&lt;&gt;""),"S","")),"")</f>
        <v>S</v>
      </c>
      <c r="AH156" s="55" t="str">
        <f>IFERROR(IF(AH$4=$D156,"x",IF(AND(((AH$4-$D156)/VLOOKUP($C156,Tableau1[],6,0))=INT(((AH$4-$D156)/VLOOKUP($C156,Tableau1[],6,0))),$C156&lt;&gt;""),"S","")),"")</f>
        <v/>
      </c>
      <c r="AK156" s="100"/>
      <c r="AL156" s="100"/>
      <c r="AM156" s="100"/>
      <c r="AN156" s="100"/>
      <c r="AO156" s="100"/>
      <c r="AP156" s="100"/>
      <c r="AQ156" s="100"/>
      <c r="AR156" s="100"/>
      <c r="AS156" s="100"/>
      <c r="AT156" s="100"/>
      <c r="AU156" s="100"/>
      <c r="AV156" s="100"/>
      <c r="AW156" s="100"/>
      <c r="AX156" s="100"/>
      <c r="AY156" s="100"/>
      <c r="AZ156" s="100"/>
      <c r="BA156" s="100"/>
      <c r="BB156" s="100"/>
      <c r="BC156" s="100"/>
      <c r="BD156" s="100"/>
      <c r="BE156" s="100"/>
      <c r="BF156" s="100"/>
      <c r="BG156" s="100"/>
      <c r="BH156" s="100"/>
      <c r="BI156" s="100"/>
      <c r="BJ156" s="100"/>
      <c r="BK156" s="100"/>
      <c r="BL156" s="100"/>
      <c r="BM156" s="100"/>
      <c r="BN156" s="100"/>
      <c r="BO156" s="100"/>
      <c r="BP156" s="100"/>
      <c r="BQ156" s="100"/>
      <c r="BR156" s="100"/>
      <c r="BS156" s="100"/>
      <c r="BT156" s="100"/>
      <c r="BU156" s="100"/>
      <c r="BV156" s="100"/>
      <c r="BW156" s="100"/>
      <c r="BX156" s="100"/>
    </row>
    <row r="157" spans="1:76">
      <c r="A157" s="93"/>
      <c r="B157" s="52"/>
      <c r="C157" s="5" t="s">
        <v>118</v>
      </c>
      <c r="D157" s="18">
        <f>IF(ISBLANK(C157),0,VLOOKUP(C157,Tableau1[],2,0))</f>
        <v>0</v>
      </c>
      <c r="E157" s="15">
        <f>IF(ISBLANK(C157),0,VLOOKUP(C157,Tableau1[],7,0))</f>
        <v>1</v>
      </c>
      <c r="F157" s="24">
        <f t="shared" si="14"/>
        <v>4.3333333333333331E-6</v>
      </c>
      <c r="G157" s="16" t="str">
        <f>IFERROR(IF(G$4=$D157,"x",IF(AND(((G$4-$D157)/VLOOKUP($C157,Tableau1[],6,0))=INT(((G$4-$D157)/VLOOKUP($C157,Tableau1[],6,0))),$C157&lt;&gt;""),"S","")),"")</f>
        <v/>
      </c>
      <c r="H157" s="17" t="str">
        <f>IFERROR(IF(H$4=$D157,"x",IF(AND(((H$4-$D157)/VLOOKUP($C157,Tableau1[],6,0))=INT(((H$4-$D157)/VLOOKUP($C157,Tableau1[],6,0))),$C157&lt;&gt;""),"S","")),"")</f>
        <v/>
      </c>
      <c r="I157" s="17" t="str">
        <f>IFERROR(IF(I$4=$D157,"x",IF(AND(((I$4-$D157)/VLOOKUP($C157,Tableau1[],6,0))=INT(((I$4-$D157)/VLOOKUP($C157,Tableau1[],6,0))),$C157&lt;&gt;""),"S","")),"")</f>
        <v/>
      </c>
      <c r="J157" s="17" t="str">
        <f>IFERROR(IF(J$4=$D157,"x",IF(AND(((J$4-$D157)/VLOOKUP($C157,Tableau1[],6,0))=INT(((J$4-$D157)/VLOOKUP($C157,Tableau1[],6,0))),$C157&lt;&gt;""),"S","")),"")</f>
        <v/>
      </c>
      <c r="K157" s="17" t="str">
        <f>IFERROR(IF(K$4=$D157,"x",IF(AND(((K$4-$D157)/VLOOKUP($C157,Tableau1[],6,0))=INT(((K$4-$D157)/VLOOKUP($C157,Tableau1[],6,0))),$C157&lt;&gt;""),"S","")),"")</f>
        <v/>
      </c>
      <c r="L157" s="17" t="str">
        <f>IFERROR(IF(L$4=$D157,"x",IF(AND(((L$4-$D157)/VLOOKUP($C157,Tableau1[],6,0))=INT(((L$4-$D157)/VLOOKUP($C157,Tableau1[],6,0))),$C157&lt;&gt;""),"S","")),"")</f>
        <v>S</v>
      </c>
      <c r="M157" s="17" t="str">
        <f>IFERROR(IF(M$4=$D157,"x",IF(AND(((M$4-$D157)/VLOOKUP($C157,Tableau1[],6,0))=INT(((M$4-$D157)/VLOOKUP($C157,Tableau1[],6,0))),$C157&lt;&gt;""),"S","")),"")</f>
        <v/>
      </c>
      <c r="N157" s="17" t="str">
        <f>IFERROR(IF(N$4=$D157,"x",IF(AND(((N$4-$D157)/VLOOKUP($C157,Tableau1[],6,0))=INT(((N$4-$D157)/VLOOKUP($C157,Tableau1[],6,0))),$C157&lt;&gt;""),"S","")),"")</f>
        <v/>
      </c>
      <c r="O157" s="17" t="str">
        <f>IFERROR(IF(O$4=$D157,"x",IF(AND(((O$4-$D157)/VLOOKUP($C157,Tableau1[],6,0))=INT(((O$4-$D157)/VLOOKUP($C157,Tableau1[],6,0))),$C157&lt;&gt;""),"S","")),"")</f>
        <v/>
      </c>
      <c r="P157" s="17" t="str">
        <f>IFERROR(IF(P$4=$D157,"x",IF(AND(((P$4-$D157)/VLOOKUP($C157,Tableau1[],6,0))=INT(((P$4-$D157)/VLOOKUP($C157,Tableau1[],6,0))),$C157&lt;&gt;""),"S","")),"")</f>
        <v/>
      </c>
      <c r="Q157" s="17" t="str">
        <f>IFERROR(IF(Q$4=$D157,"x",IF(AND(((Q$4-$D157)/VLOOKUP($C157,Tableau1[],6,0))=INT(((Q$4-$D157)/VLOOKUP($C157,Tableau1[],6,0))),$C157&lt;&gt;""),"S","")),"")</f>
        <v/>
      </c>
      <c r="R157" s="17" t="str">
        <f>IFERROR(IF(R$4=$D157,"x",IF(AND(((R$4-$D157)/VLOOKUP($C157,Tableau1[],6,0))=INT(((R$4-$D157)/VLOOKUP($C157,Tableau1[],6,0))),$C157&lt;&gt;""),"S","")),"")</f>
        <v/>
      </c>
      <c r="S157" s="17" t="str">
        <f>IFERROR(IF(S$4=$D157,"x",IF(AND(((S$4-$D157)/VLOOKUP($C157,Tableau1[],6,0))=INT(((S$4-$D157)/VLOOKUP($C157,Tableau1[],6,0))),$C157&lt;&gt;""),"S","")),"")</f>
        <v>S</v>
      </c>
      <c r="T157" s="17" t="str">
        <f>IFERROR(IF(T$4=$D157,"x",IF(AND(((T$4-$D157)/VLOOKUP($C157,Tableau1[],6,0))=INT(((T$4-$D157)/VLOOKUP($C157,Tableau1[],6,0))),$C157&lt;&gt;""),"S","")),"")</f>
        <v/>
      </c>
      <c r="U157" s="17" t="str">
        <f>IFERROR(IF(U$4=$D157,"x",IF(AND(((U$4-$D157)/VLOOKUP($C157,Tableau1[],6,0))=INT(((U$4-$D157)/VLOOKUP($C157,Tableau1[],6,0))),$C157&lt;&gt;""),"S","")),"")</f>
        <v/>
      </c>
      <c r="V157" s="17" t="str">
        <f>IFERROR(IF(V$4=$D157,"x",IF(AND(((V$4-$D157)/VLOOKUP($C157,Tableau1[],6,0))=INT(((V$4-$D157)/VLOOKUP($C157,Tableau1[],6,0))),$C157&lt;&gt;""),"S","")),"")</f>
        <v/>
      </c>
      <c r="W157" s="17" t="str">
        <f>IFERROR(IF(W$4=$D157,"x",IF(AND(((W$4-$D157)/VLOOKUP($C157,Tableau1[],6,0))=INT(((W$4-$D157)/VLOOKUP($C157,Tableau1[],6,0))),$C157&lt;&gt;""),"S","")),"")</f>
        <v/>
      </c>
      <c r="X157" s="17" t="str">
        <f>IFERROR(IF(X$4=$D157,"x",IF(AND(((X$4-$D157)/VLOOKUP($C157,Tableau1[],6,0))=INT(((X$4-$D157)/VLOOKUP($C157,Tableau1[],6,0))),$C157&lt;&gt;""),"S","")),"")</f>
        <v/>
      </c>
      <c r="Y157" s="17" t="str">
        <f>IFERROR(IF(Y$4=$D157,"x",IF(AND(((Y$4-$D157)/VLOOKUP($C157,Tableau1[],6,0))=INT(((Y$4-$D157)/VLOOKUP($C157,Tableau1[],6,0))),$C157&lt;&gt;""),"S","")),"")</f>
        <v/>
      </c>
      <c r="Z157" s="17" t="str">
        <f>IFERROR(IF(Z$4=$D157,"x",IF(AND(((Z$4-$D157)/VLOOKUP($C157,Tableau1[],6,0))=INT(((Z$4-$D157)/VLOOKUP($C157,Tableau1[],6,0))),$C157&lt;&gt;""),"S","")),"")</f>
        <v>S</v>
      </c>
      <c r="AA157" s="17" t="str">
        <f>IFERROR(IF(AA$4=$D157,"x",IF(AND(((AA$4-$D157)/VLOOKUP($C157,Tableau1[],6,0))=INT(((AA$4-$D157)/VLOOKUP($C157,Tableau1[],6,0))),$C157&lt;&gt;""),"S","")),"")</f>
        <v/>
      </c>
      <c r="AB157" s="17" t="str">
        <f>IFERROR(IF(AB$4=$D157,"x",IF(AND(((AB$4-$D157)/VLOOKUP($C157,Tableau1[],6,0))=INT(((AB$4-$D157)/VLOOKUP($C157,Tableau1[],6,0))),$C157&lt;&gt;""),"S","")),"")</f>
        <v/>
      </c>
      <c r="AC157" s="17" t="str">
        <f>IFERROR(IF(AC$4=$D157,"x",IF(AND(((AC$4-$D157)/VLOOKUP($C157,Tableau1[],6,0))=INT(((AC$4-$D157)/VLOOKUP($C157,Tableau1[],6,0))),$C157&lt;&gt;""),"S","")),"")</f>
        <v/>
      </c>
      <c r="AD157" s="17" t="str">
        <f>IFERROR(IF(AD$4=$D157,"x",IF(AND(((AD$4-$D157)/VLOOKUP($C157,Tableau1[],6,0))=INT(((AD$4-$D157)/VLOOKUP($C157,Tableau1[],6,0))),$C157&lt;&gt;""),"S","")),"")</f>
        <v/>
      </c>
      <c r="AE157" s="17" t="str">
        <f>IFERROR(IF(AE$4=$D157,"x",IF(AND(((AE$4-$D157)/VLOOKUP($C157,Tableau1[],6,0))=INT(((AE$4-$D157)/VLOOKUP($C157,Tableau1[],6,0))),$C157&lt;&gt;""),"S","")),"")</f>
        <v/>
      </c>
      <c r="AF157" s="17" t="str">
        <f>IFERROR(IF(AF$4=$D157,"x",IF(AND(((AF$4-$D157)/VLOOKUP($C157,Tableau1[],6,0))=INT(((AF$4-$D157)/VLOOKUP($C157,Tableau1[],6,0))),$C157&lt;&gt;""),"S","")),"")</f>
        <v/>
      </c>
      <c r="AG157" s="17" t="str">
        <f>IFERROR(IF(AG$4=$D157,"x",IF(AND(((AG$4-$D157)/VLOOKUP($C157,Tableau1[],6,0))=INT(((AG$4-$D157)/VLOOKUP($C157,Tableau1[],6,0))),$C157&lt;&gt;""),"S","")),"")</f>
        <v>S</v>
      </c>
      <c r="AH157" s="55" t="str">
        <f>IFERROR(IF(AH$4=$D157,"x",IF(AND(((AH$4-$D157)/VLOOKUP($C157,Tableau1[],6,0))=INT(((AH$4-$D157)/VLOOKUP($C157,Tableau1[],6,0))),$C157&lt;&gt;""),"S","")),"")</f>
        <v/>
      </c>
      <c r="AK157" s="100"/>
      <c r="AL157" s="100"/>
      <c r="AM157" s="100"/>
      <c r="AN157" s="100"/>
      <c r="AO157" s="100"/>
      <c r="AP157" s="100"/>
      <c r="AQ157" s="100"/>
      <c r="AR157" s="100"/>
      <c r="AS157" s="100"/>
      <c r="AT157" s="100"/>
      <c r="AU157" s="100"/>
      <c r="AV157" s="100"/>
      <c r="AW157" s="100"/>
      <c r="AX157" s="100"/>
      <c r="AY157" s="100"/>
      <c r="AZ157" s="100"/>
      <c r="BA157" s="100"/>
      <c r="BB157" s="100"/>
      <c r="BC157" s="100"/>
      <c r="BD157" s="100"/>
      <c r="BE157" s="100"/>
      <c r="BF157" s="100"/>
      <c r="BG157" s="100"/>
      <c r="BH157" s="100"/>
      <c r="BI157" s="100"/>
      <c r="BJ157" s="100"/>
      <c r="BK157" s="100"/>
      <c r="BL157" s="100"/>
      <c r="BM157" s="100"/>
      <c r="BN157" s="100"/>
      <c r="BO157" s="100"/>
      <c r="BP157" s="100"/>
      <c r="BQ157" s="100"/>
      <c r="BR157" s="100"/>
      <c r="BS157" s="100"/>
      <c r="BT157" s="100"/>
      <c r="BU157" s="100"/>
      <c r="BV157" s="100"/>
      <c r="BW157" s="100"/>
      <c r="BX157" s="100"/>
    </row>
    <row r="158" spans="1:76">
      <c r="A158" s="93"/>
      <c r="B158" s="52"/>
      <c r="C158" s="5" t="s">
        <v>119</v>
      </c>
      <c r="D158" s="18">
        <f>IF(ISBLANK(C158),0,VLOOKUP(C158,Tableau1[],2,0))</f>
        <v>0</v>
      </c>
      <c r="E158" s="15">
        <f>IF(ISBLANK(C158),0,VLOOKUP(C158,Tableau1[],7,0))</f>
        <v>15</v>
      </c>
      <c r="F158" s="24">
        <f t="shared" si="14"/>
        <v>6.4999999999999994E-5</v>
      </c>
      <c r="G158" s="16" t="str">
        <f>IFERROR(IF(G$4=$D158,"x",IF(AND(((G$4-$D158)/VLOOKUP($C158,Tableau1[],6,0))=INT(((G$4-$D158)/VLOOKUP($C158,Tableau1[],6,0))),$C158&lt;&gt;""),"S","")),"")</f>
        <v/>
      </c>
      <c r="H158" s="17" t="str">
        <f>IFERROR(IF(H$4=$D158,"x",IF(AND(((H$4-$D158)/VLOOKUP($C158,Tableau1[],6,0))=INT(((H$4-$D158)/VLOOKUP($C158,Tableau1[],6,0))),$C158&lt;&gt;""),"S","")),"")</f>
        <v/>
      </c>
      <c r="I158" s="17" t="str">
        <f>IFERROR(IF(I$4=$D158,"x",IF(AND(((I$4-$D158)/VLOOKUP($C158,Tableau1[],6,0))=INT(((I$4-$D158)/VLOOKUP($C158,Tableau1[],6,0))),$C158&lt;&gt;""),"S","")),"")</f>
        <v/>
      </c>
      <c r="J158" s="17" t="str">
        <f>IFERROR(IF(J$4=$D158,"x",IF(AND(((J$4-$D158)/VLOOKUP($C158,Tableau1[],6,0))=INT(((J$4-$D158)/VLOOKUP($C158,Tableau1[],6,0))),$C158&lt;&gt;""),"S","")),"")</f>
        <v/>
      </c>
      <c r="K158" s="17" t="str">
        <f>IFERROR(IF(K$4=$D158,"x",IF(AND(((K$4-$D158)/VLOOKUP($C158,Tableau1[],6,0))=INT(((K$4-$D158)/VLOOKUP($C158,Tableau1[],6,0))),$C158&lt;&gt;""),"S","")),"")</f>
        <v/>
      </c>
      <c r="L158" s="17" t="str">
        <f>IFERROR(IF(L$4=$D158,"x",IF(AND(((L$4-$D158)/VLOOKUP($C158,Tableau1[],6,0))=INT(((L$4-$D158)/VLOOKUP($C158,Tableau1[],6,0))),$C158&lt;&gt;""),"S","")),"")</f>
        <v/>
      </c>
      <c r="M158" s="17" t="str">
        <f>IFERROR(IF(M$4=$D158,"x",IF(AND(((M$4-$D158)/VLOOKUP($C158,Tableau1[],6,0))=INT(((M$4-$D158)/VLOOKUP($C158,Tableau1[],6,0))),$C158&lt;&gt;""),"S","")),"")</f>
        <v/>
      </c>
      <c r="N158" s="17" t="str">
        <f>IFERROR(IF(N$4=$D158,"x",IF(AND(((N$4-$D158)/VLOOKUP($C158,Tableau1[],6,0))=INT(((N$4-$D158)/VLOOKUP($C158,Tableau1[],6,0))),$C158&lt;&gt;""),"S","")),"")</f>
        <v/>
      </c>
      <c r="O158" s="17" t="str">
        <f>IFERROR(IF(O$4=$D158,"x",IF(AND(((O$4-$D158)/VLOOKUP($C158,Tableau1[],6,0))=INT(((O$4-$D158)/VLOOKUP($C158,Tableau1[],6,0))),$C158&lt;&gt;""),"S","")),"")</f>
        <v/>
      </c>
      <c r="P158" s="17" t="str">
        <f>IFERROR(IF(P$4=$D158,"x",IF(AND(((P$4-$D158)/VLOOKUP($C158,Tableau1[],6,0))=INT(((P$4-$D158)/VLOOKUP($C158,Tableau1[],6,0))),$C158&lt;&gt;""),"S","")),"")</f>
        <v/>
      </c>
      <c r="Q158" s="17" t="str">
        <f>IFERROR(IF(Q$4=$D158,"x",IF(AND(((Q$4-$D158)/VLOOKUP($C158,Tableau1[],6,0))=INT(((Q$4-$D158)/VLOOKUP($C158,Tableau1[],6,0))),$C158&lt;&gt;""),"S","")),"")</f>
        <v/>
      </c>
      <c r="R158" s="17" t="str">
        <f>IFERROR(IF(R$4=$D158,"x",IF(AND(((R$4-$D158)/VLOOKUP($C158,Tableau1[],6,0))=INT(((R$4-$D158)/VLOOKUP($C158,Tableau1[],6,0))),$C158&lt;&gt;""),"S","")),"")</f>
        <v/>
      </c>
      <c r="S158" s="17" t="str">
        <f>IFERROR(IF(S$4=$D158,"x",IF(AND(((S$4-$D158)/VLOOKUP($C158,Tableau1[],6,0))=INT(((S$4-$D158)/VLOOKUP($C158,Tableau1[],6,0))),$C158&lt;&gt;""),"S","")),"")</f>
        <v/>
      </c>
      <c r="T158" s="17" t="str">
        <f>IFERROR(IF(T$4=$D158,"x",IF(AND(((T$4-$D158)/VLOOKUP($C158,Tableau1[],6,0))=INT(((T$4-$D158)/VLOOKUP($C158,Tableau1[],6,0))),$C158&lt;&gt;""),"S","")),"")</f>
        <v/>
      </c>
      <c r="U158" s="17" t="str">
        <f>IFERROR(IF(U$4=$D158,"x",IF(AND(((U$4-$D158)/VLOOKUP($C158,Tableau1[],6,0))=INT(((U$4-$D158)/VLOOKUP($C158,Tableau1[],6,0))),$C158&lt;&gt;""),"S","")),"")</f>
        <v/>
      </c>
      <c r="V158" s="17" t="str">
        <f>IFERROR(IF(V$4=$D158,"x",IF(AND(((V$4-$D158)/VLOOKUP($C158,Tableau1[],6,0))=INT(((V$4-$D158)/VLOOKUP($C158,Tableau1[],6,0))),$C158&lt;&gt;""),"S","")),"")</f>
        <v/>
      </c>
      <c r="W158" s="17" t="str">
        <f>IFERROR(IF(W$4=$D158,"x",IF(AND(((W$4-$D158)/VLOOKUP($C158,Tableau1[],6,0))=INT(((W$4-$D158)/VLOOKUP($C158,Tableau1[],6,0))),$C158&lt;&gt;""),"S","")),"")</f>
        <v/>
      </c>
      <c r="X158" s="17" t="str">
        <f>IFERROR(IF(X$4=$D158,"x",IF(AND(((X$4-$D158)/VLOOKUP($C158,Tableau1[],6,0))=INT(((X$4-$D158)/VLOOKUP($C158,Tableau1[],6,0))),$C158&lt;&gt;""),"S","")),"")</f>
        <v/>
      </c>
      <c r="Y158" s="17" t="str">
        <f>IFERROR(IF(Y$4=$D158,"x",IF(AND(((Y$4-$D158)/VLOOKUP($C158,Tableau1[],6,0))=INT(((Y$4-$D158)/VLOOKUP($C158,Tableau1[],6,0))),$C158&lt;&gt;""),"S","")),"")</f>
        <v/>
      </c>
      <c r="Z158" s="17" t="str">
        <f>IFERROR(IF(Z$4=$D158,"x",IF(AND(((Z$4-$D158)/VLOOKUP($C158,Tableau1[],6,0))=INT(((Z$4-$D158)/VLOOKUP($C158,Tableau1[],6,0))),$C158&lt;&gt;""),"S","")),"")</f>
        <v/>
      </c>
      <c r="AA158" s="17" t="str">
        <f>IFERROR(IF(AA$4=$D158,"x",IF(AND(((AA$4-$D158)/VLOOKUP($C158,Tableau1[],6,0))=INT(((AA$4-$D158)/VLOOKUP($C158,Tableau1[],6,0))),$C158&lt;&gt;""),"S","")),"")</f>
        <v/>
      </c>
      <c r="AB158" s="17" t="str">
        <f>IFERROR(IF(AB$4=$D158,"x",IF(AND(((AB$4-$D158)/VLOOKUP($C158,Tableau1[],6,0))=INT(((AB$4-$D158)/VLOOKUP($C158,Tableau1[],6,0))),$C158&lt;&gt;""),"S","")),"")</f>
        <v/>
      </c>
      <c r="AC158" s="17" t="str">
        <f>IFERROR(IF(AC$4=$D158,"x",IF(AND(((AC$4-$D158)/VLOOKUP($C158,Tableau1[],6,0))=INT(((AC$4-$D158)/VLOOKUP($C158,Tableau1[],6,0))),$C158&lt;&gt;""),"S","")),"")</f>
        <v/>
      </c>
      <c r="AD158" s="17" t="str">
        <f>IFERROR(IF(AD$4=$D158,"x",IF(AND(((AD$4-$D158)/VLOOKUP($C158,Tableau1[],6,0))=INT(((AD$4-$D158)/VLOOKUP($C158,Tableau1[],6,0))),$C158&lt;&gt;""),"S","")),"")</f>
        <v/>
      </c>
      <c r="AE158" s="17" t="str">
        <f>IFERROR(IF(AE$4=$D158,"x",IF(AND(((AE$4-$D158)/VLOOKUP($C158,Tableau1[],6,0))=INT(((AE$4-$D158)/VLOOKUP($C158,Tableau1[],6,0))),$C158&lt;&gt;""),"S","")),"")</f>
        <v/>
      </c>
      <c r="AF158" s="17" t="str">
        <f>IFERROR(IF(AF$4=$D158,"x",IF(AND(((AF$4-$D158)/VLOOKUP($C158,Tableau1[],6,0))=INT(((AF$4-$D158)/VLOOKUP($C158,Tableau1[],6,0))),$C158&lt;&gt;""),"S","")),"")</f>
        <v>S</v>
      </c>
      <c r="AG158" s="17" t="str">
        <f>IFERROR(IF(AG$4=$D158,"x",IF(AND(((AG$4-$D158)/VLOOKUP($C158,Tableau1[],6,0))=INT(((AG$4-$D158)/VLOOKUP($C158,Tableau1[],6,0))),$C158&lt;&gt;""),"S","")),"")</f>
        <v/>
      </c>
      <c r="AH158" s="55" t="str">
        <f>IFERROR(IF(AH$4=$D158,"x",IF(AND(((AH$4-$D158)/VLOOKUP($C158,Tableau1[],6,0))=INT(((AH$4-$D158)/VLOOKUP($C158,Tableau1[],6,0))),$C158&lt;&gt;""),"S","")),"")</f>
        <v/>
      </c>
      <c r="AK158" s="100"/>
      <c r="AL158" s="100"/>
      <c r="AM158" s="100"/>
      <c r="AN158" s="100"/>
      <c r="AO158" s="100"/>
      <c r="AP158" s="100"/>
      <c r="AQ158" s="100"/>
      <c r="AR158" s="100"/>
      <c r="AS158" s="100"/>
      <c r="AT158" s="100"/>
      <c r="AU158" s="100"/>
      <c r="AV158" s="100"/>
      <c r="AW158" s="100"/>
      <c r="AX158" s="100"/>
      <c r="AY158" s="100"/>
      <c r="AZ158" s="100"/>
      <c r="BA158" s="100"/>
      <c r="BB158" s="100"/>
      <c r="BC158" s="100"/>
      <c r="BD158" s="100"/>
      <c r="BE158" s="100"/>
      <c r="BF158" s="100"/>
      <c r="BG158" s="100"/>
      <c r="BH158" s="100"/>
      <c r="BI158" s="100"/>
      <c r="BJ158" s="100"/>
      <c r="BK158" s="100"/>
      <c r="BL158" s="100"/>
      <c r="BM158" s="100"/>
      <c r="BN158" s="100"/>
      <c r="BO158" s="100"/>
      <c r="BP158" s="100"/>
      <c r="BQ158" s="100"/>
      <c r="BR158" s="100"/>
      <c r="BS158" s="100"/>
      <c r="BT158" s="100"/>
      <c r="BU158" s="100"/>
      <c r="BV158" s="100"/>
      <c r="BW158" s="100"/>
      <c r="BX158" s="100"/>
    </row>
    <row r="159" spans="1:76" ht="15.75" thickBot="1">
      <c r="B159" s="89">
        <f>B143+B144+B145+B146+B147+B148+B149+B150+B151+B152+B153+B154+B155+B156+B157+B158</f>
        <v>0</v>
      </c>
      <c r="C159" s="90"/>
      <c r="D159" s="73">
        <f>IF(ISBLANK(C159),0,VLOOKUP(C159,Tableau1[],2,0))</f>
        <v>0</v>
      </c>
      <c r="E159" s="85">
        <f>(E143+E144+E145+E146+E147+E148+E149+E150+E151+E152+E153+E154+E155+E156+E157+E158)/60</f>
        <v>2.0499999999999998</v>
      </c>
      <c r="F159" s="47">
        <f t="shared" si="14"/>
        <v>8.8833333333333319E-6</v>
      </c>
      <c r="G159" s="49" t="str">
        <f>IFERROR(IF(G$4=$D159,"x",IF(AND(((G$4-$D159)/VLOOKUP($C159,Tableau1[],6,0))=INT(((G$4-$D159)/VLOOKUP($C159,Tableau1[],6,0))),$C159&lt;&gt;""),"S","")),"")</f>
        <v/>
      </c>
      <c r="H159" s="50" t="str">
        <f>IFERROR(IF(H$4=$D159,"x",IF(AND(((H$4-$D159)/VLOOKUP($C159,Tableau1[],6,0))=INT(((H$4-$D159)/VLOOKUP($C159,Tableau1[],6,0))),$C159&lt;&gt;""),"S","")),"")</f>
        <v/>
      </c>
      <c r="I159" s="50" t="str">
        <f>IFERROR(IF(I$4=$D159,"x",IF(AND(((I$4-$D159)/VLOOKUP($C159,Tableau1[],6,0))=INT(((I$4-$D159)/VLOOKUP($C159,Tableau1[],6,0))),$C159&lt;&gt;""),"S","")),"")</f>
        <v/>
      </c>
      <c r="J159" s="50" t="str">
        <f>IFERROR(IF(J$4=$D159,"x",IF(AND(((J$4-$D159)/VLOOKUP($C159,Tableau1[],6,0))=INT(((J$4-$D159)/VLOOKUP($C159,Tableau1[],6,0))),$C159&lt;&gt;""),"S","")),"")</f>
        <v/>
      </c>
      <c r="K159" s="50" t="str">
        <f>IFERROR(IF(K$4=$D159,"x",IF(AND(((K$4-$D159)/VLOOKUP($C159,Tableau1[],6,0))=INT(((K$4-$D159)/VLOOKUP($C159,Tableau1[],6,0))),$C159&lt;&gt;""),"S","")),"")</f>
        <v/>
      </c>
      <c r="L159" s="50" t="str">
        <f>IFERROR(IF(L$4=$D159,"x",IF(AND(((L$4-$D159)/VLOOKUP($C159,Tableau1[],6,0))=INT(((L$4-$D159)/VLOOKUP($C159,Tableau1[],6,0))),$C159&lt;&gt;""),"S","")),"")</f>
        <v/>
      </c>
      <c r="M159" s="50" t="str">
        <f>IFERROR(IF(M$4=$D159,"x",IF(AND(((M$4-$D159)/VLOOKUP($C159,Tableau1[],6,0))=INT(((M$4-$D159)/VLOOKUP($C159,Tableau1[],6,0))),$C159&lt;&gt;""),"S","")),"")</f>
        <v/>
      </c>
      <c r="N159" s="50" t="str">
        <f>IFERROR(IF(N$4=$D159,"x",IF(AND(((N$4-$D159)/VLOOKUP($C159,Tableau1[],6,0))=INT(((N$4-$D159)/VLOOKUP($C159,Tableau1[],6,0))),$C159&lt;&gt;""),"S","")),"")</f>
        <v/>
      </c>
      <c r="O159" s="50" t="str">
        <f>IFERROR(IF(O$4=$D159,"x",IF(AND(((O$4-$D159)/VLOOKUP($C159,Tableau1[],6,0))=INT(((O$4-$D159)/VLOOKUP($C159,Tableau1[],6,0))),$C159&lt;&gt;""),"S","")),"")</f>
        <v/>
      </c>
      <c r="P159" s="50" t="str">
        <f>IFERROR(IF(P$4=$D159,"x",IF(AND(((P$4-$D159)/VLOOKUP($C159,Tableau1[],6,0))=INT(((P$4-$D159)/VLOOKUP($C159,Tableau1[],6,0))),$C159&lt;&gt;""),"S","")),"")</f>
        <v/>
      </c>
      <c r="Q159" s="50" t="str">
        <f>IFERROR(IF(Q$4=$D159,"x",IF(AND(((Q$4-$D159)/VLOOKUP($C159,Tableau1[],6,0))=INT(((Q$4-$D159)/VLOOKUP($C159,Tableau1[],6,0))),$C159&lt;&gt;""),"S","")),"")</f>
        <v/>
      </c>
      <c r="R159" s="50" t="str">
        <f>IFERROR(IF(R$4=$D159,"x",IF(AND(((R$4-$D159)/VLOOKUP($C159,Tableau1[],6,0))=INT(((R$4-$D159)/VLOOKUP($C159,Tableau1[],6,0))),$C159&lt;&gt;""),"S","")),"")</f>
        <v/>
      </c>
      <c r="S159" s="50" t="str">
        <f>IFERROR(IF(S$4=$D159,"x",IF(AND(((S$4-$D159)/VLOOKUP($C159,Tableau1[],6,0))=INT(((S$4-$D159)/VLOOKUP($C159,Tableau1[],6,0))),$C159&lt;&gt;""),"S","")),"")</f>
        <v/>
      </c>
      <c r="T159" s="50" t="str">
        <f>IFERROR(IF(T$4=$D159,"x",IF(AND(((T$4-$D159)/VLOOKUP($C159,Tableau1[],6,0))=INT(((T$4-$D159)/VLOOKUP($C159,Tableau1[],6,0))),$C159&lt;&gt;""),"S","")),"")</f>
        <v/>
      </c>
      <c r="U159" s="50" t="str">
        <f>IFERROR(IF(U$4=$D159,"x",IF(AND(((U$4-$D159)/VLOOKUP($C159,Tableau1[],6,0))=INT(((U$4-$D159)/VLOOKUP($C159,Tableau1[],6,0))),$C159&lt;&gt;""),"S","")),"")</f>
        <v/>
      </c>
      <c r="V159" s="50" t="str">
        <f>IFERROR(IF(V$4=$D159,"x",IF(AND(((V$4-$D159)/VLOOKUP($C159,Tableau1[],6,0))=INT(((V$4-$D159)/VLOOKUP($C159,Tableau1[],6,0))),$C159&lt;&gt;""),"S","")),"")</f>
        <v/>
      </c>
      <c r="W159" s="50" t="str">
        <f>IFERROR(IF(W$4=$D159,"x",IF(AND(((W$4-$D159)/VLOOKUP($C159,Tableau1[],6,0))=INT(((W$4-$D159)/VLOOKUP($C159,Tableau1[],6,0))),$C159&lt;&gt;""),"S","")),"")</f>
        <v/>
      </c>
      <c r="X159" s="50" t="str">
        <f>IFERROR(IF(X$4=$D159,"x",IF(AND(((X$4-$D159)/VLOOKUP($C159,Tableau1[],6,0))=INT(((X$4-$D159)/VLOOKUP($C159,Tableau1[],6,0))),$C159&lt;&gt;""),"S","")),"")</f>
        <v/>
      </c>
      <c r="Y159" s="50" t="str">
        <f>IFERROR(IF(Y$4=$D159,"x",IF(AND(((Y$4-$D159)/VLOOKUP($C159,Tableau1[],6,0))=INT(((Y$4-$D159)/VLOOKUP($C159,Tableau1[],6,0))),$C159&lt;&gt;""),"S","")),"")</f>
        <v/>
      </c>
      <c r="Z159" s="50" t="str">
        <f>IFERROR(IF(Z$4=$D159,"x",IF(AND(((Z$4-$D159)/VLOOKUP($C159,Tableau1[],6,0))=INT(((Z$4-$D159)/VLOOKUP($C159,Tableau1[],6,0))),$C159&lt;&gt;""),"S","")),"")</f>
        <v/>
      </c>
      <c r="AA159" s="50" t="str">
        <f>IFERROR(IF(AA$4=$D159,"x",IF(AND(((AA$4-$D159)/VLOOKUP($C159,Tableau1[],6,0))=INT(((AA$4-$D159)/VLOOKUP($C159,Tableau1[],6,0))),$C159&lt;&gt;""),"S","")),"")</f>
        <v/>
      </c>
      <c r="AB159" s="50" t="str">
        <f>IFERROR(IF(AB$4=$D159,"x",IF(AND(((AB$4-$D159)/VLOOKUP($C159,Tableau1[],6,0))=INT(((AB$4-$D159)/VLOOKUP($C159,Tableau1[],6,0))),$C159&lt;&gt;""),"S","")),"")</f>
        <v/>
      </c>
      <c r="AC159" s="50" t="str">
        <f>IFERROR(IF(AC$4=$D159,"x",IF(AND(((AC$4-$D159)/VLOOKUP($C159,Tableau1[],6,0))=INT(((AC$4-$D159)/VLOOKUP($C159,Tableau1[],6,0))),$C159&lt;&gt;""),"S","")),"")</f>
        <v/>
      </c>
      <c r="AD159" s="50" t="str">
        <f>IFERROR(IF(AD$4=$D159,"x",IF(AND(((AD$4-$D159)/VLOOKUP($C159,Tableau1[],6,0))=INT(((AD$4-$D159)/VLOOKUP($C159,Tableau1[],6,0))),$C159&lt;&gt;""),"S","")),"")</f>
        <v/>
      </c>
      <c r="AE159" s="50" t="str">
        <f>IFERROR(IF(AE$4=$D159,"x",IF(AND(((AE$4-$D159)/VLOOKUP($C159,Tableau1[],6,0))=INT(((AE$4-$D159)/VLOOKUP($C159,Tableau1[],6,0))),$C159&lt;&gt;""),"S","")),"")</f>
        <v/>
      </c>
      <c r="AF159" s="50" t="str">
        <f>IFERROR(IF(AF$4=$D159,"x",IF(AND(((AF$4-$D159)/VLOOKUP($C159,Tableau1[],6,0))=INT(((AF$4-$D159)/VLOOKUP($C159,Tableau1[],6,0))),$C159&lt;&gt;""),"S","")),"")</f>
        <v/>
      </c>
      <c r="AG159" s="50" t="str">
        <f>IFERROR(IF(AG$4=$D159,"x",IF(AND(((AG$4-$D159)/VLOOKUP($C159,Tableau1[],6,0))=INT(((AG$4-$D159)/VLOOKUP($C159,Tableau1[],6,0))),$C159&lt;&gt;""),"S","")),"")</f>
        <v/>
      </c>
      <c r="AH159" s="57" t="str">
        <f>IFERROR(IF(AH$4=$D159,"x",IF(AND(((AH$4-$D159)/VLOOKUP($C159,Tableau1[],6,0))=INT(((AH$4-$D159)/VLOOKUP($C159,Tableau1[],6,0))),$C159&lt;&gt;""),"S","")),"")</f>
        <v/>
      </c>
      <c r="AK159" s="100"/>
      <c r="AL159" s="100"/>
      <c r="AM159" s="100"/>
      <c r="AN159" s="100"/>
      <c r="AO159" s="100"/>
      <c r="AP159" s="100"/>
      <c r="AQ159" s="100"/>
      <c r="AR159" s="100"/>
      <c r="AS159" s="100"/>
      <c r="AT159" s="100"/>
      <c r="AU159" s="100"/>
      <c r="AV159" s="100"/>
      <c r="AW159" s="100"/>
      <c r="AX159" s="100"/>
      <c r="AY159" s="100"/>
      <c r="AZ159" s="100"/>
      <c r="BA159" s="100"/>
      <c r="BB159" s="100"/>
      <c r="BC159" s="100"/>
      <c r="BD159" s="100"/>
      <c r="BE159" s="100"/>
      <c r="BF159" s="100"/>
      <c r="BG159" s="100"/>
      <c r="BH159" s="100"/>
      <c r="BI159" s="100"/>
      <c r="BJ159" s="100"/>
      <c r="BK159" s="100"/>
      <c r="BL159" s="100"/>
      <c r="BM159" s="100"/>
      <c r="BN159" s="100"/>
      <c r="BO159" s="100"/>
      <c r="BP159" s="100"/>
      <c r="BQ159" s="100"/>
      <c r="BR159" s="100"/>
      <c r="BS159" s="100"/>
      <c r="BT159" s="100"/>
      <c r="BU159" s="100"/>
      <c r="BV159" s="100"/>
      <c r="BW159" s="100"/>
      <c r="BX159" s="100"/>
    </row>
    <row r="160" spans="1:76" ht="15.75" thickTop="1">
      <c r="A160" s="93" t="s">
        <v>234</v>
      </c>
      <c r="B160" s="52"/>
      <c r="C160" s="5" t="s">
        <v>88</v>
      </c>
      <c r="D160" s="18">
        <f>IF(ISBLANK(C160),0,VLOOKUP(C160,Tableau1[],2,0))</f>
        <v>0</v>
      </c>
      <c r="E160" s="15">
        <f>IF(ISBLANK(C160),0,VLOOKUP(C160,Tableau1[],7,0))</f>
        <v>20</v>
      </c>
      <c r="F160" s="24">
        <f>D160+((E160*1)/480)</f>
        <v>4.1666666666666664E-2</v>
      </c>
      <c r="G160" s="70" t="str">
        <f>IFERROR(IF(G$4=$D160,"x",IF(AND(((G$4-$D160)/VLOOKUP($C160,Tableau1[],6,0))=INT(((G$4-$D160)/VLOOKUP($C160,Tableau1[],6,0))),$C160&lt;&gt;""),"S","")),"")</f>
        <v/>
      </c>
      <c r="H160" s="71" t="str">
        <f>IFERROR(IF(H$4=$D160,"x",IF(AND(((H$4-$D160)/VLOOKUP($C160,Tableau1[],6,0))=INT(((H$4-$D160)/VLOOKUP($C160,Tableau1[],6,0))),$C160&lt;&gt;""),"S","")),"")</f>
        <v/>
      </c>
      <c r="I160" s="71" t="str">
        <f>IFERROR(IF(I$4=$D160,"x",IF(AND(((I$4-$D160)/VLOOKUP($C160,Tableau1[],6,0))=INT(((I$4-$D160)/VLOOKUP($C160,Tableau1[],6,0))),$C160&lt;&gt;""),"S","")),"")</f>
        <v/>
      </c>
      <c r="J160" s="71" t="str">
        <f>IFERROR(IF(J$4=$D160,"x",IF(AND(((J$4-$D160)/VLOOKUP($C160,Tableau1[],6,0))=INT(((J$4-$D160)/VLOOKUP($C160,Tableau1[],6,0))),$C160&lt;&gt;""),"S","")),"")</f>
        <v/>
      </c>
      <c r="K160" s="71" t="str">
        <f>IFERROR(IF(K$4=$D160,"x",IF(AND(((K$4-$D160)/VLOOKUP($C160,Tableau1[],6,0))=INT(((K$4-$D160)/VLOOKUP($C160,Tableau1[],6,0))),$C160&lt;&gt;""),"S","")),"")</f>
        <v/>
      </c>
      <c r="L160" s="71" t="str">
        <f>IFERROR(IF(L$4=$D160,"x",IF(AND(((L$4-$D160)/VLOOKUP($C160,Tableau1[],6,0))=INT(((L$4-$D160)/VLOOKUP($C160,Tableau1[],6,0))),$C160&lt;&gt;""),"S","")),"")</f>
        <v>S</v>
      </c>
      <c r="M160" s="71" t="str">
        <f>IFERROR(IF(M$4=$D160,"x",IF(AND(((M$4-$D160)/VLOOKUP($C160,Tableau1[],6,0))=INT(((M$4-$D160)/VLOOKUP($C160,Tableau1[],6,0))),$C160&lt;&gt;""),"S","")),"")</f>
        <v/>
      </c>
      <c r="N160" s="71" t="str">
        <f>IFERROR(IF(N$4=$D160,"x",IF(AND(((N$4-$D160)/VLOOKUP($C160,Tableau1[],6,0))=INT(((N$4-$D160)/VLOOKUP($C160,Tableau1[],6,0))),$C160&lt;&gt;""),"S","")),"")</f>
        <v/>
      </c>
      <c r="O160" s="71" t="str">
        <f>IFERROR(IF(O$4=$D160,"x",IF(AND(((O$4-$D160)/VLOOKUP($C160,Tableau1[],6,0))=INT(((O$4-$D160)/VLOOKUP($C160,Tableau1[],6,0))),$C160&lt;&gt;""),"S","")),"")</f>
        <v/>
      </c>
      <c r="P160" s="71" t="str">
        <f>IFERROR(IF(P$4=$D160,"x",IF(AND(((P$4-$D160)/VLOOKUP($C160,Tableau1[],6,0))=INT(((P$4-$D160)/VLOOKUP($C160,Tableau1[],6,0))),$C160&lt;&gt;""),"S","")),"")</f>
        <v/>
      </c>
      <c r="Q160" s="71" t="str">
        <f>IFERROR(IF(Q$4=$D160,"x",IF(AND(((Q$4-$D160)/VLOOKUP($C160,Tableau1[],6,0))=INT(((Q$4-$D160)/VLOOKUP($C160,Tableau1[],6,0))),$C160&lt;&gt;""),"S","")),"")</f>
        <v/>
      </c>
      <c r="R160" s="71" t="str">
        <f>IFERROR(IF(R$4=$D160,"x",IF(AND(((R$4-$D160)/VLOOKUP($C160,Tableau1[],6,0))=INT(((R$4-$D160)/VLOOKUP($C160,Tableau1[],6,0))),$C160&lt;&gt;""),"S","")),"")</f>
        <v/>
      </c>
      <c r="S160" s="71" t="str">
        <f>IFERROR(IF(S$4=$D160,"x",IF(AND(((S$4-$D160)/VLOOKUP($C160,Tableau1[],6,0))=INT(((S$4-$D160)/VLOOKUP($C160,Tableau1[],6,0))),$C160&lt;&gt;""),"S","")),"")</f>
        <v>S</v>
      </c>
      <c r="T160" s="71" t="str">
        <f>IFERROR(IF(T$4=$D160,"x",IF(AND(((T$4-$D160)/VLOOKUP($C160,Tableau1[],6,0))=INT(((T$4-$D160)/VLOOKUP($C160,Tableau1[],6,0))),$C160&lt;&gt;""),"S","")),"")</f>
        <v/>
      </c>
      <c r="U160" s="71" t="str">
        <f>IFERROR(IF(U$4=$D160,"x",IF(AND(((U$4-$D160)/VLOOKUP($C160,Tableau1[],6,0))=INT(((U$4-$D160)/VLOOKUP($C160,Tableau1[],6,0))),$C160&lt;&gt;""),"S","")),"")</f>
        <v/>
      </c>
      <c r="V160" s="71" t="str">
        <f>IFERROR(IF(V$4=$D160,"x",IF(AND(((V$4-$D160)/VLOOKUP($C160,Tableau1[],6,0))=INT(((V$4-$D160)/VLOOKUP($C160,Tableau1[],6,0))),$C160&lt;&gt;""),"S","")),"")</f>
        <v/>
      </c>
      <c r="W160" s="71" t="str">
        <f>IFERROR(IF(W$4=$D160,"x",IF(AND(((W$4-$D160)/VLOOKUP($C160,Tableau1[],6,0))=INT(((W$4-$D160)/VLOOKUP($C160,Tableau1[],6,0))),$C160&lt;&gt;""),"S","")),"")</f>
        <v/>
      </c>
      <c r="X160" s="71" t="str">
        <f>IFERROR(IF(X$4=$D160,"x",IF(AND(((X$4-$D160)/VLOOKUP($C160,Tableau1[],6,0))=INT(((X$4-$D160)/VLOOKUP($C160,Tableau1[],6,0))),$C160&lt;&gt;""),"S","")),"")</f>
        <v/>
      </c>
      <c r="Y160" s="71" t="str">
        <f>IFERROR(IF(Y$4=$D160,"x",IF(AND(((Y$4-$D160)/VLOOKUP($C160,Tableau1[],6,0))=INT(((Y$4-$D160)/VLOOKUP($C160,Tableau1[],6,0))),$C160&lt;&gt;""),"S","")),"")</f>
        <v/>
      </c>
      <c r="Z160" s="71" t="str">
        <f>IFERROR(IF(Z$4=$D160,"x",IF(AND(((Z$4-$D160)/VLOOKUP($C160,Tableau1[],6,0))=INT(((Z$4-$D160)/VLOOKUP($C160,Tableau1[],6,0))),$C160&lt;&gt;""),"S","")),"")</f>
        <v>S</v>
      </c>
      <c r="AA160" s="71" t="str">
        <f>IFERROR(IF(AA$4=$D160,"x",IF(AND(((AA$4-$D160)/VLOOKUP($C160,Tableau1[],6,0))=INT(((AA$4-$D160)/VLOOKUP($C160,Tableau1[],6,0))),$C160&lt;&gt;""),"S","")),"")</f>
        <v/>
      </c>
      <c r="AB160" s="71" t="str">
        <f>IFERROR(IF(AB$4=$D160,"x",IF(AND(((AB$4-$D160)/VLOOKUP($C160,Tableau1[],6,0))=INT(((AB$4-$D160)/VLOOKUP($C160,Tableau1[],6,0))),$C160&lt;&gt;""),"S","")),"")</f>
        <v/>
      </c>
      <c r="AC160" s="71" t="str">
        <f>IFERROR(IF(AC$4=$D160,"x",IF(AND(((AC$4-$D160)/VLOOKUP($C160,Tableau1[],6,0))=INT(((AC$4-$D160)/VLOOKUP($C160,Tableau1[],6,0))),$C160&lt;&gt;""),"S","")),"")</f>
        <v/>
      </c>
      <c r="AD160" s="71" t="str">
        <f>IFERROR(IF(AD$4=$D160,"x",IF(AND(((AD$4-$D160)/VLOOKUP($C160,Tableau1[],6,0))=INT(((AD$4-$D160)/VLOOKUP($C160,Tableau1[],6,0))),$C160&lt;&gt;""),"S","")),"")</f>
        <v/>
      </c>
      <c r="AE160" s="71" t="str">
        <f>IFERROR(IF(AE$4=$D160,"x",IF(AND(((AE$4-$D160)/VLOOKUP($C160,Tableau1[],6,0))=INT(((AE$4-$D160)/VLOOKUP($C160,Tableau1[],6,0))),$C160&lt;&gt;""),"S","")),"")</f>
        <v/>
      </c>
      <c r="AF160" s="71" t="str">
        <f>IFERROR(IF(AF$4=$D160,"x",IF(AND(((AF$4-$D160)/VLOOKUP($C160,Tableau1[],6,0))=INT(((AF$4-$D160)/VLOOKUP($C160,Tableau1[],6,0))),$C160&lt;&gt;""),"S","")),"")</f>
        <v/>
      </c>
      <c r="AG160" s="71" t="str">
        <f>IFERROR(IF(AG$4=$D160,"x",IF(AND(((AG$4-$D160)/VLOOKUP($C160,Tableau1[],6,0))=INT(((AG$4-$D160)/VLOOKUP($C160,Tableau1[],6,0))),$C160&lt;&gt;""),"S","")),"")</f>
        <v>S</v>
      </c>
      <c r="AH160" s="72" t="str">
        <f>IFERROR(IF(AH$4=$D160,"x",IF(AND(((AH$4-$D160)/VLOOKUP($C160,Tableau1[],6,0))=INT(((AH$4-$D160)/VLOOKUP($C160,Tableau1[],6,0))),$C160&lt;&gt;""),"S","")),"")</f>
        <v/>
      </c>
      <c r="AK160" s="100"/>
      <c r="AL160" s="100"/>
      <c r="AM160" s="100"/>
      <c r="AN160" s="100"/>
      <c r="AO160" s="100"/>
      <c r="AP160" s="100"/>
      <c r="AQ160" s="100"/>
      <c r="AR160" s="100"/>
      <c r="AS160" s="100"/>
      <c r="AT160" s="100"/>
      <c r="AU160" s="100"/>
      <c r="AV160" s="100"/>
      <c r="AW160" s="100"/>
      <c r="AX160" s="100"/>
      <c r="AY160" s="100"/>
      <c r="AZ160" s="100"/>
      <c r="BA160" s="100"/>
      <c r="BB160" s="100"/>
      <c r="BC160" s="100"/>
      <c r="BD160" s="100"/>
      <c r="BE160" s="100"/>
      <c r="BF160" s="100"/>
      <c r="BG160" s="100"/>
      <c r="BH160" s="100"/>
      <c r="BI160" s="100"/>
      <c r="BJ160" s="100"/>
      <c r="BK160" s="100"/>
      <c r="BL160" s="100"/>
      <c r="BM160" s="100"/>
      <c r="BN160" s="100"/>
      <c r="BO160" s="100"/>
      <c r="BP160" s="100"/>
      <c r="BQ160" s="100"/>
      <c r="BR160" s="100"/>
      <c r="BS160" s="100"/>
      <c r="BT160" s="100"/>
      <c r="BU160" s="100"/>
      <c r="BV160" s="100"/>
      <c r="BW160" s="100"/>
      <c r="BX160" s="100"/>
    </row>
    <row r="161" spans="1:76">
      <c r="A161" s="93"/>
      <c r="B161" s="52"/>
      <c r="C161" s="5" t="s">
        <v>89</v>
      </c>
      <c r="D161" s="18">
        <f>IF(ISBLANK(C161),0,VLOOKUP(C161,Tableau1[],2,0))</f>
        <v>0</v>
      </c>
      <c r="E161" s="15">
        <f>IF(ISBLANK(C161),0,VLOOKUP(C161,Tableau1[],7,0))</f>
        <v>5</v>
      </c>
      <c r="F161" s="24">
        <f t="shared" ref="F161:F176" si="15">D161+((E161*0.00208)/480)</f>
        <v>2.1666666666666667E-5</v>
      </c>
      <c r="G161" s="36" t="str">
        <f>IFERROR(IF(G$4=$D161,"x",IF(AND(((G$4-$D161)/VLOOKUP($C161,Tableau1[],6,0))=INT(((G$4-$D161)/VLOOKUP($C161,Tableau1[],6,0))),$C161&lt;&gt;""),"S","")),"")</f>
        <v/>
      </c>
      <c r="H161" s="30" t="str">
        <f>IFERROR(IF(H$4=$D161,"x",IF(AND(((H$4-$D161)/VLOOKUP($C161,Tableau1[],6,0))=INT(((H$4-$D161)/VLOOKUP($C161,Tableau1[],6,0))),$C161&lt;&gt;""),"S","")),"")</f>
        <v/>
      </c>
      <c r="I161" s="30" t="str">
        <f>IFERROR(IF(I$4=$D161,"x",IF(AND(((I$4-$D161)/VLOOKUP($C161,Tableau1[],6,0))=INT(((I$4-$D161)/VLOOKUP($C161,Tableau1[],6,0))),$C161&lt;&gt;""),"S","")),"")</f>
        <v/>
      </c>
      <c r="J161" s="30" t="str">
        <f>IFERROR(IF(J$4=$D161,"x",IF(AND(((J$4-$D161)/VLOOKUP($C161,Tableau1[],6,0))=INT(((J$4-$D161)/VLOOKUP($C161,Tableau1[],6,0))),$C161&lt;&gt;""),"S","")),"")</f>
        <v/>
      </c>
      <c r="K161" s="30" t="str">
        <f>IFERROR(IF(K$4=$D161,"x",IF(AND(((K$4-$D161)/VLOOKUP($C161,Tableau1[],6,0))=INT(((K$4-$D161)/VLOOKUP($C161,Tableau1[],6,0))),$C161&lt;&gt;""),"S","")),"")</f>
        <v/>
      </c>
      <c r="L161" s="30" t="str">
        <f>IFERROR(IF(L$4=$D161,"x",IF(AND(((L$4-$D161)/VLOOKUP($C161,Tableau1[],6,0))=INT(((L$4-$D161)/VLOOKUP($C161,Tableau1[],6,0))),$C161&lt;&gt;""),"S","")),"")</f>
        <v>S</v>
      </c>
      <c r="M161" s="30" t="str">
        <f>IFERROR(IF(M$4=$D161,"x",IF(AND(((M$4-$D161)/VLOOKUP($C161,Tableau1[],6,0))=INT(((M$4-$D161)/VLOOKUP($C161,Tableau1[],6,0))),$C161&lt;&gt;""),"S","")),"")</f>
        <v/>
      </c>
      <c r="N161" s="30" t="str">
        <f>IFERROR(IF(N$4=$D161,"x",IF(AND(((N$4-$D161)/VLOOKUP($C161,Tableau1[],6,0))=INT(((N$4-$D161)/VLOOKUP($C161,Tableau1[],6,0))),$C161&lt;&gt;""),"S","")),"")</f>
        <v/>
      </c>
      <c r="O161" s="30" t="str">
        <f>IFERROR(IF(O$4=$D161,"x",IF(AND(((O$4-$D161)/VLOOKUP($C161,Tableau1[],6,0))=INT(((O$4-$D161)/VLOOKUP($C161,Tableau1[],6,0))),$C161&lt;&gt;""),"S","")),"")</f>
        <v/>
      </c>
      <c r="P161" s="30" t="str">
        <f>IFERROR(IF(P$4=$D161,"x",IF(AND(((P$4-$D161)/VLOOKUP($C161,Tableau1[],6,0))=INT(((P$4-$D161)/VLOOKUP($C161,Tableau1[],6,0))),$C161&lt;&gt;""),"S","")),"")</f>
        <v/>
      </c>
      <c r="Q161" s="30" t="str">
        <f>IFERROR(IF(Q$4=$D161,"x",IF(AND(((Q$4-$D161)/VLOOKUP($C161,Tableau1[],6,0))=INT(((Q$4-$D161)/VLOOKUP($C161,Tableau1[],6,0))),$C161&lt;&gt;""),"S","")),"")</f>
        <v/>
      </c>
      <c r="R161" s="30" t="str">
        <f>IFERROR(IF(R$4=$D161,"x",IF(AND(((R$4-$D161)/VLOOKUP($C161,Tableau1[],6,0))=INT(((R$4-$D161)/VLOOKUP($C161,Tableau1[],6,0))),$C161&lt;&gt;""),"S","")),"")</f>
        <v/>
      </c>
      <c r="S161" s="30" t="str">
        <f>IFERROR(IF(S$4=$D161,"x",IF(AND(((S$4-$D161)/VLOOKUP($C161,Tableau1[],6,0))=INT(((S$4-$D161)/VLOOKUP($C161,Tableau1[],6,0))),$C161&lt;&gt;""),"S","")),"")</f>
        <v>S</v>
      </c>
      <c r="T161" s="30" t="str">
        <f>IFERROR(IF(T$4=$D161,"x",IF(AND(((T$4-$D161)/VLOOKUP($C161,Tableau1[],6,0))=INT(((T$4-$D161)/VLOOKUP($C161,Tableau1[],6,0))),$C161&lt;&gt;""),"S","")),"")</f>
        <v/>
      </c>
      <c r="U161" s="30" t="str">
        <f>IFERROR(IF(U$4=$D161,"x",IF(AND(((U$4-$D161)/VLOOKUP($C161,Tableau1[],6,0))=INT(((U$4-$D161)/VLOOKUP($C161,Tableau1[],6,0))),$C161&lt;&gt;""),"S","")),"")</f>
        <v/>
      </c>
      <c r="V161" s="30" t="str">
        <f>IFERROR(IF(V$4=$D161,"x",IF(AND(((V$4-$D161)/VLOOKUP($C161,Tableau1[],6,0))=INT(((V$4-$D161)/VLOOKUP($C161,Tableau1[],6,0))),$C161&lt;&gt;""),"S","")),"")</f>
        <v/>
      </c>
      <c r="W161" s="30" t="str">
        <f>IFERROR(IF(W$4=$D161,"x",IF(AND(((W$4-$D161)/VLOOKUP($C161,Tableau1[],6,0))=INT(((W$4-$D161)/VLOOKUP($C161,Tableau1[],6,0))),$C161&lt;&gt;""),"S","")),"")</f>
        <v/>
      </c>
      <c r="X161" s="30" t="str">
        <f>IFERROR(IF(X$4=$D161,"x",IF(AND(((X$4-$D161)/VLOOKUP($C161,Tableau1[],6,0))=INT(((X$4-$D161)/VLOOKUP($C161,Tableau1[],6,0))),$C161&lt;&gt;""),"S","")),"")</f>
        <v/>
      </c>
      <c r="Y161" s="30" t="str">
        <f>IFERROR(IF(Y$4=$D161,"x",IF(AND(((Y$4-$D161)/VLOOKUP($C161,Tableau1[],6,0))=INT(((Y$4-$D161)/VLOOKUP($C161,Tableau1[],6,0))),$C161&lt;&gt;""),"S","")),"")</f>
        <v/>
      </c>
      <c r="Z161" s="30" t="str">
        <f>IFERROR(IF(Z$4=$D161,"x",IF(AND(((Z$4-$D161)/VLOOKUP($C161,Tableau1[],6,0))=INT(((Z$4-$D161)/VLOOKUP($C161,Tableau1[],6,0))),$C161&lt;&gt;""),"S","")),"")</f>
        <v>S</v>
      </c>
      <c r="AA161" s="30" t="str">
        <f>IFERROR(IF(AA$4=$D161,"x",IF(AND(((AA$4-$D161)/VLOOKUP($C161,Tableau1[],6,0))=INT(((AA$4-$D161)/VLOOKUP($C161,Tableau1[],6,0))),$C161&lt;&gt;""),"S","")),"")</f>
        <v/>
      </c>
      <c r="AB161" s="30" t="str">
        <f>IFERROR(IF(AB$4=$D161,"x",IF(AND(((AB$4-$D161)/VLOOKUP($C161,Tableau1[],6,0))=INT(((AB$4-$D161)/VLOOKUP($C161,Tableau1[],6,0))),$C161&lt;&gt;""),"S","")),"")</f>
        <v/>
      </c>
      <c r="AC161" s="30" t="str">
        <f>IFERROR(IF(AC$4=$D161,"x",IF(AND(((AC$4-$D161)/VLOOKUP($C161,Tableau1[],6,0))=INT(((AC$4-$D161)/VLOOKUP($C161,Tableau1[],6,0))),$C161&lt;&gt;""),"S","")),"")</f>
        <v/>
      </c>
      <c r="AD161" s="30" t="str">
        <f>IFERROR(IF(AD$4=$D161,"x",IF(AND(((AD$4-$D161)/VLOOKUP($C161,Tableau1[],6,0))=INT(((AD$4-$D161)/VLOOKUP($C161,Tableau1[],6,0))),$C161&lt;&gt;""),"S","")),"")</f>
        <v/>
      </c>
      <c r="AE161" s="30" t="str">
        <f>IFERROR(IF(AE$4=$D161,"x",IF(AND(((AE$4-$D161)/VLOOKUP($C161,Tableau1[],6,0))=INT(((AE$4-$D161)/VLOOKUP($C161,Tableau1[],6,0))),$C161&lt;&gt;""),"S","")),"")</f>
        <v/>
      </c>
      <c r="AF161" s="30" t="str">
        <f>IFERROR(IF(AF$4=$D161,"x",IF(AND(((AF$4-$D161)/VLOOKUP($C161,Tableau1[],6,0))=INT(((AF$4-$D161)/VLOOKUP($C161,Tableau1[],6,0))),$C161&lt;&gt;""),"S","")),"")</f>
        <v/>
      </c>
      <c r="AG161" s="30" t="str">
        <f>IFERROR(IF(AG$4=$D161,"x",IF(AND(((AG$4-$D161)/VLOOKUP($C161,Tableau1[],6,0))=INT(((AG$4-$D161)/VLOOKUP($C161,Tableau1[],6,0))),$C161&lt;&gt;""),"S","")),"")</f>
        <v>S</v>
      </c>
      <c r="AH161" s="54" t="str">
        <f>IFERROR(IF(AH$4=$D161,"x",IF(AND(((AH$4-$D161)/VLOOKUP($C161,Tableau1[],6,0))=INT(((AH$4-$D161)/VLOOKUP($C161,Tableau1[],6,0))),$C161&lt;&gt;""),"S","")),"")</f>
        <v/>
      </c>
      <c r="AK161" s="100"/>
      <c r="AL161" s="100"/>
      <c r="AM161" s="100"/>
      <c r="AN161" s="100"/>
      <c r="AO161" s="100"/>
      <c r="AP161" s="100"/>
      <c r="AQ161" s="100"/>
      <c r="AR161" s="100"/>
      <c r="AS161" s="100"/>
      <c r="AT161" s="100"/>
      <c r="AU161" s="100"/>
      <c r="AV161" s="100"/>
      <c r="AW161" s="100"/>
      <c r="AX161" s="100"/>
      <c r="AY161" s="100"/>
      <c r="AZ161" s="100"/>
      <c r="BA161" s="100"/>
      <c r="BB161" s="100"/>
      <c r="BC161" s="100"/>
      <c r="BD161" s="100"/>
      <c r="BE161" s="100"/>
      <c r="BF161" s="100"/>
      <c r="BG161" s="100"/>
      <c r="BH161" s="100"/>
      <c r="BI161" s="100"/>
      <c r="BJ161" s="100"/>
      <c r="BK161" s="100"/>
      <c r="BL161" s="100"/>
      <c r="BM161" s="100"/>
      <c r="BN161" s="100"/>
      <c r="BO161" s="100"/>
      <c r="BP161" s="100"/>
      <c r="BQ161" s="100"/>
      <c r="BR161" s="100"/>
      <c r="BS161" s="100"/>
      <c r="BT161" s="100"/>
      <c r="BU161" s="100"/>
      <c r="BV161" s="100"/>
      <c r="BW161" s="100"/>
      <c r="BX161" s="100"/>
    </row>
    <row r="162" spans="1:76">
      <c r="A162" s="93"/>
      <c r="B162" s="52"/>
      <c r="C162" s="5" t="s">
        <v>90</v>
      </c>
      <c r="D162" s="18"/>
      <c r="E162" s="15">
        <f>IF(ISBLANK(C162),0,VLOOKUP(C162,Tableau1[],7,0))</f>
        <v>1</v>
      </c>
      <c r="F162" s="24">
        <f t="shared" si="15"/>
        <v>4.3333333333333331E-6</v>
      </c>
      <c r="G162" s="16" t="str">
        <f>IFERROR(IF(G$4=$D162,"x",IF(AND(((G$4-$D162)/VLOOKUP($C162,Tableau1[],6,0))=INT(((G$4-$D162)/VLOOKUP($C162,Tableau1[],6,0))),$C162&lt;&gt;""),"S","")),"")</f>
        <v/>
      </c>
      <c r="H162" s="17" t="str">
        <f>IFERROR(IF(H$4=$D162,"x",IF(AND(((H$4-$D162)/VLOOKUP($C162,Tableau1[],6,0))=INT(((H$4-$D162)/VLOOKUP($C162,Tableau1[],6,0))),$C162&lt;&gt;""),"S","")),"")</f>
        <v/>
      </c>
      <c r="I162" s="17" t="str">
        <f>IFERROR(IF(I$4=$D162,"x",IF(AND(((I$4-$D162)/VLOOKUP($C162,Tableau1[],6,0))=INT(((I$4-$D162)/VLOOKUP($C162,Tableau1[],6,0))),$C162&lt;&gt;""),"S","")),"")</f>
        <v/>
      </c>
      <c r="J162" s="17" t="str">
        <f>IFERROR(IF(J$4=$D162,"x",IF(AND(((J$4-$D162)/VLOOKUP($C162,Tableau1[],6,0))=INT(((J$4-$D162)/VLOOKUP($C162,Tableau1[],6,0))),$C162&lt;&gt;""),"S","")),"")</f>
        <v/>
      </c>
      <c r="K162" s="17" t="str">
        <f>IFERROR(IF(K$4=$D162,"x",IF(AND(((K$4-$D162)/VLOOKUP($C162,Tableau1[],6,0))=INT(((K$4-$D162)/VLOOKUP($C162,Tableau1[],6,0))),$C162&lt;&gt;""),"S","")),"")</f>
        <v/>
      </c>
      <c r="L162" s="17" t="str">
        <f>IFERROR(IF(L$4=$D162,"x",IF(AND(((L$4-$D162)/VLOOKUP($C162,Tableau1[],6,0))=INT(((L$4-$D162)/VLOOKUP($C162,Tableau1[],6,0))),$C162&lt;&gt;""),"S","")),"")</f>
        <v>S</v>
      </c>
      <c r="M162" s="17" t="str">
        <f>IFERROR(IF(M$4=$D162,"x",IF(AND(((M$4-$D162)/VLOOKUP($C162,Tableau1[],6,0))=INT(((M$4-$D162)/VLOOKUP($C162,Tableau1[],6,0))),$C162&lt;&gt;""),"S","")),"")</f>
        <v/>
      </c>
      <c r="N162" s="17" t="str">
        <f>IFERROR(IF(N$4=$D162,"x",IF(AND(((N$4-$D162)/VLOOKUP($C162,Tableau1[],6,0))=INT(((N$4-$D162)/VLOOKUP($C162,Tableau1[],6,0))),$C162&lt;&gt;""),"S","")),"")</f>
        <v/>
      </c>
      <c r="O162" s="17" t="str">
        <f>IFERROR(IF(O$4=$D162,"x",IF(AND(((O$4-$D162)/VLOOKUP($C162,Tableau1[],6,0))=INT(((O$4-$D162)/VLOOKUP($C162,Tableau1[],6,0))),$C162&lt;&gt;""),"S","")),"")</f>
        <v/>
      </c>
      <c r="P162" s="17" t="str">
        <f>IFERROR(IF(P$4=$D162,"x",IF(AND(((P$4-$D162)/VLOOKUP($C162,Tableau1[],6,0))=INT(((P$4-$D162)/VLOOKUP($C162,Tableau1[],6,0))),$C162&lt;&gt;""),"S","")),"")</f>
        <v/>
      </c>
      <c r="Q162" s="17" t="str">
        <f>IFERROR(IF(Q$4=$D162,"x",IF(AND(((Q$4-$D162)/VLOOKUP($C162,Tableau1[],6,0))=INT(((Q$4-$D162)/VLOOKUP($C162,Tableau1[],6,0))),$C162&lt;&gt;""),"S","")),"")</f>
        <v/>
      </c>
      <c r="R162" s="17" t="str">
        <f>IFERROR(IF(R$4=$D162,"x",IF(AND(((R$4-$D162)/VLOOKUP($C162,Tableau1[],6,0))=INT(((R$4-$D162)/VLOOKUP($C162,Tableau1[],6,0))),$C162&lt;&gt;""),"S","")),"")</f>
        <v/>
      </c>
      <c r="S162" s="17" t="str">
        <f>IFERROR(IF(S$4=$D162,"x",IF(AND(((S$4-$D162)/VLOOKUP($C162,Tableau1[],6,0))=INT(((S$4-$D162)/VLOOKUP($C162,Tableau1[],6,0))),$C162&lt;&gt;""),"S","")),"")</f>
        <v>S</v>
      </c>
      <c r="T162" s="17" t="str">
        <f>IFERROR(IF(T$4=$D162,"x",IF(AND(((T$4-$D162)/VLOOKUP($C162,Tableau1[],6,0))=INT(((T$4-$D162)/VLOOKUP($C162,Tableau1[],6,0))),$C162&lt;&gt;""),"S","")),"")</f>
        <v/>
      </c>
      <c r="U162" s="17" t="str">
        <f>IFERROR(IF(U$4=$D162,"x",IF(AND(((U$4-$D162)/VLOOKUP($C162,Tableau1[],6,0))=INT(((U$4-$D162)/VLOOKUP($C162,Tableau1[],6,0))),$C162&lt;&gt;""),"S","")),"")</f>
        <v/>
      </c>
      <c r="V162" s="17" t="str">
        <f>IFERROR(IF(V$4=$D162,"x",IF(AND(((V$4-$D162)/VLOOKUP($C162,Tableau1[],6,0))=INT(((V$4-$D162)/VLOOKUP($C162,Tableau1[],6,0))),$C162&lt;&gt;""),"S","")),"")</f>
        <v/>
      </c>
      <c r="W162" s="17" t="str">
        <f>IFERROR(IF(W$4=$D162,"x",IF(AND(((W$4-$D162)/VLOOKUP($C162,Tableau1[],6,0))=INT(((W$4-$D162)/VLOOKUP($C162,Tableau1[],6,0))),$C162&lt;&gt;""),"S","")),"")</f>
        <v/>
      </c>
      <c r="X162" s="17" t="str">
        <f>IFERROR(IF(X$4=$D162,"x",IF(AND(((X$4-$D162)/VLOOKUP($C162,Tableau1[],6,0))=INT(((X$4-$D162)/VLOOKUP($C162,Tableau1[],6,0))),$C162&lt;&gt;""),"S","")),"")</f>
        <v/>
      </c>
      <c r="Y162" s="17" t="str">
        <f>IFERROR(IF(Y$4=$D162,"x",IF(AND(((Y$4-$D162)/VLOOKUP($C162,Tableau1[],6,0))=INT(((Y$4-$D162)/VLOOKUP($C162,Tableau1[],6,0))),$C162&lt;&gt;""),"S","")),"")</f>
        <v/>
      </c>
      <c r="Z162" s="17" t="str">
        <f>IFERROR(IF(Z$4=$D162,"x",IF(AND(((Z$4-$D162)/VLOOKUP($C162,Tableau1[],6,0))=INT(((Z$4-$D162)/VLOOKUP($C162,Tableau1[],6,0))),$C162&lt;&gt;""),"S","")),"")</f>
        <v>S</v>
      </c>
      <c r="AA162" s="17" t="str">
        <f>IFERROR(IF(AA$4=$D162,"x",IF(AND(((AA$4-$D162)/VLOOKUP($C162,Tableau1[],6,0))=INT(((AA$4-$D162)/VLOOKUP($C162,Tableau1[],6,0))),$C162&lt;&gt;""),"S","")),"")</f>
        <v/>
      </c>
      <c r="AB162" s="17" t="str">
        <f>IFERROR(IF(AB$4=$D162,"x",IF(AND(((AB$4-$D162)/VLOOKUP($C162,Tableau1[],6,0))=INT(((AB$4-$D162)/VLOOKUP($C162,Tableau1[],6,0))),$C162&lt;&gt;""),"S","")),"")</f>
        <v/>
      </c>
      <c r="AC162" s="17" t="str">
        <f>IFERROR(IF(AC$4=$D162,"x",IF(AND(((AC$4-$D162)/VLOOKUP($C162,Tableau1[],6,0))=INT(((AC$4-$D162)/VLOOKUP($C162,Tableau1[],6,0))),$C162&lt;&gt;""),"S","")),"")</f>
        <v/>
      </c>
      <c r="AD162" s="17" t="str">
        <f>IFERROR(IF(AD$4=$D162,"x",IF(AND(((AD$4-$D162)/VLOOKUP($C162,Tableau1[],6,0))=INT(((AD$4-$D162)/VLOOKUP($C162,Tableau1[],6,0))),$C162&lt;&gt;""),"S","")),"")</f>
        <v/>
      </c>
      <c r="AE162" s="17" t="str">
        <f>IFERROR(IF(AE$4=$D162,"x",IF(AND(((AE$4-$D162)/VLOOKUP($C162,Tableau1[],6,0))=INT(((AE$4-$D162)/VLOOKUP($C162,Tableau1[],6,0))),$C162&lt;&gt;""),"S","")),"")</f>
        <v/>
      </c>
      <c r="AF162" s="17" t="str">
        <f>IFERROR(IF(AF$4=$D162,"x",IF(AND(((AF$4-$D162)/VLOOKUP($C162,Tableau1[],6,0))=INT(((AF$4-$D162)/VLOOKUP($C162,Tableau1[],6,0))),$C162&lt;&gt;""),"S","")),"")</f>
        <v/>
      </c>
      <c r="AG162" s="17" t="str">
        <f>IFERROR(IF(AG$4=$D162,"x",IF(AND(((AG$4-$D162)/VLOOKUP($C162,Tableau1[],6,0))=INT(((AG$4-$D162)/VLOOKUP($C162,Tableau1[],6,0))),$C162&lt;&gt;""),"S","")),"")</f>
        <v>S</v>
      </c>
      <c r="AH162" s="55" t="str">
        <f>IFERROR(IF(AH$4=$D162,"x",IF(AND(((AH$4-$D162)/VLOOKUP($C162,Tableau1[],6,0))=INT(((AH$4-$D162)/VLOOKUP($C162,Tableau1[],6,0))),$C162&lt;&gt;""),"S","")),"")</f>
        <v/>
      </c>
      <c r="AK162" s="100"/>
      <c r="AL162" s="100"/>
      <c r="AM162" s="100"/>
      <c r="AN162" s="100"/>
      <c r="AO162" s="100"/>
      <c r="AP162" s="100"/>
      <c r="AQ162" s="100"/>
      <c r="AR162" s="100"/>
      <c r="AS162" s="100"/>
      <c r="AT162" s="100"/>
      <c r="AU162" s="100"/>
      <c r="AV162" s="100"/>
      <c r="AW162" s="100"/>
      <c r="AX162" s="100"/>
      <c r="AY162" s="100"/>
      <c r="AZ162" s="100"/>
      <c r="BA162" s="100"/>
      <c r="BB162" s="100"/>
      <c r="BC162" s="100"/>
      <c r="BD162" s="100"/>
      <c r="BE162" s="100"/>
      <c r="BF162" s="100"/>
      <c r="BG162" s="100"/>
      <c r="BH162" s="100"/>
      <c r="BI162" s="100"/>
      <c r="BJ162" s="100"/>
      <c r="BK162" s="100"/>
      <c r="BL162" s="100"/>
      <c r="BM162" s="100"/>
      <c r="BN162" s="100"/>
      <c r="BO162" s="100"/>
      <c r="BP162" s="100"/>
      <c r="BQ162" s="100"/>
      <c r="BR162" s="100"/>
      <c r="BS162" s="100"/>
      <c r="BT162" s="100"/>
      <c r="BU162" s="100"/>
      <c r="BV162" s="100"/>
      <c r="BW162" s="100"/>
      <c r="BX162" s="100"/>
    </row>
    <row r="163" spans="1:76">
      <c r="A163" s="93"/>
      <c r="B163" s="52"/>
      <c r="C163" s="5" t="s">
        <v>91</v>
      </c>
      <c r="D163" s="18">
        <f>IF(ISBLANK(C163),0,VLOOKUP(C163,Tableau1[],2,0))</f>
        <v>0</v>
      </c>
      <c r="E163" s="15">
        <f>IF(ISBLANK(C163),0,VLOOKUP(C163,Tableau1[],7,0))</f>
        <v>5</v>
      </c>
      <c r="F163" s="24">
        <f t="shared" si="15"/>
        <v>2.1666666666666667E-5</v>
      </c>
      <c r="G163" s="16" t="str">
        <f>IFERROR(IF(G$4=$D163,"x",IF(AND(((G$4-$D163)/VLOOKUP($C163,Tableau1[],6,0))=INT(((G$4-$D163)/VLOOKUP($C163,Tableau1[],6,0))),$C163&lt;&gt;""),"S","")),"")</f>
        <v/>
      </c>
      <c r="H163" s="17" t="str">
        <f>IFERROR(IF(H$4=$D163,"x",IF(AND(((H$4-$D163)/VLOOKUP($C163,Tableau1[],6,0))=INT(((H$4-$D163)/VLOOKUP($C163,Tableau1[],6,0))),$C163&lt;&gt;""),"S","")),"")</f>
        <v/>
      </c>
      <c r="I163" s="17" t="str">
        <f>IFERROR(IF(I$4=$D163,"x",IF(AND(((I$4-$D163)/VLOOKUP($C163,Tableau1[],6,0))=INT(((I$4-$D163)/VLOOKUP($C163,Tableau1[],6,0))),$C163&lt;&gt;""),"S","")),"")</f>
        <v/>
      </c>
      <c r="J163" s="17" t="str">
        <f>IFERROR(IF(J$4=$D163,"x",IF(AND(((J$4-$D163)/VLOOKUP($C163,Tableau1[],6,0))=INT(((J$4-$D163)/VLOOKUP($C163,Tableau1[],6,0))),$C163&lt;&gt;""),"S","")),"")</f>
        <v/>
      </c>
      <c r="K163" s="17" t="str">
        <f>IFERROR(IF(K$4=$D163,"x",IF(AND(((K$4-$D163)/VLOOKUP($C163,Tableau1[],6,0))=INT(((K$4-$D163)/VLOOKUP($C163,Tableau1[],6,0))),$C163&lt;&gt;""),"S","")),"")</f>
        <v/>
      </c>
      <c r="L163" s="17" t="str">
        <f>IFERROR(IF(L$4=$D163,"x",IF(AND(((L$4-$D163)/VLOOKUP($C163,Tableau1[],6,0))=INT(((L$4-$D163)/VLOOKUP($C163,Tableau1[],6,0))),$C163&lt;&gt;""),"S","")),"")</f>
        <v>S</v>
      </c>
      <c r="M163" s="17" t="str">
        <f>IFERROR(IF(M$4=$D163,"x",IF(AND(((M$4-$D163)/VLOOKUP($C163,Tableau1[],6,0))=INT(((M$4-$D163)/VLOOKUP($C163,Tableau1[],6,0))),$C163&lt;&gt;""),"S","")),"")</f>
        <v/>
      </c>
      <c r="N163" s="17" t="str">
        <f>IFERROR(IF(N$4=$D163,"x",IF(AND(((N$4-$D163)/VLOOKUP($C163,Tableau1[],6,0))=INT(((N$4-$D163)/VLOOKUP($C163,Tableau1[],6,0))),$C163&lt;&gt;""),"S","")),"")</f>
        <v/>
      </c>
      <c r="O163" s="17" t="str">
        <f>IFERROR(IF(O$4=$D163,"x",IF(AND(((O$4-$D163)/VLOOKUP($C163,Tableau1[],6,0))=INT(((O$4-$D163)/VLOOKUP($C163,Tableau1[],6,0))),$C163&lt;&gt;""),"S","")),"")</f>
        <v/>
      </c>
      <c r="P163" s="17" t="str">
        <f>IFERROR(IF(P$4=$D163,"x",IF(AND(((P$4-$D163)/VLOOKUP($C163,Tableau1[],6,0))=INT(((P$4-$D163)/VLOOKUP($C163,Tableau1[],6,0))),$C163&lt;&gt;""),"S","")),"")</f>
        <v/>
      </c>
      <c r="Q163" s="17" t="str">
        <f>IFERROR(IF(Q$4=$D163,"x",IF(AND(((Q$4-$D163)/VLOOKUP($C163,Tableau1[],6,0))=INT(((Q$4-$D163)/VLOOKUP($C163,Tableau1[],6,0))),$C163&lt;&gt;""),"S","")),"")</f>
        <v/>
      </c>
      <c r="R163" s="17" t="str">
        <f>IFERROR(IF(R$4=$D163,"x",IF(AND(((R$4-$D163)/VLOOKUP($C163,Tableau1[],6,0))=INT(((R$4-$D163)/VLOOKUP($C163,Tableau1[],6,0))),$C163&lt;&gt;""),"S","")),"")</f>
        <v/>
      </c>
      <c r="S163" s="17" t="str">
        <f>IFERROR(IF(S$4=$D163,"x",IF(AND(((S$4-$D163)/VLOOKUP($C163,Tableau1[],6,0))=INT(((S$4-$D163)/VLOOKUP($C163,Tableau1[],6,0))),$C163&lt;&gt;""),"S","")),"")</f>
        <v>S</v>
      </c>
      <c r="T163" s="17" t="str">
        <f>IFERROR(IF(T$4=$D163,"x",IF(AND(((T$4-$D163)/VLOOKUP($C163,Tableau1[],6,0))=INT(((T$4-$D163)/VLOOKUP($C163,Tableau1[],6,0))),$C163&lt;&gt;""),"S","")),"")</f>
        <v/>
      </c>
      <c r="U163" s="17" t="str">
        <f>IFERROR(IF(U$4=$D163,"x",IF(AND(((U$4-$D163)/VLOOKUP($C163,Tableau1[],6,0))=INT(((U$4-$D163)/VLOOKUP($C163,Tableau1[],6,0))),$C163&lt;&gt;""),"S","")),"")</f>
        <v/>
      </c>
      <c r="V163" s="17" t="str">
        <f>IFERROR(IF(V$4=$D163,"x",IF(AND(((V$4-$D163)/VLOOKUP($C163,Tableau1[],6,0))=INT(((V$4-$D163)/VLOOKUP($C163,Tableau1[],6,0))),$C163&lt;&gt;""),"S","")),"")</f>
        <v/>
      </c>
      <c r="W163" s="17" t="str">
        <f>IFERROR(IF(W$4=$D163,"x",IF(AND(((W$4-$D163)/VLOOKUP($C163,Tableau1[],6,0))=INT(((W$4-$D163)/VLOOKUP($C163,Tableau1[],6,0))),$C163&lt;&gt;""),"S","")),"")</f>
        <v/>
      </c>
      <c r="X163" s="17" t="str">
        <f>IFERROR(IF(X$4=$D163,"x",IF(AND(((X$4-$D163)/VLOOKUP($C163,Tableau1[],6,0))=INT(((X$4-$D163)/VLOOKUP($C163,Tableau1[],6,0))),$C163&lt;&gt;""),"S","")),"")</f>
        <v/>
      </c>
      <c r="Y163" s="17" t="str">
        <f>IFERROR(IF(Y$4=$D163,"x",IF(AND(((Y$4-$D163)/VLOOKUP($C163,Tableau1[],6,0))=INT(((Y$4-$D163)/VLOOKUP($C163,Tableau1[],6,0))),$C163&lt;&gt;""),"S","")),"")</f>
        <v/>
      </c>
      <c r="Z163" s="17" t="str">
        <f>IFERROR(IF(Z$4=$D163,"x",IF(AND(((Z$4-$D163)/VLOOKUP($C163,Tableau1[],6,0))=INT(((Z$4-$D163)/VLOOKUP($C163,Tableau1[],6,0))),$C163&lt;&gt;""),"S","")),"")</f>
        <v>S</v>
      </c>
      <c r="AA163" s="17" t="str">
        <f>IFERROR(IF(AA$4=$D163,"x",IF(AND(((AA$4-$D163)/VLOOKUP($C163,Tableau1[],6,0))=INT(((AA$4-$D163)/VLOOKUP($C163,Tableau1[],6,0))),$C163&lt;&gt;""),"S","")),"")</f>
        <v/>
      </c>
      <c r="AB163" s="17" t="str">
        <f>IFERROR(IF(AB$4=$D163,"x",IF(AND(((AB$4-$D163)/VLOOKUP($C163,Tableau1[],6,0))=INT(((AB$4-$D163)/VLOOKUP($C163,Tableau1[],6,0))),$C163&lt;&gt;""),"S","")),"")</f>
        <v/>
      </c>
      <c r="AC163" s="17" t="str">
        <f>IFERROR(IF(AC$4=$D163,"x",IF(AND(((AC$4-$D163)/VLOOKUP($C163,Tableau1[],6,0))=INT(((AC$4-$D163)/VLOOKUP($C163,Tableau1[],6,0))),$C163&lt;&gt;""),"S","")),"")</f>
        <v/>
      </c>
      <c r="AD163" s="17" t="str">
        <f>IFERROR(IF(AD$4=$D163,"x",IF(AND(((AD$4-$D163)/VLOOKUP($C163,Tableau1[],6,0))=INT(((AD$4-$D163)/VLOOKUP($C163,Tableau1[],6,0))),$C163&lt;&gt;""),"S","")),"")</f>
        <v/>
      </c>
      <c r="AE163" s="17" t="str">
        <f>IFERROR(IF(AE$4=$D163,"x",IF(AND(((AE$4-$D163)/VLOOKUP($C163,Tableau1[],6,0))=INT(((AE$4-$D163)/VLOOKUP($C163,Tableau1[],6,0))),$C163&lt;&gt;""),"S","")),"")</f>
        <v/>
      </c>
      <c r="AF163" s="17" t="str">
        <f>IFERROR(IF(AF$4=$D163,"x",IF(AND(((AF$4-$D163)/VLOOKUP($C163,Tableau1[],6,0))=INT(((AF$4-$D163)/VLOOKUP($C163,Tableau1[],6,0))),$C163&lt;&gt;""),"S","")),"")</f>
        <v/>
      </c>
      <c r="AG163" s="17" t="str">
        <f>IFERROR(IF(AG$4=$D163,"x",IF(AND(((AG$4-$D163)/VLOOKUP($C163,Tableau1[],6,0))=INT(((AG$4-$D163)/VLOOKUP($C163,Tableau1[],6,0))),$C163&lt;&gt;""),"S","")),"")</f>
        <v>S</v>
      </c>
      <c r="AH163" s="55" t="str">
        <f>IFERROR(IF(AH$4=$D163,"x",IF(AND(((AH$4-$D163)/VLOOKUP($C163,Tableau1[],6,0))=INT(((AH$4-$D163)/VLOOKUP($C163,Tableau1[],6,0))),$C163&lt;&gt;""),"S","")),"")</f>
        <v/>
      </c>
      <c r="AK163" s="100"/>
      <c r="AL163" s="100"/>
      <c r="AM163" s="100"/>
      <c r="AN163" s="100"/>
      <c r="AO163" s="100"/>
      <c r="AP163" s="100"/>
      <c r="AQ163" s="100"/>
      <c r="AR163" s="100"/>
      <c r="AS163" s="100"/>
      <c r="AT163" s="100"/>
      <c r="AU163" s="100"/>
      <c r="AV163" s="100"/>
      <c r="AW163" s="100"/>
      <c r="AX163" s="100"/>
      <c r="AY163" s="100"/>
      <c r="AZ163" s="100"/>
      <c r="BA163" s="100"/>
      <c r="BB163" s="100"/>
      <c r="BC163" s="100"/>
      <c r="BD163" s="100"/>
      <c r="BE163" s="100"/>
      <c r="BF163" s="100"/>
      <c r="BG163" s="100"/>
      <c r="BH163" s="100"/>
      <c r="BI163" s="100"/>
      <c r="BJ163" s="100"/>
      <c r="BK163" s="100"/>
      <c r="BL163" s="100"/>
      <c r="BM163" s="100"/>
      <c r="BN163" s="100"/>
      <c r="BO163" s="100"/>
      <c r="BP163" s="100"/>
      <c r="BQ163" s="100"/>
      <c r="BR163" s="100"/>
      <c r="BS163" s="100"/>
      <c r="BT163" s="100"/>
      <c r="BU163" s="100"/>
      <c r="BV163" s="100"/>
      <c r="BW163" s="100"/>
      <c r="BX163" s="100"/>
    </row>
    <row r="164" spans="1:76">
      <c r="A164" s="93"/>
      <c r="B164" s="52"/>
      <c r="C164" s="5" t="s">
        <v>92</v>
      </c>
      <c r="D164" s="18">
        <f>IF(ISBLANK(C164),0,VLOOKUP(C164,Tableau1[],2,0))</f>
        <v>0</v>
      </c>
      <c r="E164" s="15">
        <f>IF(ISBLANK(C164),0,VLOOKUP(C164,Tableau1[],7,0))</f>
        <v>2</v>
      </c>
      <c r="F164" s="24">
        <f t="shared" si="15"/>
        <v>8.6666666666666661E-6</v>
      </c>
      <c r="G164" s="16" t="str">
        <f>IFERROR(IF(G$4=$D164,"x",IF(AND(((G$4-$D164)/VLOOKUP($C164,Tableau1[],6,0))=INT(((G$4-$D164)/VLOOKUP($C164,Tableau1[],6,0))),$C164&lt;&gt;""),"S","")),"")</f>
        <v/>
      </c>
      <c r="H164" s="17" t="str">
        <f>IFERROR(IF(H$4=$D164,"x",IF(AND(((H$4-$D164)/VLOOKUP($C164,Tableau1[],6,0))=INT(((H$4-$D164)/VLOOKUP($C164,Tableau1[],6,0))),$C164&lt;&gt;""),"S","")),"")</f>
        <v/>
      </c>
      <c r="I164" s="17" t="str">
        <f>IFERROR(IF(I$4=$D164,"x",IF(AND(((I$4-$D164)/VLOOKUP($C164,Tableau1[],6,0))=INT(((I$4-$D164)/VLOOKUP($C164,Tableau1[],6,0))),$C164&lt;&gt;""),"S","")),"")</f>
        <v/>
      </c>
      <c r="J164" s="17" t="str">
        <f>IFERROR(IF(J$4=$D164,"x",IF(AND(((J$4-$D164)/VLOOKUP($C164,Tableau1[],6,0))=INT(((J$4-$D164)/VLOOKUP($C164,Tableau1[],6,0))),$C164&lt;&gt;""),"S","")),"")</f>
        <v/>
      </c>
      <c r="K164" s="17" t="str">
        <f>IFERROR(IF(K$4=$D164,"x",IF(AND(((K$4-$D164)/VLOOKUP($C164,Tableau1[],6,0))=INT(((K$4-$D164)/VLOOKUP($C164,Tableau1[],6,0))),$C164&lt;&gt;""),"S","")),"")</f>
        <v/>
      </c>
      <c r="L164" s="17" t="str">
        <f>IFERROR(IF(L$4=$D164,"x",IF(AND(((L$4-$D164)/VLOOKUP($C164,Tableau1[],6,0))=INT(((L$4-$D164)/VLOOKUP($C164,Tableau1[],6,0))),$C164&lt;&gt;""),"S","")),"")</f>
        <v>S</v>
      </c>
      <c r="M164" s="17" t="str">
        <f>IFERROR(IF(M$4=$D164,"x",IF(AND(((M$4-$D164)/VLOOKUP($C164,Tableau1[],6,0))=INT(((M$4-$D164)/VLOOKUP($C164,Tableau1[],6,0))),$C164&lt;&gt;""),"S","")),"")</f>
        <v/>
      </c>
      <c r="N164" s="17" t="str">
        <f>IFERROR(IF(N$4=$D164,"x",IF(AND(((N$4-$D164)/VLOOKUP($C164,Tableau1[],6,0))=INT(((N$4-$D164)/VLOOKUP($C164,Tableau1[],6,0))),$C164&lt;&gt;""),"S","")),"")</f>
        <v/>
      </c>
      <c r="O164" s="17" t="str">
        <f>IFERROR(IF(O$4=$D164,"x",IF(AND(((O$4-$D164)/VLOOKUP($C164,Tableau1[],6,0))=INT(((O$4-$D164)/VLOOKUP($C164,Tableau1[],6,0))),$C164&lt;&gt;""),"S","")),"")</f>
        <v/>
      </c>
      <c r="P164" s="17" t="str">
        <f>IFERROR(IF(P$4=$D164,"x",IF(AND(((P$4-$D164)/VLOOKUP($C164,Tableau1[],6,0))=INT(((P$4-$D164)/VLOOKUP($C164,Tableau1[],6,0))),$C164&lt;&gt;""),"S","")),"")</f>
        <v/>
      </c>
      <c r="Q164" s="17" t="str">
        <f>IFERROR(IF(Q$4=$D164,"x",IF(AND(((Q$4-$D164)/VLOOKUP($C164,Tableau1[],6,0))=INT(((Q$4-$D164)/VLOOKUP($C164,Tableau1[],6,0))),$C164&lt;&gt;""),"S","")),"")</f>
        <v/>
      </c>
      <c r="R164" s="17" t="str">
        <f>IFERROR(IF(R$4=$D164,"x",IF(AND(((R$4-$D164)/VLOOKUP($C164,Tableau1[],6,0))=INT(((R$4-$D164)/VLOOKUP($C164,Tableau1[],6,0))),$C164&lt;&gt;""),"S","")),"")</f>
        <v/>
      </c>
      <c r="S164" s="17" t="str">
        <f>IFERROR(IF(S$4=$D164,"x",IF(AND(((S$4-$D164)/VLOOKUP($C164,Tableau1[],6,0))=INT(((S$4-$D164)/VLOOKUP($C164,Tableau1[],6,0))),$C164&lt;&gt;""),"S","")),"")</f>
        <v>S</v>
      </c>
      <c r="T164" s="17" t="str">
        <f>IFERROR(IF(T$4=$D164,"x",IF(AND(((T$4-$D164)/VLOOKUP($C164,Tableau1[],6,0))=INT(((T$4-$D164)/VLOOKUP($C164,Tableau1[],6,0))),$C164&lt;&gt;""),"S","")),"")</f>
        <v/>
      </c>
      <c r="U164" s="17" t="str">
        <f>IFERROR(IF(U$4=$D164,"x",IF(AND(((U$4-$D164)/VLOOKUP($C164,Tableau1[],6,0))=INT(((U$4-$D164)/VLOOKUP($C164,Tableau1[],6,0))),$C164&lt;&gt;""),"S","")),"")</f>
        <v/>
      </c>
      <c r="V164" s="17" t="str">
        <f>IFERROR(IF(V$4=$D164,"x",IF(AND(((V$4-$D164)/VLOOKUP($C164,Tableau1[],6,0))=INT(((V$4-$D164)/VLOOKUP($C164,Tableau1[],6,0))),$C164&lt;&gt;""),"S","")),"")</f>
        <v/>
      </c>
      <c r="W164" s="17" t="str">
        <f>IFERROR(IF(W$4=$D164,"x",IF(AND(((W$4-$D164)/VLOOKUP($C164,Tableau1[],6,0))=INT(((W$4-$D164)/VLOOKUP($C164,Tableau1[],6,0))),$C164&lt;&gt;""),"S","")),"")</f>
        <v/>
      </c>
      <c r="X164" s="17" t="str">
        <f>IFERROR(IF(X$4=$D164,"x",IF(AND(((X$4-$D164)/VLOOKUP($C164,Tableau1[],6,0))=INT(((X$4-$D164)/VLOOKUP($C164,Tableau1[],6,0))),$C164&lt;&gt;""),"S","")),"")</f>
        <v/>
      </c>
      <c r="Y164" s="17" t="str">
        <f>IFERROR(IF(Y$4=$D164,"x",IF(AND(((Y$4-$D164)/VLOOKUP($C164,Tableau1[],6,0))=INT(((Y$4-$D164)/VLOOKUP($C164,Tableau1[],6,0))),$C164&lt;&gt;""),"S","")),"")</f>
        <v/>
      </c>
      <c r="Z164" s="17" t="str">
        <f>IFERROR(IF(Z$4=$D164,"x",IF(AND(((Z$4-$D164)/VLOOKUP($C164,Tableau1[],6,0))=INT(((Z$4-$D164)/VLOOKUP($C164,Tableau1[],6,0))),$C164&lt;&gt;""),"S","")),"")</f>
        <v>S</v>
      </c>
      <c r="AA164" s="17" t="str">
        <f>IFERROR(IF(AA$4=$D164,"x",IF(AND(((AA$4-$D164)/VLOOKUP($C164,Tableau1[],6,0))=INT(((AA$4-$D164)/VLOOKUP($C164,Tableau1[],6,0))),$C164&lt;&gt;""),"S","")),"")</f>
        <v/>
      </c>
      <c r="AB164" s="17" t="str">
        <f>IFERROR(IF(AB$4=$D164,"x",IF(AND(((AB$4-$D164)/VLOOKUP($C164,Tableau1[],6,0))=INT(((AB$4-$D164)/VLOOKUP($C164,Tableau1[],6,0))),$C164&lt;&gt;""),"S","")),"")</f>
        <v/>
      </c>
      <c r="AC164" s="17" t="str">
        <f>IFERROR(IF(AC$4=$D164,"x",IF(AND(((AC$4-$D164)/VLOOKUP($C164,Tableau1[],6,0))=INT(((AC$4-$D164)/VLOOKUP($C164,Tableau1[],6,0))),$C164&lt;&gt;""),"S","")),"")</f>
        <v/>
      </c>
      <c r="AD164" s="17" t="str">
        <f>IFERROR(IF(AD$4=$D164,"x",IF(AND(((AD$4-$D164)/VLOOKUP($C164,Tableau1[],6,0))=INT(((AD$4-$D164)/VLOOKUP($C164,Tableau1[],6,0))),$C164&lt;&gt;""),"S","")),"")</f>
        <v/>
      </c>
      <c r="AE164" s="17" t="str">
        <f>IFERROR(IF(AE$4=$D164,"x",IF(AND(((AE$4-$D164)/VLOOKUP($C164,Tableau1[],6,0))=INT(((AE$4-$D164)/VLOOKUP($C164,Tableau1[],6,0))),$C164&lt;&gt;""),"S","")),"")</f>
        <v/>
      </c>
      <c r="AF164" s="17" t="str">
        <f>IFERROR(IF(AF$4=$D164,"x",IF(AND(((AF$4-$D164)/VLOOKUP($C164,Tableau1[],6,0))=INT(((AF$4-$D164)/VLOOKUP($C164,Tableau1[],6,0))),$C164&lt;&gt;""),"S","")),"")</f>
        <v/>
      </c>
      <c r="AG164" s="17" t="str">
        <f>IFERROR(IF(AG$4=$D164,"x",IF(AND(((AG$4-$D164)/VLOOKUP($C164,Tableau1[],6,0))=INT(((AG$4-$D164)/VLOOKUP($C164,Tableau1[],6,0))),$C164&lt;&gt;""),"S","")),"")</f>
        <v>S</v>
      </c>
      <c r="AH164" s="55" t="str">
        <f>IFERROR(IF(AH$4=$D164,"x",IF(AND(((AH$4-$D164)/VLOOKUP($C164,Tableau1[],6,0))=INT(((AH$4-$D164)/VLOOKUP($C164,Tableau1[],6,0))),$C164&lt;&gt;""),"S","")),"")</f>
        <v/>
      </c>
      <c r="AK164" s="100"/>
      <c r="AL164" s="100"/>
      <c r="AM164" s="100"/>
      <c r="AN164" s="100"/>
      <c r="AO164" s="100"/>
      <c r="AP164" s="100"/>
      <c r="AQ164" s="100"/>
      <c r="AR164" s="100"/>
      <c r="AS164" s="100"/>
      <c r="AT164" s="100"/>
      <c r="AU164" s="100"/>
      <c r="AV164" s="100"/>
      <c r="AW164" s="100"/>
      <c r="AX164" s="100"/>
      <c r="AY164" s="100"/>
      <c r="AZ164" s="100"/>
      <c r="BA164" s="100"/>
      <c r="BB164" s="100"/>
      <c r="BC164" s="100"/>
      <c r="BD164" s="100"/>
      <c r="BE164" s="100"/>
      <c r="BF164" s="100"/>
      <c r="BG164" s="100"/>
      <c r="BH164" s="100"/>
      <c r="BI164" s="100"/>
      <c r="BJ164" s="100"/>
      <c r="BK164" s="100"/>
      <c r="BL164" s="100"/>
      <c r="BM164" s="100"/>
      <c r="BN164" s="100"/>
      <c r="BO164" s="100"/>
      <c r="BP164" s="100"/>
      <c r="BQ164" s="100"/>
      <c r="BR164" s="100"/>
      <c r="BS164" s="100"/>
      <c r="BT164" s="100"/>
      <c r="BU164" s="100"/>
      <c r="BV164" s="100"/>
      <c r="BW164" s="100"/>
      <c r="BX164" s="100"/>
    </row>
    <row r="165" spans="1:76">
      <c r="A165" s="93"/>
      <c r="B165" s="52"/>
      <c r="C165" s="5" t="s">
        <v>93</v>
      </c>
      <c r="D165" s="18">
        <f>IF(ISBLANK(C165),0,VLOOKUP(C165,Tableau1[],2,0))</f>
        <v>0</v>
      </c>
      <c r="E165" s="15">
        <f>IF(ISBLANK(C165),0,VLOOKUP(C165,Tableau1[],7,0))</f>
        <v>20</v>
      </c>
      <c r="F165" s="24">
        <f t="shared" si="15"/>
        <v>8.6666666666666668E-5</v>
      </c>
      <c r="G165" s="16" t="str">
        <f>IFERROR(IF(G$4=$D165,"x",IF(AND(((G$4-$D165)/VLOOKUP($C165,Tableau1[],6,0))=INT(((G$4-$D165)/VLOOKUP($C165,Tableau1[],6,0))),$C165&lt;&gt;""),"S","")),"")</f>
        <v/>
      </c>
      <c r="H165" s="17" t="str">
        <f>IFERROR(IF(H$4=$D165,"x",IF(AND(((H$4-$D165)/VLOOKUP($C165,Tableau1[],6,0))=INT(((H$4-$D165)/VLOOKUP($C165,Tableau1[],6,0))),$C165&lt;&gt;""),"S","")),"")</f>
        <v/>
      </c>
      <c r="I165" s="17" t="str">
        <f>IFERROR(IF(I$4=$D165,"x",IF(AND(((I$4-$D165)/VLOOKUP($C165,Tableau1[],6,0))=INT(((I$4-$D165)/VLOOKUP($C165,Tableau1[],6,0))),$C165&lt;&gt;""),"S","")),"")</f>
        <v/>
      </c>
      <c r="J165" s="17" t="str">
        <f>IFERROR(IF(J$4=$D165,"x",IF(AND(((J$4-$D165)/VLOOKUP($C165,Tableau1[],6,0))=INT(((J$4-$D165)/VLOOKUP($C165,Tableau1[],6,0))),$C165&lt;&gt;""),"S","")),"")</f>
        <v/>
      </c>
      <c r="K165" s="17" t="str">
        <f>IFERROR(IF(K$4=$D165,"x",IF(AND(((K$4-$D165)/VLOOKUP($C165,Tableau1[],6,0))=INT(((K$4-$D165)/VLOOKUP($C165,Tableau1[],6,0))),$C165&lt;&gt;""),"S","")),"")</f>
        <v/>
      </c>
      <c r="L165" s="17" t="str">
        <f>IFERROR(IF(L$4=$D165,"x",IF(AND(((L$4-$D165)/VLOOKUP($C165,Tableau1[],6,0))=INT(((L$4-$D165)/VLOOKUP($C165,Tableau1[],6,0))),$C165&lt;&gt;""),"S","")),"")</f>
        <v>S</v>
      </c>
      <c r="M165" s="17" t="str">
        <f>IFERROR(IF(M$4=$D165,"x",IF(AND(((M$4-$D165)/VLOOKUP($C165,Tableau1[],6,0))=INT(((M$4-$D165)/VLOOKUP($C165,Tableau1[],6,0))),$C165&lt;&gt;""),"S","")),"")</f>
        <v/>
      </c>
      <c r="N165" s="17" t="str">
        <f>IFERROR(IF(N$4=$D165,"x",IF(AND(((N$4-$D165)/VLOOKUP($C165,Tableau1[],6,0))=INT(((N$4-$D165)/VLOOKUP($C165,Tableau1[],6,0))),$C165&lt;&gt;""),"S","")),"")</f>
        <v/>
      </c>
      <c r="O165" s="17" t="str">
        <f>IFERROR(IF(O$4=$D165,"x",IF(AND(((O$4-$D165)/VLOOKUP($C165,Tableau1[],6,0))=INT(((O$4-$D165)/VLOOKUP($C165,Tableau1[],6,0))),$C165&lt;&gt;""),"S","")),"")</f>
        <v/>
      </c>
      <c r="P165" s="17" t="str">
        <f>IFERROR(IF(P$4=$D165,"x",IF(AND(((P$4-$D165)/VLOOKUP($C165,Tableau1[],6,0))=INT(((P$4-$D165)/VLOOKUP($C165,Tableau1[],6,0))),$C165&lt;&gt;""),"S","")),"")</f>
        <v/>
      </c>
      <c r="Q165" s="17" t="str">
        <f>IFERROR(IF(Q$4=$D165,"x",IF(AND(((Q$4-$D165)/VLOOKUP($C165,Tableau1[],6,0))=INT(((Q$4-$D165)/VLOOKUP($C165,Tableau1[],6,0))),$C165&lt;&gt;""),"S","")),"")</f>
        <v/>
      </c>
      <c r="R165" s="17" t="str">
        <f>IFERROR(IF(R$4=$D165,"x",IF(AND(((R$4-$D165)/VLOOKUP($C165,Tableau1[],6,0))=INT(((R$4-$D165)/VLOOKUP($C165,Tableau1[],6,0))),$C165&lt;&gt;""),"S","")),"")</f>
        <v/>
      </c>
      <c r="S165" s="17" t="str">
        <f>IFERROR(IF(S$4=$D165,"x",IF(AND(((S$4-$D165)/VLOOKUP($C165,Tableau1[],6,0))=INT(((S$4-$D165)/VLOOKUP($C165,Tableau1[],6,0))),$C165&lt;&gt;""),"S","")),"")</f>
        <v>S</v>
      </c>
      <c r="T165" s="17" t="str">
        <f>IFERROR(IF(T$4=$D165,"x",IF(AND(((T$4-$D165)/VLOOKUP($C165,Tableau1[],6,0))=INT(((T$4-$D165)/VLOOKUP($C165,Tableau1[],6,0))),$C165&lt;&gt;""),"S","")),"")</f>
        <v/>
      </c>
      <c r="U165" s="17" t="str">
        <f>IFERROR(IF(U$4=$D165,"x",IF(AND(((U$4-$D165)/VLOOKUP($C165,Tableau1[],6,0))=INT(((U$4-$D165)/VLOOKUP($C165,Tableau1[],6,0))),$C165&lt;&gt;""),"S","")),"")</f>
        <v/>
      </c>
      <c r="V165" s="17" t="str">
        <f>IFERROR(IF(V$4=$D165,"x",IF(AND(((V$4-$D165)/VLOOKUP($C165,Tableau1[],6,0))=INT(((V$4-$D165)/VLOOKUP($C165,Tableau1[],6,0))),$C165&lt;&gt;""),"S","")),"")</f>
        <v/>
      </c>
      <c r="W165" s="17" t="str">
        <f>IFERROR(IF(W$4=$D165,"x",IF(AND(((W$4-$D165)/VLOOKUP($C165,Tableau1[],6,0))=INT(((W$4-$D165)/VLOOKUP($C165,Tableau1[],6,0))),$C165&lt;&gt;""),"S","")),"")</f>
        <v/>
      </c>
      <c r="X165" s="17" t="str">
        <f>IFERROR(IF(X$4=$D165,"x",IF(AND(((X$4-$D165)/VLOOKUP($C165,Tableau1[],6,0))=INT(((X$4-$D165)/VLOOKUP($C165,Tableau1[],6,0))),$C165&lt;&gt;""),"S","")),"")</f>
        <v/>
      </c>
      <c r="Y165" s="17" t="str">
        <f>IFERROR(IF(Y$4=$D165,"x",IF(AND(((Y$4-$D165)/VLOOKUP($C165,Tableau1[],6,0))=INT(((Y$4-$D165)/VLOOKUP($C165,Tableau1[],6,0))),$C165&lt;&gt;""),"S","")),"")</f>
        <v/>
      </c>
      <c r="Z165" s="17" t="str">
        <f>IFERROR(IF(Z$4=$D165,"x",IF(AND(((Z$4-$D165)/VLOOKUP($C165,Tableau1[],6,0))=INT(((Z$4-$D165)/VLOOKUP($C165,Tableau1[],6,0))),$C165&lt;&gt;""),"S","")),"")</f>
        <v>S</v>
      </c>
      <c r="AA165" s="17" t="str">
        <f>IFERROR(IF(AA$4=$D165,"x",IF(AND(((AA$4-$D165)/VLOOKUP($C165,Tableau1[],6,0))=INT(((AA$4-$D165)/VLOOKUP($C165,Tableau1[],6,0))),$C165&lt;&gt;""),"S","")),"")</f>
        <v/>
      </c>
      <c r="AB165" s="17" t="str">
        <f>IFERROR(IF(AB$4=$D165,"x",IF(AND(((AB$4-$D165)/VLOOKUP($C165,Tableau1[],6,0))=INT(((AB$4-$D165)/VLOOKUP($C165,Tableau1[],6,0))),$C165&lt;&gt;""),"S","")),"")</f>
        <v/>
      </c>
      <c r="AC165" s="17" t="str">
        <f>IFERROR(IF(AC$4=$D165,"x",IF(AND(((AC$4-$D165)/VLOOKUP($C165,Tableau1[],6,0))=INT(((AC$4-$D165)/VLOOKUP($C165,Tableau1[],6,0))),$C165&lt;&gt;""),"S","")),"")</f>
        <v/>
      </c>
      <c r="AD165" s="17" t="str">
        <f>IFERROR(IF(AD$4=$D165,"x",IF(AND(((AD$4-$D165)/VLOOKUP($C165,Tableau1[],6,0))=INT(((AD$4-$D165)/VLOOKUP($C165,Tableau1[],6,0))),$C165&lt;&gt;""),"S","")),"")</f>
        <v/>
      </c>
      <c r="AE165" s="17" t="str">
        <f>IFERROR(IF(AE$4=$D165,"x",IF(AND(((AE$4-$D165)/VLOOKUP($C165,Tableau1[],6,0))=INT(((AE$4-$D165)/VLOOKUP($C165,Tableau1[],6,0))),$C165&lt;&gt;""),"S","")),"")</f>
        <v/>
      </c>
      <c r="AF165" s="17" t="str">
        <f>IFERROR(IF(AF$4=$D165,"x",IF(AND(((AF$4-$D165)/VLOOKUP($C165,Tableau1[],6,0))=INT(((AF$4-$D165)/VLOOKUP($C165,Tableau1[],6,0))),$C165&lt;&gt;""),"S","")),"")</f>
        <v/>
      </c>
      <c r="AG165" s="17" t="str">
        <f>IFERROR(IF(AG$4=$D165,"x",IF(AND(((AG$4-$D165)/VLOOKUP($C165,Tableau1[],6,0))=INT(((AG$4-$D165)/VLOOKUP($C165,Tableau1[],6,0))),$C165&lt;&gt;""),"S","")),"")</f>
        <v>S</v>
      </c>
      <c r="AH165" s="55" t="str">
        <f>IFERROR(IF(AH$4=$D165,"x",IF(AND(((AH$4-$D165)/VLOOKUP($C165,Tableau1[],6,0))=INT(((AH$4-$D165)/VLOOKUP($C165,Tableau1[],6,0))),$C165&lt;&gt;""),"S","")),"")</f>
        <v/>
      </c>
      <c r="AK165" s="100"/>
      <c r="AL165" s="100"/>
      <c r="AM165" s="100"/>
      <c r="AN165" s="100"/>
      <c r="AO165" s="100"/>
      <c r="AP165" s="100"/>
      <c r="AQ165" s="100"/>
      <c r="AR165" s="100"/>
      <c r="AS165" s="100"/>
      <c r="AT165" s="100"/>
      <c r="AU165" s="100"/>
      <c r="AV165" s="100"/>
      <c r="AW165" s="100"/>
      <c r="AX165" s="100"/>
      <c r="AY165" s="100"/>
      <c r="AZ165" s="100"/>
      <c r="BA165" s="100"/>
      <c r="BB165" s="100"/>
      <c r="BC165" s="100"/>
      <c r="BD165" s="100"/>
      <c r="BE165" s="100"/>
      <c r="BF165" s="100"/>
      <c r="BG165" s="100"/>
      <c r="BH165" s="100"/>
      <c r="BI165" s="100"/>
      <c r="BJ165" s="100"/>
      <c r="BK165" s="100"/>
      <c r="BL165" s="100"/>
      <c r="BM165" s="100"/>
      <c r="BN165" s="100"/>
      <c r="BO165" s="100"/>
      <c r="BP165" s="100"/>
      <c r="BQ165" s="100"/>
      <c r="BR165" s="100"/>
      <c r="BS165" s="100"/>
      <c r="BT165" s="100"/>
      <c r="BU165" s="100"/>
      <c r="BV165" s="100"/>
      <c r="BW165" s="100"/>
      <c r="BX165" s="100"/>
    </row>
    <row r="166" spans="1:76">
      <c r="A166" s="93"/>
      <c r="B166" s="52"/>
      <c r="C166" s="5" t="s">
        <v>94</v>
      </c>
      <c r="D166" s="18">
        <f>IF(ISBLANK(C166),0,VLOOKUP(C166,Tableau1[],2,0))</f>
        <v>0</v>
      </c>
      <c r="E166" s="15">
        <f>IF(ISBLANK(C166),0,VLOOKUP(C166,Tableau1[],7,0))</f>
        <v>20</v>
      </c>
      <c r="F166" s="24">
        <f t="shared" si="15"/>
        <v>8.6666666666666668E-5</v>
      </c>
      <c r="G166" s="16" t="str">
        <f>IFERROR(IF(G$4=$D166,"x",IF(AND(((G$4-$D166)/VLOOKUP($C166,Tableau1[],6,0))=INT(((G$4-$D166)/VLOOKUP($C166,Tableau1[],6,0))),$C166&lt;&gt;""),"S","")),"")</f>
        <v/>
      </c>
      <c r="H166" s="17" t="str">
        <f>IFERROR(IF(H$4=$D166,"x",IF(AND(((H$4-$D166)/VLOOKUP($C166,Tableau1[],6,0))=INT(((H$4-$D166)/VLOOKUP($C166,Tableau1[],6,0))),$C166&lt;&gt;""),"S","")),"")</f>
        <v/>
      </c>
      <c r="I166" s="17" t="str">
        <f>IFERROR(IF(I$4=$D166,"x",IF(AND(((I$4-$D166)/VLOOKUP($C166,Tableau1[],6,0))=INT(((I$4-$D166)/VLOOKUP($C166,Tableau1[],6,0))),$C166&lt;&gt;""),"S","")),"")</f>
        <v/>
      </c>
      <c r="J166" s="17" t="str">
        <f>IFERROR(IF(J$4=$D166,"x",IF(AND(((J$4-$D166)/VLOOKUP($C166,Tableau1[],6,0))=INT(((J$4-$D166)/VLOOKUP($C166,Tableau1[],6,0))),$C166&lt;&gt;""),"S","")),"")</f>
        <v/>
      </c>
      <c r="K166" s="17" t="str">
        <f>IFERROR(IF(K$4=$D166,"x",IF(AND(((K$4-$D166)/VLOOKUP($C166,Tableau1[],6,0))=INT(((K$4-$D166)/VLOOKUP($C166,Tableau1[],6,0))),$C166&lt;&gt;""),"S","")),"")</f>
        <v/>
      </c>
      <c r="L166" s="17" t="str">
        <f>IFERROR(IF(L$4=$D166,"x",IF(AND(((L$4-$D166)/VLOOKUP($C166,Tableau1[],6,0))=INT(((L$4-$D166)/VLOOKUP($C166,Tableau1[],6,0))),$C166&lt;&gt;""),"S","")),"")</f>
        <v/>
      </c>
      <c r="M166" s="17" t="str">
        <f>IFERROR(IF(M$4=$D166,"x",IF(AND(((M$4-$D166)/VLOOKUP($C166,Tableau1[],6,0))=INT(((M$4-$D166)/VLOOKUP($C166,Tableau1[],6,0))),$C166&lt;&gt;""),"S","")),"")</f>
        <v/>
      </c>
      <c r="N166" s="17" t="str">
        <f>IFERROR(IF(N$4=$D166,"x",IF(AND(((N$4-$D166)/VLOOKUP($C166,Tableau1[],6,0))=INT(((N$4-$D166)/VLOOKUP($C166,Tableau1[],6,0))),$C166&lt;&gt;""),"S","")),"")</f>
        <v/>
      </c>
      <c r="O166" s="17" t="str">
        <f>IFERROR(IF(O$4=$D166,"x",IF(AND(((O$4-$D166)/VLOOKUP($C166,Tableau1[],6,0))=INT(((O$4-$D166)/VLOOKUP($C166,Tableau1[],6,0))),$C166&lt;&gt;""),"S","")),"")</f>
        <v/>
      </c>
      <c r="P166" s="17" t="str">
        <f>IFERROR(IF(P$4=$D166,"x",IF(AND(((P$4-$D166)/VLOOKUP($C166,Tableau1[],6,0))=INT(((P$4-$D166)/VLOOKUP($C166,Tableau1[],6,0))),$C166&lt;&gt;""),"S","")),"")</f>
        <v/>
      </c>
      <c r="Q166" s="17" t="str">
        <f>IFERROR(IF(Q$4=$D166,"x",IF(AND(((Q$4-$D166)/VLOOKUP($C166,Tableau1[],6,0))=INT(((Q$4-$D166)/VLOOKUP($C166,Tableau1[],6,0))),$C166&lt;&gt;""),"S","")),"")</f>
        <v>S</v>
      </c>
      <c r="R166" s="17" t="str">
        <f>IFERROR(IF(R$4=$D166,"x",IF(AND(((R$4-$D166)/VLOOKUP($C166,Tableau1[],6,0))=INT(((R$4-$D166)/VLOOKUP($C166,Tableau1[],6,0))),$C166&lt;&gt;""),"S","")),"")</f>
        <v/>
      </c>
      <c r="S166" s="17" t="str">
        <f>IFERROR(IF(S$4=$D166,"x",IF(AND(((S$4-$D166)/VLOOKUP($C166,Tableau1[],6,0))=INT(((S$4-$D166)/VLOOKUP($C166,Tableau1[],6,0))),$C166&lt;&gt;""),"S","")),"")</f>
        <v/>
      </c>
      <c r="T166" s="17" t="str">
        <f>IFERROR(IF(T$4=$D166,"x",IF(AND(((T$4-$D166)/VLOOKUP($C166,Tableau1[],6,0))=INT(((T$4-$D166)/VLOOKUP($C166,Tableau1[],6,0))),$C166&lt;&gt;""),"S","")),"")</f>
        <v/>
      </c>
      <c r="U166" s="17" t="str">
        <f>IFERROR(IF(U$4=$D166,"x",IF(AND(((U$4-$D166)/VLOOKUP($C166,Tableau1[],6,0))=INT(((U$4-$D166)/VLOOKUP($C166,Tableau1[],6,0))),$C166&lt;&gt;""),"S","")),"")</f>
        <v/>
      </c>
      <c r="V166" s="17" t="str">
        <f>IFERROR(IF(V$4=$D166,"x",IF(AND(((V$4-$D166)/VLOOKUP($C166,Tableau1[],6,0))=INT(((V$4-$D166)/VLOOKUP($C166,Tableau1[],6,0))),$C166&lt;&gt;""),"S","")),"")</f>
        <v/>
      </c>
      <c r="W166" s="17" t="str">
        <f>IFERROR(IF(W$4=$D166,"x",IF(AND(((W$4-$D166)/VLOOKUP($C166,Tableau1[],6,0))=INT(((W$4-$D166)/VLOOKUP($C166,Tableau1[],6,0))),$C166&lt;&gt;""),"S","")),"")</f>
        <v/>
      </c>
      <c r="X166" s="17" t="str">
        <f>IFERROR(IF(X$4=$D166,"x",IF(AND(((X$4-$D166)/VLOOKUP($C166,Tableau1[],6,0))=INT(((X$4-$D166)/VLOOKUP($C166,Tableau1[],6,0))),$C166&lt;&gt;""),"S","")),"")</f>
        <v/>
      </c>
      <c r="Y166" s="17" t="str">
        <f>IFERROR(IF(Y$4=$D166,"x",IF(AND(((Y$4-$D166)/VLOOKUP($C166,Tableau1[],6,0))=INT(((Y$4-$D166)/VLOOKUP($C166,Tableau1[],6,0))),$C166&lt;&gt;""),"S","")),"")</f>
        <v/>
      </c>
      <c r="Z166" s="17" t="str">
        <f>IFERROR(IF(Z$4=$D166,"x",IF(AND(((Z$4-$D166)/VLOOKUP($C166,Tableau1[],6,0))=INT(((Z$4-$D166)/VLOOKUP($C166,Tableau1[],6,0))),$C166&lt;&gt;""),"S","")),"")</f>
        <v/>
      </c>
      <c r="AA166" s="17" t="str">
        <f>IFERROR(IF(AA$4=$D166,"x",IF(AND(((AA$4-$D166)/VLOOKUP($C166,Tableau1[],6,0))=INT(((AA$4-$D166)/VLOOKUP($C166,Tableau1[],6,0))),$C166&lt;&gt;""),"S","")),"")</f>
        <v/>
      </c>
      <c r="AB166" s="17" t="str">
        <f>IFERROR(IF(AB$4=$D166,"x",IF(AND(((AB$4-$D166)/VLOOKUP($C166,Tableau1[],6,0))=INT(((AB$4-$D166)/VLOOKUP($C166,Tableau1[],6,0))),$C166&lt;&gt;""),"S","")),"")</f>
        <v/>
      </c>
      <c r="AC166" s="17" t="str">
        <f>IFERROR(IF(AC$4=$D166,"x",IF(AND(((AC$4-$D166)/VLOOKUP($C166,Tableau1[],6,0))=INT(((AC$4-$D166)/VLOOKUP($C166,Tableau1[],6,0))),$C166&lt;&gt;""),"S","")),"")</f>
        <v/>
      </c>
      <c r="AD166" s="17" t="str">
        <f>IFERROR(IF(AD$4=$D166,"x",IF(AND(((AD$4-$D166)/VLOOKUP($C166,Tableau1[],6,0))=INT(((AD$4-$D166)/VLOOKUP($C166,Tableau1[],6,0))),$C166&lt;&gt;""),"S","")),"")</f>
        <v/>
      </c>
      <c r="AE166" s="17" t="str">
        <f>IFERROR(IF(AE$4=$D166,"x",IF(AND(((AE$4-$D166)/VLOOKUP($C166,Tableau1[],6,0))=INT(((AE$4-$D166)/VLOOKUP($C166,Tableau1[],6,0))),$C166&lt;&gt;""),"S","")),"")</f>
        <v/>
      </c>
      <c r="AF166" s="17" t="str">
        <f>IFERROR(IF(AF$4=$D166,"x",IF(AND(((AF$4-$D166)/VLOOKUP($C166,Tableau1[],6,0))=INT(((AF$4-$D166)/VLOOKUP($C166,Tableau1[],6,0))),$C166&lt;&gt;""),"S","")),"")</f>
        <v>S</v>
      </c>
      <c r="AG166" s="17" t="str">
        <f>IFERROR(IF(AG$4=$D166,"x",IF(AND(((AG$4-$D166)/VLOOKUP($C166,Tableau1[],6,0))=INT(((AG$4-$D166)/VLOOKUP($C166,Tableau1[],6,0))),$C166&lt;&gt;""),"S","")),"")</f>
        <v/>
      </c>
      <c r="AH166" s="55" t="str">
        <f>IFERROR(IF(AH$4=$D166,"x",IF(AND(((AH$4-$D166)/VLOOKUP($C166,Tableau1[],6,0))=INT(((AH$4-$D166)/VLOOKUP($C166,Tableau1[],6,0))),$C166&lt;&gt;""),"S","")),"")</f>
        <v/>
      </c>
      <c r="AK166" s="100"/>
      <c r="AL166" s="100"/>
      <c r="AM166" s="100"/>
      <c r="AN166" s="100"/>
      <c r="AO166" s="100"/>
      <c r="AP166" s="100"/>
      <c r="AQ166" s="100"/>
      <c r="AR166" s="100"/>
      <c r="AS166" s="100"/>
      <c r="AT166" s="100"/>
      <c r="AU166" s="100"/>
      <c r="AV166" s="100"/>
      <c r="AW166" s="100"/>
      <c r="AX166" s="100"/>
      <c r="AY166" s="100"/>
      <c r="AZ166" s="100"/>
      <c r="BA166" s="100"/>
      <c r="BB166" s="100"/>
      <c r="BC166" s="100"/>
      <c r="BD166" s="100"/>
      <c r="BE166" s="100"/>
      <c r="BF166" s="100"/>
      <c r="BG166" s="100"/>
      <c r="BH166" s="100"/>
      <c r="BI166" s="100"/>
      <c r="BJ166" s="100"/>
      <c r="BK166" s="100"/>
      <c r="BL166" s="100"/>
      <c r="BM166" s="100"/>
      <c r="BN166" s="100"/>
      <c r="BO166" s="100"/>
      <c r="BP166" s="100"/>
      <c r="BQ166" s="100"/>
      <c r="BR166" s="100"/>
      <c r="BS166" s="100"/>
      <c r="BT166" s="100"/>
      <c r="BU166" s="100"/>
      <c r="BV166" s="100"/>
      <c r="BW166" s="100"/>
      <c r="BX166" s="100"/>
    </row>
    <row r="167" spans="1:76">
      <c r="A167" s="93"/>
      <c r="B167" s="52"/>
      <c r="C167" s="5" t="s">
        <v>95</v>
      </c>
      <c r="D167" s="18"/>
      <c r="E167" s="15">
        <f>IF(ISBLANK(C167),0,VLOOKUP(C167,Tableau1[],7,0))</f>
        <v>10</v>
      </c>
      <c r="F167" s="24">
        <f t="shared" si="15"/>
        <v>4.3333333333333334E-5</v>
      </c>
      <c r="G167" s="16" t="str">
        <f>IFERROR(IF(G$4=$D167,"x",IF(AND(((G$4-$D167)/VLOOKUP($C167,Tableau1[],6,0))=INT(((G$4-$D167)/VLOOKUP($C167,Tableau1[],6,0))),$C167&lt;&gt;""),"S","")),"")</f>
        <v/>
      </c>
      <c r="H167" s="17" t="str">
        <f>IFERROR(IF(H$4=$D167,"x",IF(AND(((H$4-$D167)/VLOOKUP($C167,Tableau1[],6,0))=INT(((H$4-$D167)/VLOOKUP($C167,Tableau1[],6,0))),$C167&lt;&gt;""),"S","")),"")</f>
        <v/>
      </c>
      <c r="I167" s="17" t="str">
        <f>IFERROR(IF(I$4=$D167,"x",IF(AND(((I$4-$D167)/VLOOKUP($C167,Tableau1[],6,0))=INT(((I$4-$D167)/VLOOKUP($C167,Tableau1[],6,0))),$C167&lt;&gt;""),"S","")),"")</f>
        <v/>
      </c>
      <c r="J167" s="17" t="str">
        <f>IFERROR(IF(J$4=$D167,"x",IF(AND(((J$4-$D167)/VLOOKUP($C167,Tableau1[],6,0))=INT(((J$4-$D167)/VLOOKUP($C167,Tableau1[],6,0))),$C167&lt;&gt;""),"S","")),"")</f>
        <v/>
      </c>
      <c r="K167" s="17" t="str">
        <f>IFERROR(IF(K$4=$D167,"x",IF(AND(((K$4-$D167)/VLOOKUP($C167,Tableau1[],6,0))=INT(((K$4-$D167)/VLOOKUP($C167,Tableau1[],6,0))),$C167&lt;&gt;""),"S","")),"")</f>
        <v/>
      </c>
      <c r="L167" s="17" t="str">
        <f>IFERROR(IF(L$4=$D167,"x",IF(AND(((L$4-$D167)/VLOOKUP($C167,Tableau1[],6,0))=INT(((L$4-$D167)/VLOOKUP($C167,Tableau1[],6,0))),$C167&lt;&gt;""),"S","")),"")</f>
        <v/>
      </c>
      <c r="M167" s="17" t="str">
        <f>IFERROR(IF(M$4=$D167,"x",IF(AND(((M$4-$D167)/VLOOKUP($C167,Tableau1[],6,0))=INT(((M$4-$D167)/VLOOKUP($C167,Tableau1[],6,0))),$C167&lt;&gt;""),"S","")),"")</f>
        <v/>
      </c>
      <c r="N167" s="17" t="str">
        <f>IFERROR(IF(N$4=$D167,"x",IF(AND(((N$4-$D167)/VLOOKUP($C167,Tableau1[],6,0))=INT(((N$4-$D167)/VLOOKUP($C167,Tableau1[],6,0))),$C167&lt;&gt;""),"S","")),"")</f>
        <v/>
      </c>
      <c r="O167" s="17" t="str">
        <f>IFERROR(IF(O$4=$D167,"x",IF(AND(((O$4-$D167)/VLOOKUP($C167,Tableau1[],6,0))=INT(((O$4-$D167)/VLOOKUP($C167,Tableau1[],6,0))),$C167&lt;&gt;""),"S","")),"")</f>
        <v/>
      </c>
      <c r="P167" s="17" t="str">
        <f>IFERROR(IF(P$4=$D167,"x",IF(AND(((P$4-$D167)/VLOOKUP($C167,Tableau1[],6,0))=INT(((P$4-$D167)/VLOOKUP($C167,Tableau1[],6,0))),$C167&lt;&gt;""),"S","")),"")</f>
        <v/>
      </c>
      <c r="Q167" s="17" t="str">
        <f>IFERROR(IF(Q$4=$D167,"x",IF(AND(((Q$4-$D167)/VLOOKUP($C167,Tableau1[],6,0))=INT(((Q$4-$D167)/VLOOKUP($C167,Tableau1[],6,0))),$C167&lt;&gt;""),"S","")),"")</f>
        <v>S</v>
      </c>
      <c r="R167" s="17" t="str">
        <f>IFERROR(IF(R$4=$D167,"x",IF(AND(((R$4-$D167)/VLOOKUP($C167,Tableau1[],6,0))=INT(((R$4-$D167)/VLOOKUP($C167,Tableau1[],6,0))),$C167&lt;&gt;""),"S","")),"")</f>
        <v/>
      </c>
      <c r="S167" s="17" t="str">
        <f>IFERROR(IF(S$4=$D167,"x",IF(AND(((S$4-$D167)/VLOOKUP($C167,Tableau1[],6,0))=INT(((S$4-$D167)/VLOOKUP($C167,Tableau1[],6,0))),$C167&lt;&gt;""),"S","")),"")</f>
        <v/>
      </c>
      <c r="T167" s="17" t="str">
        <f>IFERROR(IF(T$4=$D167,"x",IF(AND(((T$4-$D167)/VLOOKUP($C167,Tableau1[],6,0))=INT(((T$4-$D167)/VLOOKUP($C167,Tableau1[],6,0))),$C167&lt;&gt;""),"S","")),"")</f>
        <v/>
      </c>
      <c r="U167" s="17" t="str">
        <f>IFERROR(IF(U$4=$D167,"x",IF(AND(((U$4-$D167)/VLOOKUP($C167,Tableau1[],6,0))=INT(((U$4-$D167)/VLOOKUP($C167,Tableau1[],6,0))),$C167&lt;&gt;""),"S","")),"")</f>
        <v/>
      </c>
      <c r="V167" s="17" t="str">
        <f>IFERROR(IF(V$4=$D167,"x",IF(AND(((V$4-$D167)/VLOOKUP($C167,Tableau1[],6,0))=INT(((V$4-$D167)/VLOOKUP($C167,Tableau1[],6,0))),$C167&lt;&gt;""),"S","")),"")</f>
        <v/>
      </c>
      <c r="W167" s="17" t="str">
        <f>IFERROR(IF(W$4=$D167,"x",IF(AND(((W$4-$D167)/VLOOKUP($C167,Tableau1[],6,0))=INT(((W$4-$D167)/VLOOKUP($C167,Tableau1[],6,0))),$C167&lt;&gt;""),"S","")),"")</f>
        <v/>
      </c>
      <c r="X167" s="17" t="str">
        <f>IFERROR(IF(X$4=$D167,"x",IF(AND(((X$4-$D167)/VLOOKUP($C167,Tableau1[],6,0))=INT(((X$4-$D167)/VLOOKUP($C167,Tableau1[],6,0))),$C167&lt;&gt;""),"S","")),"")</f>
        <v/>
      </c>
      <c r="Y167" s="17" t="str">
        <f>IFERROR(IF(Y$4=$D167,"x",IF(AND(((Y$4-$D167)/VLOOKUP($C167,Tableau1[],6,0))=INT(((Y$4-$D167)/VLOOKUP($C167,Tableau1[],6,0))),$C167&lt;&gt;""),"S","")),"")</f>
        <v/>
      </c>
      <c r="Z167" s="17" t="str">
        <f>IFERROR(IF(Z$4=$D167,"x",IF(AND(((Z$4-$D167)/VLOOKUP($C167,Tableau1[],6,0))=INT(((Z$4-$D167)/VLOOKUP($C167,Tableau1[],6,0))),$C167&lt;&gt;""),"S","")),"")</f>
        <v/>
      </c>
      <c r="AA167" s="17" t="str">
        <f>IFERROR(IF(AA$4=$D167,"x",IF(AND(((AA$4-$D167)/VLOOKUP($C167,Tableau1[],6,0))=INT(((AA$4-$D167)/VLOOKUP($C167,Tableau1[],6,0))),$C167&lt;&gt;""),"S","")),"")</f>
        <v/>
      </c>
      <c r="AB167" s="17" t="str">
        <f>IFERROR(IF(AB$4=$D167,"x",IF(AND(((AB$4-$D167)/VLOOKUP($C167,Tableau1[],6,0))=INT(((AB$4-$D167)/VLOOKUP($C167,Tableau1[],6,0))),$C167&lt;&gt;""),"S","")),"")</f>
        <v/>
      </c>
      <c r="AC167" s="17" t="str">
        <f>IFERROR(IF(AC$4=$D167,"x",IF(AND(((AC$4-$D167)/VLOOKUP($C167,Tableau1[],6,0))=INT(((AC$4-$D167)/VLOOKUP($C167,Tableau1[],6,0))),$C167&lt;&gt;""),"S","")),"")</f>
        <v/>
      </c>
      <c r="AD167" s="17" t="str">
        <f>IFERROR(IF(AD$4=$D167,"x",IF(AND(((AD$4-$D167)/VLOOKUP($C167,Tableau1[],6,0))=INT(((AD$4-$D167)/VLOOKUP($C167,Tableau1[],6,0))),$C167&lt;&gt;""),"S","")),"")</f>
        <v/>
      </c>
      <c r="AE167" s="17" t="str">
        <f>IFERROR(IF(AE$4=$D167,"x",IF(AND(((AE$4-$D167)/VLOOKUP($C167,Tableau1[],6,0))=INT(((AE$4-$D167)/VLOOKUP($C167,Tableau1[],6,0))),$C167&lt;&gt;""),"S","")),"")</f>
        <v/>
      </c>
      <c r="AF167" s="17" t="str">
        <f>IFERROR(IF(AF$4=$D167,"x",IF(AND(((AF$4-$D167)/VLOOKUP($C167,Tableau1[],6,0))=INT(((AF$4-$D167)/VLOOKUP($C167,Tableau1[],6,0))),$C167&lt;&gt;""),"S","")),"")</f>
        <v>S</v>
      </c>
      <c r="AG167" s="17" t="str">
        <f>IFERROR(IF(AG$4=$D167,"x",IF(AND(((AG$4-$D167)/VLOOKUP($C167,Tableau1[],6,0))=INT(((AG$4-$D167)/VLOOKUP($C167,Tableau1[],6,0))),$C167&lt;&gt;""),"S","")),"")</f>
        <v/>
      </c>
      <c r="AH167" s="55" t="str">
        <f>IFERROR(IF(AH$4=$D167,"x",IF(AND(((AH$4-$D167)/VLOOKUP($C167,Tableau1[],6,0))=INT(((AH$4-$D167)/VLOOKUP($C167,Tableau1[],6,0))),$C167&lt;&gt;""),"S","")),"")</f>
        <v/>
      </c>
      <c r="AK167" s="100"/>
      <c r="AL167" s="100"/>
      <c r="AM167" s="100"/>
      <c r="AN167" s="100"/>
      <c r="AO167" s="100"/>
      <c r="AP167" s="100"/>
      <c r="AQ167" s="100"/>
      <c r="AR167" s="100"/>
      <c r="AS167" s="100"/>
      <c r="AT167" s="100"/>
      <c r="AU167" s="100"/>
      <c r="AV167" s="100"/>
      <c r="AW167" s="100"/>
      <c r="AX167" s="100"/>
      <c r="AY167" s="100"/>
      <c r="AZ167" s="100"/>
      <c r="BA167" s="100"/>
      <c r="BB167" s="100"/>
      <c r="BC167" s="100"/>
      <c r="BD167" s="100"/>
      <c r="BE167" s="100"/>
      <c r="BF167" s="100"/>
      <c r="BG167" s="100"/>
      <c r="BH167" s="100"/>
      <c r="BI167" s="100"/>
      <c r="BJ167" s="100"/>
      <c r="BK167" s="100"/>
      <c r="BL167" s="100"/>
      <c r="BM167" s="100"/>
      <c r="BN167" s="100"/>
      <c r="BO167" s="100"/>
      <c r="BP167" s="100"/>
      <c r="BQ167" s="100"/>
      <c r="BR167" s="100"/>
      <c r="BS167" s="100"/>
      <c r="BT167" s="100"/>
      <c r="BU167" s="100"/>
      <c r="BV167" s="100"/>
      <c r="BW167" s="100"/>
      <c r="BX167" s="100"/>
    </row>
    <row r="168" spans="1:76">
      <c r="A168" s="93"/>
      <c r="B168" s="52"/>
      <c r="C168" s="5" t="s">
        <v>96</v>
      </c>
      <c r="D168" s="18">
        <f>IF(ISBLANK(C168),0,VLOOKUP(C168,Tableau1[],2,0))</f>
        <v>0</v>
      </c>
      <c r="E168" s="15">
        <f>IF(ISBLANK(C168),0,VLOOKUP(C168,Tableau1[],7,0))</f>
        <v>2</v>
      </c>
      <c r="F168" s="24">
        <f t="shared" si="15"/>
        <v>8.6666666666666661E-6</v>
      </c>
      <c r="G168" s="16" t="str">
        <f>IFERROR(IF(G$4=$D168,"x",IF(AND(((G$4-$D168)/VLOOKUP($C168,Tableau1[],6,0))=INT(((G$4-$D168)/VLOOKUP($C168,Tableau1[],6,0))),$C168&lt;&gt;""),"S","")),"")</f>
        <v/>
      </c>
      <c r="H168" s="17" t="str">
        <f>IFERROR(IF(H$4=$D168,"x",IF(AND(((H$4-$D168)/VLOOKUP($C168,Tableau1[],6,0))=INT(((H$4-$D168)/VLOOKUP($C168,Tableau1[],6,0))),$C168&lt;&gt;""),"S","")),"")</f>
        <v/>
      </c>
      <c r="I168" s="17" t="str">
        <f>IFERROR(IF(I$4=$D168,"x",IF(AND(((I$4-$D168)/VLOOKUP($C168,Tableau1[],6,0))=INT(((I$4-$D168)/VLOOKUP($C168,Tableau1[],6,0))),$C168&lt;&gt;""),"S","")),"")</f>
        <v/>
      </c>
      <c r="J168" s="17" t="str">
        <f>IFERROR(IF(J$4=$D168,"x",IF(AND(((J$4-$D168)/VLOOKUP($C168,Tableau1[],6,0))=INT(((J$4-$D168)/VLOOKUP($C168,Tableau1[],6,0))),$C168&lt;&gt;""),"S","")),"")</f>
        <v/>
      </c>
      <c r="K168" s="17" t="str">
        <f>IFERROR(IF(K$4=$D168,"x",IF(AND(((K$4-$D168)/VLOOKUP($C168,Tableau1[],6,0))=INT(((K$4-$D168)/VLOOKUP($C168,Tableau1[],6,0))),$C168&lt;&gt;""),"S","")),"")</f>
        <v/>
      </c>
      <c r="L168" s="17" t="str">
        <f>IFERROR(IF(L$4=$D168,"x",IF(AND(((L$4-$D168)/VLOOKUP($C168,Tableau1[],6,0))=INT(((L$4-$D168)/VLOOKUP($C168,Tableau1[],6,0))),$C168&lt;&gt;""),"S","")),"")</f>
        <v>S</v>
      </c>
      <c r="M168" s="17" t="str">
        <f>IFERROR(IF(M$4=$D168,"x",IF(AND(((M$4-$D168)/VLOOKUP($C168,Tableau1[],6,0))=INT(((M$4-$D168)/VLOOKUP($C168,Tableau1[],6,0))),$C168&lt;&gt;""),"S","")),"")</f>
        <v/>
      </c>
      <c r="N168" s="17" t="str">
        <f>IFERROR(IF(N$4=$D168,"x",IF(AND(((N$4-$D168)/VLOOKUP($C168,Tableau1[],6,0))=INT(((N$4-$D168)/VLOOKUP($C168,Tableau1[],6,0))),$C168&lt;&gt;""),"S","")),"")</f>
        <v/>
      </c>
      <c r="O168" s="17" t="str">
        <f>IFERROR(IF(O$4=$D168,"x",IF(AND(((O$4-$D168)/VLOOKUP($C168,Tableau1[],6,0))=INT(((O$4-$D168)/VLOOKUP($C168,Tableau1[],6,0))),$C168&lt;&gt;""),"S","")),"")</f>
        <v/>
      </c>
      <c r="P168" s="17" t="str">
        <f>IFERROR(IF(P$4=$D168,"x",IF(AND(((P$4-$D168)/VLOOKUP($C168,Tableau1[],6,0))=INT(((P$4-$D168)/VLOOKUP($C168,Tableau1[],6,0))),$C168&lt;&gt;""),"S","")),"")</f>
        <v/>
      </c>
      <c r="Q168" s="17" t="str">
        <f>IFERROR(IF(Q$4=$D168,"x",IF(AND(((Q$4-$D168)/VLOOKUP($C168,Tableau1[],6,0))=INT(((Q$4-$D168)/VLOOKUP($C168,Tableau1[],6,0))),$C168&lt;&gt;""),"S","")),"")</f>
        <v/>
      </c>
      <c r="R168" s="17" t="str">
        <f>IFERROR(IF(R$4=$D168,"x",IF(AND(((R$4-$D168)/VLOOKUP($C168,Tableau1[],6,0))=INT(((R$4-$D168)/VLOOKUP($C168,Tableau1[],6,0))),$C168&lt;&gt;""),"S","")),"")</f>
        <v/>
      </c>
      <c r="S168" s="17" t="str">
        <f>IFERROR(IF(S$4=$D168,"x",IF(AND(((S$4-$D168)/VLOOKUP($C168,Tableau1[],6,0))=INT(((S$4-$D168)/VLOOKUP($C168,Tableau1[],6,0))),$C168&lt;&gt;""),"S","")),"")</f>
        <v>S</v>
      </c>
      <c r="T168" s="17" t="str">
        <f>IFERROR(IF(T$4=$D168,"x",IF(AND(((T$4-$D168)/VLOOKUP($C168,Tableau1[],6,0))=INT(((T$4-$D168)/VLOOKUP($C168,Tableau1[],6,0))),$C168&lt;&gt;""),"S","")),"")</f>
        <v/>
      </c>
      <c r="U168" s="17" t="str">
        <f>IFERROR(IF(U$4=$D168,"x",IF(AND(((U$4-$D168)/VLOOKUP($C168,Tableau1[],6,0))=INT(((U$4-$D168)/VLOOKUP($C168,Tableau1[],6,0))),$C168&lt;&gt;""),"S","")),"")</f>
        <v/>
      </c>
      <c r="V168" s="17" t="str">
        <f>IFERROR(IF(V$4=$D168,"x",IF(AND(((V$4-$D168)/VLOOKUP($C168,Tableau1[],6,0))=INT(((V$4-$D168)/VLOOKUP($C168,Tableau1[],6,0))),$C168&lt;&gt;""),"S","")),"")</f>
        <v/>
      </c>
      <c r="W168" s="17" t="str">
        <f>IFERROR(IF(W$4=$D168,"x",IF(AND(((W$4-$D168)/VLOOKUP($C168,Tableau1[],6,0))=INT(((W$4-$D168)/VLOOKUP($C168,Tableau1[],6,0))),$C168&lt;&gt;""),"S","")),"")</f>
        <v/>
      </c>
      <c r="X168" s="17" t="str">
        <f>IFERROR(IF(X$4=$D168,"x",IF(AND(((X$4-$D168)/VLOOKUP($C168,Tableau1[],6,0))=INT(((X$4-$D168)/VLOOKUP($C168,Tableau1[],6,0))),$C168&lt;&gt;""),"S","")),"")</f>
        <v/>
      </c>
      <c r="Y168" s="17" t="str">
        <f>IFERROR(IF(Y$4=$D168,"x",IF(AND(((Y$4-$D168)/VLOOKUP($C168,Tableau1[],6,0))=INT(((Y$4-$D168)/VLOOKUP($C168,Tableau1[],6,0))),$C168&lt;&gt;""),"S","")),"")</f>
        <v/>
      </c>
      <c r="Z168" s="17" t="str">
        <f>IFERROR(IF(Z$4=$D168,"x",IF(AND(((Z$4-$D168)/VLOOKUP($C168,Tableau1[],6,0))=INT(((Z$4-$D168)/VLOOKUP($C168,Tableau1[],6,0))),$C168&lt;&gt;""),"S","")),"")</f>
        <v>S</v>
      </c>
      <c r="AA168" s="17" t="str">
        <f>IFERROR(IF(AA$4=$D168,"x",IF(AND(((AA$4-$D168)/VLOOKUP($C168,Tableau1[],6,0))=INT(((AA$4-$D168)/VLOOKUP($C168,Tableau1[],6,0))),$C168&lt;&gt;""),"S","")),"")</f>
        <v/>
      </c>
      <c r="AB168" s="17" t="str">
        <f>IFERROR(IF(AB$4=$D168,"x",IF(AND(((AB$4-$D168)/VLOOKUP($C168,Tableau1[],6,0))=INT(((AB$4-$D168)/VLOOKUP($C168,Tableau1[],6,0))),$C168&lt;&gt;""),"S","")),"")</f>
        <v/>
      </c>
      <c r="AC168" s="17" t="str">
        <f>IFERROR(IF(AC$4=$D168,"x",IF(AND(((AC$4-$D168)/VLOOKUP($C168,Tableau1[],6,0))=INT(((AC$4-$D168)/VLOOKUP($C168,Tableau1[],6,0))),$C168&lt;&gt;""),"S","")),"")</f>
        <v/>
      </c>
      <c r="AD168" s="17" t="str">
        <f>IFERROR(IF(AD$4=$D168,"x",IF(AND(((AD$4-$D168)/VLOOKUP($C168,Tableau1[],6,0))=INT(((AD$4-$D168)/VLOOKUP($C168,Tableau1[],6,0))),$C168&lt;&gt;""),"S","")),"")</f>
        <v/>
      </c>
      <c r="AE168" s="17" t="str">
        <f>IFERROR(IF(AE$4=$D168,"x",IF(AND(((AE$4-$D168)/VLOOKUP($C168,Tableau1[],6,0))=INT(((AE$4-$D168)/VLOOKUP($C168,Tableau1[],6,0))),$C168&lt;&gt;""),"S","")),"")</f>
        <v/>
      </c>
      <c r="AF168" s="17" t="str">
        <f>IFERROR(IF(AF$4=$D168,"x",IF(AND(((AF$4-$D168)/VLOOKUP($C168,Tableau1[],6,0))=INT(((AF$4-$D168)/VLOOKUP($C168,Tableau1[],6,0))),$C168&lt;&gt;""),"S","")),"")</f>
        <v/>
      </c>
      <c r="AG168" s="17" t="str">
        <f>IFERROR(IF(AG$4=$D168,"x",IF(AND(((AG$4-$D168)/VLOOKUP($C168,Tableau1[],6,0))=INT(((AG$4-$D168)/VLOOKUP($C168,Tableau1[],6,0))),$C168&lt;&gt;""),"S","")),"")</f>
        <v>S</v>
      </c>
      <c r="AH168" s="55" t="str">
        <f>IFERROR(IF(AH$4=$D168,"x",IF(AND(((AH$4-$D168)/VLOOKUP($C168,Tableau1[],6,0))=INT(((AH$4-$D168)/VLOOKUP($C168,Tableau1[],6,0))),$C168&lt;&gt;""),"S","")),"")</f>
        <v/>
      </c>
      <c r="AK168" s="100"/>
      <c r="AL168" s="100"/>
      <c r="AM168" s="100"/>
      <c r="AN168" s="100"/>
      <c r="AO168" s="100"/>
      <c r="AP168" s="100"/>
      <c r="AQ168" s="100"/>
      <c r="AR168" s="100"/>
      <c r="AS168" s="100"/>
      <c r="AT168" s="100"/>
      <c r="AU168" s="100"/>
      <c r="AV168" s="100"/>
      <c r="AW168" s="100"/>
      <c r="AX168" s="100"/>
      <c r="AY168" s="100"/>
      <c r="AZ168" s="100"/>
      <c r="BA168" s="100"/>
      <c r="BB168" s="100"/>
      <c r="BC168" s="100"/>
      <c r="BD168" s="100"/>
      <c r="BE168" s="100"/>
      <c r="BF168" s="100"/>
      <c r="BG168" s="100"/>
      <c r="BH168" s="100"/>
      <c r="BI168" s="100"/>
      <c r="BJ168" s="100"/>
      <c r="BK168" s="100"/>
      <c r="BL168" s="100"/>
      <c r="BM168" s="100"/>
      <c r="BN168" s="100"/>
      <c r="BO168" s="100"/>
      <c r="BP168" s="100"/>
      <c r="BQ168" s="100"/>
      <c r="BR168" s="100"/>
      <c r="BS168" s="100"/>
      <c r="BT168" s="100"/>
      <c r="BU168" s="100"/>
      <c r="BV168" s="100"/>
      <c r="BW168" s="100"/>
      <c r="BX168" s="100"/>
    </row>
    <row r="169" spans="1:76">
      <c r="A169" s="93"/>
      <c r="B169" s="52"/>
      <c r="C169" s="5" t="s">
        <v>97</v>
      </c>
      <c r="D169" s="25">
        <f>IF(ISBLANK(C169),0,VLOOKUP(C169,Tableau1[],2,0))</f>
        <v>0</v>
      </c>
      <c r="E169" s="26">
        <f>IF(ISBLANK(C169),0,VLOOKUP(C169,Tableau1[],7,0))</f>
        <v>2</v>
      </c>
      <c r="F169" s="27">
        <f t="shared" si="15"/>
        <v>8.6666666666666661E-6</v>
      </c>
      <c r="G169" s="28" t="str">
        <f>IFERROR(IF(G$4=$D169,"x",IF(AND(((G$4-$D169)/VLOOKUP($C169,Tableau1[],6,0))=INT(((G$4-$D169)/VLOOKUP($C169,Tableau1[],6,0))),$C169&lt;&gt;""),"S","")),"")</f>
        <v/>
      </c>
      <c r="H169" s="29" t="str">
        <f>IFERROR(IF(H$4=$D169,"x",IF(AND(((H$4-$D169)/VLOOKUP($C169,Tableau1[],6,0))=INT(((H$4-$D169)/VLOOKUP($C169,Tableau1[],6,0))),$C169&lt;&gt;""),"S","")),"")</f>
        <v/>
      </c>
      <c r="I169" s="29" t="str">
        <f>IFERROR(IF(I$4=$D169,"x",IF(AND(((I$4-$D169)/VLOOKUP($C169,Tableau1[],6,0))=INT(((I$4-$D169)/VLOOKUP($C169,Tableau1[],6,0))),$C169&lt;&gt;""),"S","")),"")</f>
        <v/>
      </c>
      <c r="J169" s="29" t="str">
        <f>IFERROR(IF(J$4=$D169,"x",IF(AND(((J$4-$D169)/VLOOKUP($C169,Tableau1[],6,0))=INT(((J$4-$D169)/VLOOKUP($C169,Tableau1[],6,0))),$C169&lt;&gt;""),"S","")),"")</f>
        <v/>
      </c>
      <c r="K169" s="29" t="str">
        <f>IFERROR(IF(K$4=$D169,"x",IF(AND(((K$4-$D169)/VLOOKUP($C169,Tableau1[],6,0))=INT(((K$4-$D169)/VLOOKUP($C169,Tableau1[],6,0))),$C169&lt;&gt;""),"S","")),"")</f>
        <v/>
      </c>
      <c r="L169" s="29" t="str">
        <f>IFERROR(IF(L$4=$D169,"x",IF(AND(((L$4-$D169)/VLOOKUP($C169,Tableau1[],6,0))=INT(((L$4-$D169)/VLOOKUP($C169,Tableau1[],6,0))),$C169&lt;&gt;""),"S","")),"")</f>
        <v>S</v>
      </c>
      <c r="M169" s="29" t="str">
        <f>IFERROR(IF(M$4=$D169,"x",IF(AND(((M$4-$D169)/VLOOKUP($C169,Tableau1[],6,0))=INT(((M$4-$D169)/VLOOKUP($C169,Tableau1[],6,0))),$C169&lt;&gt;""),"S","")),"")</f>
        <v/>
      </c>
      <c r="N169" s="29" t="str">
        <f>IFERROR(IF(N$4=$D169,"x",IF(AND(((N$4-$D169)/VLOOKUP($C169,Tableau1[],6,0))=INT(((N$4-$D169)/VLOOKUP($C169,Tableau1[],6,0))),$C169&lt;&gt;""),"S","")),"")</f>
        <v/>
      </c>
      <c r="O169" s="29" t="str">
        <f>IFERROR(IF(O$4=$D169,"x",IF(AND(((O$4-$D169)/VLOOKUP($C169,Tableau1[],6,0))=INT(((O$4-$D169)/VLOOKUP($C169,Tableau1[],6,0))),$C169&lt;&gt;""),"S","")),"")</f>
        <v/>
      </c>
      <c r="P169" s="29" t="str">
        <f>IFERROR(IF(P$4=$D169,"x",IF(AND(((P$4-$D169)/VLOOKUP($C169,Tableau1[],6,0))=INT(((P$4-$D169)/VLOOKUP($C169,Tableau1[],6,0))),$C169&lt;&gt;""),"S","")),"")</f>
        <v/>
      </c>
      <c r="Q169" s="29" t="str">
        <f>IFERROR(IF(Q$4=$D169,"x",IF(AND(((Q$4-$D169)/VLOOKUP($C169,Tableau1[],6,0))=INT(((Q$4-$D169)/VLOOKUP($C169,Tableau1[],6,0))),$C169&lt;&gt;""),"S","")),"")</f>
        <v/>
      </c>
      <c r="R169" s="29" t="str">
        <f>IFERROR(IF(R$4=$D169,"x",IF(AND(((R$4-$D169)/VLOOKUP($C169,Tableau1[],6,0))=INT(((R$4-$D169)/VLOOKUP($C169,Tableau1[],6,0))),$C169&lt;&gt;""),"S","")),"")</f>
        <v/>
      </c>
      <c r="S169" s="29" t="str">
        <f>IFERROR(IF(S$4=$D169,"x",IF(AND(((S$4-$D169)/VLOOKUP($C169,Tableau1[],6,0))=INT(((S$4-$D169)/VLOOKUP($C169,Tableau1[],6,0))),$C169&lt;&gt;""),"S","")),"")</f>
        <v>S</v>
      </c>
      <c r="T169" s="29" t="str">
        <f>IFERROR(IF(T$4=$D169,"x",IF(AND(((T$4-$D169)/VLOOKUP($C169,Tableau1[],6,0))=INT(((T$4-$D169)/VLOOKUP($C169,Tableau1[],6,0))),$C169&lt;&gt;""),"S","")),"")</f>
        <v/>
      </c>
      <c r="U169" s="29" t="str">
        <f>IFERROR(IF(U$4=$D169,"x",IF(AND(((U$4-$D169)/VLOOKUP($C169,Tableau1[],6,0))=INT(((U$4-$D169)/VLOOKUP($C169,Tableau1[],6,0))),$C169&lt;&gt;""),"S","")),"")</f>
        <v/>
      </c>
      <c r="V169" s="29" t="str">
        <f>IFERROR(IF(V$4=$D169,"x",IF(AND(((V$4-$D169)/VLOOKUP($C169,Tableau1[],6,0))=INT(((V$4-$D169)/VLOOKUP($C169,Tableau1[],6,0))),$C169&lt;&gt;""),"S","")),"")</f>
        <v/>
      </c>
      <c r="W169" s="29" t="str">
        <f>IFERROR(IF(W$4=$D169,"x",IF(AND(((W$4-$D169)/VLOOKUP($C169,Tableau1[],6,0))=INT(((W$4-$D169)/VLOOKUP($C169,Tableau1[],6,0))),$C169&lt;&gt;""),"S","")),"")</f>
        <v/>
      </c>
      <c r="X169" s="29" t="str">
        <f>IFERROR(IF(X$4=$D169,"x",IF(AND(((X$4-$D169)/VLOOKUP($C169,Tableau1[],6,0))=INT(((X$4-$D169)/VLOOKUP($C169,Tableau1[],6,0))),$C169&lt;&gt;""),"S","")),"")</f>
        <v/>
      </c>
      <c r="Y169" s="29" t="str">
        <f>IFERROR(IF(Y$4=$D169,"x",IF(AND(((Y$4-$D169)/VLOOKUP($C169,Tableau1[],6,0))=INT(((Y$4-$D169)/VLOOKUP($C169,Tableau1[],6,0))),$C169&lt;&gt;""),"S","")),"")</f>
        <v/>
      </c>
      <c r="Z169" s="29" t="str">
        <f>IFERROR(IF(Z$4=$D169,"x",IF(AND(((Z$4-$D169)/VLOOKUP($C169,Tableau1[],6,0))=INT(((Z$4-$D169)/VLOOKUP($C169,Tableau1[],6,0))),$C169&lt;&gt;""),"S","")),"")</f>
        <v>S</v>
      </c>
      <c r="AA169" s="29" t="str">
        <f>IFERROR(IF(AA$4=$D169,"x",IF(AND(((AA$4-$D169)/VLOOKUP($C169,Tableau1[],6,0))=INT(((AA$4-$D169)/VLOOKUP($C169,Tableau1[],6,0))),$C169&lt;&gt;""),"S","")),"")</f>
        <v/>
      </c>
      <c r="AB169" s="29" t="str">
        <f>IFERROR(IF(AB$4=$D169,"x",IF(AND(((AB$4-$D169)/VLOOKUP($C169,Tableau1[],6,0))=INT(((AB$4-$D169)/VLOOKUP($C169,Tableau1[],6,0))),$C169&lt;&gt;""),"S","")),"")</f>
        <v/>
      </c>
      <c r="AC169" s="29" t="str">
        <f>IFERROR(IF(AC$4=$D169,"x",IF(AND(((AC$4-$D169)/VLOOKUP($C169,Tableau1[],6,0))=INT(((AC$4-$D169)/VLOOKUP($C169,Tableau1[],6,0))),$C169&lt;&gt;""),"S","")),"")</f>
        <v/>
      </c>
      <c r="AD169" s="29" t="str">
        <f>IFERROR(IF(AD$4=$D169,"x",IF(AND(((AD$4-$D169)/VLOOKUP($C169,Tableau1[],6,0))=INT(((AD$4-$D169)/VLOOKUP($C169,Tableau1[],6,0))),$C169&lt;&gt;""),"S","")),"")</f>
        <v/>
      </c>
      <c r="AE169" s="29" t="str">
        <f>IFERROR(IF(AE$4=$D169,"x",IF(AND(((AE$4-$D169)/VLOOKUP($C169,Tableau1[],6,0))=INT(((AE$4-$D169)/VLOOKUP($C169,Tableau1[],6,0))),$C169&lt;&gt;""),"S","")),"")</f>
        <v/>
      </c>
      <c r="AF169" s="29" t="str">
        <f>IFERROR(IF(AF$4=$D169,"x",IF(AND(((AF$4-$D169)/VLOOKUP($C169,Tableau1[],6,0))=INT(((AF$4-$D169)/VLOOKUP($C169,Tableau1[],6,0))),$C169&lt;&gt;""),"S","")),"")</f>
        <v/>
      </c>
      <c r="AG169" s="29" t="str">
        <f>IFERROR(IF(AG$4=$D169,"x",IF(AND(((AG$4-$D169)/VLOOKUP($C169,Tableau1[],6,0))=INT(((AG$4-$D169)/VLOOKUP($C169,Tableau1[],6,0))),$C169&lt;&gt;""),"S","")),"")</f>
        <v>S</v>
      </c>
      <c r="AH169" s="56" t="str">
        <f>IFERROR(IF(AH$4=$D169,"x",IF(AND(((AH$4-$D169)/VLOOKUP($C169,Tableau1[],6,0))=INT(((AH$4-$D169)/VLOOKUP($C169,Tableau1[],6,0))),$C169&lt;&gt;""),"S","")),"")</f>
        <v/>
      </c>
      <c r="AK169" s="100"/>
      <c r="AL169" s="100"/>
      <c r="AM169" s="100"/>
      <c r="AN169" s="100"/>
      <c r="AO169" s="100"/>
      <c r="AP169" s="100"/>
      <c r="AQ169" s="100"/>
      <c r="AR169" s="100"/>
      <c r="AS169" s="100"/>
      <c r="AT169" s="100"/>
      <c r="AU169" s="100"/>
      <c r="AV169" s="100"/>
      <c r="AW169" s="100"/>
      <c r="AX169" s="100"/>
      <c r="AY169" s="100"/>
      <c r="AZ169" s="100"/>
      <c r="BA169" s="100"/>
      <c r="BB169" s="100"/>
      <c r="BC169" s="100"/>
      <c r="BD169" s="100"/>
      <c r="BE169" s="100"/>
      <c r="BF169" s="100"/>
      <c r="BG169" s="100"/>
      <c r="BH169" s="100"/>
      <c r="BI169" s="100"/>
      <c r="BJ169" s="100"/>
      <c r="BK169" s="100"/>
      <c r="BL169" s="100"/>
      <c r="BM169" s="100"/>
      <c r="BN169" s="100"/>
      <c r="BO169" s="100"/>
      <c r="BP169" s="100"/>
      <c r="BQ169" s="100"/>
      <c r="BR169" s="100"/>
      <c r="BS169" s="100"/>
      <c r="BT169" s="100"/>
      <c r="BU169" s="100"/>
      <c r="BV169" s="100"/>
      <c r="BW169" s="100"/>
      <c r="BX169" s="100"/>
    </row>
    <row r="170" spans="1:76">
      <c r="A170" s="93"/>
      <c r="B170" s="52"/>
      <c r="C170" s="5" t="s">
        <v>98</v>
      </c>
      <c r="D170" s="18">
        <f>IF(ISBLANK(C170),0,VLOOKUP(C170,Tableau1[],2,0))</f>
        <v>0</v>
      </c>
      <c r="E170" s="15">
        <f>IF(ISBLANK(C170),0,VLOOKUP(C170,Tableau1[],7,0))</f>
        <v>5</v>
      </c>
      <c r="F170" s="24">
        <f t="shared" si="15"/>
        <v>2.1666666666666667E-5</v>
      </c>
      <c r="G170" s="16" t="str">
        <f>IFERROR(IF(G$4=$D170,"x",IF(AND(((G$4-$D170)/VLOOKUP($C170,Tableau1[],6,0))=INT(((G$4-$D170)/VLOOKUP($C170,Tableau1[],6,0))),$C170&lt;&gt;""),"S","")),"")</f>
        <v/>
      </c>
      <c r="H170" s="17" t="str">
        <f>IFERROR(IF(H$4=$D170,"x",IF(AND(((H$4-$D170)/VLOOKUP($C170,Tableau1[],6,0))=INT(((H$4-$D170)/VLOOKUP($C170,Tableau1[],6,0))),$C170&lt;&gt;""),"S","")),"")</f>
        <v/>
      </c>
      <c r="I170" s="17" t="str">
        <f>IFERROR(IF(I$4=$D170,"x",IF(AND(((I$4-$D170)/VLOOKUP($C170,Tableau1[],6,0))=INT(((I$4-$D170)/VLOOKUP($C170,Tableau1[],6,0))),$C170&lt;&gt;""),"S","")),"")</f>
        <v/>
      </c>
      <c r="J170" s="17" t="str">
        <f>IFERROR(IF(J$4=$D170,"x",IF(AND(((J$4-$D170)/VLOOKUP($C170,Tableau1[],6,0))=INT(((J$4-$D170)/VLOOKUP($C170,Tableau1[],6,0))),$C170&lt;&gt;""),"S","")),"")</f>
        <v/>
      </c>
      <c r="K170" s="17" t="str">
        <f>IFERROR(IF(K$4=$D170,"x",IF(AND(((K$4-$D170)/VLOOKUP($C170,Tableau1[],6,0))=INT(((K$4-$D170)/VLOOKUP($C170,Tableau1[],6,0))),$C170&lt;&gt;""),"S","")),"")</f>
        <v/>
      </c>
      <c r="L170" s="17" t="str">
        <f>IFERROR(IF(L$4=$D170,"x",IF(AND(((L$4-$D170)/VLOOKUP($C170,Tableau1[],6,0))=INT(((L$4-$D170)/VLOOKUP($C170,Tableau1[],6,0))),$C170&lt;&gt;""),"S","")),"")</f>
        <v>S</v>
      </c>
      <c r="M170" s="17" t="str">
        <f>IFERROR(IF(M$4=$D170,"x",IF(AND(((M$4-$D170)/VLOOKUP($C170,Tableau1[],6,0))=INT(((M$4-$D170)/VLOOKUP($C170,Tableau1[],6,0))),$C170&lt;&gt;""),"S","")),"")</f>
        <v/>
      </c>
      <c r="N170" s="17" t="str">
        <f>IFERROR(IF(N$4=$D170,"x",IF(AND(((N$4-$D170)/VLOOKUP($C170,Tableau1[],6,0))=INT(((N$4-$D170)/VLOOKUP($C170,Tableau1[],6,0))),$C170&lt;&gt;""),"S","")),"")</f>
        <v/>
      </c>
      <c r="O170" s="17" t="str">
        <f>IFERROR(IF(O$4=$D170,"x",IF(AND(((O$4-$D170)/VLOOKUP($C170,Tableau1[],6,0))=INT(((O$4-$D170)/VLOOKUP($C170,Tableau1[],6,0))),$C170&lt;&gt;""),"S","")),"")</f>
        <v/>
      </c>
      <c r="P170" s="17" t="str">
        <f>IFERROR(IF(P$4=$D170,"x",IF(AND(((P$4-$D170)/VLOOKUP($C170,Tableau1[],6,0))=INT(((P$4-$D170)/VLOOKUP($C170,Tableau1[],6,0))),$C170&lt;&gt;""),"S","")),"")</f>
        <v/>
      </c>
      <c r="Q170" s="17" t="str">
        <f>IFERROR(IF(Q$4=$D170,"x",IF(AND(((Q$4-$D170)/VLOOKUP($C170,Tableau1[],6,0))=INT(((Q$4-$D170)/VLOOKUP($C170,Tableau1[],6,0))),$C170&lt;&gt;""),"S","")),"")</f>
        <v/>
      </c>
      <c r="R170" s="17" t="str">
        <f>IFERROR(IF(R$4=$D170,"x",IF(AND(((R$4-$D170)/VLOOKUP($C170,Tableau1[],6,0))=INT(((R$4-$D170)/VLOOKUP($C170,Tableau1[],6,0))),$C170&lt;&gt;""),"S","")),"")</f>
        <v/>
      </c>
      <c r="S170" s="17" t="str">
        <f>IFERROR(IF(S$4=$D170,"x",IF(AND(((S$4-$D170)/VLOOKUP($C170,Tableau1[],6,0))=INT(((S$4-$D170)/VLOOKUP($C170,Tableau1[],6,0))),$C170&lt;&gt;""),"S","")),"")</f>
        <v>S</v>
      </c>
      <c r="T170" s="17" t="str">
        <f>IFERROR(IF(T$4=$D170,"x",IF(AND(((T$4-$D170)/VLOOKUP($C170,Tableau1[],6,0))=INT(((T$4-$D170)/VLOOKUP($C170,Tableau1[],6,0))),$C170&lt;&gt;""),"S","")),"")</f>
        <v/>
      </c>
      <c r="U170" s="17" t="str">
        <f>IFERROR(IF(U$4=$D170,"x",IF(AND(((U$4-$D170)/VLOOKUP($C170,Tableau1[],6,0))=INT(((U$4-$D170)/VLOOKUP($C170,Tableau1[],6,0))),$C170&lt;&gt;""),"S","")),"")</f>
        <v/>
      </c>
      <c r="V170" s="17" t="str">
        <f>IFERROR(IF(V$4=$D170,"x",IF(AND(((V$4-$D170)/VLOOKUP($C170,Tableau1[],6,0))=INT(((V$4-$D170)/VLOOKUP($C170,Tableau1[],6,0))),$C170&lt;&gt;""),"S","")),"")</f>
        <v/>
      </c>
      <c r="W170" s="17" t="str">
        <f>IFERROR(IF(W$4=$D170,"x",IF(AND(((W$4-$D170)/VLOOKUP($C170,Tableau1[],6,0))=INT(((W$4-$D170)/VLOOKUP($C170,Tableau1[],6,0))),$C170&lt;&gt;""),"S","")),"")</f>
        <v/>
      </c>
      <c r="X170" s="17" t="str">
        <f>IFERROR(IF(X$4=$D170,"x",IF(AND(((X$4-$D170)/VLOOKUP($C170,Tableau1[],6,0))=INT(((X$4-$D170)/VLOOKUP($C170,Tableau1[],6,0))),$C170&lt;&gt;""),"S","")),"")</f>
        <v/>
      </c>
      <c r="Y170" s="17" t="str">
        <f>IFERROR(IF(Y$4=$D170,"x",IF(AND(((Y$4-$D170)/VLOOKUP($C170,Tableau1[],6,0))=INT(((Y$4-$D170)/VLOOKUP($C170,Tableau1[],6,0))),$C170&lt;&gt;""),"S","")),"")</f>
        <v/>
      </c>
      <c r="Z170" s="17" t="str">
        <f>IFERROR(IF(Z$4=$D170,"x",IF(AND(((Z$4-$D170)/VLOOKUP($C170,Tableau1[],6,0))=INT(((Z$4-$D170)/VLOOKUP($C170,Tableau1[],6,0))),$C170&lt;&gt;""),"S","")),"")</f>
        <v>S</v>
      </c>
      <c r="AA170" s="17" t="str">
        <f>IFERROR(IF(AA$4=$D170,"x",IF(AND(((AA$4-$D170)/VLOOKUP($C170,Tableau1[],6,0))=INT(((AA$4-$D170)/VLOOKUP($C170,Tableau1[],6,0))),$C170&lt;&gt;""),"S","")),"")</f>
        <v/>
      </c>
      <c r="AB170" s="17" t="str">
        <f>IFERROR(IF(AB$4=$D170,"x",IF(AND(((AB$4-$D170)/VLOOKUP($C170,Tableau1[],6,0))=INT(((AB$4-$D170)/VLOOKUP($C170,Tableau1[],6,0))),$C170&lt;&gt;""),"S","")),"")</f>
        <v/>
      </c>
      <c r="AC170" s="17" t="str">
        <f>IFERROR(IF(AC$4=$D170,"x",IF(AND(((AC$4-$D170)/VLOOKUP($C170,Tableau1[],6,0))=INT(((AC$4-$D170)/VLOOKUP($C170,Tableau1[],6,0))),$C170&lt;&gt;""),"S","")),"")</f>
        <v/>
      </c>
      <c r="AD170" s="17" t="str">
        <f>IFERROR(IF(AD$4=$D170,"x",IF(AND(((AD$4-$D170)/VLOOKUP($C170,Tableau1[],6,0))=INT(((AD$4-$D170)/VLOOKUP($C170,Tableau1[],6,0))),$C170&lt;&gt;""),"S","")),"")</f>
        <v/>
      </c>
      <c r="AE170" s="17" t="str">
        <f>IFERROR(IF(AE$4=$D170,"x",IF(AND(((AE$4-$D170)/VLOOKUP($C170,Tableau1[],6,0))=INT(((AE$4-$D170)/VLOOKUP($C170,Tableau1[],6,0))),$C170&lt;&gt;""),"S","")),"")</f>
        <v/>
      </c>
      <c r="AF170" s="17" t="str">
        <f>IFERROR(IF(AF$4=$D170,"x",IF(AND(((AF$4-$D170)/VLOOKUP($C170,Tableau1[],6,0))=INT(((AF$4-$D170)/VLOOKUP($C170,Tableau1[],6,0))),$C170&lt;&gt;""),"S","")),"")</f>
        <v/>
      </c>
      <c r="AG170" s="17" t="str">
        <f>IFERROR(IF(AG$4=$D170,"x",IF(AND(((AG$4-$D170)/VLOOKUP($C170,Tableau1[],6,0))=INT(((AG$4-$D170)/VLOOKUP($C170,Tableau1[],6,0))),$C170&lt;&gt;""),"S","")),"")</f>
        <v>S</v>
      </c>
      <c r="AH170" s="55" t="str">
        <f>IFERROR(IF(AH$4=$D170,"x",IF(AND(((AH$4-$D170)/VLOOKUP($C170,Tableau1[],6,0))=INT(((AH$4-$D170)/VLOOKUP($C170,Tableau1[],6,0))),$C170&lt;&gt;""),"S","")),"")</f>
        <v/>
      </c>
      <c r="AK170" s="100"/>
      <c r="AL170" s="100"/>
      <c r="AM170" s="100"/>
      <c r="AN170" s="100"/>
      <c r="AO170" s="100"/>
      <c r="AP170" s="100"/>
      <c r="AQ170" s="100"/>
      <c r="AR170" s="100"/>
      <c r="AS170" s="100"/>
      <c r="AT170" s="100"/>
      <c r="AU170" s="100"/>
      <c r="AV170" s="100"/>
      <c r="AW170" s="100"/>
      <c r="AX170" s="100"/>
      <c r="AY170" s="100"/>
      <c r="AZ170" s="100"/>
      <c r="BA170" s="100"/>
      <c r="BB170" s="100"/>
      <c r="BC170" s="100"/>
      <c r="BD170" s="100"/>
      <c r="BE170" s="100"/>
      <c r="BF170" s="100"/>
      <c r="BG170" s="100"/>
      <c r="BH170" s="100"/>
      <c r="BI170" s="100"/>
      <c r="BJ170" s="100"/>
      <c r="BK170" s="100"/>
      <c r="BL170" s="100"/>
      <c r="BM170" s="100"/>
      <c r="BN170" s="100"/>
      <c r="BO170" s="100"/>
      <c r="BP170" s="100"/>
      <c r="BQ170" s="100"/>
      <c r="BR170" s="100"/>
      <c r="BS170" s="100"/>
      <c r="BT170" s="100"/>
      <c r="BU170" s="100"/>
      <c r="BV170" s="100"/>
      <c r="BW170" s="100"/>
      <c r="BX170" s="100"/>
    </row>
    <row r="171" spans="1:76">
      <c r="A171" s="93"/>
      <c r="B171" s="52"/>
      <c r="C171" s="5" t="s">
        <v>99</v>
      </c>
      <c r="D171" s="18">
        <f>IF(ISBLANK(C171),0,VLOOKUP(C171,Tableau1[],2,0))</f>
        <v>0</v>
      </c>
      <c r="E171" s="15">
        <f>IF(ISBLANK(C171),0,VLOOKUP(C171,Tableau1[],7,0))</f>
        <v>5</v>
      </c>
      <c r="F171" s="24">
        <f t="shared" si="15"/>
        <v>2.1666666666666667E-5</v>
      </c>
      <c r="G171" s="16" t="str">
        <f>IFERROR(IF(G$4=$D171,"x",IF(AND(((G$4-$D171)/VLOOKUP($C171,Tableau1[],6,0))=INT(((G$4-$D171)/VLOOKUP($C171,Tableau1[],6,0))),$C171&lt;&gt;""),"S","")),"")</f>
        <v/>
      </c>
      <c r="H171" s="17" t="str">
        <f>IFERROR(IF(H$4=$D171,"x",IF(AND(((H$4-$D171)/VLOOKUP($C171,Tableau1[],6,0))=INT(((H$4-$D171)/VLOOKUP($C171,Tableau1[],6,0))),$C171&lt;&gt;""),"S","")),"")</f>
        <v/>
      </c>
      <c r="I171" s="17" t="str">
        <f>IFERROR(IF(I$4=$D171,"x",IF(AND(((I$4-$D171)/VLOOKUP($C171,Tableau1[],6,0))=INT(((I$4-$D171)/VLOOKUP($C171,Tableau1[],6,0))),$C171&lt;&gt;""),"S","")),"")</f>
        <v/>
      </c>
      <c r="J171" s="17" t="str">
        <f>IFERROR(IF(J$4=$D171,"x",IF(AND(((J$4-$D171)/VLOOKUP($C171,Tableau1[],6,0))=INT(((J$4-$D171)/VLOOKUP($C171,Tableau1[],6,0))),$C171&lt;&gt;""),"S","")),"")</f>
        <v/>
      </c>
      <c r="K171" s="17" t="str">
        <f>IFERROR(IF(K$4=$D171,"x",IF(AND(((K$4-$D171)/VLOOKUP($C171,Tableau1[],6,0))=INT(((K$4-$D171)/VLOOKUP($C171,Tableau1[],6,0))),$C171&lt;&gt;""),"S","")),"")</f>
        <v/>
      </c>
      <c r="L171" s="17" t="str">
        <f>IFERROR(IF(L$4=$D171,"x",IF(AND(((L$4-$D171)/VLOOKUP($C171,Tableau1[],6,0))=INT(((L$4-$D171)/VLOOKUP($C171,Tableau1[],6,0))),$C171&lt;&gt;""),"S","")),"")</f>
        <v>S</v>
      </c>
      <c r="M171" s="17" t="str">
        <f>IFERROR(IF(M$4=$D171,"x",IF(AND(((M$4-$D171)/VLOOKUP($C171,Tableau1[],6,0))=INT(((M$4-$D171)/VLOOKUP($C171,Tableau1[],6,0))),$C171&lt;&gt;""),"S","")),"")</f>
        <v/>
      </c>
      <c r="N171" s="17" t="str">
        <f>IFERROR(IF(N$4=$D171,"x",IF(AND(((N$4-$D171)/VLOOKUP($C171,Tableau1[],6,0))=INT(((N$4-$D171)/VLOOKUP($C171,Tableau1[],6,0))),$C171&lt;&gt;""),"S","")),"")</f>
        <v/>
      </c>
      <c r="O171" s="17" t="str">
        <f>IFERROR(IF(O$4=$D171,"x",IF(AND(((O$4-$D171)/VLOOKUP($C171,Tableau1[],6,0))=INT(((O$4-$D171)/VLOOKUP($C171,Tableau1[],6,0))),$C171&lt;&gt;""),"S","")),"")</f>
        <v/>
      </c>
      <c r="P171" s="17" t="str">
        <f>IFERROR(IF(P$4=$D171,"x",IF(AND(((P$4-$D171)/VLOOKUP($C171,Tableau1[],6,0))=INT(((P$4-$D171)/VLOOKUP($C171,Tableau1[],6,0))),$C171&lt;&gt;""),"S","")),"")</f>
        <v/>
      </c>
      <c r="Q171" s="17" t="str">
        <f>IFERROR(IF(Q$4=$D171,"x",IF(AND(((Q$4-$D171)/VLOOKUP($C171,Tableau1[],6,0))=INT(((Q$4-$D171)/VLOOKUP($C171,Tableau1[],6,0))),$C171&lt;&gt;""),"S","")),"")</f>
        <v/>
      </c>
      <c r="R171" s="17" t="str">
        <f>IFERROR(IF(R$4=$D171,"x",IF(AND(((R$4-$D171)/VLOOKUP($C171,Tableau1[],6,0))=INT(((R$4-$D171)/VLOOKUP($C171,Tableau1[],6,0))),$C171&lt;&gt;""),"S","")),"")</f>
        <v/>
      </c>
      <c r="S171" s="17" t="str">
        <f>IFERROR(IF(S$4=$D171,"x",IF(AND(((S$4-$D171)/VLOOKUP($C171,Tableau1[],6,0))=INT(((S$4-$D171)/VLOOKUP($C171,Tableau1[],6,0))),$C171&lt;&gt;""),"S","")),"")</f>
        <v>S</v>
      </c>
      <c r="T171" s="17" t="str">
        <f>IFERROR(IF(T$4=$D171,"x",IF(AND(((T$4-$D171)/VLOOKUP($C171,Tableau1[],6,0))=INT(((T$4-$D171)/VLOOKUP($C171,Tableau1[],6,0))),$C171&lt;&gt;""),"S","")),"")</f>
        <v/>
      </c>
      <c r="U171" s="17" t="str">
        <f>IFERROR(IF(U$4=$D171,"x",IF(AND(((U$4-$D171)/VLOOKUP($C171,Tableau1[],6,0))=INT(((U$4-$D171)/VLOOKUP($C171,Tableau1[],6,0))),$C171&lt;&gt;""),"S","")),"")</f>
        <v/>
      </c>
      <c r="V171" s="17" t="str">
        <f>IFERROR(IF(V$4=$D171,"x",IF(AND(((V$4-$D171)/VLOOKUP($C171,Tableau1[],6,0))=INT(((V$4-$D171)/VLOOKUP($C171,Tableau1[],6,0))),$C171&lt;&gt;""),"S","")),"")</f>
        <v/>
      </c>
      <c r="W171" s="17" t="str">
        <f>IFERROR(IF(W$4=$D171,"x",IF(AND(((W$4-$D171)/VLOOKUP($C171,Tableau1[],6,0))=INT(((W$4-$D171)/VLOOKUP($C171,Tableau1[],6,0))),$C171&lt;&gt;""),"S","")),"")</f>
        <v/>
      </c>
      <c r="X171" s="17" t="str">
        <f>IFERROR(IF(X$4=$D171,"x",IF(AND(((X$4-$D171)/VLOOKUP($C171,Tableau1[],6,0))=INT(((X$4-$D171)/VLOOKUP($C171,Tableau1[],6,0))),$C171&lt;&gt;""),"S","")),"")</f>
        <v/>
      </c>
      <c r="Y171" s="17" t="str">
        <f>IFERROR(IF(Y$4=$D171,"x",IF(AND(((Y$4-$D171)/VLOOKUP($C171,Tableau1[],6,0))=INT(((Y$4-$D171)/VLOOKUP($C171,Tableau1[],6,0))),$C171&lt;&gt;""),"S","")),"")</f>
        <v/>
      </c>
      <c r="Z171" s="17" t="str">
        <f>IFERROR(IF(Z$4=$D171,"x",IF(AND(((Z$4-$D171)/VLOOKUP($C171,Tableau1[],6,0))=INT(((Z$4-$D171)/VLOOKUP($C171,Tableau1[],6,0))),$C171&lt;&gt;""),"S","")),"")</f>
        <v>S</v>
      </c>
      <c r="AA171" s="17" t="str">
        <f>IFERROR(IF(AA$4=$D171,"x",IF(AND(((AA$4-$D171)/VLOOKUP($C171,Tableau1[],6,0))=INT(((AA$4-$D171)/VLOOKUP($C171,Tableau1[],6,0))),$C171&lt;&gt;""),"S","")),"")</f>
        <v/>
      </c>
      <c r="AB171" s="17" t="str">
        <f>IFERROR(IF(AB$4=$D171,"x",IF(AND(((AB$4-$D171)/VLOOKUP($C171,Tableau1[],6,0))=INT(((AB$4-$D171)/VLOOKUP($C171,Tableau1[],6,0))),$C171&lt;&gt;""),"S","")),"")</f>
        <v/>
      </c>
      <c r="AC171" s="17" t="str">
        <f>IFERROR(IF(AC$4=$D171,"x",IF(AND(((AC$4-$D171)/VLOOKUP($C171,Tableau1[],6,0))=INT(((AC$4-$D171)/VLOOKUP($C171,Tableau1[],6,0))),$C171&lt;&gt;""),"S","")),"")</f>
        <v/>
      </c>
      <c r="AD171" s="17" t="str">
        <f>IFERROR(IF(AD$4=$D171,"x",IF(AND(((AD$4-$D171)/VLOOKUP($C171,Tableau1[],6,0))=INT(((AD$4-$D171)/VLOOKUP($C171,Tableau1[],6,0))),$C171&lt;&gt;""),"S","")),"")</f>
        <v/>
      </c>
      <c r="AE171" s="17" t="str">
        <f>IFERROR(IF(AE$4=$D171,"x",IF(AND(((AE$4-$D171)/VLOOKUP($C171,Tableau1[],6,0))=INT(((AE$4-$D171)/VLOOKUP($C171,Tableau1[],6,0))),$C171&lt;&gt;""),"S","")),"")</f>
        <v/>
      </c>
      <c r="AF171" s="17" t="str">
        <f>IFERROR(IF(AF$4=$D171,"x",IF(AND(((AF$4-$D171)/VLOOKUP($C171,Tableau1[],6,0))=INT(((AF$4-$D171)/VLOOKUP($C171,Tableau1[],6,0))),$C171&lt;&gt;""),"S","")),"")</f>
        <v/>
      </c>
      <c r="AG171" s="17" t="str">
        <f>IFERROR(IF(AG$4=$D171,"x",IF(AND(((AG$4-$D171)/VLOOKUP($C171,Tableau1[],6,0))=INT(((AG$4-$D171)/VLOOKUP($C171,Tableau1[],6,0))),$C171&lt;&gt;""),"S","")),"")</f>
        <v>S</v>
      </c>
      <c r="AH171" s="55" t="str">
        <f>IFERROR(IF(AH$4=$D171,"x",IF(AND(((AH$4-$D171)/VLOOKUP($C171,Tableau1[],6,0))=INT(((AH$4-$D171)/VLOOKUP($C171,Tableau1[],6,0))),$C171&lt;&gt;""),"S","")),"")</f>
        <v/>
      </c>
      <c r="AK171" s="100"/>
      <c r="AL171" s="100"/>
      <c r="AM171" s="100"/>
      <c r="AN171" s="100"/>
      <c r="AO171" s="100"/>
      <c r="AP171" s="100"/>
      <c r="AQ171" s="100"/>
      <c r="AR171" s="100"/>
      <c r="AS171" s="100"/>
      <c r="AT171" s="100"/>
      <c r="AU171" s="100"/>
      <c r="AV171" s="100"/>
      <c r="AW171" s="100"/>
      <c r="AX171" s="100"/>
      <c r="AY171" s="100"/>
      <c r="AZ171" s="100"/>
      <c r="BA171" s="100"/>
      <c r="BB171" s="100"/>
      <c r="BC171" s="100"/>
      <c r="BD171" s="100"/>
      <c r="BE171" s="100"/>
      <c r="BF171" s="100"/>
      <c r="BG171" s="100"/>
      <c r="BH171" s="100"/>
      <c r="BI171" s="100"/>
      <c r="BJ171" s="100"/>
      <c r="BK171" s="100"/>
      <c r="BL171" s="100"/>
      <c r="BM171" s="100"/>
      <c r="BN171" s="100"/>
      <c r="BO171" s="100"/>
      <c r="BP171" s="100"/>
      <c r="BQ171" s="100"/>
      <c r="BR171" s="100"/>
      <c r="BS171" s="100"/>
      <c r="BT171" s="100"/>
      <c r="BU171" s="100"/>
      <c r="BV171" s="100"/>
      <c r="BW171" s="100"/>
      <c r="BX171" s="100"/>
    </row>
    <row r="172" spans="1:76">
      <c r="A172" s="93"/>
      <c r="B172" s="52"/>
      <c r="C172" s="5" t="s">
        <v>100</v>
      </c>
      <c r="D172" s="18">
        <f>IF(ISBLANK(C172),0,VLOOKUP(C172,Tableau1[],2,0))</f>
        <v>0</v>
      </c>
      <c r="E172" s="15">
        <f>IF(ISBLANK(C172),0,VLOOKUP(C172,Tableau1[],7,0))</f>
        <v>5</v>
      </c>
      <c r="F172" s="24">
        <f t="shared" si="15"/>
        <v>2.1666666666666667E-5</v>
      </c>
      <c r="G172" s="16" t="str">
        <f>IFERROR(IF(G$4=$D172,"x",IF(AND(((G$4-$D172)/VLOOKUP($C172,Tableau1[],6,0))=INT(((G$4-$D172)/VLOOKUP($C172,Tableau1[],6,0))),$C172&lt;&gt;""),"S","")),"")</f>
        <v/>
      </c>
      <c r="H172" s="17" t="str">
        <f>IFERROR(IF(H$4=$D172,"x",IF(AND(((H$4-$D172)/VLOOKUP($C172,Tableau1[],6,0))=INT(((H$4-$D172)/VLOOKUP($C172,Tableau1[],6,0))),$C172&lt;&gt;""),"S","")),"")</f>
        <v/>
      </c>
      <c r="I172" s="17" t="str">
        <f>IFERROR(IF(I$4=$D172,"x",IF(AND(((I$4-$D172)/VLOOKUP($C172,Tableau1[],6,0))=INT(((I$4-$D172)/VLOOKUP($C172,Tableau1[],6,0))),$C172&lt;&gt;""),"S","")),"")</f>
        <v/>
      </c>
      <c r="J172" s="17" t="str">
        <f>IFERROR(IF(J$4=$D172,"x",IF(AND(((J$4-$D172)/VLOOKUP($C172,Tableau1[],6,0))=INT(((J$4-$D172)/VLOOKUP($C172,Tableau1[],6,0))),$C172&lt;&gt;""),"S","")),"")</f>
        <v/>
      </c>
      <c r="K172" s="17" t="str">
        <f>IFERROR(IF(K$4=$D172,"x",IF(AND(((K$4-$D172)/VLOOKUP($C172,Tableau1[],6,0))=INT(((K$4-$D172)/VLOOKUP($C172,Tableau1[],6,0))),$C172&lt;&gt;""),"S","")),"")</f>
        <v/>
      </c>
      <c r="L172" s="17" t="str">
        <f>IFERROR(IF(L$4=$D172,"x",IF(AND(((L$4-$D172)/VLOOKUP($C172,Tableau1[],6,0))=INT(((L$4-$D172)/VLOOKUP($C172,Tableau1[],6,0))),$C172&lt;&gt;""),"S","")),"")</f>
        <v>S</v>
      </c>
      <c r="M172" s="17" t="str">
        <f>IFERROR(IF(M$4=$D172,"x",IF(AND(((M$4-$D172)/VLOOKUP($C172,Tableau1[],6,0))=INT(((M$4-$D172)/VLOOKUP($C172,Tableau1[],6,0))),$C172&lt;&gt;""),"S","")),"")</f>
        <v/>
      </c>
      <c r="N172" s="17" t="str">
        <f>IFERROR(IF(N$4=$D172,"x",IF(AND(((N$4-$D172)/VLOOKUP($C172,Tableau1[],6,0))=INT(((N$4-$D172)/VLOOKUP($C172,Tableau1[],6,0))),$C172&lt;&gt;""),"S","")),"")</f>
        <v/>
      </c>
      <c r="O172" s="17" t="str">
        <f>IFERROR(IF(O$4=$D172,"x",IF(AND(((O$4-$D172)/VLOOKUP($C172,Tableau1[],6,0))=INT(((O$4-$D172)/VLOOKUP($C172,Tableau1[],6,0))),$C172&lt;&gt;""),"S","")),"")</f>
        <v/>
      </c>
      <c r="P172" s="17" t="str">
        <f>IFERROR(IF(P$4=$D172,"x",IF(AND(((P$4-$D172)/VLOOKUP($C172,Tableau1[],6,0))=INT(((P$4-$D172)/VLOOKUP($C172,Tableau1[],6,0))),$C172&lt;&gt;""),"S","")),"")</f>
        <v/>
      </c>
      <c r="Q172" s="17" t="str">
        <f>IFERROR(IF(Q$4=$D172,"x",IF(AND(((Q$4-$D172)/VLOOKUP($C172,Tableau1[],6,0))=INT(((Q$4-$D172)/VLOOKUP($C172,Tableau1[],6,0))),$C172&lt;&gt;""),"S","")),"")</f>
        <v/>
      </c>
      <c r="R172" s="17" t="str">
        <f>IFERROR(IF(R$4=$D172,"x",IF(AND(((R$4-$D172)/VLOOKUP($C172,Tableau1[],6,0))=INT(((R$4-$D172)/VLOOKUP($C172,Tableau1[],6,0))),$C172&lt;&gt;""),"S","")),"")</f>
        <v/>
      </c>
      <c r="S172" s="17" t="str">
        <f>IFERROR(IF(S$4=$D172,"x",IF(AND(((S$4-$D172)/VLOOKUP($C172,Tableau1[],6,0))=INT(((S$4-$D172)/VLOOKUP($C172,Tableau1[],6,0))),$C172&lt;&gt;""),"S","")),"")</f>
        <v>S</v>
      </c>
      <c r="T172" s="17" t="str">
        <f>IFERROR(IF(T$4=$D172,"x",IF(AND(((T$4-$D172)/VLOOKUP($C172,Tableau1[],6,0))=INT(((T$4-$D172)/VLOOKUP($C172,Tableau1[],6,0))),$C172&lt;&gt;""),"S","")),"")</f>
        <v/>
      </c>
      <c r="U172" s="17" t="str">
        <f>IFERROR(IF(U$4=$D172,"x",IF(AND(((U$4-$D172)/VLOOKUP($C172,Tableau1[],6,0))=INT(((U$4-$D172)/VLOOKUP($C172,Tableau1[],6,0))),$C172&lt;&gt;""),"S","")),"")</f>
        <v/>
      </c>
      <c r="V172" s="17" t="str">
        <f>IFERROR(IF(V$4=$D172,"x",IF(AND(((V$4-$D172)/VLOOKUP($C172,Tableau1[],6,0))=INT(((V$4-$D172)/VLOOKUP($C172,Tableau1[],6,0))),$C172&lt;&gt;""),"S","")),"")</f>
        <v/>
      </c>
      <c r="W172" s="17" t="str">
        <f>IFERROR(IF(W$4=$D172,"x",IF(AND(((W$4-$D172)/VLOOKUP($C172,Tableau1[],6,0))=INT(((W$4-$D172)/VLOOKUP($C172,Tableau1[],6,0))),$C172&lt;&gt;""),"S","")),"")</f>
        <v/>
      </c>
      <c r="X172" s="17" t="str">
        <f>IFERROR(IF(X$4=$D172,"x",IF(AND(((X$4-$D172)/VLOOKUP($C172,Tableau1[],6,0))=INT(((X$4-$D172)/VLOOKUP($C172,Tableau1[],6,0))),$C172&lt;&gt;""),"S","")),"")</f>
        <v/>
      </c>
      <c r="Y172" s="17" t="str">
        <f>IFERROR(IF(Y$4=$D172,"x",IF(AND(((Y$4-$D172)/VLOOKUP($C172,Tableau1[],6,0))=INT(((Y$4-$D172)/VLOOKUP($C172,Tableau1[],6,0))),$C172&lt;&gt;""),"S","")),"")</f>
        <v/>
      </c>
      <c r="Z172" s="17" t="str">
        <f>IFERROR(IF(Z$4=$D172,"x",IF(AND(((Z$4-$D172)/VLOOKUP($C172,Tableau1[],6,0))=INT(((Z$4-$D172)/VLOOKUP($C172,Tableau1[],6,0))),$C172&lt;&gt;""),"S","")),"")</f>
        <v>S</v>
      </c>
      <c r="AA172" s="17" t="str">
        <f>IFERROR(IF(AA$4=$D172,"x",IF(AND(((AA$4-$D172)/VLOOKUP($C172,Tableau1[],6,0))=INT(((AA$4-$D172)/VLOOKUP($C172,Tableau1[],6,0))),$C172&lt;&gt;""),"S","")),"")</f>
        <v/>
      </c>
      <c r="AB172" s="17" t="str">
        <f>IFERROR(IF(AB$4=$D172,"x",IF(AND(((AB$4-$D172)/VLOOKUP($C172,Tableau1[],6,0))=INT(((AB$4-$D172)/VLOOKUP($C172,Tableau1[],6,0))),$C172&lt;&gt;""),"S","")),"")</f>
        <v/>
      </c>
      <c r="AC172" s="17" t="str">
        <f>IFERROR(IF(AC$4=$D172,"x",IF(AND(((AC$4-$D172)/VLOOKUP($C172,Tableau1[],6,0))=INT(((AC$4-$D172)/VLOOKUP($C172,Tableau1[],6,0))),$C172&lt;&gt;""),"S","")),"")</f>
        <v/>
      </c>
      <c r="AD172" s="17" t="str">
        <f>IFERROR(IF(AD$4=$D172,"x",IF(AND(((AD$4-$D172)/VLOOKUP($C172,Tableau1[],6,0))=INT(((AD$4-$D172)/VLOOKUP($C172,Tableau1[],6,0))),$C172&lt;&gt;""),"S","")),"")</f>
        <v/>
      </c>
      <c r="AE172" s="17" t="str">
        <f>IFERROR(IF(AE$4=$D172,"x",IF(AND(((AE$4-$D172)/VLOOKUP($C172,Tableau1[],6,0))=INT(((AE$4-$D172)/VLOOKUP($C172,Tableau1[],6,0))),$C172&lt;&gt;""),"S","")),"")</f>
        <v/>
      </c>
      <c r="AF172" s="17" t="str">
        <f>IFERROR(IF(AF$4=$D172,"x",IF(AND(((AF$4-$D172)/VLOOKUP($C172,Tableau1[],6,0))=INT(((AF$4-$D172)/VLOOKUP($C172,Tableau1[],6,0))),$C172&lt;&gt;""),"S","")),"")</f>
        <v/>
      </c>
      <c r="AG172" s="17" t="str">
        <f>IFERROR(IF(AG$4=$D172,"x",IF(AND(((AG$4-$D172)/VLOOKUP($C172,Tableau1[],6,0))=INT(((AG$4-$D172)/VLOOKUP($C172,Tableau1[],6,0))),$C172&lt;&gt;""),"S","")),"")</f>
        <v>S</v>
      </c>
      <c r="AH172" s="55" t="str">
        <f>IFERROR(IF(AH$4=$D172,"x",IF(AND(((AH$4-$D172)/VLOOKUP($C172,Tableau1[],6,0))=INT(((AH$4-$D172)/VLOOKUP($C172,Tableau1[],6,0))),$C172&lt;&gt;""),"S","")),"")</f>
        <v/>
      </c>
      <c r="AK172" s="100"/>
      <c r="AL172" s="100"/>
      <c r="AM172" s="100"/>
      <c r="AN172" s="100"/>
      <c r="AO172" s="100"/>
      <c r="AP172" s="100"/>
      <c r="AQ172" s="100"/>
      <c r="AR172" s="100"/>
      <c r="AS172" s="100"/>
      <c r="AT172" s="100"/>
      <c r="AU172" s="100"/>
      <c r="AV172" s="100"/>
      <c r="AW172" s="100"/>
      <c r="AX172" s="100"/>
      <c r="AY172" s="100"/>
      <c r="AZ172" s="100"/>
      <c r="BA172" s="100"/>
      <c r="BB172" s="100"/>
      <c r="BC172" s="100"/>
      <c r="BD172" s="100"/>
      <c r="BE172" s="100"/>
      <c r="BF172" s="100"/>
      <c r="BG172" s="100"/>
      <c r="BH172" s="100"/>
      <c r="BI172" s="100"/>
      <c r="BJ172" s="100"/>
      <c r="BK172" s="100"/>
      <c r="BL172" s="100"/>
      <c r="BM172" s="100"/>
      <c r="BN172" s="100"/>
      <c r="BO172" s="100"/>
      <c r="BP172" s="100"/>
      <c r="BQ172" s="100"/>
      <c r="BR172" s="100"/>
      <c r="BS172" s="100"/>
      <c r="BT172" s="100"/>
      <c r="BU172" s="100"/>
      <c r="BV172" s="100"/>
      <c r="BW172" s="100"/>
      <c r="BX172" s="100"/>
    </row>
    <row r="173" spans="1:76">
      <c r="A173" s="93"/>
      <c r="B173" s="52"/>
      <c r="C173" s="5" t="s">
        <v>101</v>
      </c>
      <c r="D173" s="18">
        <f>IF(ISBLANK(C173),0,VLOOKUP(C173,Tableau1[],2,0))</f>
        <v>0</v>
      </c>
      <c r="E173" s="15">
        <f>IF(ISBLANK(C173),0,VLOOKUP(C173,Tableau1[],7,0))</f>
        <v>5</v>
      </c>
      <c r="F173" s="24">
        <f t="shared" si="15"/>
        <v>2.1666666666666667E-5</v>
      </c>
      <c r="G173" s="16" t="str">
        <f>IFERROR(IF(G$4=$D173,"x",IF(AND(((G$4-$D173)/VLOOKUP($C173,Tableau1[],6,0))=INT(((G$4-$D173)/VLOOKUP($C173,Tableau1[],6,0))),$C173&lt;&gt;""),"S","")),"")</f>
        <v/>
      </c>
      <c r="H173" s="17" t="str">
        <f>IFERROR(IF(H$4=$D173,"x",IF(AND(((H$4-$D173)/VLOOKUP($C173,Tableau1[],6,0))=INT(((H$4-$D173)/VLOOKUP($C173,Tableau1[],6,0))),$C173&lt;&gt;""),"S","")),"")</f>
        <v/>
      </c>
      <c r="I173" s="17" t="str">
        <f>IFERROR(IF(I$4=$D173,"x",IF(AND(((I$4-$D173)/VLOOKUP($C173,Tableau1[],6,0))=INT(((I$4-$D173)/VLOOKUP($C173,Tableau1[],6,0))),$C173&lt;&gt;""),"S","")),"")</f>
        <v/>
      </c>
      <c r="J173" s="17" t="str">
        <f>IFERROR(IF(J$4=$D173,"x",IF(AND(((J$4-$D173)/VLOOKUP($C173,Tableau1[],6,0))=INT(((J$4-$D173)/VLOOKUP($C173,Tableau1[],6,0))),$C173&lt;&gt;""),"S","")),"")</f>
        <v/>
      </c>
      <c r="K173" s="17" t="str">
        <f>IFERROR(IF(K$4=$D173,"x",IF(AND(((K$4-$D173)/VLOOKUP($C173,Tableau1[],6,0))=INT(((K$4-$D173)/VLOOKUP($C173,Tableau1[],6,0))),$C173&lt;&gt;""),"S","")),"")</f>
        <v/>
      </c>
      <c r="L173" s="17" t="str">
        <f>IFERROR(IF(L$4=$D173,"x",IF(AND(((L$4-$D173)/VLOOKUP($C173,Tableau1[],6,0))=INT(((L$4-$D173)/VLOOKUP($C173,Tableau1[],6,0))),$C173&lt;&gt;""),"S","")),"")</f>
        <v>S</v>
      </c>
      <c r="M173" s="17" t="str">
        <f>IFERROR(IF(M$4=$D173,"x",IF(AND(((M$4-$D173)/VLOOKUP($C173,Tableau1[],6,0))=INT(((M$4-$D173)/VLOOKUP($C173,Tableau1[],6,0))),$C173&lt;&gt;""),"S","")),"")</f>
        <v/>
      </c>
      <c r="N173" s="17" t="str">
        <f>IFERROR(IF(N$4=$D173,"x",IF(AND(((N$4-$D173)/VLOOKUP($C173,Tableau1[],6,0))=INT(((N$4-$D173)/VLOOKUP($C173,Tableau1[],6,0))),$C173&lt;&gt;""),"S","")),"")</f>
        <v/>
      </c>
      <c r="O173" s="17" t="str">
        <f>IFERROR(IF(O$4=$D173,"x",IF(AND(((O$4-$D173)/VLOOKUP($C173,Tableau1[],6,0))=INT(((O$4-$D173)/VLOOKUP($C173,Tableau1[],6,0))),$C173&lt;&gt;""),"S","")),"")</f>
        <v/>
      </c>
      <c r="P173" s="17" t="str">
        <f>IFERROR(IF(P$4=$D173,"x",IF(AND(((P$4-$D173)/VLOOKUP($C173,Tableau1[],6,0))=INT(((P$4-$D173)/VLOOKUP($C173,Tableau1[],6,0))),$C173&lt;&gt;""),"S","")),"")</f>
        <v/>
      </c>
      <c r="Q173" s="17" t="str">
        <f>IFERROR(IF(Q$4=$D173,"x",IF(AND(((Q$4-$D173)/VLOOKUP($C173,Tableau1[],6,0))=INT(((Q$4-$D173)/VLOOKUP($C173,Tableau1[],6,0))),$C173&lt;&gt;""),"S","")),"")</f>
        <v/>
      </c>
      <c r="R173" s="17" t="str">
        <f>IFERROR(IF(R$4=$D173,"x",IF(AND(((R$4-$D173)/VLOOKUP($C173,Tableau1[],6,0))=INT(((R$4-$D173)/VLOOKUP($C173,Tableau1[],6,0))),$C173&lt;&gt;""),"S","")),"")</f>
        <v/>
      </c>
      <c r="S173" s="17" t="str">
        <f>IFERROR(IF(S$4=$D173,"x",IF(AND(((S$4-$D173)/VLOOKUP($C173,Tableau1[],6,0))=INT(((S$4-$D173)/VLOOKUP($C173,Tableau1[],6,0))),$C173&lt;&gt;""),"S","")),"")</f>
        <v>S</v>
      </c>
      <c r="T173" s="17" t="str">
        <f>IFERROR(IF(T$4=$D173,"x",IF(AND(((T$4-$D173)/VLOOKUP($C173,Tableau1[],6,0))=INT(((T$4-$D173)/VLOOKUP($C173,Tableau1[],6,0))),$C173&lt;&gt;""),"S","")),"")</f>
        <v/>
      </c>
      <c r="U173" s="17" t="str">
        <f>IFERROR(IF(U$4=$D173,"x",IF(AND(((U$4-$D173)/VLOOKUP($C173,Tableau1[],6,0))=INT(((U$4-$D173)/VLOOKUP($C173,Tableau1[],6,0))),$C173&lt;&gt;""),"S","")),"")</f>
        <v/>
      </c>
      <c r="V173" s="17" t="str">
        <f>IFERROR(IF(V$4=$D173,"x",IF(AND(((V$4-$D173)/VLOOKUP($C173,Tableau1[],6,0))=INT(((V$4-$D173)/VLOOKUP($C173,Tableau1[],6,0))),$C173&lt;&gt;""),"S","")),"")</f>
        <v/>
      </c>
      <c r="W173" s="17" t="str">
        <f>IFERROR(IF(W$4=$D173,"x",IF(AND(((W$4-$D173)/VLOOKUP($C173,Tableau1[],6,0))=INT(((W$4-$D173)/VLOOKUP($C173,Tableau1[],6,0))),$C173&lt;&gt;""),"S","")),"")</f>
        <v/>
      </c>
      <c r="X173" s="17" t="str">
        <f>IFERROR(IF(X$4=$D173,"x",IF(AND(((X$4-$D173)/VLOOKUP($C173,Tableau1[],6,0))=INT(((X$4-$D173)/VLOOKUP($C173,Tableau1[],6,0))),$C173&lt;&gt;""),"S","")),"")</f>
        <v/>
      </c>
      <c r="Y173" s="17" t="str">
        <f>IFERROR(IF(Y$4=$D173,"x",IF(AND(((Y$4-$D173)/VLOOKUP($C173,Tableau1[],6,0))=INT(((Y$4-$D173)/VLOOKUP($C173,Tableau1[],6,0))),$C173&lt;&gt;""),"S","")),"")</f>
        <v/>
      </c>
      <c r="Z173" s="17" t="str">
        <f>IFERROR(IF(Z$4=$D173,"x",IF(AND(((Z$4-$D173)/VLOOKUP($C173,Tableau1[],6,0))=INT(((Z$4-$D173)/VLOOKUP($C173,Tableau1[],6,0))),$C173&lt;&gt;""),"S","")),"")</f>
        <v>S</v>
      </c>
      <c r="AA173" s="17" t="str">
        <f>IFERROR(IF(AA$4=$D173,"x",IF(AND(((AA$4-$D173)/VLOOKUP($C173,Tableau1[],6,0))=INT(((AA$4-$D173)/VLOOKUP($C173,Tableau1[],6,0))),$C173&lt;&gt;""),"S","")),"")</f>
        <v/>
      </c>
      <c r="AB173" s="17" t="str">
        <f>IFERROR(IF(AB$4=$D173,"x",IF(AND(((AB$4-$D173)/VLOOKUP($C173,Tableau1[],6,0))=INT(((AB$4-$D173)/VLOOKUP($C173,Tableau1[],6,0))),$C173&lt;&gt;""),"S","")),"")</f>
        <v/>
      </c>
      <c r="AC173" s="17" t="str">
        <f>IFERROR(IF(AC$4=$D173,"x",IF(AND(((AC$4-$D173)/VLOOKUP($C173,Tableau1[],6,0))=INT(((AC$4-$D173)/VLOOKUP($C173,Tableau1[],6,0))),$C173&lt;&gt;""),"S","")),"")</f>
        <v/>
      </c>
      <c r="AD173" s="17" t="str">
        <f>IFERROR(IF(AD$4=$D173,"x",IF(AND(((AD$4-$D173)/VLOOKUP($C173,Tableau1[],6,0))=INT(((AD$4-$D173)/VLOOKUP($C173,Tableau1[],6,0))),$C173&lt;&gt;""),"S","")),"")</f>
        <v/>
      </c>
      <c r="AE173" s="17" t="str">
        <f>IFERROR(IF(AE$4=$D173,"x",IF(AND(((AE$4-$D173)/VLOOKUP($C173,Tableau1[],6,0))=INT(((AE$4-$D173)/VLOOKUP($C173,Tableau1[],6,0))),$C173&lt;&gt;""),"S","")),"")</f>
        <v/>
      </c>
      <c r="AF173" s="17" t="str">
        <f>IFERROR(IF(AF$4=$D173,"x",IF(AND(((AF$4-$D173)/VLOOKUP($C173,Tableau1[],6,0))=INT(((AF$4-$D173)/VLOOKUP($C173,Tableau1[],6,0))),$C173&lt;&gt;""),"S","")),"")</f>
        <v/>
      </c>
      <c r="AG173" s="17" t="str">
        <f>IFERROR(IF(AG$4=$D173,"x",IF(AND(((AG$4-$D173)/VLOOKUP($C173,Tableau1[],6,0))=INT(((AG$4-$D173)/VLOOKUP($C173,Tableau1[],6,0))),$C173&lt;&gt;""),"S","")),"")</f>
        <v>S</v>
      </c>
      <c r="AH173" s="55" t="str">
        <f>IFERROR(IF(AH$4=$D173,"x",IF(AND(((AH$4-$D173)/VLOOKUP($C173,Tableau1[],6,0))=INT(((AH$4-$D173)/VLOOKUP($C173,Tableau1[],6,0))),$C173&lt;&gt;""),"S","")),"")</f>
        <v/>
      </c>
      <c r="AK173" s="100"/>
      <c r="AL173" s="100"/>
      <c r="AM173" s="100"/>
      <c r="AN173" s="100"/>
      <c r="AO173" s="100"/>
      <c r="AP173" s="100"/>
      <c r="AQ173" s="100"/>
      <c r="AR173" s="100"/>
      <c r="AS173" s="100"/>
      <c r="AT173" s="100"/>
      <c r="AU173" s="100"/>
      <c r="AV173" s="100"/>
      <c r="AW173" s="100"/>
      <c r="AX173" s="100"/>
      <c r="AY173" s="100"/>
      <c r="AZ173" s="100"/>
      <c r="BA173" s="100"/>
      <c r="BB173" s="100"/>
      <c r="BC173" s="100"/>
      <c r="BD173" s="100"/>
      <c r="BE173" s="100"/>
      <c r="BF173" s="100"/>
      <c r="BG173" s="100"/>
      <c r="BH173" s="100"/>
      <c r="BI173" s="100"/>
      <c r="BJ173" s="100"/>
      <c r="BK173" s="100"/>
      <c r="BL173" s="100"/>
      <c r="BM173" s="100"/>
      <c r="BN173" s="100"/>
      <c r="BO173" s="100"/>
      <c r="BP173" s="100"/>
      <c r="BQ173" s="100"/>
      <c r="BR173" s="100"/>
      <c r="BS173" s="100"/>
      <c r="BT173" s="100"/>
      <c r="BU173" s="100"/>
      <c r="BV173" s="100"/>
      <c r="BW173" s="100"/>
      <c r="BX173" s="100"/>
    </row>
    <row r="174" spans="1:76" ht="13.9" customHeight="1">
      <c r="A174" s="93"/>
      <c r="B174" s="52"/>
      <c r="C174" s="5" t="s">
        <v>102</v>
      </c>
      <c r="D174" s="18">
        <f>IF(ISBLANK(C174),0,VLOOKUP(C174,Tableau1[],2,0))</f>
        <v>0</v>
      </c>
      <c r="E174" s="15">
        <f>IF(ISBLANK(C174),0,VLOOKUP(C174,Tableau1[],7,0))</f>
        <v>1</v>
      </c>
      <c r="F174" s="24">
        <f t="shared" si="15"/>
        <v>4.3333333333333331E-6</v>
      </c>
      <c r="G174" s="16" t="str">
        <f>IFERROR(IF(G$4=$D174,"x",IF(AND(((G$4-$D174)/VLOOKUP($C174,Tableau1[],6,0))=INT(((G$4-$D174)/VLOOKUP($C174,Tableau1[],6,0))),$C174&lt;&gt;""),"S","")),"")</f>
        <v/>
      </c>
      <c r="H174" s="17" t="str">
        <f>IFERROR(IF(H$4=$D174,"x",IF(AND(((H$4-$D174)/VLOOKUP($C174,Tableau1[],6,0))=INT(((H$4-$D174)/VLOOKUP($C174,Tableau1[],6,0))),$C174&lt;&gt;""),"S","")),"")</f>
        <v/>
      </c>
      <c r="I174" s="17" t="str">
        <f>IFERROR(IF(I$4=$D174,"x",IF(AND(((I$4-$D174)/VLOOKUP($C174,Tableau1[],6,0))=INT(((I$4-$D174)/VLOOKUP($C174,Tableau1[],6,0))),$C174&lt;&gt;""),"S","")),"")</f>
        <v/>
      </c>
      <c r="J174" s="17" t="str">
        <f>IFERROR(IF(J$4=$D174,"x",IF(AND(((J$4-$D174)/VLOOKUP($C174,Tableau1[],6,0))=INT(((J$4-$D174)/VLOOKUP($C174,Tableau1[],6,0))),$C174&lt;&gt;""),"S","")),"")</f>
        <v/>
      </c>
      <c r="K174" s="17" t="str">
        <f>IFERROR(IF(K$4=$D174,"x",IF(AND(((K$4-$D174)/VLOOKUP($C174,Tableau1[],6,0))=INT(((K$4-$D174)/VLOOKUP($C174,Tableau1[],6,0))),$C174&lt;&gt;""),"S","")),"")</f>
        <v/>
      </c>
      <c r="L174" s="17" t="str">
        <f>IFERROR(IF(L$4=$D174,"x",IF(AND(((L$4-$D174)/VLOOKUP($C174,Tableau1[],6,0))=INT(((L$4-$D174)/VLOOKUP($C174,Tableau1[],6,0))),$C174&lt;&gt;""),"S","")),"")</f>
        <v>S</v>
      </c>
      <c r="M174" s="17" t="str">
        <f>IFERROR(IF(M$4=$D174,"x",IF(AND(((M$4-$D174)/VLOOKUP($C174,Tableau1[],6,0))=INT(((M$4-$D174)/VLOOKUP($C174,Tableau1[],6,0))),$C174&lt;&gt;""),"S","")),"")</f>
        <v/>
      </c>
      <c r="N174" s="17" t="str">
        <f>IFERROR(IF(N$4=$D174,"x",IF(AND(((N$4-$D174)/VLOOKUP($C174,Tableau1[],6,0))=INT(((N$4-$D174)/VLOOKUP($C174,Tableau1[],6,0))),$C174&lt;&gt;""),"S","")),"")</f>
        <v/>
      </c>
      <c r="O174" s="17" t="str">
        <f>IFERROR(IF(O$4=$D174,"x",IF(AND(((O$4-$D174)/VLOOKUP($C174,Tableau1[],6,0))=INT(((O$4-$D174)/VLOOKUP($C174,Tableau1[],6,0))),$C174&lt;&gt;""),"S","")),"")</f>
        <v/>
      </c>
      <c r="P174" s="17" t="str">
        <f>IFERROR(IF(P$4=$D174,"x",IF(AND(((P$4-$D174)/VLOOKUP($C174,Tableau1[],6,0))=INT(((P$4-$D174)/VLOOKUP($C174,Tableau1[],6,0))),$C174&lt;&gt;""),"S","")),"")</f>
        <v/>
      </c>
      <c r="Q174" s="17" t="str">
        <f>IFERROR(IF(Q$4=$D174,"x",IF(AND(((Q$4-$D174)/VLOOKUP($C174,Tableau1[],6,0))=INT(((Q$4-$D174)/VLOOKUP($C174,Tableau1[],6,0))),$C174&lt;&gt;""),"S","")),"")</f>
        <v/>
      </c>
      <c r="R174" s="17" t="str">
        <f>IFERROR(IF(R$4=$D174,"x",IF(AND(((R$4-$D174)/VLOOKUP($C174,Tableau1[],6,0))=INT(((R$4-$D174)/VLOOKUP($C174,Tableau1[],6,0))),$C174&lt;&gt;""),"S","")),"")</f>
        <v/>
      </c>
      <c r="S174" s="17" t="str">
        <f>IFERROR(IF(S$4=$D174,"x",IF(AND(((S$4-$D174)/VLOOKUP($C174,Tableau1[],6,0))=INT(((S$4-$D174)/VLOOKUP($C174,Tableau1[],6,0))),$C174&lt;&gt;""),"S","")),"")</f>
        <v>S</v>
      </c>
      <c r="T174" s="17" t="str">
        <f>IFERROR(IF(T$4=$D174,"x",IF(AND(((T$4-$D174)/VLOOKUP($C174,Tableau1[],6,0))=INT(((T$4-$D174)/VLOOKUP($C174,Tableau1[],6,0))),$C174&lt;&gt;""),"S","")),"")</f>
        <v/>
      </c>
      <c r="U174" s="17" t="str">
        <f>IFERROR(IF(U$4=$D174,"x",IF(AND(((U$4-$D174)/VLOOKUP($C174,Tableau1[],6,0))=INT(((U$4-$D174)/VLOOKUP($C174,Tableau1[],6,0))),$C174&lt;&gt;""),"S","")),"")</f>
        <v/>
      </c>
      <c r="V174" s="17" t="str">
        <f>IFERROR(IF(V$4=$D174,"x",IF(AND(((V$4-$D174)/VLOOKUP($C174,Tableau1[],6,0))=INT(((V$4-$D174)/VLOOKUP($C174,Tableau1[],6,0))),$C174&lt;&gt;""),"S","")),"")</f>
        <v/>
      </c>
      <c r="W174" s="17" t="str">
        <f>IFERROR(IF(W$4=$D174,"x",IF(AND(((W$4-$D174)/VLOOKUP($C174,Tableau1[],6,0))=INT(((W$4-$D174)/VLOOKUP($C174,Tableau1[],6,0))),$C174&lt;&gt;""),"S","")),"")</f>
        <v/>
      </c>
      <c r="X174" s="17" t="str">
        <f>IFERROR(IF(X$4=$D174,"x",IF(AND(((X$4-$D174)/VLOOKUP($C174,Tableau1[],6,0))=INT(((X$4-$D174)/VLOOKUP($C174,Tableau1[],6,0))),$C174&lt;&gt;""),"S","")),"")</f>
        <v/>
      </c>
      <c r="Y174" s="17" t="str">
        <f>IFERROR(IF(Y$4=$D174,"x",IF(AND(((Y$4-$D174)/VLOOKUP($C174,Tableau1[],6,0))=INT(((Y$4-$D174)/VLOOKUP($C174,Tableau1[],6,0))),$C174&lt;&gt;""),"S","")),"")</f>
        <v/>
      </c>
      <c r="Z174" s="17" t="str">
        <f>IFERROR(IF(Z$4=$D174,"x",IF(AND(((Z$4-$D174)/VLOOKUP($C174,Tableau1[],6,0))=INT(((Z$4-$D174)/VLOOKUP($C174,Tableau1[],6,0))),$C174&lt;&gt;""),"S","")),"")</f>
        <v>S</v>
      </c>
      <c r="AA174" s="17" t="str">
        <f>IFERROR(IF(AA$4=$D174,"x",IF(AND(((AA$4-$D174)/VLOOKUP($C174,Tableau1[],6,0))=INT(((AA$4-$D174)/VLOOKUP($C174,Tableau1[],6,0))),$C174&lt;&gt;""),"S","")),"")</f>
        <v/>
      </c>
      <c r="AB174" s="17" t="str">
        <f>IFERROR(IF(AB$4=$D174,"x",IF(AND(((AB$4-$D174)/VLOOKUP($C174,Tableau1[],6,0))=INT(((AB$4-$D174)/VLOOKUP($C174,Tableau1[],6,0))),$C174&lt;&gt;""),"S","")),"")</f>
        <v/>
      </c>
      <c r="AC174" s="17" t="str">
        <f>IFERROR(IF(AC$4=$D174,"x",IF(AND(((AC$4-$D174)/VLOOKUP($C174,Tableau1[],6,0))=INT(((AC$4-$D174)/VLOOKUP($C174,Tableau1[],6,0))),$C174&lt;&gt;""),"S","")),"")</f>
        <v/>
      </c>
      <c r="AD174" s="17" t="str">
        <f>IFERROR(IF(AD$4=$D174,"x",IF(AND(((AD$4-$D174)/VLOOKUP($C174,Tableau1[],6,0))=INT(((AD$4-$D174)/VLOOKUP($C174,Tableau1[],6,0))),$C174&lt;&gt;""),"S","")),"")</f>
        <v/>
      </c>
      <c r="AE174" s="17" t="str">
        <f>IFERROR(IF(AE$4=$D174,"x",IF(AND(((AE$4-$D174)/VLOOKUP($C174,Tableau1[],6,0))=INT(((AE$4-$D174)/VLOOKUP($C174,Tableau1[],6,0))),$C174&lt;&gt;""),"S","")),"")</f>
        <v/>
      </c>
      <c r="AF174" s="17" t="str">
        <f>IFERROR(IF(AF$4=$D174,"x",IF(AND(((AF$4-$D174)/VLOOKUP($C174,Tableau1[],6,0))=INT(((AF$4-$D174)/VLOOKUP($C174,Tableau1[],6,0))),$C174&lt;&gt;""),"S","")),"")</f>
        <v/>
      </c>
      <c r="AG174" s="17" t="str">
        <f>IFERROR(IF(AG$4=$D174,"x",IF(AND(((AG$4-$D174)/VLOOKUP($C174,Tableau1[],6,0))=INT(((AG$4-$D174)/VLOOKUP($C174,Tableau1[],6,0))),$C174&lt;&gt;""),"S","")),"")</f>
        <v>S</v>
      </c>
      <c r="AH174" s="55" t="str">
        <f>IFERROR(IF(AH$4=$D174,"x",IF(AND(((AH$4-$D174)/VLOOKUP($C174,Tableau1[],6,0))=INT(((AH$4-$D174)/VLOOKUP($C174,Tableau1[],6,0))),$C174&lt;&gt;""),"S","")),"")</f>
        <v/>
      </c>
      <c r="AK174" s="100"/>
      <c r="AL174" s="100"/>
      <c r="AM174" s="100"/>
      <c r="AN174" s="100"/>
      <c r="AO174" s="100"/>
      <c r="AP174" s="100"/>
      <c r="AQ174" s="100"/>
      <c r="AR174" s="100"/>
      <c r="AS174" s="100"/>
      <c r="AT174" s="100"/>
      <c r="AU174" s="100"/>
      <c r="AV174" s="100"/>
      <c r="AW174" s="100"/>
      <c r="AX174" s="100"/>
      <c r="AY174" s="100"/>
      <c r="AZ174" s="100"/>
      <c r="BA174" s="100"/>
      <c r="BB174" s="100"/>
      <c r="BC174" s="100"/>
      <c r="BD174" s="100"/>
      <c r="BE174" s="100"/>
      <c r="BF174" s="100"/>
      <c r="BG174" s="100"/>
      <c r="BH174" s="100"/>
      <c r="BI174" s="100"/>
      <c r="BJ174" s="100"/>
      <c r="BK174" s="100"/>
      <c r="BL174" s="100"/>
      <c r="BM174" s="100"/>
      <c r="BN174" s="100"/>
      <c r="BO174" s="100"/>
      <c r="BP174" s="100"/>
      <c r="BQ174" s="100"/>
      <c r="BR174" s="100"/>
      <c r="BS174" s="100"/>
      <c r="BT174" s="100"/>
      <c r="BU174" s="100"/>
      <c r="BV174" s="100"/>
      <c r="BW174" s="100"/>
      <c r="BX174" s="100"/>
    </row>
    <row r="175" spans="1:76">
      <c r="A175" s="93"/>
      <c r="B175" s="52"/>
      <c r="C175" s="5" t="s">
        <v>103</v>
      </c>
      <c r="D175" s="18">
        <f>IF(ISBLANK(C175),0,VLOOKUP(C175,Tableau1[],2,0))</f>
        <v>0</v>
      </c>
      <c r="E175" s="15">
        <f>IF(ISBLANK(C175),0,VLOOKUP(C175,Tableau1[],7,0))</f>
        <v>15</v>
      </c>
      <c r="F175" s="24">
        <f t="shared" si="15"/>
        <v>6.4999999999999994E-5</v>
      </c>
      <c r="G175" s="16" t="str">
        <f>IFERROR(IF(G$4=$D175,"x",IF(AND(((G$4-$D175)/VLOOKUP($C175,Tableau1[],6,0))=INT(((G$4-$D175)/VLOOKUP($C175,Tableau1[],6,0))),$C175&lt;&gt;""),"S","")),"")</f>
        <v/>
      </c>
      <c r="H175" s="17" t="str">
        <f>IFERROR(IF(H$4=$D175,"x",IF(AND(((H$4-$D175)/VLOOKUP($C175,Tableau1[],6,0))=INT(((H$4-$D175)/VLOOKUP($C175,Tableau1[],6,0))),$C175&lt;&gt;""),"S","")),"")</f>
        <v/>
      </c>
      <c r="I175" s="17" t="str">
        <f>IFERROR(IF(I$4=$D175,"x",IF(AND(((I$4-$D175)/VLOOKUP($C175,Tableau1[],6,0))=INT(((I$4-$D175)/VLOOKUP($C175,Tableau1[],6,0))),$C175&lt;&gt;""),"S","")),"")</f>
        <v/>
      </c>
      <c r="J175" s="17" t="str">
        <f>IFERROR(IF(J$4=$D175,"x",IF(AND(((J$4-$D175)/VLOOKUP($C175,Tableau1[],6,0))=INT(((J$4-$D175)/VLOOKUP($C175,Tableau1[],6,0))),$C175&lt;&gt;""),"S","")),"")</f>
        <v/>
      </c>
      <c r="K175" s="17" t="str">
        <f>IFERROR(IF(K$4=$D175,"x",IF(AND(((K$4-$D175)/VLOOKUP($C175,Tableau1[],6,0))=INT(((K$4-$D175)/VLOOKUP($C175,Tableau1[],6,0))),$C175&lt;&gt;""),"S","")),"")</f>
        <v/>
      </c>
      <c r="L175" s="17" t="str">
        <f>IFERROR(IF(L$4=$D175,"x",IF(AND(((L$4-$D175)/VLOOKUP($C175,Tableau1[],6,0))=INT(((L$4-$D175)/VLOOKUP($C175,Tableau1[],6,0))),$C175&lt;&gt;""),"S","")),"")</f>
        <v/>
      </c>
      <c r="M175" s="17" t="str">
        <f>IFERROR(IF(M$4=$D175,"x",IF(AND(((M$4-$D175)/VLOOKUP($C175,Tableau1[],6,0))=INT(((M$4-$D175)/VLOOKUP($C175,Tableau1[],6,0))),$C175&lt;&gt;""),"S","")),"")</f>
        <v/>
      </c>
      <c r="N175" s="17" t="str">
        <f>IFERROR(IF(N$4=$D175,"x",IF(AND(((N$4-$D175)/VLOOKUP($C175,Tableau1[],6,0))=INT(((N$4-$D175)/VLOOKUP($C175,Tableau1[],6,0))),$C175&lt;&gt;""),"S","")),"")</f>
        <v/>
      </c>
      <c r="O175" s="17" t="str">
        <f>IFERROR(IF(O$4=$D175,"x",IF(AND(((O$4-$D175)/VLOOKUP($C175,Tableau1[],6,0))=INT(((O$4-$D175)/VLOOKUP($C175,Tableau1[],6,0))),$C175&lt;&gt;""),"S","")),"")</f>
        <v/>
      </c>
      <c r="P175" s="17" t="str">
        <f>IFERROR(IF(P$4=$D175,"x",IF(AND(((P$4-$D175)/VLOOKUP($C175,Tableau1[],6,0))=INT(((P$4-$D175)/VLOOKUP($C175,Tableau1[],6,0))),$C175&lt;&gt;""),"S","")),"")</f>
        <v/>
      </c>
      <c r="Q175" s="17" t="str">
        <f>IFERROR(IF(Q$4=$D175,"x",IF(AND(((Q$4-$D175)/VLOOKUP($C175,Tableau1[],6,0))=INT(((Q$4-$D175)/VLOOKUP($C175,Tableau1[],6,0))),$C175&lt;&gt;""),"S","")),"")</f>
        <v/>
      </c>
      <c r="R175" s="17" t="str">
        <f>IFERROR(IF(R$4=$D175,"x",IF(AND(((R$4-$D175)/VLOOKUP($C175,Tableau1[],6,0))=INT(((R$4-$D175)/VLOOKUP($C175,Tableau1[],6,0))),$C175&lt;&gt;""),"S","")),"")</f>
        <v/>
      </c>
      <c r="S175" s="17" t="str">
        <f>IFERROR(IF(S$4=$D175,"x",IF(AND(((S$4-$D175)/VLOOKUP($C175,Tableau1[],6,0))=INT(((S$4-$D175)/VLOOKUP($C175,Tableau1[],6,0))),$C175&lt;&gt;""),"S","")),"")</f>
        <v/>
      </c>
      <c r="T175" s="17" t="str">
        <f>IFERROR(IF(T$4=$D175,"x",IF(AND(((T$4-$D175)/VLOOKUP($C175,Tableau1[],6,0))=INT(((T$4-$D175)/VLOOKUP($C175,Tableau1[],6,0))),$C175&lt;&gt;""),"S","")),"")</f>
        <v/>
      </c>
      <c r="U175" s="17" t="str">
        <f>IFERROR(IF(U$4=$D175,"x",IF(AND(((U$4-$D175)/VLOOKUP($C175,Tableau1[],6,0))=INT(((U$4-$D175)/VLOOKUP($C175,Tableau1[],6,0))),$C175&lt;&gt;""),"S","")),"")</f>
        <v/>
      </c>
      <c r="V175" s="17" t="str">
        <f>IFERROR(IF(V$4=$D175,"x",IF(AND(((V$4-$D175)/VLOOKUP($C175,Tableau1[],6,0))=INT(((V$4-$D175)/VLOOKUP($C175,Tableau1[],6,0))),$C175&lt;&gt;""),"S","")),"")</f>
        <v/>
      </c>
      <c r="W175" s="17" t="str">
        <f>IFERROR(IF(W$4=$D175,"x",IF(AND(((W$4-$D175)/VLOOKUP($C175,Tableau1[],6,0))=INT(((W$4-$D175)/VLOOKUP($C175,Tableau1[],6,0))),$C175&lt;&gt;""),"S","")),"")</f>
        <v/>
      </c>
      <c r="X175" s="17" t="str">
        <f>IFERROR(IF(X$4=$D175,"x",IF(AND(((X$4-$D175)/VLOOKUP($C175,Tableau1[],6,0))=INT(((X$4-$D175)/VLOOKUP($C175,Tableau1[],6,0))),$C175&lt;&gt;""),"S","")),"")</f>
        <v/>
      </c>
      <c r="Y175" s="17" t="str">
        <f>IFERROR(IF(Y$4=$D175,"x",IF(AND(((Y$4-$D175)/VLOOKUP($C175,Tableau1[],6,0))=INT(((Y$4-$D175)/VLOOKUP($C175,Tableau1[],6,0))),$C175&lt;&gt;""),"S","")),"")</f>
        <v/>
      </c>
      <c r="Z175" s="17" t="str">
        <f>IFERROR(IF(Z$4=$D175,"x",IF(AND(((Z$4-$D175)/VLOOKUP($C175,Tableau1[],6,0))=INT(((Z$4-$D175)/VLOOKUP($C175,Tableau1[],6,0))),$C175&lt;&gt;""),"S","")),"")</f>
        <v/>
      </c>
      <c r="AA175" s="17" t="str">
        <f>IFERROR(IF(AA$4=$D175,"x",IF(AND(((AA$4-$D175)/VLOOKUP($C175,Tableau1[],6,0))=INT(((AA$4-$D175)/VLOOKUP($C175,Tableau1[],6,0))),$C175&lt;&gt;""),"S","")),"")</f>
        <v/>
      </c>
      <c r="AB175" s="17" t="str">
        <f>IFERROR(IF(AB$4=$D175,"x",IF(AND(((AB$4-$D175)/VLOOKUP($C175,Tableau1[],6,0))=INT(((AB$4-$D175)/VLOOKUP($C175,Tableau1[],6,0))),$C175&lt;&gt;""),"S","")),"")</f>
        <v/>
      </c>
      <c r="AC175" s="17" t="str">
        <f>IFERROR(IF(AC$4=$D175,"x",IF(AND(((AC$4-$D175)/VLOOKUP($C175,Tableau1[],6,0))=INT(((AC$4-$D175)/VLOOKUP($C175,Tableau1[],6,0))),$C175&lt;&gt;""),"S","")),"")</f>
        <v/>
      </c>
      <c r="AD175" s="17" t="str">
        <f>IFERROR(IF(AD$4=$D175,"x",IF(AND(((AD$4-$D175)/VLOOKUP($C175,Tableau1[],6,0))=INT(((AD$4-$D175)/VLOOKUP($C175,Tableau1[],6,0))),$C175&lt;&gt;""),"S","")),"")</f>
        <v/>
      </c>
      <c r="AE175" s="17" t="str">
        <f>IFERROR(IF(AE$4=$D175,"x",IF(AND(((AE$4-$D175)/VLOOKUP($C175,Tableau1[],6,0))=INT(((AE$4-$D175)/VLOOKUP($C175,Tableau1[],6,0))),$C175&lt;&gt;""),"S","")),"")</f>
        <v/>
      </c>
      <c r="AF175" s="17" t="str">
        <f>IFERROR(IF(AF$4=$D175,"x",IF(AND(((AF$4-$D175)/VLOOKUP($C175,Tableau1[],6,0))=INT(((AF$4-$D175)/VLOOKUP($C175,Tableau1[],6,0))),$C175&lt;&gt;""),"S","")),"")</f>
        <v>S</v>
      </c>
      <c r="AG175" s="17" t="str">
        <f>IFERROR(IF(AG$4=$D175,"x",IF(AND(((AG$4-$D175)/VLOOKUP($C175,Tableau1[],6,0))=INT(((AG$4-$D175)/VLOOKUP($C175,Tableau1[],6,0))),$C175&lt;&gt;""),"S","")),"")</f>
        <v/>
      </c>
      <c r="AH175" s="55" t="str">
        <f>IFERROR(IF(AH$4=$D175,"x",IF(AND(((AH$4-$D175)/VLOOKUP($C175,Tableau1[],6,0))=INT(((AH$4-$D175)/VLOOKUP($C175,Tableau1[],6,0))),$C175&lt;&gt;""),"S","")),"")</f>
        <v/>
      </c>
      <c r="AK175" s="100"/>
      <c r="AL175" s="100"/>
      <c r="AM175" s="100"/>
      <c r="AN175" s="100"/>
      <c r="AO175" s="100"/>
      <c r="AP175" s="100"/>
      <c r="AQ175" s="100"/>
      <c r="AR175" s="100"/>
      <c r="AS175" s="100"/>
      <c r="AT175" s="100"/>
      <c r="AU175" s="100"/>
      <c r="AV175" s="100"/>
      <c r="AW175" s="100"/>
      <c r="AX175" s="100"/>
      <c r="AY175" s="100"/>
      <c r="AZ175" s="100"/>
      <c r="BA175" s="100"/>
      <c r="BB175" s="100"/>
      <c r="BC175" s="100"/>
      <c r="BD175" s="100"/>
      <c r="BE175" s="100"/>
      <c r="BF175" s="100"/>
      <c r="BG175" s="100"/>
      <c r="BH175" s="100"/>
      <c r="BI175" s="100"/>
      <c r="BJ175" s="100"/>
      <c r="BK175" s="100"/>
      <c r="BL175" s="100"/>
      <c r="BM175" s="100"/>
      <c r="BN175" s="100"/>
      <c r="BO175" s="100"/>
      <c r="BP175" s="100"/>
      <c r="BQ175" s="100"/>
      <c r="BR175" s="100"/>
      <c r="BS175" s="100"/>
      <c r="BT175" s="100"/>
      <c r="BU175" s="100"/>
      <c r="BV175" s="100"/>
      <c r="BW175" s="100"/>
      <c r="BX175" s="100"/>
    </row>
    <row r="176" spans="1:76" ht="15.75" thickBot="1">
      <c r="B176" s="89">
        <f>B160+B161+B162+B163+B164+B165+B166+B167+B168+B169+B170+B171+B172+B173+B174+B175</f>
        <v>0</v>
      </c>
      <c r="C176" s="90"/>
      <c r="D176" s="73">
        <f>IF(ISBLANK(C176),0,VLOOKUP(C176,Tableau1[],2,0))</f>
        <v>0</v>
      </c>
      <c r="E176" s="85">
        <f>(E160+E161+E162+E163+E164+E165+E166+E167+E168+E169+E170+E171+E172+E173+E174+E175)/60</f>
        <v>2.0499999999999998</v>
      </c>
      <c r="F176" s="47">
        <f t="shared" si="15"/>
        <v>8.8833333333333319E-6</v>
      </c>
      <c r="G176" s="49" t="str">
        <f>IFERROR(IF(G$4=$D176,"x",IF(AND(((G$4-$D176)/VLOOKUP($C176,Tableau1[],6,0))=INT(((G$4-$D176)/VLOOKUP($C176,Tableau1[],6,0))),$C176&lt;&gt;""),"S","")),"")</f>
        <v/>
      </c>
      <c r="H176" s="50" t="str">
        <f>IFERROR(IF(H$4=$D176,"x",IF(AND(((H$4-$D176)/VLOOKUP($C176,Tableau1[],6,0))=INT(((H$4-$D176)/VLOOKUP($C176,Tableau1[],6,0))),$C176&lt;&gt;""),"S","")),"")</f>
        <v/>
      </c>
      <c r="I176" s="50" t="str">
        <f>IFERROR(IF(I$4=$D176,"x",IF(AND(((I$4-$D176)/VLOOKUP($C176,Tableau1[],6,0))=INT(((I$4-$D176)/VLOOKUP($C176,Tableau1[],6,0))),$C176&lt;&gt;""),"S","")),"")</f>
        <v/>
      </c>
      <c r="J176" s="50" t="str">
        <f>IFERROR(IF(J$4=$D176,"x",IF(AND(((J$4-$D176)/VLOOKUP($C176,Tableau1[],6,0))=INT(((J$4-$D176)/VLOOKUP($C176,Tableau1[],6,0))),$C176&lt;&gt;""),"S","")),"")</f>
        <v/>
      </c>
      <c r="K176" s="50" t="str">
        <f>IFERROR(IF(K$4=$D176,"x",IF(AND(((K$4-$D176)/VLOOKUP($C176,Tableau1[],6,0))=INT(((K$4-$D176)/VLOOKUP($C176,Tableau1[],6,0))),$C176&lt;&gt;""),"S","")),"")</f>
        <v/>
      </c>
      <c r="L176" s="50" t="str">
        <f>IFERROR(IF(L$4=$D176,"x",IF(AND(((L$4-$D176)/VLOOKUP($C176,Tableau1[],6,0))=INT(((L$4-$D176)/VLOOKUP($C176,Tableau1[],6,0))),$C176&lt;&gt;""),"S","")),"")</f>
        <v/>
      </c>
      <c r="M176" s="50" t="str">
        <f>IFERROR(IF(M$4=$D176,"x",IF(AND(((M$4-$D176)/VLOOKUP($C176,Tableau1[],6,0))=INT(((M$4-$D176)/VLOOKUP($C176,Tableau1[],6,0))),$C176&lt;&gt;""),"S","")),"")</f>
        <v/>
      </c>
      <c r="N176" s="50" t="str">
        <f>IFERROR(IF(N$4=$D176,"x",IF(AND(((N$4-$D176)/VLOOKUP($C176,Tableau1[],6,0))=INT(((N$4-$D176)/VLOOKUP($C176,Tableau1[],6,0))),$C176&lt;&gt;""),"S","")),"")</f>
        <v/>
      </c>
      <c r="O176" s="50" t="str">
        <f>IFERROR(IF(O$4=$D176,"x",IF(AND(((O$4-$D176)/VLOOKUP($C176,Tableau1[],6,0))=INT(((O$4-$D176)/VLOOKUP($C176,Tableau1[],6,0))),$C176&lt;&gt;""),"S","")),"")</f>
        <v/>
      </c>
      <c r="P176" s="50" t="str">
        <f>IFERROR(IF(P$4=$D176,"x",IF(AND(((P$4-$D176)/VLOOKUP($C176,Tableau1[],6,0))=INT(((P$4-$D176)/VLOOKUP($C176,Tableau1[],6,0))),$C176&lt;&gt;""),"S","")),"")</f>
        <v/>
      </c>
      <c r="Q176" s="50" t="str">
        <f>IFERROR(IF(Q$4=$D176,"x",IF(AND(((Q$4-$D176)/VLOOKUP($C176,Tableau1[],6,0))=INT(((Q$4-$D176)/VLOOKUP($C176,Tableau1[],6,0))),$C176&lt;&gt;""),"S","")),"")</f>
        <v/>
      </c>
      <c r="R176" s="50" t="str">
        <f>IFERROR(IF(R$4=$D176,"x",IF(AND(((R$4-$D176)/VLOOKUP($C176,Tableau1[],6,0))=INT(((R$4-$D176)/VLOOKUP($C176,Tableau1[],6,0))),$C176&lt;&gt;""),"S","")),"")</f>
        <v/>
      </c>
      <c r="S176" s="50" t="str">
        <f>IFERROR(IF(S$4=$D176,"x",IF(AND(((S$4-$D176)/VLOOKUP($C176,Tableau1[],6,0))=INT(((S$4-$D176)/VLOOKUP($C176,Tableau1[],6,0))),$C176&lt;&gt;""),"S","")),"")</f>
        <v/>
      </c>
      <c r="T176" s="50" t="str">
        <f>IFERROR(IF(T$4=$D176,"x",IF(AND(((T$4-$D176)/VLOOKUP($C176,Tableau1[],6,0))=INT(((T$4-$D176)/VLOOKUP($C176,Tableau1[],6,0))),$C176&lt;&gt;""),"S","")),"")</f>
        <v/>
      </c>
      <c r="U176" s="50" t="str">
        <f>IFERROR(IF(U$4=$D176,"x",IF(AND(((U$4-$D176)/VLOOKUP($C176,Tableau1[],6,0))=INT(((U$4-$D176)/VLOOKUP($C176,Tableau1[],6,0))),$C176&lt;&gt;""),"S","")),"")</f>
        <v/>
      </c>
      <c r="V176" s="50" t="str">
        <f>IFERROR(IF(V$4=$D176,"x",IF(AND(((V$4-$D176)/VLOOKUP($C176,Tableau1[],6,0))=INT(((V$4-$D176)/VLOOKUP($C176,Tableau1[],6,0))),$C176&lt;&gt;""),"S","")),"")</f>
        <v/>
      </c>
      <c r="W176" s="50" t="str">
        <f>IFERROR(IF(W$4=$D176,"x",IF(AND(((W$4-$D176)/VLOOKUP($C176,Tableau1[],6,0))=INT(((W$4-$D176)/VLOOKUP($C176,Tableau1[],6,0))),$C176&lt;&gt;""),"S","")),"")</f>
        <v/>
      </c>
      <c r="X176" s="50" t="str">
        <f>IFERROR(IF(X$4=$D176,"x",IF(AND(((X$4-$D176)/VLOOKUP($C176,Tableau1[],6,0))=INT(((X$4-$D176)/VLOOKUP($C176,Tableau1[],6,0))),$C176&lt;&gt;""),"S","")),"")</f>
        <v/>
      </c>
      <c r="Y176" s="50" t="str">
        <f>IFERROR(IF(Y$4=$D176,"x",IF(AND(((Y$4-$D176)/VLOOKUP($C176,Tableau1[],6,0))=INT(((Y$4-$D176)/VLOOKUP($C176,Tableau1[],6,0))),$C176&lt;&gt;""),"S","")),"")</f>
        <v/>
      </c>
      <c r="Z176" s="50" t="str">
        <f>IFERROR(IF(Z$4=$D176,"x",IF(AND(((Z$4-$D176)/VLOOKUP($C176,Tableau1[],6,0))=INT(((Z$4-$D176)/VLOOKUP($C176,Tableau1[],6,0))),$C176&lt;&gt;""),"S","")),"")</f>
        <v/>
      </c>
      <c r="AA176" s="50" t="str">
        <f>IFERROR(IF(AA$4=$D176,"x",IF(AND(((AA$4-$D176)/VLOOKUP($C176,Tableau1[],6,0))=INT(((AA$4-$D176)/VLOOKUP($C176,Tableau1[],6,0))),$C176&lt;&gt;""),"S","")),"")</f>
        <v/>
      </c>
      <c r="AB176" s="50" t="str">
        <f>IFERROR(IF(AB$4=$D176,"x",IF(AND(((AB$4-$D176)/VLOOKUP($C176,Tableau1[],6,0))=INT(((AB$4-$D176)/VLOOKUP($C176,Tableau1[],6,0))),$C176&lt;&gt;""),"S","")),"")</f>
        <v/>
      </c>
      <c r="AC176" s="50" t="str">
        <f>IFERROR(IF(AC$4=$D176,"x",IF(AND(((AC$4-$D176)/VLOOKUP($C176,Tableau1[],6,0))=INT(((AC$4-$D176)/VLOOKUP($C176,Tableau1[],6,0))),$C176&lt;&gt;""),"S","")),"")</f>
        <v/>
      </c>
      <c r="AD176" s="50" t="str">
        <f>IFERROR(IF(AD$4=$D176,"x",IF(AND(((AD$4-$D176)/VLOOKUP($C176,Tableau1[],6,0))=INT(((AD$4-$D176)/VLOOKUP($C176,Tableau1[],6,0))),$C176&lt;&gt;""),"S","")),"")</f>
        <v/>
      </c>
      <c r="AE176" s="50" t="str">
        <f>IFERROR(IF(AE$4=$D176,"x",IF(AND(((AE$4-$D176)/VLOOKUP($C176,Tableau1[],6,0))=INT(((AE$4-$D176)/VLOOKUP($C176,Tableau1[],6,0))),$C176&lt;&gt;""),"S","")),"")</f>
        <v/>
      </c>
      <c r="AF176" s="50" t="str">
        <f>IFERROR(IF(AF$4=$D176,"x",IF(AND(((AF$4-$D176)/VLOOKUP($C176,Tableau1[],6,0))=INT(((AF$4-$D176)/VLOOKUP($C176,Tableau1[],6,0))),$C176&lt;&gt;""),"S","")),"")</f>
        <v/>
      </c>
      <c r="AG176" s="50" t="str">
        <f>IFERROR(IF(AG$4=$D176,"x",IF(AND(((AG$4-$D176)/VLOOKUP($C176,Tableau1[],6,0))=INT(((AG$4-$D176)/VLOOKUP($C176,Tableau1[],6,0))),$C176&lt;&gt;""),"S","")),"")</f>
        <v/>
      </c>
      <c r="AH176" s="57" t="str">
        <f>IFERROR(IF(AH$4=$D176,"x",IF(AND(((AH$4-$D176)/VLOOKUP($C176,Tableau1[],6,0))=INT(((AH$4-$D176)/VLOOKUP($C176,Tableau1[],6,0))),$C176&lt;&gt;""),"S","")),"")</f>
        <v/>
      </c>
      <c r="AK176" s="100"/>
      <c r="AL176" s="100"/>
      <c r="AM176" s="100"/>
      <c r="AN176" s="100"/>
      <c r="AO176" s="100"/>
      <c r="AP176" s="100"/>
      <c r="AQ176" s="100"/>
      <c r="AR176" s="100"/>
      <c r="AS176" s="100"/>
      <c r="AT176" s="100"/>
      <c r="AU176" s="100"/>
      <c r="AV176" s="100"/>
      <c r="AW176" s="100"/>
      <c r="AX176" s="100"/>
      <c r="AY176" s="100"/>
      <c r="AZ176" s="100"/>
      <c r="BA176" s="100"/>
      <c r="BB176" s="100"/>
      <c r="BC176" s="100"/>
      <c r="BD176" s="100"/>
      <c r="BE176" s="100"/>
      <c r="BF176" s="100"/>
      <c r="BG176" s="100"/>
      <c r="BH176" s="100"/>
      <c r="BI176" s="100"/>
      <c r="BJ176" s="100"/>
      <c r="BK176" s="100"/>
      <c r="BL176" s="100"/>
      <c r="BM176" s="100"/>
      <c r="BN176" s="100"/>
      <c r="BO176" s="100"/>
      <c r="BP176" s="100"/>
      <c r="BQ176" s="100"/>
      <c r="BR176" s="100"/>
      <c r="BS176" s="100"/>
      <c r="BT176" s="100"/>
      <c r="BU176" s="100"/>
      <c r="BV176" s="100"/>
      <c r="BW176" s="100"/>
      <c r="BX176" s="100"/>
    </row>
    <row r="177" spans="1:76" ht="15.75" thickTop="1">
      <c r="A177" s="93" t="s">
        <v>233</v>
      </c>
      <c r="B177" s="52"/>
      <c r="C177" s="5" t="s">
        <v>55</v>
      </c>
      <c r="D177" s="18">
        <f>IF(ISBLANK(C177),0,VLOOKUP(C177,Tableau1[],2,0))</f>
        <v>0</v>
      </c>
      <c r="E177" s="15">
        <f>IF(ISBLANK(C177),0,VLOOKUP(C177,Tableau1[],7,0))</f>
        <v>20</v>
      </c>
      <c r="F177" s="24">
        <f>D177+((E177*1)/480)</f>
        <v>4.1666666666666664E-2</v>
      </c>
      <c r="G177" s="70" t="str">
        <f>IFERROR(IF(G$4=$D177,"x",IF(AND(((G$4-$D177)/VLOOKUP($C177,Tableau1[],6,0))=INT(((G$4-$D177)/VLOOKUP($C177,Tableau1[],6,0))),$C177&lt;&gt;""),"S","")),"")</f>
        <v/>
      </c>
      <c r="H177" s="71" t="str">
        <f>IFERROR(IF(H$4=$D177,"x",IF(AND(((H$4-$D177)/VLOOKUP($C177,Tableau1[],6,0))=INT(((H$4-$D177)/VLOOKUP($C177,Tableau1[],6,0))),$C177&lt;&gt;""),"S","")),"")</f>
        <v/>
      </c>
      <c r="I177" s="71" t="str">
        <f>IFERROR(IF(I$4=$D177,"x",IF(AND(((I$4-$D177)/VLOOKUP($C177,Tableau1[],6,0))=INT(((I$4-$D177)/VLOOKUP($C177,Tableau1[],6,0))),$C177&lt;&gt;""),"S","")),"")</f>
        <v/>
      </c>
      <c r="J177" s="71" t="str">
        <f>IFERROR(IF(J$4=$D177,"x",IF(AND(((J$4-$D177)/VLOOKUP($C177,Tableau1[],6,0))=INT(((J$4-$D177)/VLOOKUP($C177,Tableau1[],6,0))),$C177&lt;&gt;""),"S","")),"")</f>
        <v/>
      </c>
      <c r="K177" s="71" t="str">
        <f>IFERROR(IF(K$4=$D177,"x",IF(AND(((K$4-$D177)/VLOOKUP($C177,Tableau1[],6,0))=INT(((K$4-$D177)/VLOOKUP($C177,Tableau1[],6,0))),$C177&lt;&gt;""),"S","")),"")</f>
        <v/>
      </c>
      <c r="L177" s="71" t="str">
        <f>IFERROR(IF(L$4=$D177,"x",IF(AND(((L$4-$D177)/VLOOKUP($C177,Tableau1[],6,0))=INT(((L$4-$D177)/VLOOKUP($C177,Tableau1[],6,0))),$C177&lt;&gt;""),"S","")),"")</f>
        <v>S</v>
      </c>
      <c r="M177" s="71" t="str">
        <f>IFERROR(IF(M$4=$D177,"x",IF(AND(((M$4-$D177)/VLOOKUP($C177,Tableau1[],6,0))=INT(((M$4-$D177)/VLOOKUP($C177,Tableau1[],6,0))),$C177&lt;&gt;""),"S","")),"")</f>
        <v/>
      </c>
      <c r="N177" s="71" t="str">
        <f>IFERROR(IF(N$4=$D177,"x",IF(AND(((N$4-$D177)/VLOOKUP($C177,Tableau1[],6,0))=INT(((N$4-$D177)/VLOOKUP($C177,Tableau1[],6,0))),$C177&lt;&gt;""),"S","")),"")</f>
        <v/>
      </c>
      <c r="O177" s="71" t="str">
        <f>IFERROR(IF(O$4=$D177,"x",IF(AND(((O$4-$D177)/VLOOKUP($C177,Tableau1[],6,0))=INT(((O$4-$D177)/VLOOKUP($C177,Tableau1[],6,0))),$C177&lt;&gt;""),"S","")),"")</f>
        <v/>
      </c>
      <c r="P177" s="71" t="str">
        <f>IFERROR(IF(P$4=$D177,"x",IF(AND(((P$4-$D177)/VLOOKUP($C177,Tableau1[],6,0))=INT(((P$4-$D177)/VLOOKUP($C177,Tableau1[],6,0))),$C177&lt;&gt;""),"S","")),"")</f>
        <v/>
      </c>
      <c r="Q177" s="71" t="str">
        <f>IFERROR(IF(Q$4=$D177,"x",IF(AND(((Q$4-$D177)/VLOOKUP($C177,Tableau1[],6,0))=INT(((Q$4-$D177)/VLOOKUP($C177,Tableau1[],6,0))),$C177&lt;&gt;""),"S","")),"")</f>
        <v/>
      </c>
      <c r="R177" s="71" t="str">
        <f>IFERROR(IF(R$4=$D177,"x",IF(AND(((R$4-$D177)/VLOOKUP($C177,Tableau1[],6,0))=INT(((R$4-$D177)/VLOOKUP($C177,Tableau1[],6,0))),$C177&lt;&gt;""),"S","")),"")</f>
        <v/>
      </c>
      <c r="S177" s="71" t="str">
        <f>IFERROR(IF(S$4=$D177,"x",IF(AND(((S$4-$D177)/VLOOKUP($C177,Tableau1[],6,0))=INT(((S$4-$D177)/VLOOKUP($C177,Tableau1[],6,0))),$C177&lt;&gt;""),"S","")),"")</f>
        <v>S</v>
      </c>
      <c r="T177" s="71" t="str">
        <f>IFERROR(IF(T$4=$D177,"x",IF(AND(((T$4-$D177)/VLOOKUP($C177,Tableau1[],6,0))=INT(((T$4-$D177)/VLOOKUP($C177,Tableau1[],6,0))),$C177&lt;&gt;""),"S","")),"")</f>
        <v/>
      </c>
      <c r="U177" s="71" t="str">
        <f>IFERROR(IF(U$4=$D177,"x",IF(AND(((U$4-$D177)/VLOOKUP($C177,Tableau1[],6,0))=INT(((U$4-$D177)/VLOOKUP($C177,Tableau1[],6,0))),$C177&lt;&gt;""),"S","")),"")</f>
        <v/>
      </c>
      <c r="V177" s="71" t="str">
        <f>IFERROR(IF(V$4=$D177,"x",IF(AND(((V$4-$D177)/VLOOKUP($C177,Tableau1[],6,0))=INT(((V$4-$D177)/VLOOKUP($C177,Tableau1[],6,0))),$C177&lt;&gt;""),"S","")),"")</f>
        <v/>
      </c>
      <c r="W177" s="71" t="str">
        <f>IFERROR(IF(W$4=$D177,"x",IF(AND(((W$4-$D177)/VLOOKUP($C177,Tableau1[],6,0))=INT(((W$4-$D177)/VLOOKUP($C177,Tableau1[],6,0))),$C177&lt;&gt;""),"S","")),"")</f>
        <v/>
      </c>
      <c r="X177" s="71" t="str">
        <f>IFERROR(IF(X$4=$D177,"x",IF(AND(((X$4-$D177)/VLOOKUP($C177,Tableau1[],6,0))=INT(((X$4-$D177)/VLOOKUP($C177,Tableau1[],6,0))),$C177&lt;&gt;""),"S","")),"")</f>
        <v/>
      </c>
      <c r="Y177" s="71" t="str">
        <f>IFERROR(IF(Y$4=$D177,"x",IF(AND(((Y$4-$D177)/VLOOKUP($C177,Tableau1[],6,0))=INT(((Y$4-$D177)/VLOOKUP($C177,Tableau1[],6,0))),$C177&lt;&gt;""),"S","")),"")</f>
        <v/>
      </c>
      <c r="Z177" s="71" t="str">
        <f>IFERROR(IF(Z$4=$D177,"x",IF(AND(((Z$4-$D177)/VLOOKUP($C177,Tableau1[],6,0))=INT(((Z$4-$D177)/VLOOKUP($C177,Tableau1[],6,0))),$C177&lt;&gt;""),"S","")),"")</f>
        <v>S</v>
      </c>
      <c r="AA177" s="71" t="str">
        <f>IFERROR(IF(AA$4=$D177,"x",IF(AND(((AA$4-$D177)/VLOOKUP($C177,Tableau1[],6,0))=INT(((AA$4-$D177)/VLOOKUP($C177,Tableau1[],6,0))),$C177&lt;&gt;""),"S","")),"")</f>
        <v/>
      </c>
      <c r="AB177" s="71" t="str">
        <f>IFERROR(IF(AB$4=$D177,"x",IF(AND(((AB$4-$D177)/VLOOKUP($C177,Tableau1[],6,0))=INT(((AB$4-$D177)/VLOOKUP($C177,Tableau1[],6,0))),$C177&lt;&gt;""),"S","")),"")</f>
        <v/>
      </c>
      <c r="AC177" s="71" t="str">
        <f>IFERROR(IF(AC$4=$D177,"x",IF(AND(((AC$4-$D177)/VLOOKUP($C177,Tableau1[],6,0))=INT(((AC$4-$D177)/VLOOKUP($C177,Tableau1[],6,0))),$C177&lt;&gt;""),"S","")),"")</f>
        <v/>
      </c>
      <c r="AD177" s="71" t="str">
        <f>IFERROR(IF(AD$4=$D177,"x",IF(AND(((AD$4-$D177)/VLOOKUP($C177,Tableau1[],6,0))=INT(((AD$4-$D177)/VLOOKUP($C177,Tableau1[],6,0))),$C177&lt;&gt;""),"S","")),"")</f>
        <v/>
      </c>
      <c r="AE177" s="71" t="str">
        <f>IFERROR(IF(AE$4=$D177,"x",IF(AND(((AE$4-$D177)/VLOOKUP($C177,Tableau1[],6,0))=INT(((AE$4-$D177)/VLOOKUP($C177,Tableau1[],6,0))),$C177&lt;&gt;""),"S","")),"")</f>
        <v/>
      </c>
      <c r="AF177" s="71" t="str">
        <f>IFERROR(IF(AF$4=$D177,"x",IF(AND(((AF$4-$D177)/VLOOKUP($C177,Tableau1[],6,0))=INT(((AF$4-$D177)/VLOOKUP($C177,Tableau1[],6,0))),$C177&lt;&gt;""),"S","")),"")</f>
        <v/>
      </c>
      <c r="AG177" s="71" t="str">
        <f>IFERROR(IF(AG$4=$D177,"x",IF(AND(((AG$4-$D177)/VLOOKUP($C177,Tableau1[],6,0))=INT(((AG$4-$D177)/VLOOKUP($C177,Tableau1[],6,0))),$C177&lt;&gt;""),"S","")),"")</f>
        <v>S</v>
      </c>
      <c r="AH177" s="72" t="str">
        <f>IFERROR(IF(AH$4=$D177,"x",IF(AND(((AH$4-$D177)/VLOOKUP($C177,Tableau1[],6,0))=INT(((AH$4-$D177)/VLOOKUP($C177,Tableau1[],6,0))),$C177&lt;&gt;""),"S","")),"")</f>
        <v/>
      </c>
      <c r="AK177" s="100"/>
      <c r="AL177" s="100"/>
      <c r="AM177" s="100"/>
      <c r="AN177" s="100"/>
      <c r="AO177" s="100"/>
      <c r="AP177" s="100"/>
      <c r="AQ177" s="100"/>
      <c r="AR177" s="100"/>
      <c r="AS177" s="100"/>
      <c r="AT177" s="100"/>
      <c r="AU177" s="100"/>
      <c r="AV177" s="100"/>
      <c r="AW177" s="100"/>
      <c r="AX177" s="100"/>
      <c r="AY177" s="100"/>
      <c r="AZ177" s="100"/>
      <c r="BA177" s="100"/>
      <c r="BB177" s="100"/>
      <c r="BC177" s="100"/>
      <c r="BD177" s="100"/>
      <c r="BE177" s="100"/>
      <c r="BF177" s="100"/>
      <c r="BG177" s="100"/>
      <c r="BH177" s="100"/>
      <c r="BI177" s="100"/>
      <c r="BJ177" s="100"/>
      <c r="BK177" s="100"/>
      <c r="BL177" s="100"/>
      <c r="BM177" s="100"/>
      <c r="BN177" s="100"/>
      <c r="BO177" s="100"/>
      <c r="BP177" s="100"/>
      <c r="BQ177" s="100"/>
      <c r="BR177" s="100"/>
      <c r="BS177" s="100"/>
      <c r="BT177" s="100"/>
      <c r="BU177" s="100"/>
      <c r="BV177" s="100"/>
      <c r="BW177" s="100"/>
      <c r="BX177" s="100"/>
    </row>
    <row r="178" spans="1:76">
      <c r="A178" s="93"/>
      <c r="B178" s="52"/>
      <c r="C178" s="5" t="s">
        <v>78</v>
      </c>
      <c r="D178" s="18">
        <f>IF(ISBLANK(C178),0,VLOOKUP(C178,Tableau1[],2,0))</f>
        <v>0</v>
      </c>
      <c r="E178" s="15">
        <f>IF(ISBLANK(C178),0,VLOOKUP(C178,Tableau1[],7,0))</f>
        <v>5</v>
      </c>
      <c r="F178" s="24">
        <f t="shared" ref="F178:F193" si="16">D178+((E178*0.00208)/480)</f>
        <v>2.1666666666666667E-5</v>
      </c>
      <c r="G178" s="36" t="str">
        <f>IFERROR(IF(G$4=$D178,"x",IF(AND(((G$4-$D178)/VLOOKUP($C178,Tableau1[],6,0))=INT(((G$4-$D178)/VLOOKUP($C178,Tableau1[],6,0))),$C178&lt;&gt;""),"S","")),"")</f>
        <v/>
      </c>
      <c r="H178" s="30" t="str">
        <f>IFERROR(IF(H$4=$D178,"x",IF(AND(((H$4-$D178)/VLOOKUP($C178,Tableau1[],6,0))=INT(((H$4-$D178)/VLOOKUP($C178,Tableau1[],6,0))),$C178&lt;&gt;""),"S","")),"")</f>
        <v/>
      </c>
      <c r="I178" s="30" t="str">
        <f>IFERROR(IF(I$4=$D178,"x",IF(AND(((I$4-$D178)/VLOOKUP($C178,Tableau1[],6,0))=INT(((I$4-$D178)/VLOOKUP($C178,Tableau1[],6,0))),$C178&lt;&gt;""),"S","")),"")</f>
        <v/>
      </c>
      <c r="J178" s="30" t="str">
        <f>IFERROR(IF(J$4=$D178,"x",IF(AND(((J$4-$D178)/VLOOKUP($C178,Tableau1[],6,0))=INT(((J$4-$D178)/VLOOKUP($C178,Tableau1[],6,0))),$C178&lt;&gt;""),"S","")),"")</f>
        <v/>
      </c>
      <c r="K178" s="30" t="str">
        <f>IFERROR(IF(K$4=$D178,"x",IF(AND(((K$4-$D178)/VLOOKUP($C178,Tableau1[],6,0))=INT(((K$4-$D178)/VLOOKUP($C178,Tableau1[],6,0))),$C178&lt;&gt;""),"S","")),"")</f>
        <v/>
      </c>
      <c r="L178" s="30" t="str">
        <f>IFERROR(IF(L$4=$D178,"x",IF(AND(((L$4-$D178)/VLOOKUP($C178,Tableau1[],6,0))=INT(((L$4-$D178)/VLOOKUP($C178,Tableau1[],6,0))),$C178&lt;&gt;""),"S","")),"")</f>
        <v>S</v>
      </c>
      <c r="M178" s="30" t="str">
        <f>IFERROR(IF(M$4=$D178,"x",IF(AND(((M$4-$D178)/VLOOKUP($C178,Tableau1[],6,0))=INT(((M$4-$D178)/VLOOKUP($C178,Tableau1[],6,0))),$C178&lt;&gt;""),"S","")),"")</f>
        <v/>
      </c>
      <c r="N178" s="30" t="str">
        <f>IFERROR(IF(N$4=$D178,"x",IF(AND(((N$4-$D178)/VLOOKUP($C178,Tableau1[],6,0))=INT(((N$4-$D178)/VLOOKUP($C178,Tableau1[],6,0))),$C178&lt;&gt;""),"S","")),"")</f>
        <v/>
      </c>
      <c r="O178" s="30" t="str">
        <f>IFERROR(IF(O$4=$D178,"x",IF(AND(((O$4-$D178)/VLOOKUP($C178,Tableau1[],6,0))=INT(((O$4-$D178)/VLOOKUP($C178,Tableau1[],6,0))),$C178&lt;&gt;""),"S","")),"")</f>
        <v/>
      </c>
      <c r="P178" s="30" t="str">
        <f>IFERROR(IF(P$4=$D178,"x",IF(AND(((P$4-$D178)/VLOOKUP($C178,Tableau1[],6,0))=INT(((P$4-$D178)/VLOOKUP($C178,Tableau1[],6,0))),$C178&lt;&gt;""),"S","")),"")</f>
        <v/>
      </c>
      <c r="Q178" s="30" t="str">
        <f>IFERROR(IF(Q$4=$D178,"x",IF(AND(((Q$4-$D178)/VLOOKUP($C178,Tableau1[],6,0))=INT(((Q$4-$D178)/VLOOKUP($C178,Tableau1[],6,0))),$C178&lt;&gt;""),"S","")),"")</f>
        <v/>
      </c>
      <c r="R178" s="30" t="str">
        <f>IFERROR(IF(R$4=$D178,"x",IF(AND(((R$4-$D178)/VLOOKUP($C178,Tableau1[],6,0))=INT(((R$4-$D178)/VLOOKUP($C178,Tableau1[],6,0))),$C178&lt;&gt;""),"S","")),"")</f>
        <v/>
      </c>
      <c r="S178" s="30" t="str">
        <f>IFERROR(IF(S$4=$D178,"x",IF(AND(((S$4-$D178)/VLOOKUP($C178,Tableau1[],6,0))=INT(((S$4-$D178)/VLOOKUP($C178,Tableau1[],6,0))),$C178&lt;&gt;""),"S","")),"")</f>
        <v>S</v>
      </c>
      <c r="T178" s="30" t="str">
        <f>IFERROR(IF(T$4=$D178,"x",IF(AND(((T$4-$D178)/VLOOKUP($C178,Tableau1[],6,0))=INT(((T$4-$D178)/VLOOKUP($C178,Tableau1[],6,0))),$C178&lt;&gt;""),"S","")),"")</f>
        <v/>
      </c>
      <c r="U178" s="30" t="str">
        <f>IFERROR(IF(U$4=$D178,"x",IF(AND(((U$4-$D178)/VLOOKUP($C178,Tableau1[],6,0))=INT(((U$4-$D178)/VLOOKUP($C178,Tableau1[],6,0))),$C178&lt;&gt;""),"S","")),"")</f>
        <v/>
      </c>
      <c r="V178" s="30" t="str">
        <f>IFERROR(IF(V$4=$D178,"x",IF(AND(((V$4-$D178)/VLOOKUP($C178,Tableau1[],6,0))=INT(((V$4-$D178)/VLOOKUP($C178,Tableau1[],6,0))),$C178&lt;&gt;""),"S","")),"")</f>
        <v/>
      </c>
      <c r="W178" s="30" t="str">
        <f>IFERROR(IF(W$4=$D178,"x",IF(AND(((W$4-$D178)/VLOOKUP($C178,Tableau1[],6,0))=INT(((W$4-$D178)/VLOOKUP($C178,Tableau1[],6,0))),$C178&lt;&gt;""),"S","")),"")</f>
        <v/>
      </c>
      <c r="X178" s="30" t="str">
        <f>IFERROR(IF(X$4=$D178,"x",IF(AND(((X$4-$D178)/VLOOKUP($C178,Tableau1[],6,0))=INT(((X$4-$D178)/VLOOKUP($C178,Tableau1[],6,0))),$C178&lt;&gt;""),"S","")),"")</f>
        <v/>
      </c>
      <c r="Y178" s="30" t="str">
        <f>IFERROR(IF(Y$4=$D178,"x",IF(AND(((Y$4-$D178)/VLOOKUP($C178,Tableau1[],6,0))=INT(((Y$4-$D178)/VLOOKUP($C178,Tableau1[],6,0))),$C178&lt;&gt;""),"S","")),"")</f>
        <v/>
      </c>
      <c r="Z178" s="30" t="str">
        <f>IFERROR(IF(Z$4=$D178,"x",IF(AND(((Z$4-$D178)/VLOOKUP($C178,Tableau1[],6,0))=INT(((Z$4-$D178)/VLOOKUP($C178,Tableau1[],6,0))),$C178&lt;&gt;""),"S","")),"")</f>
        <v>S</v>
      </c>
      <c r="AA178" s="30" t="str">
        <f>IFERROR(IF(AA$4=$D178,"x",IF(AND(((AA$4-$D178)/VLOOKUP($C178,Tableau1[],6,0))=INT(((AA$4-$D178)/VLOOKUP($C178,Tableau1[],6,0))),$C178&lt;&gt;""),"S","")),"")</f>
        <v/>
      </c>
      <c r="AB178" s="30" t="str">
        <f>IFERROR(IF(AB$4=$D178,"x",IF(AND(((AB$4-$D178)/VLOOKUP($C178,Tableau1[],6,0))=INT(((AB$4-$D178)/VLOOKUP($C178,Tableau1[],6,0))),$C178&lt;&gt;""),"S","")),"")</f>
        <v/>
      </c>
      <c r="AC178" s="30" t="str">
        <f>IFERROR(IF(AC$4=$D178,"x",IF(AND(((AC$4-$D178)/VLOOKUP($C178,Tableau1[],6,0))=INT(((AC$4-$D178)/VLOOKUP($C178,Tableau1[],6,0))),$C178&lt;&gt;""),"S","")),"")</f>
        <v/>
      </c>
      <c r="AD178" s="30" t="str">
        <f>IFERROR(IF(AD$4=$D178,"x",IF(AND(((AD$4-$D178)/VLOOKUP($C178,Tableau1[],6,0))=INT(((AD$4-$D178)/VLOOKUP($C178,Tableau1[],6,0))),$C178&lt;&gt;""),"S","")),"")</f>
        <v/>
      </c>
      <c r="AE178" s="30" t="str">
        <f>IFERROR(IF(AE$4=$D178,"x",IF(AND(((AE$4-$D178)/VLOOKUP($C178,Tableau1[],6,0))=INT(((AE$4-$D178)/VLOOKUP($C178,Tableau1[],6,0))),$C178&lt;&gt;""),"S","")),"")</f>
        <v/>
      </c>
      <c r="AF178" s="30" t="str">
        <f>IFERROR(IF(AF$4=$D178,"x",IF(AND(((AF$4-$D178)/VLOOKUP($C178,Tableau1[],6,0))=INT(((AF$4-$D178)/VLOOKUP($C178,Tableau1[],6,0))),$C178&lt;&gt;""),"S","")),"")</f>
        <v/>
      </c>
      <c r="AG178" s="30" t="str">
        <f>IFERROR(IF(AG$4=$D178,"x",IF(AND(((AG$4-$D178)/VLOOKUP($C178,Tableau1[],6,0))=INT(((AG$4-$D178)/VLOOKUP($C178,Tableau1[],6,0))),$C178&lt;&gt;""),"S","")),"")</f>
        <v>S</v>
      </c>
      <c r="AH178" s="54" t="str">
        <f>IFERROR(IF(AH$4=$D178,"x",IF(AND(((AH$4-$D178)/VLOOKUP($C178,Tableau1[],6,0))=INT(((AH$4-$D178)/VLOOKUP($C178,Tableau1[],6,0))),$C178&lt;&gt;""),"S","")),"")</f>
        <v/>
      </c>
      <c r="AK178" s="100"/>
      <c r="AL178" s="100"/>
      <c r="AM178" s="100"/>
      <c r="AN178" s="100"/>
      <c r="AO178" s="100"/>
      <c r="AP178" s="100"/>
      <c r="AQ178" s="100"/>
      <c r="AR178" s="100"/>
      <c r="AS178" s="100"/>
      <c r="AT178" s="100"/>
      <c r="AU178" s="100"/>
      <c r="AV178" s="100"/>
      <c r="AW178" s="100"/>
      <c r="AX178" s="100"/>
      <c r="AY178" s="100"/>
      <c r="AZ178" s="100"/>
      <c r="BA178" s="100"/>
      <c r="BB178" s="100"/>
      <c r="BC178" s="100"/>
      <c r="BD178" s="100"/>
      <c r="BE178" s="100"/>
      <c r="BF178" s="100"/>
      <c r="BG178" s="100"/>
      <c r="BH178" s="100"/>
      <c r="BI178" s="100"/>
      <c r="BJ178" s="100"/>
      <c r="BK178" s="100"/>
      <c r="BL178" s="100"/>
      <c r="BM178" s="100"/>
      <c r="BN178" s="100"/>
      <c r="BO178" s="100"/>
      <c r="BP178" s="100"/>
      <c r="BQ178" s="100"/>
      <c r="BR178" s="100"/>
      <c r="BS178" s="100"/>
      <c r="BT178" s="100"/>
      <c r="BU178" s="100"/>
      <c r="BV178" s="100"/>
      <c r="BW178" s="100"/>
      <c r="BX178" s="100"/>
    </row>
    <row r="179" spans="1:76">
      <c r="A179" s="93"/>
      <c r="B179" s="52"/>
      <c r="C179" s="5" t="s">
        <v>56</v>
      </c>
      <c r="D179" s="18"/>
      <c r="E179" s="15">
        <f>IF(ISBLANK(C179),0,VLOOKUP(C179,Tableau1[],7,0))</f>
        <v>1</v>
      </c>
      <c r="F179" s="24">
        <f t="shared" si="16"/>
        <v>4.3333333333333331E-6</v>
      </c>
      <c r="G179" s="16" t="str">
        <f>IFERROR(IF(G$4=$D179,"x",IF(AND(((G$4-$D179)/VLOOKUP($C179,Tableau1[],6,0))=INT(((G$4-$D179)/VLOOKUP($C179,Tableau1[],6,0))),$C179&lt;&gt;""),"S","")),"")</f>
        <v/>
      </c>
      <c r="H179" s="17" t="str">
        <f>IFERROR(IF(H$4=$D179,"x",IF(AND(((H$4-$D179)/VLOOKUP($C179,Tableau1[],6,0))=INT(((H$4-$D179)/VLOOKUP($C179,Tableau1[],6,0))),$C179&lt;&gt;""),"S","")),"")</f>
        <v/>
      </c>
      <c r="I179" s="17" t="str">
        <f>IFERROR(IF(I$4=$D179,"x",IF(AND(((I$4-$D179)/VLOOKUP($C179,Tableau1[],6,0))=INT(((I$4-$D179)/VLOOKUP($C179,Tableau1[],6,0))),$C179&lt;&gt;""),"S","")),"")</f>
        <v/>
      </c>
      <c r="J179" s="17" t="str">
        <f>IFERROR(IF(J$4=$D179,"x",IF(AND(((J$4-$D179)/VLOOKUP($C179,Tableau1[],6,0))=INT(((J$4-$D179)/VLOOKUP($C179,Tableau1[],6,0))),$C179&lt;&gt;""),"S","")),"")</f>
        <v/>
      </c>
      <c r="K179" s="17" t="str">
        <f>IFERROR(IF(K$4=$D179,"x",IF(AND(((K$4-$D179)/VLOOKUP($C179,Tableau1[],6,0))=INT(((K$4-$D179)/VLOOKUP($C179,Tableau1[],6,0))),$C179&lt;&gt;""),"S","")),"")</f>
        <v/>
      </c>
      <c r="L179" s="17" t="str">
        <f>IFERROR(IF(L$4=$D179,"x",IF(AND(((L$4-$D179)/VLOOKUP($C179,Tableau1[],6,0))=INT(((L$4-$D179)/VLOOKUP($C179,Tableau1[],6,0))),$C179&lt;&gt;""),"S","")),"")</f>
        <v>S</v>
      </c>
      <c r="M179" s="17" t="str">
        <f>IFERROR(IF(M$4=$D179,"x",IF(AND(((M$4-$D179)/VLOOKUP($C179,Tableau1[],6,0))=INT(((M$4-$D179)/VLOOKUP($C179,Tableau1[],6,0))),$C179&lt;&gt;""),"S","")),"")</f>
        <v/>
      </c>
      <c r="N179" s="17" t="str">
        <f>IFERROR(IF(N$4=$D179,"x",IF(AND(((N$4-$D179)/VLOOKUP($C179,Tableau1[],6,0))=INT(((N$4-$D179)/VLOOKUP($C179,Tableau1[],6,0))),$C179&lt;&gt;""),"S","")),"")</f>
        <v/>
      </c>
      <c r="O179" s="17" t="str">
        <f>IFERROR(IF(O$4=$D179,"x",IF(AND(((O$4-$D179)/VLOOKUP($C179,Tableau1[],6,0))=INT(((O$4-$D179)/VLOOKUP($C179,Tableau1[],6,0))),$C179&lt;&gt;""),"S","")),"")</f>
        <v/>
      </c>
      <c r="P179" s="17" t="str">
        <f>IFERROR(IF(P$4=$D179,"x",IF(AND(((P$4-$D179)/VLOOKUP($C179,Tableau1[],6,0))=INT(((P$4-$D179)/VLOOKUP($C179,Tableau1[],6,0))),$C179&lt;&gt;""),"S","")),"")</f>
        <v/>
      </c>
      <c r="Q179" s="17" t="str">
        <f>IFERROR(IF(Q$4=$D179,"x",IF(AND(((Q$4-$D179)/VLOOKUP($C179,Tableau1[],6,0))=INT(((Q$4-$D179)/VLOOKUP($C179,Tableau1[],6,0))),$C179&lt;&gt;""),"S","")),"")</f>
        <v/>
      </c>
      <c r="R179" s="17" t="str">
        <f>IFERROR(IF(R$4=$D179,"x",IF(AND(((R$4-$D179)/VLOOKUP($C179,Tableau1[],6,0))=INT(((R$4-$D179)/VLOOKUP($C179,Tableau1[],6,0))),$C179&lt;&gt;""),"S","")),"")</f>
        <v/>
      </c>
      <c r="S179" s="17" t="str">
        <f>IFERROR(IF(S$4=$D179,"x",IF(AND(((S$4-$D179)/VLOOKUP($C179,Tableau1[],6,0))=INT(((S$4-$D179)/VLOOKUP($C179,Tableau1[],6,0))),$C179&lt;&gt;""),"S","")),"")</f>
        <v>S</v>
      </c>
      <c r="T179" s="17" t="str">
        <f>IFERROR(IF(T$4=$D179,"x",IF(AND(((T$4-$D179)/VLOOKUP($C179,Tableau1[],6,0))=INT(((T$4-$D179)/VLOOKUP($C179,Tableau1[],6,0))),$C179&lt;&gt;""),"S","")),"")</f>
        <v/>
      </c>
      <c r="U179" s="17" t="str">
        <f>IFERROR(IF(U$4=$D179,"x",IF(AND(((U$4-$D179)/VLOOKUP($C179,Tableau1[],6,0))=INT(((U$4-$D179)/VLOOKUP($C179,Tableau1[],6,0))),$C179&lt;&gt;""),"S","")),"")</f>
        <v/>
      </c>
      <c r="V179" s="17" t="str">
        <f>IFERROR(IF(V$4=$D179,"x",IF(AND(((V$4-$D179)/VLOOKUP($C179,Tableau1[],6,0))=INT(((V$4-$D179)/VLOOKUP($C179,Tableau1[],6,0))),$C179&lt;&gt;""),"S","")),"")</f>
        <v/>
      </c>
      <c r="W179" s="17" t="str">
        <f>IFERROR(IF(W$4=$D179,"x",IF(AND(((W$4-$D179)/VLOOKUP($C179,Tableau1[],6,0))=INT(((W$4-$D179)/VLOOKUP($C179,Tableau1[],6,0))),$C179&lt;&gt;""),"S","")),"")</f>
        <v/>
      </c>
      <c r="X179" s="17" t="str">
        <f>IFERROR(IF(X$4=$D179,"x",IF(AND(((X$4-$D179)/VLOOKUP($C179,Tableau1[],6,0))=INT(((X$4-$D179)/VLOOKUP($C179,Tableau1[],6,0))),$C179&lt;&gt;""),"S","")),"")</f>
        <v/>
      </c>
      <c r="Y179" s="17" t="str">
        <f>IFERROR(IF(Y$4=$D179,"x",IF(AND(((Y$4-$D179)/VLOOKUP($C179,Tableau1[],6,0))=INT(((Y$4-$D179)/VLOOKUP($C179,Tableau1[],6,0))),$C179&lt;&gt;""),"S","")),"")</f>
        <v/>
      </c>
      <c r="Z179" s="17" t="str">
        <f>IFERROR(IF(Z$4=$D179,"x",IF(AND(((Z$4-$D179)/VLOOKUP($C179,Tableau1[],6,0))=INT(((Z$4-$D179)/VLOOKUP($C179,Tableau1[],6,0))),$C179&lt;&gt;""),"S","")),"")</f>
        <v>S</v>
      </c>
      <c r="AA179" s="17" t="str">
        <f>IFERROR(IF(AA$4=$D179,"x",IF(AND(((AA$4-$D179)/VLOOKUP($C179,Tableau1[],6,0))=INT(((AA$4-$D179)/VLOOKUP($C179,Tableau1[],6,0))),$C179&lt;&gt;""),"S","")),"")</f>
        <v/>
      </c>
      <c r="AB179" s="17" t="str">
        <f>IFERROR(IF(AB$4=$D179,"x",IF(AND(((AB$4-$D179)/VLOOKUP($C179,Tableau1[],6,0))=INT(((AB$4-$D179)/VLOOKUP($C179,Tableau1[],6,0))),$C179&lt;&gt;""),"S","")),"")</f>
        <v/>
      </c>
      <c r="AC179" s="17" t="str">
        <f>IFERROR(IF(AC$4=$D179,"x",IF(AND(((AC$4-$D179)/VLOOKUP($C179,Tableau1[],6,0))=INT(((AC$4-$D179)/VLOOKUP($C179,Tableau1[],6,0))),$C179&lt;&gt;""),"S","")),"")</f>
        <v/>
      </c>
      <c r="AD179" s="17" t="str">
        <f>IFERROR(IF(AD$4=$D179,"x",IF(AND(((AD$4-$D179)/VLOOKUP($C179,Tableau1[],6,0))=INT(((AD$4-$D179)/VLOOKUP($C179,Tableau1[],6,0))),$C179&lt;&gt;""),"S","")),"")</f>
        <v/>
      </c>
      <c r="AE179" s="17" t="str">
        <f>IFERROR(IF(AE$4=$D179,"x",IF(AND(((AE$4-$D179)/VLOOKUP($C179,Tableau1[],6,0))=INT(((AE$4-$D179)/VLOOKUP($C179,Tableau1[],6,0))),$C179&lt;&gt;""),"S","")),"")</f>
        <v/>
      </c>
      <c r="AF179" s="17" t="str">
        <f>IFERROR(IF(AF$4=$D179,"x",IF(AND(((AF$4-$D179)/VLOOKUP($C179,Tableau1[],6,0))=INT(((AF$4-$D179)/VLOOKUP($C179,Tableau1[],6,0))),$C179&lt;&gt;""),"S","")),"")</f>
        <v/>
      </c>
      <c r="AG179" s="17" t="str">
        <f>IFERROR(IF(AG$4=$D179,"x",IF(AND(((AG$4-$D179)/VLOOKUP($C179,Tableau1[],6,0))=INT(((AG$4-$D179)/VLOOKUP($C179,Tableau1[],6,0))),$C179&lt;&gt;""),"S","")),"")</f>
        <v>S</v>
      </c>
      <c r="AH179" s="55" t="str">
        <f>IFERROR(IF(AH$4=$D179,"x",IF(AND(((AH$4-$D179)/VLOOKUP($C179,Tableau1[],6,0))=INT(((AH$4-$D179)/VLOOKUP($C179,Tableau1[],6,0))),$C179&lt;&gt;""),"S","")),"")</f>
        <v/>
      </c>
      <c r="AK179" s="100"/>
      <c r="AL179" s="100"/>
      <c r="AM179" s="100"/>
      <c r="AN179" s="100"/>
      <c r="AO179" s="100"/>
      <c r="AP179" s="100"/>
      <c r="AQ179" s="100"/>
      <c r="AR179" s="100"/>
      <c r="AS179" s="100"/>
      <c r="AT179" s="100"/>
      <c r="AU179" s="100"/>
      <c r="AV179" s="100"/>
      <c r="AW179" s="100"/>
      <c r="AX179" s="100"/>
      <c r="AY179" s="100"/>
      <c r="AZ179" s="100"/>
      <c r="BA179" s="100"/>
      <c r="BB179" s="100"/>
      <c r="BC179" s="100"/>
      <c r="BD179" s="100"/>
      <c r="BE179" s="100"/>
      <c r="BF179" s="100"/>
      <c r="BG179" s="100"/>
      <c r="BH179" s="100"/>
      <c r="BI179" s="100"/>
      <c r="BJ179" s="100"/>
      <c r="BK179" s="100"/>
      <c r="BL179" s="100"/>
      <c r="BM179" s="100"/>
      <c r="BN179" s="100"/>
      <c r="BO179" s="100"/>
      <c r="BP179" s="100"/>
      <c r="BQ179" s="100"/>
      <c r="BR179" s="100"/>
      <c r="BS179" s="100"/>
      <c r="BT179" s="100"/>
      <c r="BU179" s="100"/>
      <c r="BV179" s="100"/>
      <c r="BW179" s="100"/>
      <c r="BX179" s="100"/>
    </row>
    <row r="180" spans="1:76">
      <c r="A180" s="93"/>
      <c r="B180" s="52"/>
      <c r="C180" s="5" t="s">
        <v>79</v>
      </c>
      <c r="D180" s="18">
        <f>IF(ISBLANK(C180),0,VLOOKUP(C180,Tableau1[],2,0))</f>
        <v>0</v>
      </c>
      <c r="E180" s="15">
        <f>IF(ISBLANK(C180),0,VLOOKUP(C180,Tableau1[],7,0))</f>
        <v>5</v>
      </c>
      <c r="F180" s="24">
        <f t="shared" si="16"/>
        <v>2.1666666666666667E-5</v>
      </c>
      <c r="G180" s="16" t="str">
        <f>IFERROR(IF(G$4=$D180,"x",IF(AND(((G$4-$D180)/VLOOKUP($C180,Tableau1[],6,0))=INT(((G$4-$D180)/VLOOKUP($C180,Tableau1[],6,0))),$C180&lt;&gt;""),"S","")),"")</f>
        <v/>
      </c>
      <c r="H180" s="17" t="str">
        <f>IFERROR(IF(H$4=$D180,"x",IF(AND(((H$4-$D180)/VLOOKUP($C180,Tableau1[],6,0))=INT(((H$4-$D180)/VLOOKUP($C180,Tableau1[],6,0))),$C180&lt;&gt;""),"S","")),"")</f>
        <v/>
      </c>
      <c r="I180" s="17" t="str">
        <f>IFERROR(IF(I$4=$D180,"x",IF(AND(((I$4-$D180)/VLOOKUP($C180,Tableau1[],6,0))=INT(((I$4-$D180)/VLOOKUP($C180,Tableau1[],6,0))),$C180&lt;&gt;""),"S","")),"")</f>
        <v/>
      </c>
      <c r="J180" s="17" t="str">
        <f>IFERROR(IF(J$4=$D180,"x",IF(AND(((J$4-$D180)/VLOOKUP($C180,Tableau1[],6,0))=INT(((J$4-$D180)/VLOOKUP($C180,Tableau1[],6,0))),$C180&lt;&gt;""),"S","")),"")</f>
        <v/>
      </c>
      <c r="K180" s="17" t="str">
        <f>IFERROR(IF(K$4=$D180,"x",IF(AND(((K$4-$D180)/VLOOKUP($C180,Tableau1[],6,0))=INT(((K$4-$D180)/VLOOKUP($C180,Tableau1[],6,0))),$C180&lt;&gt;""),"S","")),"")</f>
        <v/>
      </c>
      <c r="L180" s="17" t="str">
        <f>IFERROR(IF(L$4=$D180,"x",IF(AND(((L$4-$D180)/VLOOKUP($C180,Tableau1[],6,0))=INT(((L$4-$D180)/VLOOKUP($C180,Tableau1[],6,0))),$C180&lt;&gt;""),"S","")),"")</f>
        <v>S</v>
      </c>
      <c r="M180" s="17" t="str">
        <f>IFERROR(IF(M$4=$D180,"x",IF(AND(((M$4-$D180)/VLOOKUP($C180,Tableau1[],6,0))=INT(((M$4-$D180)/VLOOKUP($C180,Tableau1[],6,0))),$C180&lt;&gt;""),"S","")),"")</f>
        <v/>
      </c>
      <c r="N180" s="17" t="str">
        <f>IFERROR(IF(N$4=$D180,"x",IF(AND(((N$4-$D180)/VLOOKUP($C180,Tableau1[],6,0))=INT(((N$4-$D180)/VLOOKUP($C180,Tableau1[],6,0))),$C180&lt;&gt;""),"S","")),"")</f>
        <v/>
      </c>
      <c r="O180" s="17" t="str">
        <f>IFERROR(IF(O$4=$D180,"x",IF(AND(((O$4-$D180)/VLOOKUP($C180,Tableau1[],6,0))=INT(((O$4-$D180)/VLOOKUP($C180,Tableau1[],6,0))),$C180&lt;&gt;""),"S","")),"")</f>
        <v/>
      </c>
      <c r="P180" s="17" t="str">
        <f>IFERROR(IF(P$4=$D180,"x",IF(AND(((P$4-$D180)/VLOOKUP($C180,Tableau1[],6,0))=INT(((P$4-$D180)/VLOOKUP($C180,Tableau1[],6,0))),$C180&lt;&gt;""),"S","")),"")</f>
        <v/>
      </c>
      <c r="Q180" s="17" t="str">
        <f>IFERROR(IF(Q$4=$D180,"x",IF(AND(((Q$4-$D180)/VLOOKUP($C180,Tableau1[],6,0))=INT(((Q$4-$D180)/VLOOKUP($C180,Tableau1[],6,0))),$C180&lt;&gt;""),"S","")),"")</f>
        <v/>
      </c>
      <c r="R180" s="17" t="str">
        <f>IFERROR(IF(R$4=$D180,"x",IF(AND(((R$4-$D180)/VLOOKUP($C180,Tableau1[],6,0))=INT(((R$4-$D180)/VLOOKUP($C180,Tableau1[],6,0))),$C180&lt;&gt;""),"S","")),"")</f>
        <v/>
      </c>
      <c r="S180" s="17" t="str">
        <f>IFERROR(IF(S$4=$D180,"x",IF(AND(((S$4-$D180)/VLOOKUP($C180,Tableau1[],6,0))=INT(((S$4-$D180)/VLOOKUP($C180,Tableau1[],6,0))),$C180&lt;&gt;""),"S","")),"")</f>
        <v>S</v>
      </c>
      <c r="T180" s="17" t="str">
        <f>IFERROR(IF(T$4=$D180,"x",IF(AND(((T$4-$D180)/VLOOKUP($C180,Tableau1[],6,0))=INT(((T$4-$D180)/VLOOKUP($C180,Tableau1[],6,0))),$C180&lt;&gt;""),"S","")),"")</f>
        <v/>
      </c>
      <c r="U180" s="17" t="str">
        <f>IFERROR(IF(U$4=$D180,"x",IF(AND(((U$4-$D180)/VLOOKUP($C180,Tableau1[],6,0))=INT(((U$4-$D180)/VLOOKUP($C180,Tableau1[],6,0))),$C180&lt;&gt;""),"S","")),"")</f>
        <v/>
      </c>
      <c r="V180" s="17" t="str">
        <f>IFERROR(IF(V$4=$D180,"x",IF(AND(((V$4-$D180)/VLOOKUP($C180,Tableau1[],6,0))=INT(((V$4-$D180)/VLOOKUP($C180,Tableau1[],6,0))),$C180&lt;&gt;""),"S","")),"")</f>
        <v/>
      </c>
      <c r="W180" s="17" t="str">
        <f>IFERROR(IF(W$4=$D180,"x",IF(AND(((W$4-$D180)/VLOOKUP($C180,Tableau1[],6,0))=INT(((W$4-$D180)/VLOOKUP($C180,Tableau1[],6,0))),$C180&lt;&gt;""),"S","")),"")</f>
        <v/>
      </c>
      <c r="X180" s="17" t="str">
        <f>IFERROR(IF(X$4=$D180,"x",IF(AND(((X$4-$D180)/VLOOKUP($C180,Tableau1[],6,0))=INT(((X$4-$D180)/VLOOKUP($C180,Tableau1[],6,0))),$C180&lt;&gt;""),"S","")),"")</f>
        <v/>
      </c>
      <c r="Y180" s="17" t="str">
        <f>IFERROR(IF(Y$4=$D180,"x",IF(AND(((Y$4-$D180)/VLOOKUP($C180,Tableau1[],6,0))=INT(((Y$4-$D180)/VLOOKUP($C180,Tableau1[],6,0))),$C180&lt;&gt;""),"S","")),"")</f>
        <v/>
      </c>
      <c r="Z180" s="17" t="str">
        <f>IFERROR(IF(Z$4=$D180,"x",IF(AND(((Z$4-$D180)/VLOOKUP($C180,Tableau1[],6,0))=INT(((Z$4-$D180)/VLOOKUP($C180,Tableau1[],6,0))),$C180&lt;&gt;""),"S","")),"")</f>
        <v>S</v>
      </c>
      <c r="AA180" s="17" t="str">
        <f>IFERROR(IF(AA$4=$D180,"x",IF(AND(((AA$4-$D180)/VLOOKUP($C180,Tableau1[],6,0))=INT(((AA$4-$D180)/VLOOKUP($C180,Tableau1[],6,0))),$C180&lt;&gt;""),"S","")),"")</f>
        <v/>
      </c>
      <c r="AB180" s="17" t="str">
        <f>IFERROR(IF(AB$4=$D180,"x",IF(AND(((AB$4-$D180)/VLOOKUP($C180,Tableau1[],6,0))=INT(((AB$4-$D180)/VLOOKUP($C180,Tableau1[],6,0))),$C180&lt;&gt;""),"S","")),"")</f>
        <v/>
      </c>
      <c r="AC180" s="17" t="str">
        <f>IFERROR(IF(AC$4=$D180,"x",IF(AND(((AC$4-$D180)/VLOOKUP($C180,Tableau1[],6,0))=INT(((AC$4-$D180)/VLOOKUP($C180,Tableau1[],6,0))),$C180&lt;&gt;""),"S","")),"")</f>
        <v/>
      </c>
      <c r="AD180" s="17" t="str">
        <f>IFERROR(IF(AD$4=$D180,"x",IF(AND(((AD$4-$D180)/VLOOKUP($C180,Tableau1[],6,0))=INT(((AD$4-$D180)/VLOOKUP($C180,Tableau1[],6,0))),$C180&lt;&gt;""),"S","")),"")</f>
        <v/>
      </c>
      <c r="AE180" s="17" t="str">
        <f>IFERROR(IF(AE$4=$D180,"x",IF(AND(((AE$4-$D180)/VLOOKUP($C180,Tableau1[],6,0))=INT(((AE$4-$D180)/VLOOKUP($C180,Tableau1[],6,0))),$C180&lt;&gt;""),"S","")),"")</f>
        <v/>
      </c>
      <c r="AF180" s="17" t="str">
        <f>IFERROR(IF(AF$4=$D180,"x",IF(AND(((AF$4-$D180)/VLOOKUP($C180,Tableau1[],6,0))=INT(((AF$4-$D180)/VLOOKUP($C180,Tableau1[],6,0))),$C180&lt;&gt;""),"S","")),"")</f>
        <v/>
      </c>
      <c r="AG180" s="17" t="str">
        <f>IFERROR(IF(AG$4=$D180,"x",IF(AND(((AG$4-$D180)/VLOOKUP($C180,Tableau1[],6,0))=INT(((AG$4-$D180)/VLOOKUP($C180,Tableau1[],6,0))),$C180&lt;&gt;""),"S","")),"")</f>
        <v>S</v>
      </c>
      <c r="AH180" s="55" t="str">
        <f>IFERROR(IF(AH$4=$D180,"x",IF(AND(((AH$4-$D180)/VLOOKUP($C180,Tableau1[],6,0))=INT(((AH$4-$D180)/VLOOKUP($C180,Tableau1[],6,0))),$C180&lt;&gt;""),"S","")),"")</f>
        <v/>
      </c>
      <c r="AK180" s="100"/>
      <c r="AL180" s="100"/>
      <c r="AM180" s="100"/>
      <c r="AN180" s="100"/>
      <c r="AO180" s="100"/>
      <c r="AP180" s="100"/>
      <c r="AQ180" s="100"/>
      <c r="AR180" s="100"/>
      <c r="AS180" s="100"/>
      <c r="AT180" s="100"/>
      <c r="AU180" s="100"/>
      <c r="AV180" s="100"/>
      <c r="AW180" s="100"/>
      <c r="AX180" s="100"/>
      <c r="AY180" s="100"/>
      <c r="AZ180" s="100"/>
      <c r="BA180" s="100"/>
      <c r="BB180" s="100"/>
      <c r="BC180" s="100"/>
      <c r="BD180" s="100"/>
      <c r="BE180" s="100"/>
      <c r="BF180" s="100"/>
      <c r="BG180" s="100"/>
      <c r="BH180" s="100"/>
      <c r="BI180" s="100"/>
      <c r="BJ180" s="100"/>
      <c r="BK180" s="100"/>
      <c r="BL180" s="100"/>
      <c r="BM180" s="100"/>
      <c r="BN180" s="100"/>
      <c r="BO180" s="100"/>
      <c r="BP180" s="100"/>
      <c r="BQ180" s="100"/>
      <c r="BR180" s="100"/>
      <c r="BS180" s="100"/>
      <c r="BT180" s="100"/>
      <c r="BU180" s="100"/>
      <c r="BV180" s="100"/>
      <c r="BW180" s="100"/>
      <c r="BX180" s="100"/>
    </row>
    <row r="181" spans="1:76">
      <c r="A181" s="93"/>
      <c r="B181" s="52"/>
      <c r="C181" s="5" t="s">
        <v>80</v>
      </c>
      <c r="D181" s="18">
        <f>IF(ISBLANK(C181),0,VLOOKUP(C181,Tableau1[],2,0))</f>
        <v>0</v>
      </c>
      <c r="E181" s="15">
        <f>IF(ISBLANK(C181),0,VLOOKUP(C181,Tableau1[],7,0))</f>
        <v>2</v>
      </c>
      <c r="F181" s="24">
        <f t="shared" si="16"/>
        <v>8.6666666666666661E-6</v>
      </c>
      <c r="G181" s="16" t="str">
        <f>IFERROR(IF(G$4=$D181,"x",IF(AND(((G$4-$D181)/VLOOKUP($C181,Tableau1[],6,0))=INT(((G$4-$D181)/VLOOKUP($C181,Tableau1[],6,0))),$C181&lt;&gt;""),"S","")),"")</f>
        <v/>
      </c>
      <c r="H181" s="17" t="str">
        <f>IFERROR(IF(H$4=$D181,"x",IF(AND(((H$4-$D181)/VLOOKUP($C181,Tableau1[],6,0))=INT(((H$4-$D181)/VLOOKUP($C181,Tableau1[],6,0))),$C181&lt;&gt;""),"S","")),"")</f>
        <v/>
      </c>
      <c r="I181" s="17" t="str">
        <f>IFERROR(IF(I$4=$D181,"x",IF(AND(((I$4-$D181)/VLOOKUP($C181,Tableau1[],6,0))=INT(((I$4-$D181)/VLOOKUP($C181,Tableau1[],6,0))),$C181&lt;&gt;""),"S","")),"")</f>
        <v/>
      </c>
      <c r="J181" s="17" t="str">
        <f>IFERROR(IF(J$4=$D181,"x",IF(AND(((J$4-$D181)/VLOOKUP($C181,Tableau1[],6,0))=INT(((J$4-$D181)/VLOOKUP($C181,Tableau1[],6,0))),$C181&lt;&gt;""),"S","")),"")</f>
        <v/>
      </c>
      <c r="K181" s="17" t="str">
        <f>IFERROR(IF(K$4=$D181,"x",IF(AND(((K$4-$D181)/VLOOKUP($C181,Tableau1[],6,0))=INT(((K$4-$D181)/VLOOKUP($C181,Tableau1[],6,0))),$C181&lt;&gt;""),"S","")),"")</f>
        <v/>
      </c>
      <c r="L181" s="17" t="str">
        <f>IFERROR(IF(L$4=$D181,"x",IF(AND(((L$4-$D181)/VLOOKUP($C181,Tableau1[],6,0))=INT(((L$4-$D181)/VLOOKUP($C181,Tableau1[],6,0))),$C181&lt;&gt;""),"S","")),"")</f>
        <v>S</v>
      </c>
      <c r="M181" s="17" t="str">
        <f>IFERROR(IF(M$4=$D181,"x",IF(AND(((M$4-$D181)/VLOOKUP($C181,Tableau1[],6,0))=INT(((M$4-$D181)/VLOOKUP($C181,Tableau1[],6,0))),$C181&lt;&gt;""),"S","")),"")</f>
        <v/>
      </c>
      <c r="N181" s="17" t="str">
        <f>IFERROR(IF(N$4=$D181,"x",IF(AND(((N$4-$D181)/VLOOKUP($C181,Tableau1[],6,0))=INT(((N$4-$D181)/VLOOKUP($C181,Tableau1[],6,0))),$C181&lt;&gt;""),"S","")),"")</f>
        <v/>
      </c>
      <c r="O181" s="17" t="str">
        <f>IFERROR(IF(O$4=$D181,"x",IF(AND(((O$4-$D181)/VLOOKUP($C181,Tableau1[],6,0))=INT(((O$4-$D181)/VLOOKUP($C181,Tableau1[],6,0))),$C181&lt;&gt;""),"S","")),"")</f>
        <v/>
      </c>
      <c r="P181" s="17" t="str">
        <f>IFERROR(IF(P$4=$D181,"x",IF(AND(((P$4-$D181)/VLOOKUP($C181,Tableau1[],6,0))=INT(((P$4-$D181)/VLOOKUP($C181,Tableau1[],6,0))),$C181&lt;&gt;""),"S","")),"")</f>
        <v/>
      </c>
      <c r="Q181" s="17" t="str">
        <f>IFERROR(IF(Q$4=$D181,"x",IF(AND(((Q$4-$D181)/VLOOKUP($C181,Tableau1[],6,0))=INT(((Q$4-$D181)/VLOOKUP($C181,Tableau1[],6,0))),$C181&lt;&gt;""),"S","")),"")</f>
        <v/>
      </c>
      <c r="R181" s="17" t="str">
        <f>IFERROR(IF(R$4=$D181,"x",IF(AND(((R$4-$D181)/VLOOKUP($C181,Tableau1[],6,0))=INT(((R$4-$D181)/VLOOKUP($C181,Tableau1[],6,0))),$C181&lt;&gt;""),"S","")),"")</f>
        <v/>
      </c>
      <c r="S181" s="17" t="str">
        <f>IFERROR(IF(S$4=$D181,"x",IF(AND(((S$4-$D181)/VLOOKUP($C181,Tableau1[],6,0))=INT(((S$4-$D181)/VLOOKUP($C181,Tableau1[],6,0))),$C181&lt;&gt;""),"S","")),"")</f>
        <v>S</v>
      </c>
      <c r="T181" s="17" t="str">
        <f>IFERROR(IF(T$4=$D181,"x",IF(AND(((T$4-$D181)/VLOOKUP($C181,Tableau1[],6,0))=INT(((T$4-$D181)/VLOOKUP($C181,Tableau1[],6,0))),$C181&lt;&gt;""),"S","")),"")</f>
        <v/>
      </c>
      <c r="U181" s="17" t="str">
        <f>IFERROR(IF(U$4=$D181,"x",IF(AND(((U$4-$D181)/VLOOKUP($C181,Tableau1[],6,0))=INT(((U$4-$D181)/VLOOKUP($C181,Tableau1[],6,0))),$C181&lt;&gt;""),"S","")),"")</f>
        <v/>
      </c>
      <c r="V181" s="17" t="str">
        <f>IFERROR(IF(V$4=$D181,"x",IF(AND(((V$4-$D181)/VLOOKUP($C181,Tableau1[],6,0))=INT(((V$4-$D181)/VLOOKUP($C181,Tableau1[],6,0))),$C181&lt;&gt;""),"S","")),"")</f>
        <v/>
      </c>
      <c r="W181" s="17" t="str">
        <f>IFERROR(IF(W$4=$D181,"x",IF(AND(((W$4-$D181)/VLOOKUP($C181,Tableau1[],6,0))=INT(((W$4-$D181)/VLOOKUP($C181,Tableau1[],6,0))),$C181&lt;&gt;""),"S","")),"")</f>
        <v/>
      </c>
      <c r="X181" s="17" t="str">
        <f>IFERROR(IF(X$4=$D181,"x",IF(AND(((X$4-$D181)/VLOOKUP($C181,Tableau1[],6,0))=INT(((X$4-$D181)/VLOOKUP($C181,Tableau1[],6,0))),$C181&lt;&gt;""),"S","")),"")</f>
        <v/>
      </c>
      <c r="Y181" s="17" t="str">
        <f>IFERROR(IF(Y$4=$D181,"x",IF(AND(((Y$4-$D181)/VLOOKUP($C181,Tableau1[],6,0))=INT(((Y$4-$D181)/VLOOKUP($C181,Tableau1[],6,0))),$C181&lt;&gt;""),"S","")),"")</f>
        <v/>
      </c>
      <c r="Z181" s="17" t="str">
        <f>IFERROR(IF(Z$4=$D181,"x",IF(AND(((Z$4-$D181)/VLOOKUP($C181,Tableau1[],6,0))=INT(((Z$4-$D181)/VLOOKUP($C181,Tableau1[],6,0))),$C181&lt;&gt;""),"S","")),"")</f>
        <v>S</v>
      </c>
      <c r="AA181" s="17" t="str">
        <f>IFERROR(IF(AA$4=$D181,"x",IF(AND(((AA$4-$D181)/VLOOKUP($C181,Tableau1[],6,0))=INT(((AA$4-$D181)/VLOOKUP($C181,Tableau1[],6,0))),$C181&lt;&gt;""),"S","")),"")</f>
        <v/>
      </c>
      <c r="AB181" s="17" t="str">
        <f>IFERROR(IF(AB$4=$D181,"x",IF(AND(((AB$4-$D181)/VLOOKUP($C181,Tableau1[],6,0))=INT(((AB$4-$D181)/VLOOKUP($C181,Tableau1[],6,0))),$C181&lt;&gt;""),"S","")),"")</f>
        <v/>
      </c>
      <c r="AC181" s="17" t="str">
        <f>IFERROR(IF(AC$4=$D181,"x",IF(AND(((AC$4-$D181)/VLOOKUP($C181,Tableau1[],6,0))=INT(((AC$4-$D181)/VLOOKUP($C181,Tableau1[],6,0))),$C181&lt;&gt;""),"S","")),"")</f>
        <v/>
      </c>
      <c r="AD181" s="17" t="str">
        <f>IFERROR(IF(AD$4=$D181,"x",IF(AND(((AD$4-$D181)/VLOOKUP($C181,Tableau1[],6,0))=INT(((AD$4-$D181)/VLOOKUP($C181,Tableau1[],6,0))),$C181&lt;&gt;""),"S","")),"")</f>
        <v/>
      </c>
      <c r="AE181" s="17" t="str">
        <f>IFERROR(IF(AE$4=$D181,"x",IF(AND(((AE$4-$D181)/VLOOKUP($C181,Tableau1[],6,0))=INT(((AE$4-$D181)/VLOOKUP($C181,Tableau1[],6,0))),$C181&lt;&gt;""),"S","")),"")</f>
        <v/>
      </c>
      <c r="AF181" s="17" t="str">
        <f>IFERROR(IF(AF$4=$D181,"x",IF(AND(((AF$4-$D181)/VLOOKUP($C181,Tableau1[],6,0))=INT(((AF$4-$D181)/VLOOKUP($C181,Tableau1[],6,0))),$C181&lt;&gt;""),"S","")),"")</f>
        <v/>
      </c>
      <c r="AG181" s="17" t="str">
        <f>IFERROR(IF(AG$4=$D181,"x",IF(AND(((AG$4-$D181)/VLOOKUP($C181,Tableau1[],6,0))=INT(((AG$4-$D181)/VLOOKUP($C181,Tableau1[],6,0))),$C181&lt;&gt;""),"S","")),"")</f>
        <v>S</v>
      </c>
      <c r="AH181" s="55" t="str">
        <f>IFERROR(IF(AH$4=$D181,"x",IF(AND(((AH$4-$D181)/VLOOKUP($C181,Tableau1[],6,0))=INT(((AH$4-$D181)/VLOOKUP($C181,Tableau1[],6,0))),$C181&lt;&gt;""),"S","")),"")</f>
        <v/>
      </c>
      <c r="AK181" s="100"/>
      <c r="AL181" s="100"/>
      <c r="AM181" s="100"/>
      <c r="AN181" s="100"/>
      <c r="AO181" s="100"/>
      <c r="AP181" s="100"/>
      <c r="AQ181" s="100"/>
      <c r="AR181" s="100"/>
      <c r="AS181" s="100"/>
      <c r="AT181" s="100"/>
      <c r="AU181" s="100"/>
      <c r="AV181" s="100"/>
      <c r="AW181" s="100"/>
      <c r="AX181" s="100"/>
      <c r="AY181" s="100"/>
      <c r="AZ181" s="100"/>
      <c r="BA181" s="100"/>
      <c r="BB181" s="100"/>
      <c r="BC181" s="100"/>
      <c r="BD181" s="100"/>
      <c r="BE181" s="100"/>
      <c r="BF181" s="100"/>
      <c r="BG181" s="100"/>
      <c r="BH181" s="100"/>
      <c r="BI181" s="100"/>
      <c r="BJ181" s="100"/>
      <c r="BK181" s="100"/>
      <c r="BL181" s="100"/>
      <c r="BM181" s="100"/>
      <c r="BN181" s="100"/>
      <c r="BO181" s="100"/>
      <c r="BP181" s="100"/>
      <c r="BQ181" s="100"/>
      <c r="BR181" s="100"/>
      <c r="BS181" s="100"/>
      <c r="BT181" s="100"/>
      <c r="BU181" s="100"/>
      <c r="BV181" s="100"/>
      <c r="BW181" s="100"/>
      <c r="BX181" s="100"/>
    </row>
    <row r="182" spans="1:76">
      <c r="A182" s="93"/>
      <c r="B182" s="52"/>
      <c r="C182" s="5" t="s">
        <v>81</v>
      </c>
      <c r="D182" s="18">
        <f>IF(ISBLANK(C182),0,VLOOKUP(C182,Tableau1[],2,0))</f>
        <v>0</v>
      </c>
      <c r="E182" s="15">
        <f>IF(ISBLANK(C182),0,VLOOKUP(C182,Tableau1[],7,0))</f>
        <v>20</v>
      </c>
      <c r="F182" s="24">
        <f t="shared" si="16"/>
        <v>8.6666666666666668E-5</v>
      </c>
      <c r="G182" s="16" t="str">
        <f>IFERROR(IF(G$4=$D182,"x",IF(AND(((G$4-$D182)/VLOOKUP($C182,Tableau1[],6,0))=INT(((G$4-$D182)/VLOOKUP($C182,Tableau1[],6,0))),$C182&lt;&gt;""),"S","")),"")</f>
        <v/>
      </c>
      <c r="H182" s="17" t="str">
        <f>IFERROR(IF(H$4=$D182,"x",IF(AND(((H$4-$D182)/VLOOKUP($C182,Tableau1[],6,0))=INT(((H$4-$D182)/VLOOKUP($C182,Tableau1[],6,0))),$C182&lt;&gt;""),"S","")),"")</f>
        <v/>
      </c>
      <c r="I182" s="17" t="str">
        <f>IFERROR(IF(I$4=$D182,"x",IF(AND(((I$4-$D182)/VLOOKUP($C182,Tableau1[],6,0))=INT(((I$4-$D182)/VLOOKUP($C182,Tableau1[],6,0))),$C182&lt;&gt;""),"S","")),"")</f>
        <v/>
      </c>
      <c r="J182" s="17" t="str">
        <f>IFERROR(IF(J$4=$D182,"x",IF(AND(((J$4-$D182)/VLOOKUP($C182,Tableau1[],6,0))=INT(((J$4-$D182)/VLOOKUP($C182,Tableau1[],6,0))),$C182&lt;&gt;""),"S","")),"")</f>
        <v/>
      </c>
      <c r="K182" s="17" t="str">
        <f>IFERROR(IF(K$4=$D182,"x",IF(AND(((K$4-$D182)/VLOOKUP($C182,Tableau1[],6,0))=INT(((K$4-$D182)/VLOOKUP($C182,Tableau1[],6,0))),$C182&lt;&gt;""),"S","")),"")</f>
        <v/>
      </c>
      <c r="L182" s="17" t="str">
        <f>IFERROR(IF(L$4=$D182,"x",IF(AND(((L$4-$D182)/VLOOKUP($C182,Tableau1[],6,0))=INT(((L$4-$D182)/VLOOKUP($C182,Tableau1[],6,0))),$C182&lt;&gt;""),"S","")),"")</f>
        <v>S</v>
      </c>
      <c r="M182" s="17" t="str">
        <f>IFERROR(IF(M$4=$D182,"x",IF(AND(((M$4-$D182)/VLOOKUP($C182,Tableau1[],6,0))=INT(((M$4-$D182)/VLOOKUP($C182,Tableau1[],6,0))),$C182&lt;&gt;""),"S","")),"")</f>
        <v/>
      </c>
      <c r="N182" s="17" t="str">
        <f>IFERROR(IF(N$4=$D182,"x",IF(AND(((N$4-$D182)/VLOOKUP($C182,Tableau1[],6,0))=INT(((N$4-$D182)/VLOOKUP($C182,Tableau1[],6,0))),$C182&lt;&gt;""),"S","")),"")</f>
        <v/>
      </c>
      <c r="O182" s="17" t="str">
        <f>IFERROR(IF(O$4=$D182,"x",IF(AND(((O$4-$D182)/VLOOKUP($C182,Tableau1[],6,0))=INT(((O$4-$D182)/VLOOKUP($C182,Tableau1[],6,0))),$C182&lt;&gt;""),"S","")),"")</f>
        <v/>
      </c>
      <c r="P182" s="17" t="str">
        <f>IFERROR(IF(P$4=$D182,"x",IF(AND(((P$4-$D182)/VLOOKUP($C182,Tableau1[],6,0))=INT(((P$4-$D182)/VLOOKUP($C182,Tableau1[],6,0))),$C182&lt;&gt;""),"S","")),"")</f>
        <v/>
      </c>
      <c r="Q182" s="17" t="str">
        <f>IFERROR(IF(Q$4=$D182,"x",IF(AND(((Q$4-$D182)/VLOOKUP($C182,Tableau1[],6,0))=INT(((Q$4-$D182)/VLOOKUP($C182,Tableau1[],6,0))),$C182&lt;&gt;""),"S","")),"")</f>
        <v/>
      </c>
      <c r="R182" s="17" t="str">
        <f>IFERROR(IF(R$4=$D182,"x",IF(AND(((R$4-$D182)/VLOOKUP($C182,Tableau1[],6,0))=INT(((R$4-$D182)/VLOOKUP($C182,Tableau1[],6,0))),$C182&lt;&gt;""),"S","")),"")</f>
        <v/>
      </c>
      <c r="S182" s="17" t="str">
        <f>IFERROR(IF(S$4=$D182,"x",IF(AND(((S$4-$D182)/VLOOKUP($C182,Tableau1[],6,0))=INT(((S$4-$D182)/VLOOKUP($C182,Tableau1[],6,0))),$C182&lt;&gt;""),"S","")),"")</f>
        <v>S</v>
      </c>
      <c r="T182" s="17" t="str">
        <f>IFERROR(IF(T$4=$D182,"x",IF(AND(((T$4-$D182)/VLOOKUP($C182,Tableau1[],6,0))=INT(((T$4-$D182)/VLOOKUP($C182,Tableau1[],6,0))),$C182&lt;&gt;""),"S","")),"")</f>
        <v/>
      </c>
      <c r="U182" s="17" t="str">
        <f>IFERROR(IF(U$4=$D182,"x",IF(AND(((U$4-$D182)/VLOOKUP($C182,Tableau1[],6,0))=INT(((U$4-$D182)/VLOOKUP($C182,Tableau1[],6,0))),$C182&lt;&gt;""),"S","")),"")</f>
        <v/>
      </c>
      <c r="V182" s="17" t="str">
        <f>IFERROR(IF(V$4=$D182,"x",IF(AND(((V$4-$D182)/VLOOKUP($C182,Tableau1[],6,0))=INT(((V$4-$D182)/VLOOKUP($C182,Tableau1[],6,0))),$C182&lt;&gt;""),"S","")),"")</f>
        <v/>
      </c>
      <c r="W182" s="17" t="str">
        <f>IFERROR(IF(W$4=$D182,"x",IF(AND(((W$4-$D182)/VLOOKUP($C182,Tableau1[],6,0))=INT(((W$4-$D182)/VLOOKUP($C182,Tableau1[],6,0))),$C182&lt;&gt;""),"S","")),"")</f>
        <v/>
      </c>
      <c r="X182" s="17" t="str">
        <f>IFERROR(IF(X$4=$D182,"x",IF(AND(((X$4-$D182)/VLOOKUP($C182,Tableau1[],6,0))=INT(((X$4-$D182)/VLOOKUP($C182,Tableau1[],6,0))),$C182&lt;&gt;""),"S","")),"")</f>
        <v/>
      </c>
      <c r="Y182" s="17" t="str">
        <f>IFERROR(IF(Y$4=$D182,"x",IF(AND(((Y$4-$D182)/VLOOKUP($C182,Tableau1[],6,0))=INT(((Y$4-$D182)/VLOOKUP($C182,Tableau1[],6,0))),$C182&lt;&gt;""),"S","")),"")</f>
        <v/>
      </c>
      <c r="Z182" s="17" t="str">
        <f>IFERROR(IF(Z$4=$D182,"x",IF(AND(((Z$4-$D182)/VLOOKUP($C182,Tableau1[],6,0))=INT(((Z$4-$D182)/VLOOKUP($C182,Tableau1[],6,0))),$C182&lt;&gt;""),"S","")),"")</f>
        <v>S</v>
      </c>
      <c r="AA182" s="17" t="str">
        <f>IFERROR(IF(AA$4=$D182,"x",IF(AND(((AA$4-$D182)/VLOOKUP($C182,Tableau1[],6,0))=INT(((AA$4-$D182)/VLOOKUP($C182,Tableau1[],6,0))),$C182&lt;&gt;""),"S","")),"")</f>
        <v/>
      </c>
      <c r="AB182" s="17" t="str">
        <f>IFERROR(IF(AB$4=$D182,"x",IF(AND(((AB$4-$D182)/VLOOKUP($C182,Tableau1[],6,0))=INT(((AB$4-$D182)/VLOOKUP($C182,Tableau1[],6,0))),$C182&lt;&gt;""),"S","")),"")</f>
        <v/>
      </c>
      <c r="AC182" s="17" t="str">
        <f>IFERROR(IF(AC$4=$D182,"x",IF(AND(((AC$4-$D182)/VLOOKUP($C182,Tableau1[],6,0))=INT(((AC$4-$D182)/VLOOKUP($C182,Tableau1[],6,0))),$C182&lt;&gt;""),"S","")),"")</f>
        <v/>
      </c>
      <c r="AD182" s="17" t="str">
        <f>IFERROR(IF(AD$4=$D182,"x",IF(AND(((AD$4-$D182)/VLOOKUP($C182,Tableau1[],6,0))=INT(((AD$4-$D182)/VLOOKUP($C182,Tableau1[],6,0))),$C182&lt;&gt;""),"S","")),"")</f>
        <v/>
      </c>
      <c r="AE182" s="17" t="str">
        <f>IFERROR(IF(AE$4=$D182,"x",IF(AND(((AE$4-$D182)/VLOOKUP($C182,Tableau1[],6,0))=INT(((AE$4-$D182)/VLOOKUP($C182,Tableau1[],6,0))),$C182&lt;&gt;""),"S","")),"")</f>
        <v/>
      </c>
      <c r="AF182" s="17" t="str">
        <f>IFERROR(IF(AF$4=$D182,"x",IF(AND(((AF$4-$D182)/VLOOKUP($C182,Tableau1[],6,0))=INT(((AF$4-$D182)/VLOOKUP($C182,Tableau1[],6,0))),$C182&lt;&gt;""),"S","")),"")</f>
        <v/>
      </c>
      <c r="AG182" s="17" t="str">
        <f>IFERROR(IF(AG$4=$D182,"x",IF(AND(((AG$4-$D182)/VLOOKUP($C182,Tableau1[],6,0))=INT(((AG$4-$D182)/VLOOKUP($C182,Tableau1[],6,0))),$C182&lt;&gt;""),"S","")),"")</f>
        <v>S</v>
      </c>
      <c r="AH182" s="55" t="str">
        <f>IFERROR(IF(AH$4=$D182,"x",IF(AND(((AH$4-$D182)/VLOOKUP($C182,Tableau1[],6,0))=INT(((AH$4-$D182)/VLOOKUP($C182,Tableau1[],6,0))),$C182&lt;&gt;""),"S","")),"")</f>
        <v/>
      </c>
      <c r="AK182" s="100"/>
      <c r="AL182" s="100"/>
      <c r="AM182" s="100"/>
      <c r="AN182" s="100"/>
      <c r="AO182" s="100"/>
      <c r="AP182" s="100"/>
      <c r="AQ182" s="100"/>
      <c r="AR182" s="100"/>
      <c r="AS182" s="100"/>
      <c r="AT182" s="100"/>
      <c r="AU182" s="100"/>
      <c r="AV182" s="100"/>
      <c r="AW182" s="100"/>
      <c r="AX182" s="100"/>
      <c r="AY182" s="100"/>
      <c r="AZ182" s="100"/>
      <c r="BA182" s="100"/>
      <c r="BB182" s="100"/>
      <c r="BC182" s="100"/>
      <c r="BD182" s="100"/>
      <c r="BE182" s="100"/>
      <c r="BF182" s="100"/>
      <c r="BG182" s="100"/>
      <c r="BH182" s="100"/>
      <c r="BI182" s="100"/>
      <c r="BJ182" s="100"/>
      <c r="BK182" s="100"/>
      <c r="BL182" s="100"/>
      <c r="BM182" s="100"/>
      <c r="BN182" s="100"/>
      <c r="BO182" s="100"/>
      <c r="BP182" s="100"/>
      <c r="BQ182" s="100"/>
      <c r="BR182" s="100"/>
      <c r="BS182" s="100"/>
      <c r="BT182" s="100"/>
      <c r="BU182" s="100"/>
      <c r="BV182" s="100"/>
      <c r="BW182" s="100"/>
      <c r="BX182" s="100"/>
    </row>
    <row r="183" spans="1:76">
      <c r="A183" s="93"/>
      <c r="B183" s="52"/>
      <c r="C183" s="5" t="s">
        <v>57</v>
      </c>
      <c r="D183" s="18">
        <f>IF(ISBLANK(C183),0,VLOOKUP(C183,Tableau1[],2,0))</f>
        <v>0</v>
      </c>
      <c r="E183" s="15">
        <f>IF(ISBLANK(C183),0,VLOOKUP(C183,Tableau1[],7,0))</f>
        <v>20</v>
      </c>
      <c r="F183" s="24">
        <f t="shared" si="16"/>
        <v>8.6666666666666668E-5</v>
      </c>
      <c r="G183" s="16" t="str">
        <f>IFERROR(IF(G$4=$D183,"x",IF(AND(((G$4-$D183)/VLOOKUP($C183,Tableau1[],6,0))=INT(((G$4-$D183)/VLOOKUP($C183,Tableau1[],6,0))),$C183&lt;&gt;""),"S","")),"")</f>
        <v/>
      </c>
      <c r="H183" s="17" t="str">
        <f>IFERROR(IF(H$4=$D183,"x",IF(AND(((H$4-$D183)/VLOOKUP($C183,Tableau1[],6,0))=INT(((H$4-$D183)/VLOOKUP($C183,Tableau1[],6,0))),$C183&lt;&gt;""),"S","")),"")</f>
        <v/>
      </c>
      <c r="I183" s="17" t="str">
        <f>IFERROR(IF(I$4=$D183,"x",IF(AND(((I$4-$D183)/VLOOKUP($C183,Tableau1[],6,0))=INT(((I$4-$D183)/VLOOKUP($C183,Tableau1[],6,0))),$C183&lt;&gt;""),"S","")),"")</f>
        <v/>
      </c>
      <c r="J183" s="17" t="str">
        <f>IFERROR(IF(J$4=$D183,"x",IF(AND(((J$4-$D183)/VLOOKUP($C183,Tableau1[],6,0))=INT(((J$4-$D183)/VLOOKUP($C183,Tableau1[],6,0))),$C183&lt;&gt;""),"S","")),"")</f>
        <v/>
      </c>
      <c r="K183" s="17" t="str">
        <f>IFERROR(IF(K$4=$D183,"x",IF(AND(((K$4-$D183)/VLOOKUP($C183,Tableau1[],6,0))=INT(((K$4-$D183)/VLOOKUP($C183,Tableau1[],6,0))),$C183&lt;&gt;""),"S","")),"")</f>
        <v/>
      </c>
      <c r="L183" s="17" t="str">
        <f>IFERROR(IF(L$4=$D183,"x",IF(AND(((L$4-$D183)/VLOOKUP($C183,Tableau1[],6,0))=INT(((L$4-$D183)/VLOOKUP($C183,Tableau1[],6,0))),$C183&lt;&gt;""),"S","")),"")</f>
        <v/>
      </c>
      <c r="M183" s="17" t="str">
        <f>IFERROR(IF(M$4=$D183,"x",IF(AND(((M$4-$D183)/VLOOKUP($C183,Tableau1[],6,0))=INT(((M$4-$D183)/VLOOKUP($C183,Tableau1[],6,0))),$C183&lt;&gt;""),"S","")),"")</f>
        <v/>
      </c>
      <c r="N183" s="17" t="str">
        <f>IFERROR(IF(N$4=$D183,"x",IF(AND(((N$4-$D183)/VLOOKUP($C183,Tableau1[],6,0))=INT(((N$4-$D183)/VLOOKUP($C183,Tableau1[],6,0))),$C183&lt;&gt;""),"S","")),"")</f>
        <v/>
      </c>
      <c r="O183" s="17" t="str">
        <f>IFERROR(IF(O$4=$D183,"x",IF(AND(((O$4-$D183)/VLOOKUP($C183,Tableau1[],6,0))=INT(((O$4-$D183)/VLOOKUP($C183,Tableau1[],6,0))),$C183&lt;&gt;""),"S","")),"")</f>
        <v/>
      </c>
      <c r="P183" s="17" t="str">
        <f>IFERROR(IF(P$4=$D183,"x",IF(AND(((P$4-$D183)/VLOOKUP($C183,Tableau1[],6,0))=INT(((P$4-$D183)/VLOOKUP($C183,Tableau1[],6,0))),$C183&lt;&gt;""),"S","")),"")</f>
        <v/>
      </c>
      <c r="Q183" s="17" t="str">
        <f>IFERROR(IF(Q$4=$D183,"x",IF(AND(((Q$4-$D183)/VLOOKUP($C183,Tableau1[],6,0))=INT(((Q$4-$D183)/VLOOKUP($C183,Tableau1[],6,0))),$C183&lt;&gt;""),"S","")),"")</f>
        <v>S</v>
      </c>
      <c r="R183" s="17" t="str">
        <f>IFERROR(IF(R$4=$D183,"x",IF(AND(((R$4-$D183)/VLOOKUP($C183,Tableau1[],6,0))=INT(((R$4-$D183)/VLOOKUP($C183,Tableau1[],6,0))),$C183&lt;&gt;""),"S","")),"")</f>
        <v/>
      </c>
      <c r="S183" s="17" t="str">
        <f>IFERROR(IF(S$4=$D183,"x",IF(AND(((S$4-$D183)/VLOOKUP($C183,Tableau1[],6,0))=INT(((S$4-$D183)/VLOOKUP($C183,Tableau1[],6,0))),$C183&lt;&gt;""),"S","")),"")</f>
        <v/>
      </c>
      <c r="T183" s="17" t="str">
        <f>IFERROR(IF(T$4=$D183,"x",IF(AND(((T$4-$D183)/VLOOKUP($C183,Tableau1[],6,0))=INT(((T$4-$D183)/VLOOKUP($C183,Tableau1[],6,0))),$C183&lt;&gt;""),"S","")),"")</f>
        <v/>
      </c>
      <c r="U183" s="17" t="str">
        <f>IFERROR(IF(U$4=$D183,"x",IF(AND(((U$4-$D183)/VLOOKUP($C183,Tableau1[],6,0))=INT(((U$4-$D183)/VLOOKUP($C183,Tableau1[],6,0))),$C183&lt;&gt;""),"S","")),"")</f>
        <v/>
      </c>
      <c r="V183" s="17" t="str">
        <f>IFERROR(IF(V$4=$D183,"x",IF(AND(((V$4-$D183)/VLOOKUP($C183,Tableau1[],6,0))=INT(((V$4-$D183)/VLOOKUP($C183,Tableau1[],6,0))),$C183&lt;&gt;""),"S","")),"")</f>
        <v/>
      </c>
      <c r="W183" s="17" t="str">
        <f>IFERROR(IF(W$4=$D183,"x",IF(AND(((W$4-$D183)/VLOOKUP($C183,Tableau1[],6,0))=INT(((W$4-$D183)/VLOOKUP($C183,Tableau1[],6,0))),$C183&lt;&gt;""),"S","")),"")</f>
        <v/>
      </c>
      <c r="X183" s="17" t="str">
        <f>IFERROR(IF(X$4=$D183,"x",IF(AND(((X$4-$D183)/VLOOKUP($C183,Tableau1[],6,0))=INT(((X$4-$D183)/VLOOKUP($C183,Tableau1[],6,0))),$C183&lt;&gt;""),"S","")),"")</f>
        <v/>
      </c>
      <c r="Y183" s="17" t="str">
        <f>IFERROR(IF(Y$4=$D183,"x",IF(AND(((Y$4-$D183)/VLOOKUP($C183,Tableau1[],6,0))=INT(((Y$4-$D183)/VLOOKUP($C183,Tableau1[],6,0))),$C183&lt;&gt;""),"S","")),"")</f>
        <v/>
      </c>
      <c r="Z183" s="17" t="str">
        <f>IFERROR(IF(Z$4=$D183,"x",IF(AND(((Z$4-$D183)/VLOOKUP($C183,Tableau1[],6,0))=INT(((Z$4-$D183)/VLOOKUP($C183,Tableau1[],6,0))),$C183&lt;&gt;""),"S","")),"")</f>
        <v/>
      </c>
      <c r="AA183" s="17" t="str">
        <f>IFERROR(IF(AA$4=$D183,"x",IF(AND(((AA$4-$D183)/VLOOKUP($C183,Tableau1[],6,0))=INT(((AA$4-$D183)/VLOOKUP($C183,Tableau1[],6,0))),$C183&lt;&gt;""),"S","")),"")</f>
        <v/>
      </c>
      <c r="AB183" s="17" t="str">
        <f>IFERROR(IF(AB$4=$D183,"x",IF(AND(((AB$4-$D183)/VLOOKUP($C183,Tableau1[],6,0))=INT(((AB$4-$D183)/VLOOKUP($C183,Tableau1[],6,0))),$C183&lt;&gt;""),"S","")),"")</f>
        <v/>
      </c>
      <c r="AC183" s="17" t="str">
        <f>IFERROR(IF(AC$4=$D183,"x",IF(AND(((AC$4-$D183)/VLOOKUP($C183,Tableau1[],6,0))=INT(((AC$4-$D183)/VLOOKUP($C183,Tableau1[],6,0))),$C183&lt;&gt;""),"S","")),"")</f>
        <v/>
      </c>
      <c r="AD183" s="17" t="str">
        <f>IFERROR(IF(AD$4=$D183,"x",IF(AND(((AD$4-$D183)/VLOOKUP($C183,Tableau1[],6,0))=INT(((AD$4-$D183)/VLOOKUP($C183,Tableau1[],6,0))),$C183&lt;&gt;""),"S","")),"")</f>
        <v/>
      </c>
      <c r="AE183" s="17" t="str">
        <f>IFERROR(IF(AE$4=$D183,"x",IF(AND(((AE$4-$D183)/VLOOKUP($C183,Tableau1[],6,0))=INT(((AE$4-$D183)/VLOOKUP($C183,Tableau1[],6,0))),$C183&lt;&gt;""),"S","")),"")</f>
        <v/>
      </c>
      <c r="AF183" s="17" t="str">
        <f>IFERROR(IF(AF$4=$D183,"x",IF(AND(((AF$4-$D183)/VLOOKUP($C183,Tableau1[],6,0))=INT(((AF$4-$D183)/VLOOKUP($C183,Tableau1[],6,0))),$C183&lt;&gt;""),"S","")),"")</f>
        <v>S</v>
      </c>
      <c r="AG183" s="17" t="str">
        <f>IFERROR(IF(AG$4=$D183,"x",IF(AND(((AG$4-$D183)/VLOOKUP($C183,Tableau1[],6,0))=INT(((AG$4-$D183)/VLOOKUP($C183,Tableau1[],6,0))),$C183&lt;&gt;""),"S","")),"")</f>
        <v/>
      </c>
      <c r="AH183" s="55" t="str">
        <f>IFERROR(IF(AH$4=$D183,"x",IF(AND(((AH$4-$D183)/VLOOKUP($C183,Tableau1[],6,0))=INT(((AH$4-$D183)/VLOOKUP($C183,Tableau1[],6,0))),$C183&lt;&gt;""),"S","")),"")</f>
        <v/>
      </c>
      <c r="AK183" s="100"/>
      <c r="AL183" s="100"/>
      <c r="AM183" s="100"/>
      <c r="AN183" s="100"/>
      <c r="AO183" s="100"/>
      <c r="AP183" s="100"/>
      <c r="AQ183" s="100"/>
      <c r="AR183" s="100"/>
      <c r="AS183" s="100"/>
      <c r="AT183" s="100"/>
      <c r="AU183" s="100"/>
      <c r="AV183" s="100"/>
      <c r="AW183" s="100"/>
      <c r="AX183" s="100"/>
      <c r="AY183" s="100"/>
      <c r="AZ183" s="100"/>
      <c r="BA183" s="100"/>
      <c r="BB183" s="100"/>
      <c r="BC183" s="100"/>
      <c r="BD183" s="100"/>
      <c r="BE183" s="100"/>
      <c r="BF183" s="100"/>
      <c r="BG183" s="100"/>
      <c r="BH183" s="100"/>
      <c r="BI183" s="100"/>
      <c r="BJ183" s="100"/>
      <c r="BK183" s="100"/>
      <c r="BL183" s="100"/>
      <c r="BM183" s="100"/>
      <c r="BN183" s="100"/>
      <c r="BO183" s="100"/>
      <c r="BP183" s="100"/>
      <c r="BQ183" s="100"/>
      <c r="BR183" s="100"/>
      <c r="BS183" s="100"/>
      <c r="BT183" s="100"/>
      <c r="BU183" s="100"/>
      <c r="BV183" s="100"/>
      <c r="BW183" s="100"/>
      <c r="BX183" s="100"/>
    </row>
    <row r="184" spans="1:76">
      <c r="A184" s="93"/>
      <c r="B184" s="52"/>
      <c r="C184" s="5" t="s">
        <v>58</v>
      </c>
      <c r="D184" s="18"/>
      <c r="E184" s="15">
        <f>IF(ISBLANK(C184),0,VLOOKUP(C184,Tableau1[],7,0))</f>
        <v>10</v>
      </c>
      <c r="F184" s="24">
        <f t="shared" si="16"/>
        <v>4.3333333333333334E-5</v>
      </c>
      <c r="G184" s="16" t="str">
        <f>IFERROR(IF(G$4=$D184,"x",IF(AND(((G$4-$D184)/VLOOKUP($C184,Tableau1[],6,0))=INT(((G$4-$D184)/VLOOKUP($C184,Tableau1[],6,0))),$C184&lt;&gt;""),"S","")),"")</f>
        <v/>
      </c>
      <c r="H184" s="17" t="str">
        <f>IFERROR(IF(H$4=$D184,"x",IF(AND(((H$4-$D184)/VLOOKUP($C184,Tableau1[],6,0))=INT(((H$4-$D184)/VLOOKUP($C184,Tableau1[],6,0))),$C184&lt;&gt;""),"S","")),"")</f>
        <v/>
      </c>
      <c r="I184" s="17" t="str">
        <f>IFERROR(IF(I$4=$D184,"x",IF(AND(((I$4-$D184)/VLOOKUP($C184,Tableau1[],6,0))=INT(((I$4-$D184)/VLOOKUP($C184,Tableau1[],6,0))),$C184&lt;&gt;""),"S","")),"")</f>
        <v/>
      </c>
      <c r="J184" s="17" t="str">
        <f>IFERROR(IF(J$4=$D184,"x",IF(AND(((J$4-$D184)/VLOOKUP($C184,Tableau1[],6,0))=INT(((J$4-$D184)/VLOOKUP($C184,Tableau1[],6,0))),$C184&lt;&gt;""),"S","")),"")</f>
        <v/>
      </c>
      <c r="K184" s="17" t="str">
        <f>IFERROR(IF(K$4=$D184,"x",IF(AND(((K$4-$D184)/VLOOKUP($C184,Tableau1[],6,0))=INT(((K$4-$D184)/VLOOKUP($C184,Tableau1[],6,0))),$C184&lt;&gt;""),"S","")),"")</f>
        <v/>
      </c>
      <c r="L184" s="17" t="str">
        <f>IFERROR(IF(L$4=$D184,"x",IF(AND(((L$4-$D184)/VLOOKUP($C184,Tableau1[],6,0))=INT(((L$4-$D184)/VLOOKUP($C184,Tableau1[],6,0))),$C184&lt;&gt;""),"S","")),"")</f>
        <v/>
      </c>
      <c r="M184" s="17" t="str">
        <f>IFERROR(IF(M$4=$D184,"x",IF(AND(((M$4-$D184)/VLOOKUP($C184,Tableau1[],6,0))=INT(((M$4-$D184)/VLOOKUP($C184,Tableau1[],6,0))),$C184&lt;&gt;""),"S","")),"")</f>
        <v/>
      </c>
      <c r="N184" s="17" t="str">
        <f>IFERROR(IF(N$4=$D184,"x",IF(AND(((N$4-$D184)/VLOOKUP($C184,Tableau1[],6,0))=INT(((N$4-$D184)/VLOOKUP($C184,Tableau1[],6,0))),$C184&lt;&gt;""),"S","")),"")</f>
        <v/>
      </c>
      <c r="O184" s="17" t="str">
        <f>IFERROR(IF(O$4=$D184,"x",IF(AND(((O$4-$D184)/VLOOKUP($C184,Tableau1[],6,0))=INT(((O$4-$D184)/VLOOKUP($C184,Tableau1[],6,0))),$C184&lt;&gt;""),"S","")),"")</f>
        <v/>
      </c>
      <c r="P184" s="17" t="str">
        <f>IFERROR(IF(P$4=$D184,"x",IF(AND(((P$4-$D184)/VLOOKUP($C184,Tableau1[],6,0))=INT(((P$4-$D184)/VLOOKUP($C184,Tableau1[],6,0))),$C184&lt;&gt;""),"S","")),"")</f>
        <v/>
      </c>
      <c r="Q184" s="17" t="str">
        <f>IFERROR(IF(Q$4=$D184,"x",IF(AND(((Q$4-$D184)/VLOOKUP($C184,Tableau1[],6,0))=INT(((Q$4-$D184)/VLOOKUP($C184,Tableau1[],6,0))),$C184&lt;&gt;""),"S","")),"")</f>
        <v>S</v>
      </c>
      <c r="R184" s="17" t="str">
        <f>IFERROR(IF(R$4=$D184,"x",IF(AND(((R$4-$D184)/VLOOKUP($C184,Tableau1[],6,0))=INT(((R$4-$D184)/VLOOKUP($C184,Tableau1[],6,0))),$C184&lt;&gt;""),"S","")),"")</f>
        <v/>
      </c>
      <c r="S184" s="17" t="str">
        <f>IFERROR(IF(S$4=$D184,"x",IF(AND(((S$4-$D184)/VLOOKUP($C184,Tableau1[],6,0))=INT(((S$4-$D184)/VLOOKUP($C184,Tableau1[],6,0))),$C184&lt;&gt;""),"S","")),"")</f>
        <v/>
      </c>
      <c r="T184" s="17" t="str">
        <f>IFERROR(IF(T$4=$D184,"x",IF(AND(((T$4-$D184)/VLOOKUP($C184,Tableau1[],6,0))=INT(((T$4-$D184)/VLOOKUP($C184,Tableau1[],6,0))),$C184&lt;&gt;""),"S","")),"")</f>
        <v/>
      </c>
      <c r="U184" s="17" t="str">
        <f>IFERROR(IF(U$4=$D184,"x",IF(AND(((U$4-$D184)/VLOOKUP($C184,Tableau1[],6,0))=INT(((U$4-$D184)/VLOOKUP($C184,Tableau1[],6,0))),$C184&lt;&gt;""),"S","")),"")</f>
        <v/>
      </c>
      <c r="V184" s="17" t="str">
        <f>IFERROR(IF(V$4=$D184,"x",IF(AND(((V$4-$D184)/VLOOKUP($C184,Tableau1[],6,0))=INT(((V$4-$D184)/VLOOKUP($C184,Tableau1[],6,0))),$C184&lt;&gt;""),"S","")),"")</f>
        <v/>
      </c>
      <c r="W184" s="17" t="str">
        <f>IFERROR(IF(W$4=$D184,"x",IF(AND(((W$4-$D184)/VLOOKUP($C184,Tableau1[],6,0))=INT(((W$4-$D184)/VLOOKUP($C184,Tableau1[],6,0))),$C184&lt;&gt;""),"S","")),"")</f>
        <v/>
      </c>
      <c r="X184" s="17" t="str">
        <f>IFERROR(IF(X$4=$D184,"x",IF(AND(((X$4-$D184)/VLOOKUP($C184,Tableau1[],6,0))=INT(((X$4-$D184)/VLOOKUP($C184,Tableau1[],6,0))),$C184&lt;&gt;""),"S","")),"")</f>
        <v/>
      </c>
      <c r="Y184" s="17" t="str">
        <f>IFERROR(IF(Y$4=$D184,"x",IF(AND(((Y$4-$D184)/VLOOKUP($C184,Tableau1[],6,0))=INT(((Y$4-$D184)/VLOOKUP($C184,Tableau1[],6,0))),$C184&lt;&gt;""),"S","")),"")</f>
        <v/>
      </c>
      <c r="Z184" s="17" t="str">
        <f>IFERROR(IF(Z$4=$D184,"x",IF(AND(((Z$4-$D184)/VLOOKUP($C184,Tableau1[],6,0))=INT(((Z$4-$D184)/VLOOKUP($C184,Tableau1[],6,0))),$C184&lt;&gt;""),"S","")),"")</f>
        <v/>
      </c>
      <c r="AA184" s="17" t="str">
        <f>IFERROR(IF(AA$4=$D184,"x",IF(AND(((AA$4-$D184)/VLOOKUP($C184,Tableau1[],6,0))=INT(((AA$4-$D184)/VLOOKUP($C184,Tableau1[],6,0))),$C184&lt;&gt;""),"S","")),"")</f>
        <v/>
      </c>
      <c r="AB184" s="17" t="str">
        <f>IFERROR(IF(AB$4=$D184,"x",IF(AND(((AB$4-$D184)/VLOOKUP($C184,Tableau1[],6,0))=INT(((AB$4-$D184)/VLOOKUP($C184,Tableau1[],6,0))),$C184&lt;&gt;""),"S","")),"")</f>
        <v/>
      </c>
      <c r="AC184" s="17" t="str">
        <f>IFERROR(IF(AC$4=$D184,"x",IF(AND(((AC$4-$D184)/VLOOKUP($C184,Tableau1[],6,0))=INT(((AC$4-$D184)/VLOOKUP($C184,Tableau1[],6,0))),$C184&lt;&gt;""),"S","")),"")</f>
        <v/>
      </c>
      <c r="AD184" s="17" t="str">
        <f>IFERROR(IF(AD$4=$D184,"x",IF(AND(((AD$4-$D184)/VLOOKUP($C184,Tableau1[],6,0))=INT(((AD$4-$D184)/VLOOKUP($C184,Tableau1[],6,0))),$C184&lt;&gt;""),"S","")),"")</f>
        <v/>
      </c>
      <c r="AE184" s="17" t="str">
        <f>IFERROR(IF(AE$4=$D184,"x",IF(AND(((AE$4-$D184)/VLOOKUP($C184,Tableau1[],6,0))=INT(((AE$4-$D184)/VLOOKUP($C184,Tableau1[],6,0))),$C184&lt;&gt;""),"S","")),"")</f>
        <v/>
      </c>
      <c r="AF184" s="17" t="str">
        <f>IFERROR(IF(AF$4=$D184,"x",IF(AND(((AF$4-$D184)/VLOOKUP($C184,Tableau1[],6,0))=INT(((AF$4-$D184)/VLOOKUP($C184,Tableau1[],6,0))),$C184&lt;&gt;""),"S","")),"")</f>
        <v>S</v>
      </c>
      <c r="AG184" s="17" t="str">
        <f>IFERROR(IF(AG$4=$D184,"x",IF(AND(((AG$4-$D184)/VLOOKUP($C184,Tableau1[],6,0))=INT(((AG$4-$D184)/VLOOKUP($C184,Tableau1[],6,0))),$C184&lt;&gt;""),"S","")),"")</f>
        <v/>
      </c>
      <c r="AH184" s="55" t="str">
        <f>IFERROR(IF(AH$4=$D184,"x",IF(AND(((AH$4-$D184)/VLOOKUP($C184,Tableau1[],6,0))=INT(((AH$4-$D184)/VLOOKUP($C184,Tableau1[],6,0))),$C184&lt;&gt;""),"S","")),"")</f>
        <v/>
      </c>
      <c r="AK184" s="100"/>
      <c r="AL184" s="100"/>
      <c r="AM184" s="100"/>
      <c r="AN184" s="100"/>
      <c r="AO184" s="100"/>
      <c r="AP184" s="100"/>
      <c r="AQ184" s="100"/>
      <c r="AR184" s="100"/>
      <c r="AS184" s="100"/>
      <c r="AT184" s="100"/>
      <c r="AU184" s="100"/>
      <c r="AV184" s="100"/>
      <c r="AW184" s="100"/>
      <c r="AX184" s="100"/>
      <c r="AY184" s="100"/>
      <c r="AZ184" s="100"/>
      <c r="BA184" s="100"/>
      <c r="BB184" s="100"/>
      <c r="BC184" s="100"/>
      <c r="BD184" s="100"/>
      <c r="BE184" s="100"/>
      <c r="BF184" s="100"/>
      <c r="BG184" s="100"/>
      <c r="BH184" s="100"/>
      <c r="BI184" s="100"/>
      <c r="BJ184" s="100"/>
      <c r="BK184" s="100"/>
      <c r="BL184" s="100"/>
      <c r="BM184" s="100"/>
      <c r="BN184" s="100"/>
      <c r="BO184" s="100"/>
      <c r="BP184" s="100"/>
      <c r="BQ184" s="100"/>
      <c r="BR184" s="100"/>
      <c r="BS184" s="100"/>
      <c r="BT184" s="100"/>
      <c r="BU184" s="100"/>
      <c r="BV184" s="100"/>
      <c r="BW184" s="100"/>
      <c r="BX184" s="100"/>
    </row>
    <row r="185" spans="1:76">
      <c r="A185" s="93"/>
      <c r="B185" s="52"/>
      <c r="C185" s="5" t="s">
        <v>59</v>
      </c>
      <c r="D185" s="18">
        <f>IF(ISBLANK(C185),0,VLOOKUP(C185,Tableau1[],2,0))</f>
        <v>0</v>
      </c>
      <c r="E185" s="15">
        <f>IF(ISBLANK(C185),0,VLOOKUP(C185,Tableau1[],7,0))</f>
        <v>2</v>
      </c>
      <c r="F185" s="24">
        <f t="shared" si="16"/>
        <v>8.6666666666666661E-6</v>
      </c>
      <c r="G185" s="16" t="str">
        <f>IFERROR(IF(G$4=$D185,"x",IF(AND(((G$4-$D185)/VLOOKUP($C185,Tableau1[],6,0))=INT(((G$4-$D185)/VLOOKUP($C185,Tableau1[],6,0))),$C185&lt;&gt;""),"S","")),"")</f>
        <v/>
      </c>
      <c r="H185" s="17" t="str">
        <f>IFERROR(IF(H$4=$D185,"x",IF(AND(((H$4-$D185)/VLOOKUP($C185,Tableau1[],6,0))=INT(((H$4-$D185)/VLOOKUP($C185,Tableau1[],6,0))),$C185&lt;&gt;""),"S","")),"")</f>
        <v/>
      </c>
      <c r="I185" s="17" t="str">
        <f>IFERROR(IF(I$4=$D185,"x",IF(AND(((I$4-$D185)/VLOOKUP($C185,Tableau1[],6,0))=INT(((I$4-$D185)/VLOOKUP($C185,Tableau1[],6,0))),$C185&lt;&gt;""),"S","")),"")</f>
        <v/>
      </c>
      <c r="J185" s="17" t="str">
        <f>IFERROR(IF(J$4=$D185,"x",IF(AND(((J$4-$D185)/VLOOKUP($C185,Tableau1[],6,0))=INT(((J$4-$D185)/VLOOKUP($C185,Tableau1[],6,0))),$C185&lt;&gt;""),"S","")),"")</f>
        <v/>
      </c>
      <c r="K185" s="17" t="str">
        <f>IFERROR(IF(K$4=$D185,"x",IF(AND(((K$4-$D185)/VLOOKUP($C185,Tableau1[],6,0))=INT(((K$4-$D185)/VLOOKUP($C185,Tableau1[],6,0))),$C185&lt;&gt;""),"S","")),"")</f>
        <v/>
      </c>
      <c r="L185" s="17" t="str">
        <f>IFERROR(IF(L$4=$D185,"x",IF(AND(((L$4-$D185)/VLOOKUP($C185,Tableau1[],6,0))=INT(((L$4-$D185)/VLOOKUP($C185,Tableau1[],6,0))),$C185&lt;&gt;""),"S","")),"")</f>
        <v>S</v>
      </c>
      <c r="M185" s="17" t="str">
        <f>IFERROR(IF(M$4=$D185,"x",IF(AND(((M$4-$D185)/VLOOKUP($C185,Tableau1[],6,0))=INT(((M$4-$D185)/VLOOKUP($C185,Tableau1[],6,0))),$C185&lt;&gt;""),"S","")),"")</f>
        <v/>
      </c>
      <c r="N185" s="17" t="str">
        <f>IFERROR(IF(N$4=$D185,"x",IF(AND(((N$4-$D185)/VLOOKUP($C185,Tableau1[],6,0))=INT(((N$4-$D185)/VLOOKUP($C185,Tableau1[],6,0))),$C185&lt;&gt;""),"S","")),"")</f>
        <v/>
      </c>
      <c r="O185" s="17" t="str">
        <f>IFERROR(IF(O$4=$D185,"x",IF(AND(((O$4-$D185)/VLOOKUP($C185,Tableau1[],6,0))=INT(((O$4-$D185)/VLOOKUP($C185,Tableau1[],6,0))),$C185&lt;&gt;""),"S","")),"")</f>
        <v/>
      </c>
      <c r="P185" s="17" t="str">
        <f>IFERROR(IF(P$4=$D185,"x",IF(AND(((P$4-$D185)/VLOOKUP($C185,Tableau1[],6,0))=INT(((P$4-$D185)/VLOOKUP($C185,Tableau1[],6,0))),$C185&lt;&gt;""),"S","")),"")</f>
        <v/>
      </c>
      <c r="Q185" s="17" t="str">
        <f>IFERROR(IF(Q$4=$D185,"x",IF(AND(((Q$4-$D185)/VLOOKUP($C185,Tableau1[],6,0))=INT(((Q$4-$D185)/VLOOKUP($C185,Tableau1[],6,0))),$C185&lt;&gt;""),"S","")),"")</f>
        <v/>
      </c>
      <c r="R185" s="17" t="str">
        <f>IFERROR(IF(R$4=$D185,"x",IF(AND(((R$4-$D185)/VLOOKUP($C185,Tableau1[],6,0))=INT(((R$4-$D185)/VLOOKUP($C185,Tableau1[],6,0))),$C185&lt;&gt;""),"S","")),"")</f>
        <v/>
      </c>
      <c r="S185" s="17" t="str">
        <f>IFERROR(IF(S$4=$D185,"x",IF(AND(((S$4-$D185)/VLOOKUP($C185,Tableau1[],6,0))=INT(((S$4-$D185)/VLOOKUP($C185,Tableau1[],6,0))),$C185&lt;&gt;""),"S","")),"")</f>
        <v>S</v>
      </c>
      <c r="T185" s="17" t="str">
        <f>IFERROR(IF(T$4=$D185,"x",IF(AND(((T$4-$D185)/VLOOKUP($C185,Tableau1[],6,0))=INT(((T$4-$D185)/VLOOKUP($C185,Tableau1[],6,0))),$C185&lt;&gt;""),"S","")),"")</f>
        <v/>
      </c>
      <c r="U185" s="17" t="str">
        <f>IFERROR(IF(U$4=$D185,"x",IF(AND(((U$4-$D185)/VLOOKUP($C185,Tableau1[],6,0))=INT(((U$4-$D185)/VLOOKUP($C185,Tableau1[],6,0))),$C185&lt;&gt;""),"S","")),"")</f>
        <v/>
      </c>
      <c r="V185" s="17" t="str">
        <f>IFERROR(IF(V$4=$D185,"x",IF(AND(((V$4-$D185)/VLOOKUP($C185,Tableau1[],6,0))=INT(((V$4-$D185)/VLOOKUP($C185,Tableau1[],6,0))),$C185&lt;&gt;""),"S","")),"")</f>
        <v/>
      </c>
      <c r="W185" s="17" t="str">
        <f>IFERROR(IF(W$4=$D185,"x",IF(AND(((W$4-$D185)/VLOOKUP($C185,Tableau1[],6,0))=INT(((W$4-$D185)/VLOOKUP($C185,Tableau1[],6,0))),$C185&lt;&gt;""),"S","")),"")</f>
        <v/>
      </c>
      <c r="X185" s="17" t="str">
        <f>IFERROR(IF(X$4=$D185,"x",IF(AND(((X$4-$D185)/VLOOKUP($C185,Tableau1[],6,0))=INT(((X$4-$D185)/VLOOKUP($C185,Tableau1[],6,0))),$C185&lt;&gt;""),"S","")),"")</f>
        <v/>
      </c>
      <c r="Y185" s="17" t="str">
        <f>IFERROR(IF(Y$4=$D185,"x",IF(AND(((Y$4-$D185)/VLOOKUP($C185,Tableau1[],6,0))=INT(((Y$4-$D185)/VLOOKUP($C185,Tableau1[],6,0))),$C185&lt;&gt;""),"S","")),"")</f>
        <v/>
      </c>
      <c r="Z185" s="17" t="str">
        <f>IFERROR(IF(Z$4=$D185,"x",IF(AND(((Z$4-$D185)/VLOOKUP($C185,Tableau1[],6,0))=INT(((Z$4-$D185)/VLOOKUP($C185,Tableau1[],6,0))),$C185&lt;&gt;""),"S","")),"")</f>
        <v>S</v>
      </c>
      <c r="AA185" s="17" t="str">
        <f>IFERROR(IF(AA$4=$D185,"x",IF(AND(((AA$4-$D185)/VLOOKUP($C185,Tableau1[],6,0))=INT(((AA$4-$D185)/VLOOKUP($C185,Tableau1[],6,0))),$C185&lt;&gt;""),"S","")),"")</f>
        <v/>
      </c>
      <c r="AB185" s="17" t="str">
        <f>IFERROR(IF(AB$4=$D185,"x",IF(AND(((AB$4-$D185)/VLOOKUP($C185,Tableau1[],6,0))=INT(((AB$4-$D185)/VLOOKUP($C185,Tableau1[],6,0))),$C185&lt;&gt;""),"S","")),"")</f>
        <v/>
      </c>
      <c r="AC185" s="17" t="str">
        <f>IFERROR(IF(AC$4=$D185,"x",IF(AND(((AC$4-$D185)/VLOOKUP($C185,Tableau1[],6,0))=INT(((AC$4-$D185)/VLOOKUP($C185,Tableau1[],6,0))),$C185&lt;&gt;""),"S","")),"")</f>
        <v/>
      </c>
      <c r="AD185" s="17" t="str">
        <f>IFERROR(IF(AD$4=$D185,"x",IF(AND(((AD$4-$D185)/VLOOKUP($C185,Tableau1[],6,0))=INT(((AD$4-$D185)/VLOOKUP($C185,Tableau1[],6,0))),$C185&lt;&gt;""),"S","")),"")</f>
        <v/>
      </c>
      <c r="AE185" s="17" t="str">
        <f>IFERROR(IF(AE$4=$D185,"x",IF(AND(((AE$4-$D185)/VLOOKUP($C185,Tableau1[],6,0))=INT(((AE$4-$D185)/VLOOKUP($C185,Tableau1[],6,0))),$C185&lt;&gt;""),"S","")),"")</f>
        <v/>
      </c>
      <c r="AF185" s="17" t="str">
        <f>IFERROR(IF(AF$4=$D185,"x",IF(AND(((AF$4-$D185)/VLOOKUP($C185,Tableau1[],6,0))=INT(((AF$4-$D185)/VLOOKUP($C185,Tableau1[],6,0))),$C185&lt;&gt;""),"S","")),"")</f>
        <v/>
      </c>
      <c r="AG185" s="17" t="str">
        <f>IFERROR(IF(AG$4=$D185,"x",IF(AND(((AG$4-$D185)/VLOOKUP($C185,Tableau1[],6,0))=INT(((AG$4-$D185)/VLOOKUP($C185,Tableau1[],6,0))),$C185&lt;&gt;""),"S","")),"")</f>
        <v>S</v>
      </c>
      <c r="AH185" s="55" t="str">
        <f>IFERROR(IF(AH$4=$D185,"x",IF(AND(((AH$4-$D185)/VLOOKUP($C185,Tableau1[],6,0))=INT(((AH$4-$D185)/VLOOKUP($C185,Tableau1[],6,0))),$C185&lt;&gt;""),"S","")),"")</f>
        <v/>
      </c>
      <c r="AK185" s="100"/>
      <c r="AL185" s="100"/>
      <c r="AM185" s="100"/>
      <c r="AN185" s="100"/>
      <c r="AO185" s="100"/>
      <c r="AP185" s="100"/>
      <c r="AQ185" s="100"/>
      <c r="AR185" s="100"/>
      <c r="AS185" s="100"/>
      <c r="AT185" s="100"/>
      <c r="AU185" s="100"/>
      <c r="AV185" s="100"/>
      <c r="AW185" s="100"/>
      <c r="AX185" s="100"/>
      <c r="AY185" s="100"/>
      <c r="AZ185" s="100"/>
      <c r="BA185" s="100"/>
      <c r="BB185" s="100"/>
      <c r="BC185" s="100"/>
      <c r="BD185" s="100"/>
      <c r="BE185" s="100"/>
      <c r="BF185" s="100"/>
      <c r="BG185" s="100"/>
      <c r="BH185" s="100"/>
      <c r="BI185" s="100"/>
      <c r="BJ185" s="100"/>
      <c r="BK185" s="100"/>
      <c r="BL185" s="100"/>
      <c r="BM185" s="100"/>
      <c r="BN185" s="100"/>
      <c r="BO185" s="100"/>
      <c r="BP185" s="100"/>
      <c r="BQ185" s="100"/>
      <c r="BR185" s="100"/>
      <c r="BS185" s="100"/>
      <c r="BT185" s="100"/>
      <c r="BU185" s="100"/>
      <c r="BV185" s="100"/>
      <c r="BW185" s="100"/>
      <c r="BX185" s="100"/>
    </row>
    <row r="186" spans="1:76">
      <c r="A186" s="93"/>
      <c r="B186" s="52"/>
      <c r="C186" s="5" t="s">
        <v>82</v>
      </c>
      <c r="D186" s="25">
        <f>IF(ISBLANK(C186),0,VLOOKUP(C186,Tableau1[],2,0))</f>
        <v>0</v>
      </c>
      <c r="E186" s="26">
        <f>IF(ISBLANK(C186),0,VLOOKUP(C186,Tableau1[],7,0))</f>
        <v>2</v>
      </c>
      <c r="F186" s="27">
        <f t="shared" si="16"/>
        <v>8.6666666666666661E-6</v>
      </c>
      <c r="G186" s="28" t="str">
        <f>IFERROR(IF(G$4=$D186,"x",IF(AND(((G$4-$D186)/VLOOKUP($C186,Tableau1[],6,0))=INT(((G$4-$D186)/VLOOKUP($C186,Tableau1[],6,0))),$C186&lt;&gt;""),"S","")),"")</f>
        <v/>
      </c>
      <c r="H186" s="29" t="str">
        <f>IFERROR(IF(H$4=$D186,"x",IF(AND(((H$4-$D186)/VLOOKUP($C186,Tableau1[],6,0))=INT(((H$4-$D186)/VLOOKUP($C186,Tableau1[],6,0))),$C186&lt;&gt;""),"S","")),"")</f>
        <v/>
      </c>
      <c r="I186" s="29" t="str">
        <f>IFERROR(IF(I$4=$D186,"x",IF(AND(((I$4-$D186)/VLOOKUP($C186,Tableau1[],6,0))=INT(((I$4-$D186)/VLOOKUP($C186,Tableau1[],6,0))),$C186&lt;&gt;""),"S","")),"")</f>
        <v/>
      </c>
      <c r="J186" s="29" t="str">
        <f>IFERROR(IF(J$4=$D186,"x",IF(AND(((J$4-$D186)/VLOOKUP($C186,Tableau1[],6,0))=INT(((J$4-$D186)/VLOOKUP($C186,Tableau1[],6,0))),$C186&lt;&gt;""),"S","")),"")</f>
        <v/>
      </c>
      <c r="K186" s="29" t="str">
        <f>IFERROR(IF(K$4=$D186,"x",IF(AND(((K$4-$D186)/VLOOKUP($C186,Tableau1[],6,0))=INT(((K$4-$D186)/VLOOKUP($C186,Tableau1[],6,0))),$C186&lt;&gt;""),"S","")),"")</f>
        <v/>
      </c>
      <c r="L186" s="29" t="str">
        <f>IFERROR(IF(L$4=$D186,"x",IF(AND(((L$4-$D186)/VLOOKUP($C186,Tableau1[],6,0))=INT(((L$4-$D186)/VLOOKUP($C186,Tableau1[],6,0))),$C186&lt;&gt;""),"S","")),"")</f>
        <v>S</v>
      </c>
      <c r="M186" s="29" t="str">
        <f>IFERROR(IF(M$4=$D186,"x",IF(AND(((M$4-$D186)/VLOOKUP($C186,Tableau1[],6,0))=INT(((M$4-$D186)/VLOOKUP($C186,Tableau1[],6,0))),$C186&lt;&gt;""),"S","")),"")</f>
        <v/>
      </c>
      <c r="N186" s="29" t="str">
        <f>IFERROR(IF(N$4=$D186,"x",IF(AND(((N$4-$D186)/VLOOKUP($C186,Tableau1[],6,0))=INT(((N$4-$D186)/VLOOKUP($C186,Tableau1[],6,0))),$C186&lt;&gt;""),"S","")),"")</f>
        <v/>
      </c>
      <c r="O186" s="29" t="str">
        <f>IFERROR(IF(O$4=$D186,"x",IF(AND(((O$4-$D186)/VLOOKUP($C186,Tableau1[],6,0))=INT(((O$4-$D186)/VLOOKUP($C186,Tableau1[],6,0))),$C186&lt;&gt;""),"S","")),"")</f>
        <v/>
      </c>
      <c r="P186" s="29" t="str">
        <f>IFERROR(IF(P$4=$D186,"x",IF(AND(((P$4-$D186)/VLOOKUP($C186,Tableau1[],6,0))=INT(((P$4-$D186)/VLOOKUP($C186,Tableau1[],6,0))),$C186&lt;&gt;""),"S","")),"")</f>
        <v/>
      </c>
      <c r="Q186" s="29" t="str">
        <f>IFERROR(IF(Q$4=$D186,"x",IF(AND(((Q$4-$D186)/VLOOKUP($C186,Tableau1[],6,0))=INT(((Q$4-$D186)/VLOOKUP($C186,Tableau1[],6,0))),$C186&lt;&gt;""),"S","")),"")</f>
        <v/>
      </c>
      <c r="R186" s="29" t="str">
        <f>IFERROR(IF(R$4=$D186,"x",IF(AND(((R$4-$D186)/VLOOKUP($C186,Tableau1[],6,0))=INT(((R$4-$D186)/VLOOKUP($C186,Tableau1[],6,0))),$C186&lt;&gt;""),"S","")),"")</f>
        <v/>
      </c>
      <c r="S186" s="29" t="str">
        <f>IFERROR(IF(S$4=$D186,"x",IF(AND(((S$4-$D186)/VLOOKUP($C186,Tableau1[],6,0))=INT(((S$4-$D186)/VLOOKUP($C186,Tableau1[],6,0))),$C186&lt;&gt;""),"S","")),"")</f>
        <v>S</v>
      </c>
      <c r="T186" s="29" t="str">
        <f>IFERROR(IF(T$4=$D186,"x",IF(AND(((T$4-$D186)/VLOOKUP($C186,Tableau1[],6,0))=INT(((T$4-$D186)/VLOOKUP($C186,Tableau1[],6,0))),$C186&lt;&gt;""),"S","")),"")</f>
        <v/>
      </c>
      <c r="U186" s="29" t="str">
        <f>IFERROR(IF(U$4=$D186,"x",IF(AND(((U$4-$D186)/VLOOKUP($C186,Tableau1[],6,0))=INT(((U$4-$D186)/VLOOKUP($C186,Tableau1[],6,0))),$C186&lt;&gt;""),"S","")),"")</f>
        <v/>
      </c>
      <c r="V186" s="29" t="str">
        <f>IFERROR(IF(V$4=$D186,"x",IF(AND(((V$4-$D186)/VLOOKUP($C186,Tableau1[],6,0))=INT(((V$4-$D186)/VLOOKUP($C186,Tableau1[],6,0))),$C186&lt;&gt;""),"S","")),"")</f>
        <v/>
      </c>
      <c r="W186" s="29" t="str">
        <f>IFERROR(IF(W$4=$D186,"x",IF(AND(((W$4-$D186)/VLOOKUP($C186,Tableau1[],6,0))=INT(((W$4-$D186)/VLOOKUP($C186,Tableau1[],6,0))),$C186&lt;&gt;""),"S","")),"")</f>
        <v/>
      </c>
      <c r="X186" s="29" t="str">
        <f>IFERROR(IF(X$4=$D186,"x",IF(AND(((X$4-$D186)/VLOOKUP($C186,Tableau1[],6,0))=INT(((X$4-$D186)/VLOOKUP($C186,Tableau1[],6,0))),$C186&lt;&gt;""),"S","")),"")</f>
        <v/>
      </c>
      <c r="Y186" s="29" t="str">
        <f>IFERROR(IF(Y$4=$D186,"x",IF(AND(((Y$4-$D186)/VLOOKUP($C186,Tableau1[],6,0))=INT(((Y$4-$D186)/VLOOKUP($C186,Tableau1[],6,0))),$C186&lt;&gt;""),"S","")),"")</f>
        <v/>
      </c>
      <c r="Z186" s="29" t="str">
        <f>IFERROR(IF(Z$4=$D186,"x",IF(AND(((Z$4-$D186)/VLOOKUP($C186,Tableau1[],6,0))=INT(((Z$4-$D186)/VLOOKUP($C186,Tableau1[],6,0))),$C186&lt;&gt;""),"S","")),"")</f>
        <v>S</v>
      </c>
      <c r="AA186" s="29" t="str">
        <f>IFERROR(IF(AA$4=$D186,"x",IF(AND(((AA$4-$D186)/VLOOKUP($C186,Tableau1[],6,0))=INT(((AA$4-$D186)/VLOOKUP($C186,Tableau1[],6,0))),$C186&lt;&gt;""),"S","")),"")</f>
        <v/>
      </c>
      <c r="AB186" s="29" t="str">
        <f>IFERROR(IF(AB$4=$D186,"x",IF(AND(((AB$4-$D186)/VLOOKUP($C186,Tableau1[],6,0))=INT(((AB$4-$D186)/VLOOKUP($C186,Tableau1[],6,0))),$C186&lt;&gt;""),"S","")),"")</f>
        <v/>
      </c>
      <c r="AC186" s="29" t="str">
        <f>IFERROR(IF(AC$4=$D186,"x",IF(AND(((AC$4-$D186)/VLOOKUP($C186,Tableau1[],6,0))=INT(((AC$4-$D186)/VLOOKUP($C186,Tableau1[],6,0))),$C186&lt;&gt;""),"S","")),"")</f>
        <v/>
      </c>
      <c r="AD186" s="29" t="str">
        <f>IFERROR(IF(AD$4=$D186,"x",IF(AND(((AD$4-$D186)/VLOOKUP($C186,Tableau1[],6,0))=INT(((AD$4-$D186)/VLOOKUP($C186,Tableau1[],6,0))),$C186&lt;&gt;""),"S","")),"")</f>
        <v/>
      </c>
      <c r="AE186" s="29" t="str">
        <f>IFERROR(IF(AE$4=$D186,"x",IF(AND(((AE$4-$D186)/VLOOKUP($C186,Tableau1[],6,0))=INT(((AE$4-$D186)/VLOOKUP($C186,Tableau1[],6,0))),$C186&lt;&gt;""),"S","")),"")</f>
        <v/>
      </c>
      <c r="AF186" s="29" t="str">
        <f>IFERROR(IF(AF$4=$D186,"x",IF(AND(((AF$4-$D186)/VLOOKUP($C186,Tableau1[],6,0))=INT(((AF$4-$D186)/VLOOKUP($C186,Tableau1[],6,0))),$C186&lt;&gt;""),"S","")),"")</f>
        <v/>
      </c>
      <c r="AG186" s="29" t="str">
        <f>IFERROR(IF(AG$4=$D186,"x",IF(AND(((AG$4-$D186)/VLOOKUP($C186,Tableau1[],6,0))=INT(((AG$4-$D186)/VLOOKUP($C186,Tableau1[],6,0))),$C186&lt;&gt;""),"S","")),"")</f>
        <v>S</v>
      </c>
      <c r="AH186" s="56" t="str">
        <f>IFERROR(IF(AH$4=$D186,"x",IF(AND(((AH$4-$D186)/VLOOKUP($C186,Tableau1[],6,0))=INT(((AH$4-$D186)/VLOOKUP($C186,Tableau1[],6,0))),$C186&lt;&gt;""),"S","")),"")</f>
        <v/>
      </c>
      <c r="AK186" s="100"/>
      <c r="AL186" s="100"/>
      <c r="AM186" s="100"/>
      <c r="AN186" s="100"/>
      <c r="AO186" s="100"/>
      <c r="AP186" s="100"/>
      <c r="AQ186" s="100"/>
      <c r="AR186" s="100"/>
      <c r="AS186" s="100"/>
      <c r="AT186" s="100"/>
      <c r="AU186" s="100"/>
      <c r="AV186" s="100"/>
      <c r="AW186" s="100"/>
      <c r="AX186" s="100"/>
      <c r="AY186" s="100"/>
      <c r="AZ186" s="100"/>
      <c r="BA186" s="100"/>
      <c r="BB186" s="100"/>
      <c r="BC186" s="100"/>
      <c r="BD186" s="100"/>
      <c r="BE186" s="100"/>
      <c r="BF186" s="100"/>
      <c r="BG186" s="100"/>
      <c r="BH186" s="100"/>
      <c r="BI186" s="100"/>
      <c r="BJ186" s="100"/>
      <c r="BK186" s="100"/>
      <c r="BL186" s="100"/>
      <c r="BM186" s="100"/>
      <c r="BN186" s="100"/>
      <c r="BO186" s="100"/>
      <c r="BP186" s="100"/>
      <c r="BQ186" s="100"/>
      <c r="BR186" s="100"/>
      <c r="BS186" s="100"/>
      <c r="BT186" s="100"/>
      <c r="BU186" s="100"/>
      <c r="BV186" s="100"/>
      <c r="BW186" s="100"/>
      <c r="BX186" s="100"/>
    </row>
    <row r="187" spans="1:76">
      <c r="A187" s="93"/>
      <c r="B187" s="52"/>
      <c r="C187" s="5" t="s">
        <v>83</v>
      </c>
      <c r="D187" s="18">
        <f>IF(ISBLANK(C187),0,VLOOKUP(C187,Tableau1[],2,0))</f>
        <v>0</v>
      </c>
      <c r="E187" s="15">
        <f>IF(ISBLANK(C187),0,VLOOKUP(C187,Tableau1[],7,0))</f>
        <v>5</v>
      </c>
      <c r="F187" s="24">
        <f t="shared" si="16"/>
        <v>2.1666666666666667E-5</v>
      </c>
      <c r="G187" s="16" t="str">
        <f>IFERROR(IF(G$4=$D187,"x",IF(AND(((G$4-$D187)/VLOOKUP($C187,Tableau1[],6,0))=INT(((G$4-$D187)/VLOOKUP($C187,Tableau1[],6,0))),$C187&lt;&gt;""),"S","")),"")</f>
        <v/>
      </c>
      <c r="H187" s="17" t="str">
        <f>IFERROR(IF(H$4=$D187,"x",IF(AND(((H$4-$D187)/VLOOKUP($C187,Tableau1[],6,0))=INT(((H$4-$D187)/VLOOKUP($C187,Tableau1[],6,0))),$C187&lt;&gt;""),"S","")),"")</f>
        <v/>
      </c>
      <c r="I187" s="17" t="str">
        <f>IFERROR(IF(I$4=$D187,"x",IF(AND(((I$4-$D187)/VLOOKUP($C187,Tableau1[],6,0))=INT(((I$4-$D187)/VLOOKUP($C187,Tableau1[],6,0))),$C187&lt;&gt;""),"S","")),"")</f>
        <v/>
      </c>
      <c r="J187" s="17" t="str">
        <f>IFERROR(IF(J$4=$D187,"x",IF(AND(((J$4-$D187)/VLOOKUP($C187,Tableau1[],6,0))=INT(((J$4-$D187)/VLOOKUP($C187,Tableau1[],6,0))),$C187&lt;&gt;""),"S","")),"")</f>
        <v/>
      </c>
      <c r="K187" s="17" t="str">
        <f>IFERROR(IF(K$4=$D187,"x",IF(AND(((K$4-$D187)/VLOOKUP($C187,Tableau1[],6,0))=INT(((K$4-$D187)/VLOOKUP($C187,Tableau1[],6,0))),$C187&lt;&gt;""),"S","")),"")</f>
        <v/>
      </c>
      <c r="L187" s="17" t="str">
        <f>IFERROR(IF(L$4=$D187,"x",IF(AND(((L$4-$D187)/VLOOKUP($C187,Tableau1[],6,0))=INT(((L$4-$D187)/VLOOKUP($C187,Tableau1[],6,0))),$C187&lt;&gt;""),"S","")),"")</f>
        <v>S</v>
      </c>
      <c r="M187" s="17" t="str">
        <f>IFERROR(IF(M$4=$D187,"x",IF(AND(((M$4-$D187)/VLOOKUP($C187,Tableau1[],6,0))=INT(((M$4-$D187)/VLOOKUP($C187,Tableau1[],6,0))),$C187&lt;&gt;""),"S","")),"")</f>
        <v/>
      </c>
      <c r="N187" s="17" t="str">
        <f>IFERROR(IF(N$4=$D187,"x",IF(AND(((N$4-$D187)/VLOOKUP($C187,Tableau1[],6,0))=INT(((N$4-$D187)/VLOOKUP($C187,Tableau1[],6,0))),$C187&lt;&gt;""),"S","")),"")</f>
        <v/>
      </c>
      <c r="O187" s="17" t="str">
        <f>IFERROR(IF(O$4=$D187,"x",IF(AND(((O$4-$D187)/VLOOKUP($C187,Tableau1[],6,0))=INT(((O$4-$D187)/VLOOKUP($C187,Tableau1[],6,0))),$C187&lt;&gt;""),"S","")),"")</f>
        <v/>
      </c>
      <c r="P187" s="17" t="str">
        <f>IFERROR(IF(P$4=$D187,"x",IF(AND(((P$4-$D187)/VLOOKUP($C187,Tableau1[],6,0))=INT(((P$4-$D187)/VLOOKUP($C187,Tableau1[],6,0))),$C187&lt;&gt;""),"S","")),"")</f>
        <v/>
      </c>
      <c r="Q187" s="17" t="str">
        <f>IFERROR(IF(Q$4=$D187,"x",IF(AND(((Q$4-$D187)/VLOOKUP($C187,Tableau1[],6,0))=INT(((Q$4-$D187)/VLOOKUP($C187,Tableau1[],6,0))),$C187&lt;&gt;""),"S","")),"")</f>
        <v/>
      </c>
      <c r="R187" s="17" t="str">
        <f>IFERROR(IF(R$4=$D187,"x",IF(AND(((R$4-$D187)/VLOOKUP($C187,Tableau1[],6,0))=INT(((R$4-$D187)/VLOOKUP($C187,Tableau1[],6,0))),$C187&lt;&gt;""),"S","")),"")</f>
        <v/>
      </c>
      <c r="S187" s="17" t="str">
        <f>IFERROR(IF(S$4=$D187,"x",IF(AND(((S$4-$D187)/VLOOKUP($C187,Tableau1[],6,0))=INT(((S$4-$D187)/VLOOKUP($C187,Tableau1[],6,0))),$C187&lt;&gt;""),"S","")),"")</f>
        <v>S</v>
      </c>
      <c r="T187" s="17" t="str">
        <f>IFERROR(IF(T$4=$D187,"x",IF(AND(((T$4-$D187)/VLOOKUP($C187,Tableau1[],6,0))=INT(((T$4-$D187)/VLOOKUP($C187,Tableau1[],6,0))),$C187&lt;&gt;""),"S","")),"")</f>
        <v/>
      </c>
      <c r="U187" s="17" t="str">
        <f>IFERROR(IF(U$4=$D187,"x",IF(AND(((U$4-$D187)/VLOOKUP($C187,Tableau1[],6,0))=INT(((U$4-$D187)/VLOOKUP($C187,Tableau1[],6,0))),$C187&lt;&gt;""),"S","")),"")</f>
        <v/>
      </c>
      <c r="V187" s="17" t="str">
        <f>IFERROR(IF(V$4=$D187,"x",IF(AND(((V$4-$D187)/VLOOKUP($C187,Tableau1[],6,0))=INT(((V$4-$D187)/VLOOKUP($C187,Tableau1[],6,0))),$C187&lt;&gt;""),"S","")),"")</f>
        <v/>
      </c>
      <c r="W187" s="17" t="str">
        <f>IFERROR(IF(W$4=$D187,"x",IF(AND(((W$4-$D187)/VLOOKUP($C187,Tableau1[],6,0))=INT(((W$4-$D187)/VLOOKUP($C187,Tableau1[],6,0))),$C187&lt;&gt;""),"S","")),"")</f>
        <v/>
      </c>
      <c r="X187" s="17" t="str">
        <f>IFERROR(IF(X$4=$D187,"x",IF(AND(((X$4-$D187)/VLOOKUP($C187,Tableau1[],6,0))=INT(((X$4-$D187)/VLOOKUP($C187,Tableau1[],6,0))),$C187&lt;&gt;""),"S","")),"")</f>
        <v/>
      </c>
      <c r="Y187" s="17" t="str">
        <f>IFERROR(IF(Y$4=$D187,"x",IF(AND(((Y$4-$D187)/VLOOKUP($C187,Tableau1[],6,0))=INT(((Y$4-$D187)/VLOOKUP($C187,Tableau1[],6,0))),$C187&lt;&gt;""),"S","")),"")</f>
        <v/>
      </c>
      <c r="Z187" s="17" t="str">
        <f>IFERROR(IF(Z$4=$D187,"x",IF(AND(((Z$4-$D187)/VLOOKUP($C187,Tableau1[],6,0))=INT(((Z$4-$D187)/VLOOKUP($C187,Tableau1[],6,0))),$C187&lt;&gt;""),"S","")),"")</f>
        <v>S</v>
      </c>
      <c r="AA187" s="17" t="str">
        <f>IFERROR(IF(AA$4=$D187,"x",IF(AND(((AA$4-$D187)/VLOOKUP($C187,Tableau1[],6,0))=INT(((AA$4-$D187)/VLOOKUP($C187,Tableau1[],6,0))),$C187&lt;&gt;""),"S","")),"")</f>
        <v/>
      </c>
      <c r="AB187" s="17" t="str">
        <f>IFERROR(IF(AB$4=$D187,"x",IF(AND(((AB$4-$D187)/VLOOKUP($C187,Tableau1[],6,0))=INT(((AB$4-$D187)/VLOOKUP($C187,Tableau1[],6,0))),$C187&lt;&gt;""),"S","")),"")</f>
        <v/>
      </c>
      <c r="AC187" s="17" t="str">
        <f>IFERROR(IF(AC$4=$D187,"x",IF(AND(((AC$4-$D187)/VLOOKUP($C187,Tableau1[],6,0))=INT(((AC$4-$D187)/VLOOKUP($C187,Tableau1[],6,0))),$C187&lt;&gt;""),"S","")),"")</f>
        <v/>
      </c>
      <c r="AD187" s="17" t="str">
        <f>IFERROR(IF(AD$4=$D187,"x",IF(AND(((AD$4-$D187)/VLOOKUP($C187,Tableau1[],6,0))=INT(((AD$4-$D187)/VLOOKUP($C187,Tableau1[],6,0))),$C187&lt;&gt;""),"S","")),"")</f>
        <v/>
      </c>
      <c r="AE187" s="17" t="str">
        <f>IFERROR(IF(AE$4=$D187,"x",IF(AND(((AE$4-$D187)/VLOOKUP($C187,Tableau1[],6,0))=INT(((AE$4-$D187)/VLOOKUP($C187,Tableau1[],6,0))),$C187&lt;&gt;""),"S","")),"")</f>
        <v/>
      </c>
      <c r="AF187" s="17" t="str">
        <f>IFERROR(IF(AF$4=$D187,"x",IF(AND(((AF$4-$D187)/VLOOKUP($C187,Tableau1[],6,0))=INT(((AF$4-$D187)/VLOOKUP($C187,Tableau1[],6,0))),$C187&lt;&gt;""),"S","")),"")</f>
        <v/>
      </c>
      <c r="AG187" s="17" t="str">
        <f>IFERROR(IF(AG$4=$D187,"x",IF(AND(((AG$4-$D187)/VLOOKUP($C187,Tableau1[],6,0))=INT(((AG$4-$D187)/VLOOKUP($C187,Tableau1[],6,0))),$C187&lt;&gt;""),"S","")),"")</f>
        <v>S</v>
      </c>
      <c r="AH187" s="55" t="str">
        <f>IFERROR(IF(AH$4=$D187,"x",IF(AND(((AH$4-$D187)/VLOOKUP($C187,Tableau1[],6,0))=INT(((AH$4-$D187)/VLOOKUP($C187,Tableau1[],6,0))),$C187&lt;&gt;""),"S","")),"")</f>
        <v/>
      </c>
      <c r="AK187" s="100"/>
      <c r="AL187" s="100"/>
      <c r="AM187" s="100"/>
      <c r="AN187" s="100"/>
      <c r="AO187" s="100"/>
      <c r="AP187" s="100"/>
      <c r="AQ187" s="100"/>
      <c r="AR187" s="100"/>
      <c r="AS187" s="100"/>
      <c r="AT187" s="100"/>
      <c r="AU187" s="100"/>
      <c r="AV187" s="100"/>
      <c r="AW187" s="100"/>
      <c r="AX187" s="100"/>
      <c r="AY187" s="100"/>
      <c r="AZ187" s="100"/>
      <c r="BA187" s="100"/>
      <c r="BB187" s="100"/>
      <c r="BC187" s="100"/>
      <c r="BD187" s="100"/>
      <c r="BE187" s="100"/>
      <c r="BF187" s="100"/>
      <c r="BG187" s="100"/>
      <c r="BH187" s="100"/>
      <c r="BI187" s="100"/>
      <c r="BJ187" s="100"/>
      <c r="BK187" s="100"/>
      <c r="BL187" s="100"/>
      <c r="BM187" s="100"/>
      <c r="BN187" s="100"/>
      <c r="BO187" s="100"/>
      <c r="BP187" s="100"/>
      <c r="BQ187" s="100"/>
      <c r="BR187" s="100"/>
      <c r="BS187" s="100"/>
      <c r="BT187" s="100"/>
      <c r="BU187" s="100"/>
      <c r="BV187" s="100"/>
      <c r="BW187" s="100"/>
      <c r="BX187" s="100"/>
    </row>
    <row r="188" spans="1:76">
      <c r="A188" s="93"/>
      <c r="B188" s="52"/>
      <c r="C188" s="5" t="s">
        <v>60</v>
      </c>
      <c r="D188" s="18">
        <f>IF(ISBLANK(C188),0,VLOOKUP(C188,Tableau1[],2,0))</f>
        <v>0</v>
      </c>
      <c r="E188" s="15">
        <f>IF(ISBLANK(C188),0,VLOOKUP(C188,Tableau1[],7,0))</f>
        <v>5</v>
      </c>
      <c r="F188" s="24">
        <f t="shared" si="16"/>
        <v>2.1666666666666667E-5</v>
      </c>
      <c r="G188" s="16" t="str">
        <f>IFERROR(IF(G$4=$D188,"x",IF(AND(((G$4-$D188)/VLOOKUP($C188,Tableau1[],6,0))=INT(((G$4-$D188)/VLOOKUP($C188,Tableau1[],6,0))),$C188&lt;&gt;""),"S","")),"")</f>
        <v/>
      </c>
      <c r="H188" s="17" t="str">
        <f>IFERROR(IF(H$4=$D188,"x",IF(AND(((H$4-$D188)/VLOOKUP($C188,Tableau1[],6,0))=INT(((H$4-$D188)/VLOOKUP($C188,Tableau1[],6,0))),$C188&lt;&gt;""),"S","")),"")</f>
        <v/>
      </c>
      <c r="I188" s="17" t="str">
        <f>IFERROR(IF(I$4=$D188,"x",IF(AND(((I$4-$D188)/VLOOKUP($C188,Tableau1[],6,0))=INT(((I$4-$D188)/VLOOKUP($C188,Tableau1[],6,0))),$C188&lt;&gt;""),"S","")),"")</f>
        <v/>
      </c>
      <c r="J188" s="17" t="str">
        <f>IFERROR(IF(J$4=$D188,"x",IF(AND(((J$4-$D188)/VLOOKUP($C188,Tableau1[],6,0))=INT(((J$4-$D188)/VLOOKUP($C188,Tableau1[],6,0))),$C188&lt;&gt;""),"S","")),"")</f>
        <v/>
      </c>
      <c r="K188" s="17" t="str">
        <f>IFERROR(IF(K$4=$D188,"x",IF(AND(((K$4-$D188)/VLOOKUP($C188,Tableau1[],6,0))=INT(((K$4-$D188)/VLOOKUP($C188,Tableau1[],6,0))),$C188&lt;&gt;""),"S","")),"")</f>
        <v/>
      </c>
      <c r="L188" s="17" t="str">
        <f>IFERROR(IF(L$4=$D188,"x",IF(AND(((L$4-$D188)/VLOOKUP($C188,Tableau1[],6,0))=INT(((L$4-$D188)/VLOOKUP($C188,Tableau1[],6,0))),$C188&lt;&gt;""),"S","")),"")</f>
        <v>S</v>
      </c>
      <c r="M188" s="17" t="str">
        <f>IFERROR(IF(M$4=$D188,"x",IF(AND(((M$4-$D188)/VLOOKUP($C188,Tableau1[],6,0))=INT(((M$4-$D188)/VLOOKUP($C188,Tableau1[],6,0))),$C188&lt;&gt;""),"S","")),"")</f>
        <v/>
      </c>
      <c r="N188" s="17" t="str">
        <f>IFERROR(IF(N$4=$D188,"x",IF(AND(((N$4-$D188)/VLOOKUP($C188,Tableau1[],6,0))=INT(((N$4-$D188)/VLOOKUP($C188,Tableau1[],6,0))),$C188&lt;&gt;""),"S","")),"")</f>
        <v/>
      </c>
      <c r="O188" s="17" t="str">
        <f>IFERROR(IF(O$4=$D188,"x",IF(AND(((O$4-$D188)/VLOOKUP($C188,Tableau1[],6,0))=INT(((O$4-$D188)/VLOOKUP($C188,Tableau1[],6,0))),$C188&lt;&gt;""),"S","")),"")</f>
        <v/>
      </c>
      <c r="P188" s="17" t="str">
        <f>IFERROR(IF(P$4=$D188,"x",IF(AND(((P$4-$D188)/VLOOKUP($C188,Tableau1[],6,0))=INT(((P$4-$D188)/VLOOKUP($C188,Tableau1[],6,0))),$C188&lt;&gt;""),"S","")),"")</f>
        <v/>
      </c>
      <c r="Q188" s="17" t="str">
        <f>IFERROR(IF(Q$4=$D188,"x",IF(AND(((Q$4-$D188)/VLOOKUP($C188,Tableau1[],6,0))=INT(((Q$4-$D188)/VLOOKUP($C188,Tableau1[],6,0))),$C188&lt;&gt;""),"S","")),"")</f>
        <v/>
      </c>
      <c r="R188" s="17" t="str">
        <f>IFERROR(IF(R$4=$D188,"x",IF(AND(((R$4-$D188)/VLOOKUP($C188,Tableau1[],6,0))=INT(((R$4-$D188)/VLOOKUP($C188,Tableau1[],6,0))),$C188&lt;&gt;""),"S","")),"")</f>
        <v/>
      </c>
      <c r="S188" s="17" t="str">
        <f>IFERROR(IF(S$4=$D188,"x",IF(AND(((S$4-$D188)/VLOOKUP($C188,Tableau1[],6,0))=INT(((S$4-$D188)/VLOOKUP($C188,Tableau1[],6,0))),$C188&lt;&gt;""),"S","")),"")</f>
        <v>S</v>
      </c>
      <c r="T188" s="17" t="str">
        <f>IFERROR(IF(T$4=$D188,"x",IF(AND(((T$4-$D188)/VLOOKUP($C188,Tableau1[],6,0))=INT(((T$4-$D188)/VLOOKUP($C188,Tableau1[],6,0))),$C188&lt;&gt;""),"S","")),"")</f>
        <v/>
      </c>
      <c r="U188" s="17" t="str">
        <f>IFERROR(IF(U$4=$D188,"x",IF(AND(((U$4-$D188)/VLOOKUP($C188,Tableau1[],6,0))=INT(((U$4-$D188)/VLOOKUP($C188,Tableau1[],6,0))),$C188&lt;&gt;""),"S","")),"")</f>
        <v/>
      </c>
      <c r="V188" s="17" t="str">
        <f>IFERROR(IF(V$4=$D188,"x",IF(AND(((V$4-$D188)/VLOOKUP($C188,Tableau1[],6,0))=INT(((V$4-$D188)/VLOOKUP($C188,Tableau1[],6,0))),$C188&lt;&gt;""),"S","")),"")</f>
        <v/>
      </c>
      <c r="W188" s="17" t="str">
        <f>IFERROR(IF(W$4=$D188,"x",IF(AND(((W$4-$D188)/VLOOKUP($C188,Tableau1[],6,0))=INT(((W$4-$D188)/VLOOKUP($C188,Tableau1[],6,0))),$C188&lt;&gt;""),"S","")),"")</f>
        <v/>
      </c>
      <c r="X188" s="17" t="str">
        <f>IFERROR(IF(X$4=$D188,"x",IF(AND(((X$4-$D188)/VLOOKUP($C188,Tableau1[],6,0))=INT(((X$4-$D188)/VLOOKUP($C188,Tableau1[],6,0))),$C188&lt;&gt;""),"S","")),"")</f>
        <v/>
      </c>
      <c r="Y188" s="17" t="str">
        <f>IFERROR(IF(Y$4=$D188,"x",IF(AND(((Y$4-$D188)/VLOOKUP($C188,Tableau1[],6,0))=INT(((Y$4-$D188)/VLOOKUP($C188,Tableau1[],6,0))),$C188&lt;&gt;""),"S","")),"")</f>
        <v/>
      </c>
      <c r="Z188" s="17" t="str">
        <f>IFERROR(IF(Z$4=$D188,"x",IF(AND(((Z$4-$D188)/VLOOKUP($C188,Tableau1[],6,0))=INT(((Z$4-$D188)/VLOOKUP($C188,Tableau1[],6,0))),$C188&lt;&gt;""),"S","")),"")</f>
        <v>S</v>
      </c>
      <c r="AA188" s="17" t="str">
        <f>IFERROR(IF(AA$4=$D188,"x",IF(AND(((AA$4-$D188)/VLOOKUP($C188,Tableau1[],6,0))=INT(((AA$4-$D188)/VLOOKUP($C188,Tableau1[],6,0))),$C188&lt;&gt;""),"S","")),"")</f>
        <v/>
      </c>
      <c r="AB188" s="17" t="str">
        <f>IFERROR(IF(AB$4=$D188,"x",IF(AND(((AB$4-$D188)/VLOOKUP($C188,Tableau1[],6,0))=INT(((AB$4-$D188)/VLOOKUP($C188,Tableau1[],6,0))),$C188&lt;&gt;""),"S","")),"")</f>
        <v/>
      </c>
      <c r="AC188" s="17" t="str">
        <f>IFERROR(IF(AC$4=$D188,"x",IF(AND(((AC$4-$D188)/VLOOKUP($C188,Tableau1[],6,0))=INT(((AC$4-$D188)/VLOOKUP($C188,Tableau1[],6,0))),$C188&lt;&gt;""),"S","")),"")</f>
        <v/>
      </c>
      <c r="AD188" s="17" t="str">
        <f>IFERROR(IF(AD$4=$D188,"x",IF(AND(((AD$4-$D188)/VLOOKUP($C188,Tableau1[],6,0))=INT(((AD$4-$D188)/VLOOKUP($C188,Tableau1[],6,0))),$C188&lt;&gt;""),"S","")),"")</f>
        <v/>
      </c>
      <c r="AE188" s="17" t="str">
        <f>IFERROR(IF(AE$4=$D188,"x",IF(AND(((AE$4-$D188)/VLOOKUP($C188,Tableau1[],6,0))=INT(((AE$4-$D188)/VLOOKUP($C188,Tableau1[],6,0))),$C188&lt;&gt;""),"S","")),"")</f>
        <v/>
      </c>
      <c r="AF188" s="17" t="str">
        <f>IFERROR(IF(AF$4=$D188,"x",IF(AND(((AF$4-$D188)/VLOOKUP($C188,Tableau1[],6,0))=INT(((AF$4-$D188)/VLOOKUP($C188,Tableau1[],6,0))),$C188&lt;&gt;""),"S","")),"")</f>
        <v/>
      </c>
      <c r="AG188" s="17" t="str">
        <f>IFERROR(IF(AG$4=$D188,"x",IF(AND(((AG$4-$D188)/VLOOKUP($C188,Tableau1[],6,0))=INT(((AG$4-$D188)/VLOOKUP($C188,Tableau1[],6,0))),$C188&lt;&gt;""),"S","")),"")</f>
        <v>S</v>
      </c>
      <c r="AH188" s="55" t="str">
        <f>IFERROR(IF(AH$4=$D188,"x",IF(AND(((AH$4-$D188)/VLOOKUP($C188,Tableau1[],6,0))=INT(((AH$4-$D188)/VLOOKUP($C188,Tableau1[],6,0))),$C188&lt;&gt;""),"S","")),"")</f>
        <v/>
      </c>
      <c r="AK188" s="100"/>
      <c r="AL188" s="100"/>
      <c r="AM188" s="100"/>
      <c r="AN188" s="100"/>
      <c r="AO188" s="100"/>
      <c r="AP188" s="100"/>
      <c r="AQ188" s="100"/>
      <c r="AR188" s="100"/>
      <c r="AS188" s="100"/>
      <c r="AT188" s="100"/>
      <c r="AU188" s="100"/>
      <c r="AV188" s="100"/>
      <c r="AW188" s="100"/>
      <c r="AX188" s="100"/>
      <c r="AY188" s="100"/>
      <c r="AZ188" s="100"/>
      <c r="BA188" s="100"/>
      <c r="BB188" s="100"/>
      <c r="BC188" s="100"/>
      <c r="BD188" s="100"/>
      <c r="BE188" s="100"/>
      <c r="BF188" s="100"/>
      <c r="BG188" s="100"/>
      <c r="BH188" s="100"/>
      <c r="BI188" s="100"/>
      <c r="BJ188" s="100"/>
      <c r="BK188" s="100"/>
      <c r="BL188" s="100"/>
      <c r="BM188" s="100"/>
      <c r="BN188" s="100"/>
      <c r="BO188" s="100"/>
      <c r="BP188" s="100"/>
      <c r="BQ188" s="100"/>
      <c r="BR188" s="100"/>
      <c r="BS188" s="100"/>
      <c r="BT188" s="100"/>
      <c r="BU188" s="100"/>
      <c r="BV188" s="100"/>
      <c r="BW188" s="100"/>
      <c r="BX188" s="100"/>
    </row>
    <row r="189" spans="1:76">
      <c r="A189" s="93"/>
      <c r="B189" s="52"/>
      <c r="C189" s="5" t="s">
        <v>84</v>
      </c>
      <c r="D189" s="18">
        <f>IF(ISBLANK(C189),0,VLOOKUP(C189,Tableau1[],2,0))</f>
        <v>0</v>
      </c>
      <c r="E189" s="15">
        <f>IF(ISBLANK(C189),0,VLOOKUP(C189,Tableau1[],7,0))</f>
        <v>5</v>
      </c>
      <c r="F189" s="24">
        <f t="shared" si="16"/>
        <v>2.1666666666666667E-5</v>
      </c>
      <c r="G189" s="16" t="str">
        <f>IFERROR(IF(G$4=$D189,"x",IF(AND(((G$4-$D189)/VLOOKUP($C189,Tableau1[],6,0))=INT(((G$4-$D189)/VLOOKUP($C189,Tableau1[],6,0))),$C189&lt;&gt;""),"S","")),"")</f>
        <v/>
      </c>
      <c r="H189" s="17" t="str">
        <f>IFERROR(IF(H$4=$D189,"x",IF(AND(((H$4-$D189)/VLOOKUP($C189,Tableau1[],6,0))=INT(((H$4-$D189)/VLOOKUP($C189,Tableau1[],6,0))),$C189&lt;&gt;""),"S","")),"")</f>
        <v/>
      </c>
      <c r="I189" s="17" t="str">
        <f>IFERROR(IF(I$4=$D189,"x",IF(AND(((I$4-$D189)/VLOOKUP($C189,Tableau1[],6,0))=INT(((I$4-$D189)/VLOOKUP($C189,Tableau1[],6,0))),$C189&lt;&gt;""),"S","")),"")</f>
        <v/>
      </c>
      <c r="J189" s="17" t="str">
        <f>IFERROR(IF(J$4=$D189,"x",IF(AND(((J$4-$D189)/VLOOKUP($C189,Tableau1[],6,0))=INT(((J$4-$D189)/VLOOKUP($C189,Tableau1[],6,0))),$C189&lt;&gt;""),"S","")),"")</f>
        <v/>
      </c>
      <c r="K189" s="17" t="str">
        <f>IFERROR(IF(K$4=$D189,"x",IF(AND(((K$4-$D189)/VLOOKUP($C189,Tableau1[],6,0))=INT(((K$4-$D189)/VLOOKUP($C189,Tableau1[],6,0))),$C189&lt;&gt;""),"S","")),"")</f>
        <v/>
      </c>
      <c r="L189" s="17" t="str">
        <f>IFERROR(IF(L$4=$D189,"x",IF(AND(((L$4-$D189)/VLOOKUP($C189,Tableau1[],6,0))=INT(((L$4-$D189)/VLOOKUP($C189,Tableau1[],6,0))),$C189&lt;&gt;""),"S","")),"")</f>
        <v>S</v>
      </c>
      <c r="M189" s="17" t="str">
        <f>IFERROR(IF(M$4=$D189,"x",IF(AND(((M$4-$D189)/VLOOKUP($C189,Tableau1[],6,0))=INT(((M$4-$D189)/VLOOKUP($C189,Tableau1[],6,0))),$C189&lt;&gt;""),"S","")),"")</f>
        <v/>
      </c>
      <c r="N189" s="17" t="str">
        <f>IFERROR(IF(N$4=$D189,"x",IF(AND(((N$4-$D189)/VLOOKUP($C189,Tableau1[],6,0))=INT(((N$4-$D189)/VLOOKUP($C189,Tableau1[],6,0))),$C189&lt;&gt;""),"S","")),"")</f>
        <v/>
      </c>
      <c r="O189" s="17" t="str">
        <f>IFERROR(IF(O$4=$D189,"x",IF(AND(((O$4-$D189)/VLOOKUP($C189,Tableau1[],6,0))=INT(((O$4-$D189)/VLOOKUP($C189,Tableau1[],6,0))),$C189&lt;&gt;""),"S","")),"")</f>
        <v/>
      </c>
      <c r="P189" s="17" t="str">
        <f>IFERROR(IF(P$4=$D189,"x",IF(AND(((P$4-$D189)/VLOOKUP($C189,Tableau1[],6,0))=INT(((P$4-$D189)/VLOOKUP($C189,Tableau1[],6,0))),$C189&lt;&gt;""),"S","")),"")</f>
        <v/>
      </c>
      <c r="Q189" s="17" t="str">
        <f>IFERROR(IF(Q$4=$D189,"x",IF(AND(((Q$4-$D189)/VLOOKUP($C189,Tableau1[],6,0))=INT(((Q$4-$D189)/VLOOKUP($C189,Tableau1[],6,0))),$C189&lt;&gt;""),"S","")),"")</f>
        <v/>
      </c>
      <c r="R189" s="17" t="str">
        <f>IFERROR(IF(R$4=$D189,"x",IF(AND(((R$4-$D189)/VLOOKUP($C189,Tableau1[],6,0))=INT(((R$4-$D189)/VLOOKUP($C189,Tableau1[],6,0))),$C189&lt;&gt;""),"S","")),"")</f>
        <v/>
      </c>
      <c r="S189" s="17" t="str">
        <f>IFERROR(IF(S$4=$D189,"x",IF(AND(((S$4-$D189)/VLOOKUP($C189,Tableau1[],6,0))=INT(((S$4-$D189)/VLOOKUP($C189,Tableau1[],6,0))),$C189&lt;&gt;""),"S","")),"")</f>
        <v>S</v>
      </c>
      <c r="T189" s="17" t="str">
        <f>IFERROR(IF(T$4=$D189,"x",IF(AND(((T$4-$D189)/VLOOKUP($C189,Tableau1[],6,0))=INT(((T$4-$D189)/VLOOKUP($C189,Tableau1[],6,0))),$C189&lt;&gt;""),"S","")),"")</f>
        <v/>
      </c>
      <c r="U189" s="17" t="str">
        <f>IFERROR(IF(U$4=$D189,"x",IF(AND(((U$4-$D189)/VLOOKUP($C189,Tableau1[],6,0))=INT(((U$4-$D189)/VLOOKUP($C189,Tableau1[],6,0))),$C189&lt;&gt;""),"S","")),"")</f>
        <v/>
      </c>
      <c r="V189" s="17" t="str">
        <f>IFERROR(IF(V$4=$D189,"x",IF(AND(((V$4-$D189)/VLOOKUP($C189,Tableau1[],6,0))=INT(((V$4-$D189)/VLOOKUP($C189,Tableau1[],6,0))),$C189&lt;&gt;""),"S","")),"")</f>
        <v/>
      </c>
      <c r="W189" s="17" t="str">
        <f>IFERROR(IF(W$4=$D189,"x",IF(AND(((W$4-$D189)/VLOOKUP($C189,Tableau1[],6,0))=INT(((W$4-$D189)/VLOOKUP($C189,Tableau1[],6,0))),$C189&lt;&gt;""),"S","")),"")</f>
        <v/>
      </c>
      <c r="X189" s="17" t="str">
        <f>IFERROR(IF(X$4=$D189,"x",IF(AND(((X$4-$D189)/VLOOKUP($C189,Tableau1[],6,0))=INT(((X$4-$D189)/VLOOKUP($C189,Tableau1[],6,0))),$C189&lt;&gt;""),"S","")),"")</f>
        <v/>
      </c>
      <c r="Y189" s="17" t="str">
        <f>IFERROR(IF(Y$4=$D189,"x",IF(AND(((Y$4-$D189)/VLOOKUP($C189,Tableau1[],6,0))=INT(((Y$4-$D189)/VLOOKUP($C189,Tableau1[],6,0))),$C189&lt;&gt;""),"S","")),"")</f>
        <v/>
      </c>
      <c r="Z189" s="17" t="str">
        <f>IFERROR(IF(Z$4=$D189,"x",IF(AND(((Z$4-$D189)/VLOOKUP($C189,Tableau1[],6,0))=INT(((Z$4-$D189)/VLOOKUP($C189,Tableau1[],6,0))),$C189&lt;&gt;""),"S","")),"")</f>
        <v>S</v>
      </c>
      <c r="AA189" s="17" t="str">
        <f>IFERROR(IF(AA$4=$D189,"x",IF(AND(((AA$4-$D189)/VLOOKUP($C189,Tableau1[],6,0))=INT(((AA$4-$D189)/VLOOKUP($C189,Tableau1[],6,0))),$C189&lt;&gt;""),"S","")),"")</f>
        <v/>
      </c>
      <c r="AB189" s="17" t="str">
        <f>IFERROR(IF(AB$4=$D189,"x",IF(AND(((AB$4-$D189)/VLOOKUP($C189,Tableau1[],6,0))=INT(((AB$4-$D189)/VLOOKUP($C189,Tableau1[],6,0))),$C189&lt;&gt;""),"S","")),"")</f>
        <v/>
      </c>
      <c r="AC189" s="17" t="str">
        <f>IFERROR(IF(AC$4=$D189,"x",IF(AND(((AC$4-$D189)/VLOOKUP($C189,Tableau1[],6,0))=INT(((AC$4-$D189)/VLOOKUP($C189,Tableau1[],6,0))),$C189&lt;&gt;""),"S","")),"")</f>
        <v/>
      </c>
      <c r="AD189" s="17" t="str">
        <f>IFERROR(IF(AD$4=$D189,"x",IF(AND(((AD$4-$D189)/VLOOKUP($C189,Tableau1[],6,0))=INT(((AD$4-$D189)/VLOOKUP($C189,Tableau1[],6,0))),$C189&lt;&gt;""),"S","")),"")</f>
        <v/>
      </c>
      <c r="AE189" s="17" t="str">
        <f>IFERROR(IF(AE$4=$D189,"x",IF(AND(((AE$4-$D189)/VLOOKUP($C189,Tableau1[],6,0))=INT(((AE$4-$D189)/VLOOKUP($C189,Tableau1[],6,0))),$C189&lt;&gt;""),"S","")),"")</f>
        <v/>
      </c>
      <c r="AF189" s="17" t="str">
        <f>IFERROR(IF(AF$4=$D189,"x",IF(AND(((AF$4-$D189)/VLOOKUP($C189,Tableau1[],6,0))=INT(((AF$4-$D189)/VLOOKUP($C189,Tableau1[],6,0))),$C189&lt;&gt;""),"S","")),"")</f>
        <v/>
      </c>
      <c r="AG189" s="17" t="str">
        <f>IFERROR(IF(AG$4=$D189,"x",IF(AND(((AG$4-$D189)/VLOOKUP($C189,Tableau1[],6,0))=INT(((AG$4-$D189)/VLOOKUP($C189,Tableau1[],6,0))),$C189&lt;&gt;""),"S","")),"")</f>
        <v>S</v>
      </c>
      <c r="AH189" s="55" t="str">
        <f>IFERROR(IF(AH$4=$D189,"x",IF(AND(((AH$4-$D189)/VLOOKUP($C189,Tableau1[],6,0))=INT(((AH$4-$D189)/VLOOKUP($C189,Tableau1[],6,0))),$C189&lt;&gt;""),"S","")),"")</f>
        <v/>
      </c>
      <c r="AK189" s="100"/>
      <c r="AL189" s="100"/>
      <c r="AM189" s="100"/>
      <c r="AN189" s="100"/>
      <c r="AO189" s="100"/>
      <c r="AP189" s="100"/>
      <c r="AQ189" s="100"/>
      <c r="AR189" s="100"/>
      <c r="AS189" s="100"/>
      <c r="AT189" s="100"/>
      <c r="AU189" s="100"/>
      <c r="AV189" s="100"/>
      <c r="AW189" s="100"/>
      <c r="AX189" s="100"/>
      <c r="AY189" s="100"/>
      <c r="AZ189" s="100"/>
      <c r="BA189" s="100"/>
      <c r="BB189" s="100"/>
      <c r="BC189" s="100"/>
      <c r="BD189" s="100"/>
      <c r="BE189" s="100"/>
      <c r="BF189" s="100"/>
      <c r="BG189" s="100"/>
      <c r="BH189" s="100"/>
      <c r="BI189" s="100"/>
      <c r="BJ189" s="100"/>
      <c r="BK189" s="100"/>
      <c r="BL189" s="100"/>
      <c r="BM189" s="100"/>
      <c r="BN189" s="100"/>
      <c r="BO189" s="100"/>
      <c r="BP189" s="100"/>
      <c r="BQ189" s="100"/>
      <c r="BR189" s="100"/>
      <c r="BS189" s="100"/>
      <c r="BT189" s="100"/>
      <c r="BU189" s="100"/>
      <c r="BV189" s="100"/>
      <c r="BW189" s="100"/>
      <c r="BX189" s="100"/>
    </row>
    <row r="190" spans="1:76">
      <c r="A190" s="93"/>
      <c r="B190" s="52"/>
      <c r="C190" s="5" t="s">
        <v>85</v>
      </c>
      <c r="D190" s="18">
        <f>IF(ISBLANK(C190),0,VLOOKUP(C190,Tableau1[],2,0))</f>
        <v>0</v>
      </c>
      <c r="E190" s="15">
        <f>IF(ISBLANK(C190),0,VLOOKUP(C190,Tableau1[],7,0))</f>
        <v>5</v>
      </c>
      <c r="F190" s="24">
        <f t="shared" si="16"/>
        <v>2.1666666666666667E-5</v>
      </c>
      <c r="G190" s="16" t="str">
        <f>IFERROR(IF(G$4=$D190,"x",IF(AND(((G$4-$D190)/VLOOKUP($C190,Tableau1[],6,0))=INT(((G$4-$D190)/VLOOKUP($C190,Tableau1[],6,0))),$C190&lt;&gt;""),"S","")),"")</f>
        <v/>
      </c>
      <c r="H190" s="17" t="str">
        <f>IFERROR(IF(H$4=$D190,"x",IF(AND(((H$4-$D190)/VLOOKUP($C190,Tableau1[],6,0))=INT(((H$4-$D190)/VLOOKUP($C190,Tableau1[],6,0))),$C190&lt;&gt;""),"S","")),"")</f>
        <v/>
      </c>
      <c r="I190" s="17" t="str">
        <f>IFERROR(IF(I$4=$D190,"x",IF(AND(((I$4-$D190)/VLOOKUP($C190,Tableau1[],6,0))=INT(((I$4-$D190)/VLOOKUP($C190,Tableau1[],6,0))),$C190&lt;&gt;""),"S","")),"")</f>
        <v/>
      </c>
      <c r="J190" s="17" t="str">
        <f>IFERROR(IF(J$4=$D190,"x",IF(AND(((J$4-$D190)/VLOOKUP($C190,Tableau1[],6,0))=INT(((J$4-$D190)/VLOOKUP($C190,Tableau1[],6,0))),$C190&lt;&gt;""),"S","")),"")</f>
        <v/>
      </c>
      <c r="K190" s="17" t="str">
        <f>IFERROR(IF(K$4=$D190,"x",IF(AND(((K$4-$D190)/VLOOKUP($C190,Tableau1[],6,0))=INT(((K$4-$D190)/VLOOKUP($C190,Tableau1[],6,0))),$C190&lt;&gt;""),"S","")),"")</f>
        <v/>
      </c>
      <c r="L190" s="17" t="str">
        <f>IFERROR(IF(L$4=$D190,"x",IF(AND(((L$4-$D190)/VLOOKUP($C190,Tableau1[],6,0))=INT(((L$4-$D190)/VLOOKUP($C190,Tableau1[],6,0))),$C190&lt;&gt;""),"S","")),"")</f>
        <v>S</v>
      </c>
      <c r="M190" s="17" t="str">
        <f>IFERROR(IF(M$4=$D190,"x",IF(AND(((M$4-$D190)/VLOOKUP($C190,Tableau1[],6,0))=INT(((M$4-$D190)/VLOOKUP($C190,Tableau1[],6,0))),$C190&lt;&gt;""),"S","")),"")</f>
        <v/>
      </c>
      <c r="N190" s="17" t="str">
        <f>IFERROR(IF(N$4=$D190,"x",IF(AND(((N$4-$D190)/VLOOKUP($C190,Tableau1[],6,0))=INT(((N$4-$D190)/VLOOKUP($C190,Tableau1[],6,0))),$C190&lt;&gt;""),"S","")),"")</f>
        <v/>
      </c>
      <c r="O190" s="17" t="str">
        <f>IFERROR(IF(O$4=$D190,"x",IF(AND(((O$4-$D190)/VLOOKUP($C190,Tableau1[],6,0))=INT(((O$4-$D190)/VLOOKUP($C190,Tableau1[],6,0))),$C190&lt;&gt;""),"S","")),"")</f>
        <v/>
      </c>
      <c r="P190" s="17" t="str">
        <f>IFERROR(IF(P$4=$D190,"x",IF(AND(((P$4-$D190)/VLOOKUP($C190,Tableau1[],6,0))=INT(((P$4-$D190)/VLOOKUP($C190,Tableau1[],6,0))),$C190&lt;&gt;""),"S","")),"")</f>
        <v/>
      </c>
      <c r="Q190" s="17" t="str">
        <f>IFERROR(IF(Q$4=$D190,"x",IF(AND(((Q$4-$D190)/VLOOKUP($C190,Tableau1[],6,0))=INT(((Q$4-$D190)/VLOOKUP($C190,Tableau1[],6,0))),$C190&lt;&gt;""),"S","")),"")</f>
        <v/>
      </c>
      <c r="R190" s="17" t="str">
        <f>IFERROR(IF(R$4=$D190,"x",IF(AND(((R$4-$D190)/VLOOKUP($C190,Tableau1[],6,0))=INT(((R$4-$D190)/VLOOKUP($C190,Tableau1[],6,0))),$C190&lt;&gt;""),"S","")),"")</f>
        <v/>
      </c>
      <c r="S190" s="17" t="str">
        <f>IFERROR(IF(S$4=$D190,"x",IF(AND(((S$4-$D190)/VLOOKUP($C190,Tableau1[],6,0))=INT(((S$4-$D190)/VLOOKUP($C190,Tableau1[],6,0))),$C190&lt;&gt;""),"S","")),"")</f>
        <v>S</v>
      </c>
      <c r="T190" s="17" t="str">
        <f>IFERROR(IF(T$4=$D190,"x",IF(AND(((T$4-$D190)/VLOOKUP($C190,Tableau1[],6,0))=INT(((T$4-$D190)/VLOOKUP($C190,Tableau1[],6,0))),$C190&lt;&gt;""),"S","")),"")</f>
        <v/>
      </c>
      <c r="U190" s="17" t="str">
        <f>IFERROR(IF(U$4=$D190,"x",IF(AND(((U$4-$D190)/VLOOKUP($C190,Tableau1[],6,0))=INT(((U$4-$D190)/VLOOKUP($C190,Tableau1[],6,0))),$C190&lt;&gt;""),"S","")),"")</f>
        <v/>
      </c>
      <c r="V190" s="17" t="str">
        <f>IFERROR(IF(V$4=$D190,"x",IF(AND(((V$4-$D190)/VLOOKUP($C190,Tableau1[],6,0))=INT(((V$4-$D190)/VLOOKUP($C190,Tableau1[],6,0))),$C190&lt;&gt;""),"S","")),"")</f>
        <v/>
      </c>
      <c r="W190" s="17" t="str">
        <f>IFERROR(IF(W$4=$D190,"x",IF(AND(((W$4-$D190)/VLOOKUP($C190,Tableau1[],6,0))=INT(((W$4-$D190)/VLOOKUP($C190,Tableau1[],6,0))),$C190&lt;&gt;""),"S","")),"")</f>
        <v/>
      </c>
      <c r="X190" s="17" t="str">
        <f>IFERROR(IF(X$4=$D190,"x",IF(AND(((X$4-$D190)/VLOOKUP($C190,Tableau1[],6,0))=INT(((X$4-$D190)/VLOOKUP($C190,Tableau1[],6,0))),$C190&lt;&gt;""),"S","")),"")</f>
        <v/>
      </c>
      <c r="Y190" s="17" t="str">
        <f>IFERROR(IF(Y$4=$D190,"x",IF(AND(((Y$4-$D190)/VLOOKUP($C190,Tableau1[],6,0))=INT(((Y$4-$D190)/VLOOKUP($C190,Tableau1[],6,0))),$C190&lt;&gt;""),"S","")),"")</f>
        <v/>
      </c>
      <c r="Z190" s="17" t="str">
        <f>IFERROR(IF(Z$4=$D190,"x",IF(AND(((Z$4-$D190)/VLOOKUP($C190,Tableau1[],6,0))=INT(((Z$4-$D190)/VLOOKUP($C190,Tableau1[],6,0))),$C190&lt;&gt;""),"S","")),"")</f>
        <v>S</v>
      </c>
      <c r="AA190" s="17" t="str">
        <f>IFERROR(IF(AA$4=$D190,"x",IF(AND(((AA$4-$D190)/VLOOKUP($C190,Tableau1[],6,0))=INT(((AA$4-$D190)/VLOOKUP($C190,Tableau1[],6,0))),$C190&lt;&gt;""),"S","")),"")</f>
        <v/>
      </c>
      <c r="AB190" s="17" t="str">
        <f>IFERROR(IF(AB$4=$D190,"x",IF(AND(((AB$4-$D190)/VLOOKUP($C190,Tableau1[],6,0))=INT(((AB$4-$D190)/VLOOKUP($C190,Tableau1[],6,0))),$C190&lt;&gt;""),"S","")),"")</f>
        <v/>
      </c>
      <c r="AC190" s="17" t="str">
        <f>IFERROR(IF(AC$4=$D190,"x",IF(AND(((AC$4-$D190)/VLOOKUP($C190,Tableau1[],6,0))=INT(((AC$4-$D190)/VLOOKUP($C190,Tableau1[],6,0))),$C190&lt;&gt;""),"S","")),"")</f>
        <v/>
      </c>
      <c r="AD190" s="17" t="str">
        <f>IFERROR(IF(AD$4=$D190,"x",IF(AND(((AD$4-$D190)/VLOOKUP($C190,Tableau1[],6,0))=INT(((AD$4-$D190)/VLOOKUP($C190,Tableau1[],6,0))),$C190&lt;&gt;""),"S","")),"")</f>
        <v/>
      </c>
      <c r="AE190" s="17" t="str">
        <f>IFERROR(IF(AE$4=$D190,"x",IF(AND(((AE$4-$D190)/VLOOKUP($C190,Tableau1[],6,0))=INT(((AE$4-$D190)/VLOOKUP($C190,Tableau1[],6,0))),$C190&lt;&gt;""),"S","")),"")</f>
        <v/>
      </c>
      <c r="AF190" s="17" t="str">
        <f>IFERROR(IF(AF$4=$D190,"x",IF(AND(((AF$4-$D190)/VLOOKUP($C190,Tableau1[],6,0))=INT(((AF$4-$D190)/VLOOKUP($C190,Tableau1[],6,0))),$C190&lt;&gt;""),"S","")),"")</f>
        <v/>
      </c>
      <c r="AG190" s="17" t="str">
        <f>IFERROR(IF(AG$4=$D190,"x",IF(AND(((AG$4-$D190)/VLOOKUP($C190,Tableau1[],6,0))=INT(((AG$4-$D190)/VLOOKUP($C190,Tableau1[],6,0))),$C190&lt;&gt;""),"S","")),"")</f>
        <v>S</v>
      </c>
      <c r="AH190" s="55" t="str">
        <f>IFERROR(IF(AH$4=$D190,"x",IF(AND(((AH$4-$D190)/VLOOKUP($C190,Tableau1[],6,0))=INT(((AH$4-$D190)/VLOOKUP($C190,Tableau1[],6,0))),$C190&lt;&gt;""),"S","")),"")</f>
        <v/>
      </c>
      <c r="AK190" s="100"/>
      <c r="AL190" s="100"/>
      <c r="AM190" s="100"/>
      <c r="AN190" s="100"/>
      <c r="AO190" s="100"/>
      <c r="AP190" s="100"/>
      <c r="AQ190" s="100"/>
      <c r="AR190" s="100"/>
      <c r="AS190" s="100"/>
      <c r="AT190" s="100"/>
      <c r="AU190" s="100"/>
      <c r="AV190" s="100"/>
      <c r="AW190" s="100"/>
      <c r="AX190" s="100"/>
      <c r="AY190" s="100"/>
      <c r="AZ190" s="100"/>
      <c r="BA190" s="100"/>
      <c r="BB190" s="100"/>
      <c r="BC190" s="100"/>
      <c r="BD190" s="100"/>
      <c r="BE190" s="100"/>
      <c r="BF190" s="100"/>
      <c r="BG190" s="100"/>
      <c r="BH190" s="100"/>
      <c r="BI190" s="100"/>
      <c r="BJ190" s="100"/>
      <c r="BK190" s="100"/>
      <c r="BL190" s="100"/>
      <c r="BM190" s="100"/>
      <c r="BN190" s="100"/>
      <c r="BO190" s="100"/>
      <c r="BP190" s="100"/>
      <c r="BQ190" s="100"/>
      <c r="BR190" s="100"/>
      <c r="BS190" s="100"/>
      <c r="BT190" s="100"/>
      <c r="BU190" s="100"/>
      <c r="BV190" s="100"/>
      <c r="BW190" s="100"/>
      <c r="BX190" s="100"/>
    </row>
    <row r="191" spans="1:76">
      <c r="A191" s="93"/>
      <c r="B191" s="52"/>
      <c r="C191" s="5" t="s">
        <v>86</v>
      </c>
      <c r="D191" s="18">
        <f>IF(ISBLANK(C191),0,VLOOKUP(C191,Tableau1[],2,0))</f>
        <v>0</v>
      </c>
      <c r="E191" s="15">
        <f>IF(ISBLANK(C191),0,VLOOKUP(C191,Tableau1[],7,0))</f>
        <v>1</v>
      </c>
      <c r="F191" s="24">
        <f t="shared" si="16"/>
        <v>4.3333333333333331E-6</v>
      </c>
      <c r="G191" s="16" t="str">
        <f>IFERROR(IF(G$4=$D191,"x",IF(AND(((G$4-$D191)/VLOOKUP($C191,Tableau1[],6,0))=INT(((G$4-$D191)/VLOOKUP($C191,Tableau1[],6,0))),$C191&lt;&gt;""),"S","")),"")</f>
        <v/>
      </c>
      <c r="H191" s="17" t="str">
        <f>IFERROR(IF(H$4=$D191,"x",IF(AND(((H$4-$D191)/VLOOKUP($C191,Tableau1[],6,0))=INT(((H$4-$D191)/VLOOKUP($C191,Tableau1[],6,0))),$C191&lt;&gt;""),"S","")),"")</f>
        <v/>
      </c>
      <c r="I191" s="17" t="str">
        <f>IFERROR(IF(I$4=$D191,"x",IF(AND(((I$4-$D191)/VLOOKUP($C191,Tableau1[],6,0))=INT(((I$4-$D191)/VLOOKUP($C191,Tableau1[],6,0))),$C191&lt;&gt;""),"S","")),"")</f>
        <v/>
      </c>
      <c r="J191" s="17" t="str">
        <f>IFERROR(IF(J$4=$D191,"x",IF(AND(((J$4-$D191)/VLOOKUP($C191,Tableau1[],6,0))=INT(((J$4-$D191)/VLOOKUP($C191,Tableau1[],6,0))),$C191&lt;&gt;""),"S","")),"")</f>
        <v/>
      </c>
      <c r="K191" s="17" t="str">
        <f>IFERROR(IF(K$4=$D191,"x",IF(AND(((K$4-$D191)/VLOOKUP($C191,Tableau1[],6,0))=INT(((K$4-$D191)/VLOOKUP($C191,Tableau1[],6,0))),$C191&lt;&gt;""),"S","")),"")</f>
        <v/>
      </c>
      <c r="L191" s="17" t="str">
        <f>IFERROR(IF(L$4=$D191,"x",IF(AND(((L$4-$D191)/VLOOKUP($C191,Tableau1[],6,0))=INT(((L$4-$D191)/VLOOKUP($C191,Tableau1[],6,0))),$C191&lt;&gt;""),"S","")),"")</f>
        <v>S</v>
      </c>
      <c r="M191" s="17" t="str">
        <f>IFERROR(IF(M$4=$D191,"x",IF(AND(((M$4-$D191)/VLOOKUP($C191,Tableau1[],6,0))=INT(((M$4-$D191)/VLOOKUP($C191,Tableau1[],6,0))),$C191&lt;&gt;""),"S","")),"")</f>
        <v/>
      </c>
      <c r="N191" s="17" t="str">
        <f>IFERROR(IF(N$4=$D191,"x",IF(AND(((N$4-$D191)/VLOOKUP($C191,Tableau1[],6,0))=INT(((N$4-$D191)/VLOOKUP($C191,Tableau1[],6,0))),$C191&lt;&gt;""),"S","")),"")</f>
        <v/>
      </c>
      <c r="O191" s="17" t="str">
        <f>IFERROR(IF(O$4=$D191,"x",IF(AND(((O$4-$D191)/VLOOKUP($C191,Tableau1[],6,0))=INT(((O$4-$D191)/VLOOKUP($C191,Tableau1[],6,0))),$C191&lt;&gt;""),"S","")),"")</f>
        <v/>
      </c>
      <c r="P191" s="17" t="str">
        <f>IFERROR(IF(P$4=$D191,"x",IF(AND(((P$4-$D191)/VLOOKUP($C191,Tableau1[],6,0))=INT(((P$4-$D191)/VLOOKUP($C191,Tableau1[],6,0))),$C191&lt;&gt;""),"S","")),"")</f>
        <v/>
      </c>
      <c r="Q191" s="17" t="str">
        <f>IFERROR(IF(Q$4=$D191,"x",IF(AND(((Q$4-$D191)/VLOOKUP($C191,Tableau1[],6,0))=INT(((Q$4-$D191)/VLOOKUP($C191,Tableau1[],6,0))),$C191&lt;&gt;""),"S","")),"")</f>
        <v/>
      </c>
      <c r="R191" s="17" t="str">
        <f>IFERROR(IF(R$4=$D191,"x",IF(AND(((R$4-$D191)/VLOOKUP($C191,Tableau1[],6,0))=INT(((R$4-$D191)/VLOOKUP($C191,Tableau1[],6,0))),$C191&lt;&gt;""),"S","")),"")</f>
        <v/>
      </c>
      <c r="S191" s="17" t="str">
        <f>IFERROR(IF(S$4=$D191,"x",IF(AND(((S$4-$D191)/VLOOKUP($C191,Tableau1[],6,0))=INT(((S$4-$D191)/VLOOKUP($C191,Tableau1[],6,0))),$C191&lt;&gt;""),"S","")),"")</f>
        <v>S</v>
      </c>
      <c r="T191" s="17" t="str">
        <f>IFERROR(IF(T$4=$D191,"x",IF(AND(((T$4-$D191)/VLOOKUP($C191,Tableau1[],6,0))=INT(((T$4-$D191)/VLOOKUP($C191,Tableau1[],6,0))),$C191&lt;&gt;""),"S","")),"")</f>
        <v/>
      </c>
      <c r="U191" s="17" t="str">
        <f>IFERROR(IF(U$4=$D191,"x",IF(AND(((U$4-$D191)/VLOOKUP($C191,Tableau1[],6,0))=INT(((U$4-$D191)/VLOOKUP($C191,Tableau1[],6,0))),$C191&lt;&gt;""),"S","")),"")</f>
        <v/>
      </c>
      <c r="V191" s="17" t="str">
        <f>IFERROR(IF(V$4=$D191,"x",IF(AND(((V$4-$D191)/VLOOKUP($C191,Tableau1[],6,0))=INT(((V$4-$D191)/VLOOKUP($C191,Tableau1[],6,0))),$C191&lt;&gt;""),"S","")),"")</f>
        <v/>
      </c>
      <c r="W191" s="17" t="str">
        <f>IFERROR(IF(W$4=$D191,"x",IF(AND(((W$4-$D191)/VLOOKUP($C191,Tableau1[],6,0))=INT(((W$4-$D191)/VLOOKUP($C191,Tableau1[],6,0))),$C191&lt;&gt;""),"S","")),"")</f>
        <v/>
      </c>
      <c r="X191" s="17" t="str">
        <f>IFERROR(IF(X$4=$D191,"x",IF(AND(((X$4-$D191)/VLOOKUP($C191,Tableau1[],6,0))=INT(((X$4-$D191)/VLOOKUP($C191,Tableau1[],6,0))),$C191&lt;&gt;""),"S","")),"")</f>
        <v/>
      </c>
      <c r="Y191" s="17" t="str">
        <f>IFERROR(IF(Y$4=$D191,"x",IF(AND(((Y$4-$D191)/VLOOKUP($C191,Tableau1[],6,0))=INT(((Y$4-$D191)/VLOOKUP($C191,Tableau1[],6,0))),$C191&lt;&gt;""),"S","")),"")</f>
        <v/>
      </c>
      <c r="Z191" s="17" t="str">
        <f>IFERROR(IF(Z$4=$D191,"x",IF(AND(((Z$4-$D191)/VLOOKUP($C191,Tableau1[],6,0))=INT(((Z$4-$D191)/VLOOKUP($C191,Tableau1[],6,0))),$C191&lt;&gt;""),"S","")),"")</f>
        <v>S</v>
      </c>
      <c r="AA191" s="17" t="str">
        <f>IFERROR(IF(AA$4=$D191,"x",IF(AND(((AA$4-$D191)/VLOOKUP($C191,Tableau1[],6,0))=INT(((AA$4-$D191)/VLOOKUP($C191,Tableau1[],6,0))),$C191&lt;&gt;""),"S","")),"")</f>
        <v/>
      </c>
      <c r="AB191" s="17" t="str">
        <f>IFERROR(IF(AB$4=$D191,"x",IF(AND(((AB$4-$D191)/VLOOKUP($C191,Tableau1[],6,0))=INT(((AB$4-$D191)/VLOOKUP($C191,Tableau1[],6,0))),$C191&lt;&gt;""),"S","")),"")</f>
        <v/>
      </c>
      <c r="AC191" s="17" t="str">
        <f>IFERROR(IF(AC$4=$D191,"x",IF(AND(((AC$4-$D191)/VLOOKUP($C191,Tableau1[],6,0))=INT(((AC$4-$D191)/VLOOKUP($C191,Tableau1[],6,0))),$C191&lt;&gt;""),"S","")),"")</f>
        <v/>
      </c>
      <c r="AD191" s="17" t="str">
        <f>IFERROR(IF(AD$4=$D191,"x",IF(AND(((AD$4-$D191)/VLOOKUP($C191,Tableau1[],6,0))=INT(((AD$4-$D191)/VLOOKUP($C191,Tableau1[],6,0))),$C191&lt;&gt;""),"S","")),"")</f>
        <v/>
      </c>
      <c r="AE191" s="17" t="str">
        <f>IFERROR(IF(AE$4=$D191,"x",IF(AND(((AE$4-$D191)/VLOOKUP($C191,Tableau1[],6,0))=INT(((AE$4-$D191)/VLOOKUP($C191,Tableau1[],6,0))),$C191&lt;&gt;""),"S","")),"")</f>
        <v/>
      </c>
      <c r="AF191" s="17" t="str">
        <f>IFERROR(IF(AF$4=$D191,"x",IF(AND(((AF$4-$D191)/VLOOKUP($C191,Tableau1[],6,0))=INT(((AF$4-$D191)/VLOOKUP($C191,Tableau1[],6,0))),$C191&lt;&gt;""),"S","")),"")</f>
        <v/>
      </c>
      <c r="AG191" s="17" t="str">
        <f>IFERROR(IF(AG$4=$D191,"x",IF(AND(((AG$4-$D191)/VLOOKUP($C191,Tableau1[],6,0))=INT(((AG$4-$D191)/VLOOKUP($C191,Tableau1[],6,0))),$C191&lt;&gt;""),"S","")),"")</f>
        <v>S</v>
      </c>
      <c r="AH191" s="55" t="str">
        <f>IFERROR(IF(AH$4=$D191,"x",IF(AND(((AH$4-$D191)/VLOOKUP($C191,Tableau1[],6,0))=INT(((AH$4-$D191)/VLOOKUP($C191,Tableau1[],6,0))),$C191&lt;&gt;""),"S","")),"")</f>
        <v/>
      </c>
      <c r="AK191" s="100"/>
      <c r="AL191" s="100"/>
      <c r="AM191" s="100"/>
      <c r="AN191" s="100"/>
      <c r="AO191" s="100"/>
      <c r="AP191" s="100"/>
      <c r="AQ191" s="100"/>
      <c r="AR191" s="100"/>
      <c r="AS191" s="100"/>
      <c r="AT191" s="100"/>
      <c r="AU191" s="100"/>
      <c r="AV191" s="100"/>
      <c r="AW191" s="100"/>
      <c r="AX191" s="100"/>
      <c r="AY191" s="100"/>
      <c r="AZ191" s="100"/>
      <c r="BA191" s="100"/>
      <c r="BB191" s="100"/>
      <c r="BC191" s="100"/>
      <c r="BD191" s="100"/>
      <c r="BE191" s="100"/>
      <c r="BF191" s="100"/>
      <c r="BG191" s="100"/>
      <c r="BH191" s="100"/>
      <c r="BI191" s="100"/>
      <c r="BJ191" s="100"/>
      <c r="BK191" s="100"/>
      <c r="BL191" s="100"/>
      <c r="BM191" s="100"/>
      <c r="BN191" s="100"/>
      <c r="BO191" s="100"/>
      <c r="BP191" s="100"/>
      <c r="BQ191" s="100"/>
      <c r="BR191" s="100"/>
      <c r="BS191" s="100"/>
      <c r="BT191" s="100"/>
      <c r="BU191" s="100"/>
      <c r="BV191" s="100"/>
      <c r="BW191" s="100"/>
      <c r="BX191" s="100"/>
    </row>
    <row r="192" spans="1:76">
      <c r="A192" s="93"/>
      <c r="B192" s="52"/>
      <c r="C192" s="5" t="s">
        <v>87</v>
      </c>
      <c r="D192" s="18">
        <f>IF(ISBLANK(C192),0,VLOOKUP(C192,Tableau1[],2,0))</f>
        <v>0</v>
      </c>
      <c r="E192" s="15">
        <f>IF(ISBLANK(C192),0,VLOOKUP(C192,Tableau1[],7,0))</f>
        <v>15</v>
      </c>
      <c r="F192" s="24">
        <f t="shared" si="16"/>
        <v>6.4999999999999994E-5</v>
      </c>
      <c r="G192" s="16" t="str">
        <f>IFERROR(IF(G$4=$D192,"x",IF(AND(((G$4-$D192)/VLOOKUP($C192,Tableau1[],6,0))=INT(((G$4-$D192)/VLOOKUP($C192,Tableau1[],6,0))),$C192&lt;&gt;""),"S","")),"")</f>
        <v/>
      </c>
      <c r="H192" s="17" t="str">
        <f>IFERROR(IF(H$4=$D192,"x",IF(AND(((H$4-$D192)/VLOOKUP($C192,Tableau1[],6,0))=INT(((H$4-$D192)/VLOOKUP($C192,Tableau1[],6,0))),$C192&lt;&gt;""),"S","")),"")</f>
        <v/>
      </c>
      <c r="I192" s="17" t="str">
        <f>IFERROR(IF(I$4=$D192,"x",IF(AND(((I$4-$D192)/VLOOKUP($C192,Tableau1[],6,0))=INT(((I$4-$D192)/VLOOKUP($C192,Tableau1[],6,0))),$C192&lt;&gt;""),"S","")),"")</f>
        <v/>
      </c>
      <c r="J192" s="17" t="str">
        <f>IFERROR(IF(J$4=$D192,"x",IF(AND(((J$4-$D192)/VLOOKUP($C192,Tableau1[],6,0))=INT(((J$4-$D192)/VLOOKUP($C192,Tableau1[],6,0))),$C192&lt;&gt;""),"S","")),"")</f>
        <v/>
      </c>
      <c r="K192" s="17" t="str">
        <f>IFERROR(IF(K$4=$D192,"x",IF(AND(((K$4-$D192)/VLOOKUP($C192,Tableau1[],6,0))=INT(((K$4-$D192)/VLOOKUP($C192,Tableau1[],6,0))),$C192&lt;&gt;""),"S","")),"")</f>
        <v/>
      </c>
      <c r="L192" s="17" t="str">
        <f>IFERROR(IF(L$4=$D192,"x",IF(AND(((L$4-$D192)/VLOOKUP($C192,Tableau1[],6,0))=INT(((L$4-$D192)/VLOOKUP($C192,Tableau1[],6,0))),$C192&lt;&gt;""),"S","")),"")</f>
        <v/>
      </c>
      <c r="M192" s="17" t="str">
        <f>IFERROR(IF(M$4=$D192,"x",IF(AND(((M$4-$D192)/VLOOKUP($C192,Tableau1[],6,0))=INT(((M$4-$D192)/VLOOKUP($C192,Tableau1[],6,0))),$C192&lt;&gt;""),"S","")),"")</f>
        <v/>
      </c>
      <c r="N192" s="17" t="str">
        <f>IFERROR(IF(N$4=$D192,"x",IF(AND(((N$4-$D192)/VLOOKUP($C192,Tableau1[],6,0))=INT(((N$4-$D192)/VLOOKUP($C192,Tableau1[],6,0))),$C192&lt;&gt;""),"S","")),"")</f>
        <v/>
      </c>
      <c r="O192" s="17" t="str">
        <f>IFERROR(IF(O$4=$D192,"x",IF(AND(((O$4-$D192)/VLOOKUP($C192,Tableau1[],6,0))=INT(((O$4-$D192)/VLOOKUP($C192,Tableau1[],6,0))),$C192&lt;&gt;""),"S","")),"")</f>
        <v/>
      </c>
      <c r="P192" s="17" t="str">
        <f>IFERROR(IF(P$4=$D192,"x",IF(AND(((P$4-$D192)/VLOOKUP($C192,Tableau1[],6,0))=INT(((P$4-$D192)/VLOOKUP($C192,Tableau1[],6,0))),$C192&lt;&gt;""),"S","")),"")</f>
        <v/>
      </c>
      <c r="Q192" s="17" t="str">
        <f>IFERROR(IF(Q$4=$D192,"x",IF(AND(((Q$4-$D192)/VLOOKUP($C192,Tableau1[],6,0))=INT(((Q$4-$D192)/VLOOKUP($C192,Tableau1[],6,0))),$C192&lt;&gt;""),"S","")),"")</f>
        <v/>
      </c>
      <c r="R192" s="17" t="str">
        <f>IFERROR(IF(R$4=$D192,"x",IF(AND(((R$4-$D192)/VLOOKUP($C192,Tableau1[],6,0))=INT(((R$4-$D192)/VLOOKUP($C192,Tableau1[],6,0))),$C192&lt;&gt;""),"S","")),"")</f>
        <v/>
      </c>
      <c r="S192" s="17" t="str">
        <f>IFERROR(IF(S$4=$D192,"x",IF(AND(((S$4-$D192)/VLOOKUP($C192,Tableau1[],6,0))=INT(((S$4-$D192)/VLOOKUP($C192,Tableau1[],6,0))),$C192&lt;&gt;""),"S","")),"")</f>
        <v/>
      </c>
      <c r="T192" s="17" t="str">
        <f>IFERROR(IF(T$4=$D192,"x",IF(AND(((T$4-$D192)/VLOOKUP($C192,Tableau1[],6,0))=INT(((T$4-$D192)/VLOOKUP($C192,Tableau1[],6,0))),$C192&lt;&gt;""),"S","")),"")</f>
        <v/>
      </c>
      <c r="U192" s="17" t="str">
        <f>IFERROR(IF(U$4=$D192,"x",IF(AND(((U$4-$D192)/VLOOKUP($C192,Tableau1[],6,0))=INT(((U$4-$D192)/VLOOKUP($C192,Tableau1[],6,0))),$C192&lt;&gt;""),"S","")),"")</f>
        <v/>
      </c>
      <c r="V192" s="17" t="str">
        <f>IFERROR(IF(V$4=$D192,"x",IF(AND(((V$4-$D192)/VLOOKUP($C192,Tableau1[],6,0))=INT(((V$4-$D192)/VLOOKUP($C192,Tableau1[],6,0))),$C192&lt;&gt;""),"S","")),"")</f>
        <v/>
      </c>
      <c r="W192" s="17" t="str">
        <f>IFERROR(IF(W$4=$D192,"x",IF(AND(((W$4-$D192)/VLOOKUP($C192,Tableau1[],6,0))=INT(((W$4-$D192)/VLOOKUP($C192,Tableau1[],6,0))),$C192&lt;&gt;""),"S","")),"")</f>
        <v/>
      </c>
      <c r="X192" s="17" t="str">
        <f>IFERROR(IF(X$4=$D192,"x",IF(AND(((X$4-$D192)/VLOOKUP($C192,Tableau1[],6,0))=INT(((X$4-$D192)/VLOOKUP($C192,Tableau1[],6,0))),$C192&lt;&gt;""),"S","")),"")</f>
        <v/>
      </c>
      <c r="Y192" s="17" t="str">
        <f>IFERROR(IF(Y$4=$D192,"x",IF(AND(((Y$4-$D192)/VLOOKUP($C192,Tableau1[],6,0))=INT(((Y$4-$D192)/VLOOKUP($C192,Tableau1[],6,0))),$C192&lt;&gt;""),"S","")),"")</f>
        <v/>
      </c>
      <c r="Z192" s="17" t="str">
        <f>IFERROR(IF(Z$4=$D192,"x",IF(AND(((Z$4-$D192)/VLOOKUP($C192,Tableau1[],6,0))=INT(((Z$4-$D192)/VLOOKUP($C192,Tableau1[],6,0))),$C192&lt;&gt;""),"S","")),"")</f>
        <v/>
      </c>
      <c r="AA192" s="17" t="str">
        <f>IFERROR(IF(AA$4=$D192,"x",IF(AND(((AA$4-$D192)/VLOOKUP($C192,Tableau1[],6,0))=INT(((AA$4-$D192)/VLOOKUP($C192,Tableau1[],6,0))),$C192&lt;&gt;""),"S","")),"")</f>
        <v/>
      </c>
      <c r="AB192" s="17" t="str">
        <f>IFERROR(IF(AB$4=$D192,"x",IF(AND(((AB$4-$D192)/VLOOKUP($C192,Tableau1[],6,0))=INT(((AB$4-$D192)/VLOOKUP($C192,Tableau1[],6,0))),$C192&lt;&gt;""),"S","")),"")</f>
        <v/>
      </c>
      <c r="AC192" s="17" t="str">
        <f>IFERROR(IF(AC$4=$D192,"x",IF(AND(((AC$4-$D192)/VLOOKUP($C192,Tableau1[],6,0))=INT(((AC$4-$D192)/VLOOKUP($C192,Tableau1[],6,0))),$C192&lt;&gt;""),"S","")),"")</f>
        <v/>
      </c>
      <c r="AD192" s="17" t="str">
        <f>IFERROR(IF(AD$4=$D192,"x",IF(AND(((AD$4-$D192)/VLOOKUP($C192,Tableau1[],6,0))=INT(((AD$4-$D192)/VLOOKUP($C192,Tableau1[],6,0))),$C192&lt;&gt;""),"S","")),"")</f>
        <v/>
      </c>
      <c r="AE192" s="17" t="str">
        <f>IFERROR(IF(AE$4=$D192,"x",IF(AND(((AE$4-$D192)/VLOOKUP($C192,Tableau1[],6,0))=INT(((AE$4-$D192)/VLOOKUP($C192,Tableau1[],6,0))),$C192&lt;&gt;""),"S","")),"")</f>
        <v/>
      </c>
      <c r="AF192" s="17" t="str">
        <f>IFERROR(IF(AF$4=$D192,"x",IF(AND(((AF$4-$D192)/VLOOKUP($C192,Tableau1[],6,0))=INT(((AF$4-$D192)/VLOOKUP($C192,Tableau1[],6,0))),$C192&lt;&gt;""),"S","")),"")</f>
        <v>S</v>
      </c>
      <c r="AG192" s="17" t="str">
        <f>IFERROR(IF(AG$4=$D192,"x",IF(AND(((AG$4-$D192)/VLOOKUP($C192,Tableau1[],6,0))=INT(((AG$4-$D192)/VLOOKUP($C192,Tableau1[],6,0))),$C192&lt;&gt;""),"S","")),"")</f>
        <v/>
      </c>
      <c r="AH192" s="55" t="str">
        <f>IFERROR(IF(AH$4=$D192,"x",IF(AND(((AH$4-$D192)/VLOOKUP($C192,Tableau1[],6,0))=INT(((AH$4-$D192)/VLOOKUP($C192,Tableau1[],6,0))),$C192&lt;&gt;""),"S","")),"")</f>
        <v/>
      </c>
      <c r="AK192" s="100"/>
      <c r="AL192" s="100"/>
      <c r="AM192" s="100"/>
      <c r="AN192" s="100"/>
      <c r="AO192" s="100"/>
      <c r="AP192" s="100"/>
      <c r="AQ192" s="100"/>
      <c r="AR192" s="100"/>
      <c r="AS192" s="100"/>
      <c r="AT192" s="100"/>
      <c r="AU192" s="100"/>
      <c r="AV192" s="100"/>
      <c r="AW192" s="100"/>
      <c r="AX192" s="100"/>
      <c r="AY192" s="100"/>
      <c r="AZ192" s="100"/>
      <c r="BA192" s="100"/>
      <c r="BB192" s="100"/>
      <c r="BC192" s="100"/>
      <c r="BD192" s="100"/>
      <c r="BE192" s="100"/>
      <c r="BF192" s="100"/>
      <c r="BG192" s="100"/>
      <c r="BH192" s="100"/>
      <c r="BI192" s="100"/>
      <c r="BJ192" s="100"/>
      <c r="BK192" s="100"/>
      <c r="BL192" s="100"/>
      <c r="BM192" s="100"/>
      <c r="BN192" s="100"/>
      <c r="BO192" s="100"/>
      <c r="BP192" s="100"/>
      <c r="BQ192" s="100"/>
      <c r="BR192" s="100"/>
      <c r="BS192" s="100"/>
      <c r="BT192" s="100"/>
      <c r="BU192" s="100"/>
      <c r="BV192" s="100"/>
      <c r="BW192" s="100"/>
      <c r="BX192" s="100"/>
    </row>
    <row r="193" spans="2:34" ht="15.75" thickBot="1">
      <c r="B193" s="89">
        <f>B177+B178+B179+B180+B181+B182+B183+B184+B185+B186+B187+B188+B189+B190+B191+B192</f>
        <v>0</v>
      </c>
      <c r="C193" s="91"/>
      <c r="D193" s="73">
        <f>IF(ISBLANK(C193),0,VLOOKUP(C193,Tableau1[],2,0))</f>
        <v>0</v>
      </c>
      <c r="E193" s="85">
        <f>(E177+E178+E179+E180+E181+E182+E183+E184+E185+E186+E187+E188+E189+E190+E191+E192)/60</f>
        <v>2.0499999999999998</v>
      </c>
      <c r="F193" s="48">
        <f t="shared" si="16"/>
        <v>8.8833333333333319E-6</v>
      </c>
      <c r="G193" s="49" t="str">
        <f>IFERROR(IF(G$4=$D193,"x",IF(AND(((G$4-$D193)/VLOOKUP($C193,Tableau1[],6,0))=INT(((G$4-$D193)/VLOOKUP($C193,Tableau1[],6,0))),$C193&lt;&gt;""),"S","")),"")</f>
        <v/>
      </c>
      <c r="H193" s="50" t="str">
        <f>IFERROR(IF(H$4=$D193,"x",IF(AND(((H$4-$D193)/VLOOKUP($C193,Tableau1[],6,0))=INT(((H$4-$D193)/VLOOKUP($C193,Tableau1[],6,0))),$C193&lt;&gt;""),"S","")),"")</f>
        <v/>
      </c>
      <c r="I193" s="50" t="str">
        <f>IFERROR(IF(I$4=$D193,"x",IF(AND(((I$4-$D193)/VLOOKUP($C193,Tableau1[],6,0))=INT(((I$4-$D193)/VLOOKUP($C193,Tableau1[],6,0))),$C193&lt;&gt;""),"S","")),"")</f>
        <v/>
      </c>
      <c r="J193" s="50" t="str">
        <f>IFERROR(IF(J$4=$D193,"x",IF(AND(((J$4-$D193)/VLOOKUP($C193,Tableau1[],6,0))=INT(((J$4-$D193)/VLOOKUP($C193,Tableau1[],6,0))),$C193&lt;&gt;""),"S","")),"")</f>
        <v/>
      </c>
      <c r="K193" s="50" t="str">
        <f>IFERROR(IF(K$4=$D193,"x",IF(AND(((K$4-$D193)/VLOOKUP($C193,Tableau1[],6,0))=INT(((K$4-$D193)/VLOOKUP($C193,Tableau1[],6,0))),$C193&lt;&gt;""),"S","")),"")</f>
        <v/>
      </c>
      <c r="L193" s="50" t="str">
        <f>IFERROR(IF(L$4=$D193,"x",IF(AND(((L$4-$D193)/VLOOKUP($C193,Tableau1[],6,0))=INT(((L$4-$D193)/VLOOKUP($C193,Tableau1[],6,0))),$C193&lt;&gt;""),"S","")),"")</f>
        <v/>
      </c>
      <c r="M193" s="50" t="str">
        <f>IFERROR(IF(M$4=$D193,"x",IF(AND(((M$4-$D193)/VLOOKUP($C193,Tableau1[],6,0))=INT(((M$4-$D193)/VLOOKUP($C193,Tableau1[],6,0))),$C193&lt;&gt;""),"S","")),"")</f>
        <v/>
      </c>
      <c r="N193" s="50" t="str">
        <f>IFERROR(IF(N$4=$D193,"x",IF(AND(((N$4-$D193)/VLOOKUP($C193,Tableau1[],6,0))=INT(((N$4-$D193)/VLOOKUP($C193,Tableau1[],6,0))),$C193&lt;&gt;""),"S","")),"")</f>
        <v/>
      </c>
      <c r="O193" s="50" t="str">
        <f>IFERROR(IF(O$4=$D193,"x",IF(AND(((O$4-$D193)/VLOOKUP($C193,Tableau1[],6,0))=INT(((O$4-$D193)/VLOOKUP($C193,Tableau1[],6,0))),$C193&lt;&gt;""),"S","")),"")</f>
        <v/>
      </c>
      <c r="P193" s="50" t="str">
        <f>IFERROR(IF(P$4=$D193,"x",IF(AND(((P$4-$D193)/VLOOKUP($C193,Tableau1[],6,0))=INT(((P$4-$D193)/VLOOKUP($C193,Tableau1[],6,0))),$C193&lt;&gt;""),"S","")),"")</f>
        <v/>
      </c>
      <c r="Q193" s="50" t="str">
        <f>IFERROR(IF(Q$4=$D193,"x",IF(AND(((Q$4-$D193)/VLOOKUP($C193,Tableau1[],6,0))=INT(((Q$4-$D193)/VLOOKUP($C193,Tableau1[],6,0))),$C193&lt;&gt;""),"S","")),"")</f>
        <v/>
      </c>
      <c r="R193" s="50" t="str">
        <f>IFERROR(IF(R$4=$D193,"x",IF(AND(((R$4-$D193)/VLOOKUP($C193,Tableau1[],6,0))=INT(((R$4-$D193)/VLOOKUP($C193,Tableau1[],6,0))),$C193&lt;&gt;""),"S","")),"")</f>
        <v/>
      </c>
      <c r="S193" s="50" t="str">
        <f>IFERROR(IF(S$4=$D193,"x",IF(AND(((S$4-$D193)/VLOOKUP($C193,Tableau1[],6,0))=INT(((S$4-$D193)/VLOOKUP($C193,Tableau1[],6,0))),$C193&lt;&gt;""),"S","")),"")</f>
        <v/>
      </c>
      <c r="T193" s="50" t="str">
        <f>IFERROR(IF(T$4=$D193,"x",IF(AND(((T$4-$D193)/VLOOKUP($C193,Tableau1[],6,0))=INT(((T$4-$D193)/VLOOKUP($C193,Tableau1[],6,0))),$C193&lt;&gt;""),"S","")),"")</f>
        <v/>
      </c>
      <c r="U193" s="50" t="str">
        <f>IFERROR(IF(U$4=$D193,"x",IF(AND(((U$4-$D193)/VLOOKUP($C193,Tableau1[],6,0))=INT(((U$4-$D193)/VLOOKUP($C193,Tableau1[],6,0))),$C193&lt;&gt;""),"S","")),"")</f>
        <v/>
      </c>
      <c r="V193" s="50" t="str">
        <f>IFERROR(IF(V$4=$D193,"x",IF(AND(((V$4-$D193)/VLOOKUP($C193,Tableau1[],6,0))=INT(((V$4-$D193)/VLOOKUP($C193,Tableau1[],6,0))),$C193&lt;&gt;""),"S","")),"")</f>
        <v/>
      </c>
      <c r="W193" s="50" t="str">
        <f>IFERROR(IF(W$4=$D193,"x",IF(AND(((W$4-$D193)/VLOOKUP($C193,Tableau1[],6,0))=INT(((W$4-$D193)/VLOOKUP($C193,Tableau1[],6,0))),$C193&lt;&gt;""),"S","")),"")</f>
        <v/>
      </c>
      <c r="X193" s="50" t="str">
        <f>IFERROR(IF(X$4=$D193,"x",IF(AND(((X$4-$D193)/VLOOKUP($C193,Tableau1[],6,0))=INT(((X$4-$D193)/VLOOKUP($C193,Tableau1[],6,0))),$C193&lt;&gt;""),"S","")),"")</f>
        <v/>
      </c>
      <c r="Y193" s="50" t="str">
        <f>IFERROR(IF(Y$4=$D193,"x",IF(AND(((Y$4-$D193)/VLOOKUP($C193,Tableau1[],6,0))=INT(((Y$4-$D193)/VLOOKUP($C193,Tableau1[],6,0))),$C193&lt;&gt;""),"S","")),"")</f>
        <v/>
      </c>
      <c r="Z193" s="50" t="str">
        <f>IFERROR(IF(Z$4=$D193,"x",IF(AND(((Z$4-$D193)/VLOOKUP($C193,Tableau1[],6,0))=INT(((Z$4-$D193)/VLOOKUP($C193,Tableau1[],6,0))),$C193&lt;&gt;""),"S","")),"")</f>
        <v/>
      </c>
      <c r="AA193" s="50" t="str">
        <f>IFERROR(IF(AA$4=$D193,"x",IF(AND(((AA$4-$D193)/VLOOKUP($C193,Tableau1[],6,0))=INT(((AA$4-$D193)/VLOOKUP($C193,Tableau1[],6,0))),$C193&lt;&gt;""),"S","")),"")</f>
        <v/>
      </c>
      <c r="AB193" s="50" t="str">
        <f>IFERROR(IF(AB$4=$D193,"x",IF(AND(((AB$4-$D193)/VLOOKUP($C193,Tableau1[],6,0))=INT(((AB$4-$D193)/VLOOKUP($C193,Tableau1[],6,0))),$C193&lt;&gt;""),"S","")),"")</f>
        <v/>
      </c>
      <c r="AC193" s="50" t="str">
        <f>IFERROR(IF(AC$4=$D193,"x",IF(AND(((AC$4-$D193)/VLOOKUP($C193,Tableau1[],6,0))=INT(((AC$4-$D193)/VLOOKUP($C193,Tableau1[],6,0))),$C193&lt;&gt;""),"S","")),"")</f>
        <v/>
      </c>
      <c r="AD193" s="50" t="str">
        <f>IFERROR(IF(AD$4=$D193,"x",IF(AND(((AD$4-$D193)/VLOOKUP($C193,Tableau1[],6,0))=INT(((AD$4-$D193)/VLOOKUP($C193,Tableau1[],6,0))),$C193&lt;&gt;""),"S","")),"")</f>
        <v/>
      </c>
      <c r="AE193" s="50" t="str">
        <f>IFERROR(IF(AE$4=$D193,"x",IF(AND(((AE$4-$D193)/VLOOKUP($C193,Tableau1[],6,0))=INT(((AE$4-$D193)/VLOOKUP($C193,Tableau1[],6,0))),$C193&lt;&gt;""),"S","")),"")</f>
        <v/>
      </c>
      <c r="AF193" s="50" t="str">
        <f>IFERROR(IF(AF$4=$D193,"x",IF(AND(((AF$4-$D193)/VLOOKUP($C193,Tableau1[],6,0))=INT(((AF$4-$D193)/VLOOKUP($C193,Tableau1[],6,0))),$C193&lt;&gt;""),"S","")),"")</f>
        <v/>
      </c>
      <c r="AG193" s="50" t="str">
        <f>IFERROR(IF(AG$4=$D193,"x",IF(AND(((AG$4-$D193)/VLOOKUP($C193,Tableau1[],6,0))=INT(((AG$4-$D193)/VLOOKUP($C193,Tableau1[],6,0))),$C193&lt;&gt;""),"S","")),"")</f>
        <v/>
      </c>
      <c r="AH193" s="57" t="str">
        <f>IFERROR(IF(AH$4=$D193,"x",IF(AND(((AH$4-$D193)/VLOOKUP($C193,Tableau1[],6,0))=INT(((AH$4-$D193)/VLOOKUP($C193,Tableau1[],6,0))),$C193&lt;&gt;""),"S","")),"")</f>
        <v/>
      </c>
    </row>
    <row r="194" spans="2:34" ht="15.75" thickTop="1"/>
  </sheetData>
  <mergeCells count="11">
    <mergeCell ref="A92:A107"/>
    <mergeCell ref="A7:A22"/>
    <mergeCell ref="A24:A39"/>
    <mergeCell ref="A41:A56"/>
    <mergeCell ref="A58:A73"/>
    <mergeCell ref="A75:A90"/>
    <mergeCell ref="A109:A124"/>
    <mergeCell ref="A126:A141"/>
    <mergeCell ref="A143:A158"/>
    <mergeCell ref="A160:A175"/>
    <mergeCell ref="A177:A192"/>
  </mergeCells>
  <conditionalFormatting sqref="G5:AH5">
    <cfRule type="cellIs" dxfId="59" priority="62" operator="equal">
      <formula>"D"</formula>
    </cfRule>
    <cfRule type="cellIs" dxfId="58" priority="63" operator="equal">
      <formula>"S"</formula>
    </cfRule>
  </conditionalFormatting>
  <conditionalFormatting sqref="N7:X7">
    <cfRule type="timePeriod" dxfId="57" priority="53" timePeriod="nextWeek">
      <formula>AND(ROUNDDOWN(N7,0)-TODAY()&gt;(7-WEEKDAY(TODAY())),ROUNDDOWN(N7,0)-TODAY()&lt;(15-WEEKDAY(TODAY())))</formula>
    </cfRule>
  </conditionalFormatting>
  <conditionalFormatting sqref="G7:AH40">
    <cfRule type="expression" dxfId="56" priority="50">
      <formula>AND(G7="S")</formula>
    </cfRule>
    <cfRule type="expression" dxfId="55" priority="51">
      <formula>AND(G7="x")</formula>
    </cfRule>
  </conditionalFormatting>
  <conditionalFormatting sqref="G4:AG5 AH4:AH6 G7:AH40">
    <cfRule type="expression" dxfId="54" priority="68">
      <formula>AND(G$4=TODAY())</formula>
    </cfRule>
    <cfRule type="expression" dxfId="53" priority="69">
      <formula>OR(WEEKDAY(G$4,2)&gt;5,G$4=Fériés)</formula>
    </cfRule>
  </conditionalFormatting>
  <conditionalFormatting sqref="N24:X24">
    <cfRule type="timePeriod" dxfId="52" priority="46" timePeriod="nextWeek">
      <formula>AND(ROUNDDOWN(N24,0)-TODAY()&gt;(7-WEEKDAY(TODAY())),ROUNDDOWN(N24,0)-TODAY()&lt;(15-WEEKDAY(TODAY())))</formula>
    </cfRule>
  </conditionalFormatting>
  <conditionalFormatting sqref="G41:AH57">
    <cfRule type="expression" dxfId="51" priority="42">
      <formula>AND(G41="S")</formula>
    </cfRule>
    <cfRule type="expression" dxfId="50" priority="43">
      <formula>AND(G41="x")</formula>
    </cfRule>
  </conditionalFormatting>
  <conditionalFormatting sqref="G41:AH57">
    <cfRule type="expression" dxfId="49" priority="44">
      <formula>AND(G$4=TODAY())</formula>
    </cfRule>
    <cfRule type="expression" dxfId="48" priority="45">
      <formula>OR(WEEKDAY(G$4,2)&gt;5,G$4=Fériés)</formula>
    </cfRule>
  </conditionalFormatting>
  <conditionalFormatting sqref="N41:X41">
    <cfRule type="timePeriod" dxfId="47" priority="41" timePeriod="nextWeek">
      <formula>AND(ROUNDDOWN(N41,0)-TODAY()&gt;(7-WEEKDAY(TODAY())),ROUNDDOWN(N41,0)-TODAY()&lt;(15-WEEKDAY(TODAY())))</formula>
    </cfRule>
  </conditionalFormatting>
  <conditionalFormatting sqref="G58:AH74">
    <cfRule type="expression" dxfId="46" priority="37">
      <formula>AND(G58="S")</formula>
    </cfRule>
    <cfRule type="expression" dxfId="45" priority="38">
      <formula>AND(G58="x")</formula>
    </cfRule>
  </conditionalFormatting>
  <conditionalFormatting sqref="G58:AH74">
    <cfRule type="expression" dxfId="44" priority="39">
      <formula>AND(G$4=TODAY())</formula>
    </cfRule>
    <cfRule type="expression" dxfId="43" priority="40">
      <formula>OR(WEEKDAY(G$4,2)&gt;5,G$4=Fériés)</formula>
    </cfRule>
  </conditionalFormatting>
  <conditionalFormatting sqref="N58:X58">
    <cfRule type="timePeriod" dxfId="42" priority="36" timePeriod="nextWeek">
      <formula>AND(ROUNDDOWN(N58,0)-TODAY()&gt;(7-WEEKDAY(TODAY())),ROUNDDOWN(N58,0)-TODAY()&lt;(15-WEEKDAY(TODAY())))</formula>
    </cfRule>
  </conditionalFormatting>
  <conditionalFormatting sqref="G75:AH91">
    <cfRule type="expression" dxfId="41" priority="32">
      <formula>AND(G75="S")</formula>
    </cfRule>
    <cfRule type="expression" dxfId="40" priority="33">
      <formula>AND(G75="x")</formula>
    </cfRule>
  </conditionalFormatting>
  <conditionalFormatting sqref="G75:AH91">
    <cfRule type="expression" dxfId="39" priority="34">
      <formula>AND(G$4=TODAY())</formula>
    </cfRule>
    <cfRule type="expression" dxfId="38" priority="35">
      <formula>OR(WEEKDAY(G$4,2)&gt;5,G$4=Fériés)</formula>
    </cfRule>
  </conditionalFormatting>
  <conditionalFormatting sqref="N75:X75">
    <cfRule type="timePeriod" dxfId="37" priority="31" timePeriod="nextWeek">
      <formula>AND(ROUNDDOWN(N75,0)-TODAY()&gt;(7-WEEKDAY(TODAY())),ROUNDDOWN(N75,0)-TODAY()&lt;(15-WEEKDAY(TODAY())))</formula>
    </cfRule>
  </conditionalFormatting>
  <conditionalFormatting sqref="G92:AH108">
    <cfRule type="expression" dxfId="36" priority="27">
      <formula>AND(G92="S")</formula>
    </cfRule>
    <cfRule type="expression" dxfId="35" priority="28">
      <formula>AND(G92="x")</formula>
    </cfRule>
  </conditionalFormatting>
  <conditionalFormatting sqref="G92:AH108">
    <cfRule type="expression" dxfId="34" priority="29">
      <formula>AND(G$4=TODAY())</formula>
    </cfRule>
    <cfRule type="expression" dxfId="33" priority="30">
      <formula>OR(WEEKDAY(G$4,2)&gt;5,G$4=Fériés)</formula>
    </cfRule>
  </conditionalFormatting>
  <conditionalFormatting sqref="N92:X92">
    <cfRule type="timePeriod" dxfId="32" priority="26" timePeriod="nextWeek">
      <formula>AND(ROUNDDOWN(N92,0)-TODAY()&gt;(7-WEEKDAY(TODAY())),ROUNDDOWN(N92,0)-TODAY()&lt;(15-WEEKDAY(TODAY())))</formula>
    </cfRule>
  </conditionalFormatting>
  <conditionalFormatting sqref="G109:AH125">
    <cfRule type="expression" dxfId="31" priority="22">
      <formula>AND(G109="S")</formula>
    </cfRule>
    <cfRule type="expression" dxfId="30" priority="23">
      <formula>AND(G109="x")</formula>
    </cfRule>
  </conditionalFormatting>
  <conditionalFormatting sqref="G109:AH125">
    <cfRule type="expression" dxfId="29" priority="24">
      <formula>AND(G$4=TODAY())</formula>
    </cfRule>
    <cfRule type="expression" dxfId="28" priority="25">
      <formula>OR(WEEKDAY(G$4,2)&gt;5,G$4=Fériés)</formula>
    </cfRule>
  </conditionalFormatting>
  <conditionalFormatting sqref="N109:X109">
    <cfRule type="timePeriod" dxfId="27" priority="21" timePeriod="nextWeek">
      <formula>AND(ROUNDDOWN(N109,0)-TODAY()&gt;(7-WEEKDAY(TODAY())),ROUNDDOWN(N109,0)-TODAY()&lt;(15-WEEKDAY(TODAY())))</formula>
    </cfRule>
  </conditionalFormatting>
  <conditionalFormatting sqref="G126:AH142">
    <cfRule type="expression" dxfId="26" priority="17">
      <formula>AND(G126="S")</formula>
    </cfRule>
    <cfRule type="expression" dxfId="25" priority="18">
      <formula>AND(G126="x")</formula>
    </cfRule>
  </conditionalFormatting>
  <conditionalFormatting sqref="G126:AH142">
    <cfRule type="expression" dxfId="24" priority="19">
      <formula>AND(G$4=TODAY())</formula>
    </cfRule>
    <cfRule type="expression" dxfId="23" priority="20">
      <formula>OR(WEEKDAY(G$4,2)&gt;5,G$4=Fériés)</formula>
    </cfRule>
  </conditionalFormatting>
  <conditionalFormatting sqref="N126:X126">
    <cfRule type="timePeriod" dxfId="22" priority="16" timePeriod="nextWeek">
      <formula>AND(ROUNDDOWN(N126,0)-TODAY()&gt;(7-WEEKDAY(TODAY())),ROUNDDOWN(N126,0)-TODAY()&lt;(15-WEEKDAY(TODAY())))</formula>
    </cfRule>
  </conditionalFormatting>
  <conditionalFormatting sqref="G143:AH159">
    <cfRule type="expression" dxfId="21" priority="12">
      <formula>AND(G143="S")</formula>
    </cfRule>
    <cfRule type="expression" dxfId="20" priority="13">
      <formula>AND(G143="x")</formula>
    </cfRule>
  </conditionalFormatting>
  <conditionalFormatting sqref="G143:AH159">
    <cfRule type="expression" dxfId="19" priority="14">
      <formula>AND(G$4=TODAY())</formula>
    </cfRule>
    <cfRule type="expression" dxfId="18" priority="15">
      <formula>OR(WEEKDAY(G$4,2)&gt;5,G$4=Fériés)</formula>
    </cfRule>
  </conditionalFormatting>
  <conditionalFormatting sqref="N143:X143">
    <cfRule type="timePeriod" dxfId="17" priority="11" timePeriod="nextWeek">
      <formula>AND(ROUNDDOWN(N143,0)-TODAY()&gt;(7-WEEKDAY(TODAY())),ROUNDDOWN(N143,0)-TODAY()&lt;(15-WEEKDAY(TODAY())))</formula>
    </cfRule>
  </conditionalFormatting>
  <conditionalFormatting sqref="G160:AH176">
    <cfRule type="expression" dxfId="16" priority="7">
      <formula>AND(G160="S")</formula>
    </cfRule>
    <cfRule type="expression" dxfId="15" priority="8">
      <formula>AND(G160="x")</formula>
    </cfRule>
  </conditionalFormatting>
  <conditionalFormatting sqref="G160:AH176">
    <cfRule type="expression" dxfId="14" priority="9">
      <formula>AND(G$4=TODAY())</formula>
    </cfRule>
    <cfRule type="expression" dxfId="13" priority="10">
      <formula>OR(WEEKDAY(G$4,2)&gt;5,G$4=Fériés)</formula>
    </cfRule>
  </conditionalFormatting>
  <conditionalFormatting sqref="N160:X160">
    <cfRule type="timePeriod" dxfId="12" priority="6" timePeriod="nextWeek">
      <formula>AND(ROUNDDOWN(N160,0)-TODAY()&gt;(7-WEEKDAY(TODAY())),ROUNDDOWN(N160,0)-TODAY()&lt;(15-WEEKDAY(TODAY())))</formula>
    </cfRule>
  </conditionalFormatting>
  <conditionalFormatting sqref="G177:AH193">
    <cfRule type="expression" dxfId="11" priority="2">
      <formula>AND(G177="S")</formula>
    </cfRule>
    <cfRule type="expression" dxfId="10" priority="3">
      <formula>AND(G177="x")</formula>
    </cfRule>
  </conditionalFormatting>
  <conditionalFormatting sqref="G177:AH193">
    <cfRule type="expression" dxfId="9" priority="4">
      <formula>AND(G$4=TODAY())</formula>
    </cfRule>
    <cfRule type="expression" dxfId="8" priority="5">
      <formula>OR(WEEKDAY(G$4,2)&gt;5,G$4=Fériés)</formula>
    </cfRule>
  </conditionalFormatting>
  <conditionalFormatting sqref="N177:X177">
    <cfRule type="timePeriod" dxfId="7" priority="1" timePeriod="nextWeek">
      <formula>AND(ROUNDDOWN(N177,0)-TODAY()&gt;(7-WEEKDAY(TODAY())),ROUNDDOWN(N177,0)-TODAY()&lt;(15-WEEKDAY(TODAY())))</formula>
    </cfRule>
  </conditionalFormatting>
  <dataValidations count="1">
    <dataValidation type="list" allowBlank="1" showInputMessage="1" showErrorMessage="1" sqref="C193">
      <formula1>opérations</formula1>
    </dataValidation>
  </dataValidations>
  <pageMargins left="0.7" right="0.7" top="0.75" bottom="0.75" header="0.3" footer="0.3"/>
  <pageSetup paperSize="8" orientation="landscape"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AU499"/>
  <sheetViews>
    <sheetView showGridLines="0" showZeros="0" topLeftCell="D4" zoomScale="70" zoomScaleNormal="70" workbookViewId="0">
      <selection activeCell="E34" sqref="E34:E35"/>
    </sheetView>
  </sheetViews>
  <sheetFormatPr baseColWidth="10" defaultRowHeight="15"/>
  <cols>
    <col min="3" max="3" width="49.7109375" bestFit="1" customWidth="1"/>
    <col min="4" max="4" width="15.28515625" bestFit="1" customWidth="1"/>
    <col min="5" max="5" width="16.7109375" bestFit="1" customWidth="1"/>
    <col min="6" max="6" width="10" style="44" bestFit="1" customWidth="1"/>
    <col min="7" max="7" width="12.28515625" bestFit="1" customWidth="1"/>
    <col min="8" max="8" width="17.5703125" bestFit="1" customWidth="1"/>
    <col min="9" max="9" width="20.5703125" bestFit="1" customWidth="1"/>
    <col min="11" max="11" width="44.7109375" bestFit="1" customWidth="1"/>
    <col min="20" max="26" width="11.5703125" style="5"/>
  </cols>
  <sheetData>
    <row r="1" spans="1:47" ht="15.75" thickBot="1">
      <c r="J1" s="100"/>
      <c r="K1" s="100"/>
      <c r="L1" s="100"/>
      <c r="M1" s="100"/>
      <c r="N1" s="100"/>
      <c r="O1" s="100"/>
      <c r="P1" s="100"/>
      <c r="Q1" s="100"/>
      <c r="R1" s="100"/>
      <c r="S1" s="100"/>
      <c r="T1" s="100"/>
      <c r="U1" s="100"/>
      <c r="V1" s="100"/>
      <c r="W1" s="100"/>
      <c r="X1" s="100"/>
      <c r="Y1" s="100"/>
      <c r="Z1" s="100"/>
      <c r="AA1" s="100"/>
      <c r="AB1" s="100"/>
      <c r="AC1" s="100"/>
      <c r="AD1" s="100"/>
      <c r="AE1" s="100"/>
      <c r="AF1" s="100"/>
      <c r="AG1" s="100"/>
      <c r="AH1" s="100"/>
      <c r="AI1" s="100"/>
      <c r="AJ1" s="100"/>
      <c r="AK1" s="100"/>
      <c r="AL1" s="100"/>
      <c r="AM1" s="100"/>
      <c r="AN1" s="100"/>
      <c r="AO1" s="100"/>
      <c r="AP1" s="100"/>
      <c r="AQ1" s="100"/>
      <c r="AR1" s="100"/>
      <c r="AS1" s="100"/>
      <c r="AT1" s="100"/>
      <c r="AU1" s="100"/>
    </row>
    <row r="2" spans="1:47" ht="15.75" thickBot="1">
      <c r="D2" s="94" t="s">
        <v>10</v>
      </c>
      <c r="E2" s="95"/>
      <c r="F2" s="96" t="s">
        <v>9</v>
      </c>
      <c r="G2" s="97"/>
      <c r="H2" s="97"/>
      <c r="I2" s="98"/>
      <c r="J2" s="100"/>
      <c r="K2" s="100"/>
      <c r="L2" s="100"/>
      <c r="M2" s="100"/>
      <c r="N2" s="100"/>
      <c r="O2" s="100"/>
      <c r="P2" s="101" t="s">
        <v>12</v>
      </c>
      <c r="Q2" s="101"/>
      <c r="R2" s="101"/>
      <c r="S2" s="101"/>
      <c r="T2" s="101" t="s">
        <v>13</v>
      </c>
      <c r="U2" s="101"/>
      <c r="V2" s="101"/>
      <c r="W2" s="101"/>
      <c r="X2" s="100"/>
      <c r="Y2" s="102" t="s">
        <v>14</v>
      </c>
      <c r="Z2" s="100"/>
      <c r="AA2" s="100"/>
      <c r="AB2" s="100"/>
      <c r="AC2" s="100"/>
      <c r="AD2" s="100"/>
      <c r="AE2" s="100"/>
      <c r="AF2" s="100"/>
      <c r="AG2" s="100"/>
      <c r="AH2" s="100"/>
      <c r="AI2" s="100"/>
      <c r="AJ2" s="100"/>
      <c r="AK2" s="100"/>
      <c r="AL2" s="100"/>
      <c r="AM2" s="100"/>
      <c r="AN2" s="100"/>
      <c r="AO2" s="100"/>
      <c r="AP2" s="100"/>
      <c r="AQ2" s="100"/>
      <c r="AR2" s="100"/>
      <c r="AS2" s="100"/>
      <c r="AT2" s="100"/>
      <c r="AU2" s="100"/>
    </row>
    <row r="3" spans="1:47" ht="15.75" thickBot="1">
      <c r="C3" s="1" t="s">
        <v>11</v>
      </c>
      <c r="D3" s="20" t="s">
        <v>0</v>
      </c>
      <c r="E3" s="21" t="s">
        <v>1</v>
      </c>
      <c r="F3" s="45" t="s">
        <v>2</v>
      </c>
      <c r="G3" s="22" t="s">
        <v>3</v>
      </c>
      <c r="H3" s="22" t="s">
        <v>4</v>
      </c>
      <c r="I3" s="23" t="s">
        <v>37</v>
      </c>
      <c r="J3" s="100"/>
      <c r="K3" s="100"/>
      <c r="L3" s="100" t="s">
        <v>29</v>
      </c>
      <c r="M3" s="100"/>
      <c r="N3" s="100"/>
      <c r="O3" s="102" t="s">
        <v>33</v>
      </c>
      <c r="P3" s="102" t="s">
        <v>5</v>
      </c>
      <c r="Q3" s="102" t="s">
        <v>6</v>
      </c>
      <c r="R3" s="102" t="s">
        <v>7</v>
      </c>
      <c r="S3" s="102" t="s">
        <v>8</v>
      </c>
      <c r="T3" s="102" t="s">
        <v>33</v>
      </c>
      <c r="U3" s="102" t="s">
        <v>5</v>
      </c>
      <c r="V3" s="102" t="s">
        <v>6</v>
      </c>
      <c r="W3" s="102" t="s">
        <v>7</v>
      </c>
      <c r="X3" s="102" t="s">
        <v>8</v>
      </c>
      <c r="Y3" s="102" t="s">
        <v>15</v>
      </c>
      <c r="Z3" s="100"/>
      <c r="AA3" s="100"/>
      <c r="AB3" s="100"/>
      <c r="AC3" s="100"/>
      <c r="AD3" s="100"/>
      <c r="AE3" s="100"/>
      <c r="AF3" s="100"/>
      <c r="AG3" s="100"/>
      <c r="AH3" s="100"/>
      <c r="AI3" s="100"/>
      <c r="AJ3" s="100"/>
      <c r="AK3" s="100"/>
      <c r="AL3" s="100"/>
      <c r="AM3" s="100"/>
      <c r="AN3" s="100"/>
      <c r="AO3" s="100"/>
      <c r="AP3" s="100"/>
      <c r="AQ3" s="100"/>
      <c r="AR3" s="100"/>
      <c r="AS3" s="100"/>
      <c r="AT3" s="100"/>
      <c r="AU3" s="100"/>
    </row>
    <row r="4" spans="1:47">
      <c r="C4" s="5" t="s">
        <v>62</v>
      </c>
      <c r="D4" s="31">
        <v>42485</v>
      </c>
      <c r="E4" s="33">
        <f t="shared" ref="E4:E67" si="0">IF(OR($D4="",$H4=""),"",$D4+$H4)</f>
        <v>42492</v>
      </c>
      <c r="F4" s="46">
        <v>1</v>
      </c>
      <c r="G4" s="2" t="s">
        <v>30</v>
      </c>
      <c r="H4" s="2">
        <f t="shared" ref="H4:H20" si="1">IF(Y4&gt;0,Y4,"")</f>
        <v>7</v>
      </c>
      <c r="I4" s="6">
        <v>20</v>
      </c>
      <c r="J4" s="100"/>
      <c r="K4" s="100" t="s">
        <v>62</v>
      </c>
      <c r="L4" s="100" t="s">
        <v>30</v>
      </c>
      <c r="M4" s="100"/>
      <c r="N4" s="100"/>
      <c r="O4" s="102">
        <f>IF($G4="Jour(s)",1,0)</f>
        <v>0</v>
      </c>
      <c r="P4" s="102">
        <f>IF($G4="Semaine(s)",1,0)</f>
        <v>1</v>
      </c>
      <c r="Q4" s="102">
        <f t="shared" ref="Q4:Q67" si="2">IF($G4="Mois",1,0)</f>
        <v>0</v>
      </c>
      <c r="R4" s="102">
        <f>IF($G4="Trimestre(s)",1,0)</f>
        <v>0</v>
      </c>
      <c r="S4" s="102">
        <f>IF($G4="Année(s)",1,0)</f>
        <v>0</v>
      </c>
      <c r="T4" s="102">
        <f>IF(O4=1,$F4*1,0)</f>
        <v>0</v>
      </c>
      <c r="U4" s="102">
        <f>IF(P4=1,$F4*7,0)</f>
        <v>7</v>
      </c>
      <c r="V4" s="102">
        <f>IF(Q4=1,$F4*30,0)</f>
        <v>0</v>
      </c>
      <c r="W4" s="102">
        <f>IF(R4=1,$F4*90,0)</f>
        <v>0</v>
      </c>
      <c r="X4" s="102">
        <f>IF(S4=1,$F4*365,0)</f>
        <v>0</v>
      </c>
      <c r="Y4" s="102">
        <f t="shared" ref="Y4:Y67" si="3">IF(AND(F4&gt;1,F4="Années"),"Erreur de saisie",ROUND(SUM($T4:$X4),0))</f>
        <v>7</v>
      </c>
      <c r="Z4" s="100"/>
      <c r="AA4" s="100"/>
      <c r="AB4" s="100"/>
      <c r="AC4" s="100"/>
      <c r="AD4" s="100"/>
      <c r="AE4" s="100"/>
      <c r="AF4" s="100"/>
      <c r="AG4" s="100"/>
      <c r="AH4" s="100"/>
      <c r="AI4" s="100"/>
      <c r="AJ4" s="100"/>
      <c r="AK4" s="100"/>
      <c r="AL4" s="100"/>
      <c r="AM4" s="100"/>
      <c r="AN4" s="100"/>
      <c r="AO4" s="100"/>
      <c r="AP4" s="100"/>
      <c r="AQ4" s="100"/>
      <c r="AR4" s="100"/>
      <c r="AS4" s="100"/>
      <c r="AT4" s="100"/>
      <c r="AU4" s="100"/>
    </row>
    <row r="5" spans="1:47">
      <c r="C5" s="5" t="s">
        <v>63</v>
      </c>
      <c r="D5" s="18"/>
      <c r="E5" s="32"/>
      <c r="F5" s="46">
        <v>1</v>
      </c>
      <c r="G5" s="2" t="s">
        <v>30</v>
      </c>
      <c r="H5" s="2">
        <f t="shared" si="1"/>
        <v>7</v>
      </c>
      <c r="I5" s="6">
        <v>5</v>
      </c>
      <c r="J5" s="100"/>
      <c r="K5" s="100" t="s">
        <v>63</v>
      </c>
      <c r="L5" s="100" t="s">
        <v>6</v>
      </c>
      <c r="M5" s="100"/>
      <c r="N5" s="100"/>
      <c r="O5" s="102">
        <f t="shared" ref="O5:O28" si="4">IF($G5="Jour(s)",1,0)</f>
        <v>0</v>
      </c>
      <c r="P5" s="102">
        <f t="shared" ref="P5:P68" si="5">IF($G5="Semaine(s)",1,0)</f>
        <v>1</v>
      </c>
      <c r="Q5" s="102">
        <f t="shared" si="2"/>
        <v>0</v>
      </c>
      <c r="R5" s="102">
        <f t="shared" ref="R5:R68" si="6">IF($G5="Trimestre(s)",1,0)</f>
        <v>0</v>
      </c>
      <c r="S5" s="102">
        <f t="shared" ref="S5:S68" si="7">IF($G5="Année(s)",1,0)</f>
        <v>0</v>
      </c>
      <c r="T5" s="102">
        <f t="shared" ref="T5:T68" si="8">IF(O5=1,$F5*1,0)</f>
        <v>0</v>
      </c>
      <c r="U5" s="102">
        <f t="shared" ref="U5:U68" si="9">IF(P5=1,$F5*7,0)</f>
        <v>7</v>
      </c>
      <c r="V5" s="102">
        <f t="shared" ref="V5:V68" si="10">IF(Q5=1,$F5*30,0)</f>
        <v>0</v>
      </c>
      <c r="W5" s="102">
        <f t="shared" ref="W5:W68" si="11">IF(R5=1,$F5*90,0)</f>
        <v>0</v>
      </c>
      <c r="X5" s="102">
        <f t="shared" ref="X5:X68" si="12">IF(S5=1,$F5*365,0)</f>
        <v>0</v>
      </c>
      <c r="Y5" s="102">
        <f t="shared" si="3"/>
        <v>7</v>
      </c>
      <c r="Z5" s="100"/>
      <c r="AA5" s="100"/>
      <c r="AB5" s="100"/>
      <c r="AC5" s="100"/>
      <c r="AD5" s="100"/>
      <c r="AE5" s="100"/>
      <c r="AF5" s="100"/>
      <c r="AG5" s="100"/>
      <c r="AH5" s="100"/>
      <c r="AI5" s="100"/>
      <c r="AJ5" s="100"/>
      <c r="AK5" s="100"/>
      <c r="AL5" s="100"/>
      <c r="AM5" s="100"/>
      <c r="AN5" s="100"/>
      <c r="AO5" s="100"/>
      <c r="AP5" s="100"/>
      <c r="AQ5" s="100"/>
      <c r="AR5" s="100"/>
      <c r="AS5" s="100"/>
      <c r="AT5" s="100"/>
      <c r="AU5" s="100"/>
    </row>
    <row r="6" spans="1:47">
      <c r="C6" s="5" t="s">
        <v>64</v>
      </c>
      <c r="D6" s="18"/>
      <c r="E6" s="32" t="str">
        <f t="shared" si="0"/>
        <v/>
      </c>
      <c r="F6" s="46">
        <v>1</v>
      </c>
      <c r="G6" s="2" t="s">
        <v>30</v>
      </c>
      <c r="H6" s="2">
        <f t="shared" si="1"/>
        <v>7</v>
      </c>
      <c r="I6" s="6">
        <v>1</v>
      </c>
      <c r="J6" s="100"/>
      <c r="K6" s="100" t="s">
        <v>64</v>
      </c>
      <c r="L6" s="100" t="s">
        <v>31</v>
      </c>
      <c r="M6" s="100"/>
      <c r="N6" s="100"/>
      <c r="O6" s="102">
        <f t="shared" si="4"/>
        <v>0</v>
      </c>
      <c r="P6" s="102">
        <f t="shared" si="5"/>
        <v>1</v>
      </c>
      <c r="Q6" s="102">
        <f t="shared" si="2"/>
        <v>0</v>
      </c>
      <c r="R6" s="102">
        <f t="shared" si="6"/>
        <v>0</v>
      </c>
      <c r="S6" s="102">
        <f t="shared" si="7"/>
        <v>0</v>
      </c>
      <c r="T6" s="102">
        <f t="shared" si="8"/>
        <v>0</v>
      </c>
      <c r="U6" s="102">
        <f t="shared" si="9"/>
        <v>7</v>
      </c>
      <c r="V6" s="102">
        <f t="shared" si="10"/>
        <v>0</v>
      </c>
      <c r="W6" s="102">
        <f t="shared" si="11"/>
        <v>0</v>
      </c>
      <c r="X6" s="102">
        <f t="shared" si="12"/>
        <v>0</v>
      </c>
      <c r="Y6" s="102">
        <f t="shared" si="3"/>
        <v>7</v>
      </c>
      <c r="Z6" s="100"/>
      <c r="AA6" s="100"/>
      <c r="AB6" s="100"/>
      <c r="AC6" s="100"/>
      <c r="AD6" s="100"/>
      <c r="AE6" s="100"/>
      <c r="AF6" s="100"/>
      <c r="AG6" s="100"/>
      <c r="AH6" s="100"/>
      <c r="AI6" s="100"/>
      <c r="AJ6" s="100"/>
      <c r="AK6" s="100"/>
      <c r="AL6" s="100"/>
      <c r="AM6" s="100"/>
      <c r="AN6" s="100"/>
      <c r="AO6" s="100"/>
      <c r="AP6" s="100"/>
      <c r="AQ6" s="100"/>
      <c r="AR6" s="100"/>
      <c r="AS6" s="100"/>
      <c r="AT6" s="100"/>
      <c r="AU6" s="100"/>
    </row>
    <row r="7" spans="1:47">
      <c r="A7" s="7"/>
      <c r="C7" s="5" t="s">
        <v>65</v>
      </c>
      <c r="D7" s="18"/>
      <c r="E7" s="32" t="str">
        <f t="shared" si="0"/>
        <v/>
      </c>
      <c r="F7" s="46">
        <v>1</v>
      </c>
      <c r="G7" s="2" t="s">
        <v>30</v>
      </c>
      <c r="H7" s="2">
        <f t="shared" si="1"/>
        <v>7</v>
      </c>
      <c r="I7" s="6">
        <v>5</v>
      </c>
      <c r="J7" s="100"/>
      <c r="K7" s="100" t="s">
        <v>65</v>
      </c>
      <c r="L7" s="100" t="s">
        <v>32</v>
      </c>
      <c r="M7" s="100"/>
      <c r="N7" s="100"/>
      <c r="O7" s="102">
        <f t="shared" si="4"/>
        <v>0</v>
      </c>
      <c r="P7" s="102">
        <f t="shared" si="5"/>
        <v>1</v>
      </c>
      <c r="Q7" s="102">
        <f t="shared" si="2"/>
        <v>0</v>
      </c>
      <c r="R7" s="102">
        <f t="shared" si="6"/>
        <v>0</v>
      </c>
      <c r="S7" s="102">
        <f t="shared" si="7"/>
        <v>0</v>
      </c>
      <c r="T7" s="102">
        <f t="shared" si="8"/>
        <v>0</v>
      </c>
      <c r="U7" s="102">
        <f t="shared" si="9"/>
        <v>7</v>
      </c>
      <c r="V7" s="102">
        <f t="shared" si="10"/>
        <v>0</v>
      </c>
      <c r="W7" s="102">
        <f t="shared" si="11"/>
        <v>0</v>
      </c>
      <c r="X7" s="102">
        <f t="shared" si="12"/>
        <v>0</v>
      </c>
      <c r="Y7" s="102">
        <f t="shared" si="3"/>
        <v>7</v>
      </c>
      <c r="Z7" s="100"/>
      <c r="AA7" s="100"/>
      <c r="AB7" s="100"/>
      <c r="AC7" s="100"/>
      <c r="AD7" s="100"/>
      <c r="AE7" s="100"/>
      <c r="AF7" s="100"/>
      <c r="AG7" s="100"/>
      <c r="AH7" s="100"/>
      <c r="AI7" s="100"/>
      <c r="AJ7" s="100"/>
      <c r="AK7" s="100"/>
      <c r="AL7" s="100"/>
      <c r="AM7" s="100"/>
      <c r="AN7" s="100"/>
      <c r="AO7" s="100"/>
      <c r="AP7" s="100"/>
      <c r="AQ7" s="100"/>
      <c r="AR7" s="100"/>
      <c r="AS7" s="100"/>
      <c r="AT7" s="100"/>
      <c r="AU7" s="100"/>
    </row>
    <row r="8" spans="1:47">
      <c r="A8" s="7"/>
      <c r="C8" s="5" t="s">
        <v>66</v>
      </c>
      <c r="D8" s="18"/>
      <c r="E8" s="32" t="str">
        <f t="shared" si="0"/>
        <v/>
      </c>
      <c r="F8" s="46">
        <v>1</v>
      </c>
      <c r="G8" s="2" t="s">
        <v>30</v>
      </c>
      <c r="H8" s="2">
        <f t="shared" si="1"/>
        <v>7</v>
      </c>
      <c r="I8" s="6">
        <v>2</v>
      </c>
      <c r="J8" s="100"/>
      <c r="K8" s="100" t="s">
        <v>66</v>
      </c>
      <c r="L8" s="100"/>
      <c r="M8" s="100"/>
      <c r="N8" s="100"/>
      <c r="O8" s="102">
        <f t="shared" si="4"/>
        <v>0</v>
      </c>
      <c r="P8" s="102">
        <f t="shared" si="5"/>
        <v>1</v>
      </c>
      <c r="Q8" s="102">
        <f t="shared" si="2"/>
        <v>0</v>
      </c>
      <c r="R8" s="102">
        <f t="shared" si="6"/>
        <v>0</v>
      </c>
      <c r="S8" s="102">
        <f t="shared" si="7"/>
        <v>0</v>
      </c>
      <c r="T8" s="102">
        <f t="shared" si="8"/>
        <v>0</v>
      </c>
      <c r="U8" s="102">
        <f t="shared" si="9"/>
        <v>7</v>
      </c>
      <c r="V8" s="102">
        <f t="shared" si="10"/>
        <v>0</v>
      </c>
      <c r="W8" s="102">
        <f t="shared" si="11"/>
        <v>0</v>
      </c>
      <c r="X8" s="102">
        <f t="shared" si="12"/>
        <v>0</v>
      </c>
      <c r="Y8" s="102">
        <f t="shared" si="3"/>
        <v>7</v>
      </c>
      <c r="Z8" s="100"/>
      <c r="AA8" s="100"/>
      <c r="AB8" s="100"/>
      <c r="AC8" s="100"/>
      <c r="AD8" s="100"/>
      <c r="AE8" s="100"/>
      <c r="AF8" s="100"/>
      <c r="AG8" s="100"/>
      <c r="AH8" s="100"/>
      <c r="AI8" s="100"/>
      <c r="AJ8" s="100"/>
      <c r="AK8" s="100"/>
      <c r="AL8" s="100"/>
      <c r="AM8" s="100"/>
      <c r="AN8" s="100"/>
      <c r="AO8" s="100"/>
      <c r="AP8" s="100"/>
      <c r="AQ8" s="100"/>
      <c r="AR8" s="100"/>
      <c r="AS8" s="100"/>
      <c r="AT8" s="100"/>
      <c r="AU8" s="100"/>
    </row>
    <row r="9" spans="1:47">
      <c r="C9" s="5" t="s">
        <v>67</v>
      </c>
      <c r="D9" s="18"/>
      <c r="E9" s="32" t="str">
        <f t="shared" si="0"/>
        <v/>
      </c>
      <c r="F9" s="46">
        <v>1</v>
      </c>
      <c r="G9" s="2" t="s">
        <v>30</v>
      </c>
      <c r="H9" s="2">
        <f t="shared" si="1"/>
        <v>7</v>
      </c>
      <c r="I9" s="6">
        <v>20</v>
      </c>
      <c r="J9" s="100"/>
      <c r="K9" s="100" t="s">
        <v>67</v>
      </c>
      <c r="L9" s="100"/>
      <c r="M9" s="100"/>
      <c r="N9" s="100"/>
      <c r="O9" s="102">
        <f t="shared" si="4"/>
        <v>0</v>
      </c>
      <c r="P9" s="102">
        <f t="shared" si="5"/>
        <v>1</v>
      </c>
      <c r="Q9" s="102">
        <f t="shared" si="2"/>
        <v>0</v>
      </c>
      <c r="R9" s="102">
        <f t="shared" si="6"/>
        <v>0</v>
      </c>
      <c r="S9" s="102">
        <f t="shared" si="7"/>
        <v>0</v>
      </c>
      <c r="T9" s="102">
        <f t="shared" si="8"/>
        <v>0</v>
      </c>
      <c r="U9" s="102">
        <f t="shared" si="9"/>
        <v>7</v>
      </c>
      <c r="V9" s="102">
        <f t="shared" si="10"/>
        <v>0</v>
      </c>
      <c r="W9" s="102">
        <f t="shared" si="11"/>
        <v>0</v>
      </c>
      <c r="X9" s="102">
        <f t="shared" si="12"/>
        <v>0</v>
      </c>
      <c r="Y9" s="102">
        <f t="shared" si="3"/>
        <v>7</v>
      </c>
      <c r="Z9" s="100"/>
      <c r="AA9" s="100"/>
      <c r="AB9" s="100"/>
      <c r="AC9" s="100"/>
      <c r="AD9" s="100"/>
      <c r="AE9" s="100"/>
      <c r="AF9" s="100"/>
      <c r="AG9" s="100"/>
      <c r="AH9" s="100"/>
      <c r="AI9" s="100"/>
      <c r="AJ9" s="100"/>
      <c r="AK9" s="100"/>
      <c r="AL9" s="100"/>
      <c r="AM9" s="100"/>
      <c r="AN9" s="100"/>
      <c r="AO9" s="100"/>
      <c r="AP9" s="100"/>
      <c r="AQ9" s="100"/>
      <c r="AR9" s="100"/>
      <c r="AS9" s="100"/>
      <c r="AT9" s="100"/>
      <c r="AU9" s="100"/>
    </row>
    <row r="10" spans="1:47">
      <c r="C10" s="5" t="s">
        <v>68</v>
      </c>
      <c r="D10" s="18"/>
      <c r="E10" s="32" t="str">
        <f t="shared" si="0"/>
        <v/>
      </c>
      <c r="F10" s="46">
        <v>0.5</v>
      </c>
      <c r="G10" s="2" t="s">
        <v>6</v>
      </c>
      <c r="H10" s="2">
        <f t="shared" si="1"/>
        <v>15</v>
      </c>
      <c r="I10" s="6">
        <v>20</v>
      </c>
      <c r="J10" s="100"/>
      <c r="K10" s="100" t="s">
        <v>68</v>
      </c>
      <c r="L10" s="100"/>
      <c r="M10" s="100"/>
      <c r="N10" s="100"/>
      <c r="O10" s="102">
        <f t="shared" si="4"/>
        <v>0</v>
      </c>
      <c r="P10" s="102">
        <f t="shared" si="5"/>
        <v>0</v>
      </c>
      <c r="Q10" s="102">
        <f t="shared" si="2"/>
        <v>1</v>
      </c>
      <c r="R10" s="102">
        <f t="shared" si="6"/>
        <v>0</v>
      </c>
      <c r="S10" s="102">
        <f t="shared" si="7"/>
        <v>0</v>
      </c>
      <c r="T10" s="102">
        <f t="shared" si="8"/>
        <v>0</v>
      </c>
      <c r="U10" s="102">
        <f t="shared" si="9"/>
        <v>0</v>
      </c>
      <c r="V10" s="102">
        <f t="shared" si="10"/>
        <v>15</v>
      </c>
      <c r="W10" s="102">
        <f t="shared" si="11"/>
        <v>0</v>
      </c>
      <c r="X10" s="102">
        <f t="shared" si="12"/>
        <v>0</v>
      </c>
      <c r="Y10" s="102">
        <f t="shared" si="3"/>
        <v>15</v>
      </c>
      <c r="Z10" s="100"/>
      <c r="AA10" s="100"/>
      <c r="AB10" s="100"/>
      <c r="AC10" s="100"/>
      <c r="AD10" s="100"/>
      <c r="AE10" s="100"/>
      <c r="AF10" s="100"/>
      <c r="AG10" s="100"/>
      <c r="AH10" s="100"/>
      <c r="AI10" s="100"/>
      <c r="AJ10" s="100"/>
      <c r="AK10" s="100"/>
      <c r="AL10" s="100"/>
      <c r="AM10" s="100"/>
      <c r="AN10" s="100"/>
      <c r="AO10" s="100"/>
      <c r="AP10" s="100"/>
      <c r="AQ10" s="100"/>
      <c r="AR10" s="100"/>
      <c r="AS10" s="100"/>
      <c r="AT10" s="100"/>
      <c r="AU10" s="100"/>
    </row>
    <row r="11" spans="1:47">
      <c r="C11" s="5" t="s">
        <v>69</v>
      </c>
      <c r="D11" s="18"/>
      <c r="E11" s="32" t="str">
        <f t="shared" si="0"/>
        <v/>
      </c>
      <c r="F11" s="46">
        <v>0.5</v>
      </c>
      <c r="G11" s="2" t="s">
        <v>6</v>
      </c>
      <c r="H11" s="2">
        <f t="shared" si="1"/>
        <v>15</v>
      </c>
      <c r="I11" s="6">
        <v>10</v>
      </c>
      <c r="J11" s="100"/>
      <c r="K11" s="100" t="s">
        <v>69</v>
      </c>
      <c r="L11" s="100"/>
      <c r="M11" s="100"/>
      <c r="N11" s="100"/>
      <c r="O11" s="102">
        <f t="shared" si="4"/>
        <v>0</v>
      </c>
      <c r="P11" s="102">
        <f t="shared" si="5"/>
        <v>0</v>
      </c>
      <c r="Q11" s="102">
        <f t="shared" si="2"/>
        <v>1</v>
      </c>
      <c r="R11" s="102">
        <f t="shared" si="6"/>
        <v>0</v>
      </c>
      <c r="S11" s="102">
        <f t="shared" si="7"/>
        <v>0</v>
      </c>
      <c r="T11" s="102">
        <f t="shared" si="8"/>
        <v>0</v>
      </c>
      <c r="U11" s="102">
        <f t="shared" si="9"/>
        <v>0</v>
      </c>
      <c r="V11" s="102">
        <f t="shared" si="10"/>
        <v>15</v>
      </c>
      <c r="W11" s="102">
        <f t="shared" si="11"/>
        <v>0</v>
      </c>
      <c r="X11" s="102">
        <f t="shared" si="12"/>
        <v>0</v>
      </c>
      <c r="Y11" s="102">
        <f t="shared" si="3"/>
        <v>15</v>
      </c>
      <c r="Z11" s="100"/>
      <c r="AA11" s="100"/>
      <c r="AB11" s="100"/>
      <c r="AC11" s="100"/>
      <c r="AD11" s="100"/>
      <c r="AE11" s="100"/>
      <c r="AF11" s="100"/>
      <c r="AG11" s="100"/>
      <c r="AH11" s="100"/>
      <c r="AI11" s="100"/>
      <c r="AJ11" s="100"/>
      <c r="AK11" s="100"/>
      <c r="AL11" s="100"/>
      <c r="AM11" s="100"/>
      <c r="AN11" s="100"/>
      <c r="AO11" s="100"/>
      <c r="AP11" s="100"/>
      <c r="AQ11" s="100"/>
      <c r="AR11" s="100"/>
      <c r="AS11" s="100"/>
      <c r="AT11" s="100"/>
      <c r="AU11" s="100"/>
    </row>
    <row r="12" spans="1:47">
      <c r="C12" s="5" t="s">
        <v>70</v>
      </c>
      <c r="D12" s="18"/>
      <c r="E12" s="32" t="str">
        <f t="shared" si="0"/>
        <v/>
      </c>
      <c r="F12" s="46">
        <v>1</v>
      </c>
      <c r="G12" s="2" t="s">
        <v>30</v>
      </c>
      <c r="H12" s="2">
        <f t="shared" si="1"/>
        <v>7</v>
      </c>
      <c r="I12" s="6">
        <v>2</v>
      </c>
      <c r="J12" s="100"/>
      <c r="K12" s="100" t="s">
        <v>70</v>
      </c>
      <c r="L12" s="100"/>
      <c r="M12" s="100"/>
      <c r="N12" s="100"/>
      <c r="O12" s="102">
        <f t="shared" si="4"/>
        <v>0</v>
      </c>
      <c r="P12" s="102">
        <f t="shared" si="5"/>
        <v>1</v>
      </c>
      <c r="Q12" s="102">
        <f t="shared" si="2"/>
        <v>0</v>
      </c>
      <c r="R12" s="102">
        <f t="shared" si="6"/>
        <v>0</v>
      </c>
      <c r="S12" s="102">
        <f t="shared" si="7"/>
        <v>0</v>
      </c>
      <c r="T12" s="102">
        <f t="shared" si="8"/>
        <v>0</v>
      </c>
      <c r="U12" s="102">
        <f t="shared" si="9"/>
        <v>7</v>
      </c>
      <c r="V12" s="102">
        <f t="shared" si="10"/>
        <v>0</v>
      </c>
      <c r="W12" s="102">
        <f t="shared" si="11"/>
        <v>0</v>
      </c>
      <c r="X12" s="102">
        <f t="shared" si="12"/>
        <v>0</v>
      </c>
      <c r="Y12" s="102">
        <f t="shared" si="3"/>
        <v>7</v>
      </c>
      <c r="Z12" s="100"/>
      <c r="AA12" s="100"/>
      <c r="AB12" s="100"/>
      <c r="AC12" s="100"/>
      <c r="AD12" s="100"/>
      <c r="AE12" s="100"/>
      <c r="AF12" s="100"/>
      <c r="AG12" s="100"/>
      <c r="AH12" s="100"/>
      <c r="AI12" s="100"/>
      <c r="AJ12" s="100"/>
      <c r="AK12" s="100"/>
      <c r="AL12" s="100"/>
      <c r="AM12" s="100"/>
      <c r="AN12" s="100"/>
      <c r="AO12" s="100"/>
      <c r="AP12" s="100"/>
      <c r="AQ12" s="100"/>
      <c r="AR12" s="100"/>
      <c r="AS12" s="100"/>
      <c r="AT12" s="100"/>
      <c r="AU12" s="100"/>
    </row>
    <row r="13" spans="1:47">
      <c r="C13" s="5" t="s">
        <v>71</v>
      </c>
      <c r="D13" s="32"/>
      <c r="E13" s="32" t="str">
        <f t="shared" si="0"/>
        <v/>
      </c>
      <c r="F13" s="46">
        <v>1</v>
      </c>
      <c r="G13" s="2" t="s">
        <v>30</v>
      </c>
      <c r="H13" s="2">
        <f t="shared" si="1"/>
        <v>7</v>
      </c>
      <c r="I13" s="6">
        <v>2</v>
      </c>
      <c r="J13" s="100"/>
      <c r="K13" s="100" t="s">
        <v>71</v>
      </c>
      <c r="L13" s="100"/>
      <c r="M13" s="100"/>
      <c r="N13" s="100"/>
      <c r="O13" s="102">
        <f t="shared" si="4"/>
        <v>0</v>
      </c>
      <c r="P13" s="102">
        <f t="shared" si="5"/>
        <v>1</v>
      </c>
      <c r="Q13" s="102">
        <f t="shared" si="2"/>
        <v>0</v>
      </c>
      <c r="R13" s="102">
        <f t="shared" si="6"/>
        <v>0</v>
      </c>
      <c r="S13" s="102">
        <f t="shared" si="7"/>
        <v>0</v>
      </c>
      <c r="T13" s="102">
        <f t="shared" si="8"/>
        <v>0</v>
      </c>
      <c r="U13" s="102">
        <f t="shared" si="9"/>
        <v>7</v>
      </c>
      <c r="V13" s="102">
        <f t="shared" si="10"/>
        <v>0</v>
      </c>
      <c r="W13" s="102">
        <f t="shared" si="11"/>
        <v>0</v>
      </c>
      <c r="X13" s="102">
        <f t="shared" si="12"/>
        <v>0</v>
      </c>
      <c r="Y13" s="102">
        <f t="shared" si="3"/>
        <v>7</v>
      </c>
      <c r="Z13" s="100"/>
      <c r="AA13" s="100"/>
      <c r="AB13" s="100"/>
      <c r="AC13" s="100"/>
      <c r="AD13" s="100"/>
      <c r="AE13" s="100"/>
      <c r="AF13" s="100"/>
      <c r="AG13" s="100"/>
      <c r="AH13" s="100"/>
      <c r="AI13" s="100"/>
      <c r="AJ13" s="100"/>
      <c r="AK13" s="100"/>
      <c r="AL13" s="100"/>
      <c r="AM13" s="100"/>
      <c r="AN13" s="100"/>
      <c r="AO13" s="100"/>
      <c r="AP13" s="100"/>
      <c r="AQ13" s="100"/>
      <c r="AR13" s="100"/>
      <c r="AS13" s="100"/>
      <c r="AT13" s="100"/>
      <c r="AU13" s="100"/>
    </row>
    <row r="14" spans="1:47">
      <c r="C14" s="5" t="s">
        <v>72</v>
      </c>
      <c r="D14" s="32"/>
      <c r="E14" s="32" t="str">
        <f t="shared" si="0"/>
        <v/>
      </c>
      <c r="F14" s="46">
        <v>1</v>
      </c>
      <c r="G14" s="2" t="s">
        <v>30</v>
      </c>
      <c r="H14" s="2">
        <f t="shared" si="1"/>
        <v>7</v>
      </c>
      <c r="I14" s="6">
        <v>5</v>
      </c>
      <c r="J14" s="100"/>
      <c r="K14" s="100" t="s">
        <v>72</v>
      </c>
      <c r="L14" s="100"/>
      <c r="M14" s="100"/>
      <c r="N14" s="100"/>
      <c r="O14" s="102">
        <f t="shared" si="4"/>
        <v>0</v>
      </c>
      <c r="P14" s="102">
        <f t="shared" si="5"/>
        <v>1</v>
      </c>
      <c r="Q14" s="102">
        <f t="shared" si="2"/>
        <v>0</v>
      </c>
      <c r="R14" s="102">
        <f t="shared" si="6"/>
        <v>0</v>
      </c>
      <c r="S14" s="102">
        <f t="shared" si="7"/>
        <v>0</v>
      </c>
      <c r="T14" s="102">
        <f t="shared" si="8"/>
        <v>0</v>
      </c>
      <c r="U14" s="102">
        <f t="shared" si="9"/>
        <v>7</v>
      </c>
      <c r="V14" s="102">
        <f t="shared" si="10"/>
        <v>0</v>
      </c>
      <c r="W14" s="102">
        <f t="shared" si="11"/>
        <v>0</v>
      </c>
      <c r="X14" s="102">
        <f t="shared" si="12"/>
        <v>0</v>
      </c>
      <c r="Y14" s="102">
        <f t="shared" si="3"/>
        <v>7</v>
      </c>
      <c r="Z14" s="100"/>
      <c r="AA14" s="100"/>
      <c r="AB14" s="100"/>
      <c r="AC14" s="100"/>
      <c r="AD14" s="100"/>
      <c r="AE14" s="100"/>
      <c r="AF14" s="100"/>
      <c r="AG14" s="100"/>
      <c r="AH14" s="100"/>
      <c r="AI14" s="100"/>
      <c r="AJ14" s="100"/>
      <c r="AK14" s="100"/>
      <c r="AL14" s="100"/>
      <c r="AM14" s="100"/>
      <c r="AN14" s="100"/>
      <c r="AO14" s="100"/>
      <c r="AP14" s="100"/>
      <c r="AQ14" s="100"/>
      <c r="AR14" s="100"/>
      <c r="AS14" s="100"/>
      <c r="AT14" s="100"/>
      <c r="AU14" s="100"/>
    </row>
    <row r="15" spans="1:47">
      <c r="C15" s="5" t="s">
        <v>73</v>
      </c>
      <c r="D15" s="32"/>
      <c r="E15" s="32" t="str">
        <f t="shared" si="0"/>
        <v/>
      </c>
      <c r="F15" s="46">
        <v>1</v>
      </c>
      <c r="G15" s="2" t="s">
        <v>30</v>
      </c>
      <c r="H15" s="2">
        <f t="shared" si="1"/>
        <v>7</v>
      </c>
      <c r="I15" s="6">
        <v>5</v>
      </c>
      <c r="J15" s="100"/>
      <c r="K15" s="100" t="s">
        <v>73</v>
      </c>
      <c r="L15" s="100"/>
      <c r="M15" s="100"/>
      <c r="N15" s="100"/>
      <c r="O15" s="102">
        <f t="shared" si="4"/>
        <v>0</v>
      </c>
      <c r="P15" s="102">
        <f t="shared" si="5"/>
        <v>1</v>
      </c>
      <c r="Q15" s="102">
        <f t="shared" si="2"/>
        <v>0</v>
      </c>
      <c r="R15" s="102">
        <f t="shared" si="6"/>
        <v>0</v>
      </c>
      <c r="S15" s="102">
        <f t="shared" si="7"/>
        <v>0</v>
      </c>
      <c r="T15" s="102">
        <f t="shared" si="8"/>
        <v>0</v>
      </c>
      <c r="U15" s="102">
        <f t="shared" si="9"/>
        <v>7</v>
      </c>
      <c r="V15" s="102">
        <f t="shared" si="10"/>
        <v>0</v>
      </c>
      <c r="W15" s="102">
        <f t="shared" si="11"/>
        <v>0</v>
      </c>
      <c r="X15" s="102">
        <f t="shared" si="12"/>
        <v>0</v>
      </c>
      <c r="Y15" s="102">
        <f t="shared" si="3"/>
        <v>7</v>
      </c>
      <c r="Z15" s="100"/>
      <c r="AA15" s="100"/>
      <c r="AB15" s="100"/>
      <c r="AC15" s="100"/>
      <c r="AD15" s="100"/>
      <c r="AE15" s="100"/>
      <c r="AF15" s="100"/>
      <c r="AG15" s="100"/>
      <c r="AH15" s="100"/>
      <c r="AI15" s="100"/>
      <c r="AJ15" s="100"/>
      <c r="AK15" s="100"/>
      <c r="AL15" s="100"/>
      <c r="AM15" s="100"/>
      <c r="AN15" s="100"/>
      <c r="AO15" s="100"/>
      <c r="AP15" s="100"/>
      <c r="AQ15" s="100"/>
      <c r="AR15" s="100"/>
      <c r="AS15" s="100"/>
      <c r="AT15" s="100"/>
      <c r="AU15" s="100"/>
    </row>
    <row r="16" spans="1:47">
      <c r="C16" s="5" t="s">
        <v>74</v>
      </c>
      <c r="D16" s="32"/>
      <c r="E16" s="32" t="str">
        <f t="shared" si="0"/>
        <v/>
      </c>
      <c r="F16" s="46">
        <v>1</v>
      </c>
      <c r="G16" s="2" t="s">
        <v>30</v>
      </c>
      <c r="H16" s="2">
        <f t="shared" si="1"/>
        <v>7</v>
      </c>
      <c r="I16" s="6">
        <v>5</v>
      </c>
      <c r="J16" s="100"/>
      <c r="K16" s="100" t="s">
        <v>74</v>
      </c>
      <c r="L16" s="100"/>
      <c r="M16" s="100"/>
      <c r="N16" s="100"/>
      <c r="O16" s="102">
        <f t="shared" si="4"/>
        <v>0</v>
      </c>
      <c r="P16" s="102">
        <f t="shared" si="5"/>
        <v>1</v>
      </c>
      <c r="Q16" s="102">
        <f t="shared" si="2"/>
        <v>0</v>
      </c>
      <c r="R16" s="102">
        <f t="shared" si="6"/>
        <v>0</v>
      </c>
      <c r="S16" s="102">
        <f t="shared" si="7"/>
        <v>0</v>
      </c>
      <c r="T16" s="102">
        <f t="shared" si="8"/>
        <v>0</v>
      </c>
      <c r="U16" s="102">
        <f t="shared" si="9"/>
        <v>7</v>
      </c>
      <c r="V16" s="102">
        <f t="shared" si="10"/>
        <v>0</v>
      </c>
      <c r="W16" s="102">
        <f t="shared" si="11"/>
        <v>0</v>
      </c>
      <c r="X16" s="102">
        <f t="shared" si="12"/>
        <v>0</v>
      </c>
      <c r="Y16" s="102">
        <f t="shared" si="3"/>
        <v>7</v>
      </c>
      <c r="Z16" s="100"/>
      <c r="AA16" s="100"/>
      <c r="AB16" s="100"/>
      <c r="AC16" s="100"/>
      <c r="AD16" s="100"/>
      <c r="AE16" s="100"/>
      <c r="AF16" s="100"/>
      <c r="AG16" s="100"/>
      <c r="AH16" s="100"/>
      <c r="AI16" s="100"/>
      <c r="AJ16" s="100"/>
      <c r="AK16" s="100"/>
      <c r="AL16" s="100"/>
      <c r="AM16" s="100"/>
      <c r="AN16" s="100"/>
      <c r="AO16" s="100"/>
      <c r="AP16" s="100"/>
      <c r="AQ16" s="100"/>
      <c r="AR16" s="100"/>
      <c r="AS16" s="100"/>
      <c r="AT16" s="100"/>
      <c r="AU16" s="100"/>
    </row>
    <row r="17" spans="3:47">
      <c r="C17" s="5" t="s">
        <v>75</v>
      </c>
      <c r="D17" s="32"/>
      <c r="E17" s="32" t="str">
        <f t="shared" si="0"/>
        <v/>
      </c>
      <c r="F17" s="46">
        <v>1</v>
      </c>
      <c r="G17" s="2" t="s">
        <v>30</v>
      </c>
      <c r="H17" s="2">
        <f t="shared" si="1"/>
        <v>7</v>
      </c>
      <c r="I17" s="6">
        <v>5</v>
      </c>
      <c r="J17" s="100"/>
      <c r="K17" s="100" t="s">
        <v>75</v>
      </c>
      <c r="L17" s="100"/>
      <c r="M17" s="100"/>
      <c r="N17" s="100"/>
      <c r="O17" s="102">
        <f t="shared" si="4"/>
        <v>0</v>
      </c>
      <c r="P17" s="102">
        <f t="shared" si="5"/>
        <v>1</v>
      </c>
      <c r="Q17" s="102">
        <f t="shared" si="2"/>
        <v>0</v>
      </c>
      <c r="R17" s="102">
        <f t="shared" si="6"/>
        <v>0</v>
      </c>
      <c r="S17" s="102">
        <f t="shared" si="7"/>
        <v>0</v>
      </c>
      <c r="T17" s="102">
        <f t="shared" si="8"/>
        <v>0</v>
      </c>
      <c r="U17" s="102">
        <f t="shared" si="9"/>
        <v>7</v>
      </c>
      <c r="V17" s="102">
        <f t="shared" si="10"/>
        <v>0</v>
      </c>
      <c r="W17" s="102">
        <f t="shared" si="11"/>
        <v>0</v>
      </c>
      <c r="X17" s="102">
        <f t="shared" si="12"/>
        <v>0</v>
      </c>
      <c r="Y17" s="102">
        <f t="shared" si="3"/>
        <v>7</v>
      </c>
      <c r="Z17" s="100"/>
      <c r="AA17" s="100"/>
      <c r="AB17" s="100"/>
      <c r="AC17" s="100"/>
      <c r="AD17" s="100"/>
      <c r="AE17" s="100"/>
      <c r="AF17" s="100"/>
      <c r="AG17" s="100"/>
      <c r="AH17" s="100"/>
      <c r="AI17" s="100"/>
      <c r="AJ17" s="100"/>
      <c r="AK17" s="100"/>
      <c r="AL17" s="100"/>
      <c r="AM17" s="100"/>
      <c r="AN17" s="100"/>
      <c r="AO17" s="100"/>
      <c r="AP17" s="100"/>
      <c r="AQ17" s="100"/>
      <c r="AR17" s="100"/>
      <c r="AS17" s="100"/>
      <c r="AT17" s="100"/>
      <c r="AU17" s="100"/>
    </row>
    <row r="18" spans="3:47">
      <c r="C18" s="5" t="s">
        <v>76</v>
      </c>
      <c r="D18" s="32"/>
      <c r="E18" s="32" t="str">
        <f t="shared" si="0"/>
        <v/>
      </c>
      <c r="F18" s="46">
        <v>1</v>
      </c>
      <c r="G18" s="2" t="s">
        <v>30</v>
      </c>
      <c r="H18" s="2">
        <f t="shared" si="1"/>
        <v>7</v>
      </c>
      <c r="I18" s="6">
        <v>1</v>
      </c>
      <c r="J18" s="100"/>
      <c r="K18" s="100" t="s">
        <v>76</v>
      </c>
      <c r="L18" s="100"/>
      <c r="M18" s="100"/>
      <c r="N18" s="100"/>
      <c r="O18" s="102">
        <f t="shared" si="4"/>
        <v>0</v>
      </c>
      <c r="P18" s="102">
        <f t="shared" si="5"/>
        <v>1</v>
      </c>
      <c r="Q18" s="102">
        <f t="shared" si="2"/>
        <v>0</v>
      </c>
      <c r="R18" s="102">
        <f t="shared" si="6"/>
        <v>0</v>
      </c>
      <c r="S18" s="102">
        <f t="shared" si="7"/>
        <v>0</v>
      </c>
      <c r="T18" s="102">
        <f t="shared" si="8"/>
        <v>0</v>
      </c>
      <c r="U18" s="102">
        <f t="shared" si="9"/>
        <v>7</v>
      </c>
      <c r="V18" s="102">
        <f t="shared" si="10"/>
        <v>0</v>
      </c>
      <c r="W18" s="102">
        <f t="shared" si="11"/>
        <v>0</v>
      </c>
      <c r="X18" s="102">
        <f t="shared" si="12"/>
        <v>0</v>
      </c>
      <c r="Y18" s="102">
        <f t="shared" si="3"/>
        <v>7</v>
      </c>
      <c r="Z18" s="100"/>
      <c r="AA18" s="100"/>
      <c r="AB18" s="100"/>
      <c r="AC18" s="100"/>
      <c r="AD18" s="100"/>
      <c r="AE18" s="100"/>
      <c r="AF18" s="100"/>
      <c r="AG18" s="100"/>
      <c r="AH18" s="100"/>
      <c r="AI18" s="100"/>
      <c r="AJ18" s="100"/>
      <c r="AK18" s="100"/>
      <c r="AL18" s="100"/>
      <c r="AM18" s="100"/>
      <c r="AN18" s="100"/>
      <c r="AO18" s="100"/>
      <c r="AP18" s="100"/>
      <c r="AQ18" s="100"/>
      <c r="AR18" s="100"/>
      <c r="AS18" s="100"/>
      <c r="AT18" s="100"/>
      <c r="AU18" s="100"/>
    </row>
    <row r="19" spans="3:47">
      <c r="C19" s="5" t="s">
        <v>77</v>
      </c>
      <c r="D19" s="32"/>
      <c r="E19" s="32" t="str">
        <f t="shared" si="0"/>
        <v/>
      </c>
      <c r="F19" s="46">
        <v>1</v>
      </c>
      <c r="G19" s="2" t="s">
        <v>6</v>
      </c>
      <c r="H19" s="2">
        <f t="shared" si="1"/>
        <v>30</v>
      </c>
      <c r="I19" s="6">
        <v>15</v>
      </c>
      <c r="J19" s="100"/>
      <c r="K19" s="100" t="s">
        <v>77</v>
      </c>
      <c r="L19" s="100"/>
      <c r="M19" s="100"/>
      <c r="N19" s="100"/>
      <c r="O19" s="102">
        <f t="shared" si="4"/>
        <v>0</v>
      </c>
      <c r="P19" s="102">
        <f t="shared" si="5"/>
        <v>0</v>
      </c>
      <c r="Q19" s="102">
        <f t="shared" si="2"/>
        <v>1</v>
      </c>
      <c r="R19" s="102">
        <f t="shared" si="6"/>
        <v>0</v>
      </c>
      <c r="S19" s="102">
        <f t="shared" si="7"/>
        <v>0</v>
      </c>
      <c r="T19" s="102">
        <f t="shared" si="8"/>
        <v>0</v>
      </c>
      <c r="U19" s="102">
        <f t="shared" si="9"/>
        <v>0</v>
      </c>
      <c r="V19" s="102">
        <f t="shared" si="10"/>
        <v>30</v>
      </c>
      <c r="W19" s="102">
        <f t="shared" si="11"/>
        <v>0</v>
      </c>
      <c r="X19" s="102">
        <f t="shared" si="12"/>
        <v>0</v>
      </c>
      <c r="Y19" s="102">
        <f t="shared" si="3"/>
        <v>30</v>
      </c>
      <c r="Z19" s="100"/>
      <c r="AA19" s="100"/>
      <c r="AB19" s="100"/>
      <c r="AC19" s="100"/>
      <c r="AD19" s="100"/>
      <c r="AE19" s="100"/>
      <c r="AF19" s="100"/>
      <c r="AG19" s="100"/>
      <c r="AH19" s="100"/>
      <c r="AI19" s="100"/>
      <c r="AJ19" s="100"/>
      <c r="AK19" s="100"/>
      <c r="AL19" s="100"/>
      <c r="AM19" s="100"/>
      <c r="AN19" s="100"/>
      <c r="AO19" s="100"/>
      <c r="AP19" s="100"/>
      <c r="AQ19" s="100"/>
      <c r="AR19" s="100"/>
      <c r="AS19" s="100"/>
      <c r="AT19" s="100"/>
      <c r="AU19" s="100"/>
    </row>
    <row r="20" spans="3:47" ht="15.75" thickBot="1">
      <c r="C20" s="84"/>
      <c r="D20" s="75"/>
      <c r="E20" s="75" t="str">
        <f t="shared" si="0"/>
        <v/>
      </c>
      <c r="F20" s="76"/>
      <c r="G20" s="8"/>
      <c r="H20" s="8" t="str">
        <f t="shared" si="1"/>
        <v/>
      </c>
      <c r="I20" s="77"/>
      <c r="J20" s="100"/>
      <c r="K20" s="100"/>
      <c r="L20" s="100"/>
      <c r="M20" s="100"/>
      <c r="N20" s="100"/>
      <c r="O20" s="102">
        <f t="shared" si="4"/>
        <v>0</v>
      </c>
      <c r="P20" s="102">
        <f t="shared" si="5"/>
        <v>0</v>
      </c>
      <c r="Q20" s="102">
        <f t="shared" si="2"/>
        <v>0</v>
      </c>
      <c r="R20" s="102">
        <f t="shared" si="6"/>
        <v>0</v>
      </c>
      <c r="S20" s="102">
        <f t="shared" si="7"/>
        <v>0</v>
      </c>
      <c r="T20" s="102">
        <f t="shared" si="8"/>
        <v>0</v>
      </c>
      <c r="U20" s="102">
        <f t="shared" si="9"/>
        <v>0</v>
      </c>
      <c r="V20" s="102">
        <f t="shared" si="10"/>
        <v>0</v>
      </c>
      <c r="W20" s="102">
        <f t="shared" si="11"/>
        <v>0</v>
      </c>
      <c r="X20" s="102">
        <f t="shared" si="12"/>
        <v>0</v>
      </c>
      <c r="Y20" s="102">
        <f t="shared" si="3"/>
        <v>0</v>
      </c>
      <c r="Z20" s="100"/>
      <c r="AA20" s="100"/>
      <c r="AB20" s="100"/>
      <c r="AC20" s="100"/>
      <c r="AD20" s="100"/>
      <c r="AE20" s="100"/>
      <c r="AF20" s="100"/>
      <c r="AG20" s="100"/>
      <c r="AH20" s="100"/>
      <c r="AI20" s="100"/>
      <c r="AJ20" s="100"/>
      <c r="AK20" s="100"/>
      <c r="AL20" s="100"/>
      <c r="AM20" s="100"/>
      <c r="AN20" s="100"/>
      <c r="AO20" s="100"/>
      <c r="AP20" s="100"/>
      <c r="AQ20" s="100"/>
      <c r="AR20" s="100"/>
      <c r="AS20" s="100"/>
      <c r="AT20" s="100"/>
      <c r="AU20" s="100"/>
    </row>
    <row r="21" spans="3:47">
      <c r="C21" s="5" t="s">
        <v>216</v>
      </c>
      <c r="D21" s="31"/>
      <c r="E21" s="33" t="str">
        <f t="shared" si="0"/>
        <v/>
      </c>
      <c r="F21" s="46">
        <v>1</v>
      </c>
      <c r="G21" s="2" t="s">
        <v>30</v>
      </c>
      <c r="H21" s="2">
        <f t="shared" ref="H21:H84" si="13">IF(Y21&gt;0,Y21,"")</f>
        <v>7</v>
      </c>
      <c r="I21" s="6">
        <v>20</v>
      </c>
      <c r="J21" s="100"/>
      <c r="K21" s="100" t="s">
        <v>216</v>
      </c>
      <c r="L21" s="100"/>
      <c r="M21" s="100"/>
      <c r="N21" s="100"/>
      <c r="O21" s="102">
        <f t="shared" si="4"/>
        <v>0</v>
      </c>
      <c r="P21" s="102">
        <f t="shared" si="5"/>
        <v>1</v>
      </c>
      <c r="Q21" s="102">
        <f t="shared" si="2"/>
        <v>0</v>
      </c>
      <c r="R21" s="102">
        <f t="shared" si="6"/>
        <v>0</v>
      </c>
      <c r="S21" s="102">
        <f t="shared" si="7"/>
        <v>0</v>
      </c>
      <c r="T21" s="102">
        <f t="shared" si="8"/>
        <v>0</v>
      </c>
      <c r="U21" s="102">
        <f t="shared" si="9"/>
        <v>7</v>
      </c>
      <c r="V21" s="102">
        <f t="shared" si="10"/>
        <v>0</v>
      </c>
      <c r="W21" s="102">
        <f t="shared" si="11"/>
        <v>0</v>
      </c>
      <c r="X21" s="102">
        <f t="shared" si="12"/>
        <v>0</v>
      </c>
      <c r="Y21" s="102">
        <f t="shared" si="3"/>
        <v>7</v>
      </c>
      <c r="Z21" s="100"/>
      <c r="AA21" s="100"/>
      <c r="AB21" s="100"/>
      <c r="AC21" s="100"/>
      <c r="AD21" s="100"/>
      <c r="AE21" s="100"/>
      <c r="AF21" s="100"/>
      <c r="AG21" s="100"/>
      <c r="AH21" s="100"/>
      <c r="AI21" s="100"/>
      <c r="AJ21" s="100"/>
      <c r="AK21" s="100"/>
      <c r="AL21" s="100"/>
      <c r="AM21" s="100"/>
      <c r="AN21" s="100"/>
      <c r="AO21" s="100"/>
      <c r="AP21" s="100"/>
      <c r="AQ21" s="100"/>
      <c r="AR21" s="100"/>
      <c r="AS21" s="100"/>
      <c r="AT21" s="100"/>
      <c r="AU21" s="100"/>
    </row>
    <row r="22" spans="3:47">
      <c r="C22" s="5" t="s">
        <v>217</v>
      </c>
      <c r="D22" s="18"/>
      <c r="E22" s="32"/>
      <c r="F22" s="46">
        <v>1</v>
      </c>
      <c r="G22" s="2" t="s">
        <v>30</v>
      </c>
      <c r="H22" s="2">
        <f t="shared" si="13"/>
        <v>7</v>
      </c>
      <c r="I22" s="6">
        <v>5</v>
      </c>
      <c r="J22" s="100"/>
      <c r="K22" s="100" t="s">
        <v>217</v>
      </c>
      <c r="L22" s="100"/>
      <c r="M22" s="100"/>
      <c r="N22" s="100"/>
      <c r="O22" s="102">
        <f t="shared" si="4"/>
        <v>0</v>
      </c>
      <c r="P22" s="102">
        <f t="shared" si="5"/>
        <v>1</v>
      </c>
      <c r="Q22" s="102">
        <f t="shared" si="2"/>
        <v>0</v>
      </c>
      <c r="R22" s="102">
        <f t="shared" si="6"/>
        <v>0</v>
      </c>
      <c r="S22" s="102">
        <f t="shared" si="7"/>
        <v>0</v>
      </c>
      <c r="T22" s="102">
        <f t="shared" si="8"/>
        <v>0</v>
      </c>
      <c r="U22" s="102">
        <f t="shared" si="9"/>
        <v>7</v>
      </c>
      <c r="V22" s="102">
        <f t="shared" si="10"/>
        <v>0</v>
      </c>
      <c r="W22" s="102">
        <f t="shared" si="11"/>
        <v>0</v>
      </c>
      <c r="X22" s="102">
        <f t="shared" si="12"/>
        <v>0</v>
      </c>
      <c r="Y22" s="102">
        <f t="shared" si="3"/>
        <v>7</v>
      </c>
      <c r="Z22" s="100"/>
      <c r="AA22" s="100"/>
      <c r="AB22" s="100"/>
      <c r="AC22" s="100"/>
      <c r="AD22" s="100"/>
      <c r="AE22" s="100"/>
      <c r="AF22" s="100"/>
      <c r="AG22" s="100"/>
      <c r="AH22" s="100"/>
      <c r="AI22" s="100"/>
      <c r="AJ22" s="100"/>
      <c r="AK22" s="100"/>
      <c r="AL22" s="100"/>
      <c r="AM22" s="100"/>
      <c r="AN22" s="100"/>
      <c r="AO22" s="100"/>
      <c r="AP22" s="100"/>
      <c r="AQ22" s="100"/>
      <c r="AR22" s="100"/>
      <c r="AS22" s="100"/>
      <c r="AT22" s="100"/>
      <c r="AU22" s="100"/>
    </row>
    <row r="23" spans="3:47">
      <c r="C23" s="5" t="s">
        <v>218</v>
      </c>
      <c r="D23" s="18"/>
      <c r="E23" s="32" t="str">
        <f t="shared" si="0"/>
        <v/>
      </c>
      <c r="F23" s="46">
        <v>1</v>
      </c>
      <c r="G23" s="2" t="s">
        <v>30</v>
      </c>
      <c r="H23" s="2">
        <f t="shared" si="13"/>
        <v>7</v>
      </c>
      <c r="I23" s="6">
        <v>1</v>
      </c>
      <c r="J23" s="100"/>
      <c r="K23" s="100" t="s">
        <v>218</v>
      </c>
      <c r="L23" s="100"/>
      <c r="M23" s="100"/>
      <c r="N23" s="100"/>
      <c r="O23" s="102">
        <f t="shared" si="4"/>
        <v>0</v>
      </c>
      <c r="P23" s="102">
        <f t="shared" si="5"/>
        <v>1</v>
      </c>
      <c r="Q23" s="102">
        <f t="shared" si="2"/>
        <v>0</v>
      </c>
      <c r="R23" s="102">
        <f t="shared" si="6"/>
        <v>0</v>
      </c>
      <c r="S23" s="102">
        <f t="shared" si="7"/>
        <v>0</v>
      </c>
      <c r="T23" s="102">
        <f t="shared" si="8"/>
        <v>0</v>
      </c>
      <c r="U23" s="102">
        <f t="shared" si="9"/>
        <v>7</v>
      </c>
      <c r="V23" s="102">
        <f t="shared" si="10"/>
        <v>0</v>
      </c>
      <c r="W23" s="102">
        <f t="shared" si="11"/>
        <v>0</v>
      </c>
      <c r="X23" s="102">
        <f t="shared" si="12"/>
        <v>0</v>
      </c>
      <c r="Y23" s="102">
        <f t="shared" si="3"/>
        <v>7</v>
      </c>
      <c r="Z23" s="100"/>
      <c r="AA23" s="100"/>
      <c r="AB23" s="100"/>
      <c r="AC23" s="100"/>
      <c r="AD23" s="100"/>
      <c r="AE23" s="100"/>
      <c r="AF23" s="100"/>
      <c r="AG23" s="100"/>
      <c r="AH23" s="100"/>
      <c r="AI23" s="100"/>
      <c r="AJ23" s="100"/>
      <c r="AK23" s="100"/>
      <c r="AL23" s="100"/>
      <c r="AM23" s="100"/>
      <c r="AN23" s="100"/>
      <c r="AO23" s="100"/>
      <c r="AP23" s="100"/>
      <c r="AQ23" s="100"/>
      <c r="AR23" s="100"/>
      <c r="AS23" s="100"/>
      <c r="AT23" s="100"/>
      <c r="AU23" s="100"/>
    </row>
    <row r="24" spans="3:47">
      <c r="C24" s="5" t="s">
        <v>219</v>
      </c>
      <c r="D24" s="18"/>
      <c r="E24" s="32" t="str">
        <f t="shared" si="0"/>
        <v/>
      </c>
      <c r="F24" s="46">
        <v>1</v>
      </c>
      <c r="G24" s="2" t="s">
        <v>30</v>
      </c>
      <c r="H24" s="2">
        <f t="shared" si="13"/>
        <v>7</v>
      </c>
      <c r="I24" s="6">
        <v>5</v>
      </c>
      <c r="J24" s="100"/>
      <c r="K24" s="100" t="s">
        <v>219</v>
      </c>
      <c r="L24" s="100"/>
      <c r="M24" s="100"/>
      <c r="N24" s="100"/>
      <c r="O24" s="102">
        <f t="shared" si="4"/>
        <v>0</v>
      </c>
      <c r="P24" s="102">
        <f t="shared" si="5"/>
        <v>1</v>
      </c>
      <c r="Q24" s="102">
        <f t="shared" si="2"/>
        <v>0</v>
      </c>
      <c r="R24" s="102">
        <f t="shared" si="6"/>
        <v>0</v>
      </c>
      <c r="S24" s="102">
        <f t="shared" si="7"/>
        <v>0</v>
      </c>
      <c r="T24" s="102">
        <f t="shared" si="8"/>
        <v>0</v>
      </c>
      <c r="U24" s="102">
        <f t="shared" si="9"/>
        <v>7</v>
      </c>
      <c r="V24" s="102">
        <f t="shared" si="10"/>
        <v>0</v>
      </c>
      <c r="W24" s="102">
        <f t="shared" si="11"/>
        <v>0</v>
      </c>
      <c r="X24" s="102">
        <f t="shared" si="12"/>
        <v>0</v>
      </c>
      <c r="Y24" s="102">
        <f t="shared" si="3"/>
        <v>7</v>
      </c>
      <c r="Z24" s="100"/>
      <c r="AA24" s="100"/>
      <c r="AB24" s="100"/>
      <c r="AC24" s="100"/>
      <c r="AD24" s="100"/>
      <c r="AE24" s="100"/>
      <c r="AF24" s="100"/>
      <c r="AG24" s="100"/>
      <c r="AH24" s="100"/>
      <c r="AI24" s="100"/>
      <c r="AJ24" s="100"/>
      <c r="AK24" s="100"/>
      <c r="AL24" s="100"/>
      <c r="AM24" s="100"/>
      <c r="AN24" s="100"/>
      <c r="AO24" s="100"/>
      <c r="AP24" s="100"/>
      <c r="AQ24" s="100"/>
      <c r="AR24" s="100"/>
      <c r="AS24" s="100"/>
      <c r="AT24" s="100"/>
      <c r="AU24" s="100"/>
    </row>
    <row r="25" spans="3:47">
      <c r="C25" s="5" t="s">
        <v>220</v>
      </c>
      <c r="D25" s="18"/>
      <c r="E25" s="32" t="str">
        <f t="shared" si="0"/>
        <v/>
      </c>
      <c r="F25" s="46">
        <v>1</v>
      </c>
      <c r="G25" s="2" t="s">
        <v>30</v>
      </c>
      <c r="H25" s="2">
        <f t="shared" si="13"/>
        <v>7</v>
      </c>
      <c r="I25" s="6">
        <v>2</v>
      </c>
      <c r="J25" s="100"/>
      <c r="K25" s="100" t="s">
        <v>220</v>
      </c>
      <c r="L25" s="100"/>
      <c r="M25" s="100"/>
      <c r="N25" s="100"/>
      <c r="O25" s="102">
        <f t="shared" si="4"/>
        <v>0</v>
      </c>
      <c r="P25" s="102">
        <f t="shared" si="5"/>
        <v>1</v>
      </c>
      <c r="Q25" s="102">
        <f t="shared" si="2"/>
        <v>0</v>
      </c>
      <c r="R25" s="102">
        <f t="shared" si="6"/>
        <v>0</v>
      </c>
      <c r="S25" s="102">
        <f t="shared" si="7"/>
        <v>0</v>
      </c>
      <c r="T25" s="102">
        <f t="shared" si="8"/>
        <v>0</v>
      </c>
      <c r="U25" s="102">
        <f t="shared" si="9"/>
        <v>7</v>
      </c>
      <c r="V25" s="102">
        <f t="shared" si="10"/>
        <v>0</v>
      </c>
      <c r="W25" s="102">
        <f t="shared" si="11"/>
        <v>0</v>
      </c>
      <c r="X25" s="102">
        <f t="shared" si="12"/>
        <v>0</v>
      </c>
      <c r="Y25" s="102">
        <f t="shared" si="3"/>
        <v>7</v>
      </c>
      <c r="Z25" s="100"/>
      <c r="AA25" s="100"/>
      <c r="AB25" s="100"/>
      <c r="AC25" s="100"/>
      <c r="AD25" s="100"/>
      <c r="AE25" s="100"/>
      <c r="AF25" s="100"/>
      <c r="AG25" s="100"/>
      <c r="AH25" s="100"/>
      <c r="AI25" s="100"/>
      <c r="AJ25" s="100"/>
      <c r="AK25" s="100"/>
      <c r="AL25" s="100"/>
      <c r="AM25" s="100"/>
      <c r="AN25" s="100"/>
      <c r="AO25" s="100"/>
      <c r="AP25" s="100"/>
      <c r="AQ25" s="100"/>
      <c r="AR25" s="100"/>
      <c r="AS25" s="100"/>
      <c r="AT25" s="100"/>
      <c r="AU25" s="100"/>
    </row>
    <row r="26" spans="3:47">
      <c r="C26" s="5" t="s">
        <v>221</v>
      </c>
      <c r="D26" s="18"/>
      <c r="E26" s="32" t="str">
        <f t="shared" si="0"/>
        <v/>
      </c>
      <c r="F26" s="46">
        <v>1</v>
      </c>
      <c r="G26" s="2" t="s">
        <v>30</v>
      </c>
      <c r="H26" s="2">
        <f t="shared" si="13"/>
        <v>7</v>
      </c>
      <c r="I26" s="6">
        <v>20</v>
      </c>
      <c r="J26" s="100"/>
      <c r="K26" s="100" t="s">
        <v>221</v>
      </c>
      <c r="L26" s="100"/>
      <c r="M26" s="100"/>
      <c r="N26" s="100"/>
      <c r="O26" s="102">
        <f t="shared" si="4"/>
        <v>0</v>
      </c>
      <c r="P26" s="102">
        <f t="shared" si="5"/>
        <v>1</v>
      </c>
      <c r="Q26" s="102">
        <f t="shared" si="2"/>
        <v>0</v>
      </c>
      <c r="R26" s="102">
        <f t="shared" si="6"/>
        <v>0</v>
      </c>
      <c r="S26" s="102">
        <f t="shared" si="7"/>
        <v>0</v>
      </c>
      <c r="T26" s="102">
        <f t="shared" si="8"/>
        <v>0</v>
      </c>
      <c r="U26" s="102">
        <f t="shared" si="9"/>
        <v>7</v>
      </c>
      <c r="V26" s="102">
        <f t="shared" si="10"/>
        <v>0</v>
      </c>
      <c r="W26" s="102">
        <f t="shared" si="11"/>
        <v>0</v>
      </c>
      <c r="X26" s="102">
        <f t="shared" si="12"/>
        <v>0</v>
      </c>
      <c r="Y26" s="102">
        <f t="shared" si="3"/>
        <v>7</v>
      </c>
      <c r="Z26" s="100"/>
      <c r="AA26" s="100"/>
      <c r="AB26" s="100"/>
      <c r="AC26" s="100"/>
      <c r="AD26" s="100"/>
      <c r="AE26" s="100"/>
      <c r="AF26" s="100"/>
      <c r="AG26" s="100"/>
      <c r="AH26" s="100"/>
      <c r="AI26" s="100"/>
      <c r="AJ26" s="100"/>
      <c r="AK26" s="100"/>
      <c r="AL26" s="100"/>
      <c r="AM26" s="100"/>
      <c r="AN26" s="100"/>
      <c r="AO26" s="100"/>
      <c r="AP26" s="100"/>
      <c r="AQ26" s="100"/>
      <c r="AR26" s="100"/>
      <c r="AS26" s="100"/>
      <c r="AT26" s="100"/>
      <c r="AU26" s="100"/>
    </row>
    <row r="27" spans="3:47">
      <c r="C27" s="5" t="s">
        <v>222</v>
      </c>
      <c r="D27" s="18"/>
      <c r="E27" s="32" t="str">
        <f t="shared" si="0"/>
        <v/>
      </c>
      <c r="F27" s="46">
        <v>0.5</v>
      </c>
      <c r="G27" s="2" t="s">
        <v>6</v>
      </c>
      <c r="H27" s="2">
        <f t="shared" si="13"/>
        <v>15</v>
      </c>
      <c r="I27" s="6">
        <v>20</v>
      </c>
      <c r="J27" s="100"/>
      <c r="K27" s="100" t="s">
        <v>222</v>
      </c>
      <c r="L27" s="100"/>
      <c r="M27" s="100"/>
      <c r="N27" s="100"/>
      <c r="O27" s="102">
        <f t="shared" si="4"/>
        <v>0</v>
      </c>
      <c r="P27" s="102">
        <f t="shared" si="5"/>
        <v>0</v>
      </c>
      <c r="Q27" s="102">
        <f t="shared" si="2"/>
        <v>1</v>
      </c>
      <c r="R27" s="102">
        <f t="shared" si="6"/>
        <v>0</v>
      </c>
      <c r="S27" s="102">
        <f t="shared" si="7"/>
        <v>0</v>
      </c>
      <c r="T27" s="102">
        <f t="shared" si="8"/>
        <v>0</v>
      </c>
      <c r="U27" s="102">
        <f t="shared" si="9"/>
        <v>0</v>
      </c>
      <c r="V27" s="102">
        <f t="shared" si="10"/>
        <v>15</v>
      </c>
      <c r="W27" s="102">
        <f t="shared" si="11"/>
        <v>0</v>
      </c>
      <c r="X27" s="102">
        <f t="shared" si="12"/>
        <v>0</v>
      </c>
      <c r="Y27" s="102">
        <f t="shared" si="3"/>
        <v>15</v>
      </c>
      <c r="Z27" s="100"/>
      <c r="AA27" s="100"/>
      <c r="AB27" s="100"/>
      <c r="AC27" s="100"/>
      <c r="AD27" s="100"/>
      <c r="AE27" s="100"/>
      <c r="AF27" s="100"/>
      <c r="AG27" s="100"/>
      <c r="AH27" s="100"/>
      <c r="AI27" s="100"/>
      <c r="AJ27" s="100"/>
      <c r="AK27" s="100"/>
      <c r="AL27" s="100"/>
      <c r="AM27" s="100"/>
      <c r="AN27" s="100"/>
      <c r="AO27" s="100"/>
      <c r="AP27" s="100"/>
      <c r="AQ27" s="100"/>
      <c r="AR27" s="100"/>
      <c r="AS27" s="100"/>
      <c r="AT27" s="100"/>
      <c r="AU27" s="100"/>
    </row>
    <row r="28" spans="3:47">
      <c r="C28" s="5" t="s">
        <v>223</v>
      </c>
      <c r="D28" s="18"/>
      <c r="E28" s="32" t="str">
        <f t="shared" si="0"/>
        <v/>
      </c>
      <c r="F28" s="46">
        <v>0.5</v>
      </c>
      <c r="G28" s="2" t="s">
        <v>6</v>
      </c>
      <c r="H28" s="2">
        <f t="shared" si="13"/>
        <v>15</v>
      </c>
      <c r="I28" s="6">
        <v>10</v>
      </c>
      <c r="J28" s="100"/>
      <c r="K28" s="100" t="s">
        <v>223</v>
      </c>
      <c r="L28" s="100"/>
      <c r="M28" s="100"/>
      <c r="N28" s="100"/>
      <c r="O28" s="102">
        <f t="shared" si="4"/>
        <v>0</v>
      </c>
      <c r="P28" s="102">
        <f t="shared" si="5"/>
        <v>0</v>
      </c>
      <c r="Q28" s="102">
        <f t="shared" si="2"/>
        <v>1</v>
      </c>
      <c r="R28" s="102">
        <f t="shared" si="6"/>
        <v>0</v>
      </c>
      <c r="S28" s="102">
        <f t="shared" si="7"/>
        <v>0</v>
      </c>
      <c r="T28" s="102">
        <f t="shared" si="8"/>
        <v>0</v>
      </c>
      <c r="U28" s="102">
        <f t="shared" si="9"/>
        <v>0</v>
      </c>
      <c r="V28" s="102">
        <f t="shared" si="10"/>
        <v>15</v>
      </c>
      <c r="W28" s="102">
        <f t="shared" si="11"/>
        <v>0</v>
      </c>
      <c r="X28" s="102">
        <f t="shared" si="12"/>
        <v>0</v>
      </c>
      <c r="Y28" s="102">
        <f t="shared" si="3"/>
        <v>15</v>
      </c>
      <c r="Z28" s="100"/>
      <c r="AA28" s="100"/>
      <c r="AB28" s="100"/>
      <c r="AC28" s="100"/>
      <c r="AD28" s="100"/>
      <c r="AE28" s="100"/>
      <c r="AF28" s="100"/>
      <c r="AG28" s="100"/>
      <c r="AH28" s="100"/>
      <c r="AI28" s="100"/>
      <c r="AJ28" s="100"/>
      <c r="AK28" s="100"/>
      <c r="AL28" s="100"/>
      <c r="AM28" s="100"/>
      <c r="AN28" s="100"/>
      <c r="AO28" s="100"/>
      <c r="AP28" s="100"/>
      <c r="AQ28" s="100"/>
      <c r="AR28" s="100"/>
      <c r="AS28" s="100"/>
      <c r="AT28" s="100"/>
      <c r="AU28" s="100"/>
    </row>
    <row r="29" spans="3:47">
      <c r="C29" s="5" t="s">
        <v>224</v>
      </c>
      <c r="D29" s="18"/>
      <c r="E29" s="32" t="str">
        <f t="shared" si="0"/>
        <v/>
      </c>
      <c r="F29" s="46">
        <v>1</v>
      </c>
      <c r="G29" s="2" t="s">
        <v>30</v>
      </c>
      <c r="H29" s="2">
        <f t="shared" si="13"/>
        <v>7</v>
      </c>
      <c r="I29" s="6">
        <v>2</v>
      </c>
      <c r="J29" s="100"/>
      <c r="K29" s="100" t="s">
        <v>224</v>
      </c>
      <c r="L29" s="100"/>
      <c r="M29" s="100"/>
      <c r="N29" s="100"/>
      <c r="O29" s="100"/>
      <c r="P29" s="102">
        <f t="shared" si="5"/>
        <v>1</v>
      </c>
      <c r="Q29" s="102">
        <f t="shared" si="2"/>
        <v>0</v>
      </c>
      <c r="R29" s="102">
        <f t="shared" si="6"/>
        <v>0</v>
      </c>
      <c r="S29" s="102">
        <f t="shared" si="7"/>
        <v>0</v>
      </c>
      <c r="T29" s="102">
        <f t="shared" si="8"/>
        <v>0</v>
      </c>
      <c r="U29" s="102">
        <f t="shared" si="9"/>
        <v>7</v>
      </c>
      <c r="V29" s="102">
        <f t="shared" si="10"/>
        <v>0</v>
      </c>
      <c r="W29" s="102">
        <f t="shared" si="11"/>
        <v>0</v>
      </c>
      <c r="X29" s="102">
        <f t="shared" si="12"/>
        <v>0</v>
      </c>
      <c r="Y29" s="102">
        <f t="shared" si="3"/>
        <v>7</v>
      </c>
      <c r="Z29" s="100"/>
      <c r="AA29" s="100"/>
      <c r="AB29" s="100"/>
      <c r="AC29" s="100"/>
      <c r="AD29" s="100"/>
      <c r="AE29" s="100"/>
      <c r="AF29" s="100"/>
      <c r="AG29" s="100"/>
      <c r="AH29" s="100"/>
      <c r="AI29" s="100"/>
      <c r="AJ29" s="100"/>
      <c r="AK29" s="100"/>
      <c r="AL29" s="100"/>
      <c r="AM29" s="100"/>
      <c r="AN29" s="100"/>
      <c r="AO29" s="100"/>
      <c r="AP29" s="100"/>
      <c r="AQ29" s="100"/>
      <c r="AR29" s="100"/>
      <c r="AS29" s="100"/>
      <c r="AT29" s="100"/>
      <c r="AU29" s="100"/>
    </row>
    <row r="30" spans="3:47">
      <c r="C30" s="5" t="s">
        <v>225</v>
      </c>
      <c r="D30" s="32"/>
      <c r="E30" s="32" t="str">
        <f t="shared" si="0"/>
        <v/>
      </c>
      <c r="F30" s="46">
        <v>1</v>
      </c>
      <c r="G30" s="2" t="s">
        <v>30</v>
      </c>
      <c r="H30" s="2">
        <f t="shared" si="13"/>
        <v>7</v>
      </c>
      <c r="I30" s="6">
        <v>2</v>
      </c>
      <c r="J30" s="100"/>
      <c r="K30" s="100" t="s">
        <v>225</v>
      </c>
      <c r="L30" s="100"/>
      <c r="M30" s="100"/>
      <c r="N30" s="100"/>
      <c r="O30" s="100"/>
      <c r="P30" s="102">
        <f t="shared" si="5"/>
        <v>1</v>
      </c>
      <c r="Q30" s="102">
        <f t="shared" si="2"/>
        <v>0</v>
      </c>
      <c r="R30" s="102">
        <f t="shared" si="6"/>
        <v>0</v>
      </c>
      <c r="S30" s="102">
        <f t="shared" si="7"/>
        <v>0</v>
      </c>
      <c r="T30" s="102">
        <f t="shared" si="8"/>
        <v>0</v>
      </c>
      <c r="U30" s="102">
        <f t="shared" si="9"/>
        <v>7</v>
      </c>
      <c r="V30" s="102">
        <f t="shared" si="10"/>
        <v>0</v>
      </c>
      <c r="W30" s="102">
        <f t="shared" si="11"/>
        <v>0</v>
      </c>
      <c r="X30" s="102">
        <f t="shared" si="12"/>
        <v>0</v>
      </c>
      <c r="Y30" s="102">
        <f t="shared" si="3"/>
        <v>7</v>
      </c>
      <c r="Z30" s="100"/>
      <c r="AA30" s="100"/>
      <c r="AB30" s="100"/>
      <c r="AC30" s="100"/>
      <c r="AD30" s="100"/>
      <c r="AE30" s="100"/>
      <c r="AF30" s="100"/>
      <c r="AG30" s="100"/>
      <c r="AH30" s="100"/>
      <c r="AI30" s="100"/>
      <c r="AJ30" s="100"/>
      <c r="AK30" s="100"/>
      <c r="AL30" s="100"/>
      <c r="AM30" s="100"/>
      <c r="AN30" s="100"/>
      <c r="AO30" s="100"/>
      <c r="AP30" s="100"/>
      <c r="AQ30" s="100"/>
      <c r="AR30" s="100"/>
      <c r="AS30" s="100"/>
      <c r="AT30" s="100"/>
      <c r="AU30" s="100"/>
    </row>
    <row r="31" spans="3:47">
      <c r="C31" s="5" t="s">
        <v>226</v>
      </c>
      <c r="D31" s="32"/>
      <c r="E31" s="32" t="str">
        <f t="shared" si="0"/>
        <v/>
      </c>
      <c r="F31" s="46">
        <v>1</v>
      </c>
      <c r="G31" s="2" t="s">
        <v>30</v>
      </c>
      <c r="H31" s="2">
        <f t="shared" si="13"/>
        <v>7</v>
      </c>
      <c r="I31" s="6">
        <v>5</v>
      </c>
      <c r="J31" s="100"/>
      <c r="K31" s="100" t="s">
        <v>226</v>
      </c>
      <c r="L31" s="100"/>
      <c r="M31" s="100"/>
      <c r="N31" s="100"/>
      <c r="O31" s="100"/>
      <c r="P31" s="102">
        <f t="shared" si="5"/>
        <v>1</v>
      </c>
      <c r="Q31" s="102">
        <f t="shared" si="2"/>
        <v>0</v>
      </c>
      <c r="R31" s="102">
        <f t="shared" si="6"/>
        <v>0</v>
      </c>
      <c r="S31" s="102">
        <f t="shared" si="7"/>
        <v>0</v>
      </c>
      <c r="T31" s="102">
        <f t="shared" si="8"/>
        <v>0</v>
      </c>
      <c r="U31" s="102">
        <f t="shared" si="9"/>
        <v>7</v>
      </c>
      <c r="V31" s="102">
        <f t="shared" si="10"/>
        <v>0</v>
      </c>
      <c r="W31" s="102">
        <f t="shared" si="11"/>
        <v>0</v>
      </c>
      <c r="X31" s="102">
        <f t="shared" si="12"/>
        <v>0</v>
      </c>
      <c r="Y31" s="102">
        <f t="shared" si="3"/>
        <v>7</v>
      </c>
      <c r="Z31" s="100"/>
      <c r="AA31" s="100"/>
      <c r="AB31" s="100"/>
      <c r="AC31" s="100"/>
      <c r="AD31" s="100"/>
      <c r="AE31" s="100"/>
      <c r="AF31" s="100"/>
      <c r="AG31" s="100"/>
      <c r="AH31" s="100"/>
      <c r="AI31" s="100"/>
      <c r="AJ31" s="100"/>
      <c r="AK31" s="100"/>
      <c r="AL31" s="100"/>
      <c r="AM31" s="100"/>
      <c r="AN31" s="100"/>
      <c r="AO31" s="100"/>
      <c r="AP31" s="100"/>
      <c r="AQ31" s="100"/>
      <c r="AR31" s="100"/>
      <c r="AS31" s="100"/>
      <c r="AT31" s="100"/>
      <c r="AU31" s="100"/>
    </row>
    <row r="32" spans="3:47">
      <c r="C32" s="5" t="s">
        <v>227</v>
      </c>
      <c r="D32" s="32"/>
      <c r="E32" s="32" t="str">
        <f t="shared" si="0"/>
        <v/>
      </c>
      <c r="F32" s="46">
        <v>1</v>
      </c>
      <c r="G32" s="2" t="s">
        <v>30</v>
      </c>
      <c r="H32" s="2">
        <f t="shared" si="13"/>
        <v>7</v>
      </c>
      <c r="I32" s="6">
        <v>5</v>
      </c>
      <c r="J32" s="100"/>
      <c r="K32" s="100" t="s">
        <v>227</v>
      </c>
      <c r="L32" s="100"/>
      <c r="M32" s="100"/>
      <c r="N32" s="100"/>
      <c r="O32" s="100"/>
      <c r="P32" s="102">
        <f t="shared" si="5"/>
        <v>1</v>
      </c>
      <c r="Q32" s="102">
        <f t="shared" si="2"/>
        <v>0</v>
      </c>
      <c r="R32" s="102">
        <f t="shared" si="6"/>
        <v>0</v>
      </c>
      <c r="S32" s="102">
        <f t="shared" si="7"/>
        <v>0</v>
      </c>
      <c r="T32" s="102">
        <f t="shared" si="8"/>
        <v>0</v>
      </c>
      <c r="U32" s="102">
        <f t="shared" si="9"/>
        <v>7</v>
      </c>
      <c r="V32" s="102">
        <f t="shared" si="10"/>
        <v>0</v>
      </c>
      <c r="W32" s="102">
        <f t="shared" si="11"/>
        <v>0</v>
      </c>
      <c r="X32" s="102">
        <f t="shared" si="12"/>
        <v>0</v>
      </c>
      <c r="Y32" s="102">
        <f t="shared" si="3"/>
        <v>7</v>
      </c>
      <c r="Z32" s="100"/>
      <c r="AA32" s="100"/>
      <c r="AB32" s="100"/>
      <c r="AC32" s="100"/>
      <c r="AD32" s="100"/>
      <c r="AE32" s="100"/>
      <c r="AF32" s="100"/>
      <c r="AG32" s="100"/>
      <c r="AH32" s="100"/>
      <c r="AI32" s="100"/>
      <c r="AJ32" s="100"/>
      <c r="AK32" s="100"/>
      <c r="AL32" s="100"/>
      <c r="AM32" s="100"/>
      <c r="AN32" s="100"/>
      <c r="AO32" s="100"/>
      <c r="AP32" s="100"/>
      <c r="AQ32" s="100"/>
      <c r="AR32" s="100"/>
      <c r="AS32" s="100"/>
      <c r="AT32" s="100"/>
      <c r="AU32" s="100"/>
    </row>
    <row r="33" spans="3:47">
      <c r="C33" s="5" t="s">
        <v>228</v>
      </c>
      <c r="D33" s="32"/>
      <c r="E33" s="32" t="str">
        <f t="shared" si="0"/>
        <v/>
      </c>
      <c r="F33" s="46">
        <v>1</v>
      </c>
      <c r="G33" s="2" t="s">
        <v>30</v>
      </c>
      <c r="H33" s="2">
        <f t="shared" si="13"/>
        <v>7</v>
      </c>
      <c r="I33" s="6">
        <v>5</v>
      </c>
      <c r="J33" s="100"/>
      <c r="K33" s="100" t="s">
        <v>228</v>
      </c>
      <c r="L33" s="100"/>
      <c r="M33" s="100"/>
      <c r="N33" s="100"/>
      <c r="O33" s="100"/>
      <c r="P33" s="102">
        <f t="shared" si="5"/>
        <v>1</v>
      </c>
      <c r="Q33" s="102">
        <f t="shared" si="2"/>
        <v>0</v>
      </c>
      <c r="R33" s="102">
        <f t="shared" si="6"/>
        <v>0</v>
      </c>
      <c r="S33" s="102">
        <f t="shared" si="7"/>
        <v>0</v>
      </c>
      <c r="T33" s="102">
        <f t="shared" si="8"/>
        <v>0</v>
      </c>
      <c r="U33" s="102">
        <f t="shared" si="9"/>
        <v>7</v>
      </c>
      <c r="V33" s="102">
        <f t="shared" si="10"/>
        <v>0</v>
      </c>
      <c r="W33" s="102">
        <f t="shared" si="11"/>
        <v>0</v>
      </c>
      <c r="X33" s="102">
        <f t="shared" si="12"/>
        <v>0</v>
      </c>
      <c r="Y33" s="102">
        <f t="shared" si="3"/>
        <v>7</v>
      </c>
      <c r="Z33" s="100"/>
      <c r="AA33" s="100"/>
      <c r="AB33" s="100"/>
      <c r="AC33" s="100"/>
      <c r="AD33" s="100"/>
      <c r="AE33" s="100"/>
      <c r="AF33" s="100"/>
      <c r="AG33" s="100"/>
      <c r="AH33" s="100"/>
      <c r="AI33" s="100"/>
      <c r="AJ33" s="100"/>
      <c r="AK33" s="100"/>
      <c r="AL33" s="100"/>
      <c r="AM33" s="100"/>
      <c r="AN33" s="100"/>
      <c r="AO33" s="100"/>
      <c r="AP33" s="100"/>
      <c r="AQ33" s="100"/>
      <c r="AR33" s="100"/>
      <c r="AS33" s="100"/>
      <c r="AT33" s="100"/>
      <c r="AU33" s="100"/>
    </row>
    <row r="34" spans="3:47">
      <c r="C34" s="5" t="s">
        <v>229</v>
      </c>
      <c r="D34" s="32"/>
      <c r="E34" s="32" t="str">
        <f t="shared" si="0"/>
        <v/>
      </c>
      <c r="F34" s="46">
        <v>1</v>
      </c>
      <c r="G34" s="2" t="s">
        <v>30</v>
      </c>
      <c r="H34" s="2">
        <f t="shared" si="13"/>
        <v>7</v>
      </c>
      <c r="I34" s="6">
        <v>5</v>
      </c>
      <c r="J34" s="100"/>
      <c r="K34" s="100" t="s">
        <v>229</v>
      </c>
      <c r="L34" s="100"/>
      <c r="M34" s="100"/>
      <c r="N34" s="100"/>
      <c r="O34" s="100"/>
      <c r="P34" s="102">
        <f t="shared" si="5"/>
        <v>1</v>
      </c>
      <c r="Q34" s="102">
        <f t="shared" si="2"/>
        <v>0</v>
      </c>
      <c r="R34" s="102">
        <f t="shared" si="6"/>
        <v>0</v>
      </c>
      <c r="S34" s="102">
        <f t="shared" si="7"/>
        <v>0</v>
      </c>
      <c r="T34" s="102">
        <f t="shared" si="8"/>
        <v>0</v>
      </c>
      <c r="U34" s="102">
        <f t="shared" si="9"/>
        <v>7</v>
      </c>
      <c r="V34" s="102">
        <f t="shared" si="10"/>
        <v>0</v>
      </c>
      <c r="W34" s="102">
        <f t="shared" si="11"/>
        <v>0</v>
      </c>
      <c r="X34" s="102">
        <f t="shared" si="12"/>
        <v>0</v>
      </c>
      <c r="Y34" s="102">
        <f t="shared" si="3"/>
        <v>7</v>
      </c>
      <c r="Z34" s="100"/>
      <c r="AA34" s="100"/>
      <c r="AB34" s="100"/>
      <c r="AC34" s="100"/>
      <c r="AD34" s="100"/>
      <c r="AE34" s="100"/>
      <c r="AF34" s="100"/>
      <c r="AG34" s="100"/>
      <c r="AH34" s="100"/>
      <c r="AI34" s="100"/>
      <c r="AJ34" s="100"/>
      <c r="AK34" s="100"/>
      <c r="AL34" s="100"/>
      <c r="AM34" s="100"/>
      <c r="AN34" s="100"/>
      <c r="AO34" s="100"/>
      <c r="AP34" s="100"/>
      <c r="AQ34" s="100"/>
      <c r="AR34" s="100"/>
      <c r="AS34" s="100"/>
      <c r="AT34" s="100"/>
      <c r="AU34" s="100"/>
    </row>
    <row r="35" spans="3:47">
      <c r="C35" s="5" t="s">
        <v>230</v>
      </c>
      <c r="D35" s="32"/>
      <c r="E35" s="32" t="str">
        <f t="shared" si="0"/>
        <v/>
      </c>
      <c r="F35" s="46">
        <v>1</v>
      </c>
      <c r="G35" s="2" t="s">
        <v>30</v>
      </c>
      <c r="H35" s="2">
        <f t="shared" si="13"/>
        <v>7</v>
      </c>
      <c r="I35" s="6">
        <v>1</v>
      </c>
      <c r="J35" s="100"/>
      <c r="K35" s="100" t="s">
        <v>230</v>
      </c>
      <c r="L35" s="100"/>
      <c r="M35" s="100"/>
      <c r="N35" s="100"/>
      <c r="O35" s="100"/>
      <c r="P35" s="102">
        <f t="shared" si="5"/>
        <v>1</v>
      </c>
      <c r="Q35" s="102">
        <f t="shared" si="2"/>
        <v>0</v>
      </c>
      <c r="R35" s="102">
        <f t="shared" si="6"/>
        <v>0</v>
      </c>
      <c r="S35" s="102">
        <f t="shared" si="7"/>
        <v>0</v>
      </c>
      <c r="T35" s="102">
        <f t="shared" si="8"/>
        <v>0</v>
      </c>
      <c r="U35" s="102">
        <f t="shared" si="9"/>
        <v>7</v>
      </c>
      <c r="V35" s="102">
        <f t="shared" si="10"/>
        <v>0</v>
      </c>
      <c r="W35" s="102">
        <f t="shared" si="11"/>
        <v>0</v>
      </c>
      <c r="X35" s="102">
        <f t="shared" si="12"/>
        <v>0</v>
      </c>
      <c r="Y35" s="102">
        <f t="shared" si="3"/>
        <v>7</v>
      </c>
      <c r="Z35" s="100"/>
      <c r="AA35" s="100"/>
      <c r="AB35" s="100"/>
      <c r="AC35" s="100"/>
      <c r="AD35" s="100"/>
      <c r="AE35" s="100"/>
      <c r="AF35" s="100"/>
      <c r="AG35" s="100"/>
      <c r="AH35" s="100"/>
      <c r="AI35" s="100"/>
      <c r="AJ35" s="100"/>
      <c r="AK35" s="100"/>
      <c r="AL35" s="100"/>
      <c r="AM35" s="100"/>
      <c r="AN35" s="100"/>
      <c r="AO35" s="100"/>
      <c r="AP35" s="100"/>
      <c r="AQ35" s="100"/>
      <c r="AR35" s="100"/>
      <c r="AS35" s="100"/>
      <c r="AT35" s="100"/>
      <c r="AU35" s="100"/>
    </row>
    <row r="36" spans="3:47">
      <c r="C36" s="5" t="s">
        <v>231</v>
      </c>
      <c r="D36" s="32"/>
      <c r="E36" s="32" t="str">
        <f t="shared" si="0"/>
        <v/>
      </c>
      <c r="F36" s="46">
        <v>1</v>
      </c>
      <c r="G36" s="2" t="s">
        <v>6</v>
      </c>
      <c r="H36" s="2">
        <f t="shared" si="13"/>
        <v>30</v>
      </c>
      <c r="I36" s="6">
        <v>15</v>
      </c>
      <c r="J36" s="100"/>
      <c r="K36" s="100" t="s">
        <v>231</v>
      </c>
      <c r="L36" s="100"/>
      <c r="M36" s="100"/>
      <c r="N36" s="100"/>
      <c r="O36" s="100"/>
      <c r="P36" s="102">
        <f t="shared" si="5"/>
        <v>0</v>
      </c>
      <c r="Q36" s="102">
        <f t="shared" si="2"/>
        <v>1</v>
      </c>
      <c r="R36" s="102">
        <f t="shared" si="6"/>
        <v>0</v>
      </c>
      <c r="S36" s="102">
        <f t="shared" si="7"/>
        <v>0</v>
      </c>
      <c r="T36" s="102">
        <f t="shared" si="8"/>
        <v>0</v>
      </c>
      <c r="U36" s="102">
        <f t="shared" si="9"/>
        <v>0</v>
      </c>
      <c r="V36" s="102">
        <f t="shared" si="10"/>
        <v>30</v>
      </c>
      <c r="W36" s="102">
        <f t="shared" si="11"/>
        <v>0</v>
      </c>
      <c r="X36" s="102">
        <f t="shared" si="12"/>
        <v>0</v>
      </c>
      <c r="Y36" s="102">
        <f t="shared" si="3"/>
        <v>30</v>
      </c>
      <c r="Z36" s="100"/>
      <c r="AA36" s="100"/>
      <c r="AB36" s="100"/>
      <c r="AC36" s="100"/>
      <c r="AD36" s="100"/>
      <c r="AE36" s="100"/>
      <c r="AF36" s="100"/>
      <c r="AG36" s="100"/>
      <c r="AH36" s="100"/>
      <c r="AI36" s="100"/>
      <c r="AJ36" s="100"/>
      <c r="AK36" s="100"/>
      <c r="AL36" s="100"/>
      <c r="AM36" s="100"/>
      <c r="AN36" s="100"/>
      <c r="AO36" s="100"/>
      <c r="AP36" s="100"/>
      <c r="AQ36" s="100"/>
      <c r="AR36" s="100"/>
      <c r="AS36" s="100"/>
      <c r="AT36" s="100"/>
      <c r="AU36" s="100"/>
    </row>
    <row r="37" spans="3:47" ht="15.75" thickBot="1">
      <c r="C37" s="84"/>
      <c r="D37" s="75"/>
      <c r="E37" s="75" t="str">
        <f t="shared" si="0"/>
        <v/>
      </c>
      <c r="F37" s="76"/>
      <c r="G37" s="8"/>
      <c r="H37" s="8" t="str">
        <f t="shared" si="13"/>
        <v/>
      </c>
      <c r="I37" s="77"/>
      <c r="J37" s="100"/>
      <c r="K37" s="100"/>
      <c r="L37" s="100"/>
      <c r="M37" s="100"/>
      <c r="N37" s="100"/>
      <c r="O37" s="100"/>
      <c r="P37" s="102">
        <f t="shared" si="5"/>
        <v>0</v>
      </c>
      <c r="Q37" s="102">
        <f t="shared" si="2"/>
        <v>0</v>
      </c>
      <c r="R37" s="102">
        <f t="shared" si="6"/>
        <v>0</v>
      </c>
      <c r="S37" s="102">
        <f t="shared" si="7"/>
        <v>0</v>
      </c>
      <c r="T37" s="102">
        <f t="shared" si="8"/>
        <v>0</v>
      </c>
      <c r="U37" s="102">
        <f t="shared" si="9"/>
        <v>0</v>
      </c>
      <c r="V37" s="102">
        <f t="shared" si="10"/>
        <v>0</v>
      </c>
      <c r="W37" s="102">
        <f t="shared" si="11"/>
        <v>0</v>
      </c>
      <c r="X37" s="102">
        <f t="shared" si="12"/>
        <v>0</v>
      </c>
      <c r="Y37" s="102">
        <f t="shared" si="3"/>
        <v>0</v>
      </c>
      <c r="Z37" s="100"/>
      <c r="AA37" s="100"/>
      <c r="AB37" s="100"/>
      <c r="AC37" s="100"/>
      <c r="AD37" s="100"/>
      <c r="AE37" s="100"/>
      <c r="AF37" s="100"/>
      <c r="AG37" s="100"/>
      <c r="AH37" s="100"/>
      <c r="AI37" s="100"/>
      <c r="AJ37" s="100"/>
      <c r="AK37" s="100"/>
      <c r="AL37" s="100"/>
      <c r="AM37" s="100"/>
      <c r="AN37" s="100"/>
      <c r="AO37" s="100"/>
      <c r="AP37" s="100"/>
      <c r="AQ37" s="100"/>
      <c r="AR37" s="100"/>
      <c r="AS37" s="100"/>
      <c r="AT37" s="100"/>
      <c r="AU37" s="100"/>
    </row>
    <row r="38" spans="3:47" ht="15.75" thickBot="1">
      <c r="C38" s="5" t="s">
        <v>200</v>
      </c>
      <c r="D38" s="18"/>
      <c r="E38" s="32" t="str">
        <f t="shared" si="0"/>
        <v/>
      </c>
      <c r="F38" s="78">
        <v>1</v>
      </c>
      <c r="G38" s="2" t="s">
        <v>30</v>
      </c>
      <c r="H38" s="79">
        <f t="shared" si="13"/>
        <v>7</v>
      </c>
      <c r="I38" s="80">
        <v>20</v>
      </c>
      <c r="J38" s="100"/>
      <c r="K38" s="100" t="s">
        <v>200</v>
      </c>
      <c r="L38" s="100"/>
      <c r="M38" s="100"/>
      <c r="N38" s="100"/>
      <c r="O38" s="100"/>
      <c r="P38" s="102">
        <f t="shared" si="5"/>
        <v>1</v>
      </c>
      <c r="Q38" s="102">
        <f t="shared" si="2"/>
        <v>0</v>
      </c>
      <c r="R38" s="102">
        <f t="shared" si="6"/>
        <v>0</v>
      </c>
      <c r="S38" s="102">
        <f t="shared" si="7"/>
        <v>0</v>
      </c>
      <c r="T38" s="102">
        <f t="shared" si="8"/>
        <v>0</v>
      </c>
      <c r="U38" s="102">
        <f t="shared" si="9"/>
        <v>7</v>
      </c>
      <c r="V38" s="102">
        <f t="shared" si="10"/>
        <v>0</v>
      </c>
      <c r="W38" s="102">
        <f t="shared" si="11"/>
        <v>0</v>
      </c>
      <c r="X38" s="102">
        <f t="shared" si="12"/>
        <v>0</v>
      </c>
      <c r="Y38" s="102">
        <f t="shared" si="3"/>
        <v>7</v>
      </c>
      <c r="Z38" s="100"/>
      <c r="AA38" s="100"/>
      <c r="AB38" s="100"/>
      <c r="AC38" s="100"/>
      <c r="AD38" s="100"/>
      <c r="AE38" s="100"/>
      <c r="AF38" s="100"/>
      <c r="AG38" s="100"/>
      <c r="AH38" s="100"/>
      <c r="AI38" s="100"/>
      <c r="AJ38" s="100"/>
      <c r="AK38" s="100"/>
      <c r="AL38" s="100"/>
      <c r="AM38" s="100"/>
      <c r="AN38" s="100"/>
      <c r="AO38" s="100"/>
      <c r="AP38" s="100"/>
      <c r="AQ38" s="100"/>
      <c r="AR38" s="100"/>
      <c r="AS38" s="100"/>
      <c r="AT38" s="100"/>
      <c r="AU38" s="100"/>
    </row>
    <row r="39" spans="3:47" ht="15.75" thickBot="1">
      <c r="C39" s="5" t="s">
        <v>201</v>
      </c>
      <c r="D39" s="18"/>
      <c r="E39" s="32" t="str">
        <f>IF(OR($D39="",$H39=""),"",$D39+$H39)</f>
        <v/>
      </c>
      <c r="F39" s="78">
        <v>1</v>
      </c>
      <c r="G39" s="2" t="s">
        <v>30</v>
      </c>
      <c r="H39" s="79">
        <f t="shared" si="13"/>
        <v>7</v>
      </c>
      <c r="I39" s="80">
        <v>5</v>
      </c>
      <c r="J39" s="100"/>
      <c r="K39" s="100" t="s">
        <v>201</v>
      </c>
      <c r="L39" s="100"/>
      <c r="M39" s="100"/>
      <c r="N39" s="100"/>
      <c r="O39" s="100"/>
      <c r="P39" s="102">
        <f t="shared" si="5"/>
        <v>1</v>
      </c>
      <c r="Q39" s="102">
        <f t="shared" si="2"/>
        <v>0</v>
      </c>
      <c r="R39" s="102">
        <f t="shared" si="6"/>
        <v>0</v>
      </c>
      <c r="S39" s="102">
        <f t="shared" si="7"/>
        <v>0</v>
      </c>
      <c r="T39" s="102">
        <f t="shared" si="8"/>
        <v>0</v>
      </c>
      <c r="U39" s="102">
        <f t="shared" si="9"/>
        <v>7</v>
      </c>
      <c r="V39" s="102">
        <f t="shared" si="10"/>
        <v>0</v>
      </c>
      <c r="W39" s="102">
        <f t="shared" si="11"/>
        <v>0</v>
      </c>
      <c r="X39" s="102">
        <f t="shared" si="12"/>
        <v>0</v>
      </c>
      <c r="Y39" s="102">
        <f t="shared" si="3"/>
        <v>7</v>
      </c>
      <c r="Z39" s="100"/>
      <c r="AA39" s="100"/>
      <c r="AB39" s="100"/>
      <c r="AC39" s="100"/>
      <c r="AD39" s="100"/>
      <c r="AE39" s="100"/>
      <c r="AF39" s="100"/>
      <c r="AG39" s="100"/>
      <c r="AH39" s="100"/>
      <c r="AI39" s="100"/>
      <c r="AJ39" s="100"/>
      <c r="AK39" s="100"/>
      <c r="AL39" s="100"/>
      <c r="AM39" s="100"/>
      <c r="AN39" s="100"/>
      <c r="AO39" s="100"/>
      <c r="AP39" s="100"/>
      <c r="AQ39" s="100"/>
      <c r="AR39" s="100"/>
      <c r="AS39" s="100"/>
      <c r="AT39" s="100"/>
      <c r="AU39" s="100"/>
    </row>
    <row r="40" spans="3:47" ht="15.75" thickBot="1">
      <c r="C40" s="5" t="s">
        <v>202</v>
      </c>
      <c r="D40" s="18"/>
      <c r="E40" s="32" t="str">
        <f t="shared" si="0"/>
        <v/>
      </c>
      <c r="F40" s="78">
        <v>1</v>
      </c>
      <c r="G40" s="2" t="s">
        <v>30</v>
      </c>
      <c r="H40" s="79">
        <f t="shared" si="13"/>
        <v>7</v>
      </c>
      <c r="I40" s="80">
        <v>1</v>
      </c>
      <c r="J40" s="100"/>
      <c r="K40" s="100" t="s">
        <v>202</v>
      </c>
      <c r="L40" s="100"/>
      <c r="M40" s="100"/>
      <c r="N40" s="100"/>
      <c r="O40" s="100"/>
      <c r="P40" s="102">
        <f t="shared" si="5"/>
        <v>1</v>
      </c>
      <c r="Q40" s="102">
        <f t="shared" si="2"/>
        <v>0</v>
      </c>
      <c r="R40" s="102">
        <f t="shared" si="6"/>
        <v>0</v>
      </c>
      <c r="S40" s="102">
        <f t="shared" si="7"/>
        <v>0</v>
      </c>
      <c r="T40" s="102">
        <f t="shared" si="8"/>
        <v>0</v>
      </c>
      <c r="U40" s="102">
        <f t="shared" si="9"/>
        <v>7</v>
      </c>
      <c r="V40" s="102">
        <f t="shared" si="10"/>
        <v>0</v>
      </c>
      <c r="W40" s="102">
        <f t="shared" si="11"/>
        <v>0</v>
      </c>
      <c r="X40" s="102">
        <f t="shared" si="12"/>
        <v>0</v>
      </c>
      <c r="Y40" s="102">
        <f t="shared" si="3"/>
        <v>7</v>
      </c>
      <c r="Z40" s="100"/>
      <c r="AA40" s="100"/>
      <c r="AB40" s="100"/>
      <c r="AC40" s="100"/>
      <c r="AD40" s="100"/>
      <c r="AE40" s="100"/>
      <c r="AF40" s="100"/>
      <c r="AG40" s="100"/>
      <c r="AH40" s="100"/>
      <c r="AI40" s="100"/>
      <c r="AJ40" s="100"/>
      <c r="AK40" s="100"/>
      <c r="AL40" s="100"/>
      <c r="AM40" s="100"/>
      <c r="AN40" s="100"/>
      <c r="AO40" s="100"/>
      <c r="AP40" s="100"/>
      <c r="AQ40" s="100"/>
      <c r="AR40" s="100"/>
      <c r="AS40" s="100"/>
      <c r="AT40" s="100"/>
      <c r="AU40" s="100"/>
    </row>
    <row r="41" spans="3:47" ht="15.75" thickBot="1">
      <c r="C41" s="5" t="s">
        <v>203</v>
      </c>
      <c r="D41" s="18"/>
      <c r="E41" s="32" t="str">
        <f t="shared" si="0"/>
        <v/>
      </c>
      <c r="F41" s="78">
        <v>1</v>
      </c>
      <c r="G41" s="2" t="s">
        <v>30</v>
      </c>
      <c r="H41" s="79">
        <f t="shared" si="13"/>
        <v>7</v>
      </c>
      <c r="I41" s="80">
        <v>5</v>
      </c>
      <c r="J41" s="100"/>
      <c r="K41" s="100" t="s">
        <v>203</v>
      </c>
      <c r="L41" s="100"/>
      <c r="M41" s="100"/>
      <c r="N41" s="100"/>
      <c r="O41" s="100"/>
      <c r="P41" s="102">
        <f t="shared" si="5"/>
        <v>1</v>
      </c>
      <c r="Q41" s="102">
        <f t="shared" si="2"/>
        <v>0</v>
      </c>
      <c r="R41" s="102">
        <f t="shared" si="6"/>
        <v>0</v>
      </c>
      <c r="S41" s="102">
        <f t="shared" si="7"/>
        <v>0</v>
      </c>
      <c r="T41" s="102">
        <f t="shared" si="8"/>
        <v>0</v>
      </c>
      <c r="U41" s="102">
        <f t="shared" si="9"/>
        <v>7</v>
      </c>
      <c r="V41" s="102">
        <f t="shared" si="10"/>
        <v>0</v>
      </c>
      <c r="W41" s="102">
        <f t="shared" si="11"/>
        <v>0</v>
      </c>
      <c r="X41" s="102">
        <f t="shared" si="12"/>
        <v>0</v>
      </c>
      <c r="Y41" s="102">
        <f t="shared" si="3"/>
        <v>7</v>
      </c>
      <c r="Z41" s="100"/>
      <c r="AA41" s="100"/>
      <c r="AB41" s="100"/>
      <c r="AC41" s="100"/>
      <c r="AD41" s="100"/>
      <c r="AE41" s="100"/>
      <c r="AF41" s="100"/>
      <c r="AG41" s="100"/>
      <c r="AH41" s="100"/>
      <c r="AI41" s="100"/>
      <c r="AJ41" s="100"/>
      <c r="AK41" s="100"/>
      <c r="AL41" s="100"/>
      <c r="AM41" s="100"/>
      <c r="AN41" s="100"/>
      <c r="AO41" s="100"/>
      <c r="AP41" s="100"/>
      <c r="AQ41" s="100"/>
      <c r="AR41" s="100"/>
      <c r="AS41" s="100"/>
      <c r="AT41" s="100"/>
      <c r="AU41" s="100"/>
    </row>
    <row r="42" spans="3:47" ht="15.75" thickBot="1">
      <c r="C42" s="5" t="s">
        <v>204</v>
      </c>
      <c r="D42" s="18"/>
      <c r="E42" s="32" t="str">
        <f t="shared" si="0"/>
        <v/>
      </c>
      <c r="F42" s="78">
        <v>1</v>
      </c>
      <c r="G42" s="2" t="s">
        <v>30</v>
      </c>
      <c r="H42" s="79">
        <f t="shared" si="13"/>
        <v>7</v>
      </c>
      <c r="I42" s="80">
        <v>2</v>
      </c>
      <c r="J42" s="100"/>
      <c r="K42" s="100" t="s">
        <v>204</v>
      </c>
      <c r="L42" s="100"/>
      <c r="M42" s="100"/>
      <c r="N42" s="100"/>
      <c r="O42" s="100"/>
      <c r="P42" s="102">
        <f t="shared" si="5"/>
        <v>1</v>
      </c>
      <c r="Q42" s="102">
        <f t="shared" si="2"/>
        <v>0</v>
      </c>
      <c r="R42" s="102">
        <f t="shared" si="6"/>
        <v>0</v>
      </c>
      <c r="S42" s="102">
        <f t="shared" si="7"/>
        <v>0</v>
      </c>
      <c r="T42" s="102">
        <f t="shared" si="8"/>
        <v>0</v>
      </c>
      <c r="U42" s="102">
        <f t="shared" si="9"/>
        <v>7</v>
      </c>
      <c r="V42" s="102">
        <f t="shared" si="10"/>
        <v>0</v>
      </c>
      <c r="W42" s="102">
        <f t="shared" si="11"/>
        <v>0</v>
      </c>
      <c r="X42" s="102">
        <f t="shared" si="12"/>
        <v>0</v>
      </c>
      <c r="Y42" s="102">
        <f t="shared" si="3"/>
        <v>7</v>
      </c>
      <c r="Z42" s="100"/>
      <c r="AA42" s="100"/>
      <c r="AB42" s="100"/>
      <c r="AC42" s="100"/>
      <c r="AD42" s="100"/>
      <c r="AE42" s="100"/>
      <c r="AF42" s="100"/>
      <c r="AG42" s="100"/>
      <c r="AH42" s="100"/>
      <c r="AI42" s="100"/>
      <c r="AJ42" s="100"/>
      <c r="AK42" s="100"/>
      <c r="AL42" s="100"/>
      <c r="AM42" s="100"/>
      <c r="AN42" s="100"/>
      <c r="AO42" s="100"/>
      <c r="AP42" s="100"/>
      <c r="AQ42" s="100"/>
      <c r="AR42" s="100"/>
      <c r="AS42" s="100"/>
      <c r="AT42" s="100"/>
      <c r="AU42" s="100"/>
    </row>
    <row r="43" spans="3:47" ht="15.75" thickBot="1">
      <c r="C43" s="5" t="s">
        <v>205</v>
      </c>
      <c r="D43" s="18"/>
      <c r="E43" s="32" t="str">
        <f t="shared" si="0"/>
        <v/>
      </c>
      <c r="F43" s="78">
        <v>1</v>
      </c>
      <c r="G43" s="2" t="s">
        <v>30</v>
      </c>
      <c r="H43" s="79">
        <f t="shared" si="13"/>
        <v>7</v>
      </c>
      <c r="I43" s="80">
        <v>20</v>
      </c>
      <c r="J43" s="100"/>
      <c r="K43" s="100" t="s">
        <v>205</v>
      </c>
      <c r="L43" s="100"/>
      <c r="M43" s="100"/>
      <c r="N43" s="100"/>
      <c r="O43" s="100"/>
      <c r="P43" s="102">
        <f t="shared" si="5"/>
        <v>1</v>
      </c>
      <c r="Q43" s="102">
        <f t="shared" si="2"/>
        <v>0</v>
      </c>
      <c r="R43" s="102">
        <f t="shared" si="6"/>
        <v>0</v>
      </c>
      <c r="S43" s="102">
        <f t="shared" si="7"/>
        <v>0</v>
      </c>
      <c r="T43" s="102">
        <f t="shared" si="8"/>
        <v>0</v>
      </c>
      <c r="U43" s="102">
        <f t="shared" si="9"/>
        <v>7</v>
      </c>
      <c r="V43" s="102">
        <f t="shared" si="10"/>
        <v>0</v>
      </c>
      <c r="W43" s="102">
        <f t="shared" si="11"/>
        <v>0</v>
      </c>
      <c r="X43" s="102">
        <f t="shared" si="12"/>
        <v>0</v>
      </c>
      <c r="Y43" s="102">
        <f t="shared" si="3"/>
        <v>7</v>
      </c>
      <c r="Z43" s="100"/>
      <c r="AA43" s="100"/>
      <c r="AB43" s="100"/>
      <c r="AC43" s="100"/>
      <c r="AD43" s="100"/>
      <c r="AE43" s="100"/>
      <c r="AF43" s="100"/>
      <c r="AG43" s="100"/>
      <c r="AH43" s="100"/>
      <c r="AI43" s="100"/>
      <c r="AJ43" s="100"/>
      <c r="AK43" s="100"/>
      <c r="AL43" s="100"/>
      <c r="AM43" s="100"/>
      <c r="AN43" s="100"/>
      <c r="AO43" s="100"/>
      <c r="AP43" s="100"/>
      <c r="AQ43" s="100"/>
      <c r="AR43" s="100"/>
      <c r="AS43" s="100"/>
      <c r="AT43" s="100"/>
      <c r="AU43" s="100"/>
    </row>
    <row r="44" spans="3:47" ht="15.75" thickBot="1">
      <c r="C44" s="5" t="s">
        <v>206</v>
      </c>
      <c r="D44" s="18"/>
      <c r="E44" s="32" t="str">
        <f t="shared" si="0"/>
        <v/>
      </c>
      <c r="F44" s="78">
        <v>0.5</v>
      </c>
      <c r="G44" s="2" t="s">
        <v>6</v>
      </c>
      <c r="H44" s="79">
        <f t="shared" si="13"/>
        <v>15</v>
      </c>
      <c r="I44" s="80">
        <v>20</v>
      </c>
      <c r="J44" s="100"/>
      <c r="K44" s="100" t="s">
        <v>206</v>
      </c>
      <c r="L44" s="100"/>
      <c r="M44" s="100"/>
      <c r="N44" s="100"/>
      <c r="O44" s="100"/>
      <c r="P44" s="102">
        <f t="shared" si="5"/>
        <v>0</v>
      </c>
      <c r="Q44" s="102">
        <f t="shared" si="2"/>
        <v>1</v>
      </c>
      <c r="R44" s="102">
        <f t="shared" si="6"/>
        <v>0</v>
      </c>
      <c r="S44" s="102">
        <f t="shared" si="7"/>
        <v>0</v>
      </c>
      <c r="T44" s="102">
        <f t="shared" si="8"/>
        <v>0</v>
      </c>
      <c r="U44" s="102">
        <f t="shared" si="9"/>
        <v>0</v>
      </c>
      <c r="V44" s="102">
        <f t="shared" si="10"/>
        <v>15</v>
      </c>
      <c r="W44" s="102">
        <f t="shared" si="11"/>
        <v>0</v>
      </c>
      <c r="X44" s="102">
        <f t="shared" si="12"/>
        <v>0</v>
      </c>
      <c r="Y44" s="102">
        <f t="shared" si="3"/>
        <v>15</v>
      </c>
      <c r="Z44" s="100"/>
      <c r="AA44" s="100"/>
      <c r="AB44" s="100"/>
      <c r="AC44" s="100"/>
      <c r="AD44" s="100"/>
      <c r="AE44" s="100"/>
      <c r="AF44" s="100"/>
      <c r="AG44" s="100"/>
      <c r="AH44" s="100"/>
      <c r="AI44" s="100"/>
      <c r="AJ44" s="100"/>
      <c r="AK44" s="100"/>
      <c r="AL44" s="100"/>
      <c r="AM44" s="100"/>
      <c r="AN44" s="100"/>
      <c r="AO44" s="100"/>
      <c r="AP44" s="100"/>
      <c r="AQ44" s="100"/>
      <c r="AR44" s="100"/>
      <c r="AS44" s="100"/>
      <c r="AT44" s="100"/>
      <c r="AU44" s="100"/>
    </row>
    <row r="45" spans="3:47" ht="15.75" thickBot="1">
      <c r="C45" s="5" t="s">
        <v>207</v>
      </c>
      <c r="D45" s="18"/>
      <c r="E45" s="32" t="str">
        <f t="shared" si="0"/>
        <v/>
      </c>
      <c r="F45" s="78">
        <v>0.5</v>
      </c>
      <c r="G45" s="2" t="s">
        <v>6</v>
      </c>
      <c r="H45" s="79">
        <f t="shared" si="13"/>
        <v>15</v>
      </c>
      <c r="I45" s="80">
        <v>10</v>
      </c>
      <c r="J45" s="100"/>
      <c r="K45" s="100" t="s">
        <v>207</v>
      </c>
      <c r="L45" s="100"/>
      <c r="M45" s="100"/>
      <c r="N45" s="100"/>
      <c r="O45" s="100"/>
      <c r="P45" s="102">
        <f t="shared" si="5"/>
        <v>0</v>
      </c>
      <c r="Q45" s="102">
        <f t="shared" si="2"/>
        <v>1</v>
      </c>
      <c r="R45" s="102">
        <f t="shared" si="6"/>
        <v>0</v>
      </c>
      <c r="S45" s="102">
        <f t="shared" si="7"/>
        <v>0</v>
      </c>
      <c r="T45" s="102">
        <f t="shared" si="8"/>
        <v>0</v>
      </c>
      <c r="U45" s="102">
        <f t="shared" si="9"/>
        <v>0</v>
      </c>
      <c r="V45" s="102">
        <f t="shared" si="10"/>
        <v>15</v>
      </c>
      <c r="W45" s="102">
        <f t="shared" si="11"/>
        <v>0</v>
      </c>
      <c r="X45" s="102">
        <f t="shared" si="12"/>
        <v>0</v>
      </c>
      <c r="Y45" s="102">
        <f t="shared" si="3"/>
        <v>15</v>
      </c>
      <c r="Z45" s="100"/>
      <c r="AA45" s="100"/>
      <c r="AB45" s="100"/>
      <c r="AC45" s="100"/>
      <c r="AD45" s="100"/>
      <c r="AE45" s="100"/>
      <c r="AF45" s="100"/>
      <c r="AG45" s="100"/>
      <c r="AH45" s="100"/>
      <c r="AI45" s="100"/>
      <c r="AJ45" s="100"/>
      <c r="AK45" s="100"/>
      <c r="AL45" s="100"/>
      <c r="AM45" s="100"/>
      <c r="AN45" s="100"/>
      <c r="AO45" s="100"/>
      <c r="AP45" s="100"/>
      <c r="AQ45" s="100"/>
      <c r="AR45" s="100"/>
      <c r="AS45" s="100"/>
      <c r="AT45" s="100"/>
      <c r="AU45" s="100"/>
    </row>
    <row r="46" spans="3:47" ht="15.75" thickBot="1">
      <c r="C46" s="5" t="s">
        <v>208</v>
      </c>
      <c r="D46" s="18"/>
      <c r="E46" s="32" t="str">
        <f t="shared" si="0"/>
        <v/>
      </c>
      <c r="F46" s="78">
        <v>1</v>
      </c>
      <c r="G46" s="2" t="s">
        <v>30</v>
      </c>
      <c r="H46" s="79">
        <f t="shared" si="13"/>
        <v>7</v>
      </c>
      <c r="I46" s="80">
        <v>2</v>
      </c>
      <c r="J46" s="100"/>
      <c r="K46" s="100" t="s">
        <v>208</v>
      </c>
      <c r="L46" s="100"/>
      <c r="M46" s="100"/>
      <c r="N46" s="100"/>
      <c r="O46" s="100"/>
      <c r="P46" s="102">
        <f t="shared" si="5"/>
        <v>1</v>
      </c>
      <c r="Q46" s="102">
        <f t="shared" si="2"/>
        <v>0</v>
      </c>
      <c r="R46" s="102">
        <f t="shared" si="6"/>
        <v>0</v>
      </c>
      <c r="S46" s="102">
        <f t="shared" si="7"/>
        <v>0</v>
      </c>
      <c r="T46" s="102">
        <f t="shared" si="8"/>
        <v>0</v>
      </c>
      <c r="U46" s="102">
        <f t="shared" si="9"/>
        <v>7</v>
      </c>
      <c r="V46" s="102">
        <f t="shared" si="10"/>
        <v>0</v>
      </c>
      <c r="W46" s="102">
        <f t="shared" si="11"/>
        <v>0</v>
      </c>
      <c r="X46" s="102">
        <f t="shared" si="12"/>
        <v>0</v>
      </c>
      <c r="Y46" s="102">
        <f t="shared" si="3"/>
        <v>7</v>
      </c>
      <c r="Z46" s="100"/>
      <c r="AA46" s="100"/>
      <c r="AB46" s="100"/>
      <c r="AC46" s="100"/>
      <c r="AD46" s="100"/>
      <c r="AE46" s="100"/>
      <c r="AF46" s="100"/>
      <c r="AG46" s="100"/>
      <c r="AH46" s="100"/>
      <c r="AI46" s="100"/>
      <c r="AJ46" s="100"/>
      <c r="AK46" s="100"/>
      <c r="AL46" s="100"/>
      <c r="AM46" s="100"/>
      <c r="AN46" s="100"/>
      <c r="AO46" s="100"/>
      <c r="AP46" s="100"/>
      <c r="AQ46" s="100"/>
      <c r="AR46" s="100"/>
      <c r="AS46" s="100"/>
      <c r="AT46" s="100"/>
      <c r="AU46" s="100"/>
    </row>
    <row r="47" spans="3:47" ht="15.75" thickBot="1">
      <c r="C47" s="5" t="s">
        <v>209</v>
      </c>
      <c r="D47" s="32"/>
      <c r="E47" s="32" t="str">
        <f t="shared" si="0"/>
        <v/>
      </c>
      <c r="F47" s="78">
        <v>1</v>
      </c>
      <c r="G47" s="2" t="s">
        <v>30</v>
      </c>
      <c r="H47" s="79">
        <f t="shared" si="13"/>
        <v>7</v>
      </c>
      <c r="I47" s="80">
        <v>2</v>
      </c>
      <c r="J47" s="100"/>
      <c r="K47" s="100" t="s">
        <v>209</v>
      </c>
      <c r="L47" s="100"/>
      <c r="M47" s="100"/>
      <c r="N47" s="100"/>
      <c r="O47" s="100"/>
      <c r="P47" s="102">
        <f t="shared" si="5"/>
        <v>1</v>
      </c>
      <c r="Q47" s="102">
        <f t="shared" si="2"/>
        <v>0</v>
      </c>
      <c r="R47" s="102">
        <f t="shared" si="6"/>
        <v>0</v>
      </c>
      <c r="S47" s="102">
        <f t="shared" si="7"/>
        <v>0</v>
      </c>
      <c r="T47" s="102">
        <f t="shared" si="8"/>
        <v>0</v>
      </c>
      <c r="U47" s="102">
        <f t="shared" si="9"/>
        <v>7</v>
      </c>
      <c r="V47" s="102">
        <f t="shared" si="10"/>
        <v>0</v>
      </c>
      <c r="W47" s="102">
        <f t="shared" si="11"/>
        <v>0</v>
      </c>
      <c r="X47" s="102">
        <f t="shared" si="12"/>
        <v>0</v>
      </c>
      <c r="Y47" s="102">
        <f t="shared" si="3"/>
        <v>7</v>
      </c>
      <c r="Z47" s="100"/>
      <c r="AA47" s="100"/>
      <c r="AB47" s="100"/>
      <c r="AC47" s="100"/>
      <c r="AD47" s="100"/>
      <c r="AE47" s="100"/>
      <c r="AF47" s="100"/>
      <c r="AG47" s="100"/>
      <c r="AH47" s="100"/>
      <c r="AI47" s="100"/>
      <c r="AJ47" s="100"/>
      <c r="AK47" s="100"/>
      <c r="AL47" s="100"/>
      <c r="AM47" s="100"/>
      <c r="AN47" s="100"/>
      <c r="AO47" s="100"/>
      <c r="AP47" s="100"/>
      <c r="AQ47" s="100"/>
      <c r="AR47" s="100"/>
      <c r="AS47" s="100"/>
      <c r="AT47" s="100"/>
      <c r="AU47" s="100"/>
    </row>
    <row r="48" spans="3:47" ht="15.75" thickBot="1">
      <c r="C48" s="5" t="s">
        <v>210</v>
      </c>
      <c r="D48" s="32"/>
      <c r="E48" s="32" t="str">
        <f t="shared" si="0"/>
        <v/>
      </c>
      <c r="F48" s="78">
        <v>1</v>
      </c>
      <c r="G48" s="2" t="s">
        <v>30</v>
      </c>
      <c r="H48" s="79">
        <f t="shared" si="13"/>
        <v>7</v>
      </c>
      <c r="I48" s="80">
        <v>5</v>
      </c>
      <c r="J48" s="100"/>
      <c r="K48" s="100" t="s">
        <v>210</v>
      </c>
      <c r="L48" s="100"/>
      <c r="M48" s="100"/>
      <c r="N48" s="100"/>
      <c r="O48" s="100"/>
      <c r="P48" s="102">
        <f t="shared" si="5"/>
        <v>1</v>
      </c>
      <c r="Q48" s="102">
        <f t="shared" si="2"/>
        <v>0</v>
      </c>
      <c r="R48" s="102">
        <f t="shared" si="6"/>
        <v>0</v>
      </c>
      <c r="S48" s="102">
        <f t="shared" si="7"/>
        <v>0</v>
      </c>
      <c r="T48" s="102">
        <f t="shared" si="8"/>
        <v>0</v>
      </c>
      <c r="U48" s="102">
        <f t="shared" si="9"/>
        <v>7</v>
      </c>
      <c r="V48" s="102">
        <f t="shared" si="10"/>
        <v>0</v>
      </c>
      <c r="W48" s="102">
        <f t="shared" si="11"/>
        <v>0</v>
      </c>
      <c r="X48" s="102">
        <f t="shared" si="12"/>
        <v>0</v>
      </c>
      <c r="Y48" s="102">
        <f t="shared" si="3"/>
        <v>7</v>
      </c>
      <c r="Z48" s="100"/>
      <c r="AA48" s="100"/>
      <c r="AB48" s="100"/>
      <c r="AC48" s="100"/>
      <c r="AD48" s="100"/>
      <c r="AE48" s="100"/>
      <c r="AF48" s="100"/>
      <c r="AG48" s="100"/>
      <c r="AH48" s="100"/>
      <c r="AI48" s="100"/>
      <c r="AJ48" s="100"/>
      <c r="AK48" s="100"/>
      <c r="AL48" s="100"/>
      <c r="AM48" s="100"/>
      <c r="AN48" s="100"/>
      <c r="AO48" s="100"/>
      <c r="AP48" s="100"/>
      <c r="AQ48" s="100"/>
      <c r="AR48" s="100"/>
      <c r="AS48" s="100"/>
      <c r="AT48" s="100"/>
      <c r="AU48" s="100"/>
    </row>
    <row r="49" spans="3:47" ht="15.75" thickBot="1">
      <c r="C49" s="5" t="s">
        <v>211</v>
      </c>
      <c r="D49" s="32"/>
      <c r="E49" s="32" t="str">
        <f t="shared" si="0"/>
        <v/>
      </c>
      <c r="F49" s="78">
        <v>1</v>
      </c>
      <c r="G49" s="2" t="s">
        <v>30</v>
      </c>
      <c r="H49" s="79">
        <f t="shared" si="13"/>
        <v>7</v>
      </c>
      <c r="I49" s="80">
        <v>5</v>
      </c>
      <c r="J49" s="100"/>
      <c r="K49" s="100" t="s">
        <v>211</v>
      </c>
      <c r="L49" s="100"/>
      <c r="M49" s="100"/>
      <c r="N49" s="100"/>
      <c r="O49" s="100"/>
      <c r="P49" s="102">
        <f t="shared" si="5"/>
        <v>1</v>
      </c>
      <c r="Q49" s="102">
        <f t="shared" si="2"/>
        <v>0</v>
      </c>
      <c r="R49" s="102">
        <f t="shared" si="6"/>
        <v>0</v>
      </c>
      <c r="S49" s="102">
        <f t="shared" si="7"/>
        <v>0</v>
      </c>
      <c r="T49" s="102">
        <f t="shared" si="8"/>
        <v>0</v>
      </c>
      <c r="U49" s="102">
        <f t="shared" si="9"/>
        <v>7</v>
      </c>
      <c r="V49" s="102">
        <f t="shared" si="10"/>
        <v>0</v>
      </c>
      <c r="W49" s="102">
        <f t="shared" si="11"/>
        <v>0</v>
      </c>
      <c r="X49" s="102">
        <f t="shared" si="12"/>
        <v>0</v>
      </c>
      <c r="Y49" s="102">
        <f t="shared" si="3"/>
        <v>7</v>
      </c>
      <c r="Z49" s="100"/>
      <c r="AA49" s="100"/>
      <c r="AB49" s="100"/>
      <c r="AC49" s="100"/>
      <c r="AD49" s="100"/>
      <c r="AE49" s="100"/>
      <c r="AF49" s="100"/>
      <c r="AG49" s="100"/>
      <c r="AH49" s="100"/>
      <c r="AI49" s="100"/>
      <c r="AJ49" s="100"/>
      <c r="AK49" s="100"/>
      <c r="AL49" s="100"/>
      <c r="AM49" s="100"/>
      <c r="AN49" s="100"/>
      <c r="AO49" s="100"/>
      <c r="AP49" s="100"/>
      <c r="AQ49" s="100"/>
      <c r="AR49" s="100"/>
      <c r="AS49" s="100"/>
      <c r="AT49" s="100"/>
      <c r="AU49" s="100"/>
    </row>
    <row r="50" spans="3:47" ht="15.75" thickBot="1">
      <c r="C50" s="5" t="s">
        <v>212</v>
      </c>
      <c r="D50" s="32"/>
      <c r="E50" s="32" t="str">
        <f t="shared" si="0"/>
        <v/>
      </c>
      <c r="F50" s="78">
        <v>1</v>
      </c>
      <c r="G50" s="2" t="s">
        <v>30</v>
      </c>
      <c r="H50" s="79">
        <f t="shared" si="13"/>
        <v>7</v>
      </c>
      <c r="I50" s="80">
        <v>5</v>
      </c>
      <c r="J50" s="100"/>
      <c r="K50" s="100" t="s">
        <v>212</v>
      </c>
      <c r="L50" s="100"/>
      <c r="M50" s="100"/>
      <c r="N50" s="100"/>
      <c r="O50" s="100"/>
      <c r="P50" s="102">
        <f t="shared" si="5"/>
        <v>1</v>
      </c>
      <c r="Q50" s="102">
        <f t="shared" si="2"/>
        <v>0</v>
      </c>
      <c r="R50" s="102">
        <f t="shared" si="6"/>
        <v>0</v>
      </c>
      <c r="S50" s="102">
        <f t="shared" si="7"/>
        <v>0</v>
      </c>
      <c r="T50" s="102">
        <f t="shared" si="8"/>
        <v>0</v>
      </c>
      <c r="U50" s="102">
        <f t="shared" si="9"/>
        <v>7</v>
      </c>
      <c r="V50" s="102">
        <f t="shared" si="10"/>
        <v>0</v>
      </c>
      <c r="W50" s="102">
        <f t="shared" si="11"/>
        <v>0</v>
      </c>
      <c r="X50" s="102">
        <f t="shared" si="12"/>
        <v>0</v>
      </c>
      <c r="Y50" s="102">
        <f t="shared" si="3"/>
        <v>7</v>
      </c>
      <c r="Z50" s="100"/>
      <c r="AA50" s="100"/>
      <c r="AB50" s="100"/>
      <c r="AC50" s="100"/>
      <c r="AD50" s="100"/>
      <c r="AE50" s="100"/>
      <c r="AF50" s="100"/>
      <c r="AG50" s="100"/>
      <c r="AH50" s="100"/>
      <c r="AI50" s="100"/>
      <c r="AJ50" s="100"/>
      <c r="AK50" s="100"/>
      <c r="AL50" s="100"/>
      <c r="AM50" s="100"/>
      <c r="AN50" s="100"/>
      <c r="AO50" s="100"/>
      <c r="AP50" s="100"/>
      <c r="AQ50" s="100"/>
      <c r="AR50" s="100"/>
      <c r="AS50" s="100"/>
      <c r="AT50" s="100"/>
      <c r="AU50" s="100"/>
    </row>
    <row r="51" spans="3:47" ht="15.75" thickBot="1">
      <c r="C51" s="5" t="s">
        <v>213</v>
      </c>
      <c r="D51" s="32"/>
      <c r="E51" s="32" t="str">
        <f t="shared" si="0"/>
        <v/>
      </c>
      <c r="F51" s="78">
        <v>1</v>
      </c>
      <c r="G51" s="2" t="s">
        <v>30</v>
      </c>
      <c r="H51" s="79">
        <f t="shared" si="13"/>
        <v>7</v>
      </c>
      <c r="I51" s="80">
        <v>5</v>
      </c>
      <c r="J51" s="100"/>
      <c r="K51" s="100" t="s">
        <v>213</v>
      </c>
      <c r="L51" s="100"/>
      <c r="M51" s="100"/>
      <c r="N51" s="100"/>
      <c r="O51" s="100"/>
      <c r="P51" s="102">
        <f t="shared" si="5"/>
        <v>1</v>
      </c>
      <c r="Q51" s="102">
        <f t="shared" si="2"/>
        <v>0</v>
      </c>
      <c r="R51" s="102">
        <f t="shared" si="6"/>
        <v>0</v>
      </c>
      <c r="S51" s="102">
        <f t="shared" si="7"/>
        <v>0</v>
      </c>
      <c r="T51" s="102">
        <f t="shared" si="8"/>
        <v>0</v>
      </c>
      <c r="U51" s="102">
        <f t="shared" si="9"/>
        <v>7</v>
      </c>
      <c r="V51" s="102">
        <f t="shared" si="10"/>
        <v>0</v>
      </c>
      <c r="W51" s="102">
        <f t="shared" si="11"/>
        <v>0</v>
      </c>
      <c r="X51" s="102">
        <f t="shared" si="12"/>
        <v>0</v>
      </c>
      <c r="Y51" s="102">
        <f t="shared" si="3"/>
        <v>7</v>
      </c>
      <c r="Z51" s="100"/>
      <c r="AA51" s="100"/>
      <c r="AB51" s="100"/>
      <c r="AC51" s="100"/>
      <c r="AD51" s="100"/>
      <c r="AE51" s="100"/>
      <c r="AF51" s="100"/>
      <c r="AG51" s="100"/>
      <c r="AH51" s="100"/>
      <c r="AI51" s="100"/>
      <c r="AJ51" s="100"/>
      <c r="AK51" s="100"/>
      <c r="AL51" s="100"/>
      <c r="AM51" s="100"/>
      <c r="AN51" s="100"/>
      <c r="AO51" s="100"/>
      <c r="AP51" s="100"/>
      <c r="AQ51" s="100"/>
      <c r="AR51" s="100"/>
      <c r="AS51" s="100"/>
      <c r="AT51" s="100"/>
      <c r="AU51" s="100"/>
    </row>
    <row r="52" spans="3:47" ht="15.75" thickBot="1">
      <c r="C52" s="5" t="s">
        <v>214</v>
      </c>
      <c r="D52" s="32"/>
      <c r="E52" s="32" t="str">
        <f t="shared" si="0"/>
        <v/>
      </c>
      <c r="F52" s="78">
        <v>1</v>
      </c>
      <c r="G52" s="2" t="s">
        <v>30</v>
      </c>
      <c r="H52" s="79">
        <f t="shared" si="13"/>
        <v>7</v>
      </c>
      <c r="I52" s="80">
        <v>1</v>
      </c>
      <c r="J52" s="100"/>
      <c r="K52" s="100" t="s">
        <v>214</v>
      </c>
      <c r="L52" s="100"/>
      <c r="M52" s="100"/>
      <c r="N52" s="100"/>
      <c r="O52" s="100"/>
      <c r="P52" s="102">
        <f t="shared" si="5"/>
        <v>1</v>
      </c>
      <c r="Q52" s="102">
        <f t="shared" si="2"/>
        <v>0</v>
      </c>
      <c r="R52" s="102">
        <f t="shared" si="6"/>
        <v>0</v>
      </c>
      <c r="S52" s="102">
        <f t="shared" si="7"/>
        <v>0</v>
      </c>
      <c r="T52" s="102">
        <f t="shared" si="8"/>
        <v>0</v>
      </c>
      <c r="U52" s="102">
        <f t="shared" si="9"/>
        <v>7</v>
      </c>
      <c r="V52" s="102">
        <f t="shared" si="10"/>
        <v>0</v>
      </c>
      <c r="W52" s="102">
        <f t="shared" si="11"/>
        <v>0</v>
      </c>
      <c r="X52" s="102">
        <f t="shared" si="12"/>
        <v>0</v>
      </c>
      <c r="Y52" s="102">
        <f t="shared" si="3"/>
        <v>7</v>
      </c>
      <c r="Z52" s="100"/>
      <c r="AA52" s="100"/>
      <c r="AB52" s="100"/>
      <c r="AC52" s="100"/>
      <c r="AD52" s="100"/>
      <c r="AE52" s="100"/>
      <c r="AF52" s="100"/>
      <c r="AG52" s="100"/>
      <c r="AH52" s="100"/>
      <c r="AI52" s="100"/>
      <c r="AJ52" s="100"/>
      <c r="AK52" s="100"/>
      <c r="AL52" s="100"/>
      <c r="AM52" s="100"/>
      <c r="AN52" s="100"/>
      <c r="AO52" s="100"/>
      <c r="AP52" s="100"/>
      <c r="AQ52" s="100"/>
      <c r="AR52" s="100"/>
      <c r="AS52" s="100"/>
      <c r="AT52" s="100"/>
      <c r="AU52" s="100"/>
    </row>
    <row r="53" spans="3:47" ht="15.75" thickBot="1">
      <c r="C53" s="5" t="s">
        <v>215</v>
      </c>
      <c r="D53" s="32"/>
      <c r="E53" s="32" t="str">
        <f t="shared" si="0"/>
        <v/>
      </c>
      <c r="F53" s="78">
        <v>1</v>
      </c>
      <c r="G53" s="2" t="s">
        <v>6</v>
      </c>
      <c r="H53" s="79">
        <f t="shared" si="13"/>
        <v>30</v>
      </c>
      <c r="I53" s="80">
        <v>15</v>
      </c>
      <c r="J53" s="100"/>
      <c r="K53" s="100" t="s">
        <v>215</v>
      </c>
      <c r="L53" s="100"/>
      <c r="M53" s="100"/>
      <c r="N53" s="100"/>
      <c r="O53" s="100"/>
      <c r="P53" s="102">
        <f t="shared" si="5"/>
        <v>0</v>
      </c>
      <c r="Q53" s="102">
        <f t="shared" si="2"/>
        <v>1</v>
      </c>
      <c r="R53" s="102">
        <f t="shared" si="6"/>
        <v>0</v>
      </c>
      <c r="S53" s="102">
        <f t="shared" si="7"/>
        <v>0</v>
      </c>
      <c r="T53" s="102">
        <f t="shared" si="8"/>
        <v>0</v>
      </c>
      <c r="U53" s="102">
        <f t="shared" si="9"/>
        <v>0</v>
      </c>
      <c r="V53" s="102">
        <f t="shared" si="10"/>
        <v>30</v>
      </c>
      <c r="W53" s="102">
        <f t="shared" si="11"/>
        <v>0</v>
      </c>
      <c r="X53" s="102">
        <f t="shared" si="12"/>
        <v>0</v>
      </c>
      <c r="Y53" s="102">
        <f t="shared" si="3"/>
        <v>30</v>
      </c>
      <c r="Z53" s="100"/>
      <c r="AA53" s="100"/>
      <c r="AB53" s="100"/>
      <c r="AC53" s="100"/>
      <c r="AD53" s="100"/>
      <c r="AE53" s="100"/>
      <c r="AF53" s="100"/>
      <c r="AG53" s="100"/>
      <c r="AH53" s="100"/>
      <c r="AI53" s="100"/>
      <c r="AJ53" s="100"/>
      <c r="AK53" s="100"/>
      <c r="AL53" s="100"/>
      <c r="AM53" s="100"/>
      <c r="AN53" s="100"/>
      <c r="AO53" s="100"/>
      <c r="AP53" s="100"/>
      <c r="AQ53" s="100"/>
      <c r="AR53" s="100"/>
      <c r="AS53" s="100"/>
      <c r="AT53" s="100"/>
      <c r="AU53" s="100"/>
    </row>
    <row r="54" spans="3:47" ht="15.75" thickBot="1">
      <c r="C54" s="84"/>
      <c r="D54" s="75"/>
      <c r="E54" s="75" t="str">
        <f t="shared" si="0"/>
        <v/>
      </c>
      <c r="F54" s="81"/>
      <c r="G54" s="8"/>
      <c r="H54" s="9" t="str">
        <f t="shared" si="13"/>
        <v/>
      </c>
      <c r="I54" s="9" t="str">
        <f>IF(Y54&lt;0,"Z4","")</f>
        <v/>
      </c>
      <c r="J54" s="100"/>
      <c r="K54" s="100"/>
      <c r="L54" s="100"/>
      <c r="M54" s="100"/>
      <c r="N54" s="100"/>
      <c r="O54" s="100"/>
      <c r="P54" s="102">
        <f t="shared" si="5"/>
        <v>0</v>
      </c>
      <c r="Q54" s="102">
        <f t="shared" si="2"/>
        <v>0</v>
      </c>
      <c r="R54" s="102">
        <f t="shared" si="6"/>
        <v>0</v>
      </c>
      <c r="S54" s="102">
        <f t="shared" si="7"/>
        <v>0</v>
      </c>
      <c r="T54" s="102">
        <f t="shared" si="8"/>
        <v>0</v>
      </c>
      <c r="U54" s="102">
        <f t="shared" si="9"/>
        <v>0</v>
      </c>
      <c r="V54" s="102">
        <f t="shared" si="10"/>
        <v>0</v>
      </c>
      <c r="W54" s="102">
        <f t="shared" si="11"/>
        <v>0</v>
      </c>
      <c r="X54" s="102">
        <f t="shared" si="12"/>
        <v>0</v>
      </c>
      <c r="Y54" s="102">
        <f t="shared" si="3"/>
        <v>0</v>
      </c>
      <c r="Z54" s="100"/>
      <c r="AA54" s="100"/>
      <c r="AB54" s="100"/>
      <c r="AC54" s="100"/>
      <c r="AD54" s="100"/>
      <c r="AE54" s="100"/>
      <c r="AF54" s="100"/>
      <c r="AG54" s="100"/>
      <c r="AH54" s="100"/>
      <c r="AI54" s="100"/>
      <c r="AJ54" s="100"/>
      <c r="AK54" s="100"/>
      <c r="AL54" s="100"/>
      <c r="AM54" s="100"/>
      <c r="AN54" s="100"/>
      <c r="AO54" s="100"/>
      <c r="AP54" s="100"/>
      <c r="AQ54" s="100"/>
      <c r="AR54" s="100"/>
      <c r="AS54" s="100"/>
      <c r="AT54" s="100"/>
      <c r="AU54" s="100"/>
    </row>
    <row r="55" spans="3:47" ht="15.75" thickBot="1">
      <c r="C55" s="5" t="s">
        <v>184</v>
      </c>
      <c r="D55" s="18"/>
      <c r="E55" s="32" t="str">
        <f t="shared" si="0"/>
        <v/>
      </c>
      <c r="F55" s="78">
        <v>1</v>
      </c>
      <c r="G55" s="2" t="s">
        <v>30</v>
      </c>
      <c r="H55" s="79">
        <f t="shared" si="13"/>
        <v>7</v>
      </c>
      <c r="I55" s="80">
        <v>20</v>
      </c>
      <c r="J55" s="100"/>
      <c r="K55" s="100" t="s">
        <v>184</v>
      </c>
      <c r="L55" s="100"/>
      <c r="M55" s="100"/>
      <c r="N55" s="100"/>
      <c r="O55" s="100"/>
      <c r="P55" s="102">
        <f t="shared" si="5"/>
        <v>1</v>
      </c>
      <c r="Q55" s="102">
        <f t="shared" si="2"/>
        <v>0</v>
      </c>
      <c r="R55" s="102">
        <f t="shared" si="6"/>
        <v>0</v>
      </c>
      <c r="S55" s="102">
        <f t="shared" si="7"/>
        <v>0</v>
      </c>
      <c r="T55" s="102">
        <f t="shared" si="8"/>
        <v>0</v>
      </c>
      <c r="U55" s="102">
        <f t="shared" si="9"/>
        <v>7</v>
      </c>
      <c r="V55" s="102">
        <f t="shared" si="10"/>
        <v>0</v>
      </c>
      <c r="W55" s="102">
        <f t="shared" si="11"/>
        <v>0</v>
      </c>
      <c r="X55" s="102">
        <f t="shared" si="12"/>
        <v>0</v>
      </c>
      <c r="Y55" s="102">
        <f t="shared" si="3"/>
        <v>7</v>
      </c>
      <c r="Z55" s="100"/>
      <c r="AA55" s="100"/>
      <c r="AB55" s="100"/>
      <c r="AC55" s="100"/>
      <c r="AD55" s="100"/>
      <c r="AE55" s="100"/>
      <c r="AF55" s="100"/>
      <c r="AG55" s="100"/>
      <c r="AH55" s="100"/>
      <c r="AI55" s="100"/>
      <c r="AJ55" s="100"/>
      <c r="AK55" s="100"/>
      <c r="AL55" s="100"/>
      <c r="AM55" s="100"/>
      <c r="AN55" s="100"/>
      <c r="AO55" s="100"/>
      <c r="AP55" s="100"/>
      <c r="AQ55" s="100"/>
      <c r="AR55" s="100"/>
      <c r="AS55" s="100"/>
      <c r="AT55" s="100"/>
      <c r="AU55" s="100"/>
    </row>
    <row r="56" spans="3:47" ht="15.75" thickBot="1">
      <c r="C56" s="5" t="s">
        <v>185</v>
      </c>
      <c r="D56" s="18"/>
      <c r="E56" s="32" t="str">
        <f>IF(OR($D56="",$H56=""),"",$D56+$H56)</f>
        <v/>
      </c>
      <c r="F56" s="78">
        <v>1</v>
      </c>
      <c r="G56" s="2" t="s">
        <v>30</v>
      </c>
      <c r="H56" s="79">
        <f t="shared" si="13"/>
        <v>7</v>
      </c>
      <c r="I56" s="80">
        <v>5</v>
      </c>
      <c r="J56" s="100"/>
      <c r="K56" s="100" t="s">
        <v>185</v>
      </c>
      <c r="L56" s="100"/>
      <c r="M56" s="100"/>
      <c r="N56" s="100"/>
      <c r="O56" s="100"/>
      <c r="P56" s="102">
        <f t="shared" si="5"/>
        <v>1</v>
      </c>
      <c r="Q56" s="102">
        <f t="shared" si="2"/>
        <v>0</v>
      </c>
      <c r="R56" s="102">
        <f t="shared" si="6"/>
        <v>0</v>
      </c>
      <c r="S56" s="102">
        <f t="shared" si="7"/>
        <v>0</v>
      </c>
      <c r="T56" s="102">
        <f t="shared" si="8"/>
        <v>0</v>
      </c>
      <c r="U56" s="102">
        <f t="shared" si="9"/>
        <v>7</v>
      </c>
      <c r="V56" s="102">
        <f t="shared" si="10"/>
        <v>0</v>
      </c>
      <c r="W56" s="102">
        <f t="shared" si="11"/>
        <v>0</v>
      </c>
      <c r="X56" s="102">
        <f t="shared" si="12"/>
        <v>0</v>
      </c>
      <c r="Y56" s="102">
        <f t="shared" si="3"/>
        <v>7</v>
      </c>
      <c r="Z56" s="100"/>
      <c r="AA56" s="100"/>
      <c r="AB56" s="100"/>
      <c r="AC56" s="100"/>
      <c r="AD56" s="100"/>
      <c r="AE56" s="100"/>
      <c r="AF56" s="100"/>
      <c r="AG56" s="100"/>
      <c r="AH56" s="100"/>
      <c r="AI56" s="100"/>
      <c r="AJ56" s="100"/>
      <c r="AK56" s="100"/>
      <c r="AL56" s="100"/>
      <c r="AM56" s="100"/>
      <c r="AN56" s="100"/>
      <c r="AO56" s="100"/>
      <c r="AP56" s="100"/>
      <c r="AQ56" s="100"/>
      <c r="AR56" s="100"/>
      <c r="AS56" s="100"/>
      <c r="AT56" s="100"/>
      <c r="AU56" s="100"/>
    </row>
    <row r="57" spans="3:47" ht="15.75" thickBot="1">
      <c r="C57" s="5" t="s">
        <v>186</v>
      </c>
      <c r="D57" s="18"/>
      <c r="E57" s="32" t="str">
        <f t="shared" si="0"/>
        <v/>
      </c>
      <c r="F57" s="78">
        <v>1</v>
      </c>
      <c r="G57" s="2" t="s">
        <v>30</v>
      </c>
      <c r="H57" s="79">
        <f t="shared" si="13"/>
        <v>7</v>
      </c>
      <c r="I57" s="80">
        <v>1</v>
      </c>
      <c r="J57" s="100"/>
      <c r="K57" s="100" t="s">
        <v>186</v>
      </c>
      <c r="L57" s="100"/>
      <c r="M57" s="100"/>
      <c r="N57" s="100"/>
      <c r="O57" s="100"/>
      <c r="P57" s="102">
        <f t="shared" si="5"/>
        <v>1</v>
      </c>
      <c r="Q57" s="102">
        <f t="shared" si="2"/>
        <v>0</v>
      </c>
      <c r="R57" s="102">
        <f t="shared" si="6"/>
        <v>0</v>
      </c>
      <c r="S57" s="102">
        <f t="shared" si="7"/>
        <v>0</v>
      </c>
      <c r="T57" s="102">
        <f t="shared" si="8"/>
        <v>0</v>
      </c>
      <c r="U57" s="102">
        <f t="shared" si="9"/>
        <v>7</v>
      </c>
      <c r="V57" s="102">
        <f t="shared" si="10"/>
        <v>0</v>
      </c>
      <c r="W57" s="102">
        <f t="shared" si="11"/>
        <v>0</v>
      </c>
      <c r="X57" s="102">
        <f t="shared" si="12"/>
        <v>0</v>
      </c>
      <c r="Y57" s="102">
        <f t="shared" si="3"/>
        <v>7</v>
      </c>
      <c r="Z57" s="100"/>
      <c r="AA57" s="100"/>
      <c r="AB57" s="100"/>
      <c r="AC57" s="100"/>
      <c r="AD57" s="100"/>
      <c r="AE57" s="100"/>
      <c r="AF57" s="100"/>
      <c r="AG57" s="100"/>
      <c r="AH57" s="100"/>
      <c r="AI57" s="100"/>
      <c r="AJ57" s="100"/>
      <c r="AK57" s="100"/>
      <c r="AL57" s="100"/>
      <c r="AM57" s="100"/>
      <c r="AN57" s="100"/>
      <c r="AO57" s="100"/>
      <c r="AP57" s="100"/>
      <c r="AQ57" s="100"/>
      <c r="AR57" s="100"/>
      <c r="AS57" s="100"/>
      <c r="AT57" s="100"/>
      <c r="AU57" s="100"/>
    </row>
    <row r="58" spans="3:47" ht="15.75" thickBot="1">
      <c r="C58" s="5" t="s">
        <v>187</v>
      </c>
      <c r="D58" s="18"/>
      <c r="E58" s="32" t="str">
        <f t="shared" si="0"/>
        <v/>
      </c>
      <c r="F58" s="78">
        <v>1</v>
      </c>
      <c r="G58" s="2" t="s">
        <v>30</v>
      </c>
      <c r="H58" s="79">
        <f t="shared" si="13"/>
        <v>7</v>
      </c>
      <c r="I58" s="80">
        <v>5</v>
      </c>
      <c r="J58" s="100"/>
      <c r="K58" s="100" t="s">
        <v>187</v>
      </c>
      <c r="L58" s="100"/>
      <c r="M58" s="100"/>
      <c r="N58" s="100"/>
      <c r="O58" s="100"/>
      <c r="P58" s="102">
        <f t="shared" si="5"/>
        <v>1</v>
      </c>
      <c r="Q58" s="102">
        <f t="shared" si="2"/>
        <v>0</v>
      </c>
      <c r="R58" s="102">
        <f t="shared" si="6"/>
        <v>0</v>
      </c>
      <c r="S58" s="102">
        <f t="shared" si="7"/>
        <v>0</v>
      </c>
      <c r="T58" s="102">
        <f t="shared" si="8"/>
        <v>0</v>
      </c>
      <c r="U58" s="102">
        <f t="shared" si="9"/>
        <v>7</v>
      </c>
      <c r="V58" s="102">
        <f t="shared" si="10"/>
        <v>0</v>
      </c>
      <c r="W58" s="102">
        <f t="shared" si="11"/>
        <v>0</v>
      </c>
      <c r="X58" s="102">
        <f t="shared" si="12"/>
        <v>0</v>
      </c>
      <c r="Y58" s="102">
        <f t="shared" si="3"/>
        <v>7</v>
      </c>
      <c r="Z58" s="100"/>
      <c r="AA58" s="100"/>
      <c r="AB58" s="100"/>
      <c r="AC58" s="100"/>
      <c r="AD58" s="100"/>
      <c r="AE58" s="100"/>
      <c r="AF58" s="100"/>
      <c r="AG58" s="100"/>
      <c r="AH58" s="100"/>
      <c r="AI58" s="100"/>
      <c r="AJ58" s="100"/>
      <c r="AK58" s="100"/>
      <c r="AL58" s="100"/>
      <c r="AM58" s="100"/>
      <c r="AN58" s="100"/>
      <c r="AO58" s="100"/>
      <c r="AP58" s="100"/>
      <c r="AQ58" s="100"/>
      <c r="AR58" s="100"/>
      <c r="AS58" s="100"/>
      <c r="AT58" s="100"/>
      <c r="AU58" s="100"/>
    </row>
    <row r="59" spans="3:47" ht="15.75" thickBot="1">
      <c r="C59" s="5" t="s">
        <v>188</v>
      </c>
      <c r="D59" s="18"/>
      <c r="E59" s="32" t="str">
        <f t="shared" si="0"/>
        <v/>
      </c>
      <c r="F59" s="78">
        <v>1</v>
      </c>
      <c r="G59" s="2" t="s">
        <v>30</v>
      </c>
      <c r="H59" s="79">
        <f t="shared" si="13"/>
        <v>7</v>
      </c>
      <c r="I59" s="80">
        <v>2</v>
      </c>
      <c r="J59" s="100"/>
      <c r="K59" s="100" t="s">
        <v>188</v>
      </c>
      <c r="L59" s="100"/>
      <c r="M59" s="100"/>
      <c r="N59" s="100"/>
      <c r="O59" s="100"/>
      <c r="P59" s="102">
        <f t="shared" si="5"/>
        <v>1</v>
      </c>
      <c r="Q59" s="102">
        <f t="shared" si="2"/>
        <v>0</v>
      </c>
      <c r="R59" s="102">
        <f t="shared" si="6"/>
        <v>0</v>
      </c>
      <c r="S59" s="102">
        <f t="shared" si="7"/>
        <v>0</v>
      </c>
      <c r="T59" s="102">
        <f t="shared" si="8"/>
        <v>0</v>
      </c>
      <c r="U59" s="102">
        <f t="shared" si="9"/>
        <v>7</v>
      </c>
      <c r="V59" s="102">
        <f t="shared" si="10"/>
        <v>0</v>
      </c>
      <c r="W59" s="102">
        <f t="shared" si="11"/>
        <v>0</v>
      </c>
      <c r="X59" s="102">
        <f t="shared" si="12"/>
        <v>0</v>
      </c>
      <c r="Y59" s="102">
        <f t="shared" si="3"/>
        <v>7</v>
      </c>
      <c r="Z59" s="100"/>
      <c r="AA59" s="100"/>
      <c r="AB59" s="100"/>
      <c r="AC59" s="100"/>
      <c r="AD59" s="100"/>
      <c r="AE59" s="100"/>
      <c r="AF59" s="100"/>
      <c r="AG59" s="100"/>
      <c r="AH59" s="100"/>
      <c r="AI59" s="100"/>
      <c r="AJ59" s="100"/>
      <c r="AK59" s="100"/>
      <c r="AL59" s="100"/>
      <c r="AM59" s="100"/>
      <c r="AN59" s="100"/>
      <c r="AO59" s="100"/>
      <c r="AP59" s="100"/>
      <c r="AQ59" s="100"/>
      <c r="AR59" s="100"/>
      <c r="AS59" s="100"/>
      <c r="AT59" s="100"/>
      <c r="AU59" s="100"/>
    </row>
    <row r="60" spans="3:47" ht="15.75" thickBot="1">
      <c r="C60" s="5" t="s">
        <v>189</v>
      </c>
      <c r="D60" s="18"/>
      <c r="E60" s="32" t="str">
        <f t="shared" si="0"/>
        <v/>
      </c>
      <c r="F60" s="78">
        <v>1</v>
      </c>
      <c r="G60" s="2" t="s">
        <v>30</v>
      </c>
      <c r="H60" s="79">
        <f t="shared" si="13"/>
        <v>7</v>
      </c>
      <c r="I60" s="80">
        <v>20</v>
      </c>
      <c r="J60" s="100"/>
      <c r="K60" s="100" t="s">
        <v>189</v>
      </c>
      <c r="L60" s="100"/>
      <c r="M60" s="100"/>
      <c r="N60" s="100"/>
      <c r="O60" s="100"/>
      <c r="P60" s="102">
        <f t="shared" si="5"/>
        <v>1</v>
      </c>
      <c r="Q60" s="102">
        <f t="shared" si="2"/>
        <v>0</v>
      </c>
      <c r="R60" s="102">
        <f t="shared" si="6"/>
        <v>0</v>
      </c>
      <c r="S60" s="102">
        <f t="shared" si="7"/>
        <v>0</v>
      </c>
      <c r="T60" s="102">
        <f t="shared" si="8"/>
        <v>0</v>
      </c>
      <c r="U60" s="102">
        <f t="shared" si="9"/>
        <v>7</v>
      </c>
      <c r="V60" s="102">
        <f t="shared" si="10"/>
        <v>0</v>
      </c>
      <c r="W60" s="102">
        <f t="shared" si="11"/>
        <v>0</v>
      </c>
      <c r="X60" s="102">
        <f t="shared" si="12"/>
        <v>0</v>
      </c>
      <c r="Y60" s="102">
        <f t="shared" si="3"/>
        <v>7</v>
      </c>
      <c r="Z60" s="100"/>
      <c r="AA60" s="100"/>
      <c r="AB60" s="100"/>
      <c r="AC60" s="100"/>
      <c r="AD60" s="100"/>
      <c r="AE60" s="100"/>
      <c r="AF60" s="100"/>
      <c r="AG60" s="100"/>
      <c r="AH60" s="100"/>
      <c r="AI60" s="100"/>
      <c r="AJ60" s="100"/>
      <c r="AK60" s="100"/>
      <c r="AL60" s="100"/>
      <c r="AM60" s="100"/>
      <c r="AN60" s="100"/>
      <c r="AO60" s="100"/>
      <c r="AP60" s="100"/>
      <c r="AQ60" s="100"/>
      <c r="AR60" s="100"/>
      <c r="AS60" s="100"/>
      <c r="AT60" s="100"/>
      <c r="AU60" s="100"/>
    </row>
    <row r="61" spans="3:47" ht="15.75" thickBot="1">
      <c r="C61" s="5" t="s">
        <v>190</v>
      </c>
      <c r="D61" s="18"/>
      <c r="E61" s="32" t="str">
        <f t="shared" si="0"/>
        <v/>
      </c>
      <c r="F61" s="78">
        <v>0.5</v>
      </c>
      <c r="G61" s="2" t="s">
        <v>6</v>
      </c>
      <c r="H61" s="79">
        <f t="shared" si="13"/>
        <v>15</v>
      </c>
      <c r="I61" s="80">
        <v>20</v>
      </c>
      <c r="J61" s="100"/>
      <c r="K61" s="100" t="s">
        <v>190</v>
      </c>
      <c r="L61" s="100"/>
      <c r="M61" s="100"/>
      <c r="N61" s="100"/>
      <c r="O61" s="100"/>
      <c r="P61" s="102">
        <f t="shared" si="5"/>
        <v>0</v>
      </c>
      <c r="Q61" s="102">
        <f t="shared" si="2"/>
        <v>1</v>
      </c>
      <c r="R61" s="102">
        <f t="shared" si="6"/>
        <v>0</v>
      </c>
      <c r="S61" s="102">
        <f t="shared" si="7"/>
        <v>0</v>
      </c>
      <c r="T61" s="102">
        <f t="shared" si="8"/>
        <v>0</v>
      </c>
      <c r="U61" s="102">
        <f t="shared" si="9"/>
        <v>0</v>
      </c>
      <c r="V61" s="102">
        <f t="shared" si="10"/>
        <v>15</v>
      </c>
      <c r="W61" s="102">
        <f t="shared" si="11"/>
        <v>0</v>
      </c>
      <c r="X61" s="102">
        <f t="shared" si="12"/>
        <v>0</v>
      </c>
      <c r="Y61" s="102">
        <f t="shared" si="3"/>
        <v>15</v>
      </c>
      <c r="Z61" s="100"/>
      <c r="AA61" s="100"/>
      <c r="AB61" s="100"/>
      <c r="AC61" s="100"/>
      <c r="AD61" s="100"/>
      <c r="AE61" s="100"/>
      <c r="AF61" s="100"/>
      <c r="AG61" s="100"/>
      <c r="AH61" s="100"/>
      <c r="AI61" s="100"/>
      <c r="AJ61" s="100"/>
      <c r="AK61" s="100"/>
      <c r="AL61" s="100"/>
      <c r="AM61" s="100"/>
      <c r="AN61" s="100"/>
      <c r="AO61" s="100"/>
      <c r="AP61" s="100"/>
      <c r="AQ61" s="100"/>
      <c r="AR61" s="100"/>
      <c r="AS61" s="100"/>
      <c r="AT61" s="100"/>
      <c r="AU61" s="100"/>
    </row>
    <row r="62" spans="3:47" ht="15.75" thickBot="1">
      <c r="C62" s="5" t="s">
        <v>191</v>
      </c>
      <c r="D62" s="18"/>
      <c r="E62" s="32" t="str">
        <f t="shared" si="0"/>
        <v/>
      </c>
      <c r="F62" s="78">
        <v>0.5</v>
      </c>
      <c r="G62" s="2" t="s">
        <v>6</v>
      </c>
      <c r="H62" s="79">
        <f t="shared" si="13"/>
        <v>15</v>
      </c>
      <c r="I62" s="80">
        <v>10</v>
      </c>
      <c r="J62" s="100"/>
      <c r="K62" s="100" t="s">
        <v>191</v>
      </c>
      <c r="L62" s="100"/>
      <c r="M62" s="100"/>
      <c r="N62" s="100"/>
      <c r="O62" s="100"/>
      <c r="P62" s="102">
        <f t="shared" si="5"/>
        <v>0</v>
      </c>
      <c r="Q62" s="102">
        <f t="shared" si="2"/>
        <v>1</v>
      </c>
      <c r="R62" s="102">
        <f t="shared" si="6"/>
        <v>0</v>
      </c>
      <c r="S62" s="102">
        <f t="shared" si="7"/>
        <v>0</v>
      </c>
      <c r="T62" s="102">
        <f t="shared" si="8"/>
        <v>0</v>
      </c>
      <c r="U62" s="102">
        <f t="shared" si="9"/>
        <v>0</v>
      </c>
      <c r="V62" s="102">
        <f t="shared" si="10"/>
        <v>15</v>
      </c>
      <c r="W62" s="102">
        <f t="shared" si="11"/>
        <v>0</v>
      </c>
      <c r="X62" s="102">
        <f t="shared" si="12"/>
        <v>0</v>
      </c>
      <c r="Y62" s="102">
        <f t="shared" si="3"/>
        <v>15</v>
      </c>
      <c r="Z62" s="100"/>
      <c r="AA62" s="100"/>
      <c r="AB62" s="100"/>
      <c r="AC62" s="100"/>
      <c r="AD62" s="100"/>
      <c r="AE62" s="100"/>
      <c r="AF62" s="100"/>
      <c r="AG62" s="100"/>
      <c r="AH62" s="100"/>
      <c r="AI62" s="100"/>
      <c r="AJ62" s="100"/>
      <c r="AK62" s="100"/>
      <c r="AL62" s="100"/>
      <c r="AM62" s="100"/>
      <c r="AN62" s="100"/>
      <c r="AO62" s="100"/>
      <c r="AP62" s="100"/>
      <c r="AQ62" s="100"/>
      <c r="AR62" s="100"/>
      <c r="AS62" s="100"/>
      <c r="AT62" s="100"/>
      <c r="AU62" s="100"/>
    </row>
    <row r="63" spans="3:47" ht="15.75" thickBot="1">
      <c r="C63" s="5" t="s">
        <v>192</v>
      </c>
      <c r="D63" s="18"/>
      <c r="E63" s="32" t="str">
        <f t="shared" si="0"/>
        <v/>
      </c>
      <c r="F63" s="78">
        <v>1</v>
      </c>
      <c r="G63" s="2" t="s">
        <v>30</v>
      </c>
      <c r="H63" s="79">
        <f t="shared" si="13"/>
        <v>7</v>
      </c>
      <c r="I63" s="80">
        <v>2</v>
      </c>
      <c r="J63" s="100"/>
      <c r="K63" s="100" t="s">
        <v>192</v>
      </c>
      <c r="L63" s="100"/>
      <c r="M63" s="100"/>
      <c r="N63" s="100"/>
      <c r="O63" s="100"/>
      <c r="P63" s="102">
        <f t="shared" si="5"/>
        <v>1</v>
      </c>
      <c r="Q63" s="102">
        <f t="shared" si="2"/>
        <v>0</v>
      </c>
      <c r="R63" s="102">
        <f t="shared" si="6"/>
        <v>0</v>
      </c>
      <c r="S63" s="102">
        <f t="shared" si="7"/>
        <v>0</v>
      </c>
      <c r="T63" s="102">
        <f t="shared" si="8"/>
        <v>0</v>
      </c>
      <c r="U63" s="102">
        <f t="shared" si="9"/>
        <v>7</v>
      </c>
      <c r="V63" s="102">
        <f t="shared" si="10"/>
        <v>0</v>
      </c>
      <c r="W63" s="102">
        <f t="shared" si="11"/>
        <v>0</v>
      </c>
      <c r="X63" s="102">
        <f t="shared" si="12"/>
        <v>0</v>
      </c>
      <c r="Y63" s="102">
        <f t="shared" si="3"/>
        <v>7</v>
      </c>
      <c r="Z63" s="100"/>
      <c r="AA63" s="100"/>
      <c r="AB63" s="100"/>
      <c r="AC63" s="100"/>
      <c r="AD63" s="100"/>
      <c r="AE63" s="100"/>
      <c r="AF63" s="100"/>
      <c r="AG63" s="100"/>
      <c r="AH63" s="100"/>
      <c r="AI63" s="100"/>
      <c r="AJ63" s="100"/>
      <c r="AK63" s="100"/>
      <c r="AL63" s="100"/>
      <c r="AM63" s="100"/>
      <c r="AN63" s="100"/>
      <c r="AO63" s="100"/>
      <c r="AP63" s="100"/>
      <c r="AQ63" s="100"/>
      <c r="AR63" s="100"/>
      <c r="AS63" s="100"/>
      <c r="AT63" s="100"/>
      <c r="AU63" s="100"/>
    </row>
    <row r="64" spans="3:47" ht="15.75" thickBot="1">
      <c r="C64" s="5" t="s">
        <v>193</v>
      </c>
      <c r="D64" s="32"/>
      <c r="E64" s="32" t="str">
        <f t="shared" si="0"/>
        <v/>
      </c>
      <c r="F64" s="78">
        <v>1</v>
      </c>
      <c r="G64" s="2" t="s">
        <v>30</v>
      </c>
      <c r="H64" s="79">
        <f t="shared" si="13"/>
        <v>7</v>
      </c>
      <c r="I64" s="80">
        <v>2</v>
      </c>
      <c r="J64" s="100"/>
      <c r="K64" s="100" t="s">
        <v>193</v>
      </c>
      <c r="L64" s="100"/>
      <c r="M64" s="100"/>
      <c r="N64" s="100"/>
      <c r="O64" s="100"/>
      <c r="P64" s="102">
        <f t="shared" si="5"/>
        <v>1</v>
      </c>
      <c r="Q64" s="102">
        <f t="shared" si="2"/>
        <v>0</v>
      </c>
      <c r="R64" s="102">
        <f t="shared" si="6"/>
        <v>0</v>
      </c>
      <c r="S64" s="102">
        <f t="shared" si="7"/>
        <v>0</v>
      </c>
      <c r="T64" s="102">
        <f t="shared" si="8"/>
        <v>0</v>
      </c>
      <c r="U64" s="102">
        <f t="shared" si="9"/>
        <v>7</v>
      </c>
      <c r="V64" s="102">
        <f t="shared" si="10"/>
        <v>0</v>
      </c>
      <c r="W64" s="102">
        <f t="shared" si="11"/>
        <v>0</v>
      </c>
      <c r="X64" s="102">
        <f t="shared" si="12"/>
        <v>0</v>
      </c>
      <c r="Y64" s="102">
        <f t="shared" si="3"/>
        <v>7</v>
      </c>
      <c r="Z64" s="100"/>
      <c r="AA64" s="100"/>
      <c r="AB64" s="100"/>
      <c r="AC64" s="100"/>
      <c r="AD64" s="100"/>
      <c r="AE64" s="100"/>
      <c r="AF64" s="100"/>
      <c r="AG64" s="100"/>
      <c r="AH64" s="100"/>
      <c r="AI64" s="100"/>
      <c r="AJ64" s="100"/>
      <c r="AK64" s="100"/>
      <c r="AL64" s="100"/>
      <c r="AM64" s="100"/>
      <c r="AN64" s="100"/>
      <c r="AO64" s="100"/>
      <c r="AP64" s="100"/>
      <c r="AQ64" s="100"/>
      <c r="AR64" s="100"/>
      <c r="AS64" s="100"/>
      <c r="AT64" s="100"/>
      <c r="AU64" s="100"/>
    </row>
    <row r="65" spans="3:47" ht="15.75" thickBot="1">
      <c r="C65" s="5" t="s">
        <v>194</v>
      </c>
      <c r="D65" s="32"/>
      <c r="E65" s="32" t="str">
        <f t="shared" si="0"/>
        <v/>
      </c>
      <c r="F65" s="78">
        <v>1</v>
      </c>
      <c r="G65" s="2" t="s">
        <v>30</v>
      </c>
      <c r="H65" s="79">
        <f t="shared" si="13"/>
        <v>7</v>
      </c>
      <c r="I65" s="80">
        <v>5</v>
      </c>
      <c r="J65" s="100"/>
      <c r="K65" s="100" t="s">
        <v>194</v>
      </c>
      <c r="L65" s="100"/>
      <c r="M65" s="100"/>
      <c r="N65" s="100"/>
      <c r="O65" s="100"/>
      <c r="P65" s="102">
        <f t="shared" si="5"/>
        <v>1</v>
      </c>
      <c r="Q65" s="102">
        <f t="shared" si="2"/>
        <v>0</v>
      </c>
      <c r="R65" s="102">
        <f t="shared" si="6"/>
        <v>0</v>
      </c>
      <c r="S65" s="102">
        <f t="shared" si="7"/>
        <v>0</v>
      </c>
      <c r="T65" s="102">
        <f t="shared" si="8"/>
        <v>0</v>
      </c>
      <c r="U65" s="102">
        <f t="shared" si="9"/>
        <v>7</v>
      </c>
      <c r="V65" s="102">
        <f t="shared" si="10"/>
        <v>0</v>
      </c>
      <c r="W65" s="102">
        <f t="shared" si="11"/>
        <v>0</v>
      </c>
      <c r="X65" s="102">
        <f t="shared" si="12"/>
        <v>0</v>
      </c>
      <c r="Y65" s="102">
        <f t="shared" si="3"/>
        <v>7</v>
      </c>
      <c r="Z65" s="100"/>
      <c r="AA65" s="100"/>
      <c r="AB65" s="100"/>
      <c r="AC65" s="100"/>
      <c r="AD65" s="100"/>
      <c r="AE65" s="100"/>
      <c r="AF65" s="100"/>
      <c r="AG65" s="100"/>
      <c r="AH65" s="100"/>
      <c r="AI65" s="100"/>
      <c r="AJ65" s="100"/>
      <c r="AK65" s="100"/>
      <c r="AL65" s="100"/>
      <c r="AM65" s="100"/>
      <c r="AN65" s="100"/>
      <c r="AO65" s="100"/>
      <c r="AP65" s="100"/>
      <c r="AQ65" s="100"/>
      <c r="AR65" s="100"/>
      <c r="AS65" s="100"/>
      <c r="AT65" s="100"/>
      <c r="AU65" s="100"/>
    </row>
    <row r="66" spans="3:47" ht="15.75" thickBot="1">
      <c r="C66" s="5" t="s">
        <v>195</v>
      </c>
      <c r="D66" s="32"/>
      <c r="E66" s="32" t="str">
        <f t="shared" si="0"/>
        <v/>
      </c>
      <c r="F66" s="78">
        <v>1</v>
      </c>
      <c r="G66" s="2" t="s">
        <v>30</v>
      </c>
      <c r="H66" s="79">
        <f t="shared" si="13"/>
        <v>7</v>
      </c>
      <c r="I66" s="80">
        <v>5</v>
      </c>
      <c r="J66" s="100"/>
      <c r="K66" s="100" t="s">
        <v>195</v>
      </c>
      <c r="L66" s="100"/>
      <c r="M66" s="100"/>
      <c r="N66" s="100"/>
      <c r="O66" s="100"/>
      <c r="P66" s="102">
        <f t="shared" si="5"/>
        <v>1</v>
      </c>
      <c r="Q66" s="102">
        <f t="shared" si="2"/>
        <v>0</v>
      </c>
      <c r="R66" s="102">
        <f t="shared" si="6"/>
        <v>0</v>
      </c>
      <c r="S66" s="102">
        <f t="shared" si="7"/>
        <v>0</v>
      </c>
      <c r="T66" s="102">
        <f t="shared" si="8"/>
        <v>0</v>
      </c>
      <c r="U66" s="102">
        <f t="shared" si="9"/>
        <v>7</v>
      </c>
      <c r="V66" s="102">
        <f t="shared" si="10"/>
        <v>0</v>
      </c>
      <c r="W66" s="102">
        <f t="shared" si="11"/>
        <v>0</v>
      </c>
      <c r="X66" s="102">
        <f t="shared" si="12"/>
        <v>0</v>
      </c>
      <c r="Y66" s="102">
        <f t="shared" si="3"/>
        <v>7</v>
      </c>
      <c r="Z66" s="100"/>
      <c r="AA66" s="100"/>
      <c r="AB66" s="100"/>
      <c r="AC66" s="100"/>
      <c r="AD66" s="100"/>
      <c r="AE66" s="100"/>
      <c r="AF66" s="100"/>
      <c r="AG66" s="100"/>
      <c r="AH66" s="100"/>
      <c r="AI66" s="100"/>
      <c r="AJ66" s="100"/>
      <c r="AK66" s="100"/>
      <c r="AL66" s="100"/>
      <c r="AM66" s="100"/>
      <c r="AN66" s="100"/>
      <c r="AO66" s="100"/>
      <c r="AP66" s="100"/>
      <c r="AQ66" s="100"/>
      <c r="AR66" s="100"/>
      <c r="AS66" s="100"/>
      <c r="AT66" s="100"/>
      <c r="AU66" s="100"/>
    </row>
    <row r="67" spans="3:47" ht="15.75" thickBot="1">
      <c r="C67" s="5" t="s">
        <v>196</v>
      </c>
      <c r="D67" s="32"/>
      <c r="E67" s="32" t="str">
        <f t="shared" si="0"/>
        <v/>
      </c>
      <c r="F67" s="78">
        <v>1</v>
      </c>
      <c r="G67" s="2" t="s">
        <v>30</v>
      </c>
      <c r="H67" s="79">
        <f t="shared" si="13"/>
        <v>7</v>
      </c>
      <c r="I67" s="80">
        <v>5</v>
      </c>
      <c r="J67" s="100"/>
      <c r="K67" s="100" t="s">
        <v>196</v>
      </c>
      <c r="L67" s="100"/>
      <c r="M67" s="100"/>
      <c r="N67" s="100"/>
      <c r="O67" s="100"/>
      <c r="P67" s="102">
        <f t="shared" si="5"/>
        <v>1</v>
      </c>
      <c r="Q67" s="102">
        <f t="shared" si="2"/>
        <v>0</v>
      </c>
      <c r="R67" s="102">
        <f t="shared" si="6"/>
        <v>0</v>
      </c>
      <c r="S67" s="102">
        <f t="shared" si="7"/>
        <v>0</v>
      </c>
      <c r="T67" s="102">
        <f t="shared" si="8"/>
        <v>0</v>
      </c>
      <c r="U67" s="102">
        <f t="shared" si="9"/>
        <v>7</v>
      </c>
      <c r="V67" s="102">
        <f t="shared" si="10"/>
        <v>0</v>
      </c>
      <c r="W67" s="102">
        <f t="shared" si="11"/>
        <v>0</v>
      </c>
      <c r="X67" s="102">
        <f t="shared" si="12"/>
        <v>0</v>
      </c>
      <c r="Y67" s="102">
        <f t="shared" si="3"/>
        <v>7</v>
      </c>
      <c r="Z67" s="100"/>
      <c r="AA67" s="100"/>
      <c r="AB67" s="100"/>
      <c r="AC67" s="100"/>
      <c r="AD67" s="100"/>
      <c r="AE67" s="100"/>
      <c r="AF67" s="100"/>
      <c r="AG67" s="100"/>
      <c r="AH67" s="100"/>
      <c r="AI67" s="100"/>
      <c r="AJ67" s="100"/>
      <c r="AK67" s="100"/>
      <c r="AL67" s="100"/>
      <c r="AM67" s="100"/>
      <c r="AN67" s="100"/>
      <c r="AO67" s="100"/>
      <c r="AP67" s="100"/>
      <c r="AQ67" s="100"/>
      <c r="AR67" s="100"/>
      <c r="AS67" s="100"/>
      <c r="AT67" s="100"/>
      <c r="AU67" s="100"/>
    </row>
    <row r="68" spans="3:47" ht="15.75" thickBot="1">
      <c r="C68" s="5" t="s">
        <v>197</v>
      </c>
      <c r="D68" s="32"/>
      <c r="E68" s="32" t="str">
        <f t="shared" ref="E68:E131" si="14">IF(OR($D68="",$H68=""),"",$D68+$H68)</f>
        <v/>
      </c>
      <c r="F68" s="78">
        <v>1</v>
      </c>
      <c r="G68" s="2" t="s">
        <v>30</v>
      </c>
      <c r="H68" s="79">
        <f t="shared" si="13"/>
        <v>7</v>
      </c>
      <c r="I68" s="80">
        <v>5</v>
      </c>
      <c r="J68" s="100"/>
      <c r="K68" s="100" t="s">
        <v>197</v>
      </c>
      <c r="L68" s="100"/>
      <c r="M68" s="100"/>
      <c r="N68" s="100"/>
      <c r="O68" s="100"/>
      <c r="P68" s="102">
        <f t="shared" si="5"/>
        <v>1</v>
      </c>
      <c r="Q68" s="102">
        <f t="shared" ref="Q68:Q131" si="15">IF($G68="Mois",1,0)</f>
        <v>0</v>
      </c>
      <c r="R68" s="102">
        <f t="shared" si="6"/>
        <v>0</v>
      </c>
      <c r="S68" s="102">
        <f t="shared" si="7"/>
        <v>0</v>
      </c>
      <c r="T68" s="102">
        <f t="shared" si="8"/>
        <v>0</v>
      </c>
      <c r="U68" s="102">
        <f t="shared" si="9"/>
        <v>7</v>
      </c>
      <c r="V68" s="102">
        <f t="shared" si="10"/>
        <v>0</v>
      </c>
      <c r="W68" s="102">
        <f t="shared" si="11"/>
        <v>0</v>
      </c>
      <c r="X68" s="102">
        <f t="shared" si="12"/>
        <v>0</v>
      </c>
      <c r="Y68" s="102">
        <f t="shared" ref="Y68:Y131" si="16">IF(AND(F68&gt;1,F68="Années"),"Erreur de saisie",ROUND(SUM($T68:$X68),0))</f>
        <v>7</v>
      </c>
      <c r="Z68" s="100"/>
      <c r="AA68" s="100"/>
      <c r="AB68" s="100"/>
      <c r="AC68" s="100"/>
      <c r="AD68" s="100"/>
      <c r="AE68" s="100"/>
      <c r="AF68" s="100"/>
      <c r="AG68" s="100"/>
      <c r="AH68" s="100"/>
      <c r="AI68" s="100"/>
      <c r="AJ68" s="100"/>
      <c r="AK68" s="100"/>
      <c r="AL68" s="100"/>
      <c r="AM68" s="100"/>
      <c r="AN68" s="100"/>
      <c r="AO68" s="100"/>
      <c r="AP68" s="100"/>
      <c r="AQ68" s="100"/>
      <c r="AR68" s="100"/>
      <c r="AS68" s="100"/>
      <c r="AT68" s="100"/>
      <c r="AU68" s="100"/>
    </row>
    <row r="69" spans="3:47" ht="15.75" thickBot="1">
      <c r="C69" s="5" t="s">
        <v>198</v>
      </c>
      <c r="D69" s="32"/>
      <c r="E69" s="32" t="str">
        <f t="shared" si="14"/>
        <v/>
      </c>
      <c r="F69" s="78">
        <v>1</v>
      </c>
      <c r="G69" s="2" t="s">
        <v>30</v>
      </c>
      <c r="H69" s="79">
        <f t="shared" si="13"/>
        <v>7</v>
      </c>
      <c r="I69" s="80">
        <v>1</v>
      </c>
      <c r="J69" s="100"/>
      <c r="K69" s="100" t="s">
        <v>198</v>
      </c>
      <c r="L69" s="100"/>
      <c r="M69" s="100"/>
      <c r="N69" s="100"/>
      <c r="O69" s="100"/>
      <c r="P69" s="102">
        <f t="shared" ref="P69:P132" si="17">IF($G69="Semaine(s)",1,0)</f>
        <v>1</v>
      </c>
      <c r="Q69" s="102">
        <f t="shared" si="15"/>
        <v>0</v>
      </c>
      <c r="R69" s="102">
        <f t="shared" ref="R69:R132" si="18">IF($G69="Trimestre(s)",1,0)</f>
        <v>0</v>
      </c>
      <c r="S69" s="102">
        <f t="shared" ref="S69:S132" si="19">IF($G69="Année(s)",1,0)</f>
        <v>0</v>
      </c>
      <c r="T69" s="102">
        <f t="shared" ref="T69:T132" si="20">IF(O69=1,$F69*1,0)</f>
        <v>0</v>
      </c>
      <c r="U69" s="102">
        <f t="shared" ref="U69:U132" si="21">IF(P69=1,$F69*7,0)</f>
        <v>7</v>
      </c>
      <c r="V69" s="102">
        <f t="shared" ref="V69:V132" si="22">IF(Q69=1,$F69*30,0)</f>
        <v>0</v>
      </c>
      <c r="W69" s="102">
        <f t="shared" ref="W69:W132" si="23">IF(R69=1,$F69*90,0)</f>
        <v>0</v>
      </c>
      <c r="X69" s="102">
        <f t="shared" ref="X69:X132" si="24">IF(S69=1,$F69*365,0)</f>
        <v>0</v>
      </c>
      <c r="Y69" s="102">
        <f t="shared" si="16"/>
        <v>7</v>
      </c>
      <c r="Z69" s="100"/>
      <c r="AA69" s="100"/>
      <c r="AB69" s="100"/>
      <c r="AC69" s="100"/>
      <c r="AD69" s="100"/>
      <c r="AE69" s="100"/>
      <c r="AF69" s="100"/>
      <c r="AG69" s="100"/>
      <c r="AH69" s="100"/>
      <c r="AI69" s="100"/>
      <c r="AJ69" s="100"/>
      <c r="AK69" s="100"/>
      <c r="AL69" s="100"/>
      <c r="AM69" s="100"/>
      <c r="AN69" s="100"/>
      <c r="AO69" s="100"/>
      <c r="AP69" s="100"/>
      <c r="AQ69" s="100"/>
      <c r="AR69" s="100"/>
      <c r="AS69" s="100"/>
      <c r="AT69" s="100"/>
      <c r="AU69" s="100"/>
    </row>
    <row r="70" spans="3:47" ht="15.75" thickBot="1">
      <c r="C70" s="5" t="s">
        <v>199</v>
      </c>
      <c r="D70" s="32"/>
      <c r="E70" s="32" t="str">
        <f t="shared" si="14"/>
        <v/>
      </c>
      <c r="F70" s="78">
        <v>1</v>
      </c>
      <c r="G70" s="2" t="s">
        <v>6</v>
      </c>
      <c r="H70" s="79">
        <f t="shared" si="13"/>
        <v>30</v>
      </c>
      <c r="I70" s="80">
        <v>15</v>
      </c>
      <c r="J70" s="100"/>
      <c r="K70" s="100" t="s">
        <v>199</v>
      </c>
      <c r="L70" s="100"/>
      <c r="M70" s="100"/>
      <c r="N70" s="100"/>
      <c r="O70" s="100"/>
      <c r="P70" s="102">
        <f t="shared" si="17"/>
        <v>0</v>
      </c>
      <c r="Q70" s="102">
        <f t="shared" si="15"/>
        <v>1</v>
      </c>
      <c r="R70" s="102">
        <f t="shared" si="18"/>
        <v>0</v>
      </c>
      <c r="S70" s="102">
        <f t="shared" si="19"/>
        <v>0</v>
      </c>
      <c r="T70" s="102">
        <f t="shared" si="20"/>
        <v>0</v>
      </c>
      <c r="U70" s="102">
        <f t="shared" si="21"/>
        <v>0</v>
      </c>
      <c r="V70" s="102">
        <f t="shared" si="22"/>
        <v>30</v>
      </c>
      <c r="W70" s="102">
        <f t="shared" si="23"/>
        <v>0</v>
      </c>
      <c r="X70" s="102">
        <f t="shared" si="24"/>
        <v>0</v>
      </c>
      <c r="Y70" s="102">
        <f t="shared" si="16"/>
        <v>30</v>
      </c>
      <c r="Z70" s="100"/>
      <c r="AA70" s="100"/>
      <c r="AB70" s="100"/>
      <c r="AC70" s="100"/>
      <c r="AD70" s="100"/>
      <c r="AE70" s="100"/>
      <c r="AF70" s="100"/>
      <c r="AG70" s="100"/>
      <c r="AH70" s="100"/>
      <c r="AI70" s="100"/>
      <c r="AJ70" s="100"/>
      <c r="AK70" s="100"/>
      <c r="AL70" s="100"/>
      <c r="AM70" s="100"/>
      <c r="AN70" s="100"/>
      <c r="AO70" s="100"/>
      <c r="AP70" s="100"/>
      <c r="AQ70" s="100"/>
      <c r="AR70" s="100"/>
      <c r="AS70" s="100"/>
      <c r="AT70" s="100"/>
      <c r="AU70" s="100"/>
    </row>
    <row r="71" spans="3:47" ht="15.75" thickBot="1">
      <c r="C71" s="84"/>
      <c r="D71" s="75"/>
      <c r="E71" s="75" t="str">
        <f t="shared" si="14"/>
        <v/>
      </c>
      <c r="F71" s="81"/>
      <c r="G71" s="8"/>
      <c r="H71" s="9" t="str">
        <f t="shared" si="13"/>
        <v/>
      </c>
      <c r="I71" s="9" t="str">
        <f>IF(Y71&lt;0,"Z4","")</f>
        <v/>
      </c>
      <c r="J71" s="100"/>
      <c r="K71" s="100"/>
      <c r="L71" s="100"/>
      <c r="M71" s="100"/>
      <c r="N71" s="100"/>
      <c r="O71" s="100"/>
      <c r="P71" s="102">
        <f t="shared" si="17"/>
        <v>0</v>
      </c>
      <c r="Q71" s="102">
        <f t="shared" si="15"/>
        <v>0</v>
      </c>
      <c r="R71" s="102">
        <f t="shared" si="18"/>
        <v>0</v>
      </c>
      <c r="S71" s="102">
        <f t="shared" si="19"/>
        <v>0</v>
      </c>
      <c r="T71" s="102">
        <f t="shared" si="20"/>
        <v>0</v>
      </c>
      <c r="U71" s="102">
        <f t="shared" si="21"/>
        <v>0</v>
      </c>
      <c r="V71" s="102">
        <f t="shared" si="22"/>
        <v>0</v>
      </c>
      <c r="W71" s="102">
        <f t="shared" si="23"/>
        <v>0</v>
      </c>
      <c r="X71" s="102">
        <f t="shared" si="24"/>
        <v>0</v>
      </c>
      <c r="Y71" s="102">
        <f t="shared" si="16"/>
        <v>0</v>
      </c>
      <c r="Z71" s="100"/>
      <c r="AA71" s="100"/>
      <c r="AB71" s="100"/>
      <c r="AC71" s="100"/>
      <c r="AD71" s="100"/>
      <c r="AE71" s="100"/>
      <c r="AF71" s="100"/>
      <c r="AG71" s="100"/>
      <c r="AH71" s="100"/>
      <c r="AI71" s="100"/>
      <c r="AJ71" s="100"/>
      <c r="AK71" s="100"/>
      <c r="AL71" s="100"/>
      <c r="AM71" s="100"/>
      <c r="AN71" s="100"/>
      <c r="AO71" s="100"/>
      <c r="AP71" s="100"/>
      <c r="AQ71" s="100"/>
      <c r="AR71" s="100"/>
      <c r="AS71" s="100"/>
      <c r="AT71" s="100"/>
      <c r="AU71" s="100"/>
    </row>
    <row r="72" spans="3:47" ht="15.75" thickBot="1">
      <c r="C72" s="5" t="s">
        <v>168</v>
      </c>
      <c r="D72" s="18"/>
      <c r="E72" s="32" t="str">
        <f t="shared" si="14"/>
        <v/>
      </c>
      <c r="F72" s="78">
        <v>1</v>
      </c>
      <c r="G72" s="2" t="s">
        <v>30</v>
      </c>
      <c r="H72" s="79">
        <f t="shared" si="13"/>
        <v>7</v>
      </c>
      <c r="I72" s="80">
        <v>20</v>
      </c>
      <c r="J72" s="100"/>
      <c r="K72" s="100" t="s">
        <v>168</v>
      </c>
      <c r="L72" s="100"/>
      <c r="M72" s="100"/>
      <c r="N72" s="100"/>
      <c r="O72" s="100"/>
      <c r="P72" s="102">
        <f t="shared" si="17"/>
        <v>1</v>
      </c>
      <c r="Q72" s="102">
        <f t="shared" si="15"/>
        <v>0</v>
      </c>
      <c r="R72" s="102">
        <f t="shared" si="18"/>
        <v>0</v>
      </c>
      <c r="S72" s="102">
        <f t="shared" si="19"/>
        <v>0</v>
      </c>
      <c r="T72" s="102">
        <f t="shared" si="20"/>
        <v>0</v>
      </c>
      <c r="U72" s="102">
        <f t="shared" si="21"/>
        <v>7</v>
      </c>
      <c r="V72" s="102">
        <f t="shared" si="22"/>
        <v>0</v>
      </c>
      <c r="W72" s="102">
        <f t="shared" si="23"/>
        <v>0</v>
      </c>
      <c r="X72" s="102">
        <f t="shared" si="24"/>
        <v>0</v>
      </c>
      <c r="Y72" s="102">
        <f t="shared" si="16"/>
        <v>7</v>
      </c>
      <c r="Z72" s="100"/>
      <c r="AA72" s="100"/>
      <c r="AB72" s="100"/>
      <c r="AC72" s="100"/>
      <c r="AD72" s="100"/>
      <c r="AE72" s="100"/>
      <c r="AF72" s="100"/>
      <c r="AG72" s="100"/>
      <c r="AH72" s="100"/>
      <c r="AI72" s="100"/>
      <c r="AJ72" s="100"/>
      <c r="AK72" s="100"/>
      <c r="AL72" s="100"/>
      <c r="AM72" s="100"/>
      <c r="AN72" s="100"/>
      <c r="AO72" s="100"/>
      <c r="AP72" s="100"/>
      <c r="AQ72" s="100"/>
      <c r="AR72" s="100"/>
      <c r="AS72" s="100"/>
      <c r="AT72" s="100"/>
      <c r="AU72" s="100"/>
    </row>
    <row r="73" spans="3:47" ht="15.75" thickBot="1">
      <c r="C73" s="5" t="s">
        <v>169</v>
      </c>
      <c r="D73" s="18"/>
      <c r="E73" s="32" t="str">
        <f>IF(OR($D73="",$H73=""),"",$D73+$H73)</f>
        <v/>
      </c>
      <c r="F73" s="78">
        <v>1</v>
      </c>
      <c r="G73" s="2" t="s">
        <v>30</v>
      </c>
      <c r="H73" s="79">
        <f t="shared" si="13"/>
        <v>7</v>
      </c>
      <c r="I73" s="80">
        <v>5</v>
      </c>
      <c r="J73" s="100"/>
      <c r="K73" s="100" t="s">
        <v>169</v>
      </c>
      <c r="L73" s="100"/>
      <c r="M73" s="100"/>
      <c r="N73" s="100"/>
      <c r="O73" s="100"/>
      <c r="P73" s="102">
        <f t="shared" si="17"/>
        <v>1</v>
      </c>
      <c r="Q73" s="102">
        <f t="shared" si="15"/>
        <v>0</v>
      </c>
      <c r="R73" s="102">
        <f t="shared" si="18"/>
        <v>0</v>
      </c>
      <c r="S73" s="102">
        <f t="shared" si="19"/>
        <v>0</v>
      </c>
      <c r="T73" s="102">
        <f t="shared" si="20"/>
        <v>0</v>
      </c>
      <c r="U73" s="102">
        <f t="shared" si="21"/>
        <v>7</v>
      </c>
      <c r="V73" s="102">
        <f t="shared" si="22"/>
        <v>0</v>
      </c>
      <c r="W73" s="102">
        <f t="shared" si="23"/>
        <v>0</v>
      </c>
      <c r="X73" s="102">
        <f t="shared" si="24"/>
        <v>0</v>
      </c>
      <c r="Y73" s="102">
        <f t="shared" si="16"/>
        <v>7</v>
      </c>
      <c r="Z73" s="100"/>
      <c r="AA73" s="100"/>
      <c r="AB73" s="100"/>
      <c r="AC73" s="100"/>
      <c r="AD73" s="100"/>
      <c r="AE73" s="100"/>
      <c r="AF73" s="100"/>
      <c r="AG73" s="100"/>
      <c r="AH73" s="100"/>
      <c r="AI73" s="100"/>
      <c r="AJ73" s="100"/>
      <c r="AK73" s="100"/>
      <c r="AL73" s="100"/>
      <c r="AM73" s="100"/>
      <c r="AN73" s="100"/>
      <c r="AO73" s="100"/>
      <c r="AP73" s="100"/>
      <c r="AQ73" s="100"/>
      <c r="AR73" s="100"/>
      <c r="AS73" s="100"/>
      <c r="AT73" s="100"/>
      <c r="AU73" s="100"/>
    </row>
    <row r="74" spans="3:47" ht="15.75" thickBot="1">
      <c r="C74" s="5" t="s">
        <v>170</v>
      </c>
      <c r="D74" s="18"/>
      <c r="E74" s="32" t="str">
        <f t="shared" si="14"/>
        <v/>
      </c>
      <c r="F74" s="78">
        <v>1</v>
      </c>
      <c r="G74" s="2" t="s">
        <v>30</v>
      </c>
      <c r="H74" s="79">
        <f t="shared" si="13"/>
        <v>7</v>
      </c>
      <c r="I74" s="80">
        <v>1</v>
      </c>
      <c r="J74" s="100"/>
      <c r="K74" s="100" t="s">
        <v>170</v>
      </c>
      <c r="L74" s="100"/>
      <c r="M74" s="100"/>
      <c r="N74" s="100"/>
      <c r="O74" s="100"/>
      <c r="P74" s="102">
        <f t="shared" si="17"/>
        <v>1</v>
      </c>
      <c r="Q74" s="102">
        <f t="shared" si="15"/>
        <v>0</v>
      </c>
      <c r="R74" s="102">
        <f t="shared" si="18"/>
        <v>0</v>
      </c>
      <c r="S74" s="102">
        <f t="shared" si="19"/>
        <v>0</v>
      </c>
      <c r="T74" s="102">
        <f t="shared" si="20"/>
        <v>0</v>
      </c>
      <c r="U74" s="102">
        <f t="shared" si="21"/>
        <v>7</v>
      </c>
      <c r="V74" s="102">
        <f t="shared" si="22"/>
        <v>0</v>
      </c>
      <c r="W74" s="102">
        <f t="shared" si="23"/>
        <v>0</v>
      </c>
      <c r="X74" s="102">
        <f t="shared" si="24"/>
        <v>0</v>
      </c>
      <c r="Y74" s="102">
        <f t="shared" si="16"/>
        <v>7</v>
      </c>
      <c r="Z74" s="100"/>
      <c r="AA74" s="100"/>
      <c r="AB74" s="100"/>
      <c r="AC74" s="100"/>
      <c r="AD74" s="100"/>
      <c r="AE74" s="100"/>
      <c r="AF74" s="100"/>
      <c r="AG74" s="100"/>
      <c r="AH74" s="100"/>
      <c r="AI74" s="100"/>
      <c r="AJ74" s="100"/>
      <c r="AK74" s="100"/>
      <c r="AL74" s="100"/>
      <c r="AM74" s="100"/>
      <c r="AN74" s="100"/>
      <c r="AO74" s="100"/>
      <c r="AP74" s="100"/>
      <c r="AQ74" s="100"/>
      <c r="AR74" s="100"/>
      <c r="AS74" s="100"/>
      <c r="AT74" s="100"/>
      <c r="AU74" s="100"/>
    </row>
    <row r="75" spans="3:47" ht="15.75" thickBot="1">
      <c r="C75" s="5" t="s">
        <v>171</v>
      </c>
      <c r="D75" s="18"/>
      <c r="E75" s="32" t="str">
        <f t="shared" si="14"/>
        <v/>
      </c>
      <c r="F75" s="78">
        <v>1</v>
      </c>
      <c r="G75" s="2" t="s">
        <v>30</v>
      </c>
      <c r="H75" s="79">
        <f t="shared" si="13"/>
        <v>7</v>
      </c>
      <c r="I75" s="80">
        <v>5</v>
      </c>
      <c r="J75" s="100"/>
      <c r="K75" s="100" t="s">
        <v>171</v>
      </c>
      <c r="L75" s="100"/>
      <c r="M75" s="100"/>
      <c r="N75" s="100"/>
      <c r="O75" s="100"/>
      <c r="P75" s="102">
        <f t="shared" si="17"/>
        <v>1</v>
      </c>
      <c r="Q75" s="102">
        <f t="shared" si="15"/>
        <v>0</v>
      </c>
      <c r="R75" s="102">
        <f t="shared" si="18"/>
        <v>0</v>
      </c>
      <c r="S75" s="102">
        <f t="shared" si="19"/>
        <v>0</v>
      </c>
      <c r="T75" s="102">
        <f t="shared" si="20"/>
        <v>0</v>
      </c>
      <c r="U75" s="102">
        <f t="shared" si="21"/>
        <v>7</v>
      </c>
      <c r="V75" s="102">
        <f t="shared" si="22"/>
        <v>0</v>
      </c>
      <c r="W75" s="102">
        <f t="shared" si="23"/>
        <v>0</v>
      </c>
      <c r="X75" s="102">
        <f t="shared" si="24"/>
        <v>0</v>
      </c>
      <c r="Y75" s="102">
        <f t="shared" si="16"/>
        <v>7</v>
      </c>
      <c r="Z75" s="100"/>
      <c r="AA75" s="100"/>
      <c r="AB75" s="100"/>
      <c r="AC75" s="100"/>
      <c r="AD75" s="100"/>
      <c r="AE75" s="100"/>
      <c r="AF75" s="100"/>
      <c r="AG75" s="100"/>
      <c r="AH75" s="100"/>
      <c r="AI75" s="100"/>
      <c r="AJ75" s="100"/>
      <c r="AK75" s="100"/>
      <c r="AL75" s="100"/>
      <c r="AM75" s="100"/>
      <c r="AN75" s="100"/>
      <c r="AO75" s="100"/>
      <c r="AP75" s="100"/>
      <c r="AQ75" s="100"/>
      <c r="AR75" s="100"/>
      <c r="AS75" s="100"/>
      <c r="AT75" s="100"/>
      <c r="AU75" s="100"/>
    </row>
    <row r="76" spans="3:47" ht="15.75" thickBot="1">
      <c r="C76" s="5" t="s">
        <v>172</v>
      </c>
      <c r="D76" s="18"/>
      <c r="E76" s="32" t="str">
        <f t="shared" si="14"/>
        <v/>
      </c>
      <c r="F76" s="78">
        <v>1</v>
      </c>
      <c r="G76" s="2" t="s">
        <v>30</v>
      </c>
      <c r="H76" s="79">
        <f t="shared" si="13"/>
        <v>7</v>
      </c>
      <c r="I76" s="80">
        <v>2</v>
      </c>
      <c r="J76" s="100"/>
      <c r="K76" s="100" t="s">
        <v>172</v>
      </c>
      <c r="L76" s="100"/>
      <c r="M76" s="100"/>
      <c r="N76" s="100"/>
      <c r="O76" s="100"/>
      <c r="P76" s="102">
        <f t="shared" si="17"/>
        <v>1</v>
      </c>
      <c r="Q76" s="102">
        <f t="shared" si="15"/>
        <v>0</v>
      </c>
      <c r="R76" s="102">
        <f t="shared" si="18"/>
        <v>0</v>
      </c>
      <c r="S76" s="102">
        <f t="shared" si="19"/>
        <v>0</v>
      </c>
      <c r="T76" s="102">
        <f t="shared" si="20"/>
        <v>0</v>
      </c>
      <c r="U76" s="102">
        <f t="shared" si="21"/>
        <v>7</v>
      </c>
      <c r="V76" s="102">
        <f t="shared" si="22"/>
        <v>0</v>
      </c>
      <c r="W76" s="102">
        <f t="shared" si="23"/>
        <v>0</v>
      </c>
      <c r="X76" s="102">
        <f t="shared" si="24"/>
        <v>0</v>
      </c>
      <c r="Y76" s="102">
        <f t="shared" si="16"/>
        <v>7</v>
      </c>
      <c r="Z76" s="100"/>
      <c r="AA76" s="100"/>
      <c r="AB76" s="100"/>
      <c r="AC76" s="100"/>
      <c r="AD76" s="100"/>
      <c r="AE76" s="100"/>
      <c r="AF76" s="100"/>
      <c r="AG76" s="100"/>
      <c r="AH76" s="100"/>
      <c r="AI76" s="100"/>
      <c r="AJ76" s="100"/>
      <c r="AK76" s="100"/>
      <c r="AL76" s="100"/>
      <c r="AM76" s="100"/>
      <c r="AN76" s="100"/>
      <c r="AO76" s="100"/>
      <c r="AP76" s="100"/>
      <c r="AQ76" s="100"/>
      <c r="AR76" s="100"/>
      <c r="AS76" s="100"/>
      <c r="AT76" s="100"/>
      <c r="AU76" s="100"/>
    </row>
    <row r="77" spans="3:47" ht="15.75" thickBot="1">
      <c r="C77" s="5" t="s">
        <v>173</v>
      </c>
      <c r="D77" s="18"/>
      <c r="E77" s="32" t="str">
        <f t="shared" si="14"/>
        <v/>
      </c>
      <c r="F77" s="78">
        <v>1</v>
      </c>
      <c r="G77" s="2" t="s">
        <v>30</v>
      </c>
      <c r="H77" s="79">
        <f t="shared" si="13"/>
        <v>7</v>
      </c>
      <c r="I77" s="80">
        <v>20</v>
      </c>
      <c r="J77" s="100"/>
      <c r="K77" s="100" t="s">
        <v>173</v>
      </c>
      <c r="L77" s="100"/>
      <c r="M77" s="100"/>
      <c r="N77" s="100"/>
      <c r="O77" s="100"/>
      <c r="P77" s="102">
        <f t="shared" si="17"/>
        <v>1</v>
      </c>
      <c r="Q77" s="102">
        <f t="shared" si="15"/>
        <v>0</v>
      </c>
      <c r="R77" s="102">
        <f t="shared" si="18"/>
        <v>0</v>
      </c>
      <c r="S77" s="102">
        <f t="shared" si="19"/>
        <v>0</v>
      </c>
      <c r="T77" s="102">
        <f t="shared" si="20"/>
        <v>0</v>
      </c>
      <c r="U77" s="102">
        <f t="shared" si="21"/>
        <v>7</v>
      </c>
      <c r="V77" s="102">
        <f t="shared" si="22"/>
        <v>0</v>
      </c>
      <c r="W77" s="102">
        <f t="shared" si="23"/>
        <v>0</v>
      </c>
      <c r="X77" s="102">
        <f t="shared" si="24"/>
        <v>0</v>
      </c>
      <c r="Y77" s="102">
        <f t="shared" si="16"/>
        <v>7</v>
      </c>
      <c r="Z77" s="100"/>
      <c r="AA77" s="100"/>
      <c r="AB77" s="100"/>
      <c r="AC77" s="100"/>
      <c r="AD77" s="100"/>
      <c r="AE77" s="100"/>
      <c r="AF77" s="100"/>
      <c r="AG77" s="100"/>
      <c r="AH77" s="100"/>
      <c r="AI77" s="100"/>
      <c r="AJ77" s="100"/>
      <c r="AK77" s="100"/>
      <c r="AL77" s="100"/>
      <c r="AM77" s="100"/>
      <c r="AN77" s="100"/>
      <c r="AO77" s="100"/>
      <c r="AP77" s="100"/>
      <c r="AQ77" s="100"/>
      <c r="AR77" s="100"/>
      <c r="AS77" s="100"/>
      <c r="AT77" s="100"/>
      <c r="AU77" s="100"/>
    </row>
    <row r="78" spans="3:47" ht="15.75" thickBot="1">
      <c r="C78" s="5" t="s">
        <v>174</v>
      </c>
      <c r="D78" s="18"/>
      <c r="E78" s="32" t="str">
        <f t="shared" si="14"/>
        <v/>
      </c>
      <c r="F78" s="78">
        <v>0.5</v>
      </c>
      <c r="G78" s="2" t="s">
        <v>6</v>
      </c>
      <c r="H78" s="79">
        <f t="shared" si="13"/>
        <v>15</v>
      </c>
      <c r="I78" s="80">
        <v>20</v>
      </c>
      <c r="J78" s="100"/>
      <c r="K78" s="100" t="s">
        <v>174</v>
      </c>
      <c r="L78" s="100"/>
      <c r="M78" s="100"/>
      <c r="N78" s="100"/>
      <c r="O78" s="100"/>
      <c r="P78" s="102">
        <f t="shared" si="17"/>
        <v>0</v>
      </c>
      <c r="Q78" s="102">
        <f t="shared" si="15"/>
        <v>1</v>
      </c>
      <c r="R78" s="102">
        <f t="shared" si="18"/>
        <v>0</v>
      </c>
      <c r="S78" s="102">
        <f t="shared" si="19"/>
        <v>0</v>
      </c>
      <c r="T78" s="102">
        <f t="shared" si="20"/>
        <v>0</v>
      </c>
      <c r="U78" s="102">
        <f t="shared" si="21"/>
        <v>0</v>
      </c>
      <c r="V78" s="102">
        <f t="shared" si="22"/>
        <v>15</v>
      </c>
      <c r="W78" s="102">
        <f t="shared" si="23"/>
        <v>0</v>
      </c>
      <c r="X78" s="102">
        <f t="shared" si="24"/>
        <v>0</v>
      </c>
      <c r="Y78" s="102">
        <f t="shared" si="16"/>
        <v>15</v>
      </c>
      <c r="Z78" s="100"/>
      <c r="AA78" s="100"/>
      <c r="AB78" s="100"/>
      <c r="AC78" s="100"/>
      <c r="AD78" s="100"/>
      <c r="AE78" s="100"/>
      <c r="AF78" s="100"/>
      <c r="AG78" s="100"/>
      <c r="AH78" s="100"/>
      <c r="AI78" s="100"/>
      <c r="AJ78" s="100"/>
      <c r="AK78" s="100"/>
      <c r="AL78" s="100"/>
      <c r="AM78" s="100"/>
      <c r="AN78" s="100"/>
      <c r="AO78" s="100"/>
      <c r="AP78" s="100"/>
      <c r="AQ78" s="100"/>
      <c r="AR78" s="100"/>
      <c r="AS78" s="100"/>
      <c r="AT78" s="100"/>
      <c r="AU78" s="100"/>
    </row>
    <row r="79" spans="3:47" ht="15.75" thickBot="1">
      <c r="C79" s="5" t="s">
        <v>175</v>
      </c>
      <c r="D79" s="18"/>
      <c r="E79" s="32" t="str">
        <f t="shared" si="14"/>
        <v/>
      </c>
      <c r="F79" s="78">
        <v>0.5</v>
      </c>
      <c r="G79" s="2" t="s">
        <v>6</v>
      </c>
      <c r="H79" s="79">
        <f t="shared" si="13"/>
        <v>15</v>
      </c>
      <c r="I79" s="80">
        <v>10</v>
      </c>
      <c r="J79" s="100"/>
      <c r="K79" s="100" t="s">
        <v>175</v>
      </c>
      <c r="L79" s="100"/>
      <c r="M79" s="100"/>
      <c r="N79" s="100"/>
      <c r="O79" s="100"/>
      <c r="P79" s="102">
        <f t="shared" si="17"/>
        <v>0</v>
      </c>
      <c r="Q79" s="102">
        <f t="shared" si="15"/>
        <v>1</v>
      </c>
      <c r="R79" s="102">
        <f t="shared" si="18"/>
        <v>0</v>
      </c>
      <c r="S79" s="102">
        <f t="shared" si="19"/>
        <v>0</v>
      </c>
      <c r="T79" s="102">
        <f t="shared" si="20"/>
        <v>0</v>
      </c>
      <c r="U79" s="102">
        <f t="shared" si="21"/>
        <v>0</v>
      </c>
      <c r="V79" s="102">
        <f t="shared" si="22"/>
        <v>15</v>
      </c>
      <c r="W79" s="102">
        <f t="shared" si="23"/>
        <v>0</v>
      </c>
      <c r="X79" s="102">
        <f t="shared" si="24"/>
        <v>0</v>
      </c>
      <c r="Y79" s="102">
        <f t="shared" si="16"/>
        <v>15</v>
      </c>
      <c r="Z79" s="100"/>
      <c r="AA79" s="100"/>
      <c r="AB79" s="100"/>
      <c r="AC79" s="100"/>
      <c r="AD79" s="100"/>
      <c r="AE79" s="100"/>
      <c r="AF79" s="100"/>
      <c r="AG79" s="100"/>
      <c r="AH79" s="100"/>
      <c r="AI79" s="100"/>
      <c r="AJ79" s="100"/>
      <c r="AK79" s="100"/>
      <c r="AL79" s="100"/>
      <c r="AM79" s="100"/>
      <c r="AN79" s="100"/>
      <c r="AO79" s="100"/>
      <c r="AP79" s="100"/>
      <c r="AQ79" s="100"/>
      <c r="AR79" s="100"/>
      <c r="AS79" s="100"/>
      <c r="AT79" s="100"/>
      <c r="AU79" s="100"/>
    </row>
    <row r="80" spans="3:47" ht="15.75" thickBot="1">
      <c r="C80" s="5" t="s">
        <v>176</v>
      </c>
      <c r="D80" s="18"/>
      <c r="E80" s="32" t="str">
        <f t="shared" si="14"/>
        <v/>
      </c>
      <c r="F80" s="78">
        <v>1</v>
      </c>
      <c r="G80" s="2" t="s">
        <v>30</v>
      </c>
      <c r="H80" s="79">
        <f t="shared" si="13"/>
        <v>7</v>
      </c>
      <c r="I80" s="80">
        <v>2</v>
      </c>
      <c r="J80" s="100"/>
      <c r="K80" s="100" t="s">
        <v>176</v>
      </c>
      <c r="L80" s="100"/>
      <c r="M80" s="100"/>
      <c r="N80" s="100"/>
      <c r="O80" s="100"/>
      <c r="P80" s="102">
        <f t="shared" si="17"/>
        <v>1</v>
      </c>
      <c r="Q80" s="102">
        <f t="shared" si="15"/>
        <v>0</v>
      </c>
      <c r="R80" s="102">
        <f t="shared" si="18"/>
        <v>0</v>
      </c>
      <c r="S80" s="102">
        <f t="shared" si="19"/>
        <v>0</v>
      </c>
      <c r="T80" s="102">
        <f t="shared" si="20"/>
        <v>0</v>
      </c>
      <c r="U80" s="102">
        <f t="shared" si="21"/>
        <v>7</v>
      </c>
      <c r="V80" s="102">
        <f t="shared" si="22"/>
        <v>0</v>
      </c>
      <c r="W80" s="102">
        <f t="shared" si="23"/>
        <v>0</v>
      </c>
      <c r="X80" s="102">
        <f t="shared" si="24"/>
        <v>0</v>
      </c>
      <c r="Y80" s="102">
        <f t="shared" si="16"/>
        <v>7</v>
      </c>
      <c r="Z80" s="100"/>
      <c r="AA80" s="100"/>
      <c r="AB80" s="100"/>
      <c r="AC80" s="100"/>
      <c r="AD80" s="100"/>
      <c r="AE80" s="100"/>
      <c r="AF80" s="100"/>
      <c r="AG80" s="100"/>
      <c r="AH80" s="100"/>
      <c r="AI80" s="100"/>
      <c r="AJ80" s="100"/>
      <c r="AK80" s="100"/>
      <c r="AL80" s="100"/>
      <c r="AM80" s="100"/>
      <c r="AN80" s="100"/>
      <c r="AO80" s="100"/>
      <c r="AP80" s="100"/>
      <c r="AQ80" s="100"/>
      <c r="AR80" s="100"/>
      <c r="AS80" s="100"/>
      <c r="AT80" s="100"/>
      <c r="AU80" s="100"/>
    </row>
    <row r="81" spans="3:47" ht="15.75" thickBot="1">
      <c r="C81" s="5" t="s">
        <v>177</v>
      </c>
      <c r="D81" s="32"/>
      <c r="E81" s="32" t="str">
        <f t="shared" si="14"/>
        <v/>
      </c>
      <c r="F81" s="78">
        <v>1</v>
      </c>
      <c r="G81" s="2" t="s">
        <v>30</v>
      </c>
      <c r="H81" s="79">
        <f t="shared" si="13"/>
        <v>7</v>
      </c>
      <c r="I81" s="80">
        <v>2</v>
      </c>
      <c r="J81" s="100"/>
      <c r="K81" s="100" t="s">
        <v>177</v>
      </c>
      <c r="L81" s="100"/>
      <c r="M81" s="100"/>
      <c r="N81" s="100"/>
      <c r="O81" s="100"/>
      <c r="P81" s="102">
        <f t="shared" si="17"/>
        <v>1</v>
      </c>
      <c r="Q81" s="102">
        <f t="shared" si="15"/>
        <v>0</v>
      </c>
      <c r="R81" s="102">
        <f t="shared" si="18"/>
        <v>0</v>
      </c>
      <c r="S81" s="102">
        <f t="shared" si="19"/>
        <v>0</v>
      </c>
      <c r="T81" s="102">
        <f t="shared" si="20"/>
        <v>0</v>
      </c>
      <c r="U81" s="102">
        <f t="shared" si="21"/>
        <v>7</v>
      </c>
      <c r="V81" s="102">
        <f t="shared" si="22"/>
        <v>0</v>
      </c>
      <c r="W81" s="102">
        <f t="shared" si="23"/>
        <v>0</v>
      </c>
      <c r="X81" s="102">
        <f t="shared" si="24"/>
        <v>0</v>
      </c>
      <c r="Y81" s="102">
        <f t="shared" si="16"/>
        <v>7</v>
      </c>
      <c r="Z81" s="100"/>
      <c r="AA81" s="100"/>
      <c r="AB81" s="100"/>
      <c r="AC81" s="100"/>
      <c r="AD81" s="100"/>
      <c r="AE81" s="100"/>
      <c r="AF81" s="100"/>
      <c r="AG81" s="100"/>
      <c r="AH81" s="100"/>
      <c r="AI81" s="100"/>
      <c r="AJ81" s="100"/>
      <c r="AK81" s="100"/>
      <c r="AL81" s="100"/>
      <c r="AM81" s="100"/>
      <c r="AN81" s="100"/>
      <c r="AO81" s="100"/>
      <c r="AP81" s="100"/>
      <c r="AQ81" s="100"/>
      <c r="AR81" s="100"/>
      <c r="AS81" s="100"/>
      <c r="AT81" s="100"/>
      <c r="AU81" s="100"/>
    </row>
    <row r="82" spans="3:47" ht="15.75" thickBot="1">
      <c r="C82" s="5" t="s">
        <v>178</v>
      </c>
      <c r="D82" s="32"/>
      <c r="E82" s="32" t="str">
        <f t="shared" si="14"/>
        <v/>
      </c>
      <c r="F82" s="78">
        <v>1</v>
      </c>
      <c r="G82" s="2" t="s">
        <v>30</v>
      </c>
      <c r="H82" s="79">
        <f t="shared" si="13"/>
        <v>7</v>
      </c>
      <c r="I82" s="80">
        <v>5</v>
      </c>
      <c r="J82" s="100"/>
      <c r="K82" s="100" t="s">
        <v>178</v>
      </c>
      <c r="L82" s="100"/>
      <c r="M82" s="100"/>
      <c r="N82" s="100"/>
      <c r="O82" s="100"/>
      <c r="P82" s="102">
        <f t="shared" si="17"/>
        <v>1</v>
      </c>
      <c r="Q82" s="102">
        <f t="shared" si="15"/>
        <v>0</v>
      </c>
      <c r="R82" s="102">
        <f t="shared" si="18"/>
        <v>0</v>
      </c>
      <c r="S82" s="102">
        <f t="shared" si="19"/>
        <v>0</v>
      </c>
      <c r="T82" s="102">
        <f t="shared" si="20"/>
        <v>0</v>
      </c>
      <c r="U82" s="102">
        <f t="shared" si="21"/>
        <v>7</v>
      </c>
      <c r="V82" s="102">
        <f t="shared" si="22"/>
        <v>0</v>
      </c>
      <c r="W82" s="102">
        <f t="shared" si="23"/>
        <v>0</v>
      </c>
      <c r="X82" s="102">
        <f t="shared" si="24"/>
        <v>0</v>
      </c>
      <c r="Y82" s="102">
        <f t="shared" si="16"/>
        <v>7</v>
      </c>
      <c r="Z82" s="100"/>
      <c r="AA82" s="100"/>
      <c r="AB82" s="100"/>
      <c r="AC82" s="100"/>
      <c r="AD82" s="100"/>
      <c r="AE82" s="100"/>
      <c r="AF82" s="100"/>
      <c r="AG82" s="100"/>
      <c r="AH82" s="100"/>
      <c r="AI82" s="100"/>
      <c r="AJ82" s="100"/>
      <c r="AK82" s="100"/>
      <c r="AL82" s="100"/>
      <c r="AM82" s="100"/>
      <c r="AN82" s="100"/>
      <c r="AO82" s="100"/>
      <c r="AP82" s="100"/>
      <c r="AQ82" s="100"/>
      <c r="AR82" s="100"/>
      <c r="AS82" s="100"/>
      <c r="AT82" s="100"/>
      <c r="AU82" s="100"/>
    </row>
    <row r="83" spans="3:47" ht="15.75" thickBot="1">
      <c r="C83" s="5" t="s">
        <v>179</v>
      </c>
      <c r="D83" s="32"/>
      <c r="E83" s="32" t="str">
        <f t="shared" si="14"/>
        <v/>
      </c>
      <c r="F83" s="78">
        <v>1</v>
      </c>
      <c r="G83" s="2" t="s">
        <v>30</v>
      </c>
      <c r="H83" s="79">
        <f t="shared" si="13"/>
        <v>7</v>
      </c>
      <c r="I83" s="80">
        <v>5</v>
      </c>
      <c r="J83" s="100"/>
      <c r="K83" s="100" t="s">
        <v>179</v>
      </c>
      <c r="L83" s="100"/>
      <c r="M83" s="100"/>
      <c r="N83" s="100"/>
      <c r="O83" s="100"/>
      <c r="P83" s="102">
        <f t="shared" si="17"/>
        <v>1</v>
      </c>
      <c r="Q83" s="102">
        <f t="shared" si="15"/>
        <v>0</v>
      </c>
      <c r="R83" s="102">
        <f t="shared" si="18"/>
        <v>0</v>
      </c>
      <c r="S83" s="102">
        <f t="shared" si="19"/>
        <v>0</v>
      </c>
      <c r="T83" s="102">
        <f t="shared" si="20"/>
        <v>0</v>
      </c>
      <c r="U83" s="102">
        <f t="shared" si="21"/>
        <v>7</v>
      </c>
      <c r="V83" s="102">
        <f t="shared" si="22"/>
        <v>0</v>
      </c>
      <c r="W83" s="102">
        <f t="shared" si="23"/>
        <v>0</v>
      </c>
      <c r="X83" s="102">
        <f t="shared" si="24"/>
        <v>0</v>
      </c>
      <c r="Y83" s="102">
        <f t="shared" si="16"/>
        <v>7</v>
      </c>
      <c r="Z83" s="100"/>
      <c r="AA83" s="100"/>
      <c r="AB83" s="100"/>
      <c r="AC83" s="100"/>
      <c r="AD83" s="100"/>
      <c r="AE83" s="100"/>
      <c r="AF83" s="100"/>
      <c r="AG83" s="100"/>
      <c r="AH83" s="100"/>
      <c r="AI83" s="100"/>
      <c r="AJ83" s="100"/>
      <c r="AK83" s="100"/>
      <c r="AL83" s="100"/>
      <c r="AM83" s="100"/>
      <c r="AN83" s="100"/>
      <c r="AO83" s="100"/>
      <c r="AP83" s="100"/>
      <c r="AQ83" s="100"/>
      <c r="AR83" s="100"/>
      <c r="AS83" s="100"/>
      <c r="AT83" s="100"/>
      <c r="AU83" s="100"/>
    </row>
    <row r="84" spans="3:47" ht="15.75" thickBot="1">
      <c r="C84" s="5" t="s">
        <v>180</v>
      </c>
      <c r="D84" s="32"/>
      <c r="E84" s="32" t="str">
        <f t="shared" si="14"/>
        <v/>
      </c>
      <c r="F84" s="78">
        <v>1</v>
      </c>
      <c r="G84" s="2" t="s">
        <v>30</v>
      </c>
      <c r="H84" s="79">
        <f t="shared" si="13"/>
        <v>7</v>
      </c>
      <c r="I84" s="80">
        <v>5</v>
      </c>
      <c r="J84" s="100"/>
      <c r="K84" s="100" t="s">
        <v>180</v>
      </c>
      <c r="L84" s="100"/>
      <c r="M84" s="100"/>
      <c r="N84" s="100"/>
      <c r="O84" s="100"/>
      <c r="P84" s="102">
        <f t="shared" si="17"/>
        <v>1</v>
      </c>
      <c r="Q84" s="102">
        <f t="shared" si="15"/>
        <v>0</v>
      </c>
      <c r="R84" s="102">
        <f t="shared" si="18"/>
        <v>0</v>
      </c>
      <c r="S84" s="102">
        <f t="shared" si="19"/>
        <v>0</v>
      </c>
      <c r="T84" s="102">
        <f t="shared" si="20"/>
        <v>0</v>
      </c>
      <c r="U84" s="102">
        <f t="shared" si="21"/>
        <v>7</v>
      </c>
      <c r="V84" s="102">
        <f t="shared" si="22"/>
        <v>0</v>
      </c>
      <c r="W84" s="102">
        <f t="shared" si="23"/>
        <v>0</v>
      </c>
      <c r="X84" s="102">
        <f t="shared" si="24"/>
        <v>0</v>
      </c>
      <c r="Y84" s="102">
        <f t="shared" si="16"/>
        <v>7</v>
      </c>
      <c r="Z84" s="100"/>
      <c r="AA84" s="100"/>
      <c r="AB84" s="100"/>
      <c r="AC84" s="100"/>
      <c r="AD84" s="100"/>
      <c r="AE84" s="100"/>
      <c r="AF84" s="100"/>
      <c r="AG84" s="100"/>
      <c r="AH84" s="100"/>
      <c r="AI84" s="100"/>
      <c r="AJ84" s="100"/>
      <c r="AK84" s="100"/>
      <c r="AL84" s="100"/>
      <c r="AM84" s="100"/>
      <c r="AN84" s="100"/>
      <c r="AO84" s="100"/>
      <c r="AP84" s="100"/>
      <c r="AQ84" s="100"/>
      <c r="AR84" s="100"/>
      <c r="AS84" s="100"/>
      <c r="AT84" s="100"/>
      <c r="AU84" s="100"/>
    </row>
    <row r="85" spans="3:47" ht="15.75" thickBot="1">
      <c r="C85" s="5" t="s">
        <v>181</v>
      </c>
      <c r="D85" s="32"/>
      <c r="E85" s="32" t="str">
        <f t="shared" si="14"/>
        <v/>
      </c>
      <c r="F85" s="78">
        <v>1</v>
      </c>
      <c r="G85" s="2" t="s">
        <v>30</v>
      </c>
      <c r="H85" s="79">
        <f t="shared" ref="H85:H148" si="25">IF(Y85&gt;0,Y85,"")</f>
        <v>7</v>
      </c>
      <c r="I85" s="80">
        <v>5</v>
      </c>
      <c r="J85" s="100"/>
      <c r="K85" s="100" t="s">
        <v>181</v>
      </c>
      <c r="L85" s="100"/>
      <c r="M85" s="100"/>
      <c r="N85" s="100"/>
      <c r="O85" s="100"/>
      <c r="P85" s="102">
        <f t="shared" si="17"/>
        <v>1</v>
      </c>
      <c r="Q85" s="102">
        <f t="shared" si="15"/>
        <v>0</v>
      </c>
      <c r="R85" s="102">
        <f t="shared" si="18"/>
        <v>0</v>
      </c>
      <c r="S85" s="102">
        <f t="shared" si="19"/>
        <v>0</v>
      </c>
      <c r="T85" s="102">
        <f t="shared" si="20"/>
        <v>0</v>
      </c>
      <c r="U85" s="102">
        <f t="shared" si="21"/>
        <v>7</v>
      </c>
      <c r="V85" s="102">
        <f t="shared" si="22"/>
        <v>0</v>
      </c>
      <c r="W85" s="102">
        <f t="shared" si="23"/>
        <v>0</v>
      </c>
      <c r="X85" s="102">
        <f t="shared" si="24"/>
        <v>0</v>
      </c>
      <c r="Y85" s="102">
        <f t="shared" si="16"/>
        <v>7</v>
      </c>
      <c r="Z85" s="100"/>
      <c r="AA85" s="100"/>
      <c r="AB85" s="100"/>
      <c r="AC85" s="100"/>
      <c r="AD85" s="100"/>
      <c r="AE85" s="100"/>
      <c r="AF85" s="100"/>
      <c r="AG85" s="100"/>
      <c r="AH85" s="100"/>
      <c r="AI85" s="100"/>
      <c r="AJ85" s="100"/>
      <c r="AK85" s="100"/>
      <c r="AL85" s="100"/>
      <c r="AM85" s="100"/>
      <c r="AN85" s="100"/>
      <c r="AO85" s="100"/>
      <c r="AP85" s="100"/>
      <c r="AQ85" s="100"/>
      <c r="AR85" s="100"/>
      <c r="AS85" s="100"/>
      <c r="AT85" s="100"/>
      <c r="AU85" s="100"/>
    </row>
    <row r="86" spans="3:47" ht="15.75" thickBot="1">
      <c r="C86" s="5" t="s">
        <v>182</v>
      </c>
      <c r="D86" s="32"/>
      <c r="E86" s="32" t="str">
        <f t="shared" si="14"/>
        <v/>
      </c>
      <c r="F86" s="78">
        <v>1</v>
      </c>
      <c r="G86" s="2" t="s">
        <v>30</v>
      </c>
      <c r="H86" s="79">
        <f t="shared" si="25"/>
        <v>7</v>
      </c>
      <c r="I86" s="80">
        <v>1</v>
      </c>
      <c r="J86" s="100"/>
      <c r="K86" s="100" t="s">
        <v>182</v>
      </c>
      <c r="L86" s="100"/>
      <c r="M86" s="100"/>
      <c r="N86" s="100"/>
      <c r="O86" s="100"/>
      <c r="P86" s="102">
        <f t="shared" si="17"/>
        <v>1</v>
      </c>
      <c r="Q86" s="102">
        <f t="shared" si="15"/>
        <v>0</v>
      </c>
      <c r="R86" s="102">
        <f t="shared" si="18"/>
        <v>0</v>
      </c>
      <c r="S86" s="102">
        <f t="shared" si="19"/>
        <v>0</v>
      </c>
      <c r="T86" s="102">
        <f t="shared" si="20"/>
        <v>0</v>
      </c>
      <c r="U86" s="102">
        <f t="shared" si="21"/>
        <v>7</v>
      </c>
      <c r="V86" s="102">
        <f t="shared" si="22"/>
        <v>0</v>
      </c>
      <c r="W86" s="102">
        <f t="shared" si="23"/>
        <v>0</v>
      </c>
      <c r="X86" s="102">
        <f t="shared" si="24"/>
        <v>0</v>
      </c>
      <c r="Y86" s="102">
        <f t="shared" si="16"/>
        <v>7</v>
      </c>
      <c r="Z86" s="100"/>
      <c r="AA86" s="100"/>
      <c r="AB86" s="100"/>
      <c r="AC86" s="100"/>
      <c r="AD86" s="100"/>
      <c r="AE86" s="100"/>
      <c r="AF86" s="100"/>
      <c r="AG86" s="100"/>
      <c r="AH86" s="100"/>
      <c r="AI86" s="100"/>
      <c r="AJ86" s="100"/>
      <c r="AK86" s="100"/>
      <c r="AL86" s="100"/>
      <c r="AM86" s="100"/>
      <c r="AN86" s="100"/>
      <c r="AO86" s="100"/>
      <c r="AP86" s="100"/>
      <c r="AQ86" s="100"/>
      <c r="AR86" s="100"/>
      <c r="AS86" s="100"/>
      <c r="AT86" s="100"/>
      <c r="AU86" s="100"/>
    </row>
    <row r="87" spans="3:47" ht="15.75" thickBot="1">
      <c r="C87" s="5" t="s">
        <v>183</v>
      </c>
      <c r="D87" s="32"/>
      <c r="E87" s="32" t="str">
        <f t="shared" si="14"/>
        <v/>
      </c>
      <c r="F87" s="78">
        <v>1</v>
      </c>
      <c r="G87" s="2" t="s">
        <v>6</v>
      </c>
      <c r="H87" s="79">
        <f t="shared" si="25"/>
        <v>30</v>
      </c>
      <c r="I87" s="80">
        <v>15</v>
      </c>
      <c r="J87" s="100"/>
      <c r="K87" s="100" t="s">
        <v>183</v>
      </c>
      <c r="L87" s="100"/>
      <c r="M87" s="100"/>
      <c r="N87" s="100"/>
      <c r="O87" s="100"/>
      <c r="P87" s="102">
        <f t="shared" si="17"/>
        <v>0</v>
      </c>
      <c r="Q87" s="102">
        <f t="shared" si="15"/>
        <v>1</v>
      </c>
      <c r="R87" s="102">
        <f t="shared" si="18"/>
        <v>0</v>
      </c>
      <c r="S87" s="102">
        <f t="shared" si="19"/>
        <v>0</v>
      </c>
      <c r="T87" s="102">
        <f t="shared" si="20"/>
        <v>0</v>
      </c>
      <c r="U87" s="102">
        <f t="shared" si="21"/>
        <v>0</v>
      </c>
      <c r="V87" s="102">
        <f t="shared" si="22"/>
        <v>30</v>
      </c>
      <c r="W87" s="102">
        <f t="shared" si="23"/>
        <v>0</v>
      </c>
      <c r="X87" s="102">
        <f t="shared" si="24"/>
        <v>0</v>
      </c>
      <c r="Y87" s="102">
        <f t="shared" si="16"/>
        <v>30</v>
      </c>
      <c r="Z87" s="100"/>
      <c r="AA87" s="100"/>
      <c r="AB87" s="100"/>
      <c r="AC87" s="100"/>
      <c r="AD87" s="100"/>
      <c r="AE87" s="100"/>
      <c r="AF87" s="100"/>
      <c r="AG87" s="100"/>
      <c r="AH87" s="100"/>
      <c r="AI87" s="100"/>
      <c r="AJ87" s="100"/>
      <c r="AK87" s="100"/>
      <c r="AL87" s="100"/>
      <c r="AM87" s="100"/>
      <c r="AN87" s="100"/>
      <c r="AO87" s="100"/>
      <c r="AP87" s="100"/>
      <c r="AQ87" s="100"/>
      <c r="AR87" s="100"/>
      <c r="AS87" s="100"/>
      <c r="AT87" s="100"/>
      <c r="AU87" s="100"/>
    </row>
    <row r="88" spans="3:47" ht="15.75" thickBot="1">
      <c r="C88" s="84"/>
      <c r="D88" s="75"/>
      <c r="E88" s="75" t="str">
        <f t="shared" si="14"/>
        <v/>
      </c>
      <c r="F88" s="81"/>
      <c r="G88" s="8"/>
      <c r="H88" s="9" t="str">
        <f t="shared" si="25"/>
        <v/>
      </c>
      <c r="I88" s="9" t="str">
        <f>IF(Y88&lt;0,"Z4","")</f>
        <v/>
      </c>
      <c r="J88" s="100"/>
      <c r="K88" s="100"/>
      <c r="L88" s="100"/>
      <c r="M88" s="100"/>
      <c r="N88" s="100"/>
      <c r="O88" s="100"/>
      <c r="P88" s="102">
        <f t="shared" si="17"/>
        <v>0</v>
      </c>
      <c r="Q88" s="102">
        <f t="shared" si="15"/>
        <v>0</v>
      </c>
      <c r="R88" s="102">
        <f t="shared" si="18"/>
        <v>0</v>
      </c>
      <c r="S88" s="102">
        <f t="shared" si="19"/>
        <v>0</v>
      </c>
      <c r="T88" s="102">
        <f t="shared" si="20"/>
        <v>0</v>
      </c>
      <c r="U88" s="102">
        <f t="shared" si="21"/>
        <v>0</v>
      </c>
      <c r="V88" s="102">
        <f t="shared" si="22"/>
        <v>0</v>
      </c>
      <c r="W88" s="102">
        <f t="shared" si="23"/>
        <v>0</v>
      </c>
      <c r="X88" s="102">
        <f t="shared" si="24"/>
        <v>0</v>
      </c>
      <c r="Y88" s="102">
        <f t="shared" si="16"/>
        <v>0</v>
      </c>
      <c r="Z88" s="100"/>
      <c r="AA88" s="100"/>
      <c r="AB88" s="100"/>
      <c r="AC88" s="100"/>
      <c r="AD88" s="100"/>
      <c r="AE88" s="100"/>
      <c r="AF88" s="100"/>
      <c r="AG88" s="100"/>
      <c r="AH88" s="100"/>
      <c r="AI88" s="100"/>
      <c r="AJ88" s="100"/>
      <c r="AK88" s="100"/>
      <c r="AL88" s="100"/>
      <c r="AM88" s="100"/>
      <c r="AN88" s="100"/>
      <c r="AO88" s="100"/>
      <c r="AP88" s="100"/>
      <c r="AQ88" s="100"/>
      <c r="AR88" s="100"/>
      <c r="AS88" s="100"/>
      <c r="AT88" s="100"/>
      <c r="AU88" s="100"/>
    </row>
    <row r="89" spans="3:47" ht="15.75" thickBot="1">
      <c r="C89" s="5" t="s">
        <v>152</v>
      </c>
      <c r="D89" s="18"/>
      <c r="E89" s="32" t="str">
        <f t="shared" si="14"/>
        <v/>
      </c>
      <c r="F89" s="78">
        <v>1</v>
      </c>
      <c r="G89" s="2" t="s">
        <v>30</v>
      </c>
      <c r="H89" s="79">
        <f t="shared" si="25"/>
        <v>7</v>
      </c>
      <c r="I89" s="80">
        <v>20</v>
      </c>
      <c r="J89" s="100"/>
      <c r="K89" s="100" t="s">
        <v>152</v>
      </c>
      <c r="L89" s="100"/>
      <c r="M89" s="100"/>
      <c r="N89" s="100"/>
      <c r="O89" s="100"/>
      <c r="P89" s="102">
        <f t="shared" si="17"/>
        <v>1</v>
      </c>
      <c r="Q89" s="102">
        <f t="shared" si="15"/>
        <v>0</v>
      </c>
      <c r="R89" s="102">
        <f t="shared" si="18"/>
        <v>0</v>
      </c>
      <c r="S89" s="102">
        <f t="shared" si="19"/>
        <v>0</v>
      </c>
      <c r="T89" s="102">
        <f t="shared" si="20"/>
        <v>0</v>
      </c>
      <c r="U89" s="102">
        <f t="shared" si="21"/>
        <v>7</v>
      </c>
      <c r="V89" s="102">
        <f t="shared" si="22"/>
        <v>0</v>
      </c>
      <c r="W89" s="102">
        <f t="shared" si="23"/>
        <v>0</v>
      </c>
      <c r="X89" s="102">
        <f t="shared" si="24"/>
        <v>0</v>
      </c>
      <c r="Y89" s="102">
        <f t="shared" si="16"/>
        <v>7</v>
      </c>
      <c r="Z89" s="100"/>
      <c r="AA89" s="100"/>
      <c r="AB89" s="100"/>
      <c r="AC89" s="100"/>
      <c r="AD89" s="100"/>
      <c r="AE89" s="100"/>
      <c r="AF89" s="100"/>
      <c r="AG89" s="100"/>
      <c r="AH89" s="100"/>
      <c r="AI89" s="100"/>
      <c r="AJ89" s="100"/>
      <c r="AK89" s="100"/>
      <c r="AL89" s="100"/>
      <c r="AM89" s="100"/>
      <c r="AN89" s="100"/>
      <c r="AO89" s="100"/>
      <c r="AP89" s="100"/>
      <c r="AQ89" s="100"/>
      <c r="AR89" s="100"/>
      <c r="AS89" s="100"/>
      <c r="AT89" s="100"/>
      <c r="AU89" s="100"/>
    </row>
    <row r="90" spans="3:47" ht="15.75" thickBot="1">
      <c r="C90" s="5" t="s">
        <v>153</v>
      </c>
      <c r="D90" s="18"/>
      <c r="E90" s="32" t="str">
        <f>IF(OR($D90="",$H90=""),"",$D90+$H90)</f>
        <v/>
      </c>
      <c r="F90" s="78">
        <v>1</v>
      </c>
      <c r="G90" s="2" t="s">
        <v>30</v>
      </c>
      <c r="H90" s="79">
        <f t="shared" si="25"/>
        <v>7</v>
      </c>
      <c r="I90" s="80">
        <v>5</v>
      </c>
      <c r="J90" s="100"/>
      <c r="K90" s="100" t="s">
        <v>153</v>
      </c>
      <c r="L90" s="100"/>
      <c r="M90" s="100"/>
      <c r="N90" s="100"/>
      <c r="O90" s="100"/>
      <c r="P90" s="102">
        <f t="shared" si="17"/>
        <v>1</v>
      </c>
      <c r="Q90" s="102">
        <f t="shared" si="15"/>
        <v>0</v>
      </c>
      <c r="R90" s="102">
        <f t="shared" si="18"/>
        <v>0</v>
      </c>
      <c r="S90" s="102">
        <f t="shared" si="19"/>
        <v>0</v>
      </c>
      <c r="T90" s="102">
        <f t="shared" si="20"/>
        <v>0</v>
      </c>
      <c r="U90" s="102">
        <f t="shared" si="21"/>
        <v>7</v>
      </c>
      <c r="V90" s="102">
        <f t="shared" si="22"/>
        <v>0</v>
      </c>
      <c r="W90" s="102">
        <f t="shared" si="23"/>
        <v>0</v>
      </c>
      <c r="X90" s="102">
        <f t="shared" si="24"/>
        <v>0</v>
      </c>
      <c r="Y90" s="102">
        <f t="shared" si="16"/>
        <v>7</v>
      </c>
      <c r="Z90" s="100"/>
      <c r="AA90" s="100"/>
      <c r="AB90" s="100"/>
      <c r="AC90" s="100"/>
      <c r="AD90" s="100"/>
      <c r="AE90" s="100"/>
      <c r="AF90" s="100"/>
      <c r="AG90" s="100"/>
      <c r="AH90" s="100"/>
      <c r="AI90" s="100"/>
      <c r="AJ90" s="100"/>
      <c r="AK90" s="100"/>
      <c r="AL90" s="100"/>
      <c r="AM90" s="100"/>
      <c r="AN90" s="100"/>
      <c r="AO90" s="100"/>
      <c r="AP90" s="100"/>
      <c r="AQ90" s="100"/>
      <c r="AR90" s="100"/>
      <c r="AS90" s="100"/>
      <c r="AT90" s="100"/>
      <c r="AU90" s="100"/>
    </row>
    <row r="91" spans="3:47" ht="15.75" thickBot="1">
      <c r="C91" s="5" t="s">
        <v>154</v>
      </c>
      <c r="D91" s="18"/>
      <c r="E91" s="32" t="str">
        <f t="shared" si="14"/>
        <v/>
      </c>
      <c r="F91" s="78">
        <v>1</v>
      </c>
      <c r="G91" s="2" t="s">
        <v>30</v>
      </c>
      <c r="H91" s="79">
        <f t="shared" si="25"/>
        <v>7</v>
      </c>
      <c r="I91" s="80">
        <v>1</v>
      </c>
      <c r="J91" s="100"/>
      <c r="K91" s="100" t="s">
        <v>154</v>
      </c>
      <c r="L91" s="100"/>
      <c r="M91" s="100"/>
      <c r="N91" s="100"/>
      <c r="O91" s="100"/>
      <c r="P91" s="102">
        <f t="shared" si="17"/>
        <v>1</v>
      </c>
      <c r="Q91" s="102">
        <f t="shared" si="15"/>
        <v>0</v>
      </c>
      <c r="R91" s="102">
        <f t="shared" si="18"/>
        <v>0</v>
      </c>
      <c r="S91" s="102">
        <f t="shared" si="19"/>
        <v>0</v>
      </c>
      <c r="T91" s="102">
        <f t="shared" si="20"/>
        <v>0</v>
      </c>
      <c r="U91" s="102">
        <f t="shared" si="21"/>
        <v>7</v>
      </c>
      <c r="V91" s="102">
        <f t="shared" si="22"/>
        <v>0</v>
      </c>
      <c r="W91" s="102">
        <f t="shared" si="23"/>
        <v>0</v>
      </c>
      <c r="X91" s="102">
        <f t="shared" si="24"/>
        <v>0</v>
      </c>
      <c r="Y91" s="102">
        <f t="shared" si="16"/>
        <v>7</v>
      </c>
      <c r="Z91" s="100"/>
      <c r="AA91" s="100"/>
      <c r="AB91" s="100"/>
      <c r="AC91" s="100"/>
      <c r="AD91" s="100"/>
      <c r="AE91" s="100"/>
      <c r="AF91" s="100"/>
      <c r="AG91" s="100"/>
      <c r="AH91" s="100"/>
      <c r="AI91" s="100"/>
      <c r="AJ91" s="100"/>
      <c r="AK91" s="100"/>
      <c r="AL91" s="100"/>
      <c r="AM91" s="100"/>
      <c r="AN91" s="100"/>
      <c r="AO91" s="100"/>
      <c r="AP91" s="100"/>
      <c r="AQ91" s="100"/>
      <c r="AR91" s="100"/>
      <c r="AS91" s="100"/>
      <c r="AT91" s="100"/>
      <c r="AU91" s="100"/>
    </row>
    <row r="92" spans="3:47" ht="15.75" thickBot="1">
      <c r="C92" s="5" t="s">
        <v>155</v>
      </c>
      <c r="D92" s="18"/>
      <c r="E92" s="32" t="str">
        <f t="shared" si="14"/>
        <v/>
      </c>
      <c r="F92" s="78">
        <v>1</v>
      </c>
      <c r="G92" s="2" t="s">
        <v>30</v>
      </c>
      <c r="H92" s="79">
        <f t="shared" si="25"/>
        <v>7</v>
      </c>
      <c r="I92" s="80">
        <v>5</v>
      </c>
      <c r="J92" s="100"/>
      <c r="K92" s="100" t="s">
        <v>155</v>
      </c>
      <c r="L92" s="100"/>
      <c r="M92" s="100"/>
      <c r="N92" s="100"/>
      <c r="O92" s="100"/>
      <c r="P92" s="102">
        <f t="shared" si="17"/>
        <v>1</v>
      </c>
      <c r="Q92" s="102">
        <f t="shared" si="15"/>
        <v>0</v>
      </c>
      <c r="R92" s="102">
        <f t="shared" si="18"/>
        <v>0</v>
      </c>
      <c r="S92" s="102">
        <f t="shared" si="19"/>
        <v>0</v>
      </c>
      <c r="T92" s="102">
        <f t="shared" si="20"/>
        <v>0</v>
      </c>
      <c r="U92" s="102">
        <f t="shared" si="21"/>
        <v>7</v>
      </c>
      <c r="V92" s="102">
        <f t="shared" si="22"/>
        <v>0</v>
      </c>
      <c r="W92" s="102">
        <f t="shared" si="23"/>
        <v>0</v>
      </c>
      <c r="X92" s="102">
        <f t="shared" si="24"/>
        <v>0</v>
      </c>
      <c r="Y92" s="102">
        <f t="shared" si="16"/>
        <v>7</v>
      </c>
      <c r="Z92" s="100"/>
      <c r="AA92" s="100"/>
      <c r="AB92" s="100"/>
      <c r="AC92" s="100"/>
      <c r="AD92" s="100"/>
      <c r="AE92" s="100"/>
      <c r="AF92" s="100"/>
      <c r="AG92" s="100"/>
      <c r="AH92" s="100"/>
      <c r="AI92" s="100"/>
      <c r="AJ92" s="100"/>
      <c r="AK92" s="100"/>
      <c r="AL92" s="100"/>
      <c r="AM92" s="100"/>
      <c r="AN92" s="100"/>
      <c r="AO92" s="100"/>
      <c r="AP92" s="100"/>
      <c r="AQ92" s="100"/>
      <c r="AR92" s="100"/>
      <c r="AS92" s="100"/>
      <c r="AT92" s="100"/>
      <c r="AU92" s="100"/>
    </row>
    <row r="93" spans="3:47" ht="15.75" thickBot="1">
      <c r="C93" s="5" t="s">
        <v>156</v>
      </c>
      <c r="D93" s="18"/>
      <c r="E93" s="32" t="str">
        <f t="shared" si="14"/>
        <v/>
      </c>
      <c r="F93" s="78">
        <v>1</v>
      </c>
      <c r="G93" s="2" t="s">
        <v>30</v>
      </c>
      <c r="H93" s="79">
        <f t="shared" si="25"/>
        <v>7</v>
      </c>
      <c r="I93" s="80">
        <v>2</v>
      </c>
      <c r="J93" s="100"/>
      <c r="K93" s="100" t="s">
        <v>156</v>
      </c>
      <c r="L93" s="100"/>
      <c r="M93" s="100"/>
      <c r="N93" s="100"/>
      <c r="O93" s="100"/>
      <c r="P93" s="102">
        <f t="shared" si="17"/>
        <v>1</v>
      </c>
      <c r="Q93" s="102">
        <f t="shared" si="15"/>
        <v>0</v>
      </c>
      <c r="R93" s="102">
        <f t="shared" si="18"/>
        <v>0</v>
      </c>
      <c r="S93" s="102">
        <f t="shared" si="19"/>
        <v>0</v>
      </c>
      <c r="T93" s="102">
        <f t="shared" si="20"/>
        <v>0</v>
      </c>
      <c r="U93" s="102">
        <f t="shared" si="21"/>
        <v>7</v>
      </c>
      <c r="V93" s="102">
        <f t="shared" si="22"/>
        <v>0</v>
      </c>
      <c r="W93" s="102">
        <f t="shared" si="23"/>
        <v>0</v>
      </c>
      <c r="X93" s="102">
        <f t="shared" si="24"/>
        <v>0</v>
      </c>
      <c r="Y93" s="102">
        <f t="shared" si="16"/>
        <v>7</v>
      </c>
      <c r="Z93" s="100"/>
      <c r="AA93" s="100"/>
      <c r="AB93" s="100"/>
      <c r="AC93" s="100"/>
      <c r="AD93" s="100"/>
      <c r="AE93" s="100"/>
      <c r="AF93" s="100"/>
      <c r="AG93" s="100"/>
      <c r="AH93" s="100"/>
      <c r="AI93" s="100"/>
      <c r="AJ93" s="100"/>
      <c r="AK93" s="100"/>
      <c r="AL93" s="100"/>
      <c r="AM93" s="100"/>
      <c r="AN93" s="100"/>
      <c r="AO93" s="100"/>
      <c r="AP93" s="100"/>
      <c r="AQ93" s="100"/>
      <c r="AR93" s="100"/>
      <c r="AS93" s="100"/>
      <c r="AT93" s="100"/>
      <c r="AU93" s="100"/>
    </row>
    <row r="94" spans="3:47" ht="15.75" thickBot="1">
      <c r="C94" s="5" t="s">
        <v>157</v>
      </c>
      <c r="D94" s="18"/>
      <c r="E94" s="32" t="str">
        <f t="shared" si="14"/>
        <v/>
      </c>
      <c r="F94" s="78">
        <v>1</v>
      </c>
      <c r="G94" s="2" t="s">
        <v>30</v>
      </c>
      <c r="H94" s="79">
        <f t="shared" si="25"/>
        <v>7</v>
      </c>
      <c r="I94" s="80">
        <v>20</v>
      </c>
      <c r="J94" s="100"/>
      <c r="K94" s="100" t="s">
        <v>157</v>
      </c>
      <c r="L94" s="100"/>
      <c r="M94" s="100"/>
      <c r="N94" s="100"/>
      <c r="O94" s="100"/>
      <c r="P94" s="102">
        <f t="shared" si="17"/>
        <v>1</v>
      </c>
      <c r="Q94" s="102">
        <f t="shared" si="15"/>
        <v>0</v>
      </c>
      <c r="R94" s="102">
        <f t="shared" si="18"/>
        <v>0</v>
      </c>
      <c r="S94" s="102">
        <f t="shared" si="19"/>
        <v>0</v>
      </c>
      <c r="T94" s="102">
        <f t="shared" si="20"/>
        <v>0</v>
      </c>
      <c r="U94" s="102">
        <f t="shared" si="21"/>
        <v>7</v>
      </c>
      <c r="V94" s="102">
        <f t="shared" si="22"/>
        <v>0</v>
      </c>
      <c r="W94" s="102">
        <f t="shared" si="23"/>
        <v>0</v>
      </c>
      <c r="X94" s="102">
        <f t="shared" si="24"/>
        <v>0</v>
      </c>
      <c r="Y94" s="102">
        <f t="shared" si="16"/>
        <v>7</v>
      </c>
      <c r="Z94" s="100"/>
      <c r="AA94" s="100"/>
      <c r="AB94" s="100"/>
      <c r="AC94" s="100"/>
      <c r="AD94" s="100"/>
      <c r="AE94" s="100"/>
      <c r="AF94" s="100"/>
      <c r="AG94" s="100"/>
      <c r="AH94" s="100"/>
      <c r="AI94" s="100"/>
      <c r="AJ94" s="100"/>
      <c r="AK94" s="100"/>
      <c r="AL94" s="100"/>
      <c r="AM94" s="100"/>
      <c r="AN94" s="100"/>
      <c r="AO94" s="100"/>
      <c r="AP94" s="100"/>
      <c r="AQ94" s="100"/>
      <c r="AR94" s="100"/>
      <c r="AS94" s="100"/>
      <c r="AT94" s="100"/>
      <c r="AU94" s="100"/>
    </row>
    <row r="95" spans="3:47" ht="15.75" thickBot="1">
      <c r="C95" s="5" t="s">
        <v>158</v>
      </c>
      <c r="D95" s="18"/>
      <c r="E95" s="32" t="str">
        <f t="shared" si="14"/>
        <v/>
      </c>
      <c r="F95" s="78">
        <v>0.5</v>
      </c>
      <c r="G95" s="2" t="s">
        <v>6</v>
      </c>
      <c r="H95" s="79">
        <f t="shared" si="25"/>
        <v>15</v>
      </c>
      <c r="I95" s="80">
        <v>20</v>
      </c>
      <c r="J95" s="100"/>
      <c r="K95" s="100" t="s">
        <v>158</v>
      </c>
      <c r="L95" s="100"/>
      <c r="M95" s="100"/>
      <c r="N95" s="100"/>
      <c r="O95" s="100"/>
      <c r="P95" s="102">
        <f t="shared" si="17"/>
        <v>0</v>
      </c>
      <c r="Q95" s="102">
        <f t="shared" si="15"/>
        <v>1</v>
      </c>
      <c r="R95" s="102">
        <f t="shared" si="18"/>
        <v>0</v>
      </c>
      <c r="S95" s="102">
        <f t="shared" si="19"/>
        <v>0</v>
      </c>
      <c r="T95" s="102">
        <f t="shared" si="20"/>
        <v>0</v>
      </c>
      <c r="U95" s="102">
        <f t="shared" si="21"/>
        <v>0</v>
      </c>
      <c r="V95" s="102">
        <f t="shared" si="22"/>
        <v>15</v>
      </c>
      <c r="W95" s="102">
        <f t="shared" si="23"/>
        <v>0</v>
      </c>
      <c r="X95" s="102">
        <f t="shared" si="24"/>
        <v>0</v>
      </c>
      <c r="Y95" s="102">
        <f t="shared" si="16"/>
        <v>15</v>
      </c>
      <c r="Z95" s="100"/>
      <c r="AA95" s="100"/>
      <c r="AB95" s="100"/>
      <c r="AC95" s="100"/>
      <c r="AD95" s="100"/>
      <c r="AE95" s="100"/>
      <c r="AF95" s="100"/>
      <c r="AG95" s="100"/>
      <c r="AH95" s="100"/>
      <c r="AI95" s="100"/>
      <c r="AJ95" s="100"/>
      <c r="AK95" s="100"/>
      <c r="AL95" s="100"/>
      <c r="AM95" s="100"/>
      <c r="AN95" s="100"/>
      <c r="AO95" s="100"/>
      <c r="AP95" s="100"/>
      <c r="AQ95" s="100"/>
      <c r="AR95" s="100"/>
      <c r="AS95" s="100"/>
      <c r="AT95" s="100"/>
      <c r="AU95" s="100"/>
    </row>
    <row r="96" spans="3:47" ht="15.75" thickBot="1">
      <c r="C96" s="5" t="s">
        <v>159</v>
      </c>
      <c r="D96" s="18"/>
      <c r="E96" s="32" t="str">
        <f t="shared" si="14"/>
        <v/>
      </c>
      <c r="F96" s="78">
        <v>0.5</v>
      </c>
      <c r="G96" s="2" t="s">
        <v>6</v>
      </c>
      <c r="H96" s="79">
        <f t="shared" si="25"/>
        <v>15</v>
      </c>
      <c r="I96" s="80">
        <v>10</v>
      </c>
      <c r="J96" s="100"/>
      <c r="K96" s="100" t="s">
        <v>159</v>
      </c>
      <c r="L96" s="100"/>
      <c r="M96" s="100"/>
      <c r="N96" s="100"/>
      <c r="O96" s="100"/>
      <c r="P96" s="102">
        <f t="shared" si="17"/>
        <v>0</v>
      </c>
      <c r="Q96" s="102">
        <f t="shared" si="15"/>
        <v>1</v>
      </c>
      <c r="R96" s="102">
        <f t="shared" si="18"/>
        <v>0</v>
      </c>
      <c r="S96" s="102">
        <f t="shared" si="19"/>
        <v>0</v>
      </c>
      <c r="T96" s="102">
        <f t="shared" si="20"/>
        <v>0</v>
      </c>
      <c r="U96" s="102">
        <f t="shared" si="21"/>
        <v>0</v>
      </c>
      <c r="V96" s="102">
        <f t="shared" si="22"/>
        <v>15</v>
      </c>
      <c r="W96" s="102">
        <f t="shared" si="23"/>
        <v>0</v>
      </c>
      <c r="X96" s="102">
        <f t="shared" si="24"/>
        <v>0</v>
      </c>
      <c r="Y96" s="102">
        <f t="shared" si="16"/>
        <v>15</v>
      </c>
      <c r="Z96" s="100"/>
      <c r="AA96" s="100"/>
      <c r="AB96" s="100"/>
      <c r="AC96" s="100"/>
      <c r="AD96" s="100"/>
      <c r="AE96" s="100"/>
      <c r="AF96" s="100"/>
      <c r="AG96" s="100"/>
      <c r="AH96" s="100"/>
      <c r="AI96" s="100"/>
      <c r="AJ96" s="100"/>
      <c r="AK96" s="100"/>
      <c r="AL96" s="100"/>
      <c r="AM96" s="100"/>
      <c r="AN96" s="100"/>
      <c r="AO96" s="100"/>
      <c r="AP96" s="100"/>
      <c r="AQ96" s="100"/>
      <c r="AR96" s="100"/>
      <c r="AS96" s="100"/>
      <c r="AT96" s="100"/>
      <c r="AU96" s="100"/>
    </row>
    <row r="97" spans="3:47" ht="15.75" thickBot="1">
      <c r="C97" s="5" t="s">
        <v>160</v>
      </c>
      <c r="D97" s="18"/>
      <c r="E97" s="32" t="str">
        <f t="shared" si="14"/>
        <v/>
      </c>
      <c r="F97" s="78">
        <v>1</v>
      </c>
      <c r="G97" s="2" t="s">
        <v>30</v>
      </c>
      <c r="H97" s="79">
        <f t="shared" si="25"/>
        <v>7</v>
      </c>
      <c r="I97" s="80">
        <v>2</v>
      </c>
      <c r="J97" s="100"/>
      <c r="K97" s="100" t="s">
        <v>160</v>
      </c>
      <c r="L97" s="100"/>
      <c r="M97" s="100"/>
      <c r="N97" s="100"/>
      <c r="O97" s="100"/>
      <c r="P97" s="102">
        <f t="shared" si="17"/>
        <v>1</v>
      </c>
      <c r="Q97" s="102">
        <f t="shared" si="15"/>
        <v>0</v>
      </c>
      <c r="R97" s="102">
        <f t="shared" si="18"/>
        <v>0</v>
      </c>
      <c r="S97" s="102">
        <f t="shared" si="19"/>
        <v>0</v>
      </c>
      <c r="T97" s="102">
        <f t="shared" si="20"/>
        <v>0</v>
      </c>
      <c r="U97" s="102">
        <f t="shared" si="21"/>
        <v>7</v>
      </c>
      <c r="V97" s="102">
        <f t="shared" si="22"/>
        <v>0</v>
      </c>
      <c r="W97" s="102">
        <f t="shared" si="23"/>
        <v>0</v>
      </c>
      <c r="X97" s="102">
        <f t="shared" si="24"/>
        <v>0</v>
      </c>
      <c r="Y97" s="102">
        <f t="shared" si="16"/>
        <v>7</v>
      </c>
      <c r="Z97" s="100"/>
      <c r="AA97" s="100"/>
      <c r="AB97" s="100"/>
      <c r="AC97" s="100"/>
      <c r="AD97" s="100"/>
      <c r="AE97" s="100"/>
      <c r="AF97" s="100"/>
      <c r="AG97" s="100"/>
      <c r="AH97" s="100"/>
      <c r="AI97" s="100"/>
      <c r="AJ97" s="100"/>
      <c r="AK97" s="100"/>
      <c r="AL97" s="100"/>
      <c r="AM97" s="100"/>
      <c r="AN97" s="100"/>
      <c r="AO97" s="100"/>
      <c r="AP97" s="100"/>
      <c r="AQ97" s="100"/>
      <c r="AR97" s="100"/>
      <c r="AS97" s="100"/>
      <c r="AT97" s="100"/>
      <c r="AU97" s="100"/>
    </row>
    <row r="98" spans="3:47" ht="15.75" thickBot="1">
      <c r="C98" s="5" t="s">
        <v>161</v>
      </c>
      <c r="D98" s="32"/>
      <c r="E98" s="32" t="str">
        <f t="shared" si="14"/>
        <v/>
      </c>
      <c r="F98" s="78">
        <v>1</v>
      </c>
      <c r="G98" s="2" t="s">
        <v>30</v>
      </c>
      <c r="H98" s="79">
        <f t="shared" si="25"/>
        <v>7</v>
      </c>
      <c r="I98" s="80">
        <v>2</v>
      </c>
      <c r="J98" s="100"/>
      <c r="K98" s="100" t="s">
        <v>161</v>
      </c>
      <c r="L98" s="100"/>
      <c r="M98" s="100"/>
      <c r="N98" s="100"/>
      <c r="O98" s="100"/>
      <c r="P98" s="102">
        <f t="shared" si="17"/>
        <v>1</v>
      </c>
      <c r="Q98" s="102">
        <f t="shared" si="15"/>
        <v>0</v>
      </c>
      <c r="R98" s="102">
        <f t="shared" si="18"/>
        <v>0</v>
      </c>
      <c r="S98" s="102">
        <f t="shared" si="19"/>
        <v>0</v>
      </c>
      <c r="T98" s="102">
        <f t="shared" si="20"/>
        <v>0</v>
      </c>
      <c r="U98" s="102">
        <f t="shared" si="21"/>
        <v>7</v>
      </c>
      <c r="V98" s="102">
        <f t="shared" si="22"/>
        <v>0</v>
      </c>
      <c r="W98" s="102">
        <f t="shared" si="23"/>
        <v>0</v>
      </c>
      <c r="X98" s="102">
        <f t="shared" si="24"/>
        <v>0</v>
      </c>
      <c r="Y98" s="102">
        <f t="shared" si="16"/>
        <v>7</v>
      </c>
      <c r="Z98" s="100"/>
      <c r="AA98" s="100"/>
      <c r="AB98" s="100"/>
      <c r="AC98" s="100"/>
      <c r="AD98" s="100"/>
      <c r="AE98" s="100"/>
      <c r="AF98" s="100"/>
      <c r="AG98" s="100"/>
      <c r="AH98" s="100"/>
      <c r="AI98" s="100"/>
      <c r="AJ98" s="100"/>
      <c r="AK98" s="100"/>
      <c r="AL98" s="100"/>
      <c r="AM98" s="100"/>
      <c r="AN98" s="100"/>
      <c r="AO98" s="100"/>
      <c r="AP98" s="100"/>
      <c r="AQ98" s="100"/>
      <c r="AR98" s="100"/>
      <c r="AS98" s="100"/>
      <c r="AT98" s="100"/>
      <c r="AU98" s="100"/>
    </row>
    <row r="99" spans="3:47" ht="15.75" thickBot="1">
      <c r="C99" s="5" t="s">
        <v>162</v>
      </c>
      <c r="D99" s="32"/>
      <c r="E99" s="32" t="str">
        <f t="shared" si="14"/>
        <v/>
      </c>
      <c r="F99" s="78">
        <v>1</v>
      </c>
      <c r="G99" s="2" t="s">
        <v>30</v>
      </c>
      <c r="H99" s="79">
        <f t="shared" si="25"/>
        <v>7</v>
      </c>
      <c r="I99" s="80">
        <v>5</v>
      </c>
      <c r="J99" s="100"/>
      <c r="K99" s="100" t="s">
        <v>162</v>
      </c>
      <c r="L99" s="100"/>
      <c r="M99" s="100"/>
      <c r="N99" s="100"/>
      <c r="O99" s="100"/>
      <c r="P99" s="102">
        <f t="shared" si="17"/>
        <v>1</v>
      </c>
      <c r="Q99" s="102">
        <f t="shared" si="15"/>
        <v>0</v>
      </c>
      <c r="R99" s="102">
        <f t="shared" si="18"/>
        <v>0</v>
      </c>
      <c r="S99" s="102">
        <f t="shared" si="19"/>
        <v>0</v>
      </c>
      <c r="T99" s="102">
        <f t="shared" si="20"/>
        <v>0</v>
      </c>
      <c r="U99" s="102">
        <f t="shared" si="21"/>
        <v>7</v>
      </c>
      <c r="V99" s="102">
        <f t="shared" si="22"/>
        <v>0</v>
      </c>
      <c r="W99" s="102">
        <f t="shared" si="23"/>
        <v>0</v>
      </c>
      <c r="X99" s="102">
        <f t="shared" si="24"/>
        <v>0</v>
      </c>
      <c r="Y99" s="102">
        <f t="shared" si="16"/>
        <v>7</v>
      </c>
      <c r="Z99" s="100"/>
      <c r="AA99" s="100"/>
      <c r="AB99" s="100"/>
      <c r="AC99" s="100"/>
      <c r="AD99" s="100"/>
      <c r="AE99" s="100"/>
      <c r="AF99" s="100"/>
      <c r="AG99" s="100"/>
      <c r="AH99" s="100"/>
      <c r="AI99" s="100"/>
      <c r="AJ99" s="100"/>
      <c r="AK99" s="100"/>
      <c r="AL99" s="100"/>
      <c r="AM99" s="100"/>
      <c r="AN99" s="100"/>
      <c r="AO99" s="100"/>
      <c r="AP99" s="100"/>
      <c r="AQ99" s="100"/>
      <c r="AR99" s="100"/>
      <c r="AS99" s="100"/>
      <c r="AT99" s="100"/>
      <c r="AU99" s="100"/>
    </row>
    <row r="100" spans="3:47" ht="15.75" thickBot="1">
      <c r="C100" s="5" t="s">
        <v>163</v>
      </c>
      <c r="D100" s="32"/>
      <c r="E100" s="32" t="str">
        <f t="shared" si="14"/>
        <v/>
      </c>
      <c r="F100" s="78">
        <v>1</v>
      </c>
      <c r="G100" s="2" t="s">
        <v>30</v>
      </c>
      <c r="H100" s="79">
        <f t="shared" si="25"/>
        <v>7</v>
      </c>
      <c r="I100" s="80">
        <v>5</v>
      </c>
      <c r="J100" s="100"/>
      <c r="K100" s="100" t="s">
        <v>163</v>
      </c>
      <c r="L100" s="100"/>
      <c r="M100" s="100"/>
      <c r="N100" s="100"/>
      <c r="O100" s="100"/>
      <c r="P100" s="102">
        <f t="shared" si="17"/>
        <v>1</v>
      </c>
      <c r="Q100" s="102">
        <f t="shared" si="15"/>
        <v>0</v>
      </c>
      <c r="R100" s="102">
        <f t="shared" si="18"/>
        <v>0</v>
      </c>
      <c r="S100" s="102">
        <f t="shared" si="19"/>
        <v>0</v>
      </c>
      <c r="T100" s="102">
        <f t="shared" si="20"/>
        <v>0</v>
      </c>
      <c r="U100" s="102">
        <f t="shared" si="21"/>
        <v>7</v>
      </c>
      <c r="V100" s="102">
        <f t="shared" si="22"/>
        <v>0</v>
      </c>
      <c r="W100" s="102">
        <f t="shared" si="23"/>
        <v>0</v>
      </c>
      <c r="X100" s="102">
        <f t="shared" si="24"/>
        <v>0</v>
      </c>
      <c r="Y100" s="102">
        <f t="shared" si="16"/>
        <v>7</v>
      </c>
      <c r="Z100" s="100"/>
      <c r="AA100" s="100"/>
      <c r="AB100" s="100"/>
      <c r="AC100" s="100"/>
      <c r="AD100" s="100"/>
      <c r="AE100" s="100"/>
      <c r="AF100" s="100"/>
      <c r="AG100" s="100"/>
      <c r="AH100" s="100"/>
      <c r="AI100" s="100"/>
      <c r="AJ100" s="100"/>
      <c r="AK100" s="100"/>
      <c r="AL100" s="100"/>
      <c r="AM100" s="100"/>
      <c r="AN100" s="100"/>
      <c r="AO100" s="100"/>
      <c r="AP100" s="100"/>
      <c r="AQ100" s="100"/>
      <c r="AR100" s="100"/>
      <c r="AS100" s="100"/>
      <c r="AT100" s="100"/>
      <c r="AU100" s="100"/>
    </row>
    <row r="101" spans="3:47" ht="15.75" thickBot="1">
      <c r="C101" s="5" t="s">
        <v>164</v>
      </c>
      <c r="D101" s="32"/>
      <c r="E101" s="32" t="str">
        <f t="shared" si="14"/>
        <v/>
      </c>
      <c r="F101" s="78">
        <v>1</v>
      </c>
      <c r="G101" s="2" t="s">
        <v>30</v>
      </c>
      <c r="H101" s="79">
        <f t="shared" si="25"/>
        <v>7</v>
      </c>
      <c r="I101" s="80">
        <v>5</v>
      </c>
      <c r="J101" s="100"/>
      <c r="K101" s="100" t="s">
        <v>164</v>
      </c>
      <c r="L101" s="100"/>
      <c r="M101" s="100"/>
      <c r="N101" s="100"/>
      <c r="O101" s="100"/>
      <c r="P101" s="102">
        <f t="shared" si="17"/>
        <v>1</v>
      </c>
      <c r="Q101" s="102">
        <f t="shared" si="15"/>
        <v>0</v>
      </c>
      <c r="R101" s="102">
        <f t="shared" si="18"/>
        <v>0</v>
      </c>
      <c r="S101" s="102">
        <f t="shared" si="19"/>
        <v>0</v>
      </c>
      <c r="T101" s="102">
        <f t="shared" si="20"/>
        <v>0</v>
      </c>
      <c r="U101" s="102">
        <f t="shared" si="21"/>
        <v>7</v>
      </c>
      <c r="V101" s="102">
        <f t="shared" si="22"/>
        <v>0</v>
      </c>
      <c r="W101" s="102">
        <f t="shared" si="23"/>
        <v>0</v>
      </c>
      <c r="X101" s="102">
        <f t="shared" si="24"/>
        <v>0</v>
      </c>
      <c r="Y101" s="102">
        <f t="shared" si="16"/>
        <v>7</v>
      </c>
      <c r="Z101" s="100"/>
      <c r="AA101" s="100"/>
      <c r="AB101" s="100"/>
      <c r="AC101" s="100"/>
      <c r="AD101" s="100"/>
      <c r="AE101" s="100"/>
      <c r="AF101" s="100"/>
      <c r="AG101" s="100"/>
      <c r="AH101" s="100"/>
      <c r="AI101" s="100"/>
      <c r="AJ101" s="100"/>
      <c r="AK101" s="100"/>
      <c r="AL101" s="100"/>
      <c r="AM101" s="100"/>
      <c r="AN101" s="100"/>
      <c r="AO101" s="100"/>
      <c r="AP101" s="100"/>
      <c r="AQ101" s="100"/>
      <c r="AR101" s="100"/>
      <c r="AS101" s="100"/>
      <c r="AT101" s="100"/>
      <c r="AU101" s="100"/>
    </row>
    <row r="102" spans="3:47" ht="15.75" thickBot="1">
      <c r="C102" s="5" t="s">
        <v>165</v>
      </c>
      <c r="D102" s="32"/>
      <c r="E102" s="32" t="str">
        <f t="shared" si="14"/>
        <v/>
      </c>
      <c r="F102" s="78">
        <v>1</v>
      </c>
      <c r="G102" s="2" t="s">
        <v>30</v>
      </c>
      <c r="H102" s="79">
        <f t="shared" si="25"/>
        <v>7</v>
      </c>
      <c r="I102" s="80">
        <v>5</v>
      </c>
      <c r="J102" s="100"/>
      <c r="K102" s="100" t="s">
        <v>165</v>
      </c>
      <c r="L102" s="100"/>
      <c r="M102" s="100"/>
      <c r="N102" s="100"/>
      <c r="O102" s="100"/>
      <c r="P102" s="102">
        <f t="shared" si="17"/>
        <v>1</v>
      </c>
      <c r="Q102" s="102">
        <f t="shared" si="15"/>
        <v>0</v>
      </c>
      <c r="R102" s="102">
        <f t="shared" si="18"/>
        <v>0</v>
      </c>
      <c r="S102" s="102">
        <f t="shared" si="19"/>
        <v>0</v>
      </c>
      <c r="T102" s="102">
        <f t="shared" si="20"/>
        <v>0</v>
      </c>
      <c r="U102" s="102">
        <f t="shared" si="21"/>
        <v>7</v>
      </c>
      <c r="V102" s="102">
        <f t="shared" si="22"/>
        <v>0</v>
      </c>
      <c r="W102" s="102">
        <f t="shared" si="23"/>
        <v>0</v>
      </c>
      <c r="X102" s="102">
        <f t="shared" si="24"/>
        <v>0</v>
      </c>
      <c r="Y102" s="102">
        <f t="shared" si="16"/>
        <v>7</v>
      </c>
      <c r="Z102" s="100"/>
      <c r="AA102" s="100"/>
      <c r="AB102" s="100"/>
      <c r="AC102" s="100"/>
      <c r="AD102" s="100"/>
      <c r="AE102" s="100"/>
      <c r="AF102" s="100"/>
      <c r="AG102" s="100"/>
      <c r="AH102" s="100"/>
      <c r="AI102" s="100"/>
      <c r="AJ102" s="100"/>
      <c r="AK102" s="100"/>
      <c r="AL102" s="100"/>
      <c r="AM102" s="100"/>
      <c r="AN102" s="100"/>
      <c r="AO102" s="100"/>
      <c r="AP102" s="100"/>
      <c r="AQ102" s="100"/>
      <c r="AR102" s="100"/>
      <c r="AS102" s="100"/>
      <c r="AT102" s="100"/>
      <c r="AU102" s="100"/>
    </row>
    <row r="103" spans="3:47" ht="15.75" thickBot="1">
      <c r="C103" s="5" t="s">
        <v>166</v>
      </c>
      <c r="D103" s="32"/>
      <c r="E103" s="32" t="str">
        <f t="shared" si="14"/>
        <v/>
      </c>
      <c r="F103" s="78">
        <v>1</v>
      </c>
      <c r="G103" s="2" t="s">
        <v>30</v>
      </c>
      <c r="H103" s="79">
        <f t="shared" si="25"/>
        <v>7</v>
      </c>
      <c r="I103" s="80">
        <v>1</v>
      </c>
      <c r="J103" s="100"/>
      <c r="K103" s="100" t="s">
        <v>166</v>
      </c>
      <c r="L103" s="100"/>
      <c r="M103" s="100"/>
      <c r="N103" s="100"/>
      <c r="O103" s="100"/>
      <c r="P103" s="102">
        <f t="shared" si="17"/>
        <v>1</v>
      </c>
      <c r="Q103" s="102">
        <f t="shared" si="15"/>
        <v>0</v>
      </c>
      <c r="R103" s="102">
        <f t="shared" si="18"/>
        <v>0</v>
      </c>
      <c r="S103" s="102">
        <f t="shared" si="19"/>
        <v>0</v>
      </c>
      <c r="T103" s="102">
        <f t="shared" si="20"/>
        <v>0</v>
      </c>
      <c r="U103" s="102">
        <f t="shared" si="21"/>
        <v>7</v>
      </c>
      <c r="V103" s="102">
        <f t="shared" si="22"/>
        <v>0</v>
      </c>
      <c r="W103" s="102">
        <f t="shared" si="23"/>
        <v>0</v>
      </c>
      <c r="X103" s="102">
        <f t="shared" si="24"/>
        <v>0</v>
      </c>
      <c r="Y103" s="102">
        <f t="shared" si="16"/>
        <v>7</v>
      </c>
      <c r="Z103" s="100"/>
      <c r="AA103" s="100"/>
      <c r="AB103" s="100"/>
      <c r="AC103" s="100"/>
      <c r="AD103" s="100"/>
      <c r="AE103" s="100"/>
      <c r="AF103" s="100"/>
      <c r="AG103" s="100"/>
      <c r="AH103" s="100"/>
      <c r="AI103" s="100"/>
      <c r="AJ103" s="100"/>
      <c r="AK103" s="100"/>
      <c r="AL103" s="100"/>
      <c r="AM103" s="100"/>
      <c r="AN103" s="100"/>
      <c r="AO103" s="100"/>
      <c r="AP103" s="100"/>
      <c r="AQ103" s="100"/>
      <c r="AR103" s="100"/>
      <c r="AS103" s="100"/>
      <c r="AT103" s="100"/>
      <c r="AU103" s="100"/>
    </row>
    <row r="104" spans="3:47" ht="15.75" thickBot="1">
      <c r="C104" s="5" t="s">
        <v>167</v>
      </c>
      <c r="D104" s="32"/>
      <c r="E104" s="32" t="str">
        <f t="shared" si="14"/>
        <v/>
      </c>
      <c r="F104" s="78">
        <v>1</v>
      </c>
      <c r="G104" s="2" t="s">
        <v>6</v>
      </c>
      <c r="H104" s="79">
        <f t="shared" si="25"/>
        <v>30</v>
      </c>
      <c r="I104" s="80">
        <v>15</v>
      </c>
      <c r="J104" s="100"/>
      <c r="K104" s="100" t="s">
        <v>167</v>
      </c>
      <c r="L104" s="100"/>
      <c r="M104" s="100"/>
      <c r="N104" s="100"/>
      <c r="O104" s="100"/>
      <c r="P104" s="102">
        <f t="shared" si="17"/>
        <v>0</v>
      </c>
      <c r="Q104" s="102">
        <f t="shared" si="15"/>
        <v>1</v>
      </c>
      <c r="R104" s="102">
        <f t="shared" si="18"/>
        <v>0</v>
      </c>
      <c r="S104" s="102">
        <f t="shared" si="19"/>
        <v>0</v>
      </c>
      <c r="T104" s="102">
        <f t="shared" si="20"/>
        <v>0</v>
      </c>
      <c r="U104" s="102">
        <f t="shared" si="21"/>
        <v>0</v>
      </c>
      <c r="V104" s="102">
        <f t="shared" si="22"/>
        <v>30</v>
      </c>
      <c r="W104" s="102">
        <f t="shared" si="23"/>
        <v>0</v>
      </c>
      <c r="X104" s="102">
        <f t="shared" si="24"/>
        <v>0</v>
      </c>
      <c r="Y104" s="102">
        <f t="shared" si="16"/>
        <v>30</v>
      </c>
      <c r="Z104" s="100"/>
      <c r="AA104" s="100"/>
      <c r="AB104" s="100"/>
      <c r="AC104" s="100"/>
      <c r="AD104" s="100"/>
      <c r="AE104" s="100"/>
      <c r="AF104" s="100"/>
      <c r="AG104" s="100"/>
      <c r="AH104" s="100"/>
      <c r="AI104" s="100"/>
      <c r="AJ104" s="100"/>
      <c r="AK104" s="100"/>
      <c r="AL104" s="100"/>
      <c r="AM104" s="100"/>
      <c r="AN104" s="100"/>
      <c r="AO104" s="100"/>
      <c r="AP104" s="100"/>
      <c r="AQ104" s="100"/>
      <c r="AR104" s="100"/>
      <c r="AS104" s="100"/>
      <c r="AT104" s="100"/>
      <c r="AU104" s="100"/>
    </row>
    <row r="105" spans="3:47" ht="15.75" thickBot="1">
      <c r="C105" s="84"/>
      <c r="D105" s="75"/>
      <c r="E105" s="75" t="str">
        <f t="shared" si="14"/>
        <v/>
      </c>
      <c r="F105" s="81"/>
      <c r="G105" s="8"/>
      <c r="H105" s="9" t="str">
        <f t="shared" si="25"/>
        <v/>
      </c>
      <c r="I105" s="9" t="str">
        <f>IF(Y105&lt;0,"Z4","")</f>
        <v/>
      </c>
      <c r="J105" s="100"/>
      <c r="K105" s="100"/>
      <c r="L105" s="100"/>
      <c r="M105" s="100"/>
      <c r="N105" s="100"/>
      <c r="O105" s="100"/>
      <c r="P105" s="102">
        <f t="shared" si="17"/>
        <v>0</v>
      </c>
      <c r="Q105" s="102">
        <f t="shared" si="15"/>
        <v>0</v>
      </c>
      <c r="R105" s="102">
        <f t="shared" si="18"/>
        <v>0</v>
      </c>
      <c r="S105" s="102">
        <f t="shared" si="19"/>
        <v>0</v>
      </c>
      <c r="T105" s="102">
        <f t="shared" si="20"/>
        <v>0</v>
      </c>
      <c r="U105" s="102">
        <f t="shared" si="21"/>
        <v>0</v>
      </c>
      <c r="V105" s="102">
        <f t="shared" si="22"/>
        <v>0</v>
      </c>
      <c r="W105" s="102">
        <f t="shared" si="23"/>
        <v>0</v>
      </c>
      <c r="X105" s="102">
        <f t="shared" si="24"/>
        <v>0</v>
      </c>
      <c r="Y105" s="102">
        <f t="shared" si="16"/>
        <v>0</v>
      </c>
      <c r="Z105" s="100"/>
      <c r="AA105" s="100"/>
      <c r="AB105" s="100"/>
      <c r="AC105" s="100"/>
      <c r="AD105" s="100"/>
      <c r="AE105" s="100"/>
      <c r="AF105" s="100"/>
      <c r="AG105" s="100"/>
      <c r="AH105" s="100"/>
      <c r="AI105" s="100"/>
      <c r="AJ105" s="100"/>
      <c r="AK105" s="100"/>
      <c r="AL105" s="100"/>
      <c r="AM105" s="100"/>
      <c r="AN105" s="100"/>
      <c r="AO105" s="100"/>
      <c r="AP105" s="100"/>
      <c r="AQ105" s="100"/>
      <c r="AR105" s="100"/>
      <c r="AS105" s="100"/>
      <c r="AT105" s="100"/>
      <c r="AU105" s="100"/>
    </row>
    <row r="106" spans="3:47" ht="15.75" thickBot="1">
      <c r="C106" s="5" t="s">
        <v>136</v>
      </c>
      <c r="D106" s="18"/>
      <c r="E106" s="32" t="str">
        <f t="shared" si="14"/>
        <v/>
      </c>
      <c r="F106" s="78">
        <v>1</v>
      </c>
      <c r="G106" s="2" t="s">
        <v>30</v>
      </c>
      <c r="H106" s="79">
        <f t="shared" si="25"/>
        <v>7</v>
      </c>
      <c r="I106" s="80">
        <v>20</v>
      </c>
      <c r="J106" s="100"/>
      <c r="K106" s="100" t="s">
        <v>136</v>
      </c>
      <c r="L106" s="100"/>
      <c r="M106" s="100"/>
      <c r="N106" s="100"/>
      <c r="O106" s="100"/>
      <c r="P106" s="102">
        <f t="shared" si="17"/>
        <v>1</v>
      </c>
      <c r="Q106" s="102">
        <f t="shared" si="15"/>
        <v>0</v>
      </c>
      <c r="R106" s="102">
        <f t="shared" si="18"/>
        <v>0</v>
      </c>
      <c r="S106" s="102">
        <f t="shared" si="19"/>
        <v>0</v>
      </c>
      <c r="T106" s="102">
        <f t="shared" si="20"/>
        <v>0</v>
      </c>
      <c r="U106" s="102">
        <f t="shared" si="21"/>
        <v>7</v>
      </c>
      <c r="V106" s="102">
        <f t="shared" si="22"/>
        <v>0</v>
      </c>
      <c r="W106" s="102">
        <f t="shared" si="23"/>
        <v>0</v>
      </c>
      <c r="X106" s="102">
        <f t="shared" si="24"/>
        <v>0</v>
      </c>
      <c r="Y106" s="102">
        <f t="shared" si="16"/>
        <v>7</v>
      </c>
      <c r="Z106" s="100"/>
      <c r="AA106" s="100"/>
      <c r="AB106" s="100"/>
      <c r="AC106" s="100"/>
      <c r="AD106" s="100"/>
      <c r="AE106" s="100"/>
      <c r="AF106" s="100"/>
      <c r="AG106" s="100"/>
      <c r="AH106" s="100"/>
      <c r="AI106" s="100"/>
      <c r="AJ106" s="100"/>
      <c r="AK106" s="100"/>
      <c r="AL106" s="100"/>
      <c r="AM106" s="100"/>
      <c r="AN106" s="100"/>
      <c r="AO106" s="100"/>
      <c r="AP106" s="100"/>
      <c r="AQ106" s="100"/>
      <c r="AR106" s="100"/>
      <c r="AS106" s="100"/>
      <c r="AT106" s="100"/>
      <c r="AU106" s="100"/>
    </row>
    <row r="107" spans="3:47" ht="15.75" thickBot="1">
      <c r="C107" s="5" t="s">
        <v>137</v>
      </c>
      <c r="D107" s="18"/>
      <c r="E107" s="32" t="str">
        <f>IF(OR($D107="",$H107=""),"",$D107+$H107)</f>
        <v/>
      </c>
      <c r="F107" s="78">
        <v>1</v>
      </c>
      <c r="G107" s="2" t="s">
        <v>30</v>
      </c>
      <c r="H107" s="79">
        <f t="shared" si="25"/>
        <v>7</v>
      </c>
      <c r="I107" s="80">
        <v>5</v>
      </c>
      <c r="J107" s="100"/>
      <c r="K107" s="100" t="s">
        <v>137</v>
      </c>
      <c r="L107" s="100"/>
      <c r="M107" s="100"/>
      <c r="N107" s="100"/>
      <c r="O107" s="100"/>
      <c r="P107" s="102">
        <f t="shared" si="17"/>
        <v>1</v>
      </c>
      <c r="Q107" s="102">
        <f t="shared" si="15"/>
        <v>0</v>
      </c>
      <c r="R107" s="102">
        <f t="shared" si="18"/>
        <v>0</v>
      </c>
      <c r="S107" s="102">
        <f t="shared" si="19"/>
        <v>0</v>
      </c>
      <c r="T107" s="102">
        <f t="shared" si="20"/>
        <v>0</v>
      </c>
      <c r="U107" s="102">
        <f t="shared" si="21"/>
        <v>7</v>
      </c>
      <c r="V107" s="102">
        <f t="shared" si="22"/>
        <v>0</v>
      </c>
      <c r="W107" s="102">
        <f t="shared" si="23"/>
        <v>0</v>
      </c>
      <c r="X107" s="102">
        <f t="shared" si="24"/>
        <v>0</v>
      </c>
      <c r="Y107" s="102">
        <f t="shared" si="16"/>
        <v>7</v>
      </c>
      <c r="Z107" s="100"/>
      <c r="AA107" s="100"/>
      <c r="AB107" s="100"/>
      <c r="AC107" s="100"/>
      <c r="AD107" s="100"/>
      <c r="AE107" s="100"/>
      <c r="AF107" s="100"/>
      <c r="AG107" s="100"/>
      <c r="AH107" s="100"/>
      <c r="AI107" s="100"/>
      <c r="AJ107" s="100"/>
      <c r="AK107" s="100"/>
      <c r="AL107" s="100"/>
      <c r="AM107" s="100"/>
      <c r="AN107" s="100"/>
      <c r="AO107" s="100"/>
      <c r="AP107" s="100"/>
      <c r="AQ107" s="100"/>
      <c r="AR107" s="100"/>
      <c r="AS107" s="100"/>
      <c r="AT107" s="100"/>
      <c r="AU107" s="100"/>
    </row>
    <row r="108" spans="3:47" ht="15.75" thickBot="1">
      <c r="C108" s="5" t="s">
        <v>138</v>
      </c>
      <c r="D108" s="18"/>
      <c r="E108" s="32" t="str">
        <f t="shared" si="14"/>
        <v/>
      </c>
      <c r="F108" s="78">
        <v>1</v>
      </c>
      <c r="G108" s="2" t="s">
        <v>30</v>
      </c>
      <c r="H108" s="79">
        <f t="shared" si="25"/>
        <v>7</v>
      </c>
      <c r="I108" s="80">
        <v>1</v>
      </c>
      <c r="J108" s="100"/>
      <c r="K108" s="100" t="s">
        <v>138</v>
      </c>
      <c r="L108" s="100"/>
      <c r="M108" s="100"/>
      <c r="N108" s="100"/>
      <c r="O108" s="100"/>
      <c r="P108" s="102">
        <f t="shared" si="17"/>
        <v>1</v>
      </c>
      <c r="Q108" s="102">
        <f t="shared" si="15"/>
        <v>0</v>
      </c>
      <c r="R108" s="102">
        <f t="shared" si="18"/>
        <v>0</v>
      </c>
      <c r="S108" s="102">
        <f t="shared" si="19"/>
        <v>0</v>
      </c>
      <c r="T108" s="102">
        <f t="shared" si="20"/>
        <v>0</v>
      </c>
      <c r="U108" s="102">
        <f t="shared" si="21"/>
        <v>7</v>
      </c>
      <c r="V108" s="102">
        <f t="shared" si="22"/>
        <v>0</v>
      </c>
      <c r="W108" s="102">
        <f t="shared" si="23"/>
        <v>0</v>
      </c>
      <c r="X108" s="102">
        <f t="shared" si="24"/>
        <v>0</v>
      </c>
      <c r="Y108" s="102">
        <f t="shared" si="16"/>
        <v>7</v>
      </c>
      <c r="Z108" s="100"/>
      <c r="AA108" s="100"/>
      <c r="AB108" s="100"/>
      <c r="AC108" s="100"/>
      <c r="AD108" s="100"/>
      <c r="AE108" s="100"/>
      <c r="AF108" s="100"/>
      <c r="AG108" s="100"/>
      <c r="AH108" s="100"/>
      <c r="AI108" s="100"/>
      <c r="AJ108" s="100"/>
      <c r="AK108" s="100"/>
      <c r="AL108" s="100"/>
      <c r="AM108" s="100"/>
      <c r="AN108" s="100"/>
      <c r="AO108" s="100"/>
      <c r="AP108" s="100"/>
      <c r="AQ108" s="100"/>
      <c r="AR108" s="100"/>
      <c r="AS108" s="100"/>
      <c r="AT108" s="100"/>
      <c r="AU108" s="100"/>
    </row>
    <row r="109" spans="3:47" ht="15.75" thickBot="1">
      <c r="C109" s="5" t="s">
        <v>139</v>
      </c>
      <c r="D109" s="18"/>
      <c r="E109" s="32" t="str">
        <f t="shared" si="14"/>
        <v/>
      </c>
      <c r="F109" s="78">
        <v>1</v>
      </c>
      <c r="G109" s="2" t="s">
        <v>30</v>
      </c>
      <c r="H109" s="79">
        <f t="shared" si="25"/>
        <v>7</v>
      </c>
      <c r="I109" s="80">
        <v>5</v>
      </c>
      <c r="J109" s="100"/>
      <c r="K109" s="100" t="s">
        <v>139</v>
      </c>
      <c r="L109" s="100"/>
      <c r="M109" s="100"/>
      <c r="N109" s="100"/>
      <c r="O109" s="100"/>
      <c r="P109" s="102">
        <f t="shared" si="17"/>
        <v>1</v>
      </c>
      <c r="Q109" s="102">
        <f t="shared" si="15"/>
        <v>0</v>
      </c>
      <c r="R109" s="102">
        <f t="shared" si="18"/>
        <v>0</v>
      </c>
      <c r="S109" s="102">
        <f t="shared" si="19"/>
        <v>0</v>
      </c>
      <c r="T109" s="102">
        <f t="shared" si="20"/>
        <v>0</v>
      </c>
      <c r="U109" s="102">
        <f t="shared" si="21"/>
        <v>7</v>
      </c>
      <c r="V109" s="102">
        <f t="shared" si="22"/>
        <v>0</v>
      </c>
      <c r="W109" s="102">
        <f t="shared" si="23"/>
        <v>0</v>
      </c>
      <c r="X109" s="102">
        <f t="shared" si="24"/>
        <v>0</v>
      </c>
      <c r="Y109" s="102">
        <f t="shared" si="16"/>
        <v>7</v>
      </c>
      <c r="Z109" s="100"/>
      <c r="AA109" s="100"/>
      <c r="AB109" s="100"/>
      <c r="AC109" s="100"/>
      <c r="AD109" s="100"/>
      <c r="AE109" s="100"/>
      <c r="AF109" s="100"/>
      <c r="AG109" s="100"/>
      <c r="AH109" s="100"/>
      <c r="AI109" s="100"/>
      <c r="AJ109" s="100"/>
      <c r="AK109" s="100"/>
      <c r="AL109" s="100"/>
      <c r="AM109" s="100"/>
      <c r="AN109" s="100"/>
      <c r="AO109" s="100"/>
      <c r="AP109" s="100"/>
      <c r="AQ109" s="100"/>
      <c r="AR109" s="100"/>
      <c r="AS109" s="100"/>
      <c r="AT109" s="100"/>
      <c r="AU109" s="100"/>
    </row>
    <row r="110" spans="3:47" ht="15.75" thickBot="1">
      <c r="C110" s="5" t="s">
        <v>140</v>
      </c>
      <c r="D110" s="18"/>
      <c r="E110" s="32" t="str">
        <f t="shared" si="14"/>
        <v/>
      </c>
      <c r="F110" s="78">
        <v>1</v>
      </c>
      <c r="G110" s="2" t="s">
        <v>30</v>
      </c>
      <c r="H110" s="79">
        <f t="shared" si="25"/>
        <v>7</v>
      </c>
      <c r="I110" s="80">
        <v>2</v>
      </c>
      <c r="J110" s="100"/>
      <c r="K110" s="100" t="s">
        <v>140</v>
      </c>
      <c r="L110" s="100"/>
      <c r="M110" s="100"/>
      <c r="N110" s="100"/>
      <c r="O110" s="100"/>
      <c r="P110" s="102">
        <f t="shared" si="17"/>
        <v>1</v>
      </c>
      <c r="Q110" s="102">
        <f t="shared" si="15"/>
        <v>0</v>
      </c>
      <c r="R110" s="102">
        <f t="shared" si="18"/>
        <v>0</v>
      </c>
      <c r="S110" s="102">
        <f t="shared" si="19"/>
        <v>0</v>
      </c>
      <c r="T110" s="102">
        <f t="shared" si="20"/>
        <v>0</v>
      </c>
      <c r="U110" s="102">
        <f t="shared" si="21"/>
        <v>7</v>
      </c>
      <c r="V110" s="102">
        <f t="shared" si="22"/>
        <v>0</v>
      </c>
      <c r="W110" s="102">
        <f t="shared" si="23"/>
        <v>0</v>
      </c>
      <c r="X110" s="102">
        <f t="shared" si="24"/>
        <v>0</v>
      </c>
      <c r="Y110" s="102">
        <f t="shared" si="16"/>
        <v>7</v>
      </c>
      <c r="Z110" s="100"/>
      <c r="AA110" s="100"/>
      <c r="AB110" s="100"/>
      <c r="AC110" s="100"/>
      <c r="AD110" s="100"/>
      <c r="AE110" s="100"/>
      <c r="AF110" s="100"/>
      <c r="AG110" s="100"/>
      <c r="AH110" s="100"/>
      <c r="AI110" s="100"/>
      <c r="AJ110" s="100"/>
      <c r="AK110" s="100"/>
      <c r="AL110" s="100"/>
      <c r="AM110" s="100"/>
      <c r="AN110" s="100"/>
      <c r="AO110" s="100"/>
      <c r="AP110" s="100"/>
      <c r="AQ110" s="100"/>
      <c r="AR110" s="100"/>
      <c r="AS110" s="100"/>
      <c r="AT110" s="100"/>
      <c r="AU110" s="100"/>
    </row>
    <row r="111" spans="3:47" ht="15.75" thickBot="1">
      <c r="C111" s="5" t="s">
        <v>141</v>
      </c>
      <c r="D111" s="18"/>
      <c r="E111" s="32" t="str">
        <f t="shared" si="14"/>
        <v/>
      </c>
      <c r="F111" s="78">
        <v>1</v>
      </c>
      <c r="G111" s="2" t="s">
        <v>30</v>
      </c>
      <c r="H111" s="79">
        <f t="shared" si="25"/>
        <v>7</v>
      </c>
      <c r="I111" s="80">
        <v>20</v>
      </c>
      <c r="J111" s="100"/>
      <c r="K111" s="100" t="s">
        <v>141</v>
      </c>
      <c r="L111" s="100"/>
      <c r="M111" s="100"/>
      <c r="N111" s="100"/>
      <c r="O111" s="100"/>
      <c r="P111" s="102">
        <f t="shared" si="17"/>
        <v>1</v>
      </c>
      <c r="Q111" s="102">
        <f t="shared" si="15"/>
        <v>0</v>
      </c>
      <c r="R111" s="102">
        <f t="shared" si="18"/>
        <v>0</v>
      </c>
      <c r="S111" s="102">
        <f t="shared" si="19"/>
        <v>0</v>
      </c>
      <c r="T111" s="102">
        <f t="shared" si="20"/>
        <v>0</v>
      </c>
      <c r="U111" s="102">
        <f t="shared" si="21"/>
        <v>7</v>
      </c>
      <c r="V111" s="102">
        <f t="shared" si="22"/>
        <v>0</v>
      </c>
      <c r="W111" s="102">
        <f t="shared" si="23"/>
        <v>0</v>
      </c>
      <c r="X111" s="102">
        <f t="shared" si="24"/>
        <v>0</v>
      </c>
      <c r="Y111" s="102">
        <f t="shared" si="16"/>
        <v>7</v>
      </c>
      <c r="Z111" s="100"/>
      <c r="AA111" s="100"/>
      <c r="AB111" s="100"/>
      <c r="AC111" s="100"/>
      <c r="AD111" s="100"/>
      <c r="AE111" s="100"/>
      <c r="AF111" s="100"/>
      <c r="AG111" s="100"/>
      <c r="AH111" s="100"/>
      <c r="AI111" s="100"/>
      <c r="AJ111" s="100"/>
      <c r="AK111" s="100"/>
      <c r="AL111" s="100"/>
      <c r="AM111" s="100"/>
      <c r="AN111" s="100"/>
      <c r="AO111" s="100"/>
      <c r="AP111" s="100"/>
      <c r="AQ111" s="100"/>
      <c r="AR111" s="100"/>
      <c r="AS111" s="100"/>
      <c r="AT111" s="100"/>
      <c r="AU111" s="100"/>
    </row>
    <row r="112" spans="3:47" ht="15.75" thickBot="1">
      <c r="C112" s="5" t="s">
        <v>142</v>
      </c>
      <c r="D112" s="18"/>
      <c r="E112" s="32" t="str">
        <f t="shared" si="14"/>
        <v/>
      </c>
      <c r="F112" s="78">
        <v>0.5</v>
      </c>
      <c r="G112" s="2" t="s">
        <v>6</v>
      </c>
      <c r="H112" s="79">
        <f t="shared" si="25"/>
        <v>15</v>
      </c>
      <c r="I112" s="80">
        <v>20</v>
      </c>
      <c r="J112" s="100"/>
      <c r="K112" s="100" t="s">
        <v>142</v>
      </c>
      <c r="L112" s="100"/>
      <c r="M112" s="100"/>
      <c r="N112" s="100"/>
      <c r="O112" s="100"/>
      <c r="P112" s="102">
        <f t="shared" si="17"/>
        <v>0</v>
      </c>
      <c r="Q112" s="102">
        <f t="shared" si="15"/>
        <v>1</v>
      </c>
      <c r="R112" s="102">
        <f t="shared" si="18"/>
        <v>0</v>
      </c>
      <c r="S112" s="102">
        <f t="shared" si="19"/>
        <v>0</v>
      </c>
      <c r="T112" s="102">
        <f t="shared" si="20"/>
        <v>0</v>
      </c>
      <c r="U112" s="102">
        <f t="shared" si="21"/>
        <v>0</v>
      </c>
      <c r="V112" s="102">
        <f t="shared" si="22"/>
        <v>15</v>
      </c>
      <c r="W112" s="102">
        <f t="shared" si="23"/>
        <v>0</v>
      </c>
      <c r="X112" s="102">
        <f t="shared" si="24"/>
        <v>0</v>
      </c>
      <c r="Y112" s="102">
        <f t="shared" si="16"/>
        <v>15</v>
      </c>
      <c r="Z112" s="100"/>
      <c r="AA112" s="100"/>
      <c r="AB112" s="100"/>
      <c r="AC112" s="100"/>
      <c r="AD112" s="100"/>
      <c r="AE112" s="100"/>
      <c r="AF112" s="100"/>
      <c r="AG112" s="100"/>
      <c r="AH112" s="100"/>
      <c r="AI112" s="100"/>
      <c r="AJ112" s="100"/>
      <c r="AK112" s="100"/>
      <c r="AL112" s="100"/>
      <c r="AM112" s="100"/>
      <c r="AN112" s="100"/>
      <c r="AO112" s="100"/>
      <c r="AP112" s="100"/>
      <c r="AQ112" s="100"/>
      <c r="AR112" s="100"/>
      <c r="AS112" s="100"/>
      <c r="AT112" s="100"/>
      <c r="AU112" s="100"/>
    </row>
    <row r="113" spans="3:47" ht="15.75" thickBot="1">
      <c r="C113" s="5" t="s">
        <v>143</v>
      </c>
      <c r="D113" s="18"/>
      <c r="E113" s="32" t="str">
        <f t="shared" si="14"/>
        <v/>
      </c>
      <c r="F113" s="78">
        <v>0.5</v>
      </c>
      <c r="G113" s="2" t="s">
        <v>6</v>
      </c>
      <c r="H113" s="79">
        <f t="shared" si="25"/>
        <v>15</v>
      </c>
      <c r="I113" s="80">
        <v>10</v>
      </c>
      <c r="J113" s="100"/>
      <c r="K113" s="100" t="s">
        <v>143</v>
      </c>
      <c r="L113" s="100"/>
      <c r="M113" s="100"/>
      <c r="N113" s="100"/>
      <c r="O113" s="100"/>
      <c r="P113" s="102">
        <f t="shared" si="17"/>
        <v>0</v>
      </c>
      <c r="Q113" s="102">
        <f t="shared" si="15"/>
        <v>1</v>
      </c>
      <c r="R113" s="102">
        <f t="shared" si="18"/>
        <v>0</v>
      </c>
      <c r="S113" s="102">
        <f t="shared" si="19"/>
        <v>0</v>
      </c>
      <c r="T113" s="102">
        <f t="shared" si="20"/>
        <v>0</v>
      </c>
      <c r="U113" s="102">
        <f t="shared" si="21"/>
        <v>0</v>
      </c>
      <c r="V113" s="102">
        <f t="shared" si="22"/>
        <v>15</v>
      </c>
      <c r="W113" s="102">
        <f t="shared" si="23"/>
        <v>0</v>
      </c>
      <c r="X113" s="102">
        <f t="shared" si="24"/>
        <v>0</v>
      </c>
      <c r="Y113" s="102">
        <f t="shared" si="16"/>
        <v>15</v>
      </c>
      <c r="Z113" s="100"/>
      <c r="AA113" s="100"/>
      <c r="AB113" s="100"/>
      <c r="AC113" s="100"/>
      <c r="AD113" s="100"/>
      <c r="AE113" s="100"/>
      <c r="AF113" s="100"/>
      <c r="AG113" s="100"/>
      <c r="AH113" s="100"/>
      <c r="AI113" s="100"/>
      <c r="AJ113" s="100"/>
      <c r="AK113" s="100"/>
      <c r="AL113" s="100"/>
      <c r="AM113" s="100"/>
      <c r="AN113" s="100"/>
      <c r="AO113" s="100"/>
      <c r="AP113" s="100"/>
      <c r="AQ113" s="100"/>
      <c r="AR113" s="100"/>
      <c r="AS113" s="100"/>
      <c r="AT113" s="100"/>
      <c r="AU113" s="100"/>
    </row>
    <row r="114" spans="3:47" ht="15.75" thickBot="1">
      <c r="C114" s="5" t="s">
        <v>144</v>
      </c>
      <c r="D114" s="18"/>
      <c r="E114" s="32" t="str">
        <f t="shared" si="14"/>
        <v/>
      </c>
      <c r="F114" s="78">
        <v>1</v>
      </c>
      <c r="G114" s="2" t="s">
        <v>30</v>
      </c>
      <c r="H114" s="79">
        <f t="shared" si="25"/>
        <v>7</v>
      </c>
      <c r="I114" s="80">
        <v>2</v>
      </c>
      <c r="J114" s="100"/>
      <c r="K114" s="100" t="s">
        <v>144</v>
      </c>
      <c r="L114" s="100"/>
      <c r="M114" s="100"/>
      <c r="N114" s="100"/>
      <c r="O114" s="100"/>
      <c r="P114" s="102">
        <f t="shared" si="17"/>
        <v>1</v>
      </c>
      <c r="Q114" s="102">
        <f t="shared" si="15"/>
        <v>0</v>
      </c>
      <c r="R114" s="102">
        <f t="shared" si="18"/>
        <v>0</v>
      </c>
      <c r="S114" s="102">
        <f t="shared" si="19"/>
        <v>0</v>
      </c>
      <c r="T114" s="102">
        <f t="shared" si="20"/>
        <v>0</v>
      </c>
      <c r="U114" s="102">
        <f t="shared" si="21"/>
        <v>7</v>
      </c>
      <c r="V114" s="102">
        <f t="shared" si="22"/>
        <v>0</v>
      </c>
      <c r="W114" s="102">
        <f t="shared" si="23"/>
        <v>0</v>
      </c>
      <c r="X114" s="102">
        <f t="shared" si="24"/>
        <v>0</v>
      </c>
      <c r="Y114" s="102">
        <f t="shared" si="16"/>
        <v>7</v>
      </c>
      <c r="Z114" s="100"/>
      <c r="AA114" s="100"/>
      <c r="AB114" s="100"/>
      <c r="AC114" s="100"/>
      <c r="AD114" s="100"/>
      <c r="AE114" s="100"/>
      <c r="AF114" s="100"/>
      <c r="AG114" s="100"/>
      <c r="AH114" s="100"/>
      <c r="AI114" s="100"/>
      <c r="AJ114" s="100"/>
      <c r="AK114" s="100"/>
      <c r="AL114" s="100"/>
      <c r="AM114" s="100"/>
      <c r="AN114" s="100"/>
      <c r="AO114" s="100"/>
      <c r="AP114" s="100"/>
      <c r="AQ114" s="100"/>
      <c r="AR114" s="100"/>
      <c r="AS114" s="100"/>
      <c r="AT114" s="100"/>
      <c r="AU114" s="100"/>
    </row>
    <row r="115" spans="3:47" ht="15.75" thickBot="1">
      <c r="C115" s="5" t="s">
        <v>145</v>
      </c>
      <c r="D115" s="32"/>
      <c r="E115" s="32" t="str">
        <f t="shared" si="14"/>
        <v/>
      </c>
      <c r="F115" s="78">
        <v>1</v>
      </c>
      <c r="G115" s="2" t="s">
        <v>30</v>
      </c>
      <c r="H115" s="79">
        <f t="shared" si="25"/>
        <v>7</v>
      </c>
      <c r="I115" s="80">
        <v>2</v>
      </c>
      <c r="J115" s="100"/>
      <c r="K115" s="100" t="s">
        <v>145</v>
      </c>
      <c r="L115" s="100"/>
      <c r="M115" s="100"/>
      <c r="N115" s="100"/>
      <c r="O115" s="100"/>
      <c r="P115" s="102">
        <f t="shared" si="17"/>
        <v>1</v>
      </c>
      <c r="Q115" s="102">
        <f t="shared" si="15"/>
        <v>0</v>
      </c>
      <c r="R115" s="102">
        <f t="shared" si="18"/>
        <v>0</v>
      </c>
      <c r="S115" s="102">
        <f t="shared" si="19"/>
        <v>0</v>
      </c>
      <c r="T115" s="102">
        <f t="shared" si="20"/>
        <v>0</v>
      </c>
      <c r="U115" s="102">
        <f t="shared" si="21"/>
        <v>7</v>
      </c>
      <c r="V115" s="102">
        <f t="shared" si="22"/>
        <v>0</v>
      </c>
      <c r="W115" s="102">
        <f t="shared" si="23"/>
        <v>0</v>
      </c>
      <c r="X115" s="102">
        <f t="shared" si="24"/>
        <v>0</v>
      </c>
      <c r="Y115" s="102">
        <f t="shared" si="16"/>
        <v>7</v>
      </c>
      <c r="Z115" s="100"/>
      <c r="AA115" s="100"/>
      <c r="AB115" s="100"/>
      <c r="AC115" s="100"/>
      <c r="AD115" s="100"/>
      <c r="AE115" s="100"/>
      <c r="AF115" s="100"/>
      <c r="AG115" s="100"/>
      <c r="AH115" s="100"/>
      <c r="AI115" s="100"/>
      <c r="AJ115" s="100"/>
      <c r="AK115" s="100"/>
      <c r="AL115" s="100"/>
      <c r="AM115" s="100"/>
      <c r="AN115" s="100"/>
      <c r="AO115" s="100"/>
      <c r="AP115" s="100"/>
      <c r="AQ115" s="100"/>
      <c r="AR115" s="100"/>
      <c r="AS115" s="100"/>
      <c r="AT115" s="100"/>
      <c r="AU115" s="100"/>
    </row>
    <row r="116" spans="3:47" ht="15.75" thickBot="1">
      <c r="C116" s="5" t="s">
        <v>146</v>
      </c>
      <c r="D116" s="32"/>
      <c r="E116" s="32" t="str">
        <f t="shared" si="14"/>
        <v/>
      </c>
      <c r="F116" s="78">
        <v>1</v>
      </c>
      <c r="G116" s="2" t="s">
        <v>30</v>
      </c>
      <c r="H116" s="79">
        <f t="shared" si="25"/>
        <v>7</v>
      </c>
      <c r="I116" s="80">
        <v>5</v>
      </c>
      <c r="J116" s="100"/>
      <c r="K116" s="100" t="s">
        <v>146</v>
      </c>
      <c r="L116" s="100"/>
      <c r="M116" s="100"/>
      <c r="N116" s="100"/>
      <c r="O116" s="100"/>
      <c r="P116" s="102">
        <f t="shared" si="17"/>
        <v>1</v>
      </c>
      <c r="Q116" s="102">
        <f t="shared" si="15"/>
        <v>0</v>
      </c>
      <c r="R116" s="102">
        <f t="shared" si="18"/>
        <v>0</v>
      </c>
      <c r="S116" s="102">
        <f t="shared" si="19"/>
        <v>0</v>
      </c>
      <c r="T116" s="102">
        <f t="shared" si="20"/>
        <v>0</v>
      </c>
      <c r="U116" s="102">
        <f t="shared" si="21"/>
        <v>7</v>
      </c>
      <c r="V116" s="102">
        <f t="shared" si="22"/>
        <v>0</v>
      </c>
      <c r="W116" s="102">
        <f t="shared" si="23"/>
        <v>0</v>
      </c>
      <c r="X116" s="102">
        <f t="shared" si="24"/>
        <v>0</v>
      </c>
      <c r="Y116" s="102">
        <f t="shared" si="16"/>
        <v>7</v>
      </c>
      <c r="Z116" s="100"/>
      <c r="AA116" s="100"/>
      <c r="AB116" s="100"/>
      <c r="AC116" s="100"/>
      <c r="AD116" s="100"/>
      <c r="AE116" s="100"/>
      <c r="AF116" s="100"/>
      <c r="AG116" s="100"/>
      <c r="AH116" s="100"/>
      <c r="AI116" s="100"/>
      <c r="AJ116" s="100"/>
      <c r="AK116" s="100"/>
      <c r="AL116" s="100"/>
      <c r="AM116" s="100"/>
      <c r="AN116" s="100"/>
      <c r="AO116" s="100"/>
      <c r="AP116" s="100"/>
      <c r="AQ116" s="100"/>
      <c r="AR116" s="100"/>
      <c r="AS116" s="100"/>
      <c r="AT116" s="100"/>
      <c r="AU116" s="100"/>
    </row>
    <row r="117" spans="3:47" ht="15.75" thickBot="1">
      <c r="C117" s="5" t="s">
        <v>147</v>
      </c>
      <c r="D117" s="32"/>
      <c r="E117" s="32" t="str">
        <f t="shared" si="14"/>
        <v/>
      </c>
      <c r="F117" s="78">
        <v>1</v>
      </c>
      <c r="G117" s="2" t="s">
        <v>30</v>
      </c>
      <c r="H117" s="79">
        <f t="shared" si="25"/>
        <v>7</v>
      </c>
      <c r="I117" s="80">
        <v>5</v>
      </c>
      <c r="J117" s="100"/>
      <c r="K117" s="100" t="s">
        <v>147</v>
      </c>
      <c r="L117" s="100"/>
      <c r="M117" s="100"/>
      <c r="N117" s="100"/>
      <c r="O117" s="100"/>
      <c r="P117" s="102">
        <f t="shared" si="17"/>
        <v>1</v>
      </c>
      <c r="Q117" s="102">
        <f t="shared" si="15"/>
        <v>0</v>
      </c>
      <c r="R117" s="102">
        <f t="shared" si="18"/>
        <v>0</v>
      </c>
      <c r="S117" s="102">
        <f t="shared" si="19"/>
        <v>0</v>
      </c>
      <c r="T117" s="102">
        <f t="shared" si="20"/>
        <v>0</v>
      </c>
      <c r="U117" s="102">
        <f t="shared" si="21"/>
        <v>7</v>
      </c>
      <c r="V117" s="102">
        <f t="shared" si="22"/>
        <v>0</v>
      </c>
      <c r="W117" s="102">
        <f t="shared" si="23"/>
        <v>0</v>
      </c>
      <c r="X117" s="102">
        <f t="shared" si="24"/>
        <v>0</v>
      </c>
      <c r="Y117" s="102">
        <f t="shared" si="16"/>
        <v>7</v>
      </c>
      <c r="Z117" s="100"/>
      <c r="AA117" s="100"/>
      <c r="AB117" s="100"/>
      <c r="AC117" s="100"/>
      <c r="AD117" s="100"/>
      <c r="AE117" s="100"/>
      <c r="AF117" s="100"/>
      <c r="AG117" s="100"/>
      <c r="AH117" s="100"/>
      <c r="AI117" s="100"/>
      <c r="AJ117" s="100"/>
      <c r="AK117" s="100"/>
      <c r="AL117" s="100"/>
      <c r="AM117" s="100"/>
      <c r="AN117" s="100"/>
      <c r="AO117" s="100"/>
      <c r="AP117" s="100"/>
      <c r="AQ117" s="100"/>
      <c r="AR117" s="100"/>
      <c r="AS117" s="100"/>
      <c r="AT117" s="100"/>
      <c r="AU117" s="100"/>
    </row>
    <row r="118" spans="3:47" ht="15.75" thickBot="1">
      <c r="C118" s="5" t="s">
        <v>148</v>
      </c>
      <c r="D118" s="32"/>
      <c r="E118" s="32" t="str">
        <f t="shared" si="14"/>
        <v/>
      </c>
      <c r="F118" s="78">
        <v>1</v>
      </c>
      <c r="G118" s="2" t="s">
        <v>30</v>
      </c>
      <c r="H118" s="79">
        <f t="shared" si="25"/>
        <v>7</v>
      </c>
      <c r="I118" s="80">
        <v>5</v>
      </c>
      <c r="J118" s="100"/>
      <c r="K118" s="100" t="s">
        <v>148</v>
      </c>
      <c r="L118" s="100"/>
      <c r="M118" s="100"/>
      <c r="N118" s="100"/>
      <c r="O118" s="100"/>
      <c r="P118" s="102">
        <f t="shared" si="17"/>
        <v>1</v>
      </c>
      <c r="Q118" s="102">
        <f t="shared" si="15"/>
        <v>0</v>
      </c>
      <c r="R118" s="102">
        <f t="shared" si="18"/>
        <v>0</v>
      </c>
      <c r="S118" s="102">
        <f t="shared" si="19"/>
        <v>0</v>
      </c>
      <c r="T118" s="102">
        <f t="shared" si="20"/>
        <v>0</v>
      </c>
      <c r="U118" s="102">
        <f t="shared" si="21"/>
        <v>7</v>
      </c>
      <c r="V118" s="102">
        <f t="shared" si="22"/>
        <v>0</v>
      </c>
      <c r="W118" s="102">
        <f t="shared" si="23"/>
        <v>0</v>
      </c>
      <c r="X118" s="102">
        <f t="shared" si="24"/>
        <v>0</v>
      </c>
      <c r="Y118" s="102">
        <f t="shared" si="16"/>
        <v>7</v>
      </c>
      <c r="Z118" s="100"/>
      <c r="AA118" s="100"/>
      <c r="AB118" s="100"/>
      <c r="AC118" s="100"/>
      <c r="AD118" s="100"/>
      <c r="AE118" s="100"/>
      <c r="AF118" s="100"/>
      <c r="AG118" s="100"/>
      <c r="AH118" s="100"/>
      <c r="AI118" s="100"/>
      <c r="AJ118" s="100"/>
      <c r="AK118" s="100"/>
      <c r="AL118" s="100"/>
      <c r="AM118" s="100"/>
      <c r="AN118" s="100"/>
      <c r="AO118" s="100"/>
      <c r="AP118" s="100"/>
      <c r="AQ118" s="100"/>
      <c r="AR118" s="100"/>
      <c r="AS118" s="100"/>
      <c r="AT118" s="100"/>
      <c r="AU118" s="100"/>
    </row>
    <row r="119" spans="3:47" ht="15.75" thickBot="1">
      <c r="C119" s="5" t="s">
        <v>149</v>
      </c>
      <c r="D119" s="32"/>
      <c r="E119" s="32" t="str">
        <f t="shared" si="14"/>
        <v/>
      </c>
      <c r="F119" s="78">
        <v>1</v>
      </c>
      <c r="G119" s="2" t="s">
        <v>30</v>
      </c>
      <c r="H119" s="79">
        <f t="shared" si="25"/>
        <v>7</v>
      </c>
      <c r="I119" s="80">
        <v>5</v>
      </c>
      <c r="J119" s="100"/>
      <c r="K119" s="100" t="s">
        <v>149</v>
      </c>
      <c r="L119" s="100"/>
      <c r="M119" s="100"/>
      <c r="N119" s="100"/>
      <c r="O119" s="100"/>
      <c r="P119" s="102">
        <f t="shared" si="17"/>
        <v>1</v>
      </c>
      <c r="Q119" s="102">
        <f t="shared" si="15"/>
        <v>0</v>
      </c>
      <c r="R119" s="102">
        <f t="shared" si="18"/>
        <v>0</v>
      </c>
      <c r="S119" s="102">
        <f t="shared" si="19"/>
        <v>0</v>
      </c>
      <c r="T119" s="102">
        <f t="shared" si="20"/>
        <v>0</v>
      </c>
      <c r="U119" s="102">
        <f t="shared" si="21"/>
        <v>7</v>
      </c>
      <c r="V119" s="102">
        <f t="shared" si="22"/>
        <v>0</v>
      </c>
      <c r="W119" s="102">
        <f t="shared" si="23"/>
        <v>0</v>
      </c>
      <c r="X119" s="102">
        <f t="shared" si="24"/>
        <v>0</v>
      </c>
      <c r="Y119" s="102">
        <f t="shared" si="16"/>
        <v>7</v>
      </c>
      <c r="Z119" s="100"/>
      <c r="AA119" s="100"/>
      <c r="AB119" s="100"/>
      <c r="AC119" s="100"/>
      <c r="AD119" s="100"/>
      <c r="AE119" s="100"/>
      <c r="AF119" s="100"/>
      <c r="AG119" s="100"/>
      <c r="AH119" s="100"/>
      <c r="AI119" s="100"/>
      <c r="AJ119" s="100"/>
      <c r="AK119" s="100"/>
      <c r="AL119" s="100"/>
      <c r="AM119" s="100"/>
      <c r="AN119" s="100"/>
      <c r="AO119" s="100"/>
      <c r="AP119" s="100"/>
      <c r="AQ119" s="100"/>
      <c r="AR119" s="100"/>
      <c r="AS119" s="100"/>
      <c r="AT119" s="100"/>
      <c r="AU119" s="100"/>
    </row>
    <row r="120" spans="3:47" ht="15.75" thickBot="1">
      <c r="C120" s="5" t="s">
        <v>150</v>
      </c>
      <c r="D120" s="32"/>
      <c r="E120" s="32" t="str">
        <f t="shared" si="14"/>
        <v/>
      </c>
      <c r="F120" s="78">
        <v>1</v>
      </c>
      <c r="G120" s="2" t="s">
        <v>30</v>
      </c>
      <c r="H120" s="79">
        <f t="shared" si="25"/>
        <v>7</v>
      </c>
      <c r="I120" s="80">
        <v>1</v>
      </c>
      <c r="J120" s="100"/>
      <c r="K120" s="100" t="s">
        <v>150</v>
      </c>
      <c r="L120" s="100"/>
      <c r="M120" s="100"/>
      <c r="N120" s="100"/>
      <c r="O120" s="100"/>
      <c r="P120" s="102">
        <f t="shared" si="17"/>
        <v>1</v>
      </c>
      <c r="Q120" s="102">
        <f t="shared" si="15"/>
        <v>0</v>
      </c>
      <c r="R120" s="102">
        <f t="shared" si="18"/>
        <v>0</v>
      </c>
      <c r="S120" s="102">
        <f t="shared" si="19"/>
        <v>0</v>
      </c>
      <c r="T120" s="102">
        <f t="shared" si="20"/>
        <v>0</v>
      </c>
      <c r="U120" s="102">
        <f t="shared" si="21"/>
        <v>7</v>
      </c>
      <c r="V120" s="102">
        <f t="shared" si="22"/>
        <v>0</v>
      </c>
      <c r="W120" s="102">
        <f t="shared" si="23"/>
        <v>0</v>
      </c>
      <c r="X120" s="102">
        <f t="shared" si="24"/>
        <v>0</v>
      </c>
      <c r="Y120" s="102">
        <f t="shared" si="16"/>
        <v>7</v>
      </c>
      <c r="Z120" s="100"/>
      <c r="AA120" s="100"/>
      <c r="AB120" s="100"/>
      <c r="AC120" s="100"/>
      <c r="AD120" s="100"/>
      <c r="AE120" s="100"/>
      <c r="AF120" s="100"/>
      <c r="AG120" s="100"/>
      <c r="AH120" s="100"/>
      <c r="AI120" s="100"/>
      <c r="AJ120" s="100"/>
      <c r="AK120" s="100"/>
      <c r="AL120" s="100"/>
      <c r="AM120" s="100"/>
      <c r="AN120" s="100"/>
      <c r="AO120" s="100"/>
      <c r="AP120" s="100"/>
      <c r="AQ120" s="100"/>
      <c r="AR120" s="100"/>
      <c r="AS120" s="100"/>
      <c r="AT120" s="100"/>
      <c r="AU120" s="100"/>
    </row>
    <row r="121" spans="3:47" ht="15.75" thickBot="1">
      <c r="C121" s="5" t="s">
        <v>151</v>
      </c>
      <c r="D121" s="32"/>
      <c r="E121" s="32" t="str">
        <f t="shared" si="14"/>
        <v/>
      </c>
      <c r="F121" s="78">
        <v>1</v>
      </c>
      <c r="G121" s="2" t="s">
        <v>6</v>
      </c>
      <c r="H121" s="79">
        <f t="shared" si="25"/>
        <v>30</v>
      </c>
      <c r="I121" s="80">
        <v>15</v>
      </c>
      <c r="J121" s="100"/>
      <c r="K121" s="100" t="s">
        <v>151</v>
      </c>
      <c r="L121" s="100"/>
      <c r="M121" s="100"/>
      <c r="N121" s="100"/>
      <c r="O121" s="100"/>
      <c r="P121" s="102">
        <f t="shared" si="17"/>
        <v>0</v>
      </c>
      <c r="Q121" s="102">
        <f t="shared" si="15"/>
        <v>1</v>
      </c>
      <c r="R121" s="102">
        <f t="shared" si="18"/>
        <v>0</v>
      </c>
      <c r="S121" s="102">
        <f t="shared" si="19"/>
        <v>0</v>
      </c>
      <c r="T121" s="102">
        <f t="shared" si="20"/>
        <v>0</v>
      </c>
      <c r="U121" s="102">
        <f t="shared" si="21"/>
        <v>0</v>
      </c>
      <c r="V121" s="102">
        <f t="shared" si="22"/>
        <v>30</v>
      </c>
      <c r="W121" s="102">
        <f t="shared" si="23"/>
        <v>0</v>
      </c>
      <c r="X121" s="102">
        <f t="shared" si="24"/>
        <v>0</v>
      </c>
      <c r="Y121" s="102">
        <f t="shared" si="16"/>
        <v>30</v>
      </c>
      <c r="Z121" s="100"/>
      <c r="AA121" s="100"/>
      <c r="AB121" s="100"/>
      <c r="AC121" s="100"/>
      <c r="AD121" s="100"/>
      <c r="AE121" s="100"/>
      <c r="AF121" s="100"/>
      <c r="AG121" s="100"/>
      <c r="AH121" s="100"/>
      <c r="AI121" s="100"/>
      <c r="AJ121" s="100"/>
      <c r="AK121" s="100"/>
      <c r="AL121" s="100"/>
      <c r="AM121" s="100"/>
      <c r="AN121" s="100"/>
      <c r="AO121" s="100"/>
      <c r="AP121" s="100"/>
      <c r="AQ121" s="100"/>
      <c r="AR121" s="100"/>
      <c r="AS121" s="100"/>
      <c r="AT121" s="100"/>
      <c r="AU121" s="100"/>
    </row>
    <row r="122" spans="3:47" ht="15.75" thickBot="1">
      <c r="C122" s="84"/>
      <c r="D122" s="75"/>
      <c r="E122" s="75" t="str">
        <f t="shared" si="14"/>
        <v/>
      </c>
      <c r="F122" s="81"/>
      <c r="G122" s="8"/>
      <c r="H122" s="9" t="str">
        <f t="shared" si="25"/>
        <v/>
      </c>
      <c r="I122" s="9" t="str">
        <f>IF(Y122&lt;0,"Z4","")</f>
        <v/>
      </c>
      <c r="J122" s="100"/>
      <c r="K122" s="100"/>
      <c r="L122" s="100"/>
      <c r="M122" s="100"/>
      <c r="N122" s="100"/>
      <c r="O122" s="100"/>
      <c r="P122" s="102">
        <f t="shared" si="17"/>
        <v>0</v>
      </c>
      <c r="Q122" s="102">
        <f t="shared" si="15"/>
        <v>0</v>
      </c>
      <c r="R122" s="102">
        <f t="shared" si="18"/>
        <v>0</v>
      </c>
      <c r="S122" s="102">
        <f t="shared" si="19"/>
        <v>0</v>
      </c>
      <c r="T122" s="102">
        <f t="shared" si="20"/>
        <v>0</v>
      </c>
      <c r="U122" s="102">
        <f t="shared" si="21"/>
        <v>0</v>
      </c>
      <c r="V122" s="102">
        <f t="shared" si="22"/>
        <v>0</v>
      </c>
      <c r="W122" s="102">
        <f t="shared" si="23"/>
        <v>0</v>
      </c>
      <c r="X122" s="102">
        <f t="shared" si="24"/>
        <v>0</v>
      </c>
      <c r="Y122" s="102">
        <f t="shared" si="16"/>
        <v>0</v>
      </c>
      <c r="Z122" s="100"/>
      <c r="AA122" s="100"/>
      <c r="AB122" s="100"/>
      <c r="AC122" s="100"/>
      <c r="AD122" s="100"/>
      <c r="AE122" s="100"/>
      <c r="AF122" s="100"/>
      <c r="AG122" s="100"/>
      <c r="AH122" s="100"/>
      <c r="AI122" s="100"/>
      <c r="AJ122" s="100"/>
      <c r="AK122" s="100"/>
      <c r="AL122" s="100"/>
      <c r="AM122" s="100"/>
      <c r="AN122" s="100"/>
      <c r="AO122" s="100"/>
      <c r="AP122" s="100"/>
      <c r="AQ122" s="100"/>
      <c r="AR122" s="100"/>
      <c r="AS122" s="100"/>
      <c r="AT122" s="100"/>
      <c r="AU122" s="100"/>
    </row>
    <row r="123" spans="3:47" ht="15.75" thickBot="1">
      <c r="C123" s="5" t="s">
        <v>120</v>
      </c>
      <c r="D123" s="18"/>
      <c r="E123" s="32" t="str">
        <f t="shared" si="14"/>
        <v/>
      </c>
      <c r="F123" s="78">
        <v>1</v>
      </c>
      <c r="G123" s="2" t="s">
        <v>30</v>
      </c>
      <c r="H123" s="79">
        <f t="shared" si="25"/>
        <v>7</v>
      </c>
      <c r="I123" s="80">
        <v>20</v>
      </c>
      <c r="J123" s="100"/>
      <c r="K123" s="100" t="s">
        <v>120</v>
      </c>
      <c r="L123" s="100"/>
      <c r="M123" s="100"/>
      <c r="N123" s="100"/>
      <c r="O123" s="100"/>
      <c r="P123" s="102">
        <f t="shared" si="17"/>
        <v>1</v>
      </c>
      <c r="Q123" s="102">
        <f t="shared" si="15"/>
        <v>0</v>
      </c>
      <c r="R123" s="102">
        <f t="shared" si="18"/>
        <v>0</v>
      </c>
      <c r="S123" s="102">
        <f t="shared" si="19"/>
        <v>0</v>
      </c>
      <c r="T123" s="102">
        <f t="shared" si="20"/>
        <v>0</v>
      </c>
      <c r="U123" s="102">
        <f t="shared" si="21"/>
        <v>7</v>
      </c>
      <c r="V123" s="102">
        <f t="shared" si="22"/>
        <v>0</v>
      </c>
      <c r="W123" s="102">
        <f t="shared" si="23"/>
        <v>0</v>
      </c>
      <c r="X123" s="102">
        <f t="shared" si="24"/>
        <v>0</v>
      </c>
      <c r="Y123" s="102">
        <f t="shared" si="16"/>
        <v>7</v>
      </c>
      <c r="Z123" s="100"/>
      <c r="AA123" s="100"/>
      <c r="AB123" s="100"/>
      <c r="AC123" s="100"/>
      <c r="AD123" s="100"/>
      <c r="AE123" s="100"/>
      <c r="AF123" s="100"/>
      <c r="AG123" s="100"/>
      <c r="AH123" s="100"/>
      <c r="AI123" s="100"/>
      <c r="AJ123" s="100"/>
      <c r="AK123" s="100"/>
      <c r="AL123" s="100"/>
      <c r="AM123" s="100"/>
      <c r="AN123" s="100"/>
      <c r="AO123" s="100"/>
      <c r="AP123" s="100"/>
      <c r="AQ123" s="100"/>
      <c r="AR123" s="100"/>
      <c r="AS123" s="100"/>
      <c r="AT123" s="100"/>
      <c r="AU123" s="100"/>
    </row>
    <row r="124" spans="3:47" ht="15.75" thickBot="1">
      <c r="C124" s="5" t="s">
        <v>121</v>
      </c>
      <c r="D124" s="18"/>
      <c r="E124" s="32" t="str">
        <f>IF(OR($D124="",$H124=""),"",$D124+$H124)</f>
        <v/>
      </c>
      <c r="F124" s="78">
        <v>1</v>
      </c>
      <c r="G124" s="2" t="s">
        <v>30</v>
      </c>
      <c r="H124" s="79">
        <f t="shared" si="25"/>
        <v>7</v>
      </c>
      <c r="I124" s="80">
        <v>5</v>
      </c>
      <c r="J124" s="100"/>
      <c r="K124" s="100" t="s">
        <v>121</v>
      </c>
      <c r="L124" s="100"/>
      <c r="M124" s="100"/>
      <c r="N124" s="100"/>
      <c r="O124" s="100"/>
      <c r="P124" s="102">
        <f t="shared" si="17"/>
        <v>1</v>
      </c>
      <c r="Q124" s="102">
        <f t="shared" si="15"/>
        <v>0</v>
      </c>
      <c r="R124" s="102">
        <f t="shared" si="18"/>
        <v>0</v>
      </c>
      <c r="S124" s="102">
        <f t="shared" si="19"/>
        <v>0</v>
      </c>
      <c r="T124" s="102">
        <f t="shared" si="20"/>
        <v>0</v>
      </c>
      <c r="U124" s="102">
        <f t="shared" si="21"/>
        <v>7</v>
      </c>
      <c r="V124" s="102">
        <f t="shared" si="22"/>
        <v>0</v>
      </c>
      <c r="W124" s="102">
        <f t="shared" si="23"/>
        <v>0</v>
      </c>
      <c r="X124" s="102">
        <f t="shared" si="24"/>
        <v>0</v>
      </c>
      <c r="Y124" s="102">
        <f t="shared" si="16"/>
        <v>7</v>
      </c>
      <c r="Z124" s="100"/>
      <c r="AA124" s="100"/>
      <c r="AB124" s="100"/>
      <c r="AC124" s="100"/>
      <c r="AD124" s="100"/>
      <c r="AE124" s="100"/>
      <c r="AF124" s="100"/>
      <c r="AG124" s="100"/>
      <c r="AH124" s="100"/>
      <c r="AI124" s="100"/>
      <c r="AJ124" s="100"/>
      <c r="AK124" s="100"/>
      <c r="AL124" s="100"/>
      <c r="AM124" s="100"/>
      <c r="AN124" s="100"/>
      <c r="AO124" s="100"/>
      <c r="AP124" s="100"/>
      <c r="AQ124" s="100"/>
      <c r="AR124" s="100"/>
      <c r="AS124" s="100"/>
      <c r="AT124" s="100"/>
      <c r="AU124" s="100"/>
    </row>
    <row r="125" spans="3:47" ht="15.75" thickBot="1">
      <c r="C125" s="5" t="s">
        <v>122</v>
      </c>
      <c r="D125" s="18"/>
      <c r="E125" s="32" t="str">
        <f t="shared" si="14"/>
        <v/>
      </c>
      <c r="F125" s="78">
        <v>1</v>
      </c>
      <c r="G125" s="2" t="s">
        <v>30</v>
      </c>
      <c r="H125" s="79">
        <f t="shared" si="25"/>
        <v>7</v>
      </c>
      <c r="I125" s="80">
        <v>1</v>
      </c>
      <c r="J125" s="100"/>
      <c r="K125" s="100" t="s">
        <v>122</v>
      </c>
      <c r="L125" s="100"/>
      <c r="M125" s="100"/>
      <c r="N125" s="100"/>
      <c r="O125" s="100"/>
      <c r="P125" s="102">
        <f t="shared" si="17"/>
        <v>1</v>
      </c>
      <c r="Q125" s="102">
        <f t="shared" si="15"/>
        <v>0</v>
      </c>
      <c r="R125" s="102">
        <f t="shared" si="18"/>
        <v>0</v>
      </c>
      <c r="S125" s="102">
        <f t="shared" si="19"/>
        <v>0</v>
      </c>
      <c r="T125" s="102">
        <f t="shared" si="20"/>
        <v>0</v>
      </c>
      <c r="U125" s="102">
        <f t="shared" si="21"/>
        <v>7</v>
      </c>
      <c r="V125" s="102">
        <f t="shared" si="22"/>
        <v>0</v>
      </c>
      <c r="W125" s="102">
        <f t="shared" si="23"/>
        <v>0</v>
      </c>
      <c r="X125" s="102">
        <f t="shared" si="24"/>
        <v>0</v>
      </c>
      <c r="Y125" s="102">
        <f t="shared" si="16"/>
        <v>7</v>
      </c>
      <c r="Z125" s="100"/>
      <c r="AA125" s="100"/>
      <c r="AB125" s="100"/>
      <c r="AC125" s="100"/>
      <c r="AD125" s="100"/>
      <c r="AE125" s="100"/>
      <c r="AF125" s="100"/>
      <c r="AG125" s="100"/>
      <c r="AH125" s="100"/>
      <c r="AI125" s="100"/>
      <c r="AJ125" s="100"/>
      <c r="AK125" s="100"/>
      <c r="AL125" s="100"/>
      <c r="AM125" s="100"/>
      <c r="AN125" s="100"/>
      <c r="AO125" s="100"/>
      <c r="AP125" s="100"/>
      <c r="AQ125" s="100"/>
      <c r="AR125" s="100"/>
      <c r="AS125" s="100"/>
      <c r="AT125" s="100"/>
      <c r="AU125" s="100"/>
    </row>
    <row r="126" spans="3:47" ht="15.75" thickBot="1">
      <c r="C126" s="5" t="s">
        <v>123</v>
      </c>
      <c r="D126" s="18"/>
      <c r="E126" s="32" t="str">
        <f t="shared" si="14"/>
        <v/>
      </c>
      <c r="F126" s="78">
        <v>1</v>
      </c>
      <c r="G126" s="2" t="s">
        <v>30</v>
      </c>
      <c r="H126" s="79">
        <f t="shared" si="25"/>
        <v>7</v>
      </c>
      <c r="I126" s="80">
        <v>5</v>
      </c>
      <c r="J126" s="100"/>
      <c r="K126" s="100" t="s">
        <v>123</v>
      </c>
      <c r="L126" s="100"/>
      <c r="M126" s="100"/>
      <c r="N126" s="100"/>
      <c r="O126" s="100"/>
      <c r="P126" s="102">
        <f t="shared" si="17"/>
        <v>1</v>
      </c>
      <c r="Q126" s="102">
        <f t="shared" si="15"/>
        <v>0</v>
      </c>
      <c r="R126" s="102">
        <f t="shared" si="18"/>
        <v>0</v>
      </c>
      <c r="S126" s="102">
        <f t="shared" si="19"/>
        <v>0</v>
      </c>
      <c r="T126" s="102">
        <f t="shared" si="20"/>
        <v>0</v>
      </c>
      <c r="U126" s="102">
        <f t="shared" si="21"/>
        <v>7</v>
      </c>
      <c r="V126" s="102">
        <f t="shared" si="22"/>
        <v>0</v>
      </c>
      <c r="W126" s="102">
        <f t="shared" si="23"/>
        <v>0</v>
      </c>
      <c r="X126" s="102">
        <f t="shared" si="24"/>
        <v>0</v>
      </c>
      <c r="Y126" s="102">
        <f t="shared" si="16"/>
        <v>7</v>
      </c>
      <c r="Z126" s="100"/>
      <c r="AA126" s="100"/>
      <c r="AB126" s="100"/>
      <c r="AC126" s="100"/>
      <c r="AD126" s="100"/>
      <c r="AE126" s="100"/>
      <c r="AF126" s="100"/>
      <c r="AG126" s="100"/>
      <c r="AH126" s="100"/>
      <c r="AI126" s="100"/>
      <c r="AJ126" s="100"/>
      <c r="AK126" s="100"/>
      <c r="AL126" s="100"/>
      <c r="AM126" s="100"/>
      <c r="AN126" s="100"/>
      <c r="AO126" s="100"/>
      <c r="AP126" s="100"/>
      <c r="AQ126" s="100"/>
      <c r="AR126" s="100"/>
      <c r="AS126" s="100"/>
      <c r="AT126" s="100"/>
      <c r="AU126" s="100"/>
    </row>
    <row r="127" spans="3:47" ht="15.75" thickBot="1">
      <c r="C127" s="5" t="s">
        <v>124</v>
      </c>
      <c r="D127" s="18"/>
      <c r="E127" s="32" t="str">
        <f t="shared" si="14"/>
        <v/>
      </c>
      <c r="F127" s="78">
        <v>1</v>
      </c>
      <c r="G127" s="2" t="s">
        <v>30</v>
      </c>
      <c r="H127" s="79">
        <f t="shared" si="25"/>
        <v>7</v>
      </c>
      <c r="I127" s="80">
        <v>2</v>
      </c>
      <c r="J127" s="100"/>
      <c r="K127" s="100" t="s">
        <v>124</v>
      </c>
      <c r="L127" s="100"/>
      <c r="M127" s="100"/>
      <c r="N127" s="100"/>
      <c r="O127" s="100"/>
      <c r="P127" s="102">
        <f t="shared" si="17"/>
        <v>1</v>
      </c>
      <c r="Q127" s="102">
        <f t="shared" si="15"/>
        <v>0</v>
      </c>
      <c r="R127" s="102">
        <f t="shared" si="18"/>
        <v>0</v>
      </c>
      <c r="S127" s="102">
        <f t="shared" si="19"/>
        <v>0</v>
      </c>
      <c r="T127" s="102">
        <f t="shared" si="20"/>
        <v>0</v>
      </c>
      <c r="U127" s="102">
        <f t="shared" si="21"/>
        <v>7</v>
      </c>
      <c r="V127" s="102">
        <f t="shared" si="22"/>
        <v>0</v>
      </c>
      <c r="W127" s="102">
        <f t="shared" si="23"/>
        <v>0</v>
      </c>
      <c r="X127" s="102">
        <f t="shared" si="24"/>
        <v>0</v>
      </c>
      <c r="Y127" s="102">
        <f t="shared" si="16"/>
        <v>7</v>
      </c>
      <c r="Z127" s="100"/>
      <c r="AA127" s="100"/>
      <c r="AB127" s="100"/>
      <c r="AC127" s="100"/>
      <c r="AD127" s="100"/>
      <c r="AE127" s="100"/>
      <c r="AF127" s="100"/>
      <c r="AG127" s="100"/>
      <c r="AH127" s="100"/>
      <c r="AI127" s="100"/>
      <c r="AJ127" s="100"/>
      <c r="AK127" s="100"/>
      <c r="AL127" s="100"/>
      <c r="AM127" s="100"/>
      <c r="AN127" s="100"/>
      <c r="AO127" s="100"/>
      <c r="AP127" s="100"/>
      <c r="AQ127" s="100"/>
      <c r="AR127" s="100"/>
      <c r="AS127" s="100"/>
      <c r="AT127" s="100"/>
      <c r="AU127" s="100"/>
    </row>
    <row r="128" spans="3:47" ht="15.75" thickBot="1">
      <c r="C128" s="5" t="s">
        <v>125</v>
      </c>
      <c r="D128" s="18"/>
      <c r="E128" s="32" t="str">
        <f t="shared" si="14"/>
        <v/>
      </c>
      <c r="F128" s="78">
        <v>1</v>
      </c>
      <c r="G128" s="2" t="s">
        <v>30</v>
      </c>
      <c r="H128" s="79">
        <f t="shared" si="25"/>
        <v>7</v>
      </c>
      <c r="I128" s="80">
        <v>20</v>
      </c>
      <c r="J128" s="100"/>
      <c r="K128" s="100" t="s">
        <v>125</v>
      </c>
      <c r="L128" s="100"/>
      <c r="M128" s="100"/>
      <c r="N128" s="100"/>
      <c r="O128" s="100"/>
      <c r="P128" s="102">
        <f t="shared" si="17"/>
        <v>1</v>
      </c>
      <c r="Q128" s="102">
        <f t="shared" si="15"/>
        <v>0</v>
      </c>
      <c r="R128" s="102">
        <f t="shared" si="18"/>
        <v>0</v>
      </c>
      <c r="S128" s="102">
        <f t="shared" si="19"/>
        <v>0</v>
      </c>
      <c r="T128" s="102">
        <f t="shared" si="20"/>
        <v>0</v>
      </c>
      <c r="U128" s="102">
        <f t="shared" si="21"/>
        <v>7</v>
      </c>
      <c r="V128" s="102">
        <f t="shared" si="22"/>
        <v>0</v>
      </c>
      <c r="W128" s="102">
        <f t="shared" si="23"/>
        <v>0</v>
      </c>
      <c r="X128" s="102">
        <f t="shared" si="24"/>
        <v>0</v>
      </c>
      <c r="Y128" s="102">
        <f t="shared" si="16"/>
        <v>7</v>
      </c>
      <c r="Z128" s="100"/>
      <c r="AA128" s="100"/>
      <c r="AB128" s="100"/>
      <c r="AC128" s="100"/>
      <c r="AD128" s="100"/>
      <c r="AE128" s="100"/>
      <c r="AF128" s="100"/>
      <c r="AG128" s="100"/>
      <c r="AH128" s="100"/>
      <c r="AI128" s="100"/>
      <c r="AJ128" s="100"/>
      <c r="AK128" s="100"/>
      <c r="AL128" s="100"/>
      <c r="AM128" s="100"/>
      <c r="AN128" s="100"/>
      <c r="AO128" s="100"/>
      <c r="AP128" s="100"/>
      <c r="AQ128" s="100"/>
      <c r="AR128" s="100"/>
      <c r="AS128" s="100"/>
      <c r="AT128" s="100"/>
      <c r="AU128" s="100"/>
    </row>
    <row r="129" spans="3:47" ht="15.75" thickBot="1">
      <c r="C129" s="5" t="s">
        <v>126</v>
      </c>
      <c r="D129" s="18"/>
      <c r="E129" s="32" t="str">
        <f t="shared" si="14"/>
        <v/>
      </c>
      <c r="F129" s="78">
        <v>0.5</v>
      </c>
      <c r="G129" s="2" t="s">
        <v>6</v>
      </c>
      <c r="H129" s="79">
        <f t="shared" si="25"/>
        <v>15</v>
      </c>
      <c r="I129" s="80">
        <v>20</v>
      </c>
      <c r="J129" s="100"/>
      <c r="K129" s="100" t="s">
        <v>126</v>
      </c>
      <c r="L129" s="100"/>
      <c r="M129" s="100"/>
      <c r="N129" s="100"/>
      <c r="O129" s="100"/>
      <c r="P129" s="102">
        <f t="shared" si="17"/>
        <v>0</v>
      </c>
      <c r="Q129" s="102">
        <f t="shared" si="15"/>
        <v>1</v>
      </c>
      <c r="R129" s="102">
        <f t="shared" si="18"/>
        <v>0</v>
      </c>
      <c r="S129" s="102">
        <f t="shared" si="19"/>
        <v>0</v>
      </c>
      <c r="T129" s="102">
        <f t="shared" si="20"/>
        <v>0</v>
      </c>
      <c r="U129" s="102">
        <f t="shared" si="21"/>
        <v>0</v>
      </c>
      <c r="V129" s="102">
        <f t="shared" si="22"/>
        <v>15</v>
      </c>
      <c r="W129" s="102">
        <f t="shared" si="23"/>
        <v>0</v>
      </c>
      <c r="X129" s="102">
        <f t="shared" si="24"/>
        <v>0</v>
      </c>
      <c r="Y129" s="102">
        <f t="shared" si="16"/>
        <v>15</v>
      </c>
      <c r="Z129" s="100"/>
      <c r="AA129" s="100"/>
      <c r="AB129" s="100"/>
      <c r="AC129" s="100"/>
      <c r="AD129" s="100"/>
      <c r="AE129" s="100"/>
      <c r="AF129" s="100"/>
      <c r="AG129" s="100"/>
      <c r="AH129" s="100"/>
      <c r="AI129" s="100"/>
      <c r="AJ129" s="100"/>
      <c r="AK129" s="100"/>
      <c r="AL129" s="100"/>
      <c r="AM129" s="100"/>
      <c r="AN129" s="100"/>
      <c r="AO129" s="100"/>
      <c r="AP129" s="100"/>
      <c r="AQ129" s="100"/>
      <c r="AR129" s="100"/>
      <c r="AS129" s="100"/>
      <c r="AT129" s="100"/>
      <c r="AU129" s="100"/>
    </row>
    <row r="130" spans="3:47" ht="15.75" thickBot="1">
      <c r="C130" s="5" t="s">
        <v>127</v>
      </c>
      <c r="D130" s="18"/>
      <c r="E130" s="32" t="str">
        <f t="shared" si="14"/>
        <v/>
      </c>
      <c r="F130" s="78">
        <v>0.5</v>
      </c>
      <c r="G130" s="2" t="s">
        <v>6</v>
      </c>
      <c r="H130" s="79">
        <f t="shared" si="25"/>
        <v>15</v>
      </c>
      <c r="I130" s="80">
        <v>10</v>
      </c>
      <c r="J130" s="100"/>
      <c r="K130" s="100" t="s">
        <v>127</v>
      </c>
      <c r="L130" s="100"/>
      <c r="M130" s="100"/>
      <c r="N130" s="100"/>
      <c r="O130" s="100"/>
      <c r="P130" s="102">
        <f t="shared" si="17"/>
        <v>0</v>
      </c>
      <c r="Q130" s="102">
        <f t="shared" si="15"/>
        <v>1</v>
      </c>
      <c r="R130" s="102">
        <f t="shared" si="18"/>
        <v>0</v>
      </c>
      <c r="S130" s="102">
        <f t="shared" si="19"/>
        <v>0</v>
      </c>
      <c r="T130" s="102">
        <f t="shared" si="20"/>
        <v>0</v>
      </c>
      <c r="U130" s="102">
        <f t="shared" si="21"/>
        <v>0</v>
      </c>
      <c r="V130" s="102">
        <f t="shared" si="22"/>
        <v>15</v>
      </c>
      <c r="W130" s="102">
        <f t="shared" si="23"/>
        <v>0</v>
      </c>
      <c r="X130" s="102">
        <f t="shared" si="24"/>
        <v>0</v>
      </c>
      <c r="Y130" s="102">
        <f t="shared" si="16"/>
        <v>15</v>
      </c>
      <c r="Z130" s="100"/>
      <c r="AA130" s="100"/>
      <c r="AB130" s="100"/>
      <c r="AC130" s="100"/>
      <c r="AD130" s="100"/>
      <c r="AE130" s="100"/>
      <c r="AF130" s="100"/>
      <c r="AG130" s="100"/>
      <c r="AH130" s="100"/>
      <c r="AI130" s="100"/>
      <c r="AJ130" s="100"/>
      <c r="AK130" s="100"/>
      <c r="AL130" s="100"/>
      <c r="AM130" s="100"/>
      <c r="AN130" s="100"/>
      <c r="AO130" s="100"/>
      <c r="AP130" s="100"/>
      <c r="AQ130" s="100"/>
      <c r="AR130" s="100"/>
      <c r="AS130" s="100"/>
      <c r="AT130" s="100"/>
      <c r="AU130" s="100"/>
    </row>
    <row r="131" spans="3:47" ht="15.75" thickBot="1">
      <c r="C131" s="5" t="s">
        <v>128</v>
      </c>
      <c r="D131" s="18"/>
      <c r="E131" s="32" t="str">
        <f t="shared" si="14"/>
        <v/>
      </c>
      <c r="F131" s="78">
        <v>1</v>
      </c>
      <c r="G131" s="2" t="s">
        <v>30</v>
      </c>
      <c r="H131" s="79">
        <f t="shared" si="25"/>
        <v>7</v>
      </c>
      <c r="I131" s="80">
        <v>2</v>
      </c>
      <c r="J131" s="100"/>
      <c r="K131" s="100" t="s">
        <v>128</v>
      </c>
      <c r="L131" s="100"/>
      <c r="M131" s="100"/>
      <c r="N131" s="100"/>
      <c r="O131" s="100"/>
      <c r="P131" s="102">
        <f t="shared" si="17"/>
        <v>1</v>
      </c>
      <c r="Q131" s="102">
        <f t="shared" si="15"/>
        <v>0</v>
      </c>
      <c r="R131" s="102">
        <f t="shared" si="18"/>
        <v>0</v>
      </c>
      <c r="S131" s="102">
        <f t="shared" si="19"/>
        <v>0</v>
      </c>
      <c r="T131" s="102">
        <f t="shared" si="20"/>
        <v>0</v>
      </c>
      <c r="U131" s="102">
        <f t="shared" si="21"/>
        <v>7</v>
      </c>
      <c r="V131" s="102">
        <f t="shared" si="22"/>
        <v>0</v>
      </c>
      <c r="W131" s="102">
        <f t="shared" si="23"/>
        <v>0</v>
      </c>
      <c r="X131" s="102">
        <f t="shared" si="24"/>
        <v>0</v>
      </c>
      <c r="Y131" s="102">
        <f t="shared" si="16"/>
        <v>7</v>
      </c>
      <c r="Z131" s="100"/>
      <c r="AA131" s="100"/>
      <c r="AB131" s="100"/>
      <c r="AC131" s="100"/>
      <c r="AD131" s="100"/>
      <c r="AE131" s="100"/>
      <c r="AF131" s="100"/>
      <c r="AG131" s="100"/>
      <c r="AH131" s="100"/>
      <c r="AI131" s="100"/>
      <c r="AJ131" s="100"/>
      <c r="AK131" s="100"/>
      <c r="AL131" s="100"/>
      <c r="AM131" s="100"/>
      <c r="AN131" s="100"/>
      <c r="AO131" s="100"/>
      <c r="AP131" s="100"/>
      <c r="AQ131" s="100"/>
      <c r="AR131" s="100"/>
      <c r="AS131" s="100"/>
      <c r="AT131" s="100"/>
      <c r="AU131" s="100"/>
    </row>
    <row r="132" spans="3:47" ht="15.75" thickBot="1">
      <c r="C132" s="5" t="s">
        <v>129</v>
      </c>
      <c r="D132" s="32"/>
      <c r="E132" s="32" t="str">
        <f t="shared" ref="E132:E190" si="26">IF(OR($D132="",$H132=""),"",$D132+$H132)</f>
        <v/>
      </c>
      <c r="F132" s="78">
        <v>1</v>
      </c>
      <c r="G132" s="2" t="s">
        <v>30</v>
      </c>
      <c r="H132" s="79">
        <f t="shared" si="25"/>
        <v>7</v>
      </c>
      <c r="I132" s="80">
        <v>2</v>
      </c>
      <c r="J132" s="100"/>
      <c r="K132" s="100" t="s">
        <v>129</v>
      </c>
      <c r="L132" s="100"/>
      <c r="M132" s="100"/>
      <c r="N132" s="100"/>
      <c r="O132" s="100"/>
      <c r="P132" s="102">
        <f t="shared" si="17"/>
        <v>1</v>
      </c>
      <c r="Q132" s="102">
        <f t="shared" ref="Q132:Q195" si="27">IF($G132="Mois",1,0)</f>
        <v>0</v>
      </c>
      <c r="R132" s="102">
        <f t="shared" si="18"/>
        <v>0</v>
      </c>
      <c r="S132" s="102">
        <f t="shared" si="19"/>
        <v>0</v>
      </c>
      <c r="T132" s="102">
        <f t="shared" si="20"/>
        <v>0</v>
      </c>
      <c r="U132" s="102">
        <f t="shared" si="21"/>
        <v>7</v>
      </c>
      <c r="V132" s="102">
        <f t="shared" si="22"/>
        <v>0</v>
      </c>
      <c r="W132" s="102">
        <f t="shared" si="23"/>
        <v>0</v>
      </c>
      <c r="X132" s="102">
        <f t="shared" si="24"/>
        <v>0</v>
      </c>
      <c r="Y132" s="102">
        <f t="shared" ref="Y132:Y195" si="28">IF(AND(F132&gt;1,F132="Années"),"Erreur de saisie",ROUND(SUM($T132:$X132),0))</f>
        <v>7</v>
      </c>
      <c r="Z132" s="100"/>
      <c r="AA132" s="100"/>
      <c r="AB132" s="100"/>
      <c r="AC132" s="100"/>
      <c r="AD132" s="100"/>
      <c r="AE132" s="100"/>
      <c r="AF132" s="100"/>
      <c r="AG132" s="100"/>
      <c r="AH132" s="100"/>
      <c r="AI132" s="100"/>
      <c r="AJ132" s="100"/>
      <c r="AK132" s="100"/>
      <c r="AL132" s="100"/>
      <c r="AM132" s="100"/>
      <c r="AN132" s="100"/>
      <c r="AO132" s="100"/>
      <c r="AP132" s="100"/>
      <c r="AQ132" s="100"/>
      <c r="AR132" s="100"/>
      <c r="AS132" s="100"/>
      <c r="AT132" s="100"/>
      <c r="AU132" s="100"/>
    </row>
    <row r="133" spans="3:47" ht="15.75" thickBot="1">
      <c r="C133" s="5" t="s">
        <v>130</v>
      </c>
      <c r="D133" s="32"/>
      <c r="E133" s="32" t="str">
        <f t="shared" si="26"/>
        <v/>
      </c>
      <c r="F133" s="78">
        <v>1</v>
      </c>
      <c r="G133" s="2" t="s">
        <v>30</v>
      </c>
      <c r="H133" s="79">
        <f t="shared" si="25"/>
        <v>7</v>
      </c>
      <c r="I133" s="80">
        <v>5</v>
      </c>
      <c r="J133" s="100"/>
      <c r="K133" s="100" t="s">
        <v>130</v>
      </c>
      <c r="L133" s="100"/>
      <c r="M133" s="100"/>
      <c r="N133" s="100"/>
      <c r="O133" s="100"/>
      <c r="P133" s="102">
        <f t="shared" ref="P133:P196" si="29">IF($G133="Semaine(s)",1,0)</f>
        <v>1</v>
      </c>
      <c r="Q133" s="102">
        <f t="shared" si="27"/>
        <v>0</v>
      </c>
      <c r="R133" s="102">
        <f t="shared" ref="R133:R196" si="30">IF($G133="Trimestre(s)",1,0)</f>
        <v>0</v>
      </c>
      <c r="S133" s="102">
        <f t="shared" ref="S133:S196" si="31">IF($G133="Année(s)",1,0)</f>
        <v>0</v>
      </c>
      <c r="T133" s="102">
        <f t="shared" ref="T133:T196" si="32">IF(O133=1,$F133*1,0)</f>
        <v>0</v>
      </c>
      <c r="U133" s="102">
        <f t="shared" ref="U133:U196" si="33">IF(P133=1,$F133*7,0)</f>
        <v>7</v>
      </c>
      <c r="V133" s="102">
        <f t="shared" ref="V133:V196" si="34">IF(Q133=1,$F133*30,0)</f>
        <v>0</v>
      </c>
      <c r="W133" s="102">
        <f t="shared" ref="W133:W196" si="35">IF(R133=1,$F133*90,0)</f>
        <v>0</v>
      </c>
      <c r="X133" s="102">
        <f t="shared" ref="X133:X196" si="36">IF(S133=1,$F133*365,0)</f>
        <v>0</v>
      </c>
      <c r="Y133" s="102">
        <f t="shared" si="28"/>
        <v>7</v>
      </c>
      <c r="Z133" s="100"/>
      <c r="AA133" s="100"/>
      <c r="AB133" s="100"/>
      <c r="AC133" s="100"/>
      <c r="AD133" s="100"/>
      <c r="AE133" s="100"/>
      <c r="AF133" s="100"/>
      <c r="AG133" s="100"/>
      <c r="AH133" s="100"/>
      <c r="AI133" s="100"/>
      <c r="AJ133" s="100"/>
      <c r="AK133" s="100"/>
      <c r="AL133" s="100"/>
      <c r="AM133" s="100"/>
      <c r="AN133" s="100"/>
      <c r="AO133" s="100"/>
      <c r="AP133" s="100"/>
      <c r="AQ133" s="100"/>
      <c r="AR133" s="100"/>
      <c r="AS133" s="100"/>
      <c r="AT133" s="100"/>
      <c r="AU133" s="100"/>
    </row>
    <row r="134" spans="3:47" ht="15.75" thickBot="1">
      <c r="C134" s="5" t="s">
        <v>131</v>
      </c>
      <c r="D134" s="32"/>
      <c r="E134" s="32" t="str">
        <f t="shared" si="26"/>
        <v/>
      </c>
      <c r="F134" s="78">
        <v>1</v>
      </c>
      <c r="G134" s="2" t="s">
        <v>30</v>
      </c>
      <c r="H134" s="79">
        <f t="shared" si="25"/>
        <v>7</v>
      </c>
      <c r="I134" s="80">
        <v>5</v>
      </c>
      <c r="J134" s="100"/>
      <c r="K134" s="100" t="s">
        <v>131</v>
      </c>
      <c r="L134" s="100"/>
      <c r="M134" s="100"/>
      <c r="N134" s="100"/>
      <c r="O134" s="100"/>
      <c r="P134" s="102">
        <f t="shared" si="29"/>
        <v>1</v>
      </c>
      <c r="Q134" s="102">
        <f t="shared" si="27"/>
        <v>0</v>
      </c>
      <c r="R134" s="102">
        <f t="shared" si="30"/>
        <v>0</v>
      </c>
      <c r="S134" s="102">
        <f t="shared" si="31"/>
        <v>0</v>
      </c>
      <c r="T134" s="102">
        <f t="shared" si="32"/>
        <v>0</v>
      </c>
      <c r="U134" s="102">
        <f t="shared" si="33"/>
        <v>7</v>
      </c>
      <c r="V134" s="102">
        <f t="shared" si="34"/>
        <v>0</v>
      </c>
      <c r="W134" s="102">
        <f t="shared" si="35"/>
        <v>0</v>
      </c>
      <c r="X134" s="102">
        <f t="shared" si="36"/>
        <v>0</v>
      </c>
      <c r="Y134" s="102">
        <f t="shared" si="28"/>
        <v>7</v>
      </c>
      <c r="Z134" s="100"/>
      <c r="AA134" s="100"/>
      <c r="AB134" s="100"/>
      <c r="AC134" s="100"/>
      <c r="AD134" s="100"/>
      <c r="AE134" s="100"/>
      <c r="AF134" s="100"/>
      <c r="AG134" s="100"/>
      <c r="AH134" s="100"/>
      <c r="AI134" s="100"/>
      <c r="AJ134" s="100"/>
      <c r="AK134" s="100"/>
      <c r="AL134" s="100"/>
      <c r="AM134" s="100"/>
      <c r="AN134" s="100"/>
      <c r="AO134" s="100"/>
      <c r="AP134" s="100"/>
      <c r="AQ134" s="100"/>
      <c r="AR134" s="100"/>
      <c r="AS134" s="100"/>
      <c r="AT134" s="100"/>
      <c r="AU134" s="100"/>
    </row>
    <row r="135" spans="3:47" ht="15.75" thickBot="1">
      <c r="C135" s="5" t="s">
        <v>132</v>
      </c>
      <c r="D135" s="32"/>
      <c r="E135" s="32" t="str">
        <f t="shared" si="26"/>
        <v/>
      </c>
      <c r="F135" s="78">
        <v>1</v>
      </c>
      <c r="G135" s="2" t="s">
        <v>30</v>
      </c>
      <c r="H135" s="79">
        <f t="shared" si="25"/>
        <v>7</v>
      </c>
      <c r="I135" s="80">
        <v>5</v>
      </c>
      <c r="J135" s="100"/>
      <c r="K135" s="100" t="s">
        <v>132</v>
      </c>
      <c r="L135" s="100"/>
      <c r="M135" s="100"/>
      <c r="N135" s="100"/>
      <c r="O135" s="100"/>
      <c r="P135" s="102">
        <f t="shared" si="29"/>
        <v>1</v>
      </c>
      <c r="Q135" s="102">
        <f t="shared" si="27"/>
        <v>0</v>
      </c>
      <c r="R135" s="102">
        <f t="shared" si="30"/>
        <v>0</v>
      </c>
      <c r="S135" s="102">
        <f t="shared" si="31"/>
        <v>0</v>
      </c>
      <c r="T135" s="102">
        <f t="shared" si="32"/>
        <v>0</v>
      </c>
      <c r="U135" s="102">
        <f t="shared" si="33"/>
        <v>7</v>
      </c>
      <c r="V135" s="102">
        <f t="shared" si="34"/>
        <v>0</v>
      </c>
      <c r="W135" s="102">
        <f t="shared" si="35"/>
        <v>0</v>
      </c>
      <c r="X135" s="102">
        <f t="shared" si="36"/>
        <v>0</v>
      </c>
      <c r="Y135" s="102">
        <f t="shared" si="28"/>
        <v>7</v>
      </c>
      <c r="Z135" s="100"/>
      <c r="AA135" s="100"/>
      <c r="AB135" s="100"/>
      <c r="AC135" s="100"/>
      <c r="AD135" s="100"/>
      <c r="AE135" s="100"/>
      <c r="AF135" s="100"/>
      <c r="AG135" s="100"/>
      <c r="AH135" s="100"/>
      <c r="AI135" s="100"/>
      <c r="AJ135" s="100"/>
      <c r="AK135" s="100"/>
      <c r="AL135" s="100"/>
      <c r="AM135" s="100"/>
      <c r="AN135" s="100"/>
      <c r="AO135" s="100"/>
      <c r="AP135" s="100"/>
      <c r="AQ135" s="100"/>
      <c r="AR135" s="100"/>
      <c r="AS135" s="100"/>
      <c r="AT135" s="100"/>
      <c r="AU135" s="100"/>
    </row>
    <row r="136" spans="3:47" ht="15.75" thickBot="1">
      <c r="C136" s="5" t="s">
        <v>133</v>
      </c>
      <c r="D136" s="32"/>
      <c r="E136" s="32" t="str">
        <f t="shared" si="26"/>
        <v/>
      </c>
      <c r="F136" s="78">
        <v>1</v>
      </c>
      <c r="G136" s="2" t="s">
        <v>30</v>
      </c>
      <c r="H136" s="79">
        <f t="shared" si="25"/>
        <v>7</v>
      </c>
      <c r="I136" s="80">
        <v>5</v>
      </c>
      <c r="J136" s="100"/>
      <c r="K136" s="100" t="s">
        <v>133</v>
      </c>
      <c r="L136" s="100"/>
      <c r="M136" s="100"/>
      <c r="N136" s="100"/>
      <c r="O136" s="100"/>
      <c r="P136" s="102">
        <f t="shared" si="29"/>
        <v>1</v>
      </c>
      <c r="Q136" s="102">
        <f t="shared" si="27"/>
        <v>0</v>
      </c>
      <c r="R136" s="102">
        <f t="shared" si="30"/>
        <v>0</v>
      </c>
      <c r="S136" s="102">
        <f t="shared" si="31"/>
        <v>0</v>
      </c>
      <c r="T136" s="102">
        <f t="shared" si="32"/>
        <v>0</v>
      </c>
      <c r="U136" s="102">
        <f t="shared" si="33"/>
        <v>7</v>
      </c>
      <c r="V136" s="102">
        <f t="shared" si="34"/>
        <v>0</v>
      </c>
      <c r="W136" s="102">
        <f t="shared" si="35"/>
        <v>0</v>
      </c>
      <c r="X136" s="102">
        <f t="shared" si="36"/>
        <v>0</v>
      </c>
      <c r="Y136" s="102">
        <f t="shared" si="28"/>
        <v>7</v>
      </c>
      <c r="Z136" s="100"/>
      <c r="AA136" s="100"/>
      <c r="AB136" s="100"/>
      <c r="AC136" s="100"/>
      <c r="AD136" s="100"/>
      <c r="AE136" s="100"/>
      <c r="AF136" s="100"/>
      <c r="AG136" s="100"/>
      <c r="AH136" s="100"/>
      <c r="AI136" s="100"/>
      <c r="AJ136" s="100"/>
      <c r="AK136" s="100"/>
      <c r="AL136" s="100"/>
      <c r="AM136" s="100"/>
      <c r="AN136" s="100"/>
      <c r="AO136" s="100"/>
      <c r="AP136" s="100"/>
      <c r="AQ136" s="100"/>
      <c r="AR136" s="100"/>
      <c r="AS136" s="100"/>
      <c r="AT136" s="100"/>
      <c r="AU136" s="100"/>
    </row>
    <row r="137" spans="3:47" ht="15.75" thickBot="1">
      <c r="C137" s="5" t="s">
        <v>134</v>
      </c>
      <c r="D137" s="32"/>
      <c r="E137" s="32" t="str">
        <f t="shared" si="26"/>
        <v/>
      </c>
      <c r="F137" s="78">
        <v>1</v>
      </c>
      <c r="G137" s="2" t="s">
        <v>30</v>
      </c>
      <c r="H137" s="79">
        <f t="shared" si="25"/>
        <v>7</v>
      </c>
      <c r="I137" s="80">
        <v>1</v>
      </c>
      <c r="J137" s="100"/>
      <c r="K137" s="100" t="s">
        <v>134</v>
      </c>
      <c r="L137" s="100"/>
      <c r="M137" s="100"/>
      <c r="N137" s="100"/>
      <c r="O137" s="100"/>
      <c r="P137" s="102">
        <f t="shared" si="29"/>
        <v>1</v>
      </c>
      <c r="Q137" s="102">
        <f t="shared" si="27"/>
        <v>0</v>
      </c>
      <c r="R137" s="102">
        <f t="shared" si="30"/>
        <v>0</v>
      </c>
      <c r="S137" s="102">
        <f t="shared" si="31"/>
        <v>0</v>
      </c>
      <c r="T137" s="102">
        <f t="shared" si="32"/>
        <v>0</v>
      </c>
      <c r="U137" s="102">
        <f t="shared" si="33"/>
        <v>7</v>
      </c>
      <c r="V137" s="102">
        <f t="shared" si="34"/>
        <v>0</v>
      </c>
      <c r="W137" s="102">
        <f t="shared" si="35"/>
        <v>0</v>
      </c>
      <c r="X137" s="102">
        <f t="shared" si="36"/>
        <v>0</v>
      </c>
      <c r="Y137" s="102">
        <f t="shared" si="28"/>
        <v>7</v>
      </c>
      <c r="Z137" s="100"/>
      <c r="AA137" s="100"/>
      <c r="AB137" s="100"/>
      <c r="AC137" s="100"/>
      <c r="AD137" s="100"/>
      <c r="AE137" s="100"/>
      <c r="AF137" s="100"/>
      <c r="AG137" s="100"/>
      <c r="AH137" s="100"/>
      <c r="AI137" s="100"/>
      <c r="AJ137" s="100"/>
      <c r="AK137" s="100"/>
      <c r="AL137" s="100"/>
      <c r="AM137" s="100"/>
      <c r="AN137" s="100"/>
      <c r="AO137" s="100"/>
      <c r="AP137" s="100"/>
      <c r="AQ137" s="100"/>
      <c r="AR137" s="100"/>
      <c r="AS137" s="100"/>
      <c r="AT137" s="100"/>
      <c r="AU137" s="100"/>
    </row>
    <row r="138" spans="3:47" ht="15.75" thickBot="1">
      <c r="C138" s="5" t="s">
        <v>135</v>
      </c>
      <c r="D138" s="32"/>
      <c r="E138" s="32" t="str">
        <f t="shared" si="26"/>
        <v/>
      </c>
      <c r="F138" s="78">
        <v>1</v>
      </c>
      <c r="G138" s="2" t="s">
        <v>6</v>
      </c>
      <c r="H138" s="79">
        <f t="shared" si="25"/>
        <v>30</v>
      </c>
      <c r="I138" s="80">
        <v>15</v>
      </c>
      <c r="J138" s="100"/>
      <c r="K138" s="100" t="s">
        <v>135</v>
      </c>
      <c r="L138" s="100"/>
      <c r="M138" s="100"/>
      <c r="N138" s="100"/>
      <c r="O138" s="100"/>
      <c r="P138" s="102">
        <f t="shared" si="29"/>
        <v>0</v>
      </c>
      <c r="Q138" s="102">
        <f t="shared" si="27"/>
        <v>1</v>
      </c>
      <c r="R138" s="102">
        <f t="shared" si="30"/>
        <v>0</v>
      </c>
      <c r="S138" s="102">
        <f t="shared" si="31"/>
        <v>0</v>
      </c>
      <c r="T138" s="102">
        <f t="shared" si="32"/>
        <v>0</v>
      </c>
      <c r="U138" s="102">
        <f t="shared" si="33"/>
        <v>0</v>
      </c>
      <c r="V138" s="102">
        <f t="shared" si="34"/>
        <v>30</v>
      </c>
      <c r="W138" s="102">
        <f t="shared" si="35"/>
        <v>0</v>
      </c>
      <c r="X138" s="102">
        <f t="shared" si="36"/>
        <v>0</v>
      </c>
      <c r="Y138" s="102">
        <f t="shared" si="28"/>
        <v>30</v>
      </c>
      <c r="Z138" s="100"/>
      <c r="AA138" s="100"/>
      <c r="AB138" s="100"/>
      <c r="AC138" s="100"/>
      <c r="AD138" s="100"/>
      <c r="AE138" s="100"/>
      <c r="AF138" s="100"/>
      <c r="AG138" s="100"/>
      <c r="AH138" s="100"/>
      <c r="AI138" s="100"/>
      <c r="AJ138" s="100"/>
      <c r="AK138" s="100"/>
      <c r="AL138" s="100"/>
      <c r="AM138" s="100"/>
      <c r="AN138" s="100"/>
      <c r="AO138" s="100"/>
      <c r="AP138" s="100"/>
      <c r="AQ138" s="100"/>
      <c r="AR138" s="100"/>
      <c r="AS138" s="100"/>
      <c r="AT138" s="100"/>
      <c r="AU138" s="100"/>
    </row>
    <row r="139" spans="3:47" ht="15.75" thickBot="1">
      <c r="C139" s="84"/>
      <c r="D139" s="75"/>
      <c r="E139" s="75" t="str">
        <f t="shared" si="26"/>
        <v/>
      </c>
      <c r="F139" s="81"/>
      <c r="G139" s="8"/>
      <c r="H139" s="9" t="str">
        <f t="shared" si="25"/>
        <v/>
      </c>
      <c r="I139" s="9" t="str">
        <f>IF(Y139&lt;0,"Z4","")</f>
        <v/>
      </c>
      <c r="J139" s="100"/>
      <c r="K139" s="100"/>
      <c r="L139" s="100"/>
      <c r="M139" s="100"/>
      <c r="N139" s="100"/>
      <c r="O139" s="100"/>
      <c r="P139" s="102">
        <f t="shared" si="29"/>
        <v>0</v>
      </c>
      <c r="Q139" s="102">
        <f t="shared" si="27"/>
        <v>0</v>
      </c>
      <c r="R139" s="102">
        <f t="shared" si="30"/>
        <v>0</v>
      </c>
      <c r="S139" s="102">
        <f t="shared" si="31"/>
        <v>0</v>
      </c>
      <c r="T139" s="102">
        <f t="shared" si="32"/>
        <v>0</v>
      </c>
      <c r="U139" s="102">
        <f t="shared" si="33"/>
        <v>0</v>
      </c>
      <c r="V139" s="102">
        <f t="shared" si="34"/>
        <v>0</v>
      </c>
      <c r="W139" s="102">
        <f t="shared" si="35"/>
        <v>0</v>
      </c>
      <c r="X139" s="102">
        <f t="shared" si="36"/>
        <v>0</v>
      </c>
      <c r="Y139" s="102">
        <f t="shared" si="28"/>
        <v>0</v>
      </c>
      <c r="Z139" s="100"/>
      <c r="AA139" s="100"/>
      <c r="AB139" s="100"/>
      <c r="AC139" s="100"/>
      <c r="AD139" s="100"/>
      <c r="AE139" s="100"/>
      <c r="AF139" s="100"/>
      <c r="AG139" s="100"/>
      <c r="AH139" s="100"/>
      <c r="AI139" s="100"/>
      <c r="AJ139" s="100"/>
      <c r="AK139" s="100"/>
      <c r="AL139" s="100"/>
      <c r="AM139" s="100"/>
      <c r="AN139" s="100"/>
      <c r="AO139" s="100"/>
      <c r="AP139" s="100"/>
      <c r="AQ139" s="100"/>
      <c r="AR139" s="100"/>
      <c r="AS139" s="100"/>
      <c r="AT139" s="100"/>
      <c r="AU139" s="100"/>
    </row>
    <row r="140" spans="3:47" ht="15.75" thickBot="1">
      <c r="C140" s="5" t="s">
        <v>104</v>
      </c>
      <c r="D140" s="18"/>
      <c r="E140" s="32" t="str">
        <f t="shared" si="26"/>
        <v/>
      </c>
      <c r="F140" s="78">
        <v>1</v>
      </c>
      <c r="G140" s="2" t="s">
        <v>30</v>
      </c>
      <c r="H140" s="79">
        <f t="shared" si="25"/>
        <v>7</v>
      </c>
      <c r="I140" s="80">
        <v>20</v>
      </c>
      <c r="J140" s="100"/>
      <c r="K140" s="100" t="s">
        <v>104</v>
      </c>
      <c r="L140" s="100"/>
      <c r="M140" s="100"/>
      <c r="N140" s="100"/>
      <c r="O140" s="100"/>
      <c r="P140" s="102">
        <f t="shared" si="29"/>
        <v>1</v>
      </c>
      <c r="Q140" s="102">
        <f t="shared" si="27"/>
        <v>0</v>
      </c>
      <c r="R140" s="102">
        <f t="shared" si="30"/>
        <v>0</v>
      </c>
      <c r="S140" s="102">
        <f t="shared" si="31"/>
        <v>0</v>
      </c>
      <c r="T140" s="102">
        <f t="shared" si="32"/>
        <v>0</v>
      </c>
      <c r="U140" s="102">
        <f t="shared" si="33"/>
        <v>7</v>
      </c>
      <c r="V140" s="102">
        <f t="shared" si="34"/>
        <v>0</v>
      </c>
      <c r="W140" s="102">
        <f t="shared" si="35"/>
        <v>0</v>
      </c>
      <c r="X140" s="102">
        <f t="shared" si="36"/>
        <v>0</v>
      </c>
      <c r="Y140" s="102">
        <f t="shared" si="28"/>
        <v>7</v>
      </c>
      <c r="Z140" s="100"/>
      <c r="AA140" s="100"/>
      <c r="AB140" s="100"/>
      <c r="AC140" s="100"/>
      <c r="AD140" s="100"/>
      <c r="AE140" s="100"/>
      <c r="AF140" s="100"/>
      <c r="AG140" s="100"/>
      <c r="AH140" s="100"/>
      <c r="AI140" s="100"/>
      <c r="AJ140" s="100"/>
      <c r="AK140" s="100"/>
      <c r="AL140" s="100"/>
      <c r="AM140" s="100"/>
      <c r="AN140" s="100"/>
      <c r="AO140" s="100"/>
      <c r="AP140" s="100"/>
      <c r="AQ140" s="100"/>
      <c r="AR140" s="100"/>
      <c r="AS140" s="100"/>
      <c r="AT140" s="100"/>
      <c r="AU140" s="100"/>
    </row>
    <row r="141" spans="3:47" ht="15.75" thickBot="1">
      <c r="C141" s="5" t="s">
        <v>105</v>
      </c>
      <c r="D141" s="18"/>
      <c r="E141" s="32" t="str">
        <f>IF(OR($D141="",$H141=""),"",$D141+$H141)</f>
        <v/>
      </c>
      <c r="F141" s="78">
        <v>1</v>
      </c>
      <c r="G141" s="2" t="s">
        <v>30</v>
      </c>
      <c r="H141" s="79">
        <f t="shared" si="25"/>
        <v>7</v>
      </c>
      <c r="I141" s="80">
        <v>5</v>
      </c>
      <c r="J141" s="100"/>
      <c r="K141" s="100" t="s">
        <v>105</v>
      </c>
      <c r="L141" s="100"/>
      <c r="M141" s="100"/>
      <c r="N141" s="100"/>
      <c r="O141" s="100"/>
      <c r="P141" s="102">
        <f t="shared" si="29"/>
        <v>1</v>
      </c>
      <c r="Q141" s="102">
        <f t="shared" si="27"/>
        <v>0</v>
      </c>
      <c r="R141" s="102">
        <f t="shared" si="30"/>
        <v>0</v>
      </c>
      <c r="S141" s="102">
        <f t="shared" si="31"/>
        <v>0</v>
      </c>
      <c r="T141" s="102">
        <f t="shared" si="32"/>
        <v>0</v>
      </c>
      <c r="U141" s="102">
        <f t="shared" si="33"/>
        <v>7</v>
      </c>
      <c r="V141" s="102">
        <f t="shared" si="34"/>
        <v>0</v>
      </c>
      <c r="W141" s="102">
        <f t="shared" si="35"/>
        <v>0</v>
      </c>
      <c r="X141" s="102">
        <f t="shared" si="36"/>
        <v>0</v>
      </c>
      <c r="Y141" s="102">
        <f t="shared" si="28"/>
        <v>7</v>
      </c>
      <c r="Z141" s="100"/>
      <c r="AA141" s="100"/>
      <c r="AB141" s="100"/>
      <c r="AC141" s="100"/>
      <c r="AD141" s="100"/>
      <c r="AE141" s="100"/>
      <c r="AF141" s="100"/>
      <c r="AG141" s="100"/>
      <c r="AH141" s="100"/>
      <c r="AI141" s="100"/>
      <c r="AJ141" s="100"/>
      <c r="AK141" s="100"/>
      <c r="AL141" s="100"/>
      <c r="AM141" s="100"/>
      <c r="AN141" s="100"/>
      <c r="AO141" s="100"/>
      <c r="AP141" s="100"/>
      <c r="AQ141" s="100"/>
      <c r="AR141" s="100"/>
      <c r="AS141" s="100"/>
      <c r="AT141" s="100"/>
      <c r="AU141" s="100"/>
    </row>
    <row r="142" spans="3:47" ht="15.75" thickBot="1">
      <c r="C142" s="5" t="s">
        <v>106</v>
      </c>
      <c r="D142" s="18"/>
      <c r="E142" s="32" t="str">
        <f t="shared" si="26"/>
        <v/>
      </c>
      <c r="F142" s="78">
        <v>1</v>
      </c>
      <c r="G142" s="2" t="s">
        <v>30</v>
      </c>
      <c r="H142" s="79">
        <f t="shared" si="25"/>
        <v>7</v>
      </c>
      <c r="I142" s="80">
        <v>1</v>
      </c>
      <c r="J142" s="100"/>
      <c r="K142" s="100" t="s">
        <v>106</v>
      </c>
      <c r="L142" s="100"/>
      <c r="M142" s="100"/>
      <c r="N142" s="100"/>
      <c r="O142" s="100"/>
      <c r="P142" s="102">
        <f t="shared" si="29"/>
        <v>1</v>
      </c>
      <c r="Q142" s="102">
        <f t="shared" si="27"/>
        <v>0</v>
      </c>
      <c r="R142" s="102">
        <f t="shared" si="30"/>
        <v>0</v>
      </c>
      <c r="S142" s="102">
        <f t="shared" si="31"/>
        <v>0</v>
      </c>
      <c r="T142" s="102">
        <f t="shared" si="32"/>
        <v>0</v>
      </c>
      <c r="U142" s="102">
        <f t="shared" si="33"/>
        <v>7</v>
      </c>
      <c r="V142" s="102">
        <f t="shared" si="34"/>
        <v>0</v>
      </c>
      <c r="W142" s="102">
        <f t="shared" si="35"/>
        <v>0</v>
      </c>
      <c r="X142" s="102">
        <f t="shared" si="36"/>
        <v>0</v>
      </c>
      <c r="Y142" s="102">
        <f t="shared" si="28"/>
        <v>7</v>
      </c>
      <c r="Z142" s="100"/>
      <c r="AA142" s="100"/>
      <c r="AB142" s="100"/>
      <c r="AC142" s="100"/>
      <c r="AD142" s="100"/>
      <c r="AE142" s="100"/>
      <c r="AF142" s="100"/>
      <c r="AG142" s="100"/>
      <c r="AH142" s="100"/>
      <c r="AI142" s="100"/>
      <c r="AJ142" s="100"/>
      <c r="AK142" s="100"/>
      <c r="AL142" s="100"/>
      <c r="AM142" s="100"/>
      <c r="AN142" s="100"/>
      <c r="AO142" s="100"/>
      <c r="AP142" s="100"/>
      <c r="AQ142" s="100"/>
      <c r="AR142" s="100"/>
      <c r="AS142" s="100"/>
      <c r="AT142" s="100"/>
      <c r="AU142" s="100"/>
    </row>
    <row r="143" spans="3:47" ht="15.75" thickBot="1">
      <c r="C143" s="5" t="s">
        <v>107</v>
      </c>
      <c r="D143" s="18"/>
      <c r="E143" s="32" t="str">
        <f t="shared" si="26"/>
        <v/>
      </c>
      <c r="F143" s="78">
        <v>1</v>
      </c>
      <c r="G143" s="2" t="s">
        <v>30</v>
      </c>
      <c r="H143" s="79">
        <f t="shared" si="25"/>
        <v>7</v>
      </c>
      <c r="I143" s="80">
        <v>5</v>
      </c>
      <c r="J143" s="100"/>
      <c r="K143" s="100" t="s">
        <v>107</v>
      </c>
      <c r="L143" s="100"/>
      <c r="M143" s="100"/>
      <c r="N143" s="100"/>
      <c r="O143" s="100"/>
      <c r="P143" s="102">
        <f t="shared" si="29"/>
        <v>1</v>
      </c>
      <c r="Q143" s="102">
        <f t="shared" si="27"/>
        <v>0</v>
      </c>
      <c r="R143" s="102">
        <f t="shared" si="30"/>
        <v>0</v>
      </c>
      <c r="S143" s="102">
        <f t="shared" si="31"/>
        <v>0</v>
      </c>
      <c r="T143" s="102">
        <f t="shared" si="32"/>
        <v>0</v>
      </c>
      <c r="U143" s="102">
        <f t="shared" si="33"/>
        <v>7</v>
      </c>
      <c r="V143" s="102">
        <f t="shared" si="34"/>
        <v>0</v>
      </c>
      <c r="W143" s="102">
        <f t="shared" si="35"/>
        <v>0</v>
      </c>
      <c r="X143" s="102">
        <f t="shared" si="36"/>
        <v>0</v>
      </c>
      <c r="Y143" s="102">
        <f t="shared" si="28"/>
        <v>7</v>
      </c>
      <c r="Z143" s="100"/>
      <c r="AA143" s="100"/>
      <c r="AB143" s="100"/>
      <c r="AC143" s="100"/>
      <c r="AD143" s="100"/>
      <c r="AE143" s="100"/>
      <c r="AF143" s="100"/>
      <c r="AG143" s="100"/>
      <c r="AH143" s="100"/>
      <c r="AI143" s="100"/>
      <c r="AJ143" s="100"/>
      <c r="AK143" s="100"/>
      <c r="AL143" s="100"/>
      <c r="AM143" s="100"/>
      <c r="AN143" s="100"/>
      <c r="AO143" s="100"/>
      <c r="AP143" s="100"/>
      <c r="AQ143" s="100"/>
      <c r="AR143" s="100"/>
      <c r="AS143" s="100"/>
      <c r="AT143" s="100"/>
      <c r="AU143" s="100"/>
    </row>
    <row r="144" spans="3:47" ht="15.75" thickBot="1">
      <c r="C144" s="5" t="s">
        <v>108</v>
      </c>
      <c r="D144" s="18"/>
      <c r="E144" s="32" t="str">
        <f t="shared" si="26"/>
        <v/>
      </c>
      <c r="F144" s="78">
        <v>1</v>
      </c>
      <c r="G144" s="2" t="s">
        <v>30</v>
      </c>
      <c r="H144" s="79">
        <f t="shared" si="25"/>
        <v>7</v>
      </c>
      <c r="I144" s="80">
        <v>2</v>
      </c>
      <c r="J144" s="100"/>
      <c r="K144" s="100" t="s">
        <v>108</v>
      </c>
      <c r="L144" s="100"/>
      <c r="M144" s="100"/>
      <c r="N144" s="100"/>
      <c r="O144" s="100"/>
      <c r="P144" s="102">
        <f t="shared" si="29"/>
        <v>1</v>
      </c>
      <c r="Q144" s="102">
        <f t="shared" si="27"/>
        <v>0</v>
      </c>
      <c r="R144" s="102">
        <f t="shared" si="30"/>
        <v>0</v>
      </c>
      <c r="S144" s="102">
        <f t="shared" si="31"/>
        <v>0</v>
      </c>
      <c r="T144" s="102">
        <f t="shared" si="32"/>
        <v>0</v>
      </c>
      <c r="U144" s="102">
        <f t="shared" si="33"/>
        <v>7</v>
      </c>
      <c r="V144" s="102">
        <f t="shared" si="34"/>
        <v>0</v>
      </c>
      <c r="W144" s="102">
        <f t="shared" si="35"/>
        <v>0</v>
      </c>
      <c r="X144" s="102">
        <f t="shared" si="36"/>
        <v>0</v>
      </c>
      <c r="Y144" s="102">
        <f t="shared" si="28"/>
        <v>7</v>
      </c>
      <c r="Z144" s="100"/>
      <c r="AA144" s="100"/>
      <c r="AB144" s="100"/>
      <c r="AC144" s="100"/>
      <c r="AD144" s="100"/>
      <c r="AE144" s="100"/>
      <c r="AF144" s="100"/>
      <c r="AG144" s="100"/>
      <c r="AH144" s="100"/>
      <c r="AI144" s="100"/>
      <c r="AJ144" s="100"/>
      <c r="AK144" s="100"/>
      <c r="AL144" s="100"/>
      <c r="AM144" s="100"/>
      <c r="AN144" s="100"/>
      <c r="AO144" s="100"/>
      <c r="AP144" s="100"/>
      <c r="AQ144" s="100"/>
      <c r="AR144" s="100"/>
      <c r="AS144" s="100"/>
      <c r="AT144" s="100"/>
      <c r="AU144" s="100"/>
    </row>
    <row r="145" spans="3:47" ht="15.75" thickBot="1">
      <c r="C145" s="5" t="s">
        <v>109</v>
      </c>
      <c r="D145" s="18"/>
      <c r="E145" s="32" t="str">
        <f t="shared" si="26"/>
        <v/>
      </c>
      <c r="F145" s="78">
        <v>1</v>
      </c>
      <c r="G145" s="2" t="s">
        <v>30</v>
      </c>
      <c r="H145" s="79">
        <f t="shared" si="25"/>
        <v>7</v>
      </c>
      <c r="I145" s="80">
        <v>20</v>
      </c>
      <c r="J145" s="100"/>
      <c r="K145" s="100" t="s">
        <v>109</v>
      </c>
      <c r="L145" s="100"/>
      <c r="M145" s="100"/>
      <c r="N145" s="100"/>
      <c r="O145" s="100"/>
      <c r="P145" s="102">
        <f t="shared" si="29"/>
        <v>1</v>
      </c>
      <c r="Q145" s="102">
        <f t="shared" si="27"/>
        <v>0</v>
      </c>
      <c r="R145" s="102">
        <f t="shared" si="30"/>
        <v>0</v>
      </c>
      <c r="S145" s="102">
        <f t="shared" si="31"/>
        <v>0</v>
      </c>
      <c r="T145" s="102">
        <f t="shared" si="32"/>
        <v>0</v>
      </c>
      <c r="U145" s="102">
        <f t="shared" si="33"/>
        <v>7</v>
      </c>
      <c r="V145" s="102">
        <f t="shared" si="34"/>
        <v>0</v>
      </c>
      <c r="W145" s="102">
        <f t="shared" si="35"/>
        <v>0</v>
      </c>
      <c r="X145" s="102">
        <f t="shared" si="36"/>
        <v>0</v>
      </c>
      <c r="Y145" s="102">
        <f t="shared" si="28"/>
        <v>7</v>
      </c>
      <c r="Z145" s="100"/>
      <c r="AA145" s="100"/>
      <c r="AB145" s="100"/>
      <c r="AC145" s="100"/>
      <c r="AD145" s="100"/>
      <c r="AE145" s="100"/>
      <c r="AF145" s="100"/>
      <c r="AG145" s="100"/>
      <c r="AH145" s="100"/>
      <c r="AI145" s="100"/>
      <c r="AJ145" s="100"/>
      <c r="AK145" s="100"/>
      <c r="AL145" s="100"/>
      <c r="AM145" s="100"/>
      <c r="AN145" s="100"/>
      <c r="AO145" s="100"/>
      <c r="AP145" s="100"/>
      <c r="AQ145" s="100"/>
      <c r="AR145" s="100"/>
      <c r="AS145" s="100"/>
      <c r="AT145" s="100"/>
      <c r="AU145" s="100"/>
    </row>
    <row r="146" spans="3:47" ht="15.75" thickBot="1">
      <c r="C146" s="5" t="s">
        <v>110</v>
      </c>
      <c r="D146" s="18"/>
      <c r="E146" s="32" t="str">
        <f t="shared" si="26"/>
        <v/>
      </c>
      <c r="F146" s="78">
        <v>0.5</v>
      </c>
      <c r="G146" s="2" t="s">
        <v>6</v>
      </c>
      <c r="H146" s="79">
        <f t="shared" si="25"/>
        <v>15</v>
      </c>
      <c r="I146" s="80">
        <v>20</v>
      </c>
      <c r="J146" s="100"/>
      <c r="K146" s="100" t="s">
        <v>110</v>
      </c>
      <c r="L146" s="100"/>
      <c r="M146" s="100"/>
      <c r="N146" s="100"/>
      <c r="O146" s="100"/>
      <c r="P146" s="102">
        <f t="shared" si="29"/>
        <v>0</v>
      </c>
      <c r="Q146" s="102">
        <f t="shared" si="27"/>
        <v>1</v>
      </c>
      <c r="R146" s="102">
        <f t="shared" si="30"/>
        <v>0</v>
      </c>
      <c r="S146" s="102">
        <f t="shared" si="31"/>
        <v>0</v>
      </c>
      <c r="T146" s="102">
        <f t="shared" si="32"/>
        <v>0</v>
      </c>
      <c r="U146" s="102">
        <f t="shared" si="33"/>
        <v>0</v>
      </c>
      <c r="V146" s="102">
        <f t="shared" si="34"/>
        <v>15</v>
      </c>
      <c r="W146" s="102">
        <f t="shared" si="35"/>
        <v>0</v>
      </c>
      <c r="X146" s="102">
        <f t="shared" si="36"/>
        <v>0</v>
      </c>
      <c r="Y146" s="102">
        <f t="shared" si="28"/>
        <v>15</v>
      </c>
      <c r="Z146" s="100"/>
      <c r="AA146" s="100"/>
      <c r="AB146" s="100"/>
      <c r="AC146" s="100"/>
      <c r="AD146" s="100"/>
      <c r="AE146" s="100"/>
      <c r="AF146" s="100"/>
      <c r="AG146" s="100"/>
      <c r="AH146" s="100"/>
      <c r="AI146" s="100"/>
      <c r="AJ146" s="100"/>
      <c r="AK146" s="100"/>
      <c r="AL146" s="100"/>
      <c r="AM146" s="100"/>
      <c r="AN146" s="100"/>
      <c r="AO146" s="100"/>
      <c r="AP146" s="100"/>
      <c r="AQ146" s="100"/>
      <c r="AR146" s="100"/>
      <c r="AS146" s="100"/>
      <c r="AT146" s="100"/>
      <c r="AU146" s="100"/>
    </row>
    <row r="147" spans="3:47" ht="15.75" thickBot="1">
      <c r="C147" s="5" t="s">
        <v>111</v>
      </c>
      <c r="D147" s="18"/>
      <c r="E147" s="32" t="str">
        <f t="shared" si="26"/>
        <v/>
      </c>
      <c r="F147" s="78">
        <v>0.5</v>
      </c>
      <c r="G147" s="2" t="s">
        <v>6</v>
      </c>
      <c r="H147" s="79">
        <f t="shared" si="25"/>
        <v>15</v>
      </c>
      <c r="I147" s="80">
        <v>10</v>
      </c>
      <c r="J147" s="100"/>
      <c r="K147" s="100" t="s">
        <v>111</v>
      </c>
      <c r="L147" s="100"/>
      <c r="M147" s="100"/>
      <c r="N147" s="100"/>
      <c r="O147" s="100"/>
      <c r="P147" s="102">
        <f t="shared" si="29"/>
        <v>0</v>
      </c>
      <c r="Q147" s="102">
        <f t="shared" si="27"/>
        <v>1</v>
      </c>
      <c r="R147" s="102">
        <f t="shared" si="30"/>
        <v>0</v>
      </c>
      <c r="S147" s="102">
        <f t="shared" si="31"/>
        <v>0</v>
      </c>
      <c r="T147" s="102">
        <f t="shared" si="32"/>
        <v>0</v>
      </c>
      <c r="U147" s="102">
        <f t="shared" si="33"/>
        <v>0</v>
      </c>
      <c r="V147" s="102">
        <f t="shared" si="34"/>
        <v>15</v>
      </c>
      <c r="W147" s="102">
        <f t="shared" si="35"/>
        <v>0</v>
      </c>
      <c r="X147" s="102">
        <f t="shared" si="36"/>
        <v>0</v>
      </c>
      <c r="Y147" s="102">
        <f t="shared" si="28"/>
        <v>15</v>
      </c>
      <c r="Z147" s="100"/>
      <c r="AA147" s="100"/>
      <c r="AB147" s="100"/>
      <c r="AC147" s="100"/>
      <c r="AD147" s="100"/>
      <c r="AE147" s="100"/>
      <c r="AF147" s="100"/>
      <c r="AG147" s="100"/>
      <c r="AH147" s="100"/>
      <c r="AI147" s="100"/>
      <c r="AJ147" s="100"/>
      <c r="AK147" s="100"/>
      <c r="AL147" s="100"/>
      <c r="AM147" s="100"/>
      <c r="AN147" s="100"/>
      <c r="AO147" s="100"/>
      <c r="AP147" s="100"/>
      <c r="AQ147" s="100"/>
      <c r="AR147" s="100"/>
      <c r="AS147" s="100"/>
      <c r="AT147" s="100"/>
      <c r="AU147" s="100"/>
    </row>
    <row r="148" spans="3:47" ht="15.75" thickBot="1">
      <c r="C148" s="5" t="s">
        <v>112</v>
      </c>
      <c r="D148" s="18"/>
      <c r="E148" s="32" t="str">
        <f t="shared" si="26"/>
        <v/>
      </c>
      <c r="F148" s="78">
        <v>1</v>
      </c>
      <c r="G148" s="2" t="s">
        <v>30</v>
      </c>
      <c r="H148" s="79">
        <f t="shared" si="25"/>
        <v>7</v>
      </c>
      <c r="I148" s="80">
        <v>2</v>
      </c>
      <c r="J148" s="100"/>
      <c r="K148" s="100" t="s">
        <v>112</v>
      </c>
      <c r="L148" s="100"/>
      <c r="M148" s="100"/>
      <c r="N148" s="100"/>
      <c r="O148" s="100"/>
      <c r="P148" s="102">
        <f t="shared" si="29"/>
        <v>1</v>
      </c>
      <c r="Q148" s="102">
        <f t="shared" si="27"/>
        <v>0</v>
      </c>
      <c r="R148" s="102">
        <f t="shared" si="30"/>
        <v>0</v>
      </c>
      <c r="S148" s="102">
        <f t="shared" si="31"/>
        <v>0</v>
      </c>
      <c r="T148" s="102">
        <f t="shared" si="32"/>
        <v>0</v>
      </c>
      <c r="U148" s="102">
        <f t="shared" si="33"/>
        <v>7</v>
      </c>
      <c r="V148" s="102">
        <f t="shared" si="34"/>
        <v>0</v>
      </c>
      <c r="W148" s="102">
        <f t="shared" si="35"/>
        <v>0</v>
      </c>
      <c r="X148" s="102">
        <f t="shared" si="36"/>
        <v>0</v>
      </c>
      <c r="Y148" s="102">
        <f t="shared" si="28"/>
        <v>7</v>
      </c>
      <c r="Z148" s="100"/>
      <c r="AA148" s="100"/>
      <c r="AB148" s="100"/>
      <c r="AC148" s="100"/>
      <c r="AD148" s="100"/>
      <c r="AE148" s="100"/>
      <c r="AF148" s="100"/>
      <c r="AG148" s="100"/>
      <c r="AH148" s="100"/>
      <c r="AI148" s="100"/>
      <c r="AJ148" s="100"/>
      <c r="AK148" s="100"/>
      <c r="AL148" s="100"/>
      <c r="AM148" s="100"/>
      <c r="AN148" s="100"/>
      <c r="AO148" s="100"/>
      <c r="AP148" s="100"/>
      <c r="AQ148" s="100"/>
      <c r="AR148" s="100"/>
      <c r="AS148" s="100"/>
      <c r="AT148" s="100"/>
      <c r="AU148" s="100"/>
    </row>
    <row r="149" spans="3:47" ht="15.75" thickBot="1">
      <c r="C149" s="5" t="s">
        <v>113</v>
      </c>
      <c r="D149" s="32"/>
      <c r="E149" s="32" t="str">
        <f t="shared" si="26"/>
        <v/>
      </c>
      <c r="F149" s="78">
        <v>1</v>
      </c>
      <c r="G149" s="2" t="s">
        <v>30</v>
      </c>
      <c r="H149" s="79">
        <f t="shared" ref="H149:H173" si="37">IF(Y149&gt;0,Y149,"")</f>
        <v>7</v>
      </c>
      <c r="I149" s="80">
        <v>2</v>
      </c>
      <c r="J149" s="100"/>
      <c r="K149" s="100" t="s">
        <v>113</v>
      </c>
      <c r="L149" s="100"/>
      <c r="M149" s="100"/>
      <c r="N149" s="100"/>
      <c r="O149" s="100"/>
      <c r="P149" s="102">
        <f t="shared" si="29"/>
        <v>1</v>
      </c>
      <c r="Q149" s="102">
        <f t="shared" si="27"/>
        <v>0</v>
      </c>
      <c r="R149" s="102">
        <f t="shared" si="30"/>
        <v>0</v>
      </c>
      <c r="S149" s="102">
        <f t="shared" si="31"/>
        <v>0</v>
      </c>
      <c r="T149" s="102">
        <f t="shared" si="32"/>
        <v>0</v>
      </c>
      <c r="U149" s="102">
        <f t="shared" si="33"/>
        <v>7</v>
      </c>
      <c r="V149" s="102">
        <f t="shared" si="34"/>
        <v>0</v>
      </c>
      <c r="W149" s="102">
        <f t="shared" si="35"/>
        <v>0</v>
      </c>
      <c r="X149" s="102">
        <f t="shared" si="36"/>
        <v>0</v>
      </c>
      <c r="Y149" s="102">
        <f t="shared" si="28"/>
        <v>7</v>
      </c>
      <c r="Z149" s="100"/>
      <c r="AA149" s="100"/>
      <c r="AB149" s="100"/>
      <c r="AC149" s="100"/>
      <c r="AD149" s="100"/>
      <c r="AE149" s="100"/>
      <c r="AF149" s="100"/>
      <c r="AG149" s="100"/>
      <c r="AH149" s="100"/>
      <c r="AI149" s="100"/>
      <c r="AJ149" s="100"/>
      <c r="AK149" s="100"/>
      <c r="AL149" s="100"/>
      <c r="AM149" s="100"/>
      <c r="AN149" s="100"/>
      <c r="AO149" s="100"/>
      <c r="AP149" s="100"/>
      <c r="AQ149" s="100"/>
      <c r="AR149" s="100"/>
      <c r="AS149" s="100"/>
      <c r="AT149" s="100"/>
      <c r="AU149" s="100"/>
    </row>
    <row r="150" spans="3:47" ht="15.75" thickBot="1">
      <c r="C150" s="5" t="s">
        <v>114</v>
      </c>
      <c r="D150" s="32"/>
      <c r="E150" s="32" t="str">
        <f t="shared" si="26"/>
        <v/>
      </c>
      <c r="F150" s="78">
        <v>1</v>
      </c>
      <c r="G150" s="2" t="s">
        <v>30</v>
      </c>
      <c r="H150" s="79">
        <f t="shared" si="37"/>
        <v>7</v>
      </c>
      <c r="I150" s="80">
        <v>5</v>
      </c>
      <c r="J150" s="100"/>
      <c r="K150" s="100" t="s">
        <v>114</v>
      </c>
      <c r="L150" s="100"/>
      <c r="M150" s="100"/>
      <c r="N150" s="100"/>
      <c r="O150" s="100"/>
      <c r="P150" s="102">
        <f t="shared" si="29"/>
        <v>1</v>
      </c>
      <c r="Q150" s="102">
        <f t="shared" si="27"/>
        <v>0</v>
      </c>
      <c r="R150" s="102">
        <f t="shared" si="30"/>
        <v>0</v>
      </c>
      <c r="S150" s="102">
        <f t="shared" si="31"/>
        <v>0</v>
      </c>
      <c r="T150" s="102">
        <f t="shared" si="32"/>
        <v>0</v>
      </c>
      <c r="U150" s="102">
        <f t="shared" si="33"/>
        <v>7</v>
      </c>
      <c r="V150" s="102">
        <f t="shared" si="34"/>
        <v>0</v>
      </c>
      <c r="W150" s="102">
        <f t="shared" si="35"/>
        <v>0</v>
      </c>
      <c r="X150" s="102">
        <f t="shared" si="36"/>
        <v>0</v>
      </c>
      <c r="Y150" s="102">
        <f t="shared" si="28"/>
        <v>7</v>
      </c>
      <c r="Z150" s="100"/>
      <c r="AA150" s="100"/>
      <c r="AB150" s="100"/>
      <c r="AC150" s="100"/>
      <c r="AD150" s="100"/>
      <c r="AE150" s="100"/>
      <c r="AF150" s="100"/>
      <c r="AG150" s="100"/>
      <c r="AH150" s="100"/>
      <c r="AI150" s="100"/>
      <c r="AJ150" s="100"/>
      <c r="AK150" s="100"/>
      <c r="AL150" s="100"/>
      <c r="AM150" s="100"/>
      <c r="AN150" s="100"/>
      <c r="AO150" s="100"/>
      <c r="AP150" s="100"/>
      <c r="AQ150" s="100"/>
      <c r="AR150" s="100"/>
      <c r="AS150" s="100"/>
      <c r="AT150" s="100"/>
      <c r="AU150" s="100"/>
    </row>
    <row r="151" spans="3:47" ht="15.75" thickBot="1">
      <c r="C151" s="5" t="s">
        <v>115</v>
      </c>
      <c r="D151" s="32"/>
      <c r="E151" s="32" t="str">
        <f t="shared" si="26"/>
        <v/>
      </c>
      <c r="F151" s="78">
        <v>1</v>
      </c>
      <c r="G151" s="2" t="s">
        <v>30</v>
      </c>
      <c r="H151" s="79">
        <f t="shared" si="37"/>
        <v>7</v>
      </c>
      <c r="I151" s="80">
        <v>5</v>
      </c>
      <c r="J151" s="100"/>
      <c r="K151" s="100" t="s">
        <v>115</v>
      </c>
      <c r="L151" s="100"/>
      <c r="M151" s="100"/>
      <c r="N151" s="100"/>
      <c r="O151" s="100"/>
      <c r="P151" s="102">
        <f t="shared" si="29"/>
        <v>1</v>
      </c>
      <c r="Q151" s="102">
        <f t="shared" si="27"/>
        <v>0</v>
      </c>
      <c r="R151" s="102">
        <f t="shared" si="30"/>
        <v>0</v>
      </c>
      <c r="S151" s="102">
        <f t="shared" si="31"/>
        <v>0</v>
      </c>
      <c r="T151" s="102">
        <f t="shared" si="32"/>
        <v>0</v>
      </c>
      <c r="U151" s="102">
        <f t="shared" si="33"/>
        <v>7</v>
      </c>
      <c r="V151" s="102">
        <f t="shared" si="34"/>
        <v>0</v>
      </c>
      <c r="W151" s="102">
        <f t="shared" si="35"/>
        <v>0</v>
      </c>
      <c r="X151" s="102">
        <f t="shared" si="36"/>
        <v>0</v>
      </c>
      <c r="Y151" s="102">
        <f t="shared" si="28"/>
        <v>7</v>
      </c>
      <c r="Z151" s="100"/>
      <c r="AA151" s="100"/>
      <c r="AB151" s="100"/>
      <c r="AC151" s="100"/>
      <c r="AD151" s="100"/>
      <c r="AE151" s="100"/>
      <c r="AF151" s="100"/>
      <c r="AG151" s="100"/>
      <c r="AH151" s="100"/>
      <c r="AI151" s="100"/>
      <c r="AJ151" s="100"/>
      <c r="AK151" s="100"/>
      <c r="AL151" s="100"/>
      <c r="AM151" s="100"/>
      <c r="AN151" s="100"/>
      <c r="AO151" s="100"/>
      <c r="AP151" s="100"/>
      <c r="AQ151" s="100"/>
      <c r="AR151" s="100"/>
      <c r="AS151" s="100"/>
      <c r="AT151" s="100"/>
      <c r="AU151" s="100"/>
    </row>
    <row r="152" spans="3:47" ht="15.75" thickBot="1">
      <c r="C152" s="5" t="s">
        <v>116</v>
      </c>
      <c r="D152" s="32"/>
      <c r="E152" s="32" t="str">
        <f t="shared" si="26"/>
        <v/>
      </c>
      <c r="F152" s="78">
        <v>1</v>
      </c>
      <c r="G152" s="2" t="s">
        <v>30</v>
      </c>
      <c r="H152" s="79">
        <f t="shared" si="37"/>
        <v>7</v>
      </c>
      <c r="I152" s="80">
        <v>5</v>
      </c>
      <c r="J152" s="100"/>
      <c r="K152" s="100" t="s">
        <v>116</v>
      </c>
      <c r="L152" s="100"/>
      <c r="M152" s="100"/>
      <c r="N152" s="100"/>
      <c r="O152" s="100"/>
      <c r="P152" s="102">
        <f t="shared" si="29"/>
        <v>1</v>
      </c>
      <c r="Q152" s="102">
        <f t="shared" si="27"/>
        <v>0</v>
      </c>
      <c r="R152" s="102">
        <f t="shared" si="30"/>
        <v>0</v>
      </c>
      <c r="S152" s="102">
        <f t="shared" si="31"/>
        <v>0</v>
      </c>
      <c r="T152" s="102">
        <f t="shared" si="32"/>
        <v>0</v>
      </c>
      <c r="U152" s="102">
        <f t="shared" si="33"/>
        <v>7</v>
      </c>
      <c r="V152" s="102">
        <f t="shared" si="34"/>
        <v>0</v>
      </c>
      <c r="W152" s="102">
        <f t="shared" si="35"/>
        <v>0</v>
      </c>
      <c r="X152" s="102">
        <f t="shared" si="36"/>
        <v>0</v>
      </c>
      <c r="Y152" s="102">
        <f t="shared" si="28"/>
        <v>7</v>
      </c>
      <c r="Z152" s="100"/>
      <c r="AA152" s="100"/>
      <c r="AB152" s="100"/>
      <c r="AC152" s="100"/>
      <c r="AD152" s="100"/>
      <c r="AE152" s="100"/>
      <c r="AF152" s="100"/>
      <c r="AG152" s="100"/>
      <c r="AH152" s="100"/>
      <c r="AI152" s="100"/>
      <c r="AJ152" s="100"/>
      <c r="AK152" s="100"/>
      <c r="AL152" s="100"/>
      <c r="AM152" s="100"/>
      <c r="AN152" s="100"/>
      <c r="AO152" s="100"/>
      <c r="AP152" s="100"/>
      <c r="AQ152" s="100"/>
      <c r="AR152" s="100"/>
      <c r="AS152" s="100"/>
      <c r="AT152" s="100"/>
      <c r="AU152" s="100"/>
    </row>
    <row r="153" spans="3:47" ht="15.75" thickBot="1">
      <c r="C153" s="5" t="s">
        <v>117</v>
      </c>
      <c r="D153" s="32"/>
      <c r="E153" s="32" t="str">
        <f t="shared" si="26"/>
        <v/>
      </c>
      <c r="F153" s="78">
        <v>1</v>
      </c>
      <c r="G153" s="2" t="s">
        <v>30</v>
      </c>
      <c r="H153" s="79">
        <f t="shared" si="37"/>
        <v>7</v>
      </c>
      <c r="I153" s="80">
        <v>5</v>
      </c>
      <c r="J153" s="100"/>
      <c r="K153" s="100" t="s">
        <v>117</v>
      </c>
      <c r="L153" s="100"/>
      <c r="M153" s="100"/>
      <c r="N153" s="100"/>
      <c r="O153" s="100"/>
      <c r="P153" s="102">
        <f t="shared" si="29"/>
        <v>1</v>
      </c>
      <c r="Q153" s="102">
        <f t="shared" si="27"/>
        <v>0</v>
      </c>
      <c r="R153" s="102">
        <f t="shared" si="30"/>
        <v>0</v>
      </c>
      <c r="S153" s="102">
        <f t="shared" si="31"/>
        <v>0</v>
      </c>
      <c r="T153" s="102">
        <f t="shared" si="32"/>
        <v>0</v>
      </c>
      <c r="U153" s="102">
        <f t="shared" si="33"/>
        <v>7</v>
      </c>
      <c r="V153" s="102">
        <f t="shared" si="34"/>
        <v>0</v>
      </c>
      <c r="W153" s="102">
        <f t="shared" si="35"/>
        <v>0</v>
      </c>
      <c r="X153" s="102">
        <f t="shared" si="36"/>
        <v>0</v>
      </c>
      <c r="Y153" s="102">
        <f t="shared" si="28"/>
        <v>7</v>
      </c>
      <c r="Z153" s="100"/>
      <c r="AA153" s="100"/>
      <c r="AB153" s="100"/>
      <c r="AC153" s="100"/>
      <c r="AD153" s="100"/>
      <c r="AE153" s="100"/>
      <c r="AF153" s="100"/>
      <c r="AG153" s="100"/>
      <c r="AH153" s="100"/>
      <c r="AI153" s="100"/>
      <c r="AJ153" s="100"/>
      <c r="AK153" s="100"/>
      <c r="AL153" s="100"/>
      <c r="AM153" s="100"/>
      <c r="AN153" s="100"/>
      <c r="AO153" s="100"/>
      <c r="AP153" s="100"/>
      <c r="AQ153" s="100"/>
      <c r="AR153" s="100"/>
      <c r="AS153" s="100"/>
      <c r="AT153" s="100"/>
      <c r="AU153" s="100"/>
    </row>
    <row r="154" spans="3:47" ht="15.75" thickBot="1">
      <c r="C154" s="5" t="s">
        <v>118</v>
      </c>
      <c r="D154" s="32"/>
      <c r="E154" s="32" t="str">
        <f t="shared" si="26"/>
        <v/>
      </c>
      <c r="F154" s="78">
        <v>1</v>
      </c>
      <c r="G154" s="2" t="s">
        <v>30</v>
      </c>
      <c r="H154" s="79">
        <f t="shared" si="37"/>
        <v>7</v>
      </c>
      <c r="I154" s="80">
        <v>1</v>
      </c>
      <c r="J154" s="100"/>
      <c r="K154" s="100" t="s">
        <v>118</v>
      </c>
      <c r="L154" s="100"/>
      <c r="M154" s="100"/>
      <c r="N154" s="100"/>
      <c r="O154" s="100"/>
      <c r="P154" s="102">
        <f t="shared" si="29"/>
        <v>1</v>
      </c>
      <c r="Q154" s="102">
        <f t="shared" si="27"/>
        <v>0</v>
      </c>
      <c r="R154" s="102">
        <f t="shared" si="30"/>
        <v>0</v>
      </c>
      <c r="S154" s="102">
        <f t="shared" si="31"/>
        <v>0</v>
      </c>
      <c r="T154" s="102">
        <f t="shared" si="32"/>
        <v>0</v>
      </c>
      <c r="U154" s="102">
        <f t="shared" si="33"/>
        <v>7</v>
      </c>
      <c r="V154" s="102">
        <f t="shared" si="34"/>
        <v>0</v>
      </c>
      <c r="W154" s="102">
        <f t="shared" si="35"/>
        <v>0</v>
      </c>
      <c r="X154" s="102">
        <f t="shared" si="36"/>
        <v>0</v>
      </c>
      <c r="Y154" s="102">
        <f t="shared" si="28"/>
        <v>7</v>
      </c>
      <c r="Z154" s="100"/>
      <c r="AA154" s="100"/>
      <c r="AB154" s="100"/>
      <c r="AC154" s="100"/>
      <c r="AD154" s="100"/>
      <c r="AE154" s="100"/>
      <c r="AF154" s="100"/>
      <c r="AG154" s="100"/>
      <c r="AH154" s="100"/>
      <c r="AI154" s="100"/>
      <c r="AJ154" s="100"/>
      <c r="AK154" s="100"/>
      <c r="AL154" s="100"/>
      <c r="AM154" s="100"/>
      <c r="AN154" s="100"/>
      <c r="AO154" s="100"/>
      <c r="AP154" s="100"/>
      <c r="AQ154" s="100"/>
      <c r="AR154" s="100"/>
      <c r="AS154" s="100"/>
      <c r="AT154" s="100"/>
      <c r="AU154" s="100"/>
    </row>
    <row r="155" spans="3:47" ht="15.75" thickBot="1">
      <c r="C155" s="5" t="s">
        <v>119</v>
      </c>
      <c r="D155" s="32"/>
      <c r="E155" s="32" t="str">
        <f t="shared" si="26"/>
        <v/>
      </c>
      <c r="F155" s="78">
        <v>1</v>
      </c>
      <c r="G155" s="2" t="s">
        <v>6</v>
      </c>
      <c r="H155" s="79">
        <f t="shared" si="37"/>
        <v>30</v>
      </c>
      <c r="I155" s="80">
        <v>15</v>
      </c>
      <c r="J155" s="100"/>
      <c r="K155" s="100" t="s">
        <v>119</v>
      </c>
      <c r="L155" s="100"/>
      <c r="M155" s="100"/>
      <c r="N155" s="100"/>
      <c r="O155" s="100"/>
      <c r="P155" s="102">
        <f t="shared" si="29"/>
        <v>0</v>
      </c>
      <c r="Q155" s="102">
        <f t="shared" si="27"/>
        <v>1</v>
      </c>
      <c r="R155" s="102">
        <f t="shared" si="30"/>
        <v>0</v>
      </c>
      <c r="S155" s="102">
        <f t="shared" si="31"/>
        <v>0</v>
      </c>
      <c r="T155" s="102">
        <f t="shared" si="32"/>
        <v>0</v>
      </c>
      <c r="U155" s="102">
        <f t="shared" si="33"/>
        <v>0</v>
      </c>
      <c r="V155" s="102">
        <f t="shared" si="34"/>
        <v>30</v>
      </c>
      <c r="W155" s="102">
        <f t="shared" si="35"/>
        <v>0</v>
      </c>
      <c r="X155" s="102">
        <f t="shared" si="36"/>
        <v>0</v>
      </c>
      <c r="Y155" s="102">
        <f t="shared" si="28"/>
        <v>30</v>
      </c>
      <c r="Z155" s="100"/>
      <c r="AA155" s="100"/>
      <c r="AB155" s="100"/>
      <c r="AC155" s="100"/>
      <c r="AD155" s="100"/>
      <c r="AE155" s="100"/>
      <c r="AF155" s="100"/>
      <c r="AG155" s="100"/>
      <c r="AH155" s="100"/>
      <c r="AI155" s="100"/>
      <c r="AJ155" s="100"/>
      <c r="AK155" s="100"/>
      <c r="AL155" s="100"/>
      <c r="AM155" s="100"/>
      <c r="AN155" s="100"/>
      <c r="AO155" s="100"/>
      <c r="AP155" s="100"/>
      <c r="AQ155" s="100"/>
      <c r="AR155" s="100"/>
      <c r="AS155" s="100"/>
      <c r="AT155" s="100"/>
      <c r="AU155" s="100"/>
    </row>
    <row r="156" spans="3:47" ht="15.75" thickBot="1">
      <c r="C156" s="84"/>
      <c r="D156" s="75"/>
      <c r="E156" s="75" t="str">
        <f t="shared" si="26"/>
        <v/>
      </c>
      <c r="F156" s="81"/>
      <c r="G156" s="8"/>
      <c r="H156" s="9" t="str">
        <f t="shared" si="37"/>
        <v/>
      </c>
      <c r="I156" s="9" t="str">
        <f>IF(Y156&lt;0,"Z4","")</f>
        <v/>
      </c>
      <c r="J156" s="100"/>
      <c r="K156" s="100"/>
      <c r="L156" s="100"/>
      <c r="M156" s="100"/>
      <c r="N156" s="100"/>
      <c r="O156" s="100"/>
      <c r="P156" s="102">
        <f t="shared" si="29"/>
        <v>0</v>
      </c>
      <c r="Q156" s="102">
        <f t="shared" si="27"/>
        <v>0</v>
      </c>
      <c r="R156" s="102">
        <f t="shared" si="30"/>
        <v>0</v>
      </c>
      <c r="S156" s="102">
        <f t="shared" si="31"/>
        <v>0</v>
      </c>
      <c r="T156" s="102">
        <f t="shared" si="32"/>
        <v>0</v>
      </c>
      <c r="U156" s="102">
        <f t="shared" si="33"/>
        <v>0</v>
      </c>
      <c r="V156" s="102">
        <f t="shared" si="34"/>
        <v>0</v>
      </c>
      <c r="W156" s="102">
        <f t="shared" si="35"/>
        <v>0</v>
      </c>
      <c r="X156" s="102">
        <f t="shared" si="36"/>
        <v>0</v>
      </c>
      <c r="Y156" s="102">
        <f t="shared" si="28"/>
        <v>0</v>
      </c>
      <c r="Z156" s="100"/>
      <c r="AA156" s="100"/>
      <c r="AB156" s="100"/>
      <c r="AC156" s="100"/>
      <c r="AD156" s="100"/>
      <c r="AE156" s="100"/>
      <c r="AF156" s="100"/>
      <c r="AG156" s="100"/>
      <c r="AH156" s="100"/>
      <c r="AI156" s="100"/>
      <c r="AJ156" s="100"/>
      <c r="AK156" s="100"/>
      <c r="AL156" s="100"/>
      <c r="AM156" s="100"/>
      <c r="AN156" s="100"/>
      <c r="AO156" s="100"/>
      <c r="AP156" s="100"/>
      <c r="AQ156" s="100"/>
      <c r="AR156" s="100"/>
      <c r="AS156" s="100"/>
      <c r="AT156" s="100"/>
      <c r="AU156" s="100"/>
    </row>
    <row r="157" spans="3:47" ht="15.75" thickBot="1">
      <c r="C157" s="5" t="s">
        <v>88</v>
      </c>
      <c r="D157" s="18"/>
      <c r="E157" s="32" t="str">
        <f t="shared" si="26"/>
        <v/>
      </c>
      <c r="F157" s="78">
        <v>1</v>
      </c>
      <c r="G157" s="2" t="s">
        <v>30</v>
      </c>
      <c r="H157" s="79">
        <f t="shared" si="37"/>
        <v>7</v>
      </c>
      <c r="I157" s="80">
        <v>20</v>
      </c>
      <c r="J157" s="100"/>
      <c r="K157" s="100" t="s">
        <v>88</v>
      </c>
      <c r="L157" s="100"/>
      <c r="M157" s="100"/>
      <c r="N157" s="100"/>
      <c r="O157" s="100"/>
      <c r="P157" s="102">
        <f t="shared" si="29"/>
        <v>1</v>
      </c>
      <c r="Q157" s="102">
        <f t="shared" si="27"/>
        <v>0</v>
      </c>
      <c r="R157" s="102">
        <f t="shared" si="30"/>
        <v>0</v>
      </c>
      <c r="S157" s="102">
        <f t="shared" si="31"/>
        <v>0</v>
      </c>
      <c r="T157" s="102">
        <f t="shared" si="32"/>
        <v>0</v>
      </c>
      <c r="U157" s="102">
        <f t="shared" si="33"/>
        <v>7</v>
      </c>
      <c r="V157" s="102">
        <f t="shared" si="34"/>
        <v>0</v>
      </c>
      <c r="W157" s="102">
        <f t="shared" si="35"/>
        <v>0</v>
      </c>
      <c r="X157" s="102">
        <f t="shared" si="36"/>
        <v>0</v>
      </c>
      <c r="Y157" s="102">
        <f t="shared" si="28"/>
        <v>7</v>
      </c>
      <c r="Z157" s="100"/>
      <c r="AA157" s="100"/>
      <c r="AB157" s="100"/>
      <c r="AC157" s="100"/>
      <c r="AD157" s="100"/>
      <c r="AE157" s="100"/>
      <c r="AF157" s="100"/>
      <c r="AG157" s="100"/>
      <c r="AH157" s="100"/>
      <c r="AI157" s="100"/>
      <c r="AJ157" s="100"/>
      <c r="AK157" s="100"/>
      <c r="AL157" s="100"/>
      <c r="AM157" s="100"/>
      <c r="AN157" s="100"/>
      <c r="AO157" s="100"/>
      <c r="AP157" s="100"/>
      <c r="AQ157" s="100"/>
      <c r="AR157" s="100"/>
      <c r="AS157" s="100"/>
      <c r="AT157" s="100"/>
      <c r="AU157" s="100"/>
    </row>
    <row r="158" spans="3:47" ht="15.75" thickBot="1">
      <c r="C158" s="5" t="s">
        <v>89</v>
      </c>
      <c r="D158" s="18"/>
      <c r="E158" s="32" t="str">
        <f>IF(OR($D158="",$H158=""),"",$D158+$H158)</f>
        <v/>
      </c>
      <c r="F158" s="78">
        <v>1</v>
      </c>
      <c r="G158" s="2" t="s">
        <v>30</v>
      </c>
      <c r="H158" s="79">
        <f t="shared" si="37"/>
        <v>7</v>
      </c>
      <c r="I158" s="80">
        <v>5</v>
      </c>
      <c r="J158" s="100"/>
      <c r="K158" s="100" t="s">
        <v>89</v>
      </c>
      <c r="L158" s="100"/>
      <c r="M158" s="100"/>
      <c r="N158" s="100"/>
      <c r="O158" s="100"/>
      <c r="P158" s="102">
        <f t="shared" si="29"/>
        <v>1</v>
      </c>
      <c r="Q158" s="102">
        <f t="shared" si="27"/>
        <v>0</v>
      </c>
      <c r="R158" s="102">
        <f t="shared" si="30"/>
        <v>0</v>
      </c>
      <c r="S158" s="102">
        <f t="shared" si="31"/>
        <v>0</v>
      </c>
      <c r="T158" s="102">
        <f t="shared" si="32"/>
        <v>0</v>
      </c>
      <c r="U158" s="102">
        <f t="shared" si="33"/>
        <v>7</v>
      </c>
      <c r="V158" s="102">
        <f t="shared" si="34"/>
        <v>0</v>
      </c>
      <c r="W158" s="102">
        <f t="shared" si="35"/>
        <v>0</v>
      </c>
      <c r="X158" s="102">
        <f t="shared" si="36"/>
        <v>0</v>
      </c>
      <c r="Y158" s="102">
        <f t="shared" si="28"/>
        <v>7</v>
      </c>
      <c r="Z158" s="100"/>
      <c r="AA158" s="100"/>
      <c r="AB158" s="100"/>
      <c r="AC158" s="100"/>
      <c r="AD158" s="100"/>
      <c r="AE158" s="100"/>
      <c r="AF158" s="100"/>
      <c r="AG158" s="100"/>
      <c r="AH158" s="100"/>
      <c r="AI158" s="100"/>
      <c r="AJ158" s="100"/>
      <c r="AK158" s="100"/>
      <c r="AL158" s="100"/>
      <c r="AM158" s="100"/>
      <c r="AN158" s="100"/>
      <c r="AO158" s="100"/>
      <c r="AP158" s="100"/>
      <c r="AQ158" s="100"/>
      <c r="AR158" s="100"/>
      <c r="AS158" s="100"/>
      <c r="AT158" s="100"/>
      <c r="AU158" s="100"/>
    </row>
    <row r="159" spans="3:47" ht="15.75" thickBot="1">
      <c r="C159" s="5" t="s">
        <v>90</v>
      </c>
      <c r="D159" s="18"/>
      <c r="E159" s="32" t="str">
        <f t="shared" si="26"/>
        <v/>
      </c>
      <c r="F159" s="78">
        <v>1</v>
      </c>
      <c r="G159" s="2" t="s">
        <v>30</v>
      </c>
      <c r="H159" s="79">
        <f t="shared" si="37"/>
        <v>7</v>
      </c>
      <c r="I159" s="80">
        <v>1</v>
      </c>
      <c r="J159" s="100"/>
      <c r="K159" s="100" t="s">
        <v>90</v>
      </c>
      <c r="L159" s="100"/>
      <c r="M159" s="100"/>
      <c r="N159" s="100"/>
      <c r="O159" s="100"/>
      <c r="P159" s="102">
        <f t="shared" si="29"/>
        <v>1</v>
      </c>
      <c r="Q159" s="102">
        <f t="shared" si="27"/>
        <v>0</v>
      </c>
      <c r="R159" s="102">
        <f t="shared" si="30"/>
        <v>0</v>
      </c>
      <c r="S159" s="102">
        <f t="shared" si="31"/>
        <v>0</v>
      </c>
      <c r="T159" s="102">
        <f t="shared" si="32"/>
        <v>0</v>
      </c>
      <c r="U159" s="102">
        <f t="shared" si="33"/>
        <v>7</v>
      </c>
      <c r="V159" s="102">
        <f t="shared" si="34"/>
        <v>0</v>
      </c>
      <c r="W159" s="102">
        <f t="shared" si="35"/>
        <v>0</v>
      </c>
      <c r="X159" s="102">
        <f t="shared" si="36"/>
        <v>0</v>
      </c>
      <c r="Y159" s="102">
        <f t="shared" si="28"/>
        <v>7</v>
      </c>
      <c r="Z159" s="100"/>
      <c r="AA159" s="100"/>
      <c r="AB159" s="100"/>
      <c r="AC159" s="100"/>
      <c r="AD159" s="100"/>
      <c r="AE159" s="100"/>
      <c r="AF159" s="100"/>
      <c r="AG159" s="100"/>
      <c r="AH159" s="100"/>
      <c r="AI159" s="100"/>
      <c r="AJ159" s="100"/>
      <c r="AK159" s="100"/>
      <c r="AL159" s="100"/>
      <c r="AM159" s="100"/>
      <c r="AN159" s="100"/>
      <c r="AO159" s="100"/>
      <c r="AP159" s="100"/>
      <c r="AQ159" s="100"/>
      <c r="AR159" s="100"/>
      <c r="AS159" s="100"/>
      <c r="AT159" s="100"/>
      <c r="AU159" s="100"/>
    </row>
    <row r="160" spans="3:47" ht="15.75" thickBot="1">
      <c r="C160" s="5" t="s">
        <v>91</v>
      </c>
      <c r="D160" s="18"/>
      <c r="E160" s="32" t="str">
        <f t="shared" si="26"/>
        <v/>
      </c>
      <c r="F160" s="78">
        <v>1</v>
      </c>
      <c r="G160" s="2" t="s">
        <v>30</v>
      </c>
      <c r="H160" s="79">
        <f t="shared" si="37"/>
        <v>7</v>
      </c>
      <c r="I160" s="80">
        <v>5</v>
      </c>
      <c r="J160" s="100"/>
      <c r="K160" s="100" t="s">
        <v>91</v>
      </c>
      <c r="L160" s="100"/>
      <c r="M160" s="100"/>
      <c r="N160" s="100"/>
      <c r="O160" s="100"/>
      <c r="P160" s="102">
        <f t="shared" si="29"/>
        <v>1</v>
      </c>
      <c r="Q160" s="102">
        <f t="shared" si="27"/>
        <v>0</v>
      </c>
      <c r="R160" s="102">
        <f t="shared" si="30"/>
        <v>0</v>
      </c>
      <c r="S160" s="102">
        <f t="shared" si="31"/>
        <v>0</v>
      </c>
      <c r="T160" s="102">
        <f t="shared" si="32"/>
        <v>0</v>
      </c>
      <c r="U160" s="102">
        <f t="shared" si="33"/>
        <v>7</v>
      </c>
      <c r="V160" s="102">
        <f t="shared" si="34"/>
        <v>0</v>
      </c>
      <c r="W160" s="102">
        <f t="shared" si="35"/>
        <v>0</v>
      </c>
      <c r="X160" s="102">
        <f t="shared" si="36"/>
        <v>0</v>
      </c>
      <c r="Y160" s="102">
        <f t="shared" si="28"/>
        <v>7</v>
      </c>
      <c r="Z160" s="100"/>
      <c r="AA160" s="100"/>
      <c r="AB160" s="100"/>
      <c r="AC160" s="100"/>
      <c r="AD160" s="100"/>
      <c r="AE160" s="100"/>
      <c r="AF160" s="100"/>
      <c r="AG160" s="100"/>
      <c r="AH160" s="100"/>
      <c r="AI160" s="100"/>
      <c r="AJ160" s="100"/>
      <c r="AK160" s="100"/>
      <c r="AL160" s="100"/>
      <c r="AM160" s="100"/>
      <c r="AN160" s="100"/>
      <c r="AO160" s="100"/>
      <c r="AP160" s="100"/>
      <c r="AQ160" s="100"/>
      <c r="AR160" s="100"/>
      <c r="AS160" s="100"/>
      <c r="AT160" s="100"/>
      <c r="AU160" s="100"/>
    </row>
    <row r="161" spans="3:47" ht="15.75" thickBot="1">
      <c r="C161" s="5" t="s">
        <v>92</v>
      </c>
      <c r="D161" s="18"/>
      <c r="E161" s="32" t="str">
        <f t="shared" si="26"/>
        <v/>
      </c>
      <c r="F161" s="78">
        <v>1</v>
      </c>
      <c r="G161" s="2" t="s">
        <v>30</v>
      </c>
      <c r="H161" s="79">
        <f t="shared" si="37"/>
        <v>7</v>
      </c>
      <c r="I161" s="80">
        <v>2</v>
      </c>
      <c r="J161" s="100"/>
      <c r="K161" s="100" t="s">
        <v>92</v>
      </c>
      <c r="L161" s="100"/>
      <c r="M161" s="100"/>
      <c r="N161" s="100"/>
      <c r="O161" s="100"/>
      <c r="P161" s="102">
        <f t="shared" si="29"/>
        <v>1</v>
      </c>
      <c r="Q161" s="102">
        <f t="shared" si="27"/>
        <v>0</v>
      </c>
      <c r="R161" s="102">
        <f t="shared" si="30"/>
        <v>0</v>
      </c>
      <c r="S161" s="102">
        <f t="shared" si="31"/>
        <v>0</v>
      </c>
      <c r="T161" s="102">
        <f t="shared" si="32"/>
        <v>0</v>
      </c>
      <c r="U161" s="102">
        <f t="shared" si="33"/>
        <v>7</v>
      </c>
      <c r="V161" s="102">
        <f t="shared" si="34"/>
        <v>0</v>
      </c>
      <c r="W161" s="102">
        <f t="shared" si="35"/>
        <v>0</v>
      </c>
      <c r="X161" s="102">
        <f t="shared" si="36"/>
        <v>0</v>
      </c>
      <c r="Y161" s="102">
        <f t="shared" si="28"/>
        <v>7</v>
      </c>
      <c r="Z161" s="100"/>
      <c r="AA161" s="100"/>
      <c r="AB161" s="100"/>
      <c r="AC161" s="100"/>
      <c r="AD161" s="100"/>
      <c r="AE161" s="100"/>
      <c r="AF161" s="100"/>
      <c r="AG161" s="100"/>
      <c r="AH161" s="100"/>
      <c r="AI161" s="100"/>
      <c r="AJ161" s="100"/>
      <c r="AK161" s="100"/>
      <c r="AL161" s="100"/>
      <c r="AM161" s="100"/>
      <c r="AN161" s="100"/>
      <c r="AO161" s="100"/>
      <c r="AP161" s="100"/>
      <c r="AQ161" s="100"/>
      <c r="AR161" s="100"/>
      <c r="AS161" s="100"/>
      <c r="AT161" s="100"/>
      <c r="AU161" s="100"/>
    </row>
    <row r="162" spans="3:47" ht="15.75" thickBot="1">
      <c r="C162" s="5" t="s">
        <v>93</v>
      </c>
      <c r="D162" s="18"/>
      <c r="E162" s="32" t="str">
        <f t="shared" si="26"/>
        <v/>
      </c>
      <c r="F162" s="78">
        <v>1</v>
      </c>
      <c r="G162" s="2" t="s">
        <v>30</v>
      </c>
      <c r="H162" s="79">
        <f t="shared" si="37"/>
        <v>7</v>
      </c>
      <c r="I162" s="80">
        <v>20</v>
      </c>
      <c r="J162" s="100"/>
      <c r="K162" s="100" t="s">
        <v>93</v>
      </c>
      <c r="L162" s="100"/>
      <c r="M162" s="100"/>
      <c r="N162" s="100"/>
      <c r="O162" s="100"/>
      <c r="P162" s="102">
        <f t="shared" si="29"/>
        <v>1</v>
      </c>
      <c r="Q162" s="102">
        <f t="shared" si="27"/>
        <v>0</v>
      </c>
      <c r="R162" s="102">
        <f t="shared" si="30"/>
        <v>0</v>
      </c>
      <c r="S162" s="102">
        <f t="shared" si="31"/>
        <v>0</v>
      </c>
      <c r="T162" s="102">
        <f t="shared" si="32"/>
        <v>0</v>
      </c>
      <c r="U162" s="102">
        <f t="shared" si="33"/>
        <v>7</v>
      </c>
      <c r="V162" s="102">
        <f t="shared" si="34"/>
        <v>0</v>
      </c>
      <c r="W162" s="102">
        <f t="shared" si="35"/>
        <v>0</v>
      </c>
      <c r="X162" s="102">
        <f t="shared" si="36"/>
        <v>0</v>
      </c>
      <c r="Y162" s="102">
        <f t="shared" si="28"/>
        <v>7</v>
      </c>
      <c r="Z162" s="100"/>
      <c r="AA162" s="100"/>
      <c r="AB162" s="100"/>
      <c r="AC162" s="100"/>
      <c r="AD162" s="100"/>
      <c r="AE162" s="100"/>
      <c r="AF162" s="100"/>
      <c r="AG162" s="100"/>
      <c r="AH162" s="100"/>
      <c r="AI162" s="100"/>
      <c r="AJ162" s="100"/>
      <c r="AK162" s="100"/>
      <c r="AL162" s="100"/>
      <c r="AM162" s="100"/>
      <c r="AN162" s="100"/>
      <c r="AO162" s="100"/>
      <c r="AP162" s="100"/>
      <c r="AQ162" s="100"/>
      <c r="AR162" s="100"/>
      <c r="AS162" s="100"/>
      <c r="AT162" s="100"/>
      <c r="AU162" s="100"/>
    </row>
    <row r="163" spans="3:47" ht="15.75" thickBot="1">
      <c r="C163" s="5" t="s">
        <v>94</v>
      </c>
      <c r="D163" s="18"/>
      <c r="E163" s="32" t="str">
        <f t="shared" si="26"/>
        <v/>
      </c>
      <c r="F163" s="78">
        <v>0.5</v>
      </c>
      <c r="G163" s="2" t="s">
        <v>6</v>
      </c>
      <c r="H163" s="79">
        <f t="shared" si="37"/>
        <v>15</v>
      </c>
      <c r="I163" s="80">
        <v>20</v>
      </c>
      <c r="J163" s="100"/>
      <c r="K163" s="100" t="s">
        <v>94</v>
      </c>
      <c r="L163" s="100"/>
      <c r="M163" s="100"/>
      <c r="N163" s="100"/>
      <c r="O163" s="100"/>
      <c r="P163" s="102">
        <f t="shared" si="29"/>
        <v>0</v>
      </c>
      <c r="Q163" s="102">
        <f t="shared" si="27"/>
        <v>1</v>
      </c>
      <c r="R163" s="102">
        <f t="shared" si="30"/>
        <v>0</v>
      </c>
      <c r="S163" s="102">
        <f t="shared" si="31"/>
        <v>0</v>
      </c>
      <c r="T163" s="102">
        <f t="shared" si="32"/>
        <v>0</v>
      </c>
      <c r="U163" s="102">
        <f t="shared" si="33"/>
        <v>0</v>
      </c>
      <c r="V163" s="102">
        <f t="shared" si="34"/>
        <v>15</v>
      </c>
      <c r="W163" s="102">
        <f t="shared" si="35"/>
        <v>0</v>
      </c>
      <c r="X163" s="102">
        <f t="shared" si="36"/>
        <v>0</v>
      </c>
      <c r="Y163" s="102">
        <f t="shared" si="28"/>
        <v>15</v>
      </c>
      <c r="Z163" s="100"/>
      <c r="AA163" s="100"/>
      <c r="AB163" s="100"/>
      <c r="AC163" s="100"/>
      <c r="AD163" s="100"/>
      <c r="AE163" s="100"/>
      <c r="AF163" s="100"/>
      <c r="AG163" s="100"/>
      <c r="AH163" s="100"/>
      <c r="AI163" s="100"/>
      <c r="AJ163" s="100"/>
      <c r="AK163" s="100"/>
      <c r="AL163" s="100"/>
      <c r="AM163" s="100"/>
      <c r="AN163" s="100"/>
      <c r="AO163" s="100"/>
      <c r="AP163" s="100"/>
      <c r="AQ163" s="100"/>
      <c r="AR163" s="100"/>
      <c r="AS163" s="100"/>
      <c r="AT163" s="100"/>
      <c r="AU163" s="100"/>
    </row>
    <row r="164" spans="3:47" ht="15.75" thickBot="1">
      <c r="C164" s="5" t="s">
        <v>95</v>
      </c>
      <c r="D164" s="18"/>
      <c r="E164" s="32" t="str">
        <f t="shared" si="26"/>
        <v/>
      </c>
      <c r="F164" s="78">
        <v>0.5</v>
      </c>
      <c r="G164" s="2" t="s">
        <v>6</v>
      </c>
      <c r="H164" s="79">
        <f t="shared" si="37"/>
        <v>15</v>
      </c>
      <c r="I164" s="80">
        <v>10</v>
      </c>
      <c r="J164" s="100"/>
      <c r="K164" s="100" t="s">
        <v>95</v>
      </c>
      <c r="L164" s="100"/>
      <c r="M164" s="100"/>
      <c r="N164" s="100"/>
      <c r="O164" s="100"/>
      <c r="P164" s="102">
        <f t="shared" si="29"/>
        <v>0</v>
      </c>
      <c r="Q164" s="102">
        <f t="shared" si="27"/>
        <v>1</v>
      </c>
      <c r="R164" s="102">
        <f t="shared" si="30"/>
        <v>0</v>
      </c>
      <c r="S164" s="102">
        <f t="shared" si="31"/>
        <v>0</v>
      </c>
      <c r="T164" s="102">
        <f t="shared" si="32"/>
        <v>0</v>
      </c>
      <c r="U164" s="102">
        <f t="shared" si="33"/>
        <v>0</v>
      </c>
      <c r="V164" s="102">
        <f t="shared" si="34"/>
        <v>15</v>
      </c>
      <c r="W164" s="102">
        <f t="shared" si="35"/>
        <v>0</v>
      </c>
      <c r="X164" s="102">
        <f t="shared" si="36"/>
        <v>0</v>
      </c>
      <c r="Y164" s="102">
        <f t="shared" si="28"/>
        <v>15</v>
      </c>
      <c r="Z164" s="100"/>
      <c r="AA164" s="100"/>
      <c r="AB164" s="100"/>
      <c r="AC164" s="100"/>
      <c r="AD164" s="100"/>
      <c r="AE164" s="100"/>
      <c r="AF164" s="100"/>
      <c r="AG164" s="100"/>
      <c r="AH164" s="100"/>
      <c r="AI164" s="100"/>
      <c r="AJ164" s="100"/>
      <c r="AK164" s="100"/>
      <c r="AL164" s="100"/>
      <c r="AM164" s="100"/>
      <c r="AN164" s="100"/>
      <c r="AO164" s="100"/>
      <c r="AP164" s="100"/>
      <c r="AQ164" s="100"/>
      <c r="AR164" s="100"/>
      <c r="AS164" s="100"/>
      <c r="AT164" s="100"/>
      <c r="AU164" s="100"/>
    </row>
    <row r="165" spans="3:47" ht="15.75" thickBot="1">
      <c r="C165" s="5" t="s">
        <v>96</v>
      </c>
      <c r="D165" s="18"/>
      <c r="E165" s="32" t="str">
        <f t="shared" si="26"/>
        <v/>
      </c>
      <c r="F165" s="78">
        <v>1</v>
      </c>
      <c r="G165" s="2" t="s">
        <v>30</v>
      </c>
      <c r="H165" s="79">
        <f t="shared" si="37"/>
        <v>7</v>
      </c>
      <c r="I165" s="80">
        <v>2</v>
      </c>
      <c r="J165" s="100"/>
      <c r="K165" s="100" t="s">
        <v>96</v>
      </c>
      <c r="L165" s="100"/>
      <c r="M165" s="100"/>
      <c r="N165" s="100"/>
      <c r="O165" s="100"/>
      <c r="P165" s="102">
        <f t="shared" si="29"/>
        <v>1</v>
      </c>
      <c r="Q165" s="102">
        <f t="shared" si="27"/>
        <v>0</v>
      </c>
      <c r="R165" s="102">
        <f t="shared" si="30"/>
        <v>0</v>
      </c>
      <c r="S165" s="102">
        <f t="shared" si="31"/>
        <v>0</v>
      </c>
      <c r="T165" s="102">
        <f t="shared" si="32"/>
        <v>0</v>
      </c>
      <c r="U165" s="102">
        <f t="shared" si="33"/>
        <v>7</v>
      </c>
      <c r="V165" s="102">
        <f t="shared" si="34"/>
        <v>0</v>
      </c>
      <c r="W165" s="102">
        <f t="shared" si="35"/>
        <v>0</v>
      </c>
      <c r="X165" s="102">
        <f t="shared" si="36"/>
        <v>0</v>
      </c>
      <c r="Y165" s="102">
        <f t="shared" si="28"/>
        <v>7</v>
      </c>
      <c r="Z165" s="100"/>
      <c r="AA165" s="100"/>
      <c r="AB165" s="100"/>
      <c r="AC165" s="100"/>
      <c r="AD165" s="100"/>
      <c r="AE165" s="100"/>
      <c r="AF165" s="100"/>
      <c r="AG165" s="100"/>
      <c r="AH165" s="100"/>
      <c r="AI165" s="100"/>
      <c r="AJ165" s="100"/>
      <c r="AK165" s="100"/>
      <c r="AL165" s="100"/>
      <c r="AM165" s="100"/>
      <c r="AN165" s="100"/>
      <c r="AO165" s="100"/>
      <c r="AP165" s="100"/>
      <c r="AQ165" s="100"/>
      <c r="AR165" s="100"/>
      <c r="AS165" s="100"/>
      <c r="AT165" s="100"/>
      <c r="AU165" s="100"/>
    </row>
    <row r="166" spans="3:47" ht="15.75" thickBot="1">
      <c r="C166" s="5" t="s">
        <v>97</v>
      </c>
      <c r="D166" s="32"/>
      <c r="E166" s="32" t="str">
        <f t="shared" si="26"/>
        <v/>
      </c>
      <c r="F166" s="78">
        <v>1</v>
      </c>
      <c r="G166" s="2" t="s">
        <v>30</v>
      </c>
      <c r="H166" s="79">
        <f t="shared" si="37"/>
        <v>7</v>
      </c>
      <c r="I166" s="80">
        <v>2</v>
      </c>
      <c r="J166" s="100"/>
      <c r="K166" s="100" t="s">
        <v>97</v>
      </c>
      <c r="L166" s="100"/>
      <c r="M166" s="100"/>
      <c r="N166" s="100"/>
      <c r="O166" s="100"/>
      <c r="P166" s="102">
        <f t="shared" si="29"/>
        <v>1</v>
      </c>
      <c r="Q166" s="102">
        <f t="shared" si="27"/>
        <v>0</v>
      </c>
      <c r="R166" s="102">
        <f t="shared" si="30"/>
        <v>0</v>
      </c>
      <c r="S166" s="102">
        <f t="shared" si="31"/>
        <v>0</v>
      </c>
      <c r="T166" s="102">
        <f t="shared" si="32"/>
        <v>0</v>
      </c>
      <c r="U166" s="102">
        <f t="shared" si="33"/>
        <v>7</v>
      </c>
      <c r="V166" s="102">
        <f t="shared" si="34"/>
        <v>0</v>
      </c>
      <c r="W166" s="102">
        <f t="shared" si="35"/>
        <v>0</v>
      </c>
      <c r="X166" s="102">
        <f t="shared" si="36"/>
        <v>0</v>
      </c>
      <c r="Y166" s="102">
        <f t="shared" si="28"/>
        <v>7</v>
      </c>
      <c r="Z166" s="100"/>
      <c r="AA166" s="100"/>
      <c r="AB166" s="100"/>
      <c r="AC166" s="100"/>
      <c r="AD166" s="100"/>
      <c r="AE166" s="100"/>
      <c r="AF166" s="100"/>
      <c r="AG166" s="100"/>
      <c r="AH166" s="100"/>
      <c r="AI166" s="100"/>
      <c r="AJ166" s="100"/>
      <c r="AK166" s="100"/>
      <c r="AL166" s="100"/>
      <c r="AM166" s="100"/>
      <c r="AN166" s="100"/>
      <c r="AO166" s="100"/>
      <c r="AP166" s="100"/>
      <c r="AQ166" s="100"/>
      <c r="AR166" s="100"/>
      <c r="AS166" s="100"/>
      <c r="AT166" s="100"/>
      <c r="AU166" s="100"/>
    </row>
    <row r="167" spans="3:47" ht="15.75" thickBot="1">
      <c r="C167" s="5" t="s">
        <v>98</v>
      </c>
      <c r="D167" s="32"/>
      <c r="E167" s="32" t="str">
        <f t="shared" si="26"/>
        <v/>
      </c>
      <c r="F167" s="78">
        <v>1</v>
      </c>
      <c r="G167" s="2" t="s">
        <v>30</v>
      </c>
      <c r="H167" s="79">
        <f t="shared" si="37"/>
        <v>7</v>
      </c>
      <c r="I167" s="80">
        <v>5</v>
      </c>
      <c r="J167" s="100"/>
      <c r="K167" s="100" t="s">
        <v>98</v>
      </c>
      <c r="L167" s="100"/>
      <c r="M167" s="100"/>
      <c r="N167" s="100"/>
      <c r="O167" s="100"/>
      <c r="P167" s="102">
        <f t="shared" si="29"/>
        <v>1</v>
      </c>
      <c r="Q167" s="102">
        <f t="shared" si="27"/>
        <v>0</v>
      </c>
      <c r="R167" s="102">
        <f t="shared" si="30"/>
        <v>0</v>
      </c>
      <c r="S167" s="102">
        <f t="shared" si="31"/>
        <v>0</v>
      </c>
      <c r="T167" s="102">
        <f t="shared" si="32"/>
        <v>0</v>
      </c>
      <c r="U167" s="102">
        <f t="shared" si="33"/>
        <v>7</v>
      </c>
      <c r="V167" s="102">
        <f t="shared" si="34"/>
        <v>0</v>
      </c>
      <c r="W167" s="102">
        <f t="shared" si="35"/>
        <v>0</v>
      </c>
      <c r="X167" s="102">
        <f t="shared" si="36"/>
        <v>0</v>
      </c>
      <c r="Y167" s="102">
        <f t="shared" si="28"/>
        <v>7</v>
      </c>
      <c r="Z167" s="100"/>
      <c r="AA167" s="100"/>
      <c r="AB167" s="100"/>
      <c r="AC167" s="100"/>
      <c r="AD167" s="100"/>
      <c r="AE167" s="100"/>
      <c r="AF167" s="100"/>
      <c r="AG167" s="100"/>
      <c r="AH167" s="100"/>
      <c r="AI167" s="100"/>
      <c r="AJ167" s="100"/>
      <c r="AK167" s="100"/>
      <c r="AL167" s="100"/>
      <c r="AM167" s="100"/>
      <c r="AN167" s="100"/>
      <c r="AO167" s="100"/>
      <c r="AP167" s="100"/>
      <c r="AQ167" s="100"/>
      <c r="AR167" s="100"/>
      <c r="AS167" s="100"/>
      <c r="AT167" s="100"/>
      <c r="AU167" s="100"/>
    </row>
    <row r="168" spans="3:47" ht="15.75" thickBot="1">
      <c r="C168" s="5" t="s">
        <v>99</v>
      </c>
      <c r="D168" s="32"/>
      <c r="E168" s="32" t="str">
        <f t="shared" si="26"/>
        <v/>
      </c>
      <c r="F168" s="78">
        <v>1</v>
      </c>
      <c r="G168" s="2" t="s">
        <v>30</v>
      </c>
      <c r="H168" s="79">
        <f t="shared" si="37"/>
        <v>7</v>
      </c>
      <c r="I168" s="80">
        <v>5</v>
      </c>
      <c r="J168" s="100"/>
      <c r="K168" s="100" t="s">
        <v>99</v>
      </c>
      <c r="L168" s="100"/>
      <c r="M168" s="100"/>
      <c r="N168" s="100"/>
      <c r="O168" s="100"/>
      <c r="P168" s="102">
        <f t="shared" si="29"/>
        <v>1</v>
      </c>
      <c r="Q168" s="102">
        <f t="shared" si="27"/>
        <v>0</v>
      </c>
      <c r="R168" s="102">
        <f t="shared" si="30"/>
        <v>0</v>
      </c>
      <c r="S168" s="102">
        <f t="shared" si="31"/>
        <v>0</v>
      </c>
      <c r="T168" s="102">
        <f t="shared" si="32"/>
        <v>0</v>
      </c>
      <c r="U168" s="102">
        <f t="shared" si="33"/>
        <v>7</v>
      </c>
      <c r="V168" s="102">
        <f t="shared" si="34"/>
        <v>0</v>
      </c>
      <c r="W168" s="102">
        <f t="shared" si="35"/>
        <v>0</v>
      </c>
      <c r="X168" s="102">
        <f t="shared" si="36"/>
        <v>0</v>
      </c>
      <c r="Y168" s="102">
        <f t="shared" si="28"/>
        <v>7</v>
      </c>
      <c r="Z168" s="100"/>
      <c r="AA168" s="100"/>
      <c r="AB168" s="100"/>
      <c r="AC168" s="100"/>
      <c r="AD168" s="100"/>
      <c r="AE168" s="100"/>
      <c r="AF168" s="100"/>
      <c r="AG168" s="100"/>
      <c r="AH168" s="100"/>
      <c r="AI168" s="100"/>
      <c r="AJ168" s="100"/>
      <c r="AK168" s="100"/>
      <c r="AL168" s="100"/>
      <c r="AM168" s="100"/>
      <c r="AN168" s="100"/>
      <c r="AO168" s="100"/>
      <c r="AP168" s="100"/>
      <c r="AQ168" s="100"/>
      <c r="AR168" s="100"/>
      <c r="AS168" s="100"/>
      <c r="AT168" s="100"/>
      <c r="AU168" s="100"/>
    </row>
    <row r="169" spans="3:47" ht="15.75" thickBot="1">
      <c r="C169" s="5" t="s">
        <v>100</v>
      </c>
      <c r="D169" s="32"/>
      <c r="E169" s="32" t="str">
        <f t="shared" si="26"/>
        <v/>
      </c>
      <c r="F169" s="78">
        <v>1</v>
      </c>
      <c r="G169" s="2" t="s">
        <v>30</v>
      </c>
      <c r="H169" s="79">
        <f t="shared" si="37"/>
        <v>7</v>
      </c>
      <c r="I169" s="80">
        <v>5</v>
      </c>
      <c r="J169" s="100"/>
      <c r="K169" s="100" t="s">
        <v>100</v>
      </c>
      <c r="L169" s="100"/>
      <c r="M169" s="100"/>
      <c r="N169" s="100"/>
      <c r="O169" s="100"/>
      <c r="P169" s="102">
        <f t="shared" si="29"/>
        <v>1</v>
      </c>
      <c r="Q169" s="102">
        <f t="shared" si="27"/>
        <v>0</v>
      </c>
      <c r="R169" s="102">
        <f t="shared" si="30"/>
        <v>0</v>
      </c>
      <c r="S169" s="102">
        <f t="shared" si="31"/>
        <v>0</v>
      </c>
      <c r="T169" s="102">
        <f t="shared" si="32"/>
        <v>0</v>
      </c>
      <c r="U169" s="102">
        <f t="shared" si="33"/>
        <v>7</v>
      </c>
      <c r="V169" s="102">
        <f t="shared" si="34"/>
        <v>0</v>
      </c>
      <c r="W169" s="102">
        <f t="shared" si="35"/>
        <v>0</v>
      </c>
      <c r="X169" s="102">
        <f t="shared" si="36"/>
        <v>0</v>
      </c>
      <c r="Y169" s="102">
        <f t="shared" si="28"/>
        <v>7</v>
      </c>
      <c r="Z169" s="100"/>
      <c r="AA169" s="100"/>
      <c r="AB169" s="100"/>
      <c r="AC169" s="100"/>
      <c r="AD169" s="100"/>
      <c r="AE169" s="100"/>
      <c r="AF169" s="100"/>
      <c r="AG169" s="100"/>
      <c r="AH169" s="100"/>
      <c r="AI169" s="100"/>
      <c r="AJ169" s="100"/>
      <c r="AK169" s="100"/>
      <c r="AL169" s="100"/>
      <c r="AM169" s="100"/>
      <c r="AN169" s="100"/>
      <c r="AO169" s="100"/>
      <c r="AP169" s="100"/>
      <c r="AQ169" s="100"/>
      <c r="AR169" s="100"/>
      <c r="AS169" s="100"/>
      <c r="AT169" s="100"/>
      <c r="AU169" s="100"/>
    </row>
    <row r="170" spans="3:47" ht="15.75" thickBot="1">
      <c r="C170" s="5" t="s">
        <v>101</v>
      </c>
      <c r="D170" s="32"/>
      <c r="E170" s="32" t="str">
        <f t="shared" si="26"/>
        <v/>
      </c>
      <c r="F170" s="78">
        <v>1</v>
      </c>
      <c r="G170" s="2" t="s">
        <v>30</v>
      </c>
      <c r="H170" s="79">
        <f t="shared" si="37"/>
        <v>7</v>
      </c>
      <c r="I170" s="80">
        <v>5</v>
      </c>
      <c r="J170" s="100"/>
      <c r="K170" s="100" t="s">
        <v>101</v>
      </c>
      <c r="L170" s="100"/>
      <c r="M170" s="100"/>
      <c r="N170" s="100"/>
      <c r="O170" s="100"/>
      <c r="P170" s="102">
        <f t="shared" si="29"/>
        <v>1</v>
      </c>
      <c r="Q170" s="102">
        <f t="shared" si="27"/>
        <v>0</v>
      </c>
      <c r="R170" s="102">
        <f t="shared" si="30"/>
        <v>0</v>
      </c>
      <c r="S170" s="102">
        <f t="shared" si="31"/>
        <v>0</v>
      </c>
      <c r="T170" s="102">
        <f t="shared" si="32"/>
        <v>0</v>
      </c>
      <c r="U170" s="102">
        <f t="shared" si="33"/>
        <v>7</v>
      </c>
      <c r="V170" s="102">
        <f t="shared" si="34"/>
        <v>0</v>
      </c>
      <c r="W170" s="102">
        <f t="shared" si="35"/>
        <v>0</v>
      </c>
      <c r="X170" s="102">
        <f t="shared" si="36"/>
        <v>0</v>
      </c>
      <c r="Y170" s="102">
        <f t="shared" si="28"/>
        <v>7</v>
      </c>
      <c r="Z170" s="100"/>
      <c r="AA170" s="100"/>
      <c r="AB170" s="100"/>
      <c r="AC170" s="100"/>
      <c r="AD170" s="100"/>
      <c r="AE170" s="100"/>
      <c r="AF170" s="100"/>
      <c r="AG170" s="100"/>
      <c r="AH170" s="100"/>
      <c r="AI170" s="100"/>
      <c r="AJ170" s="100"/>
      <c r="AK170" s="100"/>
      <c r="AL170" s="100"/>
      <c r="AM170" s="100"/>
      <c r="AN170" s="100"/>
      <c r="AO170" s="100"/>
      <c r="AP170" s="100"/>
      <c r="AQ170" s="100"/>
      <c r="AR170" s="100"/>
      <c r="AS170" s="100"/>
      <c r="AT170" s="100"/>
      <c r="AU170" s="100"/>
    </row>
    <row r="171" spans="3:47" ht="15.75" thickBot="1">
      <c r="C171" s="5" t="s">
        <v>102</v>
      </c>
      <c r="D171" s="32"/>
      <c r="E171" s="32" t="str">
        <f t="shared" si="26"/>
        <v/>
      </c>
      <c r="F171" s="78">
        <v>1</v>
      </c>
      <c r="G171" s="2" t="s">
        <v>30</v>
      </c>
      <c r="H171" s="79">
        <f t="shared" si="37"/>
        <v>7</v>
      </c>
      <c r="I171" s="80">
        <v>1</v>
      </c>
      <c r="J171" s="100"/>
      <c r="K171" s="100" t="s">
        <v>102</v>
      </c>
      <c r="L171" s="100"/>
      <c r="M171" s="100"/>
      <c r="N171" s="100"/>
      <c r="O171" s="100"/>
      <c r="P171" s="102">
        <f t="shared" si="29"/>
        <v>1</v>
      </c>
      <c r="Q171" s="102">
        <f t="shared" si="27"/>
        <v>0</v>
      </c>
      <c r="R171" s="102">
        <f t="shared" si="30"/>
        <v>0</v>
      </c>
      <c r="S171" s="102">
        <f t="shared" si="31"/>
        <v>0</v>
      </c>
      <c r="T171" s="102">
        <f t="shared" si="32"/>
        <v>0</v>
      </c>
      <c r="U171" s="102">
        <f t="shared" si="33"/>
        <v>7</v>
      </c>
      <c r="V171" s="102">
        <f t="shared" si="34"/>
        <v>0</v>
      </c>
      <c r="W171" s="102">
        <f t="shared" si="35"/>
        <v>0</v>
      </c>
      <c r="X171" s="102">
        <f t="shared" si="36"/>
        <v>0</v>
      </c>
      <c r="Y171" s="102">
        <f t="shared" si="28"/>
        <v>7</v>
      </c>
      <c r="Z171" s="100"/>
      <c r="AA171" s="100"/>
      <c r="AB171" s="100"/>
      <c r="AC171" s="100"/>
      <c r="AD171" s="100"/>
      <c r="AE171" s="100"/>
      <c r="AF171" s="100"/>
      <c r="AG171" s="100"/>
      <c r="AH171" s="100"/>
      <c r="AI171" s="100"/>
      <c r="AJ171" s="100"/>
      <c r="AK171" s="100"/>
      <c r="AL171" s="100"/>
      <c r="AM171" s="100"/>
      <c r="AN171" s="100"/>
      <c r="AO171" s="100"/>
      <c r="AP171" s="100"/>
      <c r="AQ171" s="100"/>
      <c r="AR171" s="100"/>
      <c r="AS171" s="100"/>
      <c r="AT171" s="100"/>
      <c r="AU171" s="100"/>
    </row>
    <row r="172" spans="3:47" ht="15.75" thickBot="1">
      <c r="C172" s="5" t="s">
        <v>103</v>
      </c>
      <c r="D172" s="32"/>
      <c r="E172" s="32" t="str">
        <f t="shared" si="26"/>
        <v/>
      </c>
      <c r="F172" s="78">
        <v>1</v>
      </c>
      <c r="G172" s="2" t="s">
        <v>6</v>
      </c>
      <c r="H172" s="79">
        <f t="shared" si="37"/>
        <v>30</v>
      </c>
      <c r="I172" s="80">
        <v>15</v>
      </c>
      <c r="J172" s="100"/>
      <c r="K172" s="100" t="s">
        <v>103</v>
      </c>
      <c r="L172" s="100"/>
      <c r="M172" s="100"/>
      <c r="N172" s="100"/>
      <c r="O172" s="100"/>
      <c r="P172" s="102">
        <f t="shared" si="29"/>
        <v>0</v>
      </c>
      <c r="Q172" s="102">
        <f t="shared" si="27"/>
        <v>1</v>
      </c>
      <c r="R172" s="102">
        <f t="shared" si="30"/>
        <v>0</v>
      </c>
      <c r="S172" s="102">
        <f t="shared" si="31"/>
        <v>0</v>
      </c>
      <c r="T172" s="102">
        <f t="shared" si="32"/>
        <v>0</v>
      </c>
      <c r="U172" s="102">
        <f t="shared" si="33"/>
        <v>0</v>
      </c>
      <c r="V172" s="102">
        <f t="shared" si="34"/>
        <v>30</v>
      </c>
      <c r="W172" s="102">
        <f t="shared" si="35"/>
        <v>0</v>
      </c>
      <c r="X172" s="102">
        <f t="shared" si="36"/>
        <v>0</v>
      </c>
      <c r="Y172" s="102">
        <f t="shared" si="28"/>
        <v>30</v>
      </c>
      <c r="Z172" s="100"/>
      <c r="AA172" s="100"/>
      <c r="AB172" s="100"/>
      <c r="AC172" s="100"/>
      <c r="AD172" s="100"/>
      <c r="AE172" s="100"/>
      <c r="AF172" s="100"/>
      <c r="AG172" s="100"/>
      <c r="AH172" s="100"/>
      <c r="AI172" s="100"/>
      <c r="AJ172" s="100"/>
      <c r="AK172" s="100"/>
      <c r="AL172" s="100"/>
      <c r="AM172" s="100"/>
      <c r="AN172" s="100"/>
      <c r="AO172" s="100"/>
      <c r="AP172" s="100"/>
      <c r="AQ172" s="100"/>
      <c r="AR172" s="100"/>
      <c r="AS172" s="100"/>
      <c r="AT172" s="100"/>
      <c r="AU172" s="100"/>
    </row>
    <row r="173" spans="3:47" ht="15.75" thickBot="1">
      <c r="C173" s="84"/>
      <c r="D173" s="75"/>
      <c r="E173" s="75" t="str">
        <f t="shared" si="26"/>
        <v/>
      </c>
      <c r="F173" s="81"/>
      <c r="G173" s="8"/>
      <c r="H173" s="9" t="str">
        <f t="shared" si="37"/>
        <v/>
      </c>
      <c r="I173" s="9" t="str">
        <f>IF(Y173&lt;0,"Z4","")</f>
        <v/>
      </c>
      <c r="J173" s="100"/>
      <c r="K173" s="100"/>
      <c r="L173" s="100"/>
      <c r="M173" s="100"/>
      <c r="N173" s="100"/>
      <c r="O173" s="100"/>
      <c r="P173" s="102">
        <f t="shared" si="29"/>
        <v>0</v>
      </c>
      <c r="Q173" s="102">
        <f t="shared" si="27"/>
        <v>0</v>
      </c>
      <c r="R173" s="102">
        <f t="shared" si="30"/>
        <v>0</v>
      </c>
      <c r="S173" s="102">
        <f t="shared" si="31"/>
        <v>0</v>
      </c>
      <c r="T173" s="102">
        <f t="shared" si="32"/>
        <v>0</v>
      </c>
      <c r="U173" s="102">
        <f t="shared" si="33"/>
        <v>0</v>
      </c>
      <c r="V173" s="102">
        <f t="shared" si="34"/>
        <v>0</v>
      </c>
      <c r="W173" s="102">
        <f t="shared" si="35"/>
        <v>0</v>
      </c>
      <c r="X173" s="102">
        <f t="shared" si="36"/>
        <v>0</v>
      </c>
      <c r="Y173" s="102">
        <f t="shared" si="28"/>
        <v>0</v>
      </c>
      <c r="Z173" s="100"/>
      <c r="AA173" s="100"/>
      <c r="AB173" s="100"/>
      <c r="AC173" s="100"/>
      <c r="AD173" s="100"/>
      <c r="AE173" s="100"/>
      <c r="AF173" s="100"/>
      <c r="AG173" s="100"/>
      <c r="AH173" s="100"/>
      <c r="AI173" s="100"/>
      <c r="AJ173" s="100"/>
      <c r="AK173" s="100"/>
      <c r="AL173" s="100"/>
      <c r="AM173" s="100"/>
      <c r="AN173" s="100"/>
      <c r="AO173" s="100"/>
      <c r="AP173" s="100"/>
      <c r="AQ173" s="100"/>
      <c r="AR173" s="100"/>
      <c r="AS173" s="100"/>
      <c r="AT173" s="100"/>
      <c r="AU173" s="100"/>
    </row>
    <row r="174" spans="3:47" ht="15.75" thickBot="1">
      <c r="C174" s="5" t="s">
        <v>55</v>
      </c>
      <c r="D174" s="18"/>
      <c r="E174" s="32" t="str">
        <f t="shared" si="26"/>
        <v/>
      </c>
      <c r="F174" s="78">
        <v>1</v>
      </c>
      <c r="G174" s="2" t="s">
        <v>30</v>
      </c>
      <c r="H174" s="79">
        <f t="shared" ref="H174:H190" si="38">IF(Y174&gt;0,Y174,"")</f>
        <v>7</v>
      </c>
      <c r="I174" s="80">
        <v>20</v>
      </c>
      <c r="J174" s="100"/>
      <c r="K174" s="100" t="s">
        <v>55</v>
      </c>
      <c r="L174" s="100"/>
      <c r="M174" s="100"/>
      <c r="N174" s="100"/>
      <c r="O174" s="100"/>
      <c r="P174" s="102">
        <f t="shared" si="29"/>
        <v>1</v>
      </c>
      <c r="Q174" s="102">
        <f t="shared" si="27"/>
        <v>0</v>
      </c>
      <c r="R174" s="102">
        <f t="shared" si="30"/>
        <v>0</v>
      </c>
      <c r="S174" s="102">
        <f t="shared" si="31"/>
        <v>0</v>
      </c>
      <c r="T174" s="102">
        <f t="shared" si="32"/>
        <v>0</v>
      </c>
      <c r="U174" s="102">
        <f t="shared" si="33"/>
        <v>7</v>
      </c>
      <c r="V174" s="102">
        <f t="shared" si="34"/>
        <v>0</v>
      </c>
      <c r="W174" s="102">
        <f t="shared" si="35"/>
        <v>0</v>
      </c>
      <c r="X174" s="102">
        <f t="shared" si="36"/>
        <v>0</v>
      </c>
      <c r="Y174" s="102">
        <f t="shared" si="28"/>
        <v>7</v>
      </c>
      <c r="Z174" s="100"/>
      <c r="AA174" s="100"/>
      <c r="AB174" s="100"/>
      <c r="AC174" s="100"/>
      <c r="AD174" s="100"/>
      <c r="AE174" s="100"/>
      <c r="AF174" s="100"/>
      <c r="AG174" s="100"/>
      <c r="AH174" s="100"/>
      <c r="AI174" s="100"/>
      <c r="AJ174" s="100"/>
      <c r="AK174" s="100"/>
      <c r="AL174" s="100"/>
      <c r="AM174" s="100"/>
      <c r="AN174" s="100"/>
      <c r="AO174" s="100"/>
      <c r="AP174" s="100"/>
      <c r="AQ174" s="100"/>
      <c r="AR174" s="100"/>
      <c r="AS174" s="100"/>
      <c r="AT174" s="100"/>
      <c r="AU174" s="100"/>
    </row>
    <row r="175" spans="3:47" ht="15.75" thickBot="1">
      <c r="C175" s="5" t="s">
        <v>78</v>
      </c>
      <c r="D175" s="18"/>
      <c r="E175" s="32" t="str">
        <f>IF(OR($D175="",$H175=""),"",$D175+$H175)</f>
        <v/>
      </c>
      <c r="F175" s="78">
        <v>1</v>
      </c>
      <c r="G175" s="2" t="s">
        <v>30</v>
      </c>
      <c r="H175" s="79">
        <f t="shared" si="38"/>
        <v>7</v>
      </c>
      <c r="I175" s="80">
        <v>5</v>
      </c>
      <c r="J175" s="100"/>
      <c r="K175" s="100" t="s">
        <v>78</v>
      </c>
      <c r="L175" s="100"/>
      <c r="M175" s="100"/>
      <c r="N175" s="100"/>
      <c r="O175" s="100"/>
      <c r="P175" s="102">
        <f t="shared" si="29"/>
        <v>1</v>
      </c>
      <c r="Q175" s="102">
        <f t="shared" si="27"/>
        <v>0</v>
      </c>
      <c r="R175" s="102">
        <f t="shared" si="30"/>
        <v>0</v>
      </c>
      <c r="S175" s="102">
        <f t="shared" si="31"/>
        <v>0</v>
      </c>
      <c r="T175" s="102">
        <f t="shared" si="32"/>
        <v>0</v>
      </c>
      <c r="U175" s="102">
        <f t="shared" si="33"/>
        <v>7</v>
      </c>
      <c r="V175" s="102">
        <f t="shared" si="34"/>
        <v>0</v>
      </c>
      <c r="W175" s="102">
        <f t="shared" si="35"/>
        <v>0</v>
      </c>
      <c r="X175" s="102">
        <f t="shared" si="36"/>
        <v>0</v>
      </c>
      <c r="Y175" s="102">
        <f t="shared" si="28"/>
        <v>7</v>
      </c>
      <c r="Z175" s="100"/>
      <c r="AA175" s="100"/>
      <c r="AB175" s="100"/>
      <c r="AC175" s="100"/>
      <c r="AD175" s="100"/>
      <c r="AE175" s="100"/>
      <c r="AF175" s="100"/>
      <c r="AG175" s="100"/>
      <c r="AH175" s="100"/>
      <c r="AI175" s="100"/>
      <c r="AJ175" s="100"/>
      <c r="AK175" s="100"/>
      <c r="AL175" s="100"/>
      <c r="AM175" s="100"/>
      <c r="AN175" s="100"/>
      <c r="AO175" s="100"/>
      <c r="AP175" s="100"/>
      <c r="AQ175" s="100"/>
      <c r="AR175" s="100"/>
      <c r="AS175" s="100"/>
      <c r="AT175" s="100"/>
      <c r="AU175" s="100"/>
    </row>
    <row r="176" spans="3:47" ht="15.75" thickBot="1">
      <c r="C176" s="5" t="s">
        <v>56</v>
      </c>
      <c r="D176" s="18"/>
      <c r="E176" s="32" t="str">
        <f t="shared" si="26"/>
        <v/>
      </c>
      <c r="F176" s="78">
        <v>1</v>
      </c>
      <c r="G176" s="2" t="s">
        <v>30</v>
      </c>
      <c r="H176" s="79">
        <f t="shared" si="38"/>
        <v>7</v>
      </c>
      <c r="I176" s="80">
        <v>1</v>
      </c>
      <c r="J176" s="100"/>
      <c r="K176" s="100" t="s">
        <v>56</v>
      </c>
      <c r="L176" s="100"/>
      <c r="M176" s="100"/>
      <c r="N176" s="100"/>
      <c r="O176" s="100"/>
      <c r="P176" s="102">
        <f t="shared" si="29"/>
        <v>1</v>
      </c>
      <c r="Q176" s="102">
        <f t="shared" si="27"/>
        <v>0</v>
      </c>
      <c r="R176" s="102">
        <f t="shared" si="30"/>
        <v>0</v>
      </c>
      <c r="S176" s="102">
        <f t="shared" si="31"/>
        <v>0</v>
      </c>
      <c r="T176" s="102">
        <f t="shared" si="32"/>
        <v>0</v>
      </c>
      <c r="U176" s="102">
        <f t="shared" si="33"/>
        <v>7</v>
      </c>
      <c r="V176" s="102">
        <f t="shared" si="34"/>
        <v>0</v>
      </c>
      <c r="W176" s="102">
        <f t="shared" si="35"/>
        <v>0</v>
      </c>
      <c r="X176" s="102">
        <f t="shared" si="36"/>
        <v>0</v>
      </c>
      <c r="Y176" s="102">
        <f t="shared" si="28"/>
        <v>7</v>
      </c>
      <c r="Z176" s="100"/>
      <c r="AA176" s="100"/>
      <c r="AB176" s="100"/>
      <c r="AC176" s="100"/>
      <c r="AD176" s="100"/>
      <c r="AE176" s="100"/>
      <c r="AF176" s="100"/>
      <c r="AG176" s="100"/>
      <c r="AH176" s="100"/>
      <c r="AI176" s="100"/>
      <c r="AJ176" s="100"/>
      <c r="AK176" s="100"/>
      <c r="AL176" s="100"/>
      <c r="AM176" s="100"/>
      <c r="AN176" s="100"/>
      <c r="AO176" s="100"/>
      <c r="AP176" s="100"/>
      <c r="AQ176" s="100"/>
      <c r="AR176" s="100"/>
      <c r="AS176" s="100"/>
      <c r="AT176" s="100"/>
      <c r="AU176" s="100"/>
    </row>
    <row r="177" spans="2:47" ht="15.75" thickBot="1">
      <c r="C177" s="5" t="s">
        <v>79</v>
      </c>
      <c r="D177" s="18"/>
      <c r="E177" s="32" t="str">
        <f t="shared" si="26"/>
        <v/>
      </c>
      <c r="F177" s="78">
        <v>1</v>
      </c>
      <c r="G177" s="2" t="s">
        <v>30</v>
      </c>
      <c r="H177" s="79">
        <f t="shared" si="38"/>
        <v>7</v>
      </c>
      <c r="I177" s="80">
        <v>5</v>
      </c>
      <c r="J177" s="100"/>
      <c r="K177" s="100" t="s">
        <v>79</v>
      </c>
      <c r="L177" s="100"/>
      <c r="M177" s="100"/>
      <c r="N177" s="100"/>
      <c r="O177" s="100"/>
      <c r="P177" s="102">
        <f t="shared" si="29"/>
        <v>1</v>
      </c>
      <c r="Q177" s="102">
        <f t="shared" si="27"/>
        <v>0</v>
      </c>
      <c r="R177" s="102">
        <f t="shared" si="30"/>
        <v>0</v>
      </c>
      <c r="S177" s="102">
        <f t="shared" si="31"/>
        <v>0</v>
      </c>
      <c r="T177" s="102">
        <f t="shared" si="32"/>
        <v>0</v>
      </c>
      <c r="U177" s="102">
        <f t="shared" si="33"/>
        <v>7</v>
      </c>
      <c r="V177" s="102">
        <f t="shared" si="34"/>
        <v>0</v>
      </c>
      <c r="W177" s="102">
        <f t="shared" si="35"/>
        <v>0</v>
      </c>
      <c r="X177" s="102">
        <f t="shared" si="36"/>
        <v>0</v>
      </c>
      <c r="Y177" s="102">
        <f t="shared" si="28"/>
        <v>7</v>
      </c>
      <c r="Z177" s="100"/>
      <c r="AA177" s="100"/>
      <c r="AB177" s="100"/>
      <c r="AC177" s="100"/>
      <c r="AD177" s="100"/>
      <c r="AE177" s="100"/>
      <c r="AF177" s="100"/>
      <c r="AG177" s="100"/>
      <c r="AH177" s="100"/>
      <c r="AI177" s="100"/>
      <c r="AJ177" s="100"/>
      <c r="AK177" s="100"/>
      <c r="AL177" s="100"/>
      <c r="AM177" s="100"/>
      <c r="AN177" s="100"/>
      <c r="AO177" s="100"/>
      <c r="AP177" s="100"/>
      <c r="AQ177" s="100"/>
      <c r="AR177" s="100"/>
      <c r="AS177" s="100"/>
      <c r="AT177" s="100"/>
      <c r="AU177" s="100"/>
    </row>
    <row r="178" spans="2:47" ht="15.75" thickBot="1">
      <c r="C178" s="5" t="s">
        <v>80</v>
      </c>
      <c r="D178" s="18"/>
      <c r="E178" s="32" t="str">
        <f t="shared" si="26"/>
        <v/>
      </c>
      <c r="F178" s="78">
        <v>1</v>
      </c>
      <c r="G178" s="2" t="s">
        <v>30</v>
      </c>
      <c r="H178" s="79">
        <f t="shared" si="38"/>
        <v>7</v>
      </c>
      <c r="I178" s="80">
        <v>2</v>
      </c>
      <c r="J178" s="100"/>
      <c r="K178" s="100" t="s">
        <v>80</v>
      </c>
      <c r="L178" s="100"/>
      <c r="M178" s="100"/>
      <c r="N178" s="100"/>
      <c r="O178" s="100"/>
      <c r="P178" s="102">
        <f t="shared" si="29"/>
        <v>1</v>
      </c>
      <c r="Q178" s="102">
        <f t="shared" si="27"/>
        <v>0</v>
      </c>
      <c r="R178" s="102">
        <f t="shared" si="30"/>
        <v>0</v>
      </c>
      <c r="S178" s="102">
        <f t="shared" si="31"/>
        <v>0</v>
      </c>
      <c r="T178" s="102">
        <f t="shared" si="32"/>
        <v>0</v>
      </c>
      <c r="U178" s="102">
        <f t="shared" si="33"/>
        <v>7</v>
      </c>
      <c r="V178" s="102">
        <f t="shared" si="34"/>
        <v>0</v>
      </c>
      <c r="W178" s="102">
        <f t="shared" si="35"/>
        <v>0</v>
      </c>
      <c r="X178" s="102">
        <f t="shared" si="36"/>
        <v>0</v>
      </c>
      <c r="Y178" s="102">
        <f t="shared" si="28"/>
        <v>7</v>
      </c>
      <c r="Z178" s="100"/>
      <c r="AA178" s="100"/>
      <c r="AB178" s="100"/>
      <c r="AC178" s="100"/>
      <c r="AD178" s="100"/>
      <c r="AE178" s="100"/>
      <c r="AF178" s="100"/>
      <c r="AG178" s="100"/>
      <c r="AH178" s="100"/>
      <c r="AI178" s="100"/>
      <c r="AJ178" s="100"/>
      <c r="AK178" s="100"/>
      <c r="AL178" s="100"/>
      <c r="AM178" s="100"/>
      <c r="AN178" s="100"/>
      <c r="AO178" s="100"/>
      <c r="AP178" s="100"/>
      <c r="AQ178" s="100"/>
      <c r="AR178" s="100"/>
      <c r="AS178" s="100"/>
      <c r="AT178" s="100"/>
      <c r="AU178" s="100"/>
    </row>
    <row r="179" spans="2:47" ht="15.75" thickBot="1">
      <c r="C179" s="5" t="s">
        <v>81</v>
      </c>
      <c r="D179" s="18"/>
      <c r="E179" s="32" t="str">
        <f t="shared" si="26"/>
        <v/>
      </c>
      <c r="F179" s="78">
        <v>1</v>
      </c>
      <c r="G179" s="2" t="s">
        <v>30</v>
      </c>
      <c r="H179" s="79">
        <f t="shared" si="38"/>
        <v>7</v>
      </c>
      <c r="I179" s="80">
        <v>20</v>
      </c>
      <c r="J179" s="100"/>
      <c r="K179" s="100" t="s">
        <v>81</v>
      </c>
      <c r="L179" s="100"/>
      <c r="M179" s="100"/>
      <c r="N179" s="100"/>
      <c r="O179" s="100"/>
      <c r="P179" s="102">
        <f t="shared" si="29"/>
        <v>1</v>
      </c>
      <c r="Q179" s="102">
        <f t="shared" si="27"/>
        <v>0</v>
      </c>
      <c r="R179" s="102">
        <f t="shared" si="30"/>
        <v>0</v>
      </c>
      <c r="S179" s="102">
        <f t="shared" si="31"/>
        <v>0</v>
      </c>
      <c r="T179" s="102">
        <f t="shared" si="32"/>
        <v>0</v>
      </c>
      <c r="U179" s="102">
        <f t="shared" si="33"/>
        <v>7</v>
      </c>
      <c r="V179" s="102">
        <f t="shared" si="34"/>
        <v>0</v>
      </c>
      <c r="W179" s="102">
        <f t="shared" si="35"/>
        <v>0</v>
      </c>
      <c r="X179" s="102">
        <f t="shared" si="36"/>
        <v>0</v>
      </c>
      <c r="Y179" s="102">
        <f t="shared" si="28"/>
        <v>7</v>
      </c>
      <c r="Z179" s="100"/>
      <c r="AA179" s="100"/>
      <c r="AB179" s="100"/>
      <c r="AC179" s="100"/>
      <c r="AD179" s="100"/>
      <c r="AE179" s="100"/>
      <c r="AF179" s="100"/>
      <c r="AG179" s="100"/>
      <c r="AH179" s="100"/>
      <c r="AI179" s="100"/>
      <c r="AJ179" s="100"/>
      <c r="AK179" s="100"/>
      <c r="AL179" s="100"/>
      <c r="AM179" s="100"/>
      <c r="AN179" s="100"/>
      <c r="AO179" s="100"/>
      <c r="AP179" s="100"/>
      <c r="AQ179" s="100"/>
      <c r="AR179" s="100"/>
      <c r="AS179" s="100"/>
      <c r="AT179" s="100"/>
      <c r="AU179" s="100"/>
    </row>
    <row r="180" spans="2:47" ht="15.75" thickBot="1">
      <c r="C180" s="5" t="s">
        <v>57</v>
      </c>
      <c r="D180" s="18"/>
      <c r="E180" s="32" t="str">
        <f t="shared" si="26"/>
        <v/>
      </c>
      <c r="F180" s="78">
        <v>0.5</v>
      </c>
      <c r="G180" s="2" t="s">
        <v>6</v>
      </c>
      <c r="H180" s="79">
        <f t="shared" si="38"/>
        <v>15</v>
      </c>
      <c r="I180" s="80">
        <v>20</v>
      </c>
      <c r="J180" s="100"/>
      <c r="K180" s="100" t="s">
        <v>57</v>
      </c>
      <c r="L180" s="100"/>
      <c r="M180" s="100"/>
      <c r="N180" s="100"/>
      <c r="O180" s="100"/>
      <c r="P180" s="102">
        <f t="shared" si="29"/>
        <v>0</v>
      </c>
      <c r="Q180" s="102">
        <f t="shared" si="27"/>
        <v>1</v>
      </c>
      <c r="R180" s="102">
        <f t="shared" si="30"/>
        <v>0</v>
      </c>
      <c r="S180" s="102">
        <f t="shared" si="31"/>
        <v>0</v>
      </c>
      <c r="T180" s="102">
        <f t="shared" si="32"/>
        <v>0</v>
      </c>
      <c r="U180" s="102">
        <f t="shared" si="33"/>
        <v>0</v>
      </c>
      <c r="V180" s="102">
        <f t="shared" si="34"/>
        <v>15</v>
      </c>
      <c r="W180" s="102">
        <f t="shared" si="35"/>
        <v>0</v>
      </c>
      <c r="X180" s="102">
        <f t="shared" si="36"/>
        <v>0</v>
      </c>
      <c r="Y180" s="102">
        <f t="shared" si="28"/>
        <v>15</v>
      </c>
      <c r="Z180" s="100"/>
      <c r="AA180" s="100"/>
      <c r="AB180" s="100"/>
      <c r="AC180" s="100"/>
      <c r="AD180" s="100"/>
      <c r="AE180" s="100"/>
      <c r="AF180" s="100"/>
      <c r="AG180" s="100"/>
      <c r="AH180" s="100"/>
      <c r="AI180" s="100"/>
      <c r="AJ180" s="100"/>
      <c r="AK180" s="100"/>
      <c r="AL180" s="100"/>
      <c r="AM180" s="100"/>
      <c r="AN180" s="100"/>
      <c r="AO180" s="100"/>
      <c r="AP180" s="100"/>
      <c r="AQ180" s="100"/>
      <c r="AR180" s="100"/>
      <c r="AS180" s="100"/>
      <c r="AT180" s="100"/>
      <c r="AU180" s="100"/>
    </row>
    <row r="181" spans="2:47" ht="15.75" thickBot="1">
      <c r="B181" t="s">
        <v>54</v>
      </c>
      <c r="C181" s="5" t="s">
        <v>58</v>
      </c>
      <c r="D181" s="18"/>
      <c r="E181" s="32" t="str">
        <f t="shared" si="26"/>
        <v/>
      </c>
      <c r="F181" s="78">
        <v>0.5</v>
      </c>
      <c r="G181" s="2" t="s">
        <v>6</v>
      </c>
      <c r="H181" s="79">
        <f t="shared" si="38"/>
        <v>15</v>
      </c>
      <c r="I181" s="80">
        <v>10</v>
      </c>
      <c r="J181" s="100"/>
      <c r="K181" s="100" t="s">
        <v>58</v>
      </c>
      <c r="L181" s="100"/>
      <c r="M181" s="100"/>
      <c r="N181" s="100"/>
      <c r="O181" s="100"/>
      <c r="P181" s="102">
        <f t="shared" si="29"/>
        <v>0</v>
      </c>
      <c r="Q181" s="102">
        <f t="shared" si="27"/>
        <v>1</v>
      </c>
      <c r="R181" s="102">
        <f t="shared" si="30"/>
        <v>0</v>
      </c>
      <c r="S181" s="102">
        <f t="shared" si="31"/>
        <v>0</v>
      </c>
      <c r="T181" s="102">
        <f t="shared" si="32"/>
        <v>0</v>
      </c>
      <c r="U181" s="102">
        <f t="shared" si="33"/>
        <v>0</v>
      </c>
      <c r="V181" s="102">
        <f t="shared" si="34"/>
        <v>15</v>
      </c>
      <c r="W181" s="102">
        <f t="shared" si="35"/>
        <v>0</v>
      </c>
      <c r="X181" s="102">
        <f t="shared" si="36"/>
        <v>0</v>
      </c>
      <c r="Y181" s="102">
        <f t="shared" si="28"/>
        <v>15</v>
      </c>
      <c r="Z181" s="100"/>
      <c r="AA181" s="100"/>
      <c r="AB181" s="100"/>
      <c r="AC181" s="100"/>
      <c r="AD181" s="100"/>
      <c r="AE181" s="100"/>
      <c r="AF181" s="100"/>
      <c r="AG181" s="100"/>
      <c r="AH181" s="100"/>
      <c r="AI181" s="100"/>
      <c r="AJ181" s="100"/>
      <c r="AK181" s="100"/>
      <c r="AL181" s="100"/>
      <c r="AM181" s="100"/>
      <c r="AN181" s="100"/>
      <c r="AO181" s="100"/>
      <c r="AP181" s="100"/>
      <c r="AQ181" s="100"/>
      <c r="AR181" s="100"/>
      <c r="AS181" s="100"/>
      <c r="AT181" s="100"/>
      <c r="AU181" s="100"/>
    </row>
    <row r="182" spans="2:47" ht="15.75" thickBot="1">
      <c r="C182" s="5" t="s">
        <v>59</v>
      </c>
      <c r="D182" s="18"/>
      <c r="E182" s="32" t="str">
        <f t="shared" si="26"/>
        <v/>
      </c>
      <c r="F182" s="78">
        <v>1</v>
      </c>
      <c r="G182" s="2" t="s">
        <v>30</v>
      </c>
      <c r="H182" s="79">
        <f t="shared" si="38"/>
        <v>7</v>
      </c>
      <c r="I182" s="80">
        <v>2</v>
      </c>
      <c r="J182" s="100"/>
      <c r="K182" s="100" t="s">
        <v>59</v>
      </c>
      <c r="L182" s="100"/>
      <c r="M182" s="100"/>
      <c r="N182" s="100"/>
      <c r="O182" s="100"/>
      <c r="P182" s="102">
        <f t="shared" si="29"/>
        <v>1</v>
      </c>
      <c r="Q182" s="102">
        <f t="shared" si="27"/>
        <v>0</v>
      </c>
      <c r="R182" s="102">
        <f t="shared" si="30"/>
        <v>0</v>
      </c>
      <c r="S182" s="102">
        <f t="shared" si="31"/>
        <v>0</v>
      </c>
      <c r="T182" s="102">
        <f t="shared" si="32"/>
        <v>0</v>
      </c>
      <c r="U182" s="102">
        <f t="shared" si="33"/>
        <v>7</v>
      </c>
      <c r="V182" s="102">
        <f t="shared" si="34"/>
        <v>0</v>
      </c>
      <c r="W182" s="102">
        <f t="shared" si="35"/>
        <v>0</v>
      </c>
      <c r="X182" s="102">
        <f t="shared" si="36"/>
        <v>0</v>
      </c>
      <c r="Y182" s="102">
        <f t="shared" si="28"/>
        <v>7</v>
      </c>
      <c r="Z182" s="100"/>
      <c r="AA182" s="100"/>
      <c r="AB182" s="100"/>
      <c r="AC182" s="100"/>
      <c r="AD182" s="100"/>
      <c r="AE182" s="100"/>
      <c r="AF182" s="100"/>
      <c r="AG182" s="100"/>
      <c r="AH182" s="100"/>
      <c r="AI182" s="100"/>
      <c r="AJ182" s="100"/>
      <c r="AK182" s="100"/>
      <c r="AL182" s="100"/>
      <c r="AM182" s="100"/>
      <c r="AN182" s="100"/>
      <c r="AO182" s="100"/>
      <c r="AP182" s="100"/>
      <c r="AQ182" s="100"/>
      <c r="AR182" s="100"/>
      <c r="AS182" s="100"/>
      <c r="AT182" s="100"/>
      <c r="AU182" s="100"/>
    </row>
    <row r="183" spans="2:47" ht="15.75" thickBot="1">
      <c r="C183" s="5" t="s">
        <v>82</v>
      </c>
      <c r="D183" s="32"/>
      <c r="E183" s="32" t="str">
        <f t="shared" si="26"/>
        <v/>
      </c>
      <c r="F183" s="78">
        <v>1</v>
      </c>
      <c r="G183" s="2" t="s">
        <v>30</v>
      </c>
      <c r="H183" s="79">
        <f t="shared" si="38"/>
        <v>7</v>
      </c>
      <c r="I183" s="80">
        <v>2</v>
      </c>
      <c r="J183" s="100"/>
      <c r="K183" s="100" t="s">
        <v>82</v>
      </c>
      <c r="L183" s="100"/>
      <c r="M183" s="100"/>
      <c r="N183" s="100"/>
      <c r="O183" s="100"/>
      <c r="P183" s="102">
        <f t="shared" si="29"/>
        <v>1</v>
      </c>
      <c r="Q183" s="102">
        <f t="shared" si="27"/>
        <v>0</v>
      </c>
      <c r="R183" s="102">
        <f t="shared" si="30"/>
        <v>0</v>
      </c>
      <c r="S183" s="102">
        <f t="shared" si="31"/>
        <v>0</v>
      </c>
      <c r="T183" s="102">
        <f t="shared" si="32"/>
        <v>0</v>
      </c>
      <c r="U183" s="102">
        <f t="shared" si="33"/>
        <v>7</v>
      </c>
      <c r="V183" s="102">
        <f t="shared" si="34"/>
        <v>0</v>
      </c>
      <c r="W183" s="102">
        <f t="shared" si="35"/>
        <v>0</v>
      </c>
      <c r="X183" s="102">
        <f t="shared" si="36"/>
        <v>0</v>
      </c>
      <c r="Y183" s="102">
        <f t="shared" si="28"/>
        <v>7</v>
      </c>
      <c r="Z183" s="100"/>
      <c r="AA183" s="100"/>
      <c r="AB183" s="100"/>
      <c r="AC183" s="100"/>
      <c r="AD183" s="100"/>
      <c r="AE183" s="100"/>
      <c r="AF183" s="100"/>
      <c r="AG183" s="100"/>
      <c r="AH183" s="100"/>
      <c r="AI183" s="100"/>
      <c r="AJ183" s="100"/>
      <c r="AK183" s="100"/>
      <c r="AL183" s="100"/>
      <c r="AM183" s="100"/>
      <c r="AN183" s="100"/>
      <c r="AO183" s="100"/>
      <c r="AP183" s="100"/>
      <c r="AQ183" s="100"/>
      <c r="AR183" s="100"/>
      <c r="AS183" s="100"/>
      <c r="AT183" s="100"/>
      <c r="AU183" s="100"/>
    </row>
    <row r="184" spans="2:47" ht="15.75" thickBot="1">
      <c r="C184" s="5" t="s">
        <v>83</v>
      </c>
      <c r="D184" s="32"/>
      <c r="E184" s="32" t="str">
        <f t="shared" si="26"/>
        <v/>
      </c>
      <c r="F184" s="78">
        <v>1</v>
      </c>
      <c r="G184" s="2" t="s">
        <v>30</v>
      </c>
      <c r="H184" s="79">
        <f t="shared" si="38"/>
        <v>7</v>
      </c>
      <c r="I184" s="80">
        <v>5</v>
      </c>
      <c r="J184" s="100"/>
      <c r="K184" s="100" t="s">
        <v>83</v>
      </c>
      <c r="L184" s="100"/>
      <c r="M184" s="100"/>
      <c r="N184" s="100"/>
      <c r="O184" s="100"/>
      <c r="P184" s="102">
        <f t="shared" si="29"/>
        <v>1</v>
      </c>
      <c r="Q184" s="102">
        <f t="shared" si="27"/>
        <v>0</v>
      </c>
      <c r="R184" s="102">
        <f t="shared" si="30"/>
        <v>0</v>
      </c>
      <c r="S184" s="102">
        <f t="shared" si="31"/>
        <v>0</v>
      </c>
      <c r="T184" s="102">
        <f t="shared" si="32"/>
        <v>0</v>
      </c>
      <c r="U184" s="102">
        <f t="shared" si="33"/>
        <v>7</v>
      </c>
      <c r="V184" s="102">
        <f t="shared" si="34"/>
        <v>0</v>
      </c>
      <c r="W184" s="102">
        <f t="shared" si="35"/>
        <v>0</v>
      </c>
      <c r="X184" s="102">
        <f t="shared" si="36"/>
        <v>0</v>
      </c>
      <c r="Y184" s="102">
        <f t="shared" si="28"/>
        <v>7</v>
      </c>
      <c r="Z184" s="100"/>
      <c r="AA184" s="100"/>
      <c r="AB184" s="100"/>
      <c r="AC184" s="100"/>
      <c r="AD184" s="100"/>
      <c r="AE184" s="100"/>
      <c r="AF184" s="100"/>
      <c r="AG184" s="100"/>
      <c r="AH184" s="100"/>
      <c r="AI184" s="100"/>
      <c r="AJ184" s="100"/>
      <c r="AK184" s="100"/>
      <c r="AL184" s="100"/>
      <c r="AM184" s="100"/>
      <c r="AN184" s="100"/>
      <c r="AO184" s="100"/>
      <c r="AP184" s="100"/>
      <c r="AQ184" s="100"/>
      <c r="AR184" s="100"/>
      <c r="AS184" s="100"/>
      <c r="AT184" s="100"/>
      <c r="AU184" s="100"/>
    </row>
    <row r="185" spans="2:47" ht="15.75" thickBot="1">
      <c r="C185" s="5" t="s">
        <v>60</v>
      </c>
      <c r="D185" s="32"/>
      <c r="E185" s="32" t="str">
        <f t="shared" si="26"/>
        <v/>
      </c>
      <c r="F185" s="78">
        <v>1</v>
      </c>
      <c r="G185" s="2" t="s">
        <v>30</v>
      </c>
      <c r="H185" s="79">
        <f t="shared" si="38"/>
        <v>7</v>
      </c>
      <c r="I185" s="80">
        <v>5</v>
      </c>
      <c r="J185" s="100"/>
      <c r="K185" s="100" t="s">
        <v>60</v>
      </c>
      <c r="L185" s="100"/>
      <c r="M185" s="100"/>
      <c r="N185" s="100"/>
      <c r="O185" s="100"/>
      <c r="P185" s="102">
        <f t="shared" si="29"/>
        <v>1</v>
      </c>
      <c r="Q185" s="102">
        <f t="shared" si="27"/>
        <v>0</v>
      </c>
      <c r="R185" s="102">
        <f t="shared" si="30"/>
        <v>0</v>
      </c>
      <c r="S185" s="102">
        <f t="shared" si="31"/>
        <v>0</v>
      </c>
      <c r="T185" s="102">
        <f t="shared" si="32"/>
        <v>0</v>
      </c>
      <c r="U185" s="102">
        <f t="shared" si="33"/>
        <v>7</v>
      </c>
      <c r="V185" s="102">
        <f t="shared" si="34"/>
        <v>0</v>
      </c>
      <c r="W185" s="102">
        <f t="shared" si="35"/>
        <v>0</v>
      </c>
      <c r="X185" s="102">
        <f t="shared" si="36"/>
        <v>0</v>
      </c>
      <c r="Y185" s="102">
        <f t="shared" si="28"/>
        <v>7</v>
      </c>
      <c r="Z185" s="100"/>
      <c r="AA185" s="100"/>
      <c r="AB185" s="100"/>
      <c r="AC185" s="100"/>
      <c r="AD185" s="100"/>
      <c r="AE185" s="100"/>
      <c r="AF185" s="100"/>
      <c r="AG185" s="100"/>
      <c r="AH185" s="100"/>
      <c r="AI185" s="100"/>
      <c r="AJ185" s="100"/>
      <c r="AK185" s="100"/>
      <c r="AL185" s="100"/>
      <c r="AM185" s="100"/>
      <c r="AN185" s="100"/>
      <c r="AO185" s="100"/>
      <c r="AP185" s="100"/>
      <c r="AQ185" s="100"/>
      <c r="AR185" s="100"/>
      <c r="AS185" s="100"/>
      <c r="AT185" s="100"/>
      <c r="AU185" s="100"/>
    </row>
    <row r="186" spans="2:47" ht="15.75" thickBot="1">
      <c r="C186" s="5" t="s">
        <v>84</v>
      </c>
      <c r="D186" s="32"/>
      <c r="E186" s="32" t="str">
        <f t="shared" si="26"/>
        <v/>
      </c>
      <c r="F186" s="78">
        <v>1</v>
      </c>
      <c r="G186" s="2" t="s">
        <v>30</v>
      </c>
      <c r="H186" s="79">
        <f t="shared" si="38"/>
        <v>7</v>
      </c>
      <c r="I186" s="80">
        <v>5</v>
      </c>
      <c r="J186" s="100"/>
      <c r="K186" s="100" t="s">
        <v>84</v>
      </c>
      <c r="L186" s="100"/>
      <c r="M186" s="100"/>
      <c r="N186" s="100"/>
      <c r="O186" s="100"/>
      <c r="P186" s="102">
        <f t="shared" si="29"/>
        <v>1</v>
      </c>
      <c r="Q186" s="102">
        <f t="shared" si="27"/>
        <v>0</v>
      </c>
      <c r="R186" s="102">
        <f t="shared" si="30"/>
        <v>0</v>
      </c>
      <c r="S186" s="102">
        <f t="shared" si="31"/>
        <v>0</v>
      </c>
      <c r="T186" s="102">
        <f t="shared" si="32"/>
        <v>0</v>
      </c>
      <c r="U186" s="102">
        <f t="shared" si="33"/>
        <v>7</v>
      </c>
      <c r="V186" s="102">
        <f t="shared" si="34"/>
        <v>0</v>
      </c>
      <c r="W186" s="102">
        <f t="shared" si="35"/>
        <v>0</v>
      </c>
      <c r="X186" s="102">
        <f t="shared" si="36"/>
        <v>0</v>
      </c>
      <c r="Y186" s="102">
        <f t="shared" si="28"/>
        <v>7</v>
      </c>
      <c r="Z186" s="100"/>
      <c r="AA186" s="100"/>
      <c r="AB186" s="100"/>
      <c r="AC186" s="100"/>
      <c r="AD186" s="100"/>
      <c r="AE186" s="100"/>
      <c r="AF186" s="100"/>
      <c r="AG186" s="100"/>
      <c r="AH186" s="100"/>
      <c r="AI186" s="100"/>
      <c r="AJ186" s="100"/>
      <c r="AK186" s="100"/>
      <c r="AL186" s="100"/>
      <c r="AM186" s="100"/>
      <c r="AN186" s="100"/>
      <c r="AO186" s="100"/>
      <c r="AP186" s="100"/>
      <c r="AQ186" s="100"/>
      <c r="AR186" s="100"/>
      <c r="AS186" s="100"/>
      <c r="AT186" s="100"/>
      <c r="AU186" s="100"/>
    </row>
    <row r="187" spans="2:47" ht="15.75" thickBot="1">
      <c r="C187" s="5" t="s">
        <v>85</v>
      </c>
      <c r="D187" s="32"/>
      <c r="E187" s="32" t="str">
        <f t="shared" si="26"/>
        <v/>
      </c>
      <c r="F187" s="78">
        <v>1</v>
      </c>
      <c r="G187" s="2" t="s">
        <v>30</v>
      </c>
      <c r="H187" s="79">
        <f t="shared" si="38"/>
        <v>7</v>
      </c>
      <c r="I187" s="80">
        <v>5</v>
      </c>
      <c r="J187" s="100"/>
      <c r="K187" s="100" t="s">
        <v>85</v>
      </c>
      <c r="L187" s="100"/>
      <c r="M187" s="100"/>
      <c r="N187" s="100"/>
      <c r="O187" s="100"/>
      <c r="P187" s="102">
        <f t="shared" si="29"/>
        <v>1</v>
      </c>
      <c r="Q187" s="102">
        <f t="shared" si="27"/>
        <v>0</v>
      </c>
      <c r="R187" s="102">
        <f t="shared" si="30"/>
        <v>0</v>
      </c>
      <c r="S187" s="102">
        <f t="shared" si="31"/>
        <v>0</v>
      </c>
      <c r="T187" s="102">
        <f t="shared" si="32"/>
        <v>0</v>
      </c>
      <c r="U187" s="102">
        <f t="shared" si="33"/>
        <v>7</v>
      </c>
      <c r="V187" s="102">
        <f t="shared" si="34"/>
        <v>0</v>
      </c>
      <c r="W187" s="102">
        <f t="shared" si="35"/>
        <v>0</v>
      </c>
      <c r="X187" s="102">
        <f t="shared" si="36"/>
        <v>0</v>
      </c>
      <c r="Y187" s="102">
        <f t="shared" si="28"/>
        <v>7</v>
      </c>
      <c r="Z187" s="100"/>
      <c r="AA187" s="100"/>
      <c r="AB187" s="100"/>
      <c r="AC187" s="100"/>
      <c r="AD187" s="100"/>
      <c r="AE187" s="100"/>
      <c r="AF187" s="100"/>
      <c r="AG187" s="100"/>
      <c r="AH187" s="100"/>
      <c r="AI187" s="100"/>
      <c r="AJ187" s="100"/>
      <c r="AK187" s="100"/>
      <c r="AL187" s="100"/>
      <c r="AM187" s="100"/>
      <c r="AN187" s="100"/>
      <c r="AO187" s="100"/>
      <c r="AP187" s="100"/>
      <c r="AQ187" s="100"/>
      <c r="AR187" s="100"/>
      <c r="AS187" s="100"/>
      <c r="AT187" s="100"/>
      <c r="AU187" s="100"/>
    </row>
    <row r="188" spans="2:47" ht="15.75" thickBot="1">
      <c r="C188" s="5" t="s">
        <v>86</v>
      </c>
      <c r="D188" s="32"/>
      <c r="E188" s="32" t="str">
        <f t="shared" si="26"/>
        <v/>
      </c>
      <c r="F188" s="78">
        <v>1</v>
      </c>
      <c r="G188" s="2" t="s">
        <v>30</v>
      </c>
      <c r="H188" s="79">
        <f t="shared" si="38"/>
        <v>7</v>
      </c>
      <c r="I188" s="80">
        <v>1</v>
      </c>
      <c r="J188" s="100"/>
      <c r="K188" s="100" t="s">
        <v>86</v>
      </c>
      <c r="L188" s="100"/>
      <c r="M188" s="100"/>
      <c r="N188" s="100"/>
      <c r="O188" s="100"/>
      <c r="P188" s="102">
        <f t="shared" si="29"/>
        <v>1</v>
      </c>
      <c r="Q188" s="102">
        <f t="shared" si="27"/>
        <v>0</v>
      </c>
      <c r="R188" s="102">
        <f t="shared" si="30"/>
        <v>0</v>
      </c>
      <c r="S188" s="102">
        <f t="shared" si="31"/>
        <v>0</v>
      </c>
      <c r="T188" s="102">
        <f t="shared" si="32"/>
        <v>0</v>
      </c>
      <c r="U188" s="102">
        <f t="shared" si="33"/>
        <v>7</v>
      </c>
      <c r="V188" s="102">
        <f t="shared" si="34"/>
        <v>0</v>
      </c>
      <c r="W188" s="102">
        <f t="shared" si="35"/>
        <v>0</v>
      </c>
      <c r="X188" s="102">
        <f t="shared" si="36"/>
        <v>0</v>
      </c>
      <c r="Y188" s="102">
        <f t="shared" si="28"/>
        <v>7</v>
      </c>
      <c r="Z188" s="100"/>
      <c r="AA188" s="100"/>
      <c r="AB188" s="100"/>
      <c r="AC188" s="100"/>
      <c r="AD188" s="100"/>
      <c r="AE188" s="100"/>
      <c r="AF188" s="100"/>
      <c r="AG188" s="100"/>
      <c r="AH188" s="100"/>
      <c r="AI188" s="100"/>
      <c r="AJ188" s="100"/>
      <c r="AK188" s="100"/>
      <c r="AL188" s="100"/>
      <c r="AM188" s="100"/>
      <c r="AN188" s="100"/>
      <c r="AO188" s="100"/>
      <c r="AP188" s="100"/>
      <c r="AQ188" s="100"/>
      <c r="AR188" s="100"/>
      <c r="AS188" s="100"/>
      <c r="AT188" s="100"/>
      <c r="AU188" s="100"/>
    </row>
    <row r="189" spans="2:47" ht="15.75" thickBot="1">
      <c r="C189" s="5" t="s">
        <v>87</v>
      </c>
      <c r="D189" s="32"/>
      <c r="E189" s="32" t="str">
        <f t="shared" si="26"/>
        <v/>
      </c>
      <c r="F189" s="78">
        <v>1</v>
      </c>
      <c r="G189" s="2" t="s">
        <v>6</v>
      </c>
      <c r="H189" s="79">
        <f t="shared" si="38"/>
        <v>30</v>
      </c>
      <c r="I189" s="80">
        <v>15</v>
      </c>
      <c r="J189" s="100"/>
      <c r="K189" s="100" t="s">
        <v>87</v>
      </c>
      <c r="L189" s="100"/>
      <c r="M189" s="100"/>
      <c r="N189" s="100"/>
      <c r="O189" s="100"/>
      <c r="P189" s="102">
        <f t="shared" si="29"/>
        <v>0</v>
      </c>
      <c r="Q189" s="102">
        <f t="shared" si="27"/>
        <v>1</v>
      </c>
      <c r="R189" s="102">
        <f t="shared" si="30"/>
        <v>0</v>
      </c>
      <c r="S189" s="102">
        <f t="shared" si="31"/>
        <v>0</v>
      </c>
      <c r="T189" s="102">
        <f t="shared" si="32"/>
        <v>0</v>
      </c>
      <c r="U189" s="102">
        <f t="shared" si="33"/>
        <v>0</v>
      </c>
      <c r="V189" s="102">
        <f t="shared" si="34"/>
        <v>30</v>
      </c>
      <c r="W189" s="102">
        <f t="shared" si="35"/>
        <v>0</v>
      </c>
      <c r="X189" s="102">
        <f t="shared" si="36"/>
        <v>0</v>
      </c>
      <c r="Y189" s="102">
        <f t="shared" si="28"/>
        <v>30</v>
      </c>
      <c r="Z189" s="100"/>
      <c r="AA189" s="100"/>
      <c r="AB189" s="100"/>
      <c r="AC189" s="100"/>
      <c r="AD189" s="100"/>
      <c r="AE189" s="100"/>
      <c r="AF189" s="100"/>
      <c r="AG189" s="100"/>
      <c r="AH189" s="100"/>
      <c r="AI189" s="100"/>
      <c r="AJ189" s="100"/>
      <c r="AK189" s="100"/>
      <c r="AL189" s="100"/>
      <c r="AM189" s="100"/>
      <c r="AN189" s="100"/>
      <c r="AO189" s="100"/>
      <c r="AP189" s="100"/>
      <c r="AQ189" s="100"/>
      <c r="AR189" s="100"/>
      <c r="AS189" s="100"/>
      <c r="AT189" s="100"/>
      <c r="AU189" s="100"/>
    </row>
    <row r="190" spans="2:47">
      <c r="C190" s="74"/>
      <c r="D190" s="75"/>
      <c r="E190" s="75" t="str">
        <f t="shared" si="26"/>
        <v/>
      </c>
      <c r="F190" s="81"/>
      <c r="G190" s="8"/>
      <c r="H190" s="9" t="str">
        <f t="shared" si="38"/>
        <v/>
      </c>
      <c r="I190" s="9" t="str">
        <f>IF(Y190&lt;0,"Z4","")</f>
        <v/>
      </c>
      <c r="J190" s="100"/>
      <c r="K190" s="100"/>
      <c r="L190" s="100"/>
      <c r="M190" s="100"/>
      <c r="N190" s="100"/>
      <c r="O190" s="100"/>
      <c r="P190" s="102">
        <f t="shared" si="29"/>
        <v>0</v>
      </c>
      <c r="Q190" s="102">
        <f t="shared" si="27"/>
        <v>0</v>
      </c>
      <c r="R190" s="102">
        <f t="shared" si="30"/>
        <v>0</v>
      </c>
      <c r="S190" s="102">
        <f t="shared" si="31"/>
        <v>0</v>
      </c>
      <c r="T190" s="102">
        <f t="shared" si="32"/>
        <v>0</v>
      </c>
      <c r="U190" s="102">
        <f t="shared" si="33"/>
        <v>0</v>
      </c>
      <c r="V190" s="102">
        <f t="shared" si="34"/>
        <v>0</v>
      </c>
      <c r="W190" s="102">
        <f t="shared" si="35"/>
        <v>0</v>
      </c>
      <c r="X190" s="102">
        <f t="shared" si="36"/>
        <v>0</v>
      </c>
      <c r="Y190" s="102">
        <f t="shared" si="28"/>
        <v>0</v>
      </c>
      <c r="Z190" s="100"/>
      <c r="AA190" s="100"/>
      <c r="AB190" s="100"/>
      <c r="AC190" s="100"/>
      <c r="AD190" s="100"/>
      <c r="AE190" s="100"/>
      <c r="AF190" s="100"/>
      <c r="AG190" s="100"/>
      <c r="AH190" s="100"/>
      <c r="AI190" s="100"/>
      <c r="AJ190" s="100"/>
      <c r="AK190" s="100"/>
      <c r="AL190" s="100"/>
      <c r="AM190" s="100"/>
      <c r="AN190" s="100"/>
      <c r="AO190" s="100"/>
      <c r="AP190" s="100"/>
      <c r="AQ190" s="100"/>
      <c r="AR190" s="100"/>
      <c r="AS190" s="100"/>
      <c r="AT190" s="100"/>
      <c r="AU190" s="100"/>
    </row>
    <row r="191" spans="2:47">
      <c r="J191" s="100"/>
      <c r="K191" s="100"/>
      <c r="L191" s="100"/>
      <c r="M191" s="100"/>
      <c r="N191" s="100"/>
      <c r="O191" s="100"/>
      <c r="P191" s="102">
        <f t="shared" si="29"/>
        <v>0</v>
      </c>
      <c r="Q191" s="102">
        <f t="shared" si="27"/>
        <v>0</v>
      </c>
      <c r="R191" s="102">
        <f t="shared" si="30"/>
        <v>0</v>
      </c>
      <c r="S191" s="102">
        <f t="shared" si="31"/>
        <v>0</v>
      </c>
      <c r="T191" s="102">
        <f t="shared" si="32"/>
        <v>0</v>
      </c>
      <c r="U191" s="102">
        <f t="shared" si="33"/>
        <v>0</v>
      </c>
      <c r="V191" s="102">
        <f t="shared" si="34"/>
        <v>0</v>
      </c>
      <c r="W191" s="102">
        <f t="shared" si="35"/>
        <v>0</v>
      </c>
      <c r="X191" s="102">
        <f t="shared" si="36"/>
        <v>0</v>
      </c>
      <c r="Y191" s="102">
        <f t="shared" si="28"/>
        <v>0</v>
      </c>
      <c r="Z191" s="100"/>
      <c r="AA191" s="100"/>
      <c r="AB191" s="100"/>
      <c r="AC191" s="100"/>
      <c r="AD191" s="100"/>
      <c r="AE191" s="100"/>
      <c r="AF191" s="100"/>
      <c r="AG191" s="100"/>
      <c r="AH191" s="100"/>
      <c r="AI191" s="100"/>
      <c r="AJ191" s="100"/>
      <c r="AK191" s="100"/>
      <c r="AL191" s="100"/>
      <c r="AM191" s="100"/>
      <c r="AN191" s="100"/>
      <c r="AO191" s="100"/>
      <c r="AP191" s="100"/>
      <c r="AQ191" s="100"/>
      <c r="AR191" s="100"/>
      <c r="AS191" s="100"/>
      <c r="AT191" s="100"/>
      <c r="AU191" s="100"/>
    </row>
    <row r="192" spans="2:47">
      <c r="J192" s="100"/>
      <c r="K192" s="100"/>
      <c r="L192" s="100"/>
      <c r="M192" s="100"/>
      <c r="N192" s="100"/>
      <c r="O192" s="100"/>
      <c r="P192" s="102">
        <f t="shared" si="29"/>
        <v>0</v>
      </c>
      <c r="Q192" s="102">
        <f t="shared" si="27"/>
        <v>0</v>
      </c>
      <c r="R192" s="102">
        <f t="shared" si="30"/>
        <v>0</v>
      </c>
      <c r="S192" s="102">
        <f t="shared" si="31"/>
        <v>0</v>
      </c>
      <c r="T192" s="102">
        <f t="shared" si="32"/>
        <v>0</v>
      </c>
      <c r="U192" s="102">
        <f t="shared" si="33"/>
        <v>0</v>
      </c>
      <c r="V192" s="102">
        <f t="shared" si="34"/>
        <v>0</v>
      </c>
      <c r="W192" s="102">
        <f t="shared" si="35"/>
        <v>0</v>
      </c>
      <c r="X192" s="102">
        <f t="shared" si="36"/>
        <v>0</v>
      </c>
      <c r="Y192" s="102">
        <f t="shared" si="28"/>
        <v>0</v>
      </c>
      <c r="Z192" s="100"/>
      <c r="AA192" s="100"/>
      <c r="AB192" s="100"/>
      <c r="AC192" s="100"/>
      <c r="AD192" s="100"/>
      <c r="AE192" s="100"/>
      <c r="AF192" s="100"/>
      <c r="AG192" s="100"/>
      <c r="AH192" s="100"/>
      <c r="AI192" s="100"/>
      <c r="AJ192" s="100"/>
      <c r="AK192" s="100"/>
      <c r="AL192" s="100"/>
      <c r="AM192" s="100"/>
      <c r="AN192" s="100"/>
      <c r="AO192" s="100"/>
      <c r="AP192" s="100"/>
      <c r="AQ192" s="100"/>
      <c r="AR192" s="100"/>
      <c r="AS192" s="100"/>
      <c r="AT192" s="100"/>
      <c r="AU192" s="100"/>
    </row>
    <row r="193" spans="10:47">
      <c r="J193" s="100"/>
      <c r="K193" s="100"/>
      <c r="L193" s="100"/>
      <c r="M193" s="100"/>
      <c r="N193" s="100"/>
      <c r="O193" s="100"/>
      <c r="P193" s="102">
        <f t="shared" si="29"/>
        <v>0</v>
      </c>
      <c r="Q193" s="102">
        <f t="shared" si="27"/>
        <v>0</v>
      </c>
      <c r="R193" s="102">
        <f t="shared" si="30"/>
        <v>0</v>
      </c>
      <c r="S193" s="102">
        <f t="shared" si="31"/>
        <v>0</v>
      </c>
      <c r="T193" s="102">
        <f t="shared" si="32"/>
        <v>0</v>
      </c>
      <c r="U193" s="102">
        <f t="shared" si="33"/>
        <v>0</v>
      </c>
      <c r="V193" s="102">
        <f t="shared" si="34"/>
        <v>0</v>
      </c>
      <c r="W193" s="102">
        <f t="shared" si="35"/>
        <v>0</v>
      </c>
      <c r="X193" s="102">
        <f t="shared" si="36"/>
        <v>0</v>
      </c>
      <c r="Y193" s="102">
        <f t="shared" si="28"/>
        <v>0</v>
      </c>
      <c r="Z193" s="100"/>
      <c r="AA193" s="100"/>
      <c r="AB193" s="100"/>
      <c r="AC193" s="100"/>
      <c r="AD193" s="100"/>
      <c r="AE193" s="100"/>
      <c r="AF193" s="100"/>
      <c r="AG193" s="100"/>
      <c r="AH193" s="100"/>
      <c r="AI193" s="100"/>
      <c r="AJ193" s="100"/>
      <c r="AK193" s="100"/>
      <c r="AL193" s="100"/>
      <c r="AM193" s="100"/>
      <c r="AN193" s="100"/>
      <c r="AO193" s="100"/>
      <c r="AP193" s="100"/>
      <c r="AQ193" s="100"/>
      <c r="AR193" s="100"/>
      <c r="AS193" s="100"/>
      <c r="AT193" s="100"/>
      <c r="AU193" s="100"/>
    </row>
    <row r="194" spans="10:47">
      <c r="J194" s="100"/>
      <c r="K194" s="100"/>
      <c r="L194" s="100"/>
      <c r="M194" s="100"/>
      <c r="N194" s="100"/>
      <c r="O194" s="100"/>
      <c r="P194" s="102">
        <f t="shared" si="29"/>
        <v>0</v>
      </c>
      <c r="Q194" s="102">
        <f t="shared" si="27"/>
        <v>0</v>
      </c>
      <c r="R194" s="102">
        <f t="shared" si="30"/>
        <v>0</v>
      </c>
      <c r="S194" s="102">
        <f t="shared" si="31"/>
        <v>0</v>
      </c>
      <c r="T194" s="102">
        <f t="shared" si="32"/>
        <v>0</v>
      </c>
      <c r="U194" s="102">
        <f t="shared" si="33"/>
        <v>0</v>
      </c>
      <c r="V194" s="102">
        <f t="shared" si="34"/>
        <v>0</v>
      </c>
      <c r="W194" s="102">
        <f t="shared" si="35"/>
        <v>0</v>
      </c>
      <c r="X194" s="102">
        <f t="shared" si="36"/>
        <v>0</v>
      </c>
      <c r="Y194" s="102">
        <f t="shared" si="28"/>
        <v>0</v>
      </c>
      <c r="Z194" s="100"/>
      <c r="AA194" s="100"/>
      <c r="AB194" s="100"/>
      <c r="AC194" s="100"/>
      <c r="AD194" s="100"/>
      <c r="AE194" s="100"/>
      <c r="AF194" s="100"/>
      <c r="AG194" s="100"/>
      <c r="AH194" s="100"/>
      <c r="AI194" s="100"/>
      <c r="AJ194" s="100"/>
      <c r="AK194" s="100"/>
      <c r="AL194" s="100"/>
      <c r="AM194" s="100"/>
      <c r="AN194" s="100"/>
      <c r="AO194" s="100"/>
      <c r="AP194" s="100"/>
      <c r="AQ194" s="100"/>
      <c r="AR194" s="100"/>
      <c r="AS194" s="100"/>
      <c r="AT194" s="100"/>
      <c r="AU194" s="100"/>
    </row>
    <row r="195" spans="10:47">
      <c r="J195" s="100"/>
      <c r="K195" s="100"/>
      <c r="L195" s="100"/>
      <c r="M195" s="100"/>
      <c r="N195" s="100"/>
      <c r="O195" s="100"/>
      <c r="P195" s="102">
        <f t="shared" si="29"/>
        <v>0</v>
      </c>
      <c r="Q195" s="102">
        <f t="shared" si="27"/>
        <v>0</v>
      </c>
      <c r="R195" s="102">
        <f t="shared" si="30"/>
        <v>0</v>
      </c>
      <c r="S195" s="102">
        <f t="shared" si="31"/>
        <v>0</v>
      </c>
      <c r="T195" s="102">
        <f t="shared" si="32"/>
        <v>0</v>
      </c>
      <c r="U195" s="102">
        <f t="shared" si="33"/>
        <v>0</v>
      </c>
      <c r="V195" s="102">
        <f t="shared" si="34"/>
        <v>0</v>
      </c>
      <c r="W195" s="102">
        <f t="shared" si="35"/>
        <v>0</v>
      </c>
      <c r="X195" s="102">
        <f t="shared" si="36"/>
        <v>0</v>
      </c>
      <c r="Y195" s="102">
        <f t="shared" si="28"/>
        <v>0</v>
      </c>
      <c r="Z195" s="100"/>
      <c r="AA195" s="100"/>
      <c r="AB195" s="100"/>
      <c r="AC195" s="100"/>
      <c r="AD195" s="100"/>
      <c r="AE195" s="100"/>
      <c r="AF195" s="100"/>
      <c r="AG195" s="100"/>
      <c r="AH195" s="100"/>
      <c r="AI195" s="100"/>
      <c r="AJ195" s="100"/>
      <c r="AK195" s="100"/>
      <c r="AL195" s="100"/>
      <c r="AM195" s="100"/>
      <c r="AN195" s="100"/>
      <c r="AO195" s="100"/>
      <c r="AP195" s="100"/>
      <c r="AQ195" s="100"/>
      <c r="AR195" s="100"/>
      <c r="AS195" s="100"/>
      <c r="AT195" s="100"/>
      <c r="AU195" s="100"/>
    </row>
    <row r="196" spans="10:47">
      <c r="J196" s="100"/>
      <c r="K196" s="100"/>
      <c r="L196" s="100"/>
      <c r="M196" s="100"/>
      <c r="N196" s="100"/>
      <c r="O196" s="100"/>
      <c r="P196" s="102">
        <f t="shared" si="29"/>
        <v>0</v>
      </c>
      <c r="Q196" s="102">
        <f t="shared" ref="Q196:Q215" si="39">IF($G196="Mois",1,0)</f>
        <v>0</v>
      </c>
      <c r="R196" s="102">
        <f t="shared" si="30"/>
        <v>0</v>
      </c>
      <c r="S196" s="102">
        <f t="shared" si="31"/>
        <v>0</v>
      </c>
      <c r="T196" s="102">
        <f t="shared" si="32"/>
        <v>0</v>
      </c>
      <c r="U196" s="102">
        <f t="shared" si="33"/>
        <v>0</v>
      </c>
      <c r="V196" s="102">
        <f t="shared" si="34"/>
        <v>0</v>
      </c>
      <c r="W196" s="102">
        <f t="shared" si="35"/>
        <v>0</v>
      </c>
      <c r="X196" s="102">
        <f t="shared" si="36"/>
        <v>0</v>
      </c>
      <c r="Y196" s="102">
        <f t="shared" ref="Y196:Y259" si="40">IF(AND(F196&gt;1,F196="Années"),"Erreur de saisie",ROUND(SUM($T196:$X196),0))</f>
        <v>0</v>
      </c>
      <c r="Z196" s="100"/>
      <c r="AA196" s="100"/>
      <c r="AB196" s="100"/>
      <c r="AC196" s="100"/>
      <c r="AD196" s="100"/>
      <c r="AE196" s="100"/>
      <c r="AF196" s="100"/>
      <c r="AG196" s="100"/>
      <c r="AH196" s="100"/>
      <c r="AI196" s="100"/>
      <c r="AJ196" s="100"/>
      <c r="AK196" s="100"/>
      <c r="AL196" s="100"/>
      <c r="AM196" s="100"/>
      <c r="AN196" s="100"/>
      <c r="AO196" s="100"/>
      <c r="AP196" s="100"/>
      <c r="AQ196" s="100"/>
      <c r="AR196" s="100"/>
      <c r="AS196" s="100"/>
      <c r="AT196" s="100"/>
      <c r="AU196" s="100"/>
    </row>
    <row r="197" spans="10:47">
      <c r="J197" s="100"/>
      <c r="K197" s="100"/>
      <c r="L197" s="100"/>
      <c r="M197" s="100"/>
      <c r="N197" s="100"/>
      <c r="O197" s="100"/>
      <c r="P197" s="102">
        <f t="shared" ref="P197:P247" si="41">IF($G197="Semaine(s)",1,0)</f>
        <v>0</v>
      </c>
      <c r="Q197" s="102">
        <f t="shared" si="39"/>
        <v>0</v>
      </c>
      <c r="R197" s="102">
        <f t="shared" ref="R197:R260" si="42">IF($G197="Trimestre(s)",1,0)</f>
        <v>0</v>
      </c>
      <c r="S197" s="102">
        <f t="shared" ref="S197:S260" si="43">IF($G197="Année(s)",1,0)</f>
        <v>0</v>
      </c>
      <c r="T197" s="102">
        <f t="shared" ref="T197:T260" si="44">IF(O197=1,$F197*1,0)</f>
        <v>0</v>
      </c>
      <c r="U197" s="102">
        <f t="shared" ref="U197:U260" si="45">IF(P197=1,$F197*7,0)</f>
        <v>0</v>
      </c>
      <c r="V197" s="102">
        <f t="shared" ref="V197:V260" si="46">IF(Q197=1,$F197*30,0)</f>
        <v>0</v>
      </c>
      <c r="W197" s="102">
        <f t="shared" ref="W197:W260" si="47">IF(R197=1,$F197*90,0)</f>
        <v>0</v>
      </c>
      <c r="X197" s="102">
        <f t="shared" ref="X197:X260" si="48">IF(S197=1,$F197*365,0)</f>
        <v>0</v>
      </c>
      <c r="Y197" s="102">
        <f t="shared" si="40"/>
        <v>0</v>
      </c>
      <c r="Z197" s="100"/>
      <c r="AA197" s="100"/>
      <c r="AB197" s="100"/>
      <c r="AC197" s="100"/>
      <c r="AD197" s="100"/>
      <c r="AE197" s="100"/>
      <c r="AF197" s="100"/>
      <c r="AG197" s="100"/>
      <c r="AH197" s="100"/>
      <c r="AI197" s="100"/>
      <c r="AJ197" s="100"/>
      <c r="AK197" s="100"/>
      <c r="AL197" s="100"/>
      <c r="AM197" s="100"/>
      <c r="AN197" s="100"/>
      <c r="AO197" s="100"/>
      <c r="AP197" s="100"/>
      <c r="AQ197" s="100"/>
      <c r="AR197" s="100"/>
      <c r="AS197" s="100"/>
      <c r="AT197" s="100"/>
      <c r="AU197" s="100"/>
    </row>
    <row r="198" spans="10:47">
      <c r="J198" s="100"/>
      <c r="K198" s="100"/>
      <c r="L198" s="100"/>
      <c r="M198" s="100"/>
      <c r="N198" s="100"/>
      <c r="O198" s="100"/>
      <c r="P198" s="102">
        <f t="shared" si="41"/>
        <v>0</v>
      </c>
      <c r="Q198" s="102">
        <f t="shared" si="39"/>
        <v>0</v>
      </c>
      <c r="R198" s="102">
        <f t="shared" si="42"/>
        <v>0</v>
      </c>
      <c r="S198" s="102">
        <f t="shared" si="43"/>
        <v>0</v>
      </c>
      <c r="T198" s="102">
        <f t="shared" si="44"/>
        <v>0</v>
      </c>
      <c r="U198" s="102">
        <f t="shared" si="45"/>
        <v>0</v>
      </c>
      <c r="V198" s="102">
        <f t="shared" si="46"/>
        <v>0</v>
      </c>
      <c r="W198" s="102">
        <f t="shared" si="47"/>
        <v>0</v>
      </c>
      <c r="X198" s="102">
        <f t="shared" si="48"/>
        <v>0</v>
      </c>
      <c r="Y198" s="102">
        <f t="shared" si="40"/>
        <v>0</v>
      </c>
      <c r="Z198" s="100"/>
      <c r="AA198" s="100"/>
      <c r="AB198" s="100"/>
      <c r="AC198" s="100"/>
      <c r="AD198" s="100"/>
      <c r="AE198" s="100"/>
      <c r="AF198" s="100"/>
      <c r="AG198" s="100"/>
      <c r="AH198" s="100"/>
      <c r="AI198" s="100"/>
      <c r="AJ198" s="100"/>
      <c r="AK198" s="100"/>
      <c r="AL198" s="100"/>
      <c r="AM198" s="100"/>
      <c r="AN198" s="100"/>
      <c r="AO198" s="100"/>
      <c r="AP198" s="100"/>
      <c r="AQ198" s="100"/>
      <c r="AR198" s="100"/>
      <c r="AS198" s="100"/>
      <c r="AT198" s="100"/>
      <c r="AU198" s="100"/>
    </row>
    <row r="199" spans="10:47">
      <c r="J199" s="100"/>
      <c r="K199" s="100"/>
      <c r="L199" s="100"/>
      <c r="M199" s="100"/>
      <c r="N199" s="100"/>
      <c r="O199" s="100"/>
      <c r="P199" s="102">
        <f t="shared" si="41"/>
        <v>0</v>
      </c>
      <c r="Q199" s="102">
        <f t="shared" si="39"/>
        <v>0</v>
      </c>
      <c r="R199" s="102">
        <f t="shared" si="42"/>
        <v>0</v>
      </c>
      <c r="S199" s="102">
        <f t="shared" si="43"/>
        <v>0</v>
      </c>
      <c r="T199" s="102">
        <f t="shared" si="44"/>
        <v>0</v>
      </c>
      <c r="U199" s="102">
        <f t="shared" si="45"/>
        <v>0</v>
      </c>
      <c r="V199" s="102">
        <f t="shared" si="46"/>
        <v>0</v>
      </c>
      <c r="W199" s="102">
        <f t="shared" si="47"/>
        <v>0</v>
      </c>
      <c r="X199" s="102">
        <f t="shared" si="48"/>
        <v>0</v>
      </c>
      <c r="Y199" s="102">
        <f t="shared" si="40"/>
        <v>0</v>
      </c>
      <c r="Z199" s="100"/>
      <c r="AA199" s="100"/>
      <c r="AB199" s="100"/>
      <c r="AC199" s="100"/>
      <c r="AD199" s="100"/>
      <c r="AE199" s="100"/>
      <c r="AF199" s="100"/>
      <c r="AG199" s="100"/>
      <c r="AH199" s="100"/>
      <c r="AI199" s="100"/>
      <c r="AJ199" s="100"/>
      <c r="AK199" s="100"/>
      <c r="AL199" s="100"/>
      <c r="AM199" s="100"/>
      <c r="AN199" s="100"/>
      <c r="AO199" s="100"/>
      <c r="AP199" s="100"/>
      <c r="AQ199" s="100"/>
      <c r="AR199" s="100"/>
      <c r="AS199" s="100"/>
      <c r="AT199" s="100"/>
      <c r="AU199" s="100"/>
    </row>
    <row r="200" spans="10:47">
      <c r="J200" s="100"/>
      <c r="K200" s="100"/>
      <c r="L200" s="100"/>
      <c r="M200" s="100"/>
      <c r="N200" s="100"/>
      <c r="O200" s="100"/>
      <c r="P200" s="102">
        <f t="shared" si="41"/>
        <v>0</v>
      </c>
      <c r="Q200" s="102">
        <f t="shared" si="39"/>
        <v>0</v>
      </c>
      <c r="R200" s="102">
        <f t="shared" si="42"/>
        <v>0</v>
      </c>
      <c r="S200" s="102">
        <f t="shared" si="43"/>
        <v>0</v>
      </c>
      <c r="T200" s="102">
        <f t="shared" si="44"/>
        <v>0</v>
      </c>
      <c r="U200" s="102">
        <f t="shared" si="45"/>
        <v>0</v>
      </c>
      <c r="V200" s="102">
        <f t="shared" si="46"/>
        <v>0</v>
      </c>
      <c r="W200" s="102">
        <f t="shared" si="47"/>
        <v>0</v>
      </c>
      <c r="X200" s="102">
        <f t="shared" si="48"/>
        <v>0</v>
      </c>
      <c r="Y200" s="102">
        <f t="shared" si="40"/>
        <v>0</v>
      </c>
      <c r="Z200" s="100"/>
      <c r="AA200" s="100"/>
      <c r="AB200" s="100"/>
      <c r="AC200" s="100"/>
      <c r="AD200" s="100"/>
      <c r="AE200" s="100"/>
      <c r="AF200" s="100"/>
      <c r="AG200" s="100"/>
      <c r="AH200" s="100"/>
      <c r="AI200" s="100"/>
      <c r="AJ200" s="100"/>
      <c r="AK200" s="100"/>
      <c r="AL200" s="100"/>
      <c r="AM200" s="100"/>
      <c r="AN200" s="100"/>
      <c r="AO200" s="100"/>
      <c r="AP200" s="100"/>
      <c r="AQ200" s="100"/>
      <c r="AR200" s="100"/>
      <c r="AS200" s="100"/>
      <c r="AT200" s="100"/>
      <c r="AU200" s="100"/>
    </row>
    <row r="201" spans="10:47">
      <c r="J201" s="100"/>
      <c r="K201" s="100"/>
      <c r="L201" s="100"/>
      <c r="M201" s="100"/>
      <c r="N201" s="100"/>
      <c r="O201" s="100"/>
      <c r="P201" s="102">
        <f t="shared" si="41"/>
        <v>0</v>
      </c>
      <c r="Q201" s="102">
        <f t="shared" si="39"/>
        <v>0</v>
      </c>
      <c r="R201" s="102">
        <f t="shared" si="42"/>
        <v>0</v>
      </c>
      <c r="S201" s="102">
        <f t="shared" si="43"/>
        <v>0</v>
      </c>
      <c r="T201" s="102">
        <f t="shared" si="44"/>
        <v>0</v>
      </c>
      <c r="U201" s="102">
        <f t="shared" si="45"/>
        <v>0</v>
      </c>
      <c r="V201" s="102">
        <f t="shared" si="46"/>
        <v>0</v>
      </c>
      <c r="W201" s="102">
        <f t="shared" si="47"/>
        <v>0</v>
      </c>
      <c r="X201" s="102">
        <f t="shared" si="48"/>
        <v>0</v>
      </c>
      <c r="Y201" s="102">
        <f t="shared" si="40"/>
        <v>0</v>
      </c>
      <c r="Z201" s="100"/>
      <c r="AA201" s="100"/>
      <c r="AB201" s="100"/>
      <c r="AC201" s="100"/>
      <c r="AD201" s="100"/>
      <c r="AE201" s="100"/>
      <c r="AF201" s="100"/>
      <c r="AG201" s="100"/>
      <c r="AH201" s="100"/>
      <c r="AI201" s="100"/>
      <c r="AJ201" s="100"/>
      <c r="AK201" s="100"/>
      <c r="AL201" s="100"/>
      <c r="AM201" s="100"/>
      <c r="AN201" s="100"/>
      <c r="AO201" s="100"/>
      <c r="AP201" s="100"/>
      <c r="AQ201" s="100"/>
      <c r="AR201" s="100"/>
      <c r="AS201" s="100"/>
      <c r="AT201" s="100"/>
      <c r="AU201" s="100"/>
    </row>
    <row r="202" spans="10:47">
      <c r="J202" s="100"/>
      <c r="K202" s="100"/>
      <c r="L202" s="100"/>
      <c r="M202" s="100"/>
      <c r="N202" s="100"/>
      <c r="O202" s="100"/>
      <c r="P202" s="102">
        <f t="shared" si="41"/>
        <v>0</v>
      </c>
      <c r="Q202" s="102">
        <f t="shared" si="39"/>
        <v>0</v>
      </c>
      <c r="R202" s="102">
        <f t="shared" si="42"/>
        <v>0</v>
      </c>
      <c r="S202" s="102">
        <f t="shared" si="43"/>
        <v>0</v>
      </c>
      <c r="T202" s="102">
        <f t="shared" si="44"/>
        <v>0</v>
      </c>
      <c r="U202" s="102">
        <f t="shared" si="45"/>
        <v>0</v>
      </c>
      <c r="V202" s="102">
        <f t="shared" si="46"/>
        <v>0</v>
      </c>
      <c r="W202" s="102">
        <f t="shared" si="47"/>
        <v>0</v>
      </c>
      <c r="X202" s="102">
        <f t="shared" si="48"/>
        <v>0</v>
      </c>
      <c r="Y202" s="102">
        <f t="shared" si="40"/>
        <v>0</v>
      </c>
      <c r="Z202" s="100"/>
      <c r="AA202" s="100"/>
      <c r="AB202" s="100"/>
      <c r="AC202" s="100"/>
      <c r="AD202" s="100"/>
      <c r="AE202" s="100"/>
      <c r="AF202" s="100"/>
      <c r="AG202" s="100"/>
      <c r="AH202" s="100"/>
      <c r="AI202" s="100"/>
      <c r="AJ202" s="100"/>
      <c r="AK202" s="100"/>
      <c r="AL202" s="100"/>
      <c r="AM202" s="100"/>
      <c r="AN202" s="100"/>
      <c r="AO202" s="100"/>
      <c r="AP202" s="100"/>
      <c r="AQ202" s="100"/>
      <c r="AR202" s="100"/>
      <c r="AS202" s="100"/>
      <c r="AT202" s="100"/>
      <c r="AU202" s="100"/>
    </row>
    <row r="203" spans="10:47">
      <c r="J203" s="100"/>
      <c r="K203" s="100"/>
      <c r="L203" s="100"/>
      <c r="M203" s="100"/>
      <c r="N203" s="100"/>
      <c r="O203" s="100"/>
      <c r="P203" s="102">
        <f t="shared" si="41"/>
        <v>0</v>
      </c>
      <c r="Q203" s="102">
        <f t="shared" si="39"/>
        <v>0</v>
      </c>
      <c r="R203" s="102">
        <f t="shared" si="42"/>
        <v>0</v>
      </c>
      <c r="S203" s="102">
        <f t="shared" si="43"/>
        <v>0</v>
      </c>
      <c r="T203" s="102">
        <f t="shared" si="44"/>
        <v>0</v>
      </c>
      <c r="U203" s="102">
        <f t="shared" si="45"/>
        <v>0</v>
      </c>
      <c r="V203" s="102">
        <f t="shared" si="46"/>
        <v>0</v>
      </c>
      <c r="W203" s="102">
        <f t="shared" si="47"/>
        <v>0</v>
      </c>
      <c r="X203" s="102">
        <f t="shared" si="48"/>
        <v>0</v>
      </c>
      <c r="Y203" s="102">
        <f t="shared" si="40"/>
        <v>0</v>
      </c>
      <c r="Z203" s="100"/>
      <c r="AA203" s="100"/>
      <c r="AB203" s="100"/>
      <c r="AC203" s="100"/>
      <c r="AD203" s="100"/>
      <c r="AE203" s="100"/>
      <c r="AF203" s="100"/>
      <c r="AG203" s="100"/>
      <c r="AH203" s="100"/>
      <c r="AI203" s="100"/>
      <c r="AJ203" s="100"/>
      <c r="AK203" s="100"/>
      <c r="AL203" s="100"/>
      <c r="AM203" s="100"/>
      <c r="AN203" s="100"/>
      <c r="AO203" s="100"/>
      <c r="AP203" s="100"/>
      <c r="AQ203" s="100"/>
      <c r="AR203" s="100"/>
      <c r="AS203" s="100"/>
      <c r="AT203" s="100"/>
      <c r="AU203" s="100"/>
    </row>
    <row r="204" spans="10:47">
      <c r="J204" s="100"/>
      <c r="K204" s="100"/>
      <c r="L204" s="100"/>
      <c r="M204" s="100"/>
      <c r="N204" s="100"/>
      <c r="O204" s="100"/>
      <c r="P204" s="102">
        <f t="shared" si="41"/>
        <v>0</v>
      </c>
      <c r="Q204" s="102">
        <f t="shared" si="39"/>
        <v>0</v>
      </c>
      <c r="R204" s="102">
        <f t="shared" si="42"/>
        <v>0</v>
      </c>
      <c r="S204" s="102">
        <f t="shared" si="43"/>
        <v>0</v>
      </c>
      <c r="T204" s="102">
        <f t="shared" si="44"/>
        <v>0</v>
      </c>
      <c r="U204" s="102">
        <f t="shared" si="45"/>
        <v>0</v>
      </c>
      <c r="V204" s="102">
        <f t="shared" si="46"/>
        <v>0</v>
      </c>
      <c r="W204" s="102">
        <f t="shared" si="47"/>
        <v>0</v>
      </c>
      <c r="X204" s="102">
        <f t="shared" si="48"/>
        <v>0</v>
      </c>
      <c r="Y204" s="102">
        <f t="shared" si="40"/>
        <v>0</v>
      </c>
      <c r="Z204" s="100"/>
      <c r="AA204" s="100"/>
      <c r="AB204" s="100"/>
      <c r="AC204" s="100"/>
      <c r="AD204" s="100"/>
      <c r="AE204" s="100"/>
      <c r="AF204" s="100"/>
      <c r="AG204" s="100"/>
      <c r="AH204" s="100"/>
      <c r="AI204" s="100"/>
      <c r="AJ204" s="100"/>
      <c r="AK204" s="100"/>
      <c r="AL204" s="100"/>
      <c r="AM204" s="100"/>
      <c r="AN204" s="100"/>
      <c r="AO204" s="100"/>
      <c r="AP204" s="100"/>
      <c r="AQ204" s="100"/>
      <c r="AR204" s="100"/>
      <c r="AS204" s="100"/>
      <c r="AT204" s="100"/>
      <c r="AU204" s="100"/>
    </row>
    <row r="205" spans="10:47">
      <c r="J205" s="100"/>
      <c r="K205" s="100"/>
      <c r="L205" s="100"/>
      <c r="M205" s="100"/>
      <c r="N205" s="100"/>
      <c r="O205" s="100"/>
      <c r="P205" s="102">
        <f t="shared" si="41"/>
        <v>0</v>
      </c>
      <c r="Q205" s="102">
        <f t="shared" si="39"/>
        <v>0</v>
      </c>
      <c r="R205" s="102">
        <f t="shared" si="42"/>
        <v>0</v>
      </c>
      <c r="S205" s="102">
        <f t="shared" si="43"/>
        <v>0</v>
      </c>
      <c r="T205" s="102">
        <f t="shared" si="44"/>
        <v>0</v>
      </c>
      <c r="U205" s="102">
        <f t="shared" si="45"/>
        <v>0</v>
      </c>
      <c r="V205" s="102">
        <f t="shared" si="46"/>
        <v>0</v>
      </c>
      <c r="W205" s="102">
        <f t="shared" si="47"/>
        <v>0</v>
      </c>
      <c r="X205" s="102">
        <f t="shared" si="48"/>
        <v>0</v>
      </c>
      <c r="Y205" s="102">
        <f t="shared" si="40"/>
        <v>0</v>
      </c>
      <c r="Z205" s="100"/>
      <c r="AA205" s="100"/>
      <c r="AB205" s="100"/>
      <c r="AC205" s="100"/>
      <c r="AD205" s="100"/>
      <c r="AE205" s="100"/>
      <c r="AF205" s="100"/>
      <c r="AG205" s="100"/>
      <c r="AH205" s="100"/>
      <c r="AI205" s="100"/>
      <c r="AJ205" s="100"/>
      <c r="AK205" s="100"/>
      <c r="AL205" s="100"/>
      <c r="AM205" s="100"/>
      <c r="AN205" s="100"/>
      <c r="AO205" s="100"/>
      <c r="AP205" s="100"/>
      <c r="AQ205" s="100"/>
      <c r="AR205" s="100"/>
      <c r="AS205" s="100"/>
      <c r="AT205" s="100"/>
      <c r="AU205" s="100"/>
    </row>
    <row r="206" spans="10:47">
      <c r="J206" s="100"/>
      <c r="K206" s="100"/>
      <c r="L206" s="100"/>
      <c r="M206" s="100"/>
      <c r="N206" s="100"/>
      <c r="O206" s="100"/>
      <c r="P206" s="102">
        <f t="shared" si="41"/>
        <v>0</v>
      </c>
      <c r="Q206" s="102">
        <f t="shared" si="39"/>
        <v>0</v>
      </c>
      <c r="R206" s="102">
        <f t="shared" si="42"/>
        <v>0</v>
      </c>
      <c r="S206" s="102">
        <f t="shared" si="43"/>
        <v>0</v>
      </c>
      <c r="T206" s="102">
        <f t="shared" si="44"/>
        <v>0</v>
      </c>
      <c r="U206" s="102">
        <f t="shared" si="45"/>
        <v>0</v>
      </c>
      <c r="V206" s="102">
        <f t="shared" si="46"/>
        <v>0</v>
      </c>
      <c r="W206" s="102">
        <f t="shared" si="47"/>
        <v>0</v>
      </c>
      <c r="X206" s="102">
        <f t="shared" si="48"/>
        <v>0</v>
      </c>
      <c r="Y206" s="102">
        <f t="shared" si="40"/>
        <v>0</v>
      </c>
      <c r="Z206" s="100"/>
      <c r="AA206" s="100"/>
      <c r="AB206" s="100"/>
      <c r="AC206" s="100"/>
      <c r="AD206" s="100"/>
      <c r="AE206" s="100"/>
      <c r="AF206" s="100"/>
      <c r="AG206" s="100"/>
      <c r="AH206" s="100"/>
      <c r="AI206" s="100"/>
      <c r="AJ206" s="100"/>
      <c r="AK206" s="100"/>
      <c r="AL206" s="100"/>
      <c r="AM206" s="100"/>
      <c r="AN206" s="100"/>
      <c r="AO206" s="100"/>
      <c r="AP206" s="100"/>
      <c r="AQ206" s="100"/>
      <c r="AR206" s="100"/>
      <c r="AS206" s="100"/>
      <c r="AT206" s="100"/>
      <c r="AU206" s="100"/>
    </row>
    <row r="207" spans="10:47">
      <c r="J207" s="100"/>
      <c r="K207" s="100"/>
      <c r="L207" s="100"/>
      <c r="M207" s="100"/>
      <c r="N207" s="100"/>
      <c r="O207" s="100"/>
      <c r="P207" s="102">
        <f t="shared" si="41"/>
        <v>0</v>
      </c>
      <c r="Q207" s="102">
        <f t="shared" si="39"/>
        <v>0</v>
      </c>
      <c r="R207" s="102">
        <f t="shared" si="42"/>
        <v>0</v>
      </c>
      <c r="S207" s="102">
        <f t="shared" si="43"/>
        <v>0</v>
      </c>
      <c r="T207" s="102">
        <f t="shared" si="44"/>
        <v>0</v>
      </c>
      <c r="U207" s="102">
        <f t="shared" si="45"/>
        <v>0</v>
      </c>
      <c r="V207" s="102">
        <f t="shared" si="46"/>
        <v>0</v>
      </c>
      <c r="W207" s="102">
        <f t="shared" si="47"/>
        <v>0</v>
      </c>
      <c r="X207" s="102">
        <f t="shared" si="48"/>
        <v>0</v>
      </c>
      <c r="Y207" s="102">
        <f t="shared" si="40"/>
        <v>0</v>
      </c>
      <c r="Z207" s="100"/>
      <c r="AA207" s="100"/>
      <c r="AB207" s="100"/>
      <c r="AC207" s="100"/>
      <c r="AD207" s="100"/>
      <c r="AE207" s="100"/>
      <c r="AF207" s="100"/>
      <c r="AG207" s="100"/>
      <c r="AH207" s="100"/>
      <c r="AI207" s="100"/>
      <c r="AJ207" s="100"/>
      <c r="AK207" s="100"/>
      <c r="AL207" s="100"/>
      <c r="AM207" s="100"/>
      <c r="AN207" s="100"/>
      <c r="AO207" s="100"/>
      <c r="AP207" s="100"/>
      <c r="AQ207" s="100"/>
      <c r="AR207" s="100"/>
      <c r="AS207" s="100"/>
      <c r="AT207" s="100"/>
      <c r="AU207" s="100"/>
    </row>
    <row r="208" spans="10:47">
      <c r="J208" s="100"/>
      <c r="K208" s="100"/>
      <c r="L208" s="100"/>
      <c r="M208" s="100"/>
      <c r="N208" s="100"/>
      <c r="O208" s="100"/>
      <c r="P208" s="102">
        <f t="shared" si="41"/>
        <v>0</v>
      </c>
      <c r="Q208" s="102">
        <f t="shared" si="39"/>
        <v>0</v>
      </c>
      <c r="R208" s="102">
        <f t="shared" si="42"/>
        <v>0</v>
      </c>
      <c r="S208" s="102">
        <f t="shared" si="43"/>
        <v>0</v>
      </c>
      <c r="T208" s="102">
        <f t="shared" si="44"/>
        <v>0</v>
      </c>
      <c r="U208" s="102">
        <f t="shared" si="45"/>
        <v>0</v>
      </c>
      <c r="V208" s="102">
        <f t="shared" si="46"/>
        <v>0</v>
      </c>
      <c r="W208" s="102">
        <f t="shared" si="47"/>
        <v>0</v>
      </c>
      <c r="X208" s="102">
        <f t="shared" si="48"/>
        <v>0</v>
      </c>
      <c r="Y208" s="102">
        <f t="shared" si="40"/>
        <v>0</v>
      </c>
      <c r="Z208" s="100"/>
      <c r="AA208" s="100"/>
      <c r="AB208" s="100"/>
      <c r="AC208" s="100"/>
      <c r="AD208" s="100"/>
      <c r="AE208" s="100"/>
      <c r="AF208" s="100"/>
      <c r="AG208" s="100"/>
      <c r="AH208" s="100"/>
      <c r="AI208" s="100"/>
      <c r="AJ208" s="100"/>
      <c r="AK208" s="100"/>
      <c r="AL208" s="100"/>
      <c r="AM208" s="100"/>
      <c r="AN208" s="100"/>
      <c r="AO208" s="100"/>
      <c r="AP208" s="100"/>
      <c r="AQ208" s="100"/>
      <c r="AR208" s="100"/>
      <c r="AS208" s="100"/>
      <c r="AT208" s="100"/>
      <c r="AU208" s="100"/>
    </row>
    <row r="209" spans="10:47">
      <c r="J209" s="100"/>
      <c r="K209" s="100"/>
      <c r="L209" s="100"/>
      <c r="M209" s="100"/>
      <c r="N209" s="100"/>
      <c r="O209" s="100"/>
      <c r="P209" s="102">
        <f t="shared" si="41"/>
        <v>0</v>
      </c>
      <c r="Q209" s="102">
        <f t="shared" si="39"/>
        <v>0</v>
      </c>
      <c r="R209" s="102">
        <f t="shared" si="42"/>
        <v>0</v>
      </c>
      <c r="S209" s="102">
        <f t="shared" si="43"/>
        <v>0</v>
      </c>
      <c r="T209" s="102">
        <f t="shared" si="44"/>
        <v>0</v>
      </c>
      <c r="U209" s="102">
        <f t="shared" si="45"/>
        <v>0</v>
      </c>
      <c r="V209" s="102">
        <f t="shared" si="46"/>
        <v>0</v>
      </c>
      <c r="W209" s="102">
        <f t="shared" si="47"/>
        <v>0</v>
      </c>
      <c r="X209" s="102">
        <f t="shared" si="48"/>
        <v>0</v>
      </c>
      <c r="Y209" s="102">
        <f t="shared" si="40"/>
        <v>0</v>
      </c>
      <c r="Z209" s="100"/>
      <c r="AA209" s="100"/>
      <c r="AB209" s="100"/>
      <c r="AC209" s="100"/>
      <c r="AD209" s="100"/>
      <c r="AE209" s="100"/>
      <c r="AF209" s="100"/>
      <c r="AG209" s="100"/>
      <c r="AH209" s="100"/>
      <c r="AI209" s="100"/>
      <c r="AJ209" s="100"/>
      <c r="AK209" s="100"/>
      <c r="AL209" s="100"/>
      <c r="AM209" s="100"/>
      <c r="AN209" s="100"/>
      <c r="AO209" s="100"/>
      <c r="AP209" s="100"/>
      <c r="AQ209" s="100"/>
      <c r="AR209" s="100"/>
      <c r="AS209" s="100"/>
      <c r="AT209" s="100"/>
      <c r="AU209" s="100"/>
    </row>
    <row r="210" spans="10:47">
      <c r="J210" s="100"/>
      <c r="K210" s="100"/>
      <c r="L210" s="100"/>
      <c r="M210" s="100"/>
      <c r="N210" s="100"/>
      <c r="O210" s="100"/>
      <c r="P210" s="102">
        <f t="shared" si="41"/>
        <v>0</v>
      </c>
      <c r="Q210" s="102">
        <f t="shared" si="39"/>
        <v>0</v>
      </c>
      <c r="R210" s="102">
        <f t="shared" si="42"/>
        <v>0</v>
      </c>
      <c r="S210" s="102">
        <f t="shared" si="43"/>
        <v>0</v>
      </c>
      <c r="T210" s="102">
        <f t="shared" si="44"/>
        <v>0</v>
      </c>
      <c r="U210" s="102">
        <f t="shared" si="45"/>
        <v>0</v>
      </c>
      <c r="V210" s="102">
        <f t="shared" si="46"/>
        <v>0</v>
      </c>
      <c r="W210" s="102">
        <f t="shared" si="47"/>
        <v>0</v>
      </c>
      <c r="X210" s="102">
        <f t="shared" si="48"/>
        <v>0</v>
      </c>
      <c r="Y210" s="102">
        <f t="shared" si="40"/>
        <v>0</v>
      </c>
      <c r="Z210" s="100"/>
      <c r="AA210" s="100"/>
      <c r="AB210" s="100"/>
      <c r="AC210" s="100"/>
      <c r="AD210" s="100"/>
      <c r="AE210" s="100"/>
      <c r="AF210" s="100"/>
      <c r="AG210" s="100"/>
      <c r="AH210" s="100"/>
      <c r="AI210" s="100"/>
      <c r="AJ210" s="100"/>
      <c r="AK210" s="100"/>
      <c r="AL210" s="100"/>
      <c r="AM210" s="100"/>
      <c r="AN210" s="100"/>
      <c r="AO210" s="100"/>
      <c r="AP210" s="100"/>
      <c r="AQ210" s="100"/>
      <c r="AR210" s="100"/>
      <c r="AS210" s="100"/>
      <c r="AT210" s="100"/>
      <c r="AU210" s="100"/>
    </row>
    <row r="211" spans="10:47">
      <c r="J211" s="100"/>
      <c r="K211" s="100"/>
      <c r="L211" s="100"/>
      <c r="M211" s="100"/>
      <c r="N211" s="100"/>
      <c r="O211" s="100"/>
      <c r="P211" s="102">
        <f t="shared" si="41"/>
        <v>0</v>
      </c>
      <c r="Q211" s="102">
        <f t="shared" si="39"/>
        <v>0</v>
      </c>
      <c r="R211" s="102">
        <f t="shared" si="42"/>
        <v>0</v>
      </c>
      <c r="S211" s="102">
        <f t="shared" si="43"/>
        <v>0</v>
      </c>
      <c r="T211" s="102">
        <f t="shared" si="44"/>
        <v>0</v>
      </c>
      <c r="U211" s="102">
        <f t="shared" si="45"/>
        <v>0</v>
      </c>
      <c r="V211" s="102">
        <f t="shared" si="46"/>
        <v>0</v>
      </c>
      <c r="W211" s="102">
        <f t="shared" si="47"/>
        <v>0</v>
      </c>
      <c r="X211" s="102">
        <f t="shared" si="48"/>
        <v>0</v>
      </c>
      <c r="Y211" s="102">
        <f t="shared" si="40"/>
        <v>0</v>
      </c>
      <c r="Z211" s="100"/>
      <c r="AA211" s="100"/>
      <c r="AB211" s="100"/>
      <c r="AC211" s="100"/>
      <c r="AD211" s="100"/>
      <c r="AE211" s="100"/>
      <c r="AF211" s="100"/>
      <c r="AG211" s="100"/>
      <c r="AH211" s="100"/>
      <c r="AI211" s="100"/>
      <c r="AJ211" s="100"/>
      <c r="AK211" s="100"/>
      <c r="AL211" s="100"/>
      <c r="AM211" s="100"/>
      <c r="AN211" s="100"/>
      <c r="AO211" s="100"/>
      <c r="AP211" s="100"/>
      <c r="AQ211" s="100"/>
      <c r="AR211" s="100"/>
      <c r="AS211" s="100"/>
      <c r="AT211" s="100"/>
      <c r="AU211" s="100"/>
    </row>
    <row r="212" spans="10:47">
      <c r="J212" s="100"/>
      <c r="K212" s="100"/>
      <c r="L212" s="100"/>
      <c r="M212" s="100"/>
      <c r="N212" s="100"/>
      <c r="O212" s="100"/>
      <c r="P212" s="102">
        <f t="shared" si="41"/>
        <v>0</v>
      </c>
      <c r="Q212" s="102">
        <f t="shared" si="39"/>
        <v>0</v>
      </c>
      <c r="R212" s="102">
        <f t="shared" si="42"/>
        <v>0</v>
      </c>
      <c r="S212" s="102">
        <f t="shared" si="43"/>
        <v>0</v>
      </c>
      <c r="T212" s="102">
        <f t="shared" si="44"/>
        <v>0</v>
      </c>
      <c r="U212" s="102">
        <f t="shared" si="45"/>
        <v>0</v>
      </c>
      <c r="V212" s="102">
        <f t="shared" si="46"/>
        <v>0</v>
      </c>
      <c r="W212" s="102">
        <f t="shared" si="47"/>
        <v>0</v>
      </c>
      <c r="X212" s="102">
        <f t="shared" si="48"/>
        <v>0</v>
      </c>
      <c r="Y212" s="102">
        <f t="shared" si="40"/>
        <v>0</v>
      </c>
      <c r="Z212" s="100"/>
      <c r="AA212" s="100"/>
      <c r="AB212" s="100"/>
      <c r="AC212" s="100"/>
      <c r="AD212" s="100"/>
      <c r="AE212" s="100"/>
      <c r="AF212" s="100"/>
      <c r="AG212" s="100"/>
      <c r="AH212" s="100"/>
      <c r="AI212" s="100"/>
      <c r="AJ212" s="100"/>
      <c r="AK212" s="100"/>
      <c r="AL212" s="100"/>
      <c r="AM212" s="100"/>
      <c r="AN212" s="100"/>
      <c r="AO212" s="100"/>
      <c r="AP212" s="100"/>
      <c r="AQ212" s="100"/>
      <c r="AR212" s="100"/>
      <c r="AS212" s="100"/>
      <c r="AT212" s="100"/>
      <c r="AU212" s="100"/>
    </row>
    <row r="213" spans="10:47">
      <c r="J213" s="100"/>
      <c r="K213" s="100"/>
      <c r="L213" s="100"/>
      <c r="M213" s="100"/>
      <c r="N213" s="100"/>
      <c r="O213" s="100"/>
      <c r="P213" s="102">
        <f t="shared" si="41"/>
        <v>0</v>
      </c>
      <c r="Q213" s="102">
        <f t="shared" si="39"/>
        <v>0</v>
      </c>
      <c r="R213" s="102">
        <f t="shared" si="42"/>
        <v>0</v>
      </c>
      <c r="S213" s="102">
        <f t="shared" si="43"/>
        <v>0</v>
      </c>
      <c r="T213" s="102">
        <f t="shared" si="44"/>
        <v>0</v>
      </c>
      <c r="U213" s="102">
        <f t="shared" si="45"/>
        <v>0</v>
      </c>
      <c r="V213" s="102">
        <f t="shared" si="46"/>
        <v>0</v>
      </c>
      <c r="W213" s="102">
        <f t="shared" si="47"/>
        <v>0</v>
      </c>
      <c r="X213" s="102">
        <f t="shared" si="48"/>
        <v>0</v>
      </c>
      <c r="Y213" s="102">
        <f t="shared" si="40"/>
        <v>0</v>
      </c>
      <c r="Z213" s="100"/>
      <c r="AA213" s="100"/>
      <c r="AB213" s="100"/>
      <c r="AC213" s="100"/>
      <c r="AD213" s="100"/>
      <c r="AE213" s="100"/>
      <c r="AF213" s="100"/>
      <c r="AG213" s="100"/>
      <c r="AH213" s="100"/>
      <c r="AI213" s="100"/>
      <c r="AJ213" s="100"/>
      <c r="AK213" s="100"/>
      <c r="AL213" s="100"/>
      <c r="AM213" s="100"/>
      <c r="AN213" s="100"/>
      <c r="AO213" s="100"/>
      <c r="AP213" s="100"/>
      <c r="AQ213" s="100"/>
      <c r="AR213" s="100"/>
      <c r="AS213" s="100"/>
      <c r="AT213" s="100"/>
      <c r="AU213" s="100"/>
    </row>
    <row r="214" spans="10:47">
      <c r="J214" s="100"/>
      <c r="K214" s="100"/>
      <c r="L214" s="100"/>
      <c r="M214" s="100"/>
      <c r="N214" s="100"/>
      <c r="O214" s="100"/>
      <c r="P214" s="102">
        <f t="shared" si="41"/>
        <v>0</v>
      </c>
      <c r="Q214" s="102">
        <f t="shared" si="39"/>
        <v>0</v>
      </c>
      <c r="R214" s="102">
        <f t="shared" si="42"/>
        <v>0</v>
      </c>
      <c r="S214" s="102">
        <f t="shared" si="43"/>
        <v>0</v>
      </c>
      <c r="T214" s="102">
        <f t="shared" si="44"/>
        <v>0</v>
      </c>
      <c r="U214" s="102">
        <f t="shared" si="45"/>
        <v>0</v>
      </c>
      <c r="V214" s="102">
        <f t="shared" si="46"/>
        <v>0</v>
      </c>
      <c r="W214" s="102">
        <f t="shared" si="47"/>
        <v>0</v>
      </c>
      <c r="X214" s="102">
        <f t="shared" si="48"/>
        <v>0</v>
      </c>
      <c r="Y214" s="102">
        <f t="shared" si="40"/>
        <v>0</v>
      </c>
      <c r="Z214" s="100"/>
      <c r="AA214" s="100"/>
      <c r="AB214" s="100"/>
      <c r="AC214" s="100"/>
      <c r="AD214" s="100"/>
      <c r="AE214" s="100"/>
      <c r="AF214" s="100"/>
      <c r="AG214" s="100"/>
      <c r="AH214" s="100"/>
      <c r="AI214" s="100"/>
      <c r="AJ214" s="100"/>
      <c r="AK214" s="100"/>
      <c r="AL214" s="100"/>
      <c r="AM214" s="100"/>
      <c r="AN214" s="100"/>
      <c r="AO214" s="100"/>
      <c r="AP214" s="100"/>
      <c r="AQ214" s="100"/>
      <c r="AR214" s="100"/>
      <c r="AS214" s="100"/>
      <c r="AT214" s="100"/>
      <c r="AU214" s="100"/>
    </row>
    <row r="215" spans="10:47">
      <c r="J215" s="100"/>
      <c r="K215" s="100"/>
      <c r="L215" s="100"/>
      <c r="M215" s="100"/>
      <c r="N215" s="100"/>
      <c r="O215" s="100"/>
      <c r="P215" s="102">
        <f t="shared" si="41"/>
        <v>0</v>
      </c>
      <c r="Q215" s="102">
        <f t="shared" si="39"/>
        <v>0</v>
      </c>
      <c r="R215" s="102">
        <f t="shared" si="42"/>
        <v>0</v>
      </c>
      <c r="S215" s="102">
        <f t="shared" si="43"/>
        <v>0</v>
      </c>
      <c r="T215" s="102">
        <f t="shared" si="44"/>
        <v>0</v>
      </c>
      <c r="U215" s="102">
        <f t="shared" si="45"/>
        <v>0</v>
      </c>
      <c r="V215" s="102">
        <f t="shared" si="46"/>
        <v>0</v>
      </c>
      <c r="W215" s="102">
        <f t="shared" si="47"/>
        <v>0</v>
      </c>
      <c r="X215" s="102">
        <f t="shared" si="48"/>
        <v>0</v>
      </c>
      <c r="Y215" s="102">
        <f t="shared" si="40"/>
        <v>0</v>
      </c>
      <c r="Z215" s="100"/>
      <c r="AA215" s="100"/>
      <c r="AB215" s="100"/>
      <c r="AC215" s="100"/>
      <c r="AD215" s="100"/>
      <c r="AE215" s="100"/>
      <c r="AF215" s="100"/>
      <c r="AG215" s="100"/>
      <c r="AH215" s="100"/>
      <c r="AI215" s="100"/>
      <c r="AJ215" s="100"/>
      <c r="AK215" s="100"/>
      <c r="AL215" s="100"/>
      <c r="AM215" s="100"/>
      <c r="AN215" s="100"/>
      <c r="AO215" s="100"/>
      <c r="AP215" s="100"/>
      <c r="AQ215" s="100"/>
      <c r="AR215" s="100"/>
      <c r="AS215" s="100"/>
      <c r="AT215" s="100"/>
      <c r="AU215" s="100"/>
    </row>
    <row r="216" spans="10:47">
      <c r="J216" s="100"/>
      <c r="K216" s="100"/>
      <c r="L216" s="100"/>
      <c r="M216" s="100"/>
      <c r="N216" s="100"/>
      <c r="O216" s="100"/>
      <c r="P216" s="102">
        <f t="shared" si="41"/>
        <v>0</v>
      </c>
      <c r="Q216" s="100"/>
      <c r="R216" s="102">
        <f t="shared" si="42"/>
        <v>0</v>
      </c>
      <c r="S216" s="102">
        <f t="shared" si="43"/>
        <v>0</v>
      </c>
      <c r="T216" s="102">
        <f t="shared" si="44"/>
        <v>0</v>
      </c>
      <c r="U216" s="102">
        <f t="shared" si="45"/>
        <v>0</v>
      </c>
      <c r="V216" s="102">
        <f t="shared" si="46"/>
        <v>0</v>
      </c>
      <c r="W216" s="102">
        <f t="shared" si="47"/>
        <v>0</v>
      </c>
      <c r="X216" s="102">
        <f t="shared" si="48"/>
        <v>0</v>
      </c>
      <c r="Y216" s="102">
        <f t="shared" si="40"/>
        <v>0</v>
      </c>
      <c r="Z216" s="100"/>
      <c r="AA216" s="100"/>
      <c r="AB216" s="100"/>
      <c r="AC216" s="100"/>
      <c r="AD216" s="100"/>
      <c r="AE216" s="100"/>
      <c r="AF216" s="100"/>
      <c r="AG216" s="100"/>
      <c r="AH216" s="100"/>
      <c r="AI216" s="100"/>
      <c r="AJ216" s="100"/>
      <c r="AK216" s="100"/>
      <c r="AL216" s="100"/>
      <c r="AM216" s="100"/>
      <c r="AN216" s="100"/>
      <c r="AO216" s="100"/>
      <c r="AP216" s="100"/>
      <c r="AQ216" s="100"/>
      <c r="AR216" s="100"/>
      <c r="AS216" s="100"/>
      <c r="AT216" s="100"/>
      <c r="AU216" s="100"/>
    </row>
    <row r="217" spans="10:47">
      <c r="J217" s="100"/>
      <c r="K217" s="100"/>
      <c r="L217" s="100"/>
      <c r="M217" s="100"/>
      <c r="N217" s="100"/>
      <c r="O217" s="100"/>
      <c r="P217" s="102">
        <f t="shared" si="41"/>
        <v>0</v>
      </c>
      <c r="Q217" s="100"/>
      <c r="R217" s="102">
        <f t="shared" si="42"/>
        <v>0</v>
      </c>
      <c r="S217" s="102">
        <f t="shared" si="43"/>
        <v>0</v>
      </c>
      <c r="T217" s="102">
        <f t="shared" si="44"/>
        <v>0</v>
      </c>
      <c r="U217" s="102">
        <f t="shared" si="45"/>
        <v>0</v>
      </c>
      <c r="V217" s="102">
        <f t="shared" si="46"/>
        <v>0</v>
      </c>
      <c r="W217" s="102">
        <f t="shared" si="47"/>
        <v>0</v>
      </c>
      <c r="X217" s="102">
        <f t="shared" si="48"/>
        <v>0</v>
      </c>
      <c r="Y217" s="102">
        <f t="shared" si="40"/>
        <v>0</v>
      </c>
      <c r="Z217" s="100"/>
      <c r="AA217" s="100"/>
      <c r="AB217" s="100"/>
      <c r="AC217" s="100"/>
      <c r="AD217" s="100"/>
      <c r="AE217" s="100"/>
      <c r="AF217" s="100"/>
      <c r="AG217" s="100"/>
      <c r="AH217" s="100"/>
      <c r="AI217" s="100"/>
      <c r="AJ217" s="100"/>
      <c r="AK217" s="100"/>
      <c r="AL217" s="100"/>
      <c r="AM217" s="100"/>
      <c r="AN217" s="100"/>
      <c r="AO217" s="100"/>
      <c r="AP217" s="100"/>
      <c r="AQ217" s="100"/>
      <c r="AR217" s="100"/>
      <c r="AS217" s="100"/>
      <c r="AT217" s="100"/>
      <c r="AU217" s="100"/>
    </row>
    <row r="218" spans="10:47">
      <c r="J218" s="100"/>
      <c r="K218" s="100"/>
      <c r="L218" s="100"/>
      <c r="M218" s="100"/>
      <c r="N218" s="100"/>
      <c r="O218" s="100"/>
      <c r="P218" s="102">
        <f t="shared" si="41"/>
        <v>0</v>
      </c>
      <c r="Q218" s="100"/>
      <c r="R218" s="102">
        <f t="shared" si="42"/>
        <v>0</v>
      </c>
      <c r="S218" s="102">
        <f t="shared" si="43"/>
        <v>0</v>
      </c>
      <c r="T218" s="102">
        <f t="shared" si="44"/>
        <v>0</v>
      </c>
      <c r="U218" s="102">
        <f t="shared" si="45"/>
        <v>0</v>
      </c>
      <c r="V218" s="102">
        <f t="shared" si="46"/>
        <v>0</v>
      </c>
      <c r="W218" s="102">
        <f t="shared" si="47"/>
        <v>0</v>
      </c>
      <c r="X218" s="102">
        <f t="shared" si="48"/>
        <v>0</v>
      </c>
      <c r="Y218" s="102">
        <f t="shared" si="40"/>
        <v>0</v>
      </c>
      <c r="Z218" s="100"/>
      <c r="AA218" s="100"/>
      <c r="AB218" s="100"/>
      <c r="AC218" s="100"/>
      <c r="AD218" s="100"/>
      <c r="AE218" s="100"/>
      <c r="AF218" s="100"/>
      <c r="AG218" s="100"/>
      <c r="AH218" s="100"/>
      <c r="AI218" s="100"/>
      <c r="AJ218" s="100"/>
      <c r="AK218" s="100"/>
      <c r="AL218" s="100"/>
      <c r="AM218" s="100"/>
      <c r="AN218" s="100"/>
      <c r="AO218" s="100"/>
      <c r="AP218" s="100"/>
      <c r="AQ218" s="100"/>
      <c r="AR218" s="100"/>
      <c r="AS218" s="100"/>
      <c r="AT218" s="100"/>
      <c r="AU218" s="100"/>
    </row>
    <row r="219" spans="10:47">
      <c r="J219" s="100"/>
      <c r="K219" s="100"/>
      <c r="L219" s="100"/>
      <c r="M219" s="100"/>
      <c r="N219" s="100"/>
      <c r="O219" s="100"/>
      <c r="P219" s="102">
        <f t="shared" si="41"/>
        <v>0</v>
      </c>
      <c r="Q219" s="100"/>
      <c r="R219" s="102">
        <f t="shared" si="42"/>
        <v>0</v>
      </c>
      <c r="S219" s="102">
        <f t="shared" si="43"/>
        <v>0</v>
      </c>
      <c r="T219" s="102">
        <f t="shared" si="44"/>
        <v>0</v>
      </c>
      <c r="U219" s="102">
        <f t="shared" si="45"/>
        <v>0</v>
      </c>
      <c r="V219" s="102">
        <f t="shared" si="46"/>
        <v>0</v>
      </c>
      <c r="W219" s="102">
        <f t="shared" si="47"/>
        <v>0</v>
      </c>
      <c r="X219" s="102">
        <f t="shared" si="48"/>
        <v>0</v>
      </c>
      <c r="Y219" s="102">
        <f t="shared" si="40"/>
        <v>0</v>
      </c>
      <c r="Z219" s="100"/>
      <c r="AA219" s="100"/>
      <c r="AB219" s="100"/>
      <c r="AC219" s="100"/>
      <c r="AD219" s="100"/>
      <c r="AE219" s="100"/>
      <c r="AF219" s="100"/>
      <c r="AG219" s="100"/>
      <c r="AH219" s="100"/>
      <c r="AI219" s="100"/>
      <c r="AJ219" s="100"/>
      <c r="AK219" s="100"/>
      <c r="AL219" s="100"/>
      <c r="AM219" s="100"/>
      <c r="AN219" s="100"/>
      <c r="AO219" s="100"/>
      <c r="AP219" s="100"/>
      <c r="AQ219" s="100"/>
      <c r="AR219" s="100"/>
      <c r="AS219" s="100"/>
      <c r="AT219" s="100"/>
      <c r="AU219" s="100"/>
    </row>
    <row r="220" spans="10:47">
      <c r="J220" s="100"/>
      <c r="K220" s="100"/>
      <c r="L220" s="100"/>
      <c r="M220" s="100"/>
      <c r="N220" s="100"/>
      <c r="O220" s="100"/>
      <c r="P220" s="102">
        <f t="shared" si="41"/>
        <v>0</v>
      </c>
      <c r="Q220" s="100"/>
      <c r="R220" s="102">
        <f t="shared" si="42"/>
        <v>0</v>
      </c>
      <c r="S220" s="102">
        <f t="shared" si="43"/>
        <v>0</v>
      </c>
      <c r="T220" s="102">
        <f t="shared" si="44"/>
        <v>0</v>
      </c>
      <c r="U220" s="102">
        <f t="shared" si="45"/>
        <v>0</v>
      </c>
      <c r="V220" s="102">
        <f t="shared" si="46"/>
        <v>0</v>
      </c>
      <c r="W220" s="102">
        <f t="shared" si="47"/>
        <v>0</v>
      </c>
      <c r="X220" s="102">
        <f t="shared" si="48"/>
        <v>0</v>
      </c>
      <c r="Y220" s="102">
        <f t="shared" si="40"/>
        <v>0</v>
      </c>
      <c r="Z220" s="100"/>
      <c r="AA220" s="100"/>
      <c r="AB220" s="100"/>
      <c r="AC220" s="100"/>
      <c r="AD220" s="100"/>
      <c r="AE220" s="100"/>
      <c r="AF220" s="100"/>
      <c r="AG220" s="100"/>
      <c r="AH220" s="100"/>
      <c r="AI220" s="100"/>
      <c r="AJ220" s="100"/>
      <c r="AK220" s="100"/>
      <c r="AL220" s="100"/>
      <c r="AM220" s="100"/>
      <c r="AN220" s="100"/>
      <c r="AO220" s="100"/>
      <c r="AP220" s="100"/>
      <c r="AQ220" s="100"/>
      <c r="AR220" s="100"/>
      <c r="AS220" s="100"/>
      <c r="AT220" s="100"/>
      <c r="AU220" s="100"/>
    </row>
    <row r="221" spans="10:47">
      <c r="J221" s="100"/>
      <c r="K221" s="100"/>
      <c r="L221" s="100"/>
      <c r="M221" s="100"/>
      <c r="N221" s="100"/>
      <c r="O221" s="100"/>
      <c r="P221" s="102">
        <f t="shared" si="41"/>
        <v>0</v>
      </c>
      <c r="Q221" s="100"/>
      <c r="R221" s="102">
        <f t="shared" si="42"/>
        <v>0</v>
      </c>
      <c r="S221" s="102">
        <f t="shared" si="43"/>
        <v>0</v>
      </c>
      <c r="T221" s="102">
        <f t="shared" si="44"/>
        <v>0</v>
      </c>
      <c r="U221" s="102">
        <f t="shared" si="45"/>
        <v>0</v>
      </c>
      <c r="V221" s="102">
        <f t="shared" si="46"/>
        <v>0</v>
      </c>
      <c r="W221" s="102">
        <f t="shared" si="47"/>
        <v>0</v>
      </c>
      <c r="X221" s="102">
        <f t="shared" si="48"/>
        <v>0</v>
      </c>
      <c r="Y221" s="102">
        <f t="shared" si="40"/>
        <v>0</v>
      </c>
      <c r="Z221" s="100"/>
      <c r="AA221" s="100"/>
      <c r="AB221" s="100"/>
      <c r="AC221" s="100"/>
      <c r="AD221" s="100"/>
      <c r="AE221" s="100"/>
      <c r="AF221" s="100"/>
      <c r="AG221" s="100"/>
      <c r="AH221" s="100"/>
      <c r="AI221" s="100"/>
      <c r="AJ221" s="100"/>
      <c r="AK221" s="100"/>
      <c r="AL221" s="100"/>
      <c r="AM221" s="100"/>
      <c r="AN221" s="100"/>
      <c r="AO221" s="100"/>
      <c r="AP221" s="100"/>
      <c r="AQ221" s="100"/>
      <c r="AR221" s="100"/>
      <c r="AS221" s="100"/>
      <c r="AT221" s="100"/>
      <c r="AU221" s="100"/>
    </row>
    <row r="222" spans="10:47">
      <c r="J222" s="100"/>
      <c r="K222" s="100"/>
      <c r="L222" s="100"/>
      <c r="M222" s="100"/>
      <c r="N222" s="100"/>
      <c r="O222" s="100"/>
      <c r="P222" s="102">
        <f t="shared" si="41"/>
        <v>0</v>
      </c>
      <c r="Q222" s="100"/>
      <c r="R222" s="102">
        <f t="shared" si="42"/>
        <v>0</v>
      </c>
      <c r="S222" s="102">
        <f t="shared" si="43"/>
        <v>0</v>
      </c>
      <c r="T222" s="102">
        <f t="shared" si="44"/>
        <v>0</v>
      </c>
      <c r="U222" s="102">
        <f t="shared" si="45"/>
        <v>0</v>
      </c>
      <c r="V222" s="102">
        <f t="shared" si="46"/>
        <v>0</v>
      </c>
      <c r="W222" s="102">
        <f t="shared" si="47"/>
        <v>0</v>
      </c>
      <c r="X222" s="102">
        <f t="shared" si="48"/>
        <v>0</v>
      </c>
      <c r="Y222" s="102">
        <f t="shared" si="40"/>
        <v>0</v>
      </c>
      <c r="Z222" s="100"/>
      <c r="AA222" s="100"/>
      <c r="AB222" s="100"/>
      <c r="AC222" s="100"/>
      <c r="AD222" s="100"/>
      <c r="AE222" s="100"/>
      <c r="AF222" s="100"/>
      <c r="AG222" s="100"/>
      <c r="AH222" s="100"/>
      <c r="AI222" s="100"/>
      <c r="AJ222" s="100"/>
      <c r="AK222" s="100"/>
      <c r="AL222" s="100"/>
      <c r="AM222" s="100"/>
      <c r="AN222" s="100"/>
      <c r="AO222" s="100"/>
      <c r="AP222" s="100"/>
      <c r="AQ222" s="100"/>
      <c r="AR222" s="100"/>
      <c r="AS222" s="100"/>
      <c r="AT222" s="100"/>
      <c r="AU222" s="100"/>
    </row>
    <row r="223" spans="10:47">
      <c r="J223" s="100"/>
      <c r="K223" s="100"/>
      <c r="L223" s="100"/>
      <c r="M223" s="100"/>
      <c r="N223" s="100"/>
      <c r="O223" s="100"/>
      <c r="P223" s="102">
        <f t="shared" si="41"/>
        <v>0</v>
      </c>
      <c r="Q223" s="100"/>
      <c r="R223" s="102">
        <f t="shared" si="42"/>
        <v>0</v>
      </c>
      <c r="S223" s="102">
        <f t="shared" si="43"/>
        <v>0</v>
      </c>
      <c r="T223" s="102">
        <f t="shared" si="44"/>
        <v>0</v>
      </c>
      <c r="U223" s="102">
        <f t="shared" si="45"/>
        <v>0</v>
      </c>
      <c r="V223" s="102">
        <f t="shared" si="46"/>
        <v>0</v>
      </c>
      <c r="W223" s="102">
        <f t="shared" si="47"/>
        <v>0</v>
      </c>
      <c r="X223" s="102">
        <f t="shared" si="48"/>
        <v>0</v>
      </c>
      <c r="Y223" s="102">
        <f t="shared" si="40"/>
        <v>0</v>
      </c>
      <c r="Z223" s="100"/>
      <c r="AA223" s="100"/>
      <c r="AB223" s="100"/>
      <c r="AC223" s="100"/>
      <c r="AD223" s="100"/>
      <c r="AE223" s="100"/>
      <c r="AF223" s="100"/>
      <c r="AG223" s="100"/>
      <c r="AH223" s="100"/>
      <c r="AI223" s="100"/>
      <c r="AJ223" s="100"/>
      <c r="AK223" s="100"/>
      <c r="AL223" s="100"/>
      <c r="AM223" s="100"/>
      <c r="AN223" s="100"/>
      <c r="AO223" s="100"/>
      <c r="AP223" s="100"/>
      <c r="AQ223" s="100"/>
      <c r="AR223" s="100"/>
      <c r="AS223" s="100"/>
      <c r="AT223" s="100"/>
      <c r="AU223" s="100"/>
    </row>
    <row r="224" spans="10:47">
      <c r="J224" s="100"/>
      <c r="K224" s="100"/>
      <c r="L224" s="100"/>
      <c r="M224" s="100"/>
      <c r="N224" s="100"/>
      <c r="O224" s="100"/>
      <c r="P224" s="102">
        <f t="shared" si="41"/>
        <v>0</v>
      </c>
      <c r="Q224" s="100"/>
      <c r="R224" s="102">
        <f t="shared" si="42"/>
        <v>0</v>
      </c>
      <c r="S224" s="102">
        <f t="shared" si="43"/>
        <v>0</v>
      </c>
      <c r="T224" s="102">
        <f t="shared" si="44"/>
        <v>0</v>
      </c>
      <c r="U224" s="102">
        <f t="shared" si="45"/>
        <v>0</v>
      </c>
      <c r="V224" s="102">
        <f t="shared" si="46"/>
        <v>0</v>
      </c>
      <c r="W224" s="102">
        <f t="shared" si="47"/>
        <v>0</v>
      </c>
      <c r="X224" s="102">
        <f t="shared" si="48"/>
        <v>0</v>
      </c>
      <c r="Y224" s="102">
        <f t="shared" si="40"/>
        <v>0</v>
      </c>
      <c r="Z224" s="100"/>
      <c r="AA224" s="100"/>
      <c r="AB224" s="100"/>
      <c r="AC224" s="100"/>
      <c r="AD224" s="100"/>
      <c r="AE224" s="100"/>
      <c r="AF224" s="100"/>
      <c r="AG224" s="100"/>
      <c r="AH224" s="100"/>
      <c r="AI224" s="100"/>
      <c r="AJ224" s="100"/>
      <c r="AK224" s="100"/>
      <c r="AL224" s="100"/>
      <c r="AM224" s="100"/>
      <c r="AN224" s="100"/>
      <c r="AO224" s="100"/>
      <c r="AP224" s="100"/>
      <c r="AQ224" s="100"/>
      <c r="AR224" s="100"/>
      <c r="AS224" s="100"/>
      <c r="AT224" s="100"/>
      <c r="AU224" s="100"/>
    </row>
    <row r="225" spans="10:47">
      <c r="J225" s="100"/>
      <c r="K225" s="100"/>
      <c r="L225" s="100"/>
      <c r="M225" s="100"/>
      <c r="N225" s="100"/>
      <c r="O225" s="100"/>
      <c r="P225" s="102">
        <f t="shared" si="41"/>
        <v>0</v>
      </c>
      <c r="Q225" s="100"/>
      <c r="R225" s="102">
        <f t="shared" si="42"/>
        <v>0</v>
      </c>
      <c r="S225" s="102">
        <f t="shared" si="43"/>
        <v>0</v>
      </c>
      <c r="T225" s="102">
        <f t="shared" si="44"/>
        <v>0</v>
      </c>
      <c r="U225" s="102">
        <f t="shared" si="45"/>
        <v>0</v>
      </c>
      <c r="V225" s="102">
        <f t="shared" si="46"/>
        <v>0</v>
      </c>
      <c r="W225" s="102">
        <f t="shared" si="47"/>
        <v>0</v>
      </c>
      <c r="X225" s="102">
        <f t="shared" si="48"/>
        <v>0</v>
      </c>
      <c r="Y225" s="102">
        <f t="shared" si="40"/>
        <v>0</v>
      </c>
      <c r="Z225" s="100"/>
      <c r="AA225" s="100"/>
      <c r="AB225" s="100"/>
      <c r="AC225" s="100"/>
      <c r="AD225" s="100"/>
      <c r="AE225" s="100"/>
      <c r="AF225" s="100"/>
      <c r="AG225" s="100"/>
      <c r="AH225" s="100"/>
      <c r="AI225" s="100"/>
      <c r="AJ225" s="100"/>
      <c r="AK225" s="100"/>
      <c r="AL225" s="100"/>
      <c r="AM225" s="100"/>
      <c r="AN225" s="100"/>
      <c r="AO225" s="100"/>
      <c r="AP225" s="100"/>
      <c r="AQ225" s="100"/>
      <c r="AR225" s="100"/>
      <c r="AS225" s="100"/>
      <c r="AT225" s="100"/>
      <c r="AU225" s="100"/>
    </row>
    <row r="226" spans="10:47">
      <c r="J226" s="100"/>
      <c r="K226" s="100"/>
      <c r="L226" s="100"/>
      <c r="M226" s="100"/>
      <c r="N226" s="100"/>
      <c r="O226" s="100"/>
      <c r="P226" s="102">
        <f t="shared" si="41"/>
        <v>0</v>
      </c>
      <c r="Q226" s="100"/>
      <c r="R226" s="102">
        <f t="shared" si="42"/>
        <v>0</v>
      </c>
      <c r="S226" s="102">
        <f t="shared" si="43"/>
        <v>0</v>
      </c>
      <c r="T226" s="102">
        <f t="shared" si="44"/>
        <v>0</v>
      </c>
      <c r="U226" s="102">
        <f t="shared" si="45"/>
        <v>0</v>
      </c>
      <c r="V226" s="102">
        <f t="shared" si="46"/>
        <v>0</v>
      </c>
      <c r="W226" s="102">
        <f t="shared" si="47"/>
        <v>0</v>
      </c>
      <c r="X226" s="102">
        <f t="shared" si="48"/>
        <v>0</v>
      </c>
      <c r="Y226" s="102">
        <f t="shared" si="40"/>
        <v>0</v>
      </c>
      <c r="Z226" s="100"/>
      <c r="AA226" s="100"/>
      <c r="AB226" s="100"/>
      <c r="AC226" s="100"/>
      <c r="AD226" s="100"/>
      <c r="AE226" s="100"/>
      <c r="AF226" s="100"/>
      <c r="AG226" s="100"/>
      <c r="AH226" s="100"/>
      <c r="AI226" s="100"/>
      <c r="AJ226" s="100"/>
      <c r="AK226" s="100"/>
      <c r="AL226" s="100"/>
      <c r="AM226" s="100"/>
      <c r="AN226" s="100"/>
      <c r="AO226" s="100"/>
      <c r="AP226" s="100"/>
      <c r="AQ226" s="100"/>
      <c r="AR226" s="100"/>
      <c r="AS226" s="100"/>
      <c r="AT226" s="100"/>
      <c r="AU226" s="100"/>
    </row>
    <row r="227" spans="10:47">
      <c r="J227" s="100"/>
      <c r="K227" s="100"/>
      <c r="L227" s="100"/>
      <c r="M227" s="100"/>
      <c r="N227" s="100"/>
      <c r="O227" s="100"/>
      <c r="P227" s="102">
        <f t="shared" si="41"/>
        <v>0</v>
      </c>
      <c r="Q227" s="100"/>
      <c r="R227" s="102">
        <f t="shared" si="42"/>
        <v>0</v>
      </c>
      <c r="S227" s="102">
        <f t="shared" si="43"/>
        <v>0</v>
      </c>
      <c r="T227" s="102">
        <f t="shared" si="44"/>
        <v>0</v>
      </c>
      <c r="U227" s="102">
        <f t="shared" si="45"/>
        <v>0</v>
      </c>
      <c r="V227" s="102">
        <f t="shared" si="46"/>
        <v>0</v>
      </c>
      <c r="W227" s="102">
        <f t="shared" si="47"/>
        <v>0</v>
      </c>
      <c r="X227" s="102">
        <f t="shared" si="48"/>
        <v>0</v>
      </c>
      <c r="Y227" s="102">
        <f t="shared" si="40"/>
        <v>0</v>
      </c>
      <c r="Z227" s="100"/>
      <c r="AA227" s="100"/>
      <c r="AB227" s="100"/>
      <c r="AC227" s="100"/>
      <c r="AD227" s="100"/>
      <c r="AE227" s="100"/>
      <c r="AF227" s="100"/>
      <c r="AG227" s="100"/>
      <c r="AH227" s="100"/>
      <c r="AI227" s="100"/>
      <c r="AJ227" s="100"/>
      <c r="AK227" s="100"/>
      <c r="AL227" s="100"/>
      <c r="AM227" s="100"/>
      <c r="AN227" s="100"/>
      <c r="AO227" s="100"/>
      <c r="AP227" s="100"/>
      <c r="AQ227" s="100"/>
      <c r="AR227" s="100"/>
      <c r="AS227" s="100"/>
      <c r="AT227" s="100"/>
      <c r="AU227" s="100"/>
    </row>
    <row r="228" spans="10:47">
      <c r="J228" s="100"/>
      <c r="K228" s="100"/>
      <c r="L228" s="100"/>
      <c r="M228" s="100"/>
      <c r="N228" s="100"/>
      <c r="O228" s="100"/>
      <c r="P228" s="102">
        <f t="shared" si="41"/>
        <v>0</v>
      </c>
      <c r="Q228" s="100"/>
      <c r="R228" s="102">
        <f t="shared" si="42"/>
        <v>0</v>
      </c>
      <c r="S228" s="102">
        <f t="shared" si="43"/>
        <v>0</v>
      </c>
      <c r="T228" s="102">
        <f t="shared" si="44"/>
        <v>0</v>
      </c>
      <c r="U228" s="102">
        <f t="shared" si="45"/>
        <v>0</v>
      </c>
      <c r="V228" s="102">
        <f t="shared" si="46"/>
        <v>0</v>
      </c>
      <c r="W228" s="102">
        <f t="shared" si="47"/>
        <v>0</v>
      </c>
      <c r="X228" s="102">
        <f t="shared" si="48"/>
        <v>0</v>
      </c>
      <c r="Y228" s="102">
        <f t="shared" si="40"/>
        <v>0</v>
      </c>
      <c r="Z228" s="100"/>
      <c r="AA228" s="100"/>
      <c r="AB228" s="100"/>
      <c r="AC228" s="100"/>
      <c r="AD228" s="100"/>
      <c r="AE228" s="100"/>
      <c r="AF228" s="100"/>
      <c r="AG228" s="100"/>
      <c r="AH228" s="100"/>
      <c r="AI228" s="100"/>
      <c r="AJ228" s="100"/>
      <c r="AK228" s="100"/>
      <c r="AL228" s="100"/>
      <c r="AM228" s="100"/>
      <c r="AN228" s="100"/>
      <c r="AO228" s="100"/>
      <c r="AP228" s="100"/>
      <c r="AQ228" s="100"/>
      <c r="AR228" s="100"/>
      <c r="AS228" s="100"/>
      <c r="AT228" s="100"/>
      <c r="AU228" s="100"/>
    </row>
    <row r="229" spans="10:47">
      <c r="J229" s="100"/>
      <c r="K229" s="100"/>
      <c r="L229" s="100"/>
      <c r="M229" s="100"/>
      <c r="N229" s="100"/>
      <c r="O229" s="100"/>
      <c r="P229" s="102">
        <f t="shared" si="41"/>
        <v>0</v>
      </c>
      <c r="Q229" s="100"/>
      <c r="R229" s="102">
        <f t="shared" si="42"/>
        <v>0</v>
      </c>
      <c r="S229" s="102">
        <f t="shared" si="43"/>
        <v>0</v>
      </c>
      <c r="T229" s="102">
        <f t="shared" si="44"/>
        <v>0</v>
      </c>
      <c r="U229" s="102">
        <f t="shared" si="45"/>
        <v>0</v>
      </c>
      <c r="V229" s="102">
        <f t="shared" si="46"/>
        <v>0</v>
      </c>
      <c r="W229" s="102">
        <f t="shared" si="47"/>
        <v>0</v>
      </c>
      <c r="X229" s="102">
        <f t="shared" si="48"/>
        <v>0</v>
      </c>
      <c r="Y229" s="102">
        <f t="shared" si="40"/>
        <v>0</v>
      </c>
      <c r="Z229" s="100"/>
      <c r="AA229" s="100"/>
      <c r="AB229" s="100"/>
      <c r="AC229" s="100"/>
      <c r="AD229" s="100"/>
      <c r="AE229" s="100"/>
      <c r="AF229" s="100"/>
      <c r="AG229" s="100"/>
      <c r="AH229" s="100"/>
      <c r="AI229" s="100"/>
      <c r="AJ229" s="100"/>
      <c r="AK229" s="100"/>
      <c r="AL229" s="100"/>
      <c r="AM229" s="100"/>
      <c r="AN229" s="100"/>
      <c r="AO229" s="100"/>
      <c r="AP229" s="100"/>
      <c r="AQ229" s="100"/>
      <c r="AR229" s="100"/>
      <c r="AS229" s="100"/>
      <c r="AT229" s="100"/>
      <c r="AU229" s="100"/>
    </row>
    <row r="230" spans="10:47">
      <c r="J230" s="100"/>
      <c r="K230" s="100"/>
      <c r="L230" s="100"/>
      <c r="M230" s="100"/>
      <c r="N230" s="100"/>
      <c r="O230" s="100"/>
      <c r="P230" s="102">
        <f t="shared" si="41"/>
        <v>0</v>
      </c>
      <c r="Q230" s="100"/>
      <c r="R230" s="102">
        <f t="shared" si="42"/>
        <v>0</v>
      </c>
      <c r="S230" s="102">
        <f t="shared" si="43"/>
        <v>0</v>
      </c>
      <c r="T230" s="102">
        <f t="shared" si="44"/>
        <v>0</v>
      </c>
      <c r="U230" s="102">
        <f t="shared" si="45"/>
        <v>0</v>
      </c>
      <c r="V230" s="102">
        <f t="shared" si="46"/>
        <v>0</v>
      </c>
      <c r="W230" s="102">
        <f t="shared" si="47"/>
        <v>0</v>
      </c>
      <c r="X230" s="102">
        <f t="shared" si="48"/>
        <v>0</v>
      </c>
      <c r="Y230" s="102">
        <f t="shared" si="40"/>
        <v>0</v>
      </c>
      <c r="Z230" s="100"/>
      <c r="AA230" s="100"/>
      <c r="AB230" s="100"/>
      <c r="AC230" s="100"/>
      <c r="AD230" s="100"/>
      <c r="AE230" s="100"/>
      <c r="AF230" s="100"/>
      <c r="AG230" s="100"/>
      <c r="AH230" s="100"/>
      <c r="AI230" s="100"/>
      <c r="AJ230" s="100"/>
      <c r="AK230" s="100"/>
      <c r="AL230" s="100"/>
      <c r="AM230" s="100"/>
      <c r="AN230" s="100"/>
      <c r="AO230" s="100"/>
      <c r="AP230" s="100"/>
      <c r="AQ230" s="100"/>
      <c r="AR230" s="100"/>
      <c r="AS230" s="100"/>
      <c r="AT230" s="100"/>
      <c r="AU230" s="100"/>
    </row>
    <row r="231" spans="10:47">
      <c r="J231" s="100"/>
      <c r="K231" s="100"/>
      <c r="L231" s="100"/>
      <c r="M231" s="100"/>
      <c r="N231" s="100"/>
      <c r="O231" s="100"/>
      <c r="P231" s="102">
        <f t="shared" si="41"/>
        <v>0</v>
      </c>
      <c r="Q231" s="100"/>
      <c r="R231" s="102">
        <f t="shared" si="42"/>
        <v>0</v>
      </c>
      <c r="S231" s="102">
        <f t="shared" si="43"/>
        <v>0</v>
      </c>
      <c r="T231" s="102">
        <f t="shared" si="44"/>
        <v>0</v>
      </c>
      <c r="U231" s="102">
        <f t="shared" si="45"/>
        <v>0</v>
      </c>
      <c r="V231" s="102">
        <f t="shared" si="46"/>
        <v>0</v>
      </c>
      <c r="W231" s="102">
        <f t="shared" si="47"/>
        <v>0</v>
      </c>
      <c r="X231" s="102">
        <f t="shared" si="48"/>
        <v>0</v>
      </c>
      <c r="Y231" s="102">
        <f t="shared" si="40"/>
        <v>0</v>
      </c>
      <c r="Z231" s="100"/>
      <c r="AA231" s="100"/>
      <c r="AB231" s="100"/>
      <c r="AC231" s="100"/>
      <c r="AD231" s="100"/>
      <c r="AE231" s="100"/>
      <c r="AF231" s="100"/>
      <c r="AG231" s="100"/>
      <c r="AH231" s="100"/>
      <c r="AI231" s="100"/>
      <c r="AJ231" s="100"/>
      <c r="AK231" s="100"/>
      <c r="AL231" s="100"/>
      <c r="AM231" s="100"/>
      <c r="AN231" s="100"/>
      <c r="AO231" s="100"/>
      <c r="AP231" s="100"/>
      <c r="AQ231" s="100"/>
      <c r="AR231" s="100"/>
      <c r="AS231" s="100"/>
      <c r="AT231" s="100"/>
      <c r="AU231" s="100"/>
    </row>
    <row r="232" spans="10:47">
      <c r="J232" s="100"/>
      <c r="K232" s="100"/>
      <c r="L232" s="100"/>
      <c r="M232" s="100"/>
      <c r="N232" s="100"/>
      <c r="O232" s="100"/>
      <c r="P232" s="102">
        <f t="shared" si="41"/>
        <v>0</v>
      </c>
      <c r="Q232" s="100"/>
      <c r="R232" s="102">
        <f t="shared" si="42"/>
        <v>0</v>
      </c>
      <c r="S232" s="102">
        <f t="shared" si="43"/>
        <v>0</v>
      </c>
      <c r="T232" s="102">
        <f t="shared" si="44"/>
        <v>0</v>
      </c>
      <c r="U232" s="102">
        <f t="shared" si="45"/>
        <v>0</v>
      </c>
      <c r="V232" s="102">
        <f t="shared" si="46"/>
        <v>0</v>
      </c>
      <c r="W232" s="102">
        <f t="shared" si="47"/>
        <v>0</v>
      </c>
      <c r="X232" s="102">
        <f t="shared" si="48"/>
        <v>0</v>
      </c>
      <c r="Y232" s="102">
        <f t="shared" si="40"/>
        <v>0</v>
      </c>
      <c r="Z232" s="100"/>
      <c r="AA232" s="100"/>
      <c r="AB232" s="100"/>
      <c r="AC232" s="100"/>
      <c r="AD232" s="100"/>
      <c r="AE232" s="100"/>
      <c r="AF232" s="100"/>
      <c r="AG232" s="100"/>
      <c r="AH232" s="100"/>
      <c r="AI232" s="100"/>
      <c r="AJ232" s="100"/>
      <c r="AK232" s="100"/>
      <c r="AL232" s="100"/>
      <c r="AM232" s="100"/>
      <c r="AN232" s="100"/>
      <c r="AO232" s="100"/>
      <c r="AP232" s="100"/>
      <c r="AQ232" s="100"/>
      <c r="AR232" s="100"/>
      <c r="AS232" s="100"/>
      <c r="AT232" s="100"/>
      <c r="AU232" s="100"/>
    </row>
    <row r="233" spans="10:47">
      <c r="J233" s="100"/>
      <c r="K233" s="100"/>
      <c r="L233" s="100"/>
      <c r="M233" s="100"/>
      <c r="N233" s="100"/>
      <c r="O233" s="100"/>
      <c r="P233" s="102">
        <f t="shared" si="41"/>
        <v>0</v>
      </c>
      <c r="Q233" s="100"/>
      <c r="R233" s="102">
        <f t="shared" si="42"/>
        <v>0</v>
      </c>
      <c r="S233" s="102">
        <f t="shared" si="43"/>
        <v>0</v>
      </c>
      <c r="T233" s="102">
        <f t="shared" si="44"/>
        <v>0</v>
      </c>
      <c r="U233" s="102">
        <f t="shared" si="45"/>
        <v>0</v>
      </c>
      <c r="V233" s="102">
        <f t="shared" si="46"/>
        <v>0</v>
      </c>
      <c r="W233" s="102">
        <f t="shared" si="47"/>
        <v>0</v>
      </c>
      <c r="X233" s="102">
        <f t="shared" si="48"/>
        <v>0</v>
      </c>
      <c r="Y233" s="102">
        <f t="shared" si="40"/>
        <v>0</v>
      </c>
      <c r="Z233" s="100"/>
      <c r="AA233" s="100"/>
      <c r="AB233" s="100"/>
      <c r="AC233" s="100"/>
      <c r="AD233" s="100"/>
      <c r="AE233" s="100"/>
      <c r="AF233" s="100"/>
      <c r="AG233" s="100"/>
      <c r="AH233" s="100"/>
      <c r="AI233" s="100"/>
      <c r="AJ233" s="100"/>
      <c r="AK233" s="100"/>
      <c r="AL233" s="100"/>
      <c r="AM233" s="100"/>
      <c r="AN233" s="100"/>
      <c r="AO233" s="100"/>
      <c r="AP233" s="100"/>
      <c r="AQ233" s="100"/>
      <c r="AR233" s="100"/>
      <c r="AS233" s="100"/>
      <c r="AT233" s="100"/>
      <c r="AU233" s="100"/>
    </row>
    <row r="234" spans="10:47">
      <c r="J234" s="100"/>
      <c r="K234" s="100"/>
      <c r="L234" s="100"/>
      <c r="M234" s="100"/>
      <c r="N234" s="100"/>
      <c r="O234" s="100"/>
      <c r="P234" s="102">
        <f t="shared" si="41"/>
        <v>0</v>
      </c>
      <c r="Q234" s="100"/>
      <c r="R234" s="102">
        <f t="shared" si="42"/>
        <v>0</v>
      </c>
      <c r="S234" s="102">
        <f t="shared" si="43"/>
        <v>0</v>
      </c>
      <c r="T234" s="102">
        <f t="shared" si="44"/>
        <v>0</v>
      </c>
      <c r="U234" s="102">
        <f t="shared" si="45"/>
        <v>0</v>
      </c>
      <c r="V234" s="102">
        <f t="shared" si="46"/>
        <v>0</v>
      </c>
      <c r="W234" s="102">
        <f t="shared" si="47"/>
        <v>0</v>
      </c>
      <c r="X234" s="102">
        <f t="shared" si="48"/>
        <v>0</v>
      </c>
      <c r="Y234" s="102">
        <f t="shared" si="40"/>
        <v>0</v>
      </c>
      <c r="Z234" s="100"/>
      <c r="AA234" s="100"/>
      <c r="AB234" s="100"/>
      <c r="AC234" s="100"/>
      <c r="AD234" s="100"/>
      <c r="AE234" s="100"/>
      <c r="AF234" s="100"/>
      <c r="AG234" s="100"/>
      <c r="AH234" s="100"/>
      <c r="AI234" s="100"/>
      <c r="AJ234" s="100"/>
      <c r="AK234" s="100"/>
      <c r="AL234" s="100"/>
      <c r="AM234" s="100"/>
      <c r="AN234" s="100"/>
      <c r="AO234" s="100"/>
      <c r="AP234" s="100"/>
      <c r="AQ234" s="100"/>
      <c r="AR234" s="100"/>
      <c r="AS234" s="100"/>
      <c r="AT234" s="100"/>
      <c r="AU234" s="100"/>
    </row>
    <row r="235" spans="10:47">
      <c r="J235" s="100"/>
      <c r="K235" s="100"/>
      <c r="L235" s="100"/>
      <c r="M235" s="100"/>
      <c r="N235" s="100"/>
      <c r="O235" s="100"/>
      <c r="P235" s="102">
        <f t="shared" si="41"/>
        <v>0</v>
      </c>
      <c r="Q235" s="100"/>
      <c r="R235" s="102">
        <f t="shared" si="42"/>
        <v>0</v>
      </c>
      <c r="S235" s="102">
        <f t="shared" si="43"/>
        <v>0</v>
      </c>
      <c r="T235" s="102">
        <f t="shared" si="44"/>
        <v>0</v>
      </c>
      <c r="U235" s="102">
        <f t="shared" si="45"/>
        <v>0</v>
      </c>
      <c r="V235" s="102">
        <f t="shared" si="46"/>
        <v>0</v>
      </c>
      <c r="W235" s="102">
        <f t="shared" si="47"/>
        <v>0</v>
      </c>
      <c r="X235" s="102">
        <f t="shared" si="48"/>
        <v>0</v>
      </c>
      <c r="Y235" s="102">
        <f t="shared" si="40"/>
        <v>0</v>
      </c>
      <c r="Z235" s="100"/>
      <c r="AA235" s="100"/>
      <c r="AB235" s="100"/>
      <c r="AC235" s="100"/>
      <c r="AD235" s="100"/>
      <c r="AE235" s="100"/>
      <c r="AF235" s="100"/>
      <c r="AG235" s="100"/>
      <c r="AH235" s="100"/>
      <c r="AI235" s="100"/>
      <c r="AJ235" s="100"/>
      <c r="AK235" s="100"/>
      <c r="AL235" s="100"/>
      <c r="AM235" s="100"/>
      <c r="AN235" s="100"/>
      <c r="AO235" s="100"/>
      <c r="AP235" s="100"/>
      <c r="AQ235" s="100"/>
      <c r="AR235" s="100"/>
      <c r="AS235" s="100"/>
      <c r="AT235" s="100"/>
      <c r="AU235" s="100"/>
    </row>
    <row r="236" spans="10:47">
      <c r="J236" s="100"/>
      <c r="K236" s="100"/>
      <c r="L236" s="100"/>
      <c r="M236" s="100"/>
      <c r="N236" s="100"/>
      <c r="O236" s="100"/>
      <c r="P236" s="102">
        <f t="shared" si="41"/>
        <v>0</v>
      </c>
      <c r="Q236" s="100"/>
      <c r="R236" s="102">
        <f t="shared" si="42"/>
        <v>0</v>
      </c>
      <c r="S236" s="102">
        <f t="shared" si="43"/>
        <v>0</v>
      </c>
      <c r="T236" s="102">
        <f t="shared" si="44"/>
        <v>0</v>
      </c>
      <c r="U236" s="102">
        <f t="shared" si="45"/>
        <v>0</v>
      </c>
      <c r="V236" s="102">
        <f t="shared" si="46"/>
        <v>0</v>
      </c>
      <c r="W236" s="102">
        <f t="shared" si="47"/>
        <v>0</v>
      </c>
      <c r="X236" s="102">
        <f t="shared" si="48"/>
        <v>0</v>
      </c>
      <c r="Y236" s="102">
        <f t="shared" si="40"/>
        <v>0</v>
      </c>
      <c r="Z236" s="100"/>
      <c r="AA236" s="100"/>
      <c r="AB236" s="100"/>
      <c r="AC236" s="100"/>
      <c r="AD236" s="100"/>
      <c r="AE236" s="100"/>
      <c r="AF236" s="100"/>
      <c r="AG236" s="100"/>
      <c r="AH236" s="100"/>
      <c r="AI236" s="100"/>
      <c r="AJ236" s="100"/>
      <c r="AK236" s="100"/>
      <c r="AL236" s="100"/>
      <c r="AM236" s="100"/>
      <c r="AN236" s="100"/>
      <c r="AO236" s="100"/>
      <c r="AP236" s="100"/>
      <c r="AQ236" s="100"/>
      <c r="AR236" s="100"/>
      <c r="AS236" s="100"/>
      <c r="AT236" s="100"/>
      <c r="AU236" s="100"/>
    </row>
    <row r="237" spans="10:47">
      <c r="J237" s="100"/>
      <c r="K237" s="100"/>
      <c r="L237" s="100"/>
      <c r="M237" s="100"/>
      <c r="N237" s="100"/>
      <c r="O237" s="100"/>
      <c r="P237" s="102">
        <f t="shared" si="41"/>
        <v>0</v>
      </c>
      <c r="Q237" s="100"/>
      <c r="R237" s="102">
        <f t="shared" si="42"/>
        <v>0</v>
      </c>
      <c r="S237" s="102">
        <f t="shared" si="43"/>
        <v>0</v>
      </c>
      <c r="T237" s="102">
        <f t="shared" si="44"/>
        <v>0</v>
      </c>
      <c r="U237" s="102">
        <f t="shared" si="45"/>
        <v>0</v>
      </c>
      <c r="V237" s="102">
        <f t="shared" si="46"/>
        <v>0</v>
      </c>
      <c r="W237" s="102">
        <f t="shared" si="47"/>
        <v>0</v>
      </c>
      <c r="X237" s="102">
        <f t="shared" si="48"/>
        <v>0</v>
      </c>
      <c r="Y237" s="102">
        <f t="shared" si="40"/>
        <v>0</v>
      </c>
      <c r="Z237" s="100"/>
      <c r="AA237" s="100"/>
      <c r="AB237" s="100"/>
      <c r="AC237" s="100"/>
      <c r="AD237" s="100"/>
      <c r="AE237" s="100"/>
      <c r="AF237" s="100"/>
      <c r="AG237" s="100"/>
      <c r="AH237" s="100"/>
      <c r="AI237" s="100"/>
      <c r="AJ237" s="100"/>
      <c r="AK237" s="100"/>
      <c r="AL237" s="100"/>
      <c r="AM237" s="100"/>
      <c r="AN237" s="100"/>
      <c r="AO237" s="100"/>
      <c r="AP237" s="100"/>
      <c r="AQ237" s="100"/>
      <c r="AR237" s="100"/>
      <c r="AS237" s="100"/>
      <c r="AT237" s="100"/>
      <c r="AU237" s="100"/>
    </row>
    <row r="238" spans="10:47">
      <c r="J238" s="100"/>
      <c r="K238" s="100"/>
      <c r="L238" s="100"/>
      <c r="M238" s="100"/>
      <c r="N238" s="100"/>
      <c r="O238" s="100"/>
      <c r="P238" s="102">
        <f t="shared" si="41"/>
        <v>0</v>
      </c>
      <c r="Q238" s="100"/>
      <c r="R238" s="102">
        <f t="shared" si="42"/>
        <v>0</v>
      </c>
      <c r="S238" s="102">
        <f t="shared" si="43"/>
        <v>0</v>
      </c>
      <c r="T238" s="102">
        <f t="shared" si="44"/>
        <v>0</v>
      </c>
      <c r="U238" s="102">
        <f t="shared" si="45"/>
        <v>0</v>
      </c>
      <c r="V238" s="102">
        <f t="shared" si="46"/>
        <v>0</v>
      </c>
      <c r="W238" s="102">
        <f t="shared" si="47"/>
        <v>0</v>
      </c>
      <c r="X238" s="102">
        <f t="shared" si="48"/>
        <v>0</v>
      </c>
      <c r="Y238" s="102">
        <f t="shared" si="40"/>
        <v>0</v>
      </c>
      <c r="Z238" s="100"/>
      <c r="AA238" s="100"/>
      <c r="AB238" s="100"/>
      <c r="AC238" s="100"/>
      <c r="AD238" s="100"/>
      <c r="AE238" s="100"/>
      <c r="AF238" s="100"/>
      <c r="AG238" s="100"/>
      <c r="AH238" s="100"/>
      <c r="AI238" s="100"/>
      <c r="AJ238" s="100"/>
      <c r="AK238" s="100"/>
      <c r="AL238" s="100"/>
      <c r="AM238" s="100"/>
      <c r="AN238" s="100"/>
      <c r="AO238" s="100"/>
      <c r="AP238" s="100"/>
      <c r="AQ238" s="100"/>
      <c r="AR238" s="100"/>
      <c r="AS238" s="100"/>
      <c r="AT238" s="100"/>
      <c r="AU238" s="100"/>
    </row>
    <row r="239" spans="10:47">
      <c r="J239" s="100"/>
      <c r="K239" s="100"/>
      <c r="L239" s="100"/>
      <c r="M239" s="100"/>
      <c r="N239" s="100"/>
      <c r="O239" s="100"/>
      <c r="P239" s="102">
        <f t="shared" si="41"/>
        <v>0</v>
      </c>
      <c r="Q239" s="100"/>
      <c r="R239" s="102">
        <f t="shared" si="42"/>
        <v>0</v>
      </c>
      <c r="S239" s="102">
        <f t="shared" si="43"/>
        <v>0</v>
      </c>
      <c r="T239" s="102">
        <f t="shared" si="44"/>
        <v>0</v>
      </c>
      <c r="U239" s="102">
        <f t="shared" si="45"/>
        <v>0</v>
      </c>
      <c r="V239" s="102">
        <f t="shared" si="46"/>
        <v>0</v>
      </c>
      <c r="W239" s="102">
        <f t="shared" si="47"/>
        <v>0</v>
      </c>
      <c r="X239" s="102">
        <f t="shared" si="48"/>
        <v>0</v>
      </c>
      <c r="Y239" s="102">
        <f t="shared" si="40"/>
        <v>0</v>
      </c>
      <c r="Z239" s="100"/>
      <c r="AA239" s="100"/>
      <c r="AB239" s="100"/>
      <c r="AC239" s="100"/>
      <c r="AD239" s="100"/>
      <c r="AE239" s="100"/>
      <c r="AF239" s="100"/>
      <c r="AG239" s="100"/>
      <c r="AH239" s="100"/>
      <c r="AI239" s="100"/>
      <c r="AJ239" s="100"/>
      <c r="AK239" s="100"/>
      <c r="AL239" s="100"/>
      <c r="AM239" s="100"/>
      <c r="AN239" s="100"/>
      <c r="AO239" s="100"/>
      <c r="AP239" s="100"/>
      <c r="AQ239" s="100"/>
      <c r="AR239" s="100"/>
      <c r="AS239" s="100"/>
      <c r="AT239" s="100"/>
      <c r="AU239" s="100"/>
    </row>
    <row r="240" spans="10:47">
      <c r="J240" s="100"/>
      <c r="K240" s="100"/>
      <c r="L240" s="100"/>
      <c r="M240" s="100"/>
      <c r="N240" s="100"/>
      <c r="O240" s="100"/>
      <c r="P240" s="102">
        <f t="shared" si="41"/>
        <v>0</v>
      </c>
      <c r="Q240" s="100"/>
      <c r="R240" s="102">
        <f t="shared" si="42"/>
        <v>0</v>
      </c>
      <c r="S240" s="102">
        <f t="shared" si="43"/>
        <v>0</v>
      </c>
      <c r="T240" s="102">
        <f t="shared" si="44"/>
        <v>0</v>
      </c>
      <c r="U240" s="102">
        <f t="shared" si="45"/>
        <v>0</v>
      </c>
      <c r="V240" s="102">
        <f t="shared" si="46"/>
        <v>0</v>
      </c>
      <c r="W240" s="102">
        <f t="shared" si="47"/>
        <v>0</v>
      </c>
      <c r="X240" s="102">
        <f t="shared" si="48"/>
        <v>0</v>
      </c>
      <c r="Y240" s="102">
        <f t="shared" si="40"/>
        <v>0</v>
      </c>
      <c r="Z240" s="100"/>
      <c r="AA240" s="100"/>
      <c r="AB240" s="100"/>
      <c r="AC240" s="100"/>
      <c r="AD240" s="100"/>
      <c r="AE240" s="100"/>
      <c r="AF240" s="100"/>
      <c r="AG240" s="100"/>
      <c r="AH240" s="100"/>
      <c r="AI240" s="100"/>
      <c r="AJ240" s="100"/>
      <c r="AK240" s="100"/>
      <c r="AL240" s="100"/>
      <c r="AM240" s="100"/>
      <c r="AN240" s="100"/>
      <c r="AO240" s="100"/>
      <c r="AP240" s="100"/>
      <c r="AQ240" s="100"/>
      <c r="AR240" s="100"/>
      <c r="AS240" s="100"/>
      <c r="AT240" s="100"/>
      <c r="AU240" s="100"/>
    </row>
    <row r="241" spans="10:47">
      <c r="J241" s="100"/>
      <c r="K241" s="100"/>
      <c r="L241" s="100"/>
      <c r="M241" s="100"/>
      <c r="N241" s="100"/>
      <c r="O241" s="100"/>
      <c r="P241" s="102">
        <f t="shared" si="41"/>
        <v>0</v>
      </c>
      <c r="Q241" s="100"/>
      <c r="R241" s="102">
        <f t="shared" si="42"/>
        <v>0</v>
      </c>
      <c r="S241" s="102">
        <f t="shared" si="43"/>
        <v>0</v>
      </c>
      <c r="T241" s="102">
        <f t="shared" si="44"/>
        <v>0</v>
      </c>
      <c r="U241" s="102">
        <f t="shared" si="45"/>
        <v>0</v>
      </c>
      <c r="V241" s="102">
        <f t="shared" si="46"/>
        <v>0</v>
      </c>
      <c r="W241" s="102">
        <f t="shared" si="47"/>
        <v>0</v>
      </c>
      <c r="X241" s="102">
        <f t="shared" si="48"/>
        <v>0</v>
      </c>
      <c r="Y241" s="102">
        <f t="shared" si="40"/>
        <v>0</v>
      </c>
      <c r="Z241" s="100"/>
      <c r="AA241" s="100"/>
      <c r="AB241" s="100"/>
      <c r="AC241" s="100"/>
      <c r="AD241" s="100"/>
      <c r="AE241" s="100"/>
      <c r="AF241" s="100"/>
      <c r="AG241" s="100"/>
      <c r="AH241" s="100"/>
      <c r="AI241" s="100"/>
      <c r="AJ241" s="100"/>
      <c r="AK241" s="100"/>
      <c r="AL241" s="100"/>
      <c r="AM241" s="100"/>
      <c r="AN241" s="100"/>
      <c r="AO241" s="100"/>
      <c r="AP241" s="100"/>
      <c r="AQ241" s="100"/>
      <c r="AR241" s="100"/>
      <c r="AS241" s="100"/>
      <c r="AT241" s="100"/>
      <c r="AU241" s="100"/>
    </row>
    <row r="242" spans="10:47">
      <c r="J242" s="100"/>
      <c r="K242" s="100"/>
      <c r="L242" s="100"/>
      <c r="M242" s="100"/>
      <c r="N242" s="100"/>
      <c r="O242" s="100"/>
      <c r="P242" s="102">
        <f t="shared" si="41"/>
        <v>0</v>
      </c>
      <c r="Q242" s="100"/>
      <c r="R242" s="102">
        <f t="shared" si="42"/>
        <v>0</v>
      </c>
      <c r="S242" s="102">
        <f t="shared" si="43"/>
        <v>0</v>
      </c>
      <c r="T242" s="102">
        <f t="shared" si="44"/>
        <v>0</v>
      </c>
      <c r="U242" s="102">
        <f t="shared" si="45"/>
        <v>0</v>
      </c>
      <c r="V242" s="102">
        <f t="shared" si="46"/>
        <v>0</v>
      </c>
      <c r="W242" s="102">
        <f t="shared" si="47"/>
        <v>0</v>
      </c>
      <c r="X242" s="102">
        <f t="shared" si="48"/>
        <v>0</v>
      </c>
      <c r="Y242" s="102">
        <f t="shared" si="40"/>
        <v>0</v>
      </c>
      <c r="Z242" s="100"/>
      <c r="AA242" s="100"/>
      <c r="AB242" s="100"/>
      <c r="AC242" s="100"/>
      <c r="AD242" s="100"/>
      <c r="AE242" s="100"/>
      <c r="AF242" s="100"/>
      <c r="AG242" s="100"/>
      <c r="AH242" s="100"/>
      <c r="AI242" s="100"/>
      <c r="AJ242" s="100"/>
      <c r="AK242" s="100"/>
      <c r="AL242" s="100"/>
      <c r="AM242" s="100"/>
      <c r="AN242" s="100"/>
      <c r="AO242" s="100"/>
      <c r="AP242" s="100"/>
      <c r="AQ242" s="100"/>
      <c r="AR242" s="100"/>
      <c r="AS242" s="100"/>
      <c r="AT242" s="100"/>
      <c r="AU242" s="100"/>
    </row>
    <row r="243" spans="10:47">
      <c r="J243" s="100"/>
      <c r="K243" s="100"/>
      <c r="L243" s="100"/>
      <c r="M243" s="100"/>
      <c r="N243" s="100"/>
      <c r="O243" s="100"/>
      <c r="P243" s="102">
        <f t="shared" si="41"/>
        <v>0</v>
      </c>
      <c r="Q243" s="100"/>
      <c r="R243" s="102">
        <f t="shared" si="42"/>
        <v>0</v>
      </c>
      <c r="S243" s="102">
        <f t="shared" si="43"/>
        <v>0</v>
      </c>
      <c r="T243" s="102">
        <f t="shared" si="44"/>
        <v>0</v>
      </c>
      <c r="U243" s="102">
        <f t="shared" si="45"/>
        <v>0</v>
      </c>
      <c r="V243" s="102">
        <f t="shared" si="46"/>
        <v>0</v>
      </c>
      <c r="W243" s="102">
        <f t="shared" si="47"/>
        <v>0</v>
      </c>
      <c r="X243" s="102">
        <f t="shared" si="48"/>
        <v>0</v>
      </c>
      <c r="Y243" s="102">
        <f t="shared" si="40"/>
        <v>0</v>
      </c>
      <c r="Z243" s="100"/>
      <c r="AA243" s="100"/>
      <c r="AB243" s="100"/>
      <c r="AC243" s="100"/>
      <c r="AD243" s="100"/>
      <c r="AE243" s="100"/>
      <c r="AF243" s="100"/>
      <c r="AG243" s="100"/>
      <c r="AH243" s="100"/>
      <c r="AI243" s="100"/>
      <c r="AJ243" s="100"/>
      <c r="AK243" s="100"/>
      <c r="AL243" s="100"/>
      <c r="AM243" s="100"/>
      <c r="AN243" s="100"/>
      <c r="AO243" s="100"/>
      <c r="AP243" s="100"/>
      <c r="AQ243" s="100"/>
      <c r="AR243" s="100"/>
      <c r="AS243" s="100"/>
      <c r="AT243" s="100"/>
      <c r="AU243" s="100"/>
    </row>
    <row r="244" spans="10:47">
      <c r="J244" s="100"/>
      <c r="K244" s="100"/>
      <c r="L244" s="100"/>
      <c r="M244" s="100"/>
      <c r="N244" s="100"/>
      <c r="O244" s="100"/>
      <c r="P244" s="102">
        <f t="shared" si="41"/>
        <v>0</v>
      </c>
      <c r="Q244" s="100"/>
      <c r="R244" s="102">
        <f t="shared" si="42"/>
        <v>0</v>
      </c>
      <c r="S244" s="102">
        <f t="shared" si="43"/>
        <v>0</v>
      </c>
      <c r="T244" s="102">
        <f t="shared" si="44"/>
        <v>0</v>
      </c>
      <c r="U244" s="102">
        <f t="shared" si="45"/>
        <v>0</v>
      </c>
      <c r="V244" s="102">
        <f t="shared" si="46"/>
        <v>0</v>
      </c>
      <c r="W244" s="102">
        <f t="shared" si="47"/>
        <v>0</v>
      </c>
      <c r="X244" s="102">
        <f t="shared" si="48"/>
        <v>0</v>
      </c>
      <c r="Y244" s="102">
        <f t="shared" si="40"/>
        <v>0</v>
      </c>
      <c r="Z244" s="100"/>
      <c r="AA244" s="100"/>
      <c r="AB244" s="100"/>
      <c r="AC244" s="100"/>
      <c r="AD244" s="100"/>
      <c r="AE244" s="100"/>
      <c r="AF244" s="100"/>
      <c r="AG244" s="100"/>
      <c r="AH244" s="100"/>
      <c r="AI244" s="100"/>
      <c r="AJ244" s="100"/>
      <c r="AK244" s="100"/>
      <c r="AL244" s="100"/>
      <c r="AM244" s="100"/>
      <c r="AN244" s="100"/>
      <c r="AO244" s="100"/>
      <c r="AP244" s="100"/>
      <c r="AQ244" s="100"/>
      <c r="AR244" s="100"/>
      <c r="AS244" s="100"/>
      <c r="AT244" s="100"/>
      <c r="AU244" s="100"/>
    </row>
    <row r="245" spans="10:47">
      <c r="J245" s="100"/>
      <c r="K245" s="100"/>
      <c r="L245" s="100"/>
      <c r="M245" s="100"/>
      <c r="N245" s="100"/>
      <c r="O245" s="100"/>
      <c r="P245" s="102">
        <f t="shared" si="41"/>
        <v>0</v>
      </c>
      <c r="Q245" s="100"/>
      <c r="R245" s="102">
        <f t="shared" si="42"/>
        <v>0</v>
      </c>
      <c r="S245" s="102">
        <f t="shared" si="43"/>
        <v>0</v>
      </c>
      <c r="T245" s="102">
        <f t="shared" si="44"/>
        <v>0</v>
      </c>
      <c r="U245" s="102">
        <f t="shared" si="45"/>
        <v>0</v>
      </c>
      <c r="V245" s="102">
        <f t="shared" si="46"/>
        <v>0</v>
      </c>
      <c r="W245" s="102">
        <f t="shared" si="47"/>
        <v>0</v>
      </c>
      <c r="X245" s="102">
        <f t="shared" si="48"/>
        <v>0</v>
      </c>
      <c r="Y245" s="102">
        <f t="shared" si="40"/>
        <v>0</v>
      </c>
      <c r="Z245" s="100"/>
      <c r="AA245" s="100"/>
      <c r="AB245" s="100"/>
      <c r="AC245" s="100"/>
      <c r="AD245" s="100"/>
      <c r="AE245" s="100"/>
      <c r="AF245" s="100"/>
      <c r="AG245" s="100"/>
      <c r="AH245" s="100"/>
      <c r="AI245" s="100"/>
      <c r="AJ245" s="100"/>
      <c r="AK245" s="100"/>
      <c r="AL245" s="100"/>
      <c r="AM245" s="100"/>
      <c r="AN245" s="100"/>
      <c r="AO245" s="100"/>
      <c r="AP245" s="100"/>
      <c r="AQ245" s="100"/>
      <c r="AR245" s="100"/>
      <c r="AS245" s="100"/>
      <c r="AT245" s="100"/>
      <c r="AU245" s="100"/>
    </row>
    <row r="246" spans="10:47">
      <c r="J246" s="100"/>
      <c r="K246" s="100"/>
      <c r="L246" s="100"/>
      <c r="M246" s="100"/>
      <c r="N246" s="100"/>
      <c r="O246" s="100"/>
      <c r="P246" s="102">
        <f t="shared" si="41"/>
        <v>0</v>
      </c>
      <c r="Q246" s="100"/>
      <c r="R246" s="102">
        <f t="shared" si="42"/>
        <v>0</v>
      </c>
      <c r="S246" s="102">
        <f t="shared" si="43"/>
        <v>0</v>
      </c>
      <c r="T246" s="102">
        <f t="shared" si="44"/>
        <v>0</v>
      </c>
      <c r="U246" s="102">
        <f t="shared" si="45"/>
        <v>0</v>
      </c>
      <c r="V246" s="102">
        <f t="shared" si="46"/>
        <v>0</v>
      </c>
      <c r="W246" s="102">
        <f t="shared" si="47"/>
        <v>0</v>
      </c>
      <c r="X246" s="102">
        <f t="shared" si="48"/>
        <v>0</v>
      </c>
      <c r="Y246" s="102">
        <f t="shared" si="40"/>
        <v>0</v>
      </c>
      <c r="Z246" s="100"/>
      <c r="AA246" s="100"/>
      <c r="AB246" s="100"/>
      <c r="AC246" s="100"/>
      <c r="AD246" s="100"/>
      <c r="AE246" s="100"/>
      <c r="AF246" s="100"/>
      <c r="AG246" s="100"/>
      <c r="AH246" s="100"/>
      <c r="AI246" s="100"/>
      <c r="AJ246" s="100"/>
      <c r="AK246" s="100"/>
      <c r="AL246" s="100"/>
      <c r="AM246" s="100"/>
      <c r="AN246" s="100"/>
      <c r="AO246" s="100"/>
      <c r="AP246" s="100"/>
      <c r="AQ246" s="100"/>
      <c r="AR246" s="100"/>
      <c r="AS246" s="100"/>
      <c r="AT246" s="100"/>
      <c r="AU246" s="100"/>
    </row>
    <row r="247" spans="10:47">
      <c r="J247" s="100"/>
      <c r="K247" s="100"/>
      <c r="L247" s="100"/>
      <c r="M247" s="100"/>
      <c r="N247" s="100"/>
      <c r="O247" s="100"/>
      <c r="P247" s="102">
        <f t="shared" si="41"/>
        <v>0</v>
      </c>
      <c r="Q247" s="100"/>
      <c r="R247" s="102">
        <f t="shared" si="42"/>
        <v>0</v>
      </c>
      <c r="S247" s="102">
        <f t="shared" si="43"/>
        <v>0</v>
      </c>
      <c r="T247" s="102">
        <f t="shared" si="44"/>
        <v>0</v>
      </c>
      <c r="U247" s="102">
        <f t="shared" si="45"/>
        <v>0</v>
      </c>
      <c r="V247" s="102">
        <f t="shared" si="46"/>
        <v>0</v>
      </c>
      <c r="W247" s="102">
        <f t="shared" si="47"/>
        <v>0</v>
      </c>
      <c r="X247" s="102">
        <f t="shared" si="48"/>
        <v>0</v>
      </c>
      <c r="Y247" s="102">
        <f t="shared" si="40"/>
        <v>0</v>
      </c>
      <c r="Z247" s="100"/>
      <c r="AA247" s="100"/>
      <c r="AB247" s="100"/>
      <c r="AC247" s="100"/>
      <c r="AD247" s="100"/>
      <c r="AE247" s="100"/>
      <c r="AF247" s="100"/>
      <c r="AG247" s="100"/>
      <c r="AH247" s="100"/>
      <c r="AI247" s="100"/>
      <c r="AJ247" s="100"/>
      <c r="AK247" s="100"/>
      <c r="AL247" s="100"/>
      <c r="AM247" s="100"/>
      <c r="AN247" s="100"/>
      <c r="AO247" s="100"/>
      <c r="AP247" s="100"/>
      <c r="AQ247" s="100"/>
      <c r="AR247" s="100"/>
      <c r="AS247" s="100"/>
      <c r="AT247" s="100"/>
      <c r="AU247" s="100"/>
    </row>
    <row r="248" spans="10:47">
      <c r="J248" s="100"/>
      <c r="K248" s="100"/>
      <c r="L248" s="100"/>
      <c r="M248" s="100"/>
      <c r="N248" s="100"/>
      <c r="O248" s="100"/>
      <c r="P248" s="100"/>
      <c r="Q248" s="100"/>
      <c r="R248" s="102">
        <f t="shared" si="42"/>
        <v>0</v>
      </c>
      <c r="S248" s="102">
        <f t="shared" si="43"/>
        <v>0</v>
      </c>
      <c r="T248" s="102">
        <f t="shared" si="44"/>
        <v>0</v>
      </c>
      <c r="U248" s="102">
        <f t="shared" si="45"/>
        <v>0</v>
      </c>
      <c r="V248" s="102">
        <f t="shared" si="46"/>
        <v>0</v>
      </c>
      <c r="W248" s="102">
        <f t="shared" si="47"/>
        <v>0</v>
      </c>
      <c r="X248" s="102">
        <f t="shared" si="48"/>
        <v>0</v>
      </c>
      <c r="Y248" s="102">
        <f t="shared" si="40"/>
        <v>0</v>
      </c>
      <c r="Z248" s="100"/>
      <c r="AA248" s="100"/>
      <c r="AB248" s="100"/>
      <c r="AC248" s="100"/>
      <c r="AD248" s="100"/>
      <c r="AE248" s="100"/>
      <c r="AF248" s="100"/>
      <c r="AG248" s="100"/>
      <c r="AH248" s="100"/>
      <c r="AI248" s="100"/>
      <c r="AJ248" s="100"/>
      <c r="AK248" s="100"/>
      <c r="AL248" s="100"/>
      <c r="AM248" s="100"/>
      <c r="AN248" s="100"/>
      <c r="AO248" s="100"/>
      <c r="AP248" s="100"/>
      <c r="AQ248" s="100"/>
      <c r="AR248" s="100"/>
      <c r="AS248" s="100"/>
      <c r="AT248" s="100"/>
      <c r="AU248" s="100"/>
    </row>
    <row r="249" spans="10:47">
      <c r="J249" s="100"/>
      <c r="K249" s="100"/>
      <c r="L249" s="100"/>
      <c r="M249" s="100"/>
      <c r="N249" s="100"/>
      <c r="O249" s="100"/>
      <c r="P249" s="100"/>
      <c r="Q249" s="100"/>
      <c r="R249" s="102">
        <f t="shared" si="42"/>
        <v>0</v>
      </c>
      <c r="S249" s="102">
        <f t="shared" si="43"/>
        <v>0</v>
      </c>
      <c r="T249" s="102">
        <f t="shared" si="44"/>
        <v>0</v>
      </c>
      <c r="U249" s="102">
        <f t="shared" si="45"/>
        <v>0</v>
      </c>
      <c r="V249" s="102">
        <f t="shared" si="46"/>
        <v>0</v>
      </c>
      <c r="W249" s="102">
        <f t="shared" si="47"/>
        <v>0</v>
      </c>
      <c r="X249" s="102">
        <f t="shared" si="48"/>
        <v>0</v>
      </c>
      <c r="Y249" s="102">
        <f t="shared" si="40"/>
        <v>0</v>
      </c>
      <c r="Z249" s="100"/>
      <c r="AA249" s="100"/>
      <c r="AB249" s="100"/>
      <c r="AC249" s="100"/>
      <c r="AD249" s="100"/>
      <c r="AE249" s="100"/>
      <c r="AF249" s="100"/>
      <c r="AG249" s="100"/>
      <c r="AH249" s="100"/>
      <c r="AI249" s="100"/>
      <c r="AJ249" s="100"/>
      <c r="AK249" s="100"/>
      <c r="AL249" s="100"/>
      <c r="AM249" s="100"/>
      <c r="AN249" s="100"/>
      <c r="AO249" s="100"/>
      <c r="AP249" s="100"/>
      <c r="AQ249" s="100"/>
      <c r="AR249" s="100"/>
      <c r="AS249" s="100"/>
      <c r="AT249" s="100"/>
      <c r="AU249" s="100"/>
    </row>
    <row r="250" spans="10:47">
      <c r="J250" s="100"/>
      <c r="K250" s="100"/>
      <c r="L250" s="100"/>
      <c r="M250" s="100"/>
      <c r="N250" s="100"/>
      <c r="O250" s="100"/>
      <c r="P250" s="100"/>
      <c r="Q250" s="100"/>
      <c r="R250" s="102">
        <f t="shared" si="42"/>
        <v>0</v>
      </c>
      <c r="S250" s="102">
        <f t="shared" si="43"/>
        <v>0</v>
      </c>
      <c r="T250" s="102">
        <f t="shared" si="44"/>
        <v>0</v>
      </c>
      <c r="U250" s="102">
        <f t="shared" si="45"/>
        <v>0</v>
      </c>
      <c r="V250" s="102">
        <f t="shared" si="46"/>
        <v>0</v>
      </c>
      <c r="W250" s="102">
        <f t="shared" si="47"/>
        <v>0</v>
      </c>
      <c r="X250" s="102">
        <f t="shared" si="48"/>
        <v>0</v>
      </c>
      <c r="Y250" s="102">
        <f t="shared" si="40"/>
        <v>0</v>
      </c>
      <c r="Z250" s="100"/>
      <c r="AA250" s="100"/>
      <c r="AB250" s="100"/>
      <c r="AC250" s="100"/>
      <c r="AD250" s="100"/>
      <c r="AE250" s="100"/>
      <c r="AF250" s="100"/>
      <c r="AG250" s="100"/>
      <c r="AH250" s="100"/>
      <c r="AI250" s="100"/>
      <c r="AJ250" s="100"/>
      <c r="AK250" s="100"/>
      <c r="AL250" s="100"/>
      <c r="AM250" s="100"/>
      <c r="AN250" s="100"/>
      <c r="AO250" s="100"/>
      <c r="AP250" s="100"/>
      <c r="AQ250" s="100"/>
      <c r="AR250" s="100"/>
      <c r="AS250" s="100"/>
      <c r="AT250" s="100"/>
      <c r="AU250" s="100"/>
    </row>
    <row r="251" spans="10:47">
      <c r="J251" s="100"/>
      <c r="K251" s="100"/>
      <c r="L251" s="100"/>
      <c r="M251" s="100"/>
      <c r="N251" s="100"/>
      <c r="O251" s="100"/>
      <c r="P251" s="100"/>
      <c r="Q251" s="100"/>
      <c r="R251" s="102">
        <f t="shared" si="42"/>
        <v>0</v>
      </c>
      <c r="S251" s="102">
        <f t="shared" si="43"/>
        <v>0</v>
      </c>
      <c r="T251" s="102">
        <f t="shared" si="44"/>
        <v>0</v>
      </c>
      <c r="U251" s="102">
        <f t="shared" si="45"/>
        <v>0</v>
      </c>
      <c r="V251" s="102">
        <f t="shared" si="46"/>
        <v>0</v>
      </c>
      <c r="W251" s="102">
        <f t="shared" si="47"/>
        <v>0</v>
      </c>
      <c r="X251" s="102">
        <f t="shared" si="48"/>
        <v>0</v>
      </c>
      <c r="Y251" s="102">
        <f t="shared" si="40"/>
        <v>0</v>
      </c>
      <c r="Z251" s="100"/>
      <c r="AA251" s="100"/>
      <c r="AB251" s="100"/>
      <c r="AC251" s="100"/>
      <c r="AD251" s="100"/>
      <c r="AE251" s="100"/>
      <c r="AF251" s="100"/>
      <c r="AG251" s="100"/>
      <c r="AH251" s="100"/>
      <c r="AI251" s="100"/>
      <c r="AJ251" s="100"/>
      <c r="AK251" s="100"/>
      <c r="AL251" s="100"/>
      <c r="AM251" s="100"/>
      <c r="AN251" s="100"/>
      <c r="AO251" s="100"/>
      <c r="AP251" s="100"/>
      <c r="AQ251" s="100"/>
      <c r="AR251" s="100"/>
      <c r="AS251" s="100"/>
      <c r="AT251" s="100"/>
      <c r="AU251" s="100"/>
    </row>
    <row r="252" spans="10:47">
      <c r="J252" s="100"/>
      <c r="K252" s="100"/>
      <c r="L252" s="100"/>
      <c r="M252" s="100"/>
      <c r="N252" s="100"/>
      <c r="O252" s="100"/>
      <c r="P252" s="100"/>
      <c r="Q252" s="100"/>
      <c r="R252" s="102">
        <f t="shared" si="42"/>
        <v>0</v>
      </c>
      <c r="S252" s="102">
        <f t="shared" si="43"/>
        <v>0</v>
      </c>
      <c r="T252" s="102">
        <f t="shared" si="44"/>
        <v>0</v>
      </c>
      <c r="U252" s="102">
        <f t="shared" si="45"/>
        <v>0</v>
      </c>
      <c r="V252" s="102">
        <f t="shared" si="46"/>
        <v>0</v>
      </c>
      <c r="W252" s="102">
        <f t="shared" si="47"/>
        <v>0</v>
      </c>
      <c r="X252" s="102">
        <f t="shared" si="48"/>
        <v>0</v>
      </c>
      <c r="Y252" s="102">
        <f t="shared" si="40"/>
        <v>0</v>
      </c>
      <c r="Z252" s="100"/>
      <c r="AA252" s="100"/>
      <c r="AB252" s="100"/>
      <c r="AC252" s="100"/>
      <c r="AD252" s="100"/>
      <c r="AE252" s="100"/>
      <c r="AF252" s="100"/>
      <c r="AG252" s="100"/>
      <c r="AH252" s="100"/>
      <c r="AI252" s="100"/>
      <c r="AJ252" s="100"/>
      <c r="AK252" s="100"/>
      <c r="AL252" s="100"/>
      <c r="AM252" s="100"/>
      <c r="AN252" s="100"/>
      <c r="AO252" s="100"/>
      <c r="AP252" s="100"/>
      <c r="AQ252" s="100"/>
      <c r="AR252" s="100"/>
      <c r="AS252" s="100"/>
      <c r="AT252" s="100"/>
      <c r="AU252" s="100"/>
    </row>
    <row r="253" spans="10:47">
      <c r="J253" s="100"/>
      <c r="K253" s="100"/>
      <c r="L253" s="100"/>
      <c r="M253" s="100"/>
      <c r="N253" s="100"/>
      <c r="O253" s="100"/>
      <c r="P253" s="100"/>
      <c r="Q253" s="100"/>
      <c r="R253" s="102">
        <f t="shared" si="42"/>
        <v>0</v>
      </c>
      <c r="S253" s="102">
        <f t="shared" si="43"/>
        <v>0</v>
      </c>
      <c r="T253" s="102">
        <f t="shared" si="44"/>
        <v>0</v>
      </c>
      <c r="U253" s="102">
        <f t="shared" si="45"/>
        <v>0</v>
      </c>
      <c r="V253" s="102">
        <f t="shared" si="46"/>
        <v>0</v>
      </c>
      <c r="W253" s="102">
        <f t="shared" si="47"/>
        <v>0</v>
      </c>
      <c r="X253" s="102">
        <f t="shared" si="48"/>
        <v>0</v>
      </c>
      <c r="Y253" s="102">
        <f t="shared" si="40"/>
        <v>0</v>
      </c>
      <c r="Z253" s="100"/>
      <c r="AA253" s="100"/>
      <c r="AB253" s="100"/>
      <c r="AC253" s="100"/>
      <c r="AD253" s="100"/>
      <c r="AE253" s="100"/>
      <c r="AF253" s="100"/>
      <c r="AG253" s="100"/>
      <c r="AH253" s="100"/>
      <c r="AI253" s="100"/>
      <c r="AJ253" s="100"/>
      <c r="AK253" s="100"/>
      <c r="AL253" s="100"/>
      <c r="AM253" s="100"/>
      <c r="AN253" s="100"/>
      <c r="AO253" s="100"/>
      <c r="AP253" s="100"/>
      <c r="AQ253" s="100"/>
      <c r="AR253" s="100"/>
      <c r="AS253" s="100"/>
      <c r="AT253" s="100"/>
      <c r="AU253" s="100"/>
    </row>
    <row r="254" spans="10:47">
      <c r="J254" s="100"/>
      <c r="K254" s="100"/>
      <c r="L254" s="100"/>
      <c r="M254" s="100"/>
      <c r="N254" s="100"/>
      <c r="O254" s="100"/>
      <c r="P254" s="100"/>
      <c r="Q254" s="100"/>
      <c r="R254" s="102">
        <f t="shared" si="42"/>
        <v>0</v>
      </c>
      <c r="S254" s="102">
        <f t="shared" si="43"/>
        <v>0</v>
      </c>
      <c r="T254" s="102">
        <f t="shared" si="44"/>
        <v>0</v>
      </c>
      <c r="U254" s="102">
        <f t="shared" si="45"/>
        <v>0</v>
      </c>
      <c r="V254" s="102">
        <f t="shared" si="46"/>
        <v>0</v>
      </c>
      <c r="W254" s="102">
        <f t="shared" si="47"/>
        <v>0</v>
      </c>
      <c r="X254" s="102">
        <f t="shared" si="48"/>
        <v>0</v>
      </c>
      <c r="Y254" s="102">
        <f t="shared" si="40"/>
        <v>0</v>
      </c>
      <c r="Z254" s="100"/>
      <c r="AA254" s="100"/>
      <c r="AB254" s="100"/>
      <c r="AC254" s="100"/>
      <c r="AD254" s="100"/>
      <c r="AE254" s="100"/>
      <c r="AF254" s="100"/>
      <c r="AG254" s="100"/>
      <c r="AH254" s="100"/>
      <c r="AI254" s="100"/>
      <c r="AJ254" s="100"/>
      <c r="AK254" s="100"/>
      <c r="AL254" s="100"/>
      <c r="AM254" s="100"/>
      <c r="AN254" s="100"/>
      <c r="AO254" s="100"/>
      <c r="AP254" s="100"/>
      <c r="AQ254" s="100"/>
      <c r="AR254" s="100"/>
      <c r="AS254" s="100"/>
      <c r="AT254" s="100"/>
      <c r="AU254" s="100"/>
    </row>
    <row r="255" spans="10:47">
      <c r="J255" s="100"/>
      <c r="K255" s="100"/>
      <c r="L255" s="100"/>
      <c r="M255" s="100"/>
      <c r="N255" s="100"/>
      <c r="O255" s="100"/>
      <c r="P255" s="100"/>
      <c r="Q255" s="100"/>
      <c r="R255" s="102">
        <f t="shared" si="42"/>
        <v>0</v>
      </c>
      <c r="S255" s="102">
        <f t="shared" si="43"/>
        <v>0</v>
      </c>
      <c r="T255" s="102">
        <f t="shared" si="44"/>
        <v>0</v>
      </c>
      <c r="U255" s="102">
        <f t="shared" si="45"/>
        <v>0</v>
      </c>
      <c r="V255" s="102">
        <f t="shared" si="46"/>
        <v>0</v>
      </c>
      <c r="W255" s="102">
        <f t="shared" si="47"/>
        <v>0</v>
      </c>
      <c r="X255" s="102">
        <f t="shared" si="48"/>
        <v>0</v>
      </c>
      <c r="Y255" s="102">
        <f t="shared" si="40"/>
        <v>0</v>
      </c>
      <c r="Z255" s="100"/>
      <c r="AA255" s="100"/>
      <c r="AB255" s="100"/>
      <c r="AC255" s="100"/>
      <c r="AD255" s="100"/>
      <c r="AE255" s="100"/>
      <c r="AF255" s="100"/>
      <c r="AG255" s="100"/>
      <c r="AH255" s="100"/>
      <c r="AI255" s="100"/>
      <c r="AJ255" s="100"/>
      <c r="AK255" s="100"/>
      <c r="AL255" s="100"/>
      <c r="AM255" s="100"/>
      <c r="AN255" s="100"/>
      <c r="AO255" s="100"/>
      <c r="AP255" s="100"/>
      <c r="AQ255" s="100"/>
      <c r="AR255" s="100"/>
      <c r="AS255" s="100"/>
      <c r="AT255" s="100"/>
      <c r="AU255" s="100"/>
    </row>
    <row r="256" spans="10:47">
      <c r="J256" s="100"/>
      <c r="K256" s="100"/>
      <c r="L256" s="100"/>
      <c r="M256" s="100"/>
      <c r="N256" s="100"/>
      <c r="O256" s="100"/>
      <c r="P256" s="100"/>
      <c r="Q256" s="100"/>
      <c r="R256" s="102">
        <f t="shared" si="42"/>
        <v>0</v>
      </c>
      <c r="S256" s="102">
        <f t="shared" si="43"/>
        <v>0</v>
      </c>
      <c r="T256" s="102">
        <f t="shared" si="44"/>
        <v>0</v>
      </c>
      <c r="U256" s="102">
        <f t="shared" si="45"/>
        <v>0</v>
      </c>
      <c r="V256" s="102">
        <f t="shared" si="46"/>
        <v>0</v>
      </c>
      <c r="W256" s="102">
        <f t="shared" si="47"/>
        <v>0</v>
      </c>
      <c r="X256" s="102">
        <f t="shared" si="48"/>
        <v>0</v>
      </c>
      <c r="Y256" s="102">
        <f t="shared" si="40"/>
        <v>0</v>
      </c>
      <c r="Z256" s="100"/>
      <c r="AA256" s="100"/>
      <c r="AB256" s="100"/>
      <c r="AC256" s="100"/>
      <c r="AD256" s="100"/>
      <c r="AE256" s="100"/>
      <c r="AF256" s="100"/>
      <c r="AG256" s="100"/>
      <c r="AH256" s="100"/>
      <c r="AI256" s="100"/>
      <c r="AJ256" s="100"/>
      <c r="AK256" s="100"/>
      <c r="AL256" s="100"/>
      <c r="AM256" s="100"/>
      <c r="AN256" s="100"/>
      <c r="AO256" s="100"/>
      <c r="AP256" s="100"/>
      <c r="AQ256" s="100"/>
      <c r="AR256" s="100"/>
      <c r="AS256" s="100"/>
      <c r="AT256" s="100"/>
      <c r="AU256" s="100"/>
    </row>
    <row r="257" spans="10:47">
      <c r="J257" s="100"/>
      <c r="K257" s="100"/>
      <c r="L257" s="100"/>
      <c r="M257" s="100"/>
      <c r="N257" s="100"/>
      <c r="O257" s="100"/>
      <c r="P257" s="100"/>
      <c r="Q257" s="100"/>
      <c r="R257" s="102">
        <f t="shared" si="42"/>
        <v>0</v>
      </c>
      <c r="S257" s="102">
        <f t="shared" si="43"/>
        <v>0</v>
      </c>
      <c r="T257" s="102">
        <f t="shared" si="44"/>
        <v>0</v>
      </c>
      <c r="U257" s="102">
        <f t="shared" si="45"/>
        <v>0</v>
      </c>
      <c r="V257" s="102">
        <f t="shared" si="46"/>
        <v>0</v>
      </c>
      <c r="W257" s="102">
        <f t="shared" si="47"/>
        <v>0</v>
      </c>
      <c r="X257" s="102">
        <f t="shared" si="48"/>
        <v>0</v>
      </c>
      <c r="Y257" s="102">
        <f t="shared" si="40"/>
        <v>0</v>
      </c>
      <c r="Z257" s="100"/>
      <c r="AA257" s="100"/>
      <c r="AB257" s="100"/>
      <c r="AC257" s="100"/>
      <c r="AD257" s="100"/>
      <c r="AE257" s="100"/>
      <c r="AF257" s="100"/>
      <c r="AG257" s="100"/>
      <c r="AH257" s="100"/>
      <c r="AI257" s="100"/>
      <c r="AJ257" s="100"/>
      <c r="AK257" s="100"/>
      <c r="AL257" s="100"/>
      <c r="AM257" s="100"/>
      <c r="AN257" s="100"/>
      <c r="AO257" s="100"/>
      <c r="AP257" s="100"/>
      <c r="AQ257" s="100"/>
      <c r="AR257" s="100"/>
      <c r="AS257" s="100"/>
      <c r="AT257" s="100"/>
      <c r="AU257" s="100"/>
    </row>
    <row r="258" spans="10:47">
      <c r="J258" s="100"/>
      <c r="K258" s="100"/>
      <c r="L258" s="100"/>
      <c r="M258" s="100"/>
      <c r="N258" s="100"/>
      <c r="O258" s="100"/>
      <c r="P258" s="100"/>
      <c r="Q258" s="100"/>
      <c r="R258" s="102">
        <f t="shared" si="42"/>
        <v>0</v>
      </c>
      <c r="S258" s="102">
        <f t="shared" si="43"/>
        <v>0</v>
      </c>
      <c r="T258" s="102">
        <f t="shared" si="44"/>
        <v>0</v>
      </c>
      <c r="U258" s="102">
        <f t="shared" si="45"/>
        <v>0</v>
      </c>
      <c r="V258" s="102">
        <f t="shared" si="46"/>
        <v>0</v>
      </c>
      <c r="W258" s="102">
        <f t="shared" si="47"/>
        <v>0</v>
      </c>
      <c r="X258" s="102">
        <f t="shared" si="48"/>
        <v>0</v>
      </c>
      <c r="Y258" s="102">
        <f t="shared" si="40"/>
        <v>0</v>
      </c>
      <c r="Z258" s="100"/>
      <c r="AA258" s="100"/>
      <c r="AB258" s="100"/>
      <c r="AC258" s="100"/>
      <c r="AD258" s="100"/>
      <c r="AE258" s="100"/>
      <c r="AF258" s="100"/>
      <c r="AG258" s="100"/>
      <c r="AH258" s="100"/>
      <c r="AI258" s="100"/>
      <c r="AJ258" s="100"/>
      <c r="AK258" s="100"/>
      <c r="AL258" s="100"/>
      <c r="AM258" s="100"/>
      <c r="AN258" s="100"/>
      <c r="AO258" s="100"/>
      <c r="AP258" s="100"/>
      <c r="AQ258" s="100"/>
      <c r="AR258" s="100"/>
      <c r="AS258" s="100"/>
      <c r="AT258" s="100"/>
      <c r="AU258" s="100"/>
    </row>
    <row r="259" spans="10:47">
      <c r="J259" s="100"/>
      <c r="K259" s="100"/>
      <c r="L259" s="100"/>
      <c r="M259" s="100"/>
      <c r="N259" s="100"/>
      <c r="O259" s="100"/>
      <c r="P259" s="100"/>
      <c r="Q259" s="100"/>
      <c r="R259" s="102">
        <f t="shared" si="42"/>
        <v>0</v>
      </c>
      <c r="S259" s="102">
        <f t="shared" si="43"/>
        <v>0</v>
      </c>
      <c r="T259" s="102">
        <f t="shared" si="44"/>
        <v>0</v>
      </c>
      <c r="U259" s="102">
        <f t="shared" si="45"/>
        <v>0</v>
      </c>
      <c r="V259" s="102">
        <f t="shared" si="46"/>
        <v>0</v>
      </c>
      <c r="W259" s="102">
        <f t="shared" si="47"/>
        <v>0</v>
      </c>
      <c r="X259" s="102">
        <f t="shared" si="48"/>
        <v>0</v>
      </c>
      <c r="Y259" s="102">
        <f t="shared" si="40"/>
        <v>0</v>
      </c>
      <c r="Z259" s="100"/>
      <c r="AA259" s="100"/>
      <c r="AB259" s="100"/>
      <c r="AC259" s="100"/>
      <c r="AD259" s="100"/>
      <c r="AE259" s="100"/>
      <c r="AF259" s="100"/>
      <c r="AG259" s="100"/>
      <c r="AH259" s="100"/>
      <c r="AI259" s="100"/>
      <c r="AJ259" s="100"/>
      <c r="AK259" s="100"/>
      <c r="AL259" s="100"/>
      <c r="AM259" s="100"/>
      <c r="AN259" s="100"/>
      <c r="AO259" s="100"/>
      <c r="AP259" s="100"/>
      <c r="AQ259" s="100"/>
      <c r="AR259" s="100"/>
      <c r="AS259" s="100"/>
      <c r="AT259" s="100"/>
      <c r="AU259" s="100"/>
    </row>
    <row r="260" spans="10:47">
      <c r="J260" s="100"/>
      <c r="K260" s="100"/>
      <c r="L260" s="100"/>
      <c r="M260" s="100"/>
      <c r="N260" s="100"/>
      <c r="O260" s="100"/>
      <c r="P260" s="100"/>
      <c r="Q260" s="100"/>
      <c r="R260" s="102">
        <f t="shared" si="42"/>
        <v>0</v>
      </c>
      <c r="S260" s="102">
        <f t="shared" si="43"/>
        <v>0</v>
      </c>
      <c r="T260" s="102">
        <f t="shared" si="44"/>
        <v>0</v>
      </c>
      <c r="U260" s="102">
        <f t="shared" si="45"/>
        <v>0</v>
      </c>
      <c r="V260" s="102">
        <f t="shared" si="46"/>
        <v>0</v>
      </c>
      <c r="W260" s="102">
        <f t="shared" si="47"/>
        <v>0</v>
      </c>
      <c r="X260" s="102">
        <f t="shared" si="48"/>
        <v>0</v>
      </c>
      <c r="Y260" s="102">
        <f t="shared" ref="Y260:Y323" si="49">IF(AND(F260&gt;1,F260="Années"),"Erreur de saisie",ROUND(SUM($T260:$X260),0))</f>
        <v>0</v>
      </c>
      <c r="Z260" s="100"/>
      <c r="AA260" s="100"/>
      <c r="AB260" s="100"/>
      <c r="AC260" s="100"/>
      <c r="AD260" s="100"/>
      <c r="AE260" s="100"/>
      <c r="AF260" s="100"/>
      <c r="AG260" s="100"/>
      <c r="AH260" s="100"/>
      <c r="AI260" s="100"/>
      <c r="AJ260" s="100"/>
      <c r="AK260" s="100"/>
      <c r="AL260" s="100"/>
      <c r="AM260" s="100"/>
      <c r="AN260" s="100"/>
      <c r="AO260" s="100"/>
      <c r="AP260" s="100"/>
      <c r="AQ260" s="100"/>
      <c r="AR260" s="100"/>
      <c r="AS260" s="100"/>
      <c r="AT260" s="100"/>
      <c r="AU260" s="100"/>
    </row>
    <row r="261" spans="10:47">
      <c r="J261" s="100"/>
      <c r="K261" s="100"/>
      <c r="L261" s="100"/>
      <c r="M261" s="100"/>
      <c r="N261" s="100"/>
      <c r="O261" s="100"/>
      <c r="P261" s="100"/>
      <c r="Q261" s="100"/>
      <c r="R261" s="102">
        <f t="shared" ref="R261:R324" si="50">IF($G261="Trimestre(s)",1,0)</f>
        <v>0</v>
      </c>
      <c r="S261" s="102">
        <f t="shared" ref="S261:S324" si="51">IF($G261="Année(s)",1,0)</f>
        <v>0</v>
      </c>
      <c r="T261" s="102">
        <f t="shared" ref="T261:T324" si="52">IF(O261=1,$F261*1,0)</f>
        <v>0</v>
      </c>
      <c r="U261" s="102">
        <f t="shared" ref="U261:U324" si="53">IF(P261=1,$F261*7,0)</f>
        <v>0</v>
      </c>
      <c r="V261" s="102">
        <f t="shared" ref="V261:V324" si="54">IF(Q261=1,$F261*30,0)</f>
        <v>0</v>
      </c>
      <c r="W261" s="102">
        <f t="shared" ref="W261:W324" si="55">IF(R261=1,$F261*90,0)</f>
        <v>0</v>
      </c>
      <c r="X261" s="102">
        <f t="shared" ref="X261:X324" si="56">IF(S261=1,$F261*365,0)</f>
        <v>0</v>
      </c>
      <c r="Y261" s="102">
        <f t="shared" si="49"/>
        <v>0</v>
      </c>
      <c r="Z261" s="100"/>
      <c r="AA261" s="100"/>
      <c r="AB261" s="100"/>
      <c r="AC261" s="100"/>
      <c r="AD261" s="100"/>
      <c r="AE261" s="100"/>
      <c r="AF261" s="100"/>
      <c r="AG261" s="100"/>
      <c r="AH261" s="100"/>
      <c r="AI261" s="100"/>
      <c r="AJ261" s="100"/>
      <c r="AK261" s="100"/>
      <c r="AL261" s="100"/>
      <c r="AM261" s="100"/>
      <c r="AN261" s="100"/>
      <c r="AO261" s="100"/>
      <c r="AP261" s="100"/>
      <c r="AQ261" s="100"/>
      <c r="AR261" s="100"/>
      <c r="AS261" s="100"/>
      <c r="AT261" s="100"/>
      <c r="AU261" s="100"/>
    </row>
    <row r="262" spans="10:47">
      <c r="J262" s="100"/>
      <c r="K262" s="100"/>
      <c r="L262" s="100"/>
      <c r="M262" s="100"/>
      <c r="N262" s="100"/>
      <c r="O262" s="100"/>
      <c r="P262" s="100"/>
      <c r="Q262" s="100"/>
      <c r="R262" s="102">
        <f t="shared" si="50"/>
        <v>0</v>
      </c>
      <c r="S262" s="102">
        <f t="shared" si="51"/>
        <v>0</v>
      </c>
      <c r="T262" s="102">
        <f t="shared" si="52"/>
        <v>0</v>
      </c>
      <c r="U262" s="102">
        <f t="shared" si="53"/>
        <v>0</v>
      </c>
      <c r="V262" s="102">
        <f t="shared" si="54"/>
        <v>0</v>
      </c>
      <c r="W262" s="102">
        <f t="shared" si="55"/>
        <v>0</v>
      </c>
      <c r="X262" s="102">
        <f t="shared" si="56"/>
        <v>0</v>
      </c>
      <c r="Y262" s="102">
        <f t="shared" si="49"/>
        <v>0</v>
      </c>
      <c r="Z262" s="100"/>
      <c r="AA262" s="100"/>
      <c r="AB262" s="100"/>
      <c r="AC262" s="100"/>
      <c r="AD262" s="100"/>
      <c r="AE262" s="100"/>
      <c r="AF262" s="100"/>
      <c r="AG262" s="100"/>
      <c r="AH262" s="100"/>
      <c r="AI262" s="100"/>
      <c r="AJ262" s="100"/>
      <c r="AK262" s="100"/>
      <c r="AL262" s="100"/>
      <c r="AM262" s="100"/>
      <c r="AN262" s="100"/>
      <c r="AO262" s="100"/>
      <c r="AP262" s="100"/>
      <c r="AQ262" s="100"/>
      <c r="AR262" s="100"/>
      <c r="AS262" s="100"/>
      <c r="AT262" s="100"/>
      <c r="AU262" s="100"/>
    </row>
    <row r="263" spans="10:47">
      <c r="J263" s="100"/>
      <c r="K263" s="100"/>
      <c r="L263" s="100"/>
      <c r="M263" s="100"/>
      <c r="N263" s="100"/>
      <c r="O263" s="100"/>
      <c r="P263" s="100"/>
      <c r="Q263" s="100"/>
      <c r="R263" s="102">
        <f t="shared" si="50"/>
        <v>0</v>
      </c>
      <c r="S263" s="102">
        <f t="shared" si="51"/>
        <v>0</v>
      </c>
      <c r="T263" s="102">
        <f t="shared" si="52"/>
        <v>0</v>
      </c>
      <c r="U263" s="102">
        <f t="shared" si="53"/>
        <v>0</v>
      </c>
      <c r="V263" s="102">
        <f t="shared" si="54"/>
        <v>0</v>
      </c>
      <c r="W263" s="102">
        <f t="shared" si="55"/>
        <v>0</v>
      </c>
      <c r="X263" s="102">
        <f t="shared" si="56"/>
        <v>0</v>
      </c>
      <c r="Y263" s="102">
        <f t="shared" si="49"/>
        <v>0</v>
      </c>
      <c r="Z263" s="100"/>
      <c r="AA263" s="100"/>
      <c r="AB263" s="100"/>
      <c r="AC263" s="100"/>
      <c r="AD263" s="100"/>
      <c r="AE263" s="100"/>
      <c r="AF263" s="100"/>
      <c r="AG263" s="100"/>
      <c r="AH263" s="100"/>
      <c r="AI263" s="100"/>
      <c r="AJ263" s="100"/>
      <c r="AK263" s="100"/>
      <c r="AL263" s="100"/>
      <c r="AM263" s="100"/>
      <c r="AN263" s="100"/>
      <c r="AO263" s="100"/>
      <c r="AP263" s="100"/>
      <c r="AQ263" s="100"/>
      <c r="AR263" s="100"/>
      <c r="AS263" s="100"/>
      <c r="AT263" s="100"/>
      <c r="AU263" s="100"/>
    </row>
    <row r="264" spans="10:47">
      <c r="J264" s="100"/>
      <c r="K264" s="100"/>
      <c r="L264" s="100"/>
      <c r="M264" s="100"/>
      <c r="N264" s="100"/>
      <c r="O264" s="100"/>
      <c r="P264" s="100"/>
      <c r="Q264" s="100"/>
      <c r="R264" s="102">
        <f t="shared" si="50"/>
        <v>0</v>
      </c>
      <c r="S264" s="102">
        <f t="shared" si="51"/>
        <v>0</v>
      </c>
      <c r="T264" s="102">
        <f t="shared" si="52"/>
        <v>0</v>
      </c>
      <c r="U264" s="102">
        <f t="shared" si="53"/>
        <v>0</v>
      </c>
      <c r="V264" s="102">
        <f t="shared" si="54"/>
        <v>0</v>
      </c>
      <c r="W264" s="102">
        <f t="shared" si="55"/>
        <v>0</v>
      </c>
      <c r="X264" s="102">
        <f t="shared" si="56"/>
        <v>0</v>
      </c>
      <c r="Y264" s="102">
        <f t="shared" si="49"/>
        <v>0</v>
      </c>
      <c r="Z264" s="100"/>
      <c r="AA264" s="100"/>
      <c r="AB264" s="100"/>
      <c r="AC264" s="100"/>
      <c r="AD264" s="100"/>
      <c r="AE264" s="100"/>
      <c r="AF264" s="100"/>
      <c r="AG264" s="100"/>
      <c r="AH264" s="100"/>
      <c r="AI264" s="100"/>
      <c r="AJ264" s="100"/>
      <c r="AK264" s="100"/>
      <c r="AL264" s="100"/>
      <c r="AM264" s="100"/>
      <c r="AN264" s="100"/>
      <c r="AO264" s="100"/>
      <c r="AP264" s="100"/>
      <c r="AQ264" s="100"/>
      <c r="AR264" s="100"/>
      <c r="AS264" s="100"/>
      <c r="AT264" s="100"/>
      <c r="AU264" s="100"/>
    </row>
    <row r="265" spans="10:47">
      <c r="J265" s="100"/>
      <c r="K265" s="100"/>
      <c r="L265" s="100"/>
      <c r="M265" s="100"/>
      <c r="N265" s="100"/>
      <c r="O265" s="100"/>
      <c r="P265" s="100"/>
      <c r="Q265" s="100"/>
      <c r="R265" s="102">
        <f t="shared" si="50"/>
        <v>0</v>
      </c>
      <c r="S265" s="102">
        <f t="shared" si="51"/>
        <v>0</v>
      </c>
      <c r="T265" s="102">
        <f t="shared" si="52"/>
        <v>0</v>
      </c>
      <c r="U265" s="102">
        <f t="shared" si="53"/>
        <v>0</v>
      </c>
      <c r="V265" s="102">
        <f t="shared" si="54"/>
        <v>0</v>
      </c>
      <c r="W265" s="102">
        <f t="shared" si="55"/>
        <v>0</v>
      </c>
      <c r="X265" s="102">
        <f t="shared" si="56"/>
        <v>0</v>
      </c>
      <c r="Y265" s="102">
        <f t="shared" si="49"/>
        <v>0</v>
      </c>
      <c r="Z265" s="100"/>
      <c r="AA265" s="100"/>
      <c r="AB265" s="100"/>
      <c r="AC265" s="100"/>
      <c r="AD265" s="100"/>
      <c r="AE265" s="100"/>
      <c r="AF265" s="100"/>
      <c r="AG265" s="100"/>
      <c r="AH265" s="100"/>
      <c r="AI265" s="100"/>
      <c r="AJ265" s="100"/>
      <c r="AK265" s="100"/>
      <c r="AL265" s="100"/>
      <c r="AM265" s="100"/>
      <c r="AN265" s="100"/>
      <c r="AO265" s="100"/>
      <c r="AP265" s="100"/>
      <c r="AQ265" s="100"/>
      <c r="AR265" s="100"/>
      <c r="AS265" s="100"/>
      <c r="AT265" s="100"/>
      <c r="AU265" s="100"/>
    </row>
    <row r="266" spans="10:47">
      <c r="J266" s="100"/>
      <c r="K266" s="100"/>
      <c r="L266" s="100"/>
      <c r="M266" s="100"/>
      <c r="N266" s="100"/>
      <c r="O266" s="100"/>
      <c r="P266" s="100"/>
      <c r="Q266" s="100"/>
      <c r="R266" s="102">
        <f t="shared" si="50"/>
        <v>0</v>
      </c>
      <c r="S266" s="102">
        <f t="shared" si="51"/>
        <v>0</v>
      </c>
      <c r="T266" s="102">
        <f t="shared" si="52"/>
        <v>0</v>
      </c>
      <c r="U266" s="102">
        <f t="shared" si="53"/>
        <v>0</v>
      </c>
      <c r="V266" s="102">
        <f t="shared" si="54"/>
        <v>0</v>
      </c>
      <c r="W266" s="102">
        <f t="shared" si="55"/>
        <v>0</v>
      </c>
      <c r="X266" s="102">
        <f t="shared" si="56"/>
        <v>0</v>
      </c>
      <c r="Y266" s="102">
        <f t="shared" si="49"/>
        <v>0</v>
      </c>
      <c r="Z266" s="100"/>
      <c r="AA266" s="100"/>
      <c r="AB266" s="100"/>
      <c r="AC266" s="100"/>
      <c r="AD266" s="100"/>
      <c r="AE266" s="100"/>
      <c r="AF266" s="100"/>
      <c r="AG266" s="100"/>
      <c r="AH266" s="100"/>
      <c r="AI266" s="100"/>
      <c r="AJ266" s="100"/>
      <c r="AK266" s="100"/>
      <c r="AL266" s="100"/>
      <c r="AM266" s="100"/>
      <c r="AN266" s="100"/>
      <c r="AO266" s="100"/>
      <c r="AP266" s="100"/>
      <c r="AQ266" s="100"/>
      <c r="AR266" s="100"/>
      <c r="AS266" s="100"/>
      <c r="AT266" s="100"/>
      <c r="AU266" s="100"/>
    </row>
    <row r="267" spans="10:47">
      <c r="J267" s="100"/>
      <c r="K267" s="100"/>
      <c r="L267" s="100"/>
      <c r="M267" s="100"/>
      <c r="N267" s="100"/>
      <c r="O267" s="100"/>
      <c r="P267" s="100"/>
      <c r="Q267" s="100"/>
      <c r="R267" s="102">
        <f t="shared" si="50"/>
        <v>0</v>
      </c>
      <c r="S267" s="102">
        <f t="shared" si="51"/>
        <v>0</v>
      </c>
      <c r="T267" s="102">
        <f t="shared" si="52"/>
        <v>0</v>
      </c>
      <c r="U267" s="102">
        <f t="shared" si="53"/>
        <v>0</v>
      </c>
      <c r="V267" s="102">
        <f t="shared" si="54"/>
        <v>0</v>
      </c>
      <c r="W267" s="102">
        <f t="shared" si="55"/>
        <v>0</v>
      </c>
      <c r="X267" s="102">
        <f t="shared" si="56"/>
        <v>0</v>
      </c>
      <c r="Y267" s="102">
        <f t="shared" si="49"/>
        <v>0</v>
      </c>
      <c r="Z267" s="100"/>
      <c r="AA267" s="100"/>
      <c r="AB267" s="100"/>
      <c r="AC267" s="100"/>
      <c r="AD267" s="100"/>
      <c r="AE267" s="100"/>
      <c r="AF267" s="100"/>
      <c r="AG267" s="100"/>
      <c r="AH267" s="100"/>
      <c r="AI267" s="100"/>
      <c r="AJ267" s="100"/>
      <c r="AK267" s="100"/>
      <c r="AL267" s="100"/>
      <c r="AM267" s="100"/>
      <c r="AN267" s="100"/>
      <c r="AO267" s="100"/>
      <c r="AP267" s="100"/>
      <c r="AQ267" s="100"/>
      <c r="AR267" s="100"/>
      <c r="AS267" s="100"/>
      <c r="AT267" s="100"/>
      <c r="AU267" s="100"/>
    </row>
    <row r="268" spans="10:47">
      <c r="J268" s="100"/>
      <c r="K268" s="100"/>
      <c r="L268" s="100"/>
      <c r="M268" s="100"/>
      <c r="N268" s="100"/>
      <c r="O268" s="100"/>
      <c r="P268" s="100"/>
      <c r="Q268" s="100"/>
      <c r="R268" s="102">
        <f t="shared" si="50"/>
        <v>0</v>
      </c>
      <c r="S268" s="102">
        <f t="shared" si="51"/>
        <v>0</v>
      </c>
      <c r="T268" s="102">
        <f t="shared" si="52"/>
        <v>0</v>
      </c>
      <c r="U268" s="102">
        <f t="shared" si="53"/>
        <v>0</v>
      </c>
      <c r="V268" s="102">
        <f t="shared" si="54"/>
        <v>0</v>
      </c>
      <c r="W268" s="102">
        <f t="shared" si="55"/>
        <v>0</v>
      </c>
      <c r="X268" s="102">
        <f t="shared" si="56"/>
        <v>0</v>
      </c>
      <c r="Y268" s="102">
        <f t="shared" si="49"/>
        <v>0</v>
      </c>
      <c r="Z268" s="100"/>
      <c r="AA268" s="100"/>
      <c r="AB268" s="100"/>
      <c r="AC268" s="100"/>
      <c r="AD268" s="100"/>
      <c r="AE268" s="100"/>
      <c r="AF268" s="100"/>
      <c r="AG268" s="100"/>
      <c r="AH268" s="100"/>
      <c r="AI268" s="100"/>
      <c r="AJ268" s="100"/>
      <c r="AK268" s="100"/>
      <c r="AL268" s="100"/>
      <c r="AM268" s="100"/>
      <c r="AN268" s="100"/>
      <c r="AO268" s="100"/>
      <c r="AP268" s="100"/>
      <c r="AQ268" s="100"/>
      <c r="AR268" s="100"/>
      <c r="AS268" s="100"/>
      <c r="AT268" s="100"/>
      <c r="AU268" s="100"/>
    </row>
    <row r="269" spans="10:47">
      <c r="J269" s="100"/>
      <c r="K269" s="100"/>
      <c r="L269" s="100"/>
      <c r="M269" s="100"/>
      <c r="N269" s="100"/>
      <c r="O269" s="100"/>
      <c r="P269" s="100"/>
      <c r="Q269" s="100"/>
      <c r="R269" s="102">
        <f t="shared" si="50"/>
        <v>0</v>
      </c>
      <c r="S269" s="102">
        <f t="shared" si="51"/>
        <v>0</v>
      </c>
      <c r="T269" s="102">
        <f t="shared" si="52"/>
        <v>0</v>
      </c>
      <c r="U269" s="102">
        <f t="shared" si="53"/>
        <v>0</v>
      </c>
      <c r="V269" s="102">
        <f t="shared" si="54"/>
        <v>0</v>
      </c>
      <c r="W269" s="102">
        <f t="shared" si="55"/>
        <v>0</v>
      </c>
      <c r="X269" s="102">
        <f t="shared" si="56"/>
        <v>0</v>
      </c>
      <c r="Y269" s="102">
        <f t="shared" si="49"/>
        <v>0</v>
      </c>
      <c r="Z269" s="100"/>
      <c r="AA269" s="100"/>
      <c r="AB269" s="100"/>
      <c r="AC269" s="100"/>
      <c r="AD269" s="100"/>
      <c r="AE269" s="100"/>
      <c r="AF269" s="100"/>
      <c r="AG269" s="100"/>
      <c r="AH269" s="100"/>
      <c r="AI269" s="100"/>
      <c r="AJ269" s="100"/>
      <c r="AK269" s="100"/>
      <c r="AL269" s="100"/>
      <c r="AM269" s="100"/>
      <c r="AN269" s="100"/>
      <c r="AO269" s="100"/>
      <c r="AP269" s="100"/>
      <c r="AQ269" s="100"/>
      <c r="AR269" s="100"/>
      <c r="AS269" s="100"/>
      <c r="AT269" s="100"/>
      <c r="AU269" s="100"/>
    </row>
    <row r="270" spans="10:47">
      <c r="J270" s="100"/>
      <c r="K270" s="100"/>
      <c r="L270" s="100"/>
      <c r="M270" s="100"/>
      <c r="N270" s="100"/>
      <c r="O270" s="100"/>
      <c r="P270" s="100"/>
      <c r="Q270" s="100"/>
      <c r="R270" s="102">
        <f t="shared" si="50"/>
        <v>0</v>
      </c>
      <c r="S270" s="102">
        <f t="shared" si="51"/>
        <v>0</v>
      </c>
      <c r="T270" s="102">
        <f t="shared" si="52"/>
        <v>0</v>
      </c>
      <c r="U270" s="102">
        <f t="shared" si="53"/>
        <v>0</v>
      </c>
      <c r="V270" s="102">
        <f t="shared" si="54"/>
        <v>0</v>
      </c>
      <c r="W270" s="102">
        <f t="shared" si="55"/>
        <v>0</v>
      </c>
      <c r="X270" s="102">
        <f t="shared" si="56"/>
        <v>0</v>
      </c>
      <c r="Y270" s="102">
        <f t="shared" si="49"/>
        <v>0</v>
      </c>
      <c r="Z270" s="100"/>
      <c r="AA270" s="100"/>
      <c r="AB270" s="100"/>
      <c r="AC270" s="100"/>
      <c r="AD270" s="100"/>
      <c r="AE270" s="100"/>
      <c r="AF270" s="100"/>
      <c r="AG270" s="100"/>
      <c r="AH270" s="100"/>
      <c r="AI270" s="100"/>
      <c r="AJ270" s="100"/>
      <c r="AK270" s="100"/>
      <c r="AL270" s="100"/>
      <c r="AM270" s="100"/>
      <c r="AN270" s="100"/>
      <c r="AO270" s="100"/>
      <c r="AP270" s="100"/>
      <c r="AQ270" s="100"/>
      <c r="AR270" s="100"/>
      <c r="AS270" s="100"/>
      <c r="AT270" s="100"/>
      <c r="AU270" s="100"/>
    </row>
    <row r="271" spans="10:47">
      <c r="J271" s="100"/>
      <c r="K271" s="100"/>
      <c r="L271" s="100"/>
      <c r="M271" s="100"/>
      <c r="N271" s="100"/>
      <c r="O271" s="100"/>
      <c r="P271" s="100"/>
      <c r="Q271" s="100"/>
      <c r="R271" s="102">
        <f t="shared" si="50"/>
        <v>0</v>
      </c>
      <c r="S271" s="102">
        <f t="shared" si="51"/>
        <v>0</v>
      </c>
      <c r="T271" s="102">
        <f t="shared" si="52"/>
        <v>0</v>
      </c>
      <c r="U271" s="102">
        <f t="shared" si="53"/>
        <v>0</v>
      </c>
      <c r="V271" s="102">
        <f t="shared" si="54"/>
        <v>0</v>
      </c>
      <c r="W271" s="102">
        <f t="shared" si="55"/>
        <v>0</v>
      </c>
      <c r="X271" s="102">
        <f t="shared" si="56"/>
        <v>0</v>
      </c>
      <c r="Y271" s="102">
        <f t="shared" si="49"/>
        <v>0</v>
      </c>
      <c r="Z271" s="100"/>
      <c r="AA271" s="100"/>
      <c r="AB271" s="100"/>
      <c r="AC271" s="100"/>
      <c r="AD271" s="100"/>
      <c r="AE271" s="100"/>
      <c r="AF271" s="100"/>
      <c r="AG271" s="100"/>
      <c r="AH271" s="100"/>
      <c r="AI271" s="100"/>
      <c r="AJ271" s="100"/>
      <c r="AK271" s="100"/>
      <c r="AL271" s="100"/>
      <c r="AM271" s="100"/>
      <c r="AN271" s="100"/>
      <c r="AO271" s="100"/>
      <c r="AP271" s="100"/>
      <c r="AQ271" s="100"/>
      <c r="AR271" s="100"/>
      <c r="AS271" s="100"/>
      <c r="AT271" s="100"/>
      <c r="AU271" s="100"/>
    </row>
    <row r="272" spans="10:47">
      <c r="J272" s="100"/>
      <c r="K272" s="100"/>
      <c r="L272" s="100"/>
      <c r="M272" s="100"/>
      <c r="N272" s="100"/>
      <c r="O272" s="100"/>
      <c r="P272" s="100"/>
      <c r="Q272" s="100"/>
      <c r="R272" s="102">
        <f t="shared" si="50"/>
        <v>0</v>
      </c>
      <c r="S272" s="102">
        <f t="shared" si="51"/>
        <v>0</v>
      </c>
      <c r="T272" s="102">
        <f t="shared" si="52"/>
        <v>0</v>
      </c>
      <c r="U272" s="102">
        <f t="shared" si="53"/>
        <v>0</v>
      </c>
      <c r="V272" s="102">
        <f t="shared" si="54"/>
        <v>0</v>
      </c>
      <c r="W272" s="102">
        <f t="shared" si="55"/>
        <v>0</v>
      </c>
      <c r="X272" s="102">
        <f t="shared" si="56"/>
        <v>0</v>
      </c>
      <c r="Y272" s="102">
        <f t="shared" si="49"/>
        <v>0</v>
      </c>
      <c r="Z272" s="100"/>
      <c r="AA272" s="100"/>
      <c r="AB272" s="100"/>
      <c r="AC272" s="100"/>
      <c r="AD272" s="100"/>
      <c r="AE272" s="100"/>
      <c r="AF272" s="100"/>
      <c r="AG272" s="100"/>
      <c r="AH272" s="100"/>
      <c r="AI272" s="100"/>
      <c r="AJ272" s="100"/>
      <c r="AK272" s="100"/>
      <c r="AL272" s="100"/>
      <c r="AM272" s="100"/>
      <c r="AN272" s="100"/>
      <c r="AO272" s="100"/>
      <c r="AP272" s="100"/>
      <c r="AQ272" s="100"/>
      <c r="AR272" s="100"/>
      <c r="AS272" s="100"/>
      <c r="AT272" s="100"/>
      <c r="AU272" s="100"/>
    </row>
    <row r="273" spans="10:47">
      <c r="J273" s="100"/>
      <c r="K273" s="100"/>
      <c r="L273" s="100"/>
      <c r="M273" s="100"/>
      <c r="N273" s="100"/>
      <c r="O273" s="100"/>
      <c r="P273" s="100"/>
      <c r="Q273" s="100"/>
      <c r="R273" s="102">
        <f t="shared" si="50"/>
        <v>0</v>
      </c>
      <c r="S273" s="102">
        <f t="shared" si="51"/>
        <v>0</v>
      </c>
      <c r="T273" s="102">
        <f t="shared" si="52"/>
        <v>0</v>
      </c>
      <c r="U273" s="102">
        <f t="shared" si="53"/>
        <v>0</v>
      </c>
      <c r="V273" s="102">
        <f t="shared" si="54"/>
        <v>0</v>
      </c>
      <c r="W273" s="102">
        <f t="shared" si="55"/>
        <v>0</v>
      </c>
      <c r="X273" s="102">
        <f t="shared" si="56"/>
        <v>0</v>
      </c>
      <c r="Y273" s="102">
        <f t="shared" si="49"/>
        <v>0</v>
      </c>
      <c r="Z273" s="100"/>
      <c r="AA273" s="100"/>
      <c r="AB273" s="100"/>
      <c r="AC273" s="100"/>
      <c r="AD273" s="100"/>
      <c r="AE273" s="100"/>
      <c r="AF273" s="100"/>
      <c r="AG273" s="100"/>
      <c r="AH273" s="100"/>
      <c r="AI273" s="100"/>
      <c r="AJ273" s="100"/>
      <c r="AK273" s="100"/>
      <c r="AL273" s="100"/>
      <c r="AM273" s="100"/>
      <c r="AN273" s="100"/>
      <c r="AO273" s="100"/>
      <c r="AP273" s="100"/>
      <c r="AQ273" s="100"/>
      <c r="AR273" s="100"/>
      <c r="AS273" s="100"/>
      <c r="AT273" s="100"/>
      <c r="AU273" s="100"/>
    </row>
    <row r="274" spans="10:47">
      <c r="J274" s="100"/>
      <c r="K274" s="100"/>
      <c r="L274" s="100"/>
      <c r="M274" s="100"/>
      <c r="N274" s="100"/>
      <c r="O274" s="100"/>
      <c r="P274" s="100"/>
      <c r="Q274" s="100"/>
      <c r="R274" s="102">
        <f t="shared" si="50"/>
        <v>0</v>
      </c>
      <c r="S274" s="102">
        <f t="shared" si="51"/>
        <v>0</v>
      </c>
      <c r="T274" s="102">
        <f t="shared" si="52"/>
        <v>0</v>
      </c>
      <c r="U274" s="102">
        <f t="shared" si="53"/>
        <v>0</v>
      </c>
      <c r="V274" s="102">
        <f t="shared" si="54"/>
        <v>0</v>
      </c>
      <c r="W274" s="102">
        <f t="shared" si="55"/>
        <v>0</v>
      </c>
      <c r="X274" s="102">
        <f t="shared" si="56"/>
        <v>0</v>
      </c>
      <c r="Y274" s="102">
        <f t="shared" si="49"/>
        <v>0</v>
      </c>
      <c r="Z274" s="100"/>
      <c r="AA274" s="100"/>
      <c r="AB274" s="100"/>
      <c r="AC274" s="100"/>
      <c r="AD274" s="100"/>
      <c r="AE274" s="100"/>
      <c r="AF274" s="100"/>
      <c r="AG274" s="100"/>
      <c r="AH274" s="100"/>
      <c r="AI274" s="100"/>
      <c r="AJ274" s="100"/>
      <c r="AK274" s="100"/>
      <c r="AL274" s="100"/>
      <c r="AM274" s="100"/>
      <c r="AN274" s="100"/>
      <c r="AO274" s="100"/>
      <c r="AP274" s="100"/>
      <c r="AQ274" s="100"/>
      <c r="AR274" s="100"/>
      <c r="AS274" s="100"/>
      <c r="AT274" s="100"/>
      <c r="AU274" s="100"/>
    </row>
    <row r="275" spans="10:47">
      <c r="J275" s="100"/>
      <c r="K275" s="100"/>
      <c r="L275" s="100"/>
      <c r="M275" s="100"/>
      <c r="N275" s="100"/>
      <c r="O275" s="100"/>
      <c r="P275" s="100"/>
      <c r="Q275" s="100"/>
      <c r="R275" s="102">
        <f t="shared" si="50"/>
        <v>0</v>
      </c>
      <c r="S275" s="102">
        <f t="shared" si="51"/>
        <v>0</v>
      </c>
      <c r="T275" s="102">
        <f t="shared" si="52"/>
        <v>0</v>
      </c>
      <c r="U275" s="102">
        <f t="shared" si="53"/>
        <v>0</v>
      </c>
      <c r="V275" s="102">
        <f t="shared" si="54"/>
        <v>0</v>
      </c>
      <c r="W275" s="102">
        <f t="shared" si="55"/>
        <v>0</v>
      </c>
      <c r="X275" s="102">
        <f t="shared" si="56"/>
        <v>0</v>
      </c>
      <c r="Y275" s="102">
        <f t="shared" si="49"/>
        <v>0</v>
      </c>
      <c r="Z275" s="100"/>
      <c r="AA275" s="100"/>
      <c r="AB275" s="100"/>
      <c r="AC275" s="100"/>
      <c r="AD275" s="100"/>
      <c r="AE275" s="100"/>
      <c r="AF275" s="100"/>
      <c r="AG275" s="100"/>
      <c r="AH275" s="100"/>
      <c r="AI275" s="100"/>
      <c r="AJ275" s="100"/>
      <c r="AK275" s="100"/>
      <c r="AL275" s="100"/>
      <c r="AM275" s="100"/>
      <c r="AN275" s="100"/>
      <c r="AO275" s="100"/>
      <c r="AP275" s="100"/>
      <c r="AQ275" s="100"/>
      <c r="AR275" s="100"/>
      <c r="AS275" s="100"/>
      <c r="AT275" s="100"/>
      <c r="AU275" s="100"/>
    </row>
    <row r="276" spans="10:47">
      <c r="J276" s="100"/>
      <c r="K276" s="100"/>
      <c r="L276" s="100"/>
      <c r="M276" s="100"/>
      <c r="N276" s="100"/>
      <c r="O276" s="100"/>
      <c r="P276" s="100"/>
      <c r="Q276" s="100"/>
      <c r="R276" s="102">
        <f t="shared" si="50"/>
        <v>0</v>
      </c>
      <c r="S276" s="102">
        <f t="shared" si="51"/>
        <v>0</v>
      </c>
      <c r="T276" s="102">
        <f t="shared" si="52"/>
        <v>0</v>
      </c>
      <c r="U276" s="102">
        <f t="shared" si="53"/>
        <v>0</v>
      </c>
      <c r="V276" s="102">
        <f t="shared" si="54"/>
        <v>0</v>
      </c>
      <c r="W276" s="102">
        <f t="shared" si="55"/>
        <v>0</v>
      </c>
      <c r="X276" s="102">
        <f t="shared" si="56"/>
        <v>0</v>
      </c>
      <c r="Y276" s="102">
        <f t="shared" si="49"/>
        <v>0</v>
      </c>
      <c r="Z276" s="100"/>
      <c r="AA276" s="100"/>
      <c r="AB276" s="100"/>
      <c r="AC276" s="100"/>
      <c r="AD276" s="100"/>
      <c r="AE276" s="100"/>
      <c r="AF276" s="100"/>
      <c r="AG276" s="100"/>
      <c r="AH276" s="100"/>
      <c r="AI276" s="100"/>
      <c r="AJ276" s="100"/>
      <c r="AK276" s="100"/>
      <c r="AL276" s="100"/>
      <c r="AM276" s="100"/>
      <c r="AN276" s="100"/>
      <c r="AO276" s="100"/>
      <c r="AP276" s="100"/>
      <c r="AQ276" s="100"/>
      <c r="AR276" s="100"/>
      <c r="AS276" s="100"/>
      <c r="AT276" s="100"/>
      <c r="AU276" s="100"/>
    </row>
    <row r="277" spans="10:47">
      <c r="J277" s="100"/>
      <c r="K277" s="100"/>
      <c r="L277" s="100"/>
      <c r="M277" s="100"/>
      <c r="N277" s="100"/>
      <c r="O277" s="100"/>
      <c r="P277" s="100"/>
      <c r="Q277" s="100"/>
      <c r="R277" s="102">
        <f t="shared" si="50"/>
        <v>0</v>
      </c>
      <c r="S277" s="102">
        <f t="shared" si="51"/>
        <v>0</v>
      </c>
      <c r="T277" s="102">
        <f t="shared" si="52"/>
        <v>0</v>
      </c>
      <c r="U277" s="102">
        <f t="shared" si="53"/>
        <v>0</v>
      </c>
      <c r="V277" s="102">
        <f t="shared" si="54"/>
        <v>0</v>
      </c>
      <c r="W277" s="102">
        <f t="shared" si="55"/>
        <v>0</v>
      </c>
      <c r="X277" s="102">
        <f t="shared" si="56"/>
        <v>0</v>
      </c>
      <c r="Y277" s="102">
        <f t="shared" si="49"/>
        <v>0</v>
      </c>
      <c r="Z277" s="100"/>
      <c r="AA277" s="100"/>
      <c r="AB277" s="100"/>
      <c r="AC277" s="100"/>
      <c r="AD277" s="100"/>
      <c r="AE277" s="100"/>
      <c r="AF277" s="100"/>
      <c r="AG277" s="100"/>
      <c r="AH277" s="100"/>
      <c r="AI277" s="100"/>
      <c r="AJ277" s="100"/>
      <c r="AK277" s="100"/>
      <c r="AL277" s="100"/>
      <c r="AM277" s="100"/>
      <c r="AN277" s="100"/>
      <c r="AO277" s="100"/>
      <c r="AP277" s="100"/>
      <c r="AQ277" s="100"/>
      <c r="AR277" s="100"/>
      <c r="AS277" s="100"/>
      <c r="AT277" s="100"/>
      <c r="AU277" s="100"/>
    </row>
    <row r="278" spans="10:47">
      <c r="J278" s="100"/>
      <c r="K278" s="100"/>
      <c r="L278" s="100"/>
      <c r="M278" s="100"/>
      <c r="N278" s="100"/>
      <c r="O278" s="100"/>
      <c r="P278" s="100"/>
      <c r="Q278" s="100"/>
      <c r="R278" s="102">
        <f t="shared" si="50"/>
        <v>0</v>
      </c>
      <c r="S278" s="102">
        <f t="shared" si="51"/>
        <v>0</v>
      </c>
      <c r="T278" s="102">
        <f t="shared" si="52"/>
        <v>0</v>
      </c>
      <c r="U278" s="102">
        <f t="shared" si="53"/>
        <v>0</v>
      </c>
      <c r="V278" s="102">
        <f t="shared" si="54"/>
        <v>0</v>
      </c>
      <c r="W278" s="102">
        <f t="shared" si="55"/>
        <v>0</v>
      </c>
      <c r="X278" s="102">
        <f t="shared" si="56"/>
        <v>0</v>
      </c>
      <c r="Y278" s="102">
        <f t="shared" si="49"/>
        <v>0</v>
      </c>
      <c r="Z278" s="100"/>
      <c r="AA278" s="100"/>
      <c r="AB278" s="100"/>
      <c r="AC278" s="100"/>
      <c r="AD278" s="100"/>
      <c r="AE278" s="100"/>
      <c r="AF278" s="100"/>
      <c r="AG278" s="100"/>
      <c r="AH278" s="100"/>
      <c r="AI278" s="100"/>
      <c r="AJ278" s="100"/>
      <c r="AK278" s="100"/>
      <c r="AL278" s="100"/>
      <c r="AM278" s="100"/>
      <c r="AN278" s="100"/>
      <c r="AO278" s="100"/>
      <c r="AP278" s="100"/>
      <c r="AQ278" s="100"/>
      <c r="AR278" s="100"/>
      <c r="AS278" s="100"/>
      <c r="AT278" s="100"/>
      <c r="AU278" s="100"/>
    </row>
    <row r="279" spans="10:47">
      <c r="J279" s="100"/>
      <c r="K279" s="100"/>
      <c r="L279" s="100"/>
      <c r="M279" s="100"/>
      <c r="N279" s="100"/>
      <c r="O279" s="100"/>
      <c r="P279" s="100"/>
      <c r="Q279" s="100"/>
      <c r="R279" s="102">
        <f t="shared" si="50"/>
        <v>0</v>
      </c>
      <c r="S279" s="102">
        <f t="shared" si="51"/>
        <v>0</v>
      </c>
      <c r="T279" s="102">
        <f t="shared" si="52"/>
        <v>0</v>
      </c>
      <c r="U279" s="102">
        <f t="shared" si="53"/>
        <v>0</v>
      </c>
      <c r="V279" s="102">
        <f t="shared" si="54"/>
        <v>0</v>
      </c>
      <c r="W279" s="102">
        <f t="shared" si="55"/>
        <v>0</v>
      </c>
      <c r="X279" s="102">
        <f t="shared" si="56"/>
        <v>0</v>
      </c>
      <c r="Y279" s="102">
        <f t="shared" si="49"/>
        <v>0</v>
      </c>
      <c r="Z279" s="100"/>
      <c r="AA279" s="100"/>
      <c r="AB279" s="100"/>
      <c r="AC279" s="100"/>
      <c r="AD279" s="100"/>
      <c r="AE279" s="100"/>
      <c r="AF279" s="100"/>
      <c r="AG279" s="100"/>
      <c r="AH279" s="100"/>
      <c r="AI279" s="100"/>
      <c r="AJ279" s="100"/>
      <c r="AK279" s="100"/>
      <c r="AL279" s="100"/>
      <c r="AM279" s="100"/>
      <c r="AN279" s="100"/>
      <c r="AO279" s="100"/>
      <c r="AP279" s="100"/>
      <c r="AQ279" s="100"/>
      <c r="AR279" s="100"/>
      <c r="AS279" s="100"/>
      <c r="AT279" s="100"/>
      <c r="AU279" s="100"/>
    </row>
    <row r="280" spans="10:47">
      <c r="J280" s="100"/>
      <c r="K280" s="100"/>
      <c r="L280" s="100"/>
      <c r="M280" s="100"/>
      <c r="N280" s="100"/>
      <c r="O280" s="100"/>
      <c r="P280" s="100"/>
      <c r="Q280" s="100"/>
      <c r="R280" s="102">
        <f t="shared" si="50"/>
        <v>0</v>
      </c>
      <c r="S280" s="102">
        <f t="shared" si="51"/>
        <v>0</v>
      </c>
      <c r="T280" s="102">
        <f t="shared" si="52"/>
        <v>0</v>
      </c>
      <c r="U280" s="102">
        <f t="shared" si="53"/>
        <v>0</v>
      </c>
      <c r="V280" s="102">
        <f t="shared" si="54"/>
        <v>0</v>
      </c>
      <c r="W280" s="102">
        <f t="shared" si="55"/>
        <v>0</v>
      </c>
      <c r="X280" s="102">
        <f t="shared" si="56"/>
        <v>0</v>
      </c>
      <c r="Y280" s="102">
        <f t="shared" si="49"/>
        <v>0</v>
      </c>
      <c r="Z280" s="100"/>
      <c r="AA280" s="100"/>
      <c r="AB280" s="100"/>
      <c r="AC280" s="100"/>
      <c r="AD280" s="100"/>
      <c r="AE280" s="100"/>
      <c r="AF280" s="100"/>
      <c r="AG280" s="100"/>
      <c r="AH280" s="100"/>
      <c r="AI280" s="100"/>
      <c r="AJ280" s="100"/>
      <c r="AK280" s="100"/>
      <c r="AL280" s="100"/>
      <c r="AM280" s="100"/>
      <c r="AN280" s="100"/>
      <c r="AO280" s="100"/>
      <c r="AP280" s="100"/>
      <c r="AQ280" s="100"/>
      <c r="AR280" s="100"/>
      <c r="AS280" s="100"/>
      <c r="AT280" s="100"/>
      <c r="AU280" s="100"/>
    </row>
    <row r="281" spans="10:47">
      <c r="J281" s="100"/>
      <c r="K281" s="100"/>
      <c r="L281" s="100"/>
      <c r="M281" s="100"/>
      <c r="N281" s="100"/>
      <c r="O281" s="100"/>
      <c r="P281" s="100"/>
      <c r="Q281" s="100"/>
      <c r="R281" s="102">
        <f t="shared" si="50"/>
        <v>0</v>
      </c>
      <c r="S281" s="102">
        <f t="shared" si="51"/>
        <v>0</v>
      </c>
      <c r="T281" s="102">
        <f t="shared" si="52"/>
        <v>0</v>
      </c>
      <c r="U281" s="102">
        <f t="shared" si="53"/>
        <v>0</v>
      </c>
      <c r="V281" s="102">
        <f t="shared" si="54"/>
        <v>0</v>
      </c>
      <c r="W281" s="102">
        <f t="shared" si="55"/>
        <v>0</v>
      </c>
      <c r="X281" s="102">
        <f t="shared" si="56"/>
        <v>0</v>
      </c>
      <c r="Y281" s="102">
        <f t="shared" si="49"/>
        <v>0</v>
      </c>
      <c r="Z281" s="100"/>
      <c r="AA281" s="100"/>
      <c r="AB281" s="100"/>
      <c r="AC281" s="100"/>
      <c r="AD281" s="100"/>
      <c r="AE281" s="100"/>
      <c r="AF281" s="100"/>
      <c r="AG281" s="100"/>
      <c r="AH281" s="100"/>
      <c r="AI281" s="100"/>
      <c r="AJ281" s="100"/>
      <c r="AK281" s="100"/>
      <c r="AL281" s="100"/>
      <c r="AM281" s="100"/>
      <c r="AN281" s="100"/>
      <c r="AO281" s="100"/>
      <c r="AP281" s="100"/>
      <c r="AQ281" s="100"/>
      <c r="AR281" s="100"/>
      <c r="AS281" s="100"/>
      <c r="AT281" s="100"/>
      <c r="AU281" s="100"/>
    </row>
    <row r="282" spans="10:47">
      <c r="J282" s="100"/>
      <c r="K282" s="100"/>
      <c r="L282" s="100"/>
      <c r="M282" s="100"/>
      <c r="N282" s="100"/>
      <c r="O282" s="100"/>
      <c r="P282" s="100"/>
      <c r="Q282" s="100"/>
      <c r="R282" s="102">
        <f t="shared" si="50"/>
        <v>0</v>
      </c>
      <c r="S282" s="102">
        <f t="shared" si="51"/>
        <v>0</v>
      </c>
      <c r="T282" s="102">
        <f t="shared" si="52"/>
        <v>0</v>
      </c>
      <c r="U282" s="102">
        <f t="shared" si="53"/>
        <v>0</v>
      </c>
      <c r="V282" s="102">
        <f t="shared" si="54"/>
        <v>0</v>
      </c>
      <c r="W282" s="102">
        <f t="shared" si="55"/>
        <v>0</v>
      </c>
      <c r="X282" s="102">
        <f t="shared" si="56"/>
        <v>0</v>
      </c>
      <c r="Y282" s="102">
        <f t="shared" si="49"/>
        <v>0</v>
      </c>
      <c r="Z282" s="100"/>
      <c r="AA282" s="100"/>
      <c r="AB282" s="100"/>
      <c r="AC282" s="100"/>
      <c r="AD282" s="100"/>
      <c r="AE282" s="100"/>
      <c r="AF282" s="100"/>
      <c r="AG282" s="100"/>
      <c r="AH282" s="100"/>
      <c r="AI282" s="100"/>
      <c r="AJ282" s="100"/>
      <c r="AK282" s="100"/>
      <c r="AL282" s="100"/>
      <c r="AM282" s="100"/>
      <c r="AN282" s="100"/>
      <c r="AO282" s="100"/>
      <c r="AP282" s="100"/>
      <c r="AQ282" s="100"/>
      <c r="AR282" s="100"/>
      <c r="AS282" s="100"/>
      <c r="AT282" s="100"/>
      <c r="AU282" s="100"/>
    </row>
    <row r="283" spans="10:47">
      <c r="J283" s="100"/>
      <c r="K283" s="100"/>
      <c r="L283" s="100"/>
      <c r="M283" s="100"/>
      <c r="N283" s="100"/>
      <c r="O283" s="100"/>
      <c r="P283" s="100"/>
      <c r="Q283" s="100"/>
      <c r="R283" s="102">
        <f t="shared" si="50"/>
        <v>0</v>
      </c>
      <c r="S283" s="102">
        <f t="shared" si="51"/>
        <v>0</v>
      </c>
      <c r="T283" s="102">
        <f t="shared" si="52"/>
        <v>0</v>
      </c>
      <c r="U283" s="102">
        <f t="shared" si="53"/>
        <v>0</v>
      </c>
      <c r="V283" s="102">
        <f t="shared" si="54"/>
        <v>0</v>
      </c>
      <c r="W283" s="102">
        <f t="shared" si="55"/>
        <v>0</v>
      </c>
      <c r="X283" s="102">
        <f t="shared" si="56"/>
        <v>0</v>
      </c>
      <c r="Y283" s="102">
        <f t="shared" si="49"/>
        <v>0</v>
      </c>
      <c r="Z283" s="100"/>
      <c r="AA283" s="100"/>
      <c r="AB283" s="100"/>
      <c r="AC283" s="100"/>
      <c r="AD283" s="100"/>
      <c r="AE283" s="100"/>
      <c r="AF283" s="100"/>
      <c r="AG283" s="100"/>
      <c r="AH283" s="100"/>
      <c r="AI283" s="100"/>
      <c r="AJ283" s="100"/>
      <c r="AK283" s="100"/>
      <c r="AL283" s="100"/>
      <c r="AM283" s="100"/>
      <c r="AN283" s="100"/>
      <c r="AO283" s="100"/>
      <c r="AP283" s="100"/>
      <c r="AQ283" s="100"/>
      <c r="AR283" s="100"/>
      <c r="AS283" s="100"/>
      <c r="AT283" s="100"/>
      <c r="AU283" s="100"/>
    </row>
    <row r="284" spans="10:47">
      <c r="J284" s="100"/>
      <c r="K284" s="100"/>
      <c r="L284" s="100"/>
      <c r="M284" s="100"/>
      <c r="N284" s="100"/>
      <c r="O284" s="100"/>
      <c r="P284" s="100"/>
      <c r="Q284" s="100"/>
      <c r="R284" s="102">
        <f t="shared" si="50"/>
        <v>0</v>
      </c>
      <c r="S284" s="102">
        <f t="shared" si="51"/>
        <v>0</v>
      </c>
      <c r="T284" s="102">
        <f t="shared" si="52"/>
        <v>0</v>
      </c>
      <c r="U284" s="102">
        <f t="shared" si="53"/>
        <v>0</v>
      </c>
      <c r="V284" s="102">
        <f t="shared" si="54"/>
        <v>0</v>
      </c>
      <c r="W284" s="102">
        <f t="shared" si="55"/>
        <v>0</v>
      </c>
      <c r="X284" s="102">
        <f t="shared" si="56"/>
        <v>0</v>
      </c>
      <c r="Y284" s="102">
        <f t="shared" si="49"/>
        <v>0</v>
      </c>
      <c r="Z284" s="100"/>
      <c r="AA284" s="100"/>
      <c r="AB284" s="100"/>
      <c r="AC284" s="100"/>
      <c r="AD284" s="100"/>
      <c r="AE284" s="100"/>
      <c r="AF284" s="100"/>
      <c r="AG284" s="100"/>
      <c r="AH284" s="100"/>
      <c r="AI284" s="100"/>
      <c r="AJ284" s="100"/>
      <c r="AK284" s="100"/>
      <c r="AL284" s="100"/>
      <c r="AM284" s="100"/>
      <c r="AN284" s="100"/>
      <c r="AO284" s="100"/>
      <c r="AP284" s="100"/>
      <c r="AQ284" s="100"/>
      <c r="AR284" s="100"/>
      <c r="AS284" s="100"/>
      <c r="AT284" s="100"/>
      <c r="AU284" s="100"/>
    </row>
    <row r="285" spans="10:47">
      <c r="J285" s="100"/>
      <c r="K285" s="100"/>
      <c r="L285" s="100"/>
      <c r="M285" s="100"/>
      <c r="N285" s="100"/>
      <c r="O285" s="100"/>
      <c r="P285" s="100"/>
      <c r="Q285" s="100"/>
      <c r="R285" s="102">
        <f t="shared" si="50"/>
        <v>0</v>
      </c>
      <c r="S285" s="102">
        <f t="shared" si="51"/>
        <v>0</v>
      </c>
      <c r="T285" s="102">
        <f t="shared" si="52"/>
        <v>0</v>
      </c>
      <c r="U285" s="102">
        <f t="shared" si="53"/>
        <v>0</v>
      </c>
      <c r="V285" s="102">
        <f t="shared" si="54"/>
        <v>0</v>
      </c>
      <c r="W285" s="102">
        <f t="shared" si="55"/>
        <v>0</v>
      </c>
      <c r="X285" s="102">
        <f t="shared" si="56"/>
        <v>0</v>
      </c>
      <c r="Y285" s="102">
        <f t="shared" si="49"/>
        <v>0</v>
      </c>
      <c r="Z285" s="100"/>
      <c r="AA285" s="100"/>
      <c r="AB285" s="100"/>
      <c r="AC285" s="100"/>
      <c r="AD285" s="100"/>
      <c r="AE285" s="100"/>
      <c r="AF285" s="100"/>
      <c r="AG285" s="100"/>
      <c r="AH285" s="100"/>
      <c r="AI285" s="100"/>
      <c r="AJ285" s="100"/>
      <c r="AK285" s="100"/>
      <c r="AL285" s="100"/>
      <c r="AM285" s="100"/>
      <c r="AN285" s="100"/>
      <c r="AO285" s="100"/>
      <c r="AP285" s="100"/>
      <c r="AQ285" s="100"/>
      <c r="AR285" s="100"/>
      <c r="AS285" s="100"/>
      <c r="AT285" s="100"/>
      <c r="AU285" s="100"/>
    </row>
    <row r="286" spans="10:47">
      <c r="J286" s="100"/>
      <c r="K286" s="100"/>
      <c r="L286" s="100"/>
      <c r="M286" s="100"/>
      <c r="N286" s="100"/>
      <c r="O286" s="100"/>
      <c r="P286" s="100"/>
      <c r="Q286" s="100"/>
      <c r="R286" s="102">
        <f t="shared" si="50"/>
        <v>0</v>
      </c>
      <c r="S286" s="102">
        <f t="shared" si="51"/>
        <v>0</v>
      </c>
      <c r="T286" s="102">
        <f t="shared" si="52"/>
        <v>0</v>
      </c>
      <c r="U286" s="102">
        <f t="shared" si="53"/>
        <v>0</v>
      </c>
      <c r="V286" s="102">
        <f t="shared" si="54"/>
        <v>0</v>
      </c>
      <c r="W286" s="102">
        <f t="shared" si="55"/>
        <v>0</v>
      </c>
      <c r="X286" s="102">
        <f t="shared" si="56"/>
        <v>0</v>
      </c>
      <c r="Y286" s="102">
        <f t="shared" si="49"/>
        <v>0</v>
      </c>
      <c r="Z286" s="100"/>
      <c r="AA286" s="100"/>
      <c r="AB286" s="100"/>
      <c r="AC286" s="100"/>
      <c r="AD286" s="100"/>
      <c r="AE286" s="100"/>
      <c r="AF286" s="100"/>
      <c r="AG286" s="100"/>
      <c r="AH286" s="100"/>
      <c r="AI286" s="100"/>
      <c r="AJ286" s="100"/>
      <c r="AK286" s="100"/>
      <c r="AL286" s="100"/>
      <c r="AM286" s="100"/>
      <c r="AN286" s="100"/>
      <c r="AO286" s="100"/>
      <c r="AP286" s="100"/>
      <c r="AQ286" s="100"/>
      <c r="AR286" s="100"/>
      <c r="AS286" s="100"/>
      <c r="AT286" s="100"/>
      <c r="AU286" s="100"/>
    </row>
    <row r="287" spans="10:47">
      <c r="J287" s="100"/>
      <c r="K287" s="100"/>
      <c r="L287" s="100"/>
      <c r="M287" s="100"/>
      <c r="N287" s="100"/>
      <c r="O287" s="100"/>
      <c r="P287" s="100"/>
      <c r="Q287" s="100"/>
      <c r="R287" s="102">
        <f t="shared" si="50"/>
        <v>0</v>
      </c>
      <c r="S287" s="102">
        <f t="shared" si="51"/>
        <v>0</v>
      </c>
      <c r="T287" s="102">
        <f t="shared" si="52"/>
        <v>0</v>
      </c>
      <c r="U287" s="102">
        <f t="shared" si="53"/>
        <v>0</v>
      </c>
      <c r="V287" s="102">
        <f t="shared" si="54"/>
        <v>0</v>
      </c>
      <c r="W287" s="102">
        <f t="shared" si="55"/>
        <v>0</v>
      </c>
      <c r="X287" s="102">
        <f t="shared" si="56"/>
        <v>0</v>
      </c>
      <c r="Y287" s="102">
        <f t="shared" si="49"/>
        <v>0</v>
      </c>
      <c r="Z287" s="100"/>
      <c r="AA287" s="100"/>
      <c r="AB287" s="100"/>
      <c r="AC287" s="100"/>
      <c r="AD287" s="100"/>
      <c r="AE287" s="100"/>
      <c r="AF287" s="100"/>
      <c r="AG287" s="100"/>
      <c r="AH287" s="100"/>
      <c r="AI287" s="100"/>
      <c r="AJ287" s="100"/>
      <c r="AK287" s="100"/>
      <c r="AL287" s="100"/>
      <c r="AM287" s="100"/>
      <c r="AN287" s="100"/>
      <c r="AO287" s="100"/>
      <c r="AP287" s="100"/>
      <c r="AQ287" s="100"/>
      <c r="AR287" s="100"/>
      <c r="AS287" s="100"/>
      <c r="AT287" s="100"/>
      <c r="AU287" s="100"/>
    </row>
    <row r="288" spans="10:47">
      <c r="J288" s="100"/>
      <c r="K288" s="100"/>
      <c r="L288" s="100"/>
      <c r="M288" s="100"/>
      <c r="N288" s="100"/>
      <c r="O288" s="100"/>
      <c r="P288" s="100"/>
      <c r="Q288" s="100"/>
      <c r="R288" s="102">
        <f t="shared" si="50"/>
        <v>0</v>
      </c>
      <c r="S288" s="102">
        <f t="shared" si="51"/>
        <v>0</v>
      </c>
      <c r="T288" s="102">
        <f t="shared" si="52"/>
        <v>0</v>
      </c>
      <c r="U288" s="102">
        <f t="shared" si="53"/>
        <v>0</v>
      </c>
      <c r="V288" s="102">
        <f t="shared" si="54"/>
        <v>0</v>
      </c>
      <c r="W288" s="102">
        <f t="shared" si="55"/>
        <v>0</v>
      </c>
      <c r="X288" s="102">
        <f t="shared" si="56"/>
        <v>0</v>
      </c>
      <c r="Y288" s="102">
        <f t="shared" si="49"/>
        <v>0</v>
      </c>
      <c r="Z288" s="100"/>
      <c r="AA288" s="100"/>
      <c r="AB288" s="100"/>
      <c r="AC288" s="100"/>
      <c r="AD288" s="100"/>
      <c r="AE288" s="100"/>
      <c r="AF288" s="100"/>
      <c r="AG288" s="100"/>
      <c r="AH288" s="100"/>
      <c r="AI288" s="100"/>
      <c r="AJ288" s="100"/>
      <c r="AK288" s="100"/>
      <c r="AL288" s="100"/>
      <c r="AM288" s="100"/>
      <c r="AN288" s="100"/>
      <c r="AO288" s="100"/>
      <c r="AP288" s="100"/>
      <c r="AQ288" s="100"/>
      <c r="AR288" s="100"/>
      <c r="AS288" s="100"/>
      <c r="AT288" s="100"/>
      <c r="AU288" s="100"/>
    </row>
    <row r="289" spans="10:47">
      <c r="J289" s="100"/>
      <c r="K289" s="100"/>
      <c r="L289" s="100"/>
      <c r="M289" s="100"/>
      <c r="N289" s="100"/>
      <c r="O289" s="100"/>
      <c r="P289" s="100"/>
      <c r="Q289" s="100"/>
      <c r="R289" s="102">
        <f t="shared" si="50"/>
        <v>0</v>
      </c>
      <c r="S289" s="102">
        <f t="shared" si="51"/>
        <v>0</v>
      </c>
      <c r="T289" s="102">
        <f t="shared" si="52"/>
        <v>0</v>
      </c>
      <c r="U289" s="102">
        <f t="shared" si="53"/>
        <v>0</v>
      </c>
      <c r="V289" s="102">
        <f t="shared" si="54"/>
        <v>0</v>
      </c>
      <c r="W289" s="102">
        <f t="shared" si="55"/>
        <v>0</v>
      </c>
      <c r="X289" s="102">
        <f t="shared" si="56"/>
        <v>0</v>
      </c>
      <c r="Y289" s="102">
        <f t="shared" si="49"/>
        <v>0</v>
      </c>
      <c r="Z289" s="100"/>
      <c r="AA289" s="100"/>
      <c r="AB289" s="100"/>
      <c r="AC289" s="100"/>
      <c r="AD289" s="100"/>
      <c r="AE289" s="100"/>
      <c r="AF289" s="100"/>
      <c r="AG289" s="100"/>
      <c r="AH289" s="100"/>
      <c r="AI289" s="100"/>
      <c r="AJ289" s="100"/>
      <c r="AK289" s="100"/>
      <c r="AL289" s="100"/>
      <c r="AM289" s="100"/>
      <c r="AN289" s="100"/>
      <c r="AO289" s="100"/>
      <c r="AP289" s="100"/>
      <c r="AQ289" s="100"/>
      <c r="AR289" s="100"/>
      <c r="AS289" s="100"/>
      <c r="AT289" s="100"/>
      <c r="AU289" s="100"/>
    </row>
    <row r="290" spans="10:47">
      <c r="J290" s="100"/>
      <c r="K290" s="100"/>
      <c r="L290" s="100"/>
      <c r="M290" s="100"/>
      <c r="N290" s="100"/>
      <c r="O290" s="100"/>
      <c r="P290" s="100"/>
      <c r="Q290" s="100"/>
      <c r="R290" s="102">
        <f t="shared" si="50"/>
        <v>0</v>
      </c>
      <c r="S290" s="102">
        <f t="shared" si="51"/>
        <v>0</v>
      </c>
      <c r="T290" s="102">
        <f t="shared" si="52"/>
        <v>0</v>
      </c>
      <c r="U290" s="102">
        <f t="shared" si="53"/>
        <v>0</v>
      </c>
      <c r="V290" s="102">
        <f t="shared" si="54"/>
        <v>0</v>
      </c>
      <c r="W290" s="102">
        <f t="shared" si="55"/>
        <v>0</v>
      </c>
      <c r="X290" s="102">
        <f t="shared" si="56"/>
        <v>0</v>
      </c>
      <c r="Y290" s="102">
        <f t="shared" si="49"/>
        <v>0</v>
      </c>
      <c r="Z290" s="100"/>
      <c r="AA290" s="100"/>
      <c r="AB290" s="100"/>
      <c r="AC290" s="100"/>
      <c r="AD290" s="100"/>
      <c r="AE290" s="100"/>
      <c r="AF290" s="100"/>
      <c r="AG290" s="100"/>
      <c r="AH290" s="100"/>
      <c r="AI290" s="100"/>
      <c r="AJ290" s="100"/>
      <c r="AK290" s="100"/>
      <c r="AL290" s="100"/>
      <c r="AM290" s="100"/>
      <c r="AN290" s="100"/>
      <c r="AO290" s="100"/>
      <c r="AP290" s="100"/>
      <c r="AQ290" s="100"/>
      <c r="AR290" s="100"/>
      <c r="AS290" s="100"/>
      <c r="AT290" s="100"/>
      <c r="AU290" s="100"/>
    </row>
    <row r="291" spans="10:47">
      <c r="J291" s="100"/>
      <c r="K291" s="100"/>
      <c r="L291" s="100"/>
      <c r="M291" s="100"/>
      <c r="N291" s="100"/>
      <c r="O291" s="100"/>
      <c r="P291" s="100"/>
      <c r="Q291" s="100"/>
      <c r="R291" s="102">
        <f t="shared" si="50"/>
        <v>0</v>
      </c>
      <c r="S291" s="102">
        <f t="shared" si="51"/>
        <v>0</v>
      </c>
      <c r="T291" s="102">
        <f t="shared" si="52"/>
        <v>0</v>
      </c>
      <c r="U291" s="102">
        <f t="shared" si="53"/>
        <v>0</v>
      </c>
      <c r="V291" s="102">
        <f t="shared" si="54"/>
        <v>0</v>
      </c>
      <c r="W291" s="102">
        <f t="shared" si="55"/>
        <v>0</v>
      </c>
      <c r="X291" s="102">
        <f t="shared" si="56"/>
        <v>0</v>
      </c>
      <c r="Y291" s="102">
        <f t="shared" si="49"/>
        <v>0</v>
      </c>
      <c r="Z291" s="100"/>
      <c r="AA291" s="100"/>
      <c r="AB291" s="100"/>
      <c r="AC291" s="100"/>
      <c r="AD291" s="100"/>
      <c r="AE291" s="100"/>
      <c r="AF291" s="100"/>
      <c r="AG291" s="100"/>
      <c r="AH291" s="100"/>
      <c r="AI291" s="100"/>
      <c r="AJ291" s="100"/>
      <c r="AK291" s="100"/>
      <c r="AL291" s="100"/>
      <c r="AM291" s="100"/>
      <c r="AN291" s="100"/>
      <c r="AO291" s="100"/>
      <c r="AP291" s="100"/>
      <c r="AQ291" s="100"/>
      <c r="AR291" s="100"/>
      <c r="AS291" s="100"/>
      <c r="AT291" s="100"/>
      <c r="AU291" s="100"/>
    </row>
    <row r="292" spans="10:47">
      <c r="J292" s="100"/>
      <c r="K292" s="100"/>
      <c r="L292" s="100"/>
      <c r="M292" s="100"/>
      <c r="N292" s="100"/>
      <c r="O292" s="100"/>
      <c r="P292" s="100"/>
      <c r="Q292" s="100"/>
      <c r="R292" s="102">
        <f t="shared" si="50"/>
        <v>0</v>
      </c>
      <c r="S292" s="102">
        <f t="shared" si="51"/>
        <v>0</v>
      </c>
      <c r="T292" s="102">
        <f t="shared" si="52"/>
        <v>0</v>
      </c>
      <c r="U292" s="102">
        <f t="shared" si="53"/>
        <v>0</v>
      </c>
      <c r="V292" s="102">
        <f t="shared" si="54"/>
        <v>0</v>
      </c>
      <c r="W292" s="102">
        <f t="shared" si="55"/>
        <v>0</v>
      </c>
      <c r="X292" s="102">
        <f t="shared" si="56"/>
        <v>0</v>
      </c>
      <c r="Y292" s="102">
        <f t="shared" si="49"/>
        <v>0</v>
      </c>
      <c r="Z292" s="100"/>
      <c r="AA292" s="100"/>
      <c r="AB292" s="100"/>
      <c r="AC292" s="100"/>
      <c r="AD292" s="100"/>
      <c r="AE292" s="100"/>
      <c r="AF292" s="100"/>
      <c r="AG292" s="100"/>
      <c r="AH292" s="100"/>
      <c r="AI292" s="100"/>
      <c r="AJ292" s="100"/>
      <c r="AK292" s="100"/>
      <c r="AL292" s="100"/>
      <c r="AM292" s="100"/>
      <c r="AN292" s="100"/>
      <c r="AO292" s="100"/>
      <c r="AP292" s="100"/>
      <c r="AQ292" s="100"/>
      <c r="AR292" s="100"/>
      <c r="AS292" s="100"/>
      <c r="AT292" s="100"/>
      <c r="AU292" s="100"/>
    </row>
    <row r="293" spans="10:47">
      <c r="J293" s="100"/>
      <c r="K293" s="100"/>
      <c r="L293" s="100"/>
      <c r="M293" s="100"/>
      <c r="N293" s="100"/>
      <c r="O293" s="100"/>
      <c r="P293" s="100"/>
      <c r="Q293" s="100"/>
      <c r="R293" s="102">
        <f t="shared" si="50"/>
        <v>0</v>
      </c>
      <c r="S293" s="102">
        <f t="shared" si="51"/>
        <v>0</v>
      </c>
      <c r="T293" s="102">
        <f t="shared" si="52"/>
        <v>0</v>
      </c>
      <c r="U293" s="102">
        <f t="shared" si="53"/>
        <v>0</v>
      </c>
      <c r="V293" s="102">
        <f t="shared" si="54"/>
        <v>0</v>
      </c>
      <c r="W293" s="102">
        <f t="shared" si="55"/>
        <v>0</v>
      </c>
      <c r="X293" s="102">
        <f t="shared" si="56"/>
        <v>0</v>
      </c>
      <c r="Y293" s="102">
        <f t="shared" si="49"/>
        <v>0</v>
      </c>
      <c r="Z293" s="100"/>
      <c r="AA293" s="100"/>
      <c r="AB293" s="100"/>
      <c r="AC293" s="100"/>
      <c r="AD293" s="100"/>
      <c r="AE293" s="100"/>
      <c r="AF293" s="100"/>
      <c r="AG293" s="100"/>
      <c r="AH293" s="100"/>
      <c r="AI293" s="100"/>
      <c r="AJ293" s="100"/>
      <c r="AK293" s="100"/>
      <c r="AL293" s="100"/>
      <c r="AM293" s="100"/>
      <c r="AN293" s="100"/>
      <c r="AO293" s="100"/>
      <c r="AP293" s="100"/>
      <c r="AQ293" s="100"/>
      <c r="AR293" s="100"/>
      <c r="AS293" s="100"/>
      <c r="AT293" s="100"/>
      <c r="AU293" s="100"/>
    </row>
    <row r="294" spans="10:47">
      <c r="J294" s="100"/>
      <c r="K294" s="100"/>
      <c r="L294" s="100"/>
      <c r="M294" s="100"/>
      <c r="N294" s="100"/>
      <c r="O294" s="100"/>
      <c r="P294" s="100"/>
      <c r="Q294" s="100"/>
      <c r="R294" s="102">
        <f t="shared" si="50"/>
        <v>0</v>
      </c>
      <c r="S294" s="102">
        <f t="shared" si="51"/>
        <v>0</v>
      </c>
      <c r="T294" s="102">
        <f t="shared" si="52"/>
        <v>0</v>
      </c>
      <c r="U294" s="102">
        <f t="shared" si="53"/>
        <v>0</v>
      </c>
      <c r="V294" s="102">
        <f t="shared" si="54"/>
        <v>0</v>
      </c>
      <c r="W294" s="102">
        <f t="shared" si="55"/>
        <v>0</v>
      </c>
      <c r="X294" s="102">
        <f t="shared" si="56"/>
        <v>0</v>
      </c>
      <c r="Y294" s="102">
        <f t="shared" si="49"/>
        <v>0</v>
      </c>
      <c r="Z294" s="100"/>
      <c r="AA294" s="100"/>
      <c r="AB294" s="100"/>
      <c r="AC294" s="100"/>
      <c r="AD294" s="100"/>
      <c r="AE294" s="100"/>
      <c r="AF294" s="100"/>
      <c r="AG294" s="100"/>
      <c r="AH294" s="100"/>
      <c r="AI294" s="100"/>
      <c r="AJ294" s="100"/>
      <c r="AK294" s="100"/>
      <c r="AL294" s="100"/>
      <c r="AM294" s="100"/>
      <c r="AN294" s="100"/>
      <c r="AO294" s="100"/>
      <c r="AP294" s="100"/>
      <c r="AQ294" s="100"/>
      <c r="AR294" s="100"/>
      <c r="AS294" s="100"/>
      <c r="AT294" s="100"/>
      <c r="AU294" s="100"/>
    </row>
    <row r="295" spans="10:47">
      <c r="J295" s="100"/>
      <c r="K295" s="100"/>
      <c r="L295" s="100"/>
      <c r="M295" s="100"/>
      <c r="N295" s="100"/>
      <c r="O295" s="100"/>
      <c r="P295" s="100"/>
      <c r="Q295" s="100"/>
      <c r="R295" s="102">
        <f t="shared" si="50"/>
        <v>0</v>
      </c>
      <c r="S295" s="102">
        <f t="shared" si="51"/>
        <v>0</v>
      </c>
      <c r="T295" s="102">
        <f t="shared" si="52"/>
        <v>0</v>
      </c>
      <c r="U295" s="102">
        <f t="shared" si="53"/>
        <v>0</v>
      </c>
      <c r="V295" s="102">
        <f t="shared" si="54"/>
        <v>0</v>
      </c>
      <c r="W295" s="102">
        <f t="shared" si="55"/>
        <v>0</v>
      </c>
      <c r="X295" s="102">
        <f t="shared" si="56"/>
        <v>0</v>
      </c>
      <c r="Y295" s="102">
        <f t="shared" si="49"/>
        <v>0</v>
      </c>
      <c r="Z295" s="100"/>
      <c r="AA295" s="100"/>
      <c r="AB295" s="100"/>
      <c r="AC295" s="100"/>
      <c r="AD295" s="100"/>
      <c r="AE295" s="100"/>
      <c r="AF295" s="100"/>
      <c r="AG295" s="100"/>
      <c r="AH295" s="100"/>
      <c r="AI295" s="100"/>
      <c r="AJ295" s="100"/>
      <c r="AK295" s="100"/>
      <c r="AL295" s="100"/>
      <c r="AM295" s="100"/>
      <c r="AN295" s="100"/>
      <c r="AO295" s="100"/>
      <c r="AP295" s="100"/>
      <c r="AQ295" s="100"/>
      <c r="AR295" s="100"/>
      <c r="AS295" s="100"/>
      <c r="AT295" s="100"/>
      <c r="AU295" s="100"/>
    </row>
    <row r="296" spans="10:47">
      <c r="J296" s="100"/>
      <c r="K296" s="100"/>
      <c r="L296" s="100"/>
      <c r="M296" s="100"/>
      <c r="N296" s="100"/>
      <c r="O296" s="100"/>
      <c r="P296" s="100"/>
      <c r="Q296" s="100"/>
      <c r="R296" s="102">
        <f t="shared" si="50"/>
        <v>0</v>
      </c>
      <c r="S296" s="102">
        <f t="shared" si="51"/>
        <v>0</v>
      </c>
      <c r="T296" s="102">
        <f t="shared" si="52"/>
        <v>0</v>
      </c>
      <c r="U296" s="102">
        <f t="shared" si="53"/>
        <v>0</v>
      </c>
      <c r="V296" s="102">
        <f t="shared" si="54"/>
        <v>0</v>
      </c>
      <c r="W296" s="102">
        <f t="shared" si="55"/>
        <v>0</v>
      </c>
      <c r="X296" s="102">
        <f t="shared" si="56"/>
        <v>0</v>
      </c>
      <c r="Y296" s="102">
        <f t="shared" si="49"/>
        <v>0</v>
      </c>
      <c r="Z296" s="100"/>
      <c r="AA296" s="100"/>
      <c r="AB296" s="100"/>
      <c r="AC296" s="100"/>
      <c r="AD296" s="100"/>
      <c r="AE296" s="100"/>
      <c r="AF296" s="100"/>
      <c r="AG296" s="100"/>
      <c r="AH296" s="100"/>
      <c r="AI296" s="100"/>
      <c r="AJ296" s="100"/>
      <c r="AK296" s="100"/>
      <c r="AL296" s="100"/>
      <c r="AM296" s="100"/>
      <c r="AN296" s="100"/>
      <c r="AO296" s="100"/>
      <c r="AP296" s="100"/>
      <c r="AQ296" s="100"/>
      <c r="AR296" s="100"/>
      <c r="AS296" s="100"/>
      <c r="AT296" s="100"/>
      <c r="AU296" s="100"/>
    </row>
    <row r="297" spans="10:47">
      <c r="J297" s="100"/>
      <c r="K297" s="100"/>
      <c r="L297" s="100"/>
      <c r="M297" s="100"/>
      <c r="N297" s="100"/>
      <c r="O297" s="100"/>
      <c r="P297" s="100"/>
      <c r="Q297" s="100"/>
      <c r="R297" s="102">
        <f t="shared" si="50"/>
        <v>0</v>
      </c>
      <c r="S297" s="102">
        <f t="shared" si="51"/>
        <v>0</v>
      </c>
      <c r="T297" s="102">
        <f t="shared" si="52"/>
        <v>0</v>
      </c>
      <c r="U297" s="102">
        <f t="shared" si="53"/>
        <v>0</v>
      </c>
      <c r="V297" s="102">
        <f t="shared" si="54"/>
        <v>0</v>
      </c>
      <c r="W297" s="102">
        <f t="shared" si="55"/>
        <v>0</v>
      </c>
      <c r="X297" s="102">
        <f t="shared" si="56"/>
        <v>0</v>
      </c>
      <c r="Y297" s="102">
        <f t="shared" si="49"/>
        <v>0</v>
      </c>
      <c r="Z297" s="100"/>
      <c r="AA297" s="100"/>
      <c r="AB297" s="100"/>
      <c r="AC297" s="100"/>
      <c r="AD297" s="100"/>
      <c r="AE297" s="100"/>
      <c r="AF297" s="100"/>
      <c r="AG297" s="100"/>
      <c r="AH297" s="100"/>
      <c r="AI297" s="100"/>
      <c r="AJ297" s="100"/>
      <c r="AK297" s="100"/>
      <c r="AL297" s="100"/>
      <c r="AM297" s="100"/>
      <c r="AN297" s="100"/>
      <c r="AO297" s="100"/>
      <c r="AP297" s="100"/>
      <c r="AQ297" s="100"/>
      <c r="AR297" s="100"/>
      <c r="AS297" s="100"/>
      <c r="AT297" s="100"/>
      <c r="AU297" s="100"/>
    </row>
    <row r="298" spans="10:47">
      <c r="J298" s="100"/>
      <c r="K298" s="100"/>
      <c r="L298" s="100"/>
      <c r="M298" s="100"/>
      <c r="N298" s="100"/>
      <c r="O298" s="100"/>
      <c r="P298" s="100"/>
      <c r="Q298" s="100"/>
      <c r="R298" s="102">
        <f t="shared" si="50"/>
        <v>0</v>
      </c>
      <c r="S298" s="102">
        <f t="shared" si="51"/>
        <v>0</v>
      </c>
      <c r="T298" s="102">
        <f t="shared" si="52"/>
        <v>0</v>
      </c>
      <c r="U298" s="102">
        <f t="shared" si="53"/>
        <v>0</v>
      </c>
      <c r="V298" s="102">
        <f t="shared" si="54"/>
        <v>0</v>
      </c>
      <c r="W298" s="102">
        <f t="shared" si="55"/>
        <v>0</v>
      </c>
      <c r="X298" s="102">
        <f t="shared" si="56"/>
        <v>0</v>
      </c>
      <c r="Y298" s="102">
        <f t="shared" si="49"/>
        <v>0</v>
      </c>
      <c r="Z298" s="100"/>
      <c r="AA298" s="100"/>
      <c r="AB298" s="100"/>
      <c r="AC298" s="100"/>
      <c r="AD298" s="100"/>
      <c r="AE298" s="100"/>
      <c r="AF298" s="100"/>
      <c r="AG298" s="100"/>
      <c r="AH298" s="100"/>
      <c r="AI298" s="100"/>
      <c r="AJ298" s="100"/>
      <c r="AK298" s="100"/>
      <c r="AL298" s="100"/>
      <c r="AM298" s="100"/>
      <c r="AN298" s="100"/>
      <c r="AO298" s="100"/>
      <c r="AP298" s="100"/>
      <c r="AQ298" s="100"/>
      <c r="AR298" s="100"/>
      <c r="AS298" s="100"/>
      <c r="AT298" s="100"/>
      <c r="AU298" s="100"/>
    </row>
    <row r="299" spans="10:47">
      <c r="J299" s="100"/>
      <c r="K299" s="100"/>
      <c r="L299" s="100"/>
      <c r="M299" s="100"/>
      <c r="N299" s="100"/>
      <c r="O299" s="100"/>
      <c r="P299" s="100"/>
      <c r="Q299" s="100"/>
      <c r="R299" s="102">
        <f t="shared" si="50"/>
        <v>0</v>
      </c>
      <c r="S299" s="102">
        <f t="shared" si="51"/>
        <v>0</v>
      </c>
      <c r="T299" s="102">
        <f t="shared" si="52"/>
        <v>0</v>
      </c>
      <c r="U299" s="102">
        <f t="shared" si="53"/>
        <v>0</v>
      </c>
      <c r="V299" s="102">
        <f t="shared" si="54"/>
        <v>0</v>
      </c>
      <c r="W299" s="102">
        <f t="shared" si="55"/>
        <v>0</v>
      </c>
      <c r="X299" s="102">
        <f t="shared" si="56"/>
        <v>0</v>
      </c>
      <c r="Y299" s="102">
        <f t="shared" si="49"/>
        <v>0</v>
      </c>
      <c r="Z299" s="100"/>
      <c r="AA299" s="100"/>
      <c r="AB299" s="100"/>
      <c r="AC299" s="100"/>
      <c r="AD299" s="100"/>
      <c r="AE299" s="100"/>
      <c r="AF299" s="100"/>
      <c r="AG299" s="100"/>
      <c r="AH299" s="100"/>
      <c r="AI299" s="100"/>
      <c r="AJ299" s="100"/>
      <c r="AK299" s="100"/>
      <c r="AL299" s="100"/>
      <c r="AM299" s="100"/>
      <c r="AN299" s="100"/>
      <c r="AO299" s="100"/>
      <c r="AP299" s="100"/>
      <c r="AQ299" s="100"/>
      <c r="AR299" s="100"/>
      <c r="AS299" s="100"/>
      <c r="AT299" s="100"/>
      <c r="AU299" s="100"/>
    </row>
    <row r="300" spans="10:47">
      <c r="J300" s="100"/>
      <c r="K300" s="100"/>
      <c r="L300" s="100"/>
      <c r="M300" s="100"/>
      <c r="N300" s="100"/>
      <c r="O300" s="100"/>
      <c r="P300" s="100"/>
      <c r="Q300" s="100"/>
      <c r="R300" s="102">
        <f t="shared" si="50"/>
        <v>0</v>
      </c>
      <c r="S300" s="102">
        <f t="shared" si="51"/>
        <v>0</v>
      </c>
      <c r="T300" s="102">
        <f t="shared" si="52"/>
        <v>0</v>
      </c>
      <c r="U300" s="102">
        <f t="shared" si="53"/>
        <v>0</v>
      </c>
      <c r="V300" s="102">
        <f t="shared" si="54"/>
        <v>0</v>
      </c>
      <c r="W300" s="102">
        <f t="shared" si="55"/>
        <v>0</v>
      </c>
      <c r="X300" s="102">
        <f t="shared" si="56"/>
        <v>0</v>
      </c>
      <c r="Y300" s="102">
        <f t="shared" si="49"/>
        <v>0</v>
      </c>
      <c r="Z300" s="100"/>
      <c r="AA300" s="100"/>
      <c r="AB300" s="100"/>
      <c r="AC300" s="100"/>
      <c r="AD300" s="100"/>
      <c r="AE300" s="100"/>
      <c r="AF300" s="100"/>
      <c r="AG300" s="100"/>
      <c r="AH300" s="100"/>
      <c r="AI300" s="100"/>
      <c r="AJ300" s="100"/>
      <c r="AK300" s="100"/>
      <c r="AL300" s="100"/>
      <c r="AM300" s="100"/>
      <c r="AN300" s="100"/>
      <c r="AO300" s="100"/>
      <c r="AP300" s="100"/>
      <c r="AQ300" s="100"/>
      <c r="AR300" s="100"/>
      <c r="AS300" s="100"/>
      <c r="AT300" s="100"/>
      <c r="AU300" s="100"/>
    </row>
    <row r="301" spans="10:47">
      <c r="J301" s="100"/>
      <c r="K301" s="100"/>
      <c r="L301" s="100"/>
      <c r="M301" s="100"/>
      <c r="N301" s="100"/>
      <c r="O301" s="100"/>
      <c r="P301" s="100"/>
      <c r="Q301" s="100"/>
      <c r="R301" s="102">
        <f t="shared" si="50"/>
        <v>0</v>
      </c>
      <c r="S301" s="102">
        <f t="shared" si="51"/>
        <v>0</v>
      </c>
      <c r="T301" s="102">
        <f t="shared" si="52"/>
        <v>0</v>
      </c>
      <c r="U301" s="102">
        <f t="shared" si="53"/>
        <v>0</v>
      </c>
      <c r="V301" s="102">
        <f t="shared" si="54"/>
        <v>0</v>
      </c>
      <c r="W301" s="102">
        <f t="shared" si="55"/>
        <v>0</v>
      </c>
      <c r="X301" s="102">
        <f t="shared" si="56"/>
        <v>0</v>
      </c>
      <c r="Y301" s="102">
        <f t="shared" si="49"/>
        <v>0</v>
      </c>
      <c r="Z301" s="100"/>
      <c r="AA301" s="100"/>
      <c r="AB301" s="100"/>
      <c r="AC301" s="100"/>
      <c r="AD301" s="100"/>
      <c r="AE301" s="100"/>
      <c r="AF301" s="100"/>
      <c r="AG301" s="100"/>
      <c r="AH301" s="100"/>
      <c r="AI301" s="100"/>
      <c r="AJ301" s="100"/>
      <c r="AK301" s="100"/>
      <c r="AL301" s="100"/>
      <c r="AM301" s="100"/>
      <c r="AN301" s="100"/>
      <c r="AO301" s="100"/>
      <c r="AP301" s="100"/>
      <c r="AQ301" s="100"/>
      <c r="AR301" s="100"/>
      <c r="AS301" s="100"/>
      <c r="AT301" s="100"/>
      <c r="AU301" s="100"/>
    </row>
    <row r="302" spans="10:47">
      <c r="J302" s="100"/>
      <c r="K302" s="100"/>
      <c r="L302" s="100"/>
      <c r="M302" s="100"/>
      <c r="N302" s="100"/>
      <c r="O302" s="100"/>
      <c r="P302" s="100"/>
      <c r="Q302" s="100"/>
      <c r="R302" s="102">
        <f t="shared" si="50"/>
        <v>0</v>
      </c>
      <c r="S302" s="102">
        <f t="shared" si="51"/>
        <v>0</v>
      </c>
      <c r="T302" s="102">
        <f t="shared" si="52"/>
        <v>0</v>
      </c>
      <c r="U302" s="102">
        <f t="shared" si="53"/>
        <v>0</v>
      </c>
      <c r="V302" s="102">
        <f t="shared" si="54"/>
        <v>0</v>
      </c>
      <c r="W302" s="102">
        <f t="shared" si="55"/>
        <v>0</v>
      </c>
      <c r="X302" s="102">
        <f t="shared" si="56"/>
        <v>0</v>
      </c>
      <c r="Y302" s="102">
        <f t="shared" si="49"/>
        <v>0</v>
      </c>
      <c r="Z302" s="100"/>
      <c r="AA302" s="100"/>
      <c r="AB302" s="100"/>
      <c r="AC302" s="100"/>
      <c r="AD302" s="100"/>
      <c r="AE302" s="100"/>
      <c r="AF302" s="100"/>
      <c r="AG302" s="100"/>
      <c r="AH302" s="100"/>
      <c r="AI302" s="100"/>
      <c r="AJ302" s="100"/>
      <c r="AK302" s="100"/>
      <c r="AL302" s="100"/>
      <c r="AM302" s="100"/>
      <c r="AN302" s="100"/>
      <c r="AO302" s="100"/>
      <c r="AP302" s="100"/>
      <c r="AQ302" s="100"/>
      <c r="AR302" s="100"/>
      <c r="AS302" s="100"/>
      <c r="AT302" s="100"/>
      <c r="AU302" s="100"/>
    </row>
    <row r="303" spans="10:47">
      <c r="J303" s="100"/>
      <c r="K303" s="100"/>
      <c r="L303" s="100"/>
      <c r="M303" s="100"/>
      <c r="N303" s="100"/>
      <c r="O303" s="100"/>
      <c r="P303" s="100"/>
      <c r="Q303" s="100"/>
      <c r="R303" s="102">
        <f t="shared" si="50"/>
        <v>0</v>
      </c>
      <c r="S303" s="102">
        <f t="shared" si="51"/>
        <v>0</v>
      </c>
      <c r="T303" s="102">
        <f t="shared" si="52"/>
        <v>0</v>
      </c>
      <c r="U303" s="102">
        <f t="shared" si="53"/>
        <v>0</v>
      </c>
      <c r="V303" s="102">
        <f t="shared" si="54"/>
        <v>0</v>
      </c>
      <c r="W303" s="102">
        <f t="shared" si="55"/>
        <v>0</v>
      </c>
      <c r="X303" s="102">
        <f t="shared" si="56"/>
        <v>0</v>
      </c>
      <c r="Y303" s="102">
        <f t="shared" si="49"/>
        <v>0</v>
      </c>
      <c r="Z303" s="100"/>
      <c r="AA303" s="100"/>
      <c r="AB303" s="100"/>
      <c r="AC303" s="100"/>
      <c r="AD303" s="100"/>
      <c r="AE303" s="100"/>
      <c r="AF303" s="100"/>
      <c r="AG303" s="100"/>
      <c r="AH303" s="100"/>
      <c r="AI303" s="100"/>
      <c r="AJ303" s="100"/>
      <c r="AK303" s="100"/>
      <c r="AL303" s="100"/>
      <c r="AM303" s="100"/>
      <c r="AN303" s="100"/>
      <c r="AO303" s="100"/>
      <c r="AP303" s="100"/>
      <c r="AQ303" s="100"/>
      <c r="AR303" s="100"/>
      <c r="AS303" s="100"/>
      <c r="AT303" s="100"/>
      <c r="AU303" s="100"/>
    </row>
    <row r="304" spans="10:47">
      <c r="J304" s="100"/>
      <c r="K304" s="100"/>
      <c r="L304" s="100"/>
      <c r="M304" s="100"/>
      <c r="N304" s="100"/>
      <c r="O304" s="100"/>
      <c r="P304" s="100"/>
      <c r="Q304" s="100"/>
      <c r="R304" s="102">
        <f t="shared" si="50"/>
        <v>0</v>
      </c>
      <c r="S304" s="102">
        <f t="shared" si="51"/>
        <v>0</v>
      </c>
      <c r="T304" s="102">
        <f t="shared" si="52"/>
        <v>0</v>
      </c>
      <c r="U304" s="102">
        <f t="shared" si="53"/>
        <v>0</v>
      </c>
      <c r="V304" s="102">
        <f t="shared" si="54"/>
        <v>0</v>
      </c>
      <c r="W304" s="102">
        <f t="shared" si="55"/>
        <v>0</v>
      </c>
      <c r="X304" s="102">
        <f t="shared" si="56"/>
        <v>0</v>
      </c>
      <c r="Y304" s="102">
        <f t="shared" si="49"/>
        <v>0</v>
      </c>
      <c r="Z304" s="100"/>
      <c r="AA304" s="100"/>
      <c r="AB304" s="100"/>
      <c r="AC304" s="100"/>
      <c r="AD304" s="100"/>
      <c r="AE304" s="100"/>
      <c r="AF304" s="100"/>
      <c r="AG304" s="100"/>
      <c r="AH304" s="100"/>
      <c r="AI304" s="100"/>
      <c r="AJ304" s="100"/>
      <c r="AK304" s="100"/>
      <c r="AL304" s="100"/>
      <c r="AM304" s="100"/>
      <c r="AN304" s="100"/>
      <c r="AO304" s="100"/>
      <c r="AP304" s="100"/>
      <c r="AQ304" s="100"/>
      <c r="AR304" s="100"/>
      <c r="AS304" s="100"/>
      <c r="AT304" s="100"/>
      <c r="AU304" s="100"/>
    </row>
    <row r="305" spans="10:47">
      <c r="J305" s="100"/>
      <c r="K305" s="100"/>
      <c r="L305" s="100"/>
      <c r="M305" s="100"/>
      <c r="N305" s="100"/>
      <c r="O305" s="100"/>
      <c r="P305" s="100"/>
      <c r="Q305" s="100"/>
      <c r="R305" s="102">
        <f t="shared" si="50"/>
        <v>0</v>
      </c>
      <c r="S305" s="102">
        <f t="shared" si="51"/>
        <v>0</v>
      </c>
      <c r="T305" s="102">
        <f t="shared" si="52"/>
        <v>0</v>
      </c>
      <c r="U305" s="102">
        <f t="shared" si="53"/>
        <v>0</v>
      </c>
      <c r="V305" s="102">
        <f t="shared" si="54"/>
        <v>0</v>
      </c>
      <c r="W305" s="102">
        <f t="shared" si="55"/>
        <v>0</v>
      </c>
      <c r="X305" s="102">
        <f t="shared" si="56"/>
        <v>0</v>
      </c>
      <c r="Y305" s="102">
        <f t="shared" si="49"/>
        <v>0</v>
      </c>
      <c r="Z305" s="100"/>
      <c r="AA305" s="100"/>
      <c r="AB305" s="100"/>
      <c r="AC305" s="100"/>
      <c r="AD305" s="100"/>
      <c r="AE305" s="100"/>
      <c r="AF305" s="100"/>
      <c r="AG305" s="100"/>
      <c r="AH305" s="100"/>
      <c r="AI305" s="100"/>
      <c r="AJ305" s="100"/>
      <c r="AK305" s="100"/>
      <c r="AL305" s="100"/>
      <c r="AM305" s="100"/>
      <c r="AN305" s="100"/>
      <c r="AO305" s="100"/>
      <c r="AP305" s="100"/>
      <c r="AQ305" s="100"/>
      <c r="AR305" s="100"/>
      <c r="AS305" s="100"/>
      <c r="AT305" s="100"/>
      <c r="AU305" s="100"/>
    </row>
    <row r="306" spans="10:47">
      <c r="J306" s="100"/>
      <c r="K306" s="100"/>
      <c r="L306" s="100"/>
      <c r="M306" s="100"/>
      <c r="N306" s="100"/>
      <c r="O306" s="100"/>
      <c r="P306" s="100"/>
      <c r="Q306" s="100"/>
      <c r="R306" s="102">
        <f t="shared" si="50"/>
        <v>0</v>
      </c>
      <c r="S306" s="102">
        <f t="shared" si="51"/>
        <v>0</v>
      </c>
      <c r="T306" s="102">
        <f t="shared" si="52"/>
        <v>0</v>
      </c>
      <c r="U306" s="102">
        <f t="shared" si="53"/>
        <v>0</v>
      </c>
      <c r="V306" s="102">
        <f t="shared" si="54"/>
        <v>0</v>
      </c>
      <c r="W306" s="102">
        <f t="shared" si="55"/>
        <v>0</v>
      </c>
      <c r="X306" s="102">
        <f t="shared" si="56"/>
        <v>0</v>
      </c>
      <c r="Y306" s="102">
        <f t="shared" si="49"/>
        <v>0</v>
      </c>
      <c r="Z306" s="100"/>
      <c r="AA306" s="100"/>
      <c r="AB306" s="100"/>
      <c r="AC306" s="100"/>
      <c r="AD306" s="100"/>
      <c r="AE306" s="100"/>
      <c r="AF306" s="100"/>
      <c r="AG306" s="100"/>
      <c r="AH306" s="100"/>
      <c r="AI306" s="100"/>
      <c r="AJ306" s="100"/>
      <c r="AK306" s="100"/>
      <c r="AL306" s="100"/>
      <c r="AM306" s="100"/>
      <c r="AN306" s="100"/>
      <c r="AO306" s="100"/>
      <c r="AP306" s="100"/>
      <c r="AQ306" s="100"/>
      <c r="AR306" s="100"/>
      <c r="AS306" s="100"/>
      <c r="AT306" s="100"/>
      <c r="AU306" s="100"/>
    </row>
    <row r="307" spans="10:47">
      <c r="J307" s="100"/>
      <c r="K307" s="100"/>
      <c r="L307" s="100"/>
      <c r="M307" s="100"/>
      <c r="N307" s="100"/>
      <c r="O307" s="100"/>
      <c r="P307" s="100"/>
      <c r="Q307" s="100"/>
      <c r="R307" s="102">
        <f t="shared" si="50"/>
        <v>0</v>
      </c>
      <c r="S307" s="102">
        <f t="shared" si="51"/>
        <v>0</v>
      </c>
      <c r="T307" s="102">
        <f t="shared" si="52"/>
        <v>0</v>
      </c>
      <c r="U307" s="102">
        <f t="shared" si="53"/>
        <v>0</v>
      </c>
      <c r="V307" s="102">
        <f t="shared" si="54"/>
        <v>0</v>
      </c>
      <c r="W307" s="102">
        <f t="shared" si="55"/>
        <v>0</v>
      </c>
      <c r="X307" s="102">
        <f t="shared" si="56"/>
        <v>0</v>
      </c>
      <c r="Y307" s="102">
        <f t="shared" si="49"/>
        <v>0</v>
      </c>
      <c r="Z307" s="100"/>
      <c r="AA307" s="100"/>
      <c r="AB307" s="100"/>
      <c r="AC307" s="100"/>
      <c r="AD307" s="100"/>
      <c r="AE307" s="100"/>
      <c r="AF307" s="100"/>
      <c r="AG307" s="100"/>
      <c r="AH307" s="100"/>
      <c r="AI307" s="100"/>
      <c r="AJ307" s="100"/>
      <c r="AK307" s="100"/>
      <c r="AL307" s="100"/>
      <c r="AM307" s="100"/>
      <c r="AN307" s="100"/>
      <c r="AO307" s="100"/>
      <c r="AP307" s="100"/>
      <c r="AQ307" s="100"/>
      <c r="AR307" s="100"/>
      <c r="AS307" s="100"/>
      <c r="AT307" s="100"/>
      <c r="AU307" s="100"/>
    </row>
    <row r="308" spans="10:47">
      <c r="J308" s="100"/>
      <c r="K308" s="100"/>
      <c r="L308" s="100"/>
      <c r="M308" s="100"/>
      <c r="N308" s="100"/>
      <c r="O308" s="100"/>
      <c r="P308" s="100"/>
      <c r="Q308" s="100"/>
      <c r="R308" s="102">
        <f t="shared" si="50"/>
        <v>0</v>
      </c>
      <c r="S308" s="102">
        <f t="shared" si="51"/>
        <v>0</v>
      </c>
      <c r="T308" s="102">
        <f t="shared" si="52"/>
        <v>0</v>
      </c>
      <c r="U308" s="102">
        <f t="shared" si="53"/>
        <v>0</v>
      </c>
      <c r="V308" s="102">
        <f t="shared" si="54"/>
        <v>0</v>
      </c>
      <c r="W308" s="102">
        <f t="shared" si="55"/>
        <v>0</v>
      </c>
      <c r="X308" s="102">
        <f t="shared" si="56"/>
        <v>0</v>
      </c>
      <c r="Y308" s="102">
        <f t="shared" si="49"/>
        <v>0</v>
      </c>
      <c r="Z308" s="100"/>
      <c r="AA308" s="100"/>
      <c r="AB308" s="100"/>
      <c r="AC308" s="100"/>
      <c r="AD308" s="100"/>
      <c r="AE308" s="100"/>
      <c r="AF308" s="100"/>
      <c r="AG308" s="100"/>
      <c r="AH308" s="100"/>
      <c r="AI308" s="100"/>
      <c r="AJ308" s="100"/>
      <c r="AK308" s="100"/>
      <c r="AL308" s="100"/>
      <c r="AM308" s="100"/>
      <c r="AN308" s="100"/>
      <c r="AO308" s="100"/>
      <c r="AP308" s="100"/>
      <c r="AQ308" s="100"/>
      <c r="AR308" s="100"/>
      <c r="AS308" s="100"/>
      <c r="AT308" s="100"/>
      <c r="AU308" s="100"/>
    </row>
    <row r="309" spans="10:47">
      <c r="J309" s="100"/>
      <c r="K309" s="100"/>
      <c r="L309" s="100"/>
      <c r="M309" s="100"/>
      <c r="N309" s="100"/>
      <c r="O309" s="100"/>
      <c r="P309" s="100"/>
      <c r="Q309" s="100"/>
      <c r="R309" s="102">
        <f t="shared" si="50"/>
        <v>0</v>
      </c>
      <c r="S309" s="102">
        <f t="shared" si="51"/>
        <v>0</v>
      </c>
      <c r="T309" s="102">
        <f t="shared" si="52"/>
        <v>0</v>
      </c>
      <c r="U309" s="102">
        <f t="shared" si="53"/>
        <v>0</v>
      </c>
      <c r="V309" s="102">
        <f t="shared" si="54"/>
        <v>0</v>
      </c>
      <c r="W309" s="102">
        <f t="shared" si="55"/>
        <v>0</v>
      </c>
      <c r="X309" s="102">
        <f t="shared" si="56"/>
        <v>0</v>
      </c>
      <c r="Y309" s="102">
        <f t="shared" si="49"/>
        <v>0</v>
      </c>
      <c r="Z309" s="100"/>
      <c r="AA309" s="100"/>
      <c r="AB309" s="100"/>
      <c r="AC309" s="100"/>
      <c r="AD309" s="100"/>
      <c r="AE309" s="100"/>
      <c r="AF309" s="100"/>
      <c r="AG309" s="100"/>
      <c r="AH309" s="100"/>
      <c r="AI309" s="100"/>
      <c r="AJ309" s="100"/>
      <c r="AK309" s="100"/>
      <c r="AL309" s="100"/>
      <c r="AM309" s="100"/>
      <c r="AN309" s="100"/>
      <c r="AO309" s="100"/>
      <c r="AP309" s="100"/>
      <c r="AQ309" s="100"/>
      <c r="AR309" s="100"/>
      <c r="AS309" s="100"/>
      <c r="AT309" s="100"/>
      <c r="AU309" s="100"/>
    </row>
    <row r="310" spans="10:47">
      <c r="J310" s="100"/>
      <c r="K310" s="100"/>
      <c r="L310" s="100"/>
      <c r="M310" s="100"/>
      <c r="N310" s="100"/>
      <c r="O310" s="100"/>
      <c r="P310" s="100"/>
      <c r="Q310" s="100"/>
      <c r="R310" s="102">
        <f t="shared" si="50"/>
        <v>0</v>
      </c>
      <c r="S310" s="102">
        <f t="shared" si="51"/>
        <v>0</v>
      </c>
      <c r="T310" s="102">
        <f t="shared" si="52"/>
        <v>0</v>
      </c>
      <c r="U310" s="102">
        <f t="shared" si="53"/>
        <v>0</v>
      </c>
      <c r="V310" s="102">
        <f t="shared" si="54"/>
        <v>0</v>
      </c>
      <c r="W310" s="102">
        <f t="shared" si="55"/>
        <v>0</v>
      </c>
      <c r="X310" s="102">
        <f t="shared" si="56"/>
        <v>0</v>
      </c>
      <c r="Y310" s="102">
        <f t="shared" si="49"/>
        <v>0</v>
      </c>
      <c r="Z310" s="100"/>
      <c r="AA310" s="100"/>
      <c r="AB310" s="100"/>
      <c r="AC310" s="100"/>
      <c r="AD310" s="100"/>
      <c r="AE310" s="100"/>
      <c r="AF310" s="100"/>
      <c r="AG310" s="100"/>
      <c r="AH310" s="100"/>
      <c r="AI310" s="100"/>
      <c r="AJ310" s="100"/>
      <c r="AK310" s="100"/>
      <c r="AL310" s="100"/>
      <c r="AM310" s="100"/>
      <c r="AN310" s="100"/>
      <c r="AO310" s="100"/>
      <c r="AP310" s="100"/>
      <c r="AQ310" s="100"/>
      <c r="AR310" s="100"/>
      <c r="AS310" s="100"/>
      <c r="AT310" s="100"/>
      <c r="AU310" s="100"/>
    </row>
    <row r="311" spans="10:47">
      <c r="J311" s="100"/>
      <c r="K311" s="100"/>
      <c r="L311" s="100"/>
      <c r="M311" s="100"/>
      <c r="N311" s="100"/>
      <c r="O311" s="100"/>
      <c r="P311" s="100"/>
      <c r="Q311" s="100"/>
      <c r="R311" s="102">
        <f t="shared" si="50"/>
        <v>0</v>
      </c>
      <c r="S311" s="102">
        <f t="shared" si="51"/>
        <v>0</v>
      </c>
      <c r="T311" s="102">
        <f t="shared" si="52"/>
        <v>0</v>
      </c>
      <c r="U311" s="102">
        <f t="shared" si="53"/>
        <v>0</v>
      </c>
      <c r="V311" s="102">
        <f t="shared" si="54"/>
        <v>0</v>
      </c>
      <c r="W311" s="102">
        <f t="shared" si="55"/>
        <v>0</v>
      </c>
      <c r="X311" s="102">
        <f t="shared" si="56"/>
        <v>0</v>
      </c>
      <c r="Y311" s="102">
        <f t="shared" si="49"/>
        <v>0</v>
      </c>
      <c r="Z311" s="100"/>
      <c r="AA311" s="100"/>
      <c r="AB311" s="100"/>
      <c r="AC311" s="100"/>
      <c r="AD311" s="100"/>
      <c r="AE311" s="100"/>
      <c r="AF311" s="100"/>
      <c r="AG311" s="100"/>
      <c r="AH311" s="100"/>
      <c r="AI311" s="100"/>
      <c r="AJ311" s="100"/>
      <c r="AK311" s="100"/>
      <c r="AL311" s="100"/>
      <c r="AM311" s="100"/>
      <c r="AN311" s="100"/>
      <c r="AO311" s="100"/>
      <c r="AP311" s="100"/>
      <c r="AQ311" s="100"/>
      <c r="AR311" s="100"/>
      <c r="AS311" s="100"/>
      <c r="AT311" s="100"/>
      <c r="AU311" s="100"/>
    </row>
    <row r="312" spans="10:47">
      <c r="J312" s="100"/>
      <c r="K312" s="100"/>
      <c r="L312" s="100"/>
      <c r="M312" s="100"/>
      <c r="N312" s="100"/>
      <c r="O312" s="100"/>
      <c r="P312" s="100"/>
      <c r="Q312" s="100"/>
      <c r="R312" s="102">
        <f t="shared" si="50"/>
        <v>0</v>
      </c>
      <c r="S312" s="102">
        <f t="shared" si="51"/>
        <v>0</v>
      </c>
      <c r="T312" s="102">
        <f t="shared" si="52"/>
        <v>0</v>
      </c>
      <c r="U312" s="102">
        <f t="shared" si="53"/>
        <v>0</v>
      </c>
      <c r="V312" s="102">
        <f t="shared" si="54"/>
        <v>0</v>
      </c>
      <c r="W312" s="102">
        <f t="shared" si="55"/>
        <v>0</v>
      </c>
      <c r="X312" s="102">
        <f t="shared" si="56"/>
        <v>0</v>
      </c>
      <c r="Y312" s="102">
        <f t="shared" si="49"/>
        <v>0</v>
      </c>
      <c r="Z312" s="100"/>
      <c r="AA312" s="100"/>
      <c r="AB312" s="100"/>
      <c r="AC312" s="100"/>
      <c r="AD312" s="100"/>
      <c r="AE312" s="100"/>
      <c r="AF312" s="100"/>
      <c r="AG312" s="100"/>
      <c r="AH312" s="100"/>
      <c r="AI312" s="100"/>
      <c r="AJ312" s="100"/>
      <c r="AK312" s="100"/>
      <c r="AL312" s="100"/>
      <c r="AM312" s="100"/>
      <c r="AN312" s="100"/>
      <c r="AO312" s="100"/>
      <c r="AP312" s="100"/>
      <c r="AQ312" s="100"/>
      <c r="AR312" s="100"/>
      <c r="AS312" s="100"/>
      <c r="AT312" s="100"/>
      <c r="AU312" s="100"/>
    </row>
    <row r="313" spans="10:47">
      <c r="J313" s="100"/>
      <c r="K313" s="100"/>
      <c r="L313" s="100"/>
      <c r="M313" s="100"/>
      <c r="N313" s="100"/>
      <c r="O313" s="100"/>
      <c r="P313" s="100"/>
      <c r="Q313" s="100"/>
      <c r="R313" s="102">
        <f t="shared" si="50"/>
        <v>0</v>
      </c>
      <c r="S313" s="102">
        <f t="shared" si="51"/>
        <v>0</v>
      </c>
      <c r="T313" s="102">
        <f t="shared" si="52"/>
        <v>0</v>
      </c>
      <c r="U313" s="102">
        <f t="shared" si="53"/>
        <v>0</v>
      </c>
      <c r="V313" s="102">
        <f t="shared" si="54"/>
        <v>0</v>
      </c>
      <c r="W313" s="102">
        <f t="shared" si="55"/>
        <v>0</v>
      </c>
      <c r="X313" s="102">
        <f t="shared" si="56"/>
        <v>0</v>
      </c>
      <c r="Y313" s="102">
        <f t="shared" si="49"/>
        <v>0</v>
      </c>
      <c r="Z313" s="100"/>
      <c r="AA313" s="100"/>
      <c r="AB313" s="100"/>
      <c r="AC313" s="100"/>
      <c r="AD313" s="100"/>
      <c r="AE313" s="100"/>
      <c r="AF313" s="100"/>
      <c r="AG313" s="100"/>
      <c r="AH313" s="100"/>
      <c r="AI313" s="100"/>
      <c r="AJ313" s="100"/>
      <c r="AK313" s="100"/>
      <c r="AL313" s="100"/>
      <c r="AM313" s="100"/>
      <c r="AN313" s="100"/>
      <c r="AO313" s="100"/>
      <c r="AP313" s="100"/>
      <c r="AQ313" s="100"/>
      <c r="AR313" s="100"/>
      <c r="AS313" s="100"/>
      <c r="AT313" s="100"/>
      <c r="AU313" s="100"/>
    </row>
    <row r="314" spans="10:47">
      <c r="J314" s="100"/>
      <c r="K314" s="100"/>
      <c r="L314" s="100"/>
      <c r="M314" s="100"/>
      <c r="N314" s="100"/>
      <c r="O314" s="100"/>
      <c r="P314" s="100"/>
      <c r="Q314" s="100"/>
      <c r="R314" s="102">
        <f t="shared" si="50"/>
        <v>0</v>
      </c>
      <c r="S314" s="102">
        <f t="shared" si="51"/>
        <v>0</v>
      </c>
      <c r="T314" s="102">
        <f t="shared" si="52"/>
        <v>0</v>
      </c>
      <c r="U314" s="102">
        <f t="shared" si="53"/>
        <v>0</v>
      </c>
      <c r="V314" s="102">
        <f t="shared" si="54"/>
        <v>0</v>
      </c>
      <c r="W314" s="102">
        <f t="shared" si="55"/>
        <v>0</v>
      </c>
      <c r="X314" s="102">
        <f t="shared" si="56"/>
        <v>0</v>
      </c>
      <c r="Y314" s="102">
        <f t="shared" si="49"/>
        <v>0</v>
      </c>
      <c r="Z314" s="100"/>
      <c r="AA314" s="100"/>
      <c r="AB314" s="100"/>
      <c r="AC314" s="100"/>
      <c r="AD314" s="100"/>
      <c r="AE314" s="100"/>
      <c r="AF314" s="100"/>
      <c r="AG314" s="100"/>
      <c r="AH314" s="100"/>
      <c r="AI314" s="100"/>
      <c r="AJ314" s="100"/>
      <c r="AK314" s="100"/>
      <c r="AL314" s="100"/>
      <c r="AM314" s="100"/>
      <c r="AN314" s="100"/>
      <c r="AO314" s="100"/>
      <c r="AP314" s="100"/>
      <c r="AQ314" s="100"/>
      <c r="AR314" s="100"/>
      <c r="AS314" s="100"/>
      <c r="AT314" s="100"/>
      <c r="AU314" s="100"/>
    </row>
    <row r="315" spans="10:47">
      <c r="J315" s="100"/>
      <c r="K315" s="100"/>
      <c r="L315" s="100"/>
      <c r="M315" s="100"/>
      <c r="N315" s="100"/>
      <c r="O315" s="100"/>
      <c r="P315" s="100"/>
      <c r="Q315" s="100"/>
      <c r="R315" s="102">
        <f t="shared" si="50"/>
        <v>0</v>
      </c>
      <c r="S315" s="102">
        <f t="shared" si="51"/>
        <v>0</v>
      </c>
      <c r="T315" s="102">
        <f t="shared" si="52"/>
        <v>0</v>
      </c>
      <c r="U315" s="102">
        <f t="shared" si="53"/>
        <v>0</v>
      </c>
      <c r="V315" s="102">
        <f t="shared" si="54"/>
        <v>0</v>
      </c>
      <c r="W315" s="102">
        <f t="shared" si="55"/>
        <v>0</v>
      </c>
      <c r="X315" s="102">
        <f t="shared" si="56"/>
        <v>0</v>
      </c>
      <c r="Y315" s="102">
        <f t="shared" si="49"/>
        <v>0</v>
      </c>
      <c r="Z315" s="100"/>
      <c r="AA315" s="100"/>
      <c r="AB315" s="100"/>
      <c r="AC315" s="100"/>
      <c r="AD315" s="100"/>
      <c r="AE315" s="100"/>
      <c r="AF315" s="100"/>
      <c r="AG315" s="100"/>
      <c r="AH315" s="100"/>
      <c r="AI315" s="100"/>
      <c r="AJ315" s="100"/>
      <c r="AK315" s="100"/>
      <c r="AL315" s="100"/>
      <c r="AM315" s="100"/>
      <c r="AN315" s="100"/>
      <c r="AO315" s="100"/>
      <c r="AP315" s="100"/>
      <c r="AQ315" s="100"/>
      <c r="AR315" s="100"/>
      <c r="AS315" s="100"/>
      <c r="AT315" s="100"/>
      <c r="AU315" s="100"/>
    </row>
    <row r="316" spans="10:47">
      <c r="J316" s="100"/>
      <c r="K316" s="100"/>
      <c r="L316" s="100"/>
      <c r="M316" s="100"/>
      <c r="N316" s="100"/>
      <c r="O316" s="100"/>
      <c r="P316" s="100"/>
      <c r="Q316" s="100"/>
      <c r="R316" s="102">
        <f t="shared" si="50"/>
        <v>0</v>
      </c>
      <c r="S316" s="102">
        <f t="shared" si="51"/>
        <v>0</v>
      </c>
      <c r="T316" s="102">
        <f t="shared" si="52"/>
        <v>0</v>
      </c>
      <c r="U316" s="102">
        <f t="shared" si="53"/>
        <v>0</v>
      </c>
      <c r="V316" s="102">
        <f t="shared" si="54"/>
        <v>0</v>
      </c>
      <c r="W316" s="102">
        <f t="shared" si="55"/>
        <v>0</v>
      </c>
      <c r="X316" s="102">
        <f t="shared" si="56"/>
        <v>0</v>
      </c>
      <c r="Y316" s="102">
        <f t="shared" si="49"/>
        <v>0</v>
      </c>
      <c r="Z316" s="100"/>
      <c r="AA316" s="100"/>
      <c r="AB316" s="100"/>
      <c r="AC316" s="100"/>
      <c r="AD316" s="100"/>
      <c r="AE316" s="100"/>
      <c r="AF316" s="100"/>
      <c r="AG316" s="100"/>
      <c r="AH316" s="100"/>
      <c r="AI316" s="100"/>
      <c r="AJ316" s="100"/>
      <c r="AK316" s="100"/>
      <c r="AL316" s="100"/>
      <c r="AM316" s="100"/>
      <c r="AN316" s="100"/>
      <c r="AO316" s="100"/>
      <c r="AP316" s="100"/>
      <c r="AQ316" s="100"/>
      <c r="AR316" s="100"/>
      <c r="AS316" s="100"/>
      <c r="AT316" s="100"/>
      <c r="AU316" s="100"/>
    </row>
    <row r="317" spans="10:47">
      <c r="J317" s="100"/>
      <c r="K317" s="100"/>
      <c r="L317" s="100"/>
      <c r="M317" s="100"/>
      <c r="N317" s="100"/>
      <c r="O317" s="100"/>
      <c r="P317" s="100"/>
      <c r="Q317" s="100"/>
      <c r="R317" s="102">
        <f t="shared" si="50"/>
        <v>0</v>
      </c>
      <c r="S317" s="102">
        <f t="shared" si="51"/>
        <v>0</v>
      </c>
      <c r="T317" s="102">
        <f t="shared" si="52"/>
        <v>0</v>
      </c>
      <c r="U317" s="102">
        <f t="shared" si="53"/>
        <v>0</v>
      </c>
      <c r="V317" s="102">
        <f t="shared" si="54"/>
        <v>0</v>
      </c>
      <c r="W317" s="102">
        <f t="shared" si="55"/>
        <v>0</v>
      </c>
      <c r="X317" s="102">
        <f t="shared" si="56"/>
        <v>0</v>
      </c>
      <c r="Y317" s="102">
        <f t="shared" si="49"/>
        <v>0</v>
      </c>
      <c r="Z317" s="100"/>
      <c r="AA317" s="100"/>
      <c r="AB317" s="100"/>
      <c r="AC317" s="100"/>
      <c r="AD317" s="100"/>
      <c r="AE317" s="100"/>
      <c r="AF317" s="100"/>
      <c r="AG317" s="100"/>
      <c r="AH317" s="100"/>
      <c r="AI317" s="100"/>
      <c r="AJ317" s="100"/>
      <c r="AK317" s="100"/>
      <c r="AL317" s="100"/>
      <c r="AM317" s="100"/>
      <c r="AN317" s="100"/>
      <c r="AO317" s="100"/>
      <c r="AP317" s="100"/>
      <c r="AQ317" s="100"/>
      <c r="AR317" s="100"/>
      <c r="AS317" s="100"/>
      <c r="AT317" s="100"/>
      <c r="AU317" s="100"/>
    </row>
    <row r="318" spans="10:47">
      <c r="J318" s="100"/>
      <c r="K318" s="100"/>
      <c r="L318" s="100"/>
      <c r="M318" s="100"/>
      <c r="N318" s="100"/>
      <c r="O318" s="100"/>
      <c r="P318" s="100"/>
      <c r="Q318" s="100"/>
      <c r="R318" s="102">
        <f t="shared" si="50"/>
        <v>0</v>
      </c>
      <c r="S318" s="102">
        <f t="shared" si="51"/>
        <v>0</v>
      </c>
      <c r="T318" s="102">
        <f t="shared" si="52"/>
        <v>0</v>
      </c>
      <c r="U318" s="102">
        <f t="shared" si="53"/>
        <v>0</v>
      </c>
      <c r="V318" s="102">
        <f t="shared" si="54"/>
        <v>0</v>
      </c>
      <c r="W318" s="102">
        <f t="shared" si="55"/>
        <v>0</v>
      </c>
      <c r="X318" s="102">
        <f t="shared" si="56"/>
        <v>0</v>
      </c>
      <c r="Y318" s="102">
        <f t="shared" si="49"/>
        <v>0</v>
      </c>
      <c r="Z318" s="100"/>
      <c r="AA318" s="100"/>
      <c r="AB318" s="100"/>
      <c r="AC318" s="100"/>
      <c r="AD318" s="100"/>
      <c r="AE318" s="100"/>
      <c r="AF318" s="100"/>
      <c r="AG318" s="100"/>
      <c r="AH318" s="100"/>
      <c r="AI318" s="100"/>
      <c r="AJ318" s="100"/>
      <c r="AK318" s="100"/>
      <c r="AL318" s="100"/>
      <c r="AM318" s="100"/>
      <c r="AN318" s="100"/>
      <c r="AO318" s="100"/>
      <c r="AP318" s="100"/>
      <c r="AQ318" s="100"/>
      <c r="AR318" s="100"/>
      <c r="AS318" s="100"/>
      <c r="AT318" s="100"/>
      <c r="AU318" s="100"/>
    </row>
    <row r="319" spans="10:47">
      <c r="J319" s="100"/>
      <c r="K319" s="100"/>
      <c r="L319" s="100"/>
      <c r="M319" s="100"/>
      <c r="N319" s="100"/>
      <c r="O319" s="100"/>
      <c r="P319" s="100"/>
      <c r="Q319" s="100"/>
      <c r="R319" s="102">
        <f t="shared" si="50"/>
        <v>0</v>
      </c>
      <c r="S319" s="102">
        <f t="shared" si="51"/>
        <v>0</v>
      </c>
      <c r="T319" s="102">
        <f t="shared" si="52"/>
        <v>0</v>
      </c>
      <c r="U319" s="102">
        <f t="shared" si="53"/>
        <v>0</v>
      </c>
      <c r="V319" s="102">
        <f t="shared" si="54"/>
        <v>0</v>
      </c>
      <c r="W319" s="102">
        <f t="shared" si="55"/>
        <v>0</v>
      </c>
      <c r="X319" s="102">
        <f t="shared" si="56"/>
        <v>0</v>
      </c>
      <c r="Y319" s="102">
        <f t="shared" si="49"/>
        <v>0</v>
      </c>
      <c r="Z319" s="100"/>
      <c r="AA319" s="100"/>
      <c r="AB319" s="100"/>
      <c r="AC319" s="100"/>
      <c r="AD319" s="100"/>
      <c r="AE319" s="100"/>
      <c r="AF319" s="100"/>
      <c r="AG319" s="100"/>
      <c r="AH319" s="100"/>
      <c r="AI319" s="100"/>
      <c r="AJ319" s="100"/>
      <c r="AK319" s="100"/>
      <c r="AL319" s="100"/>
      <c r="AM319" s="100"/>
      <c r="AN319" s="100"/>
      <c r="AO319" s="100"/>
      <c r="AP319" s="100"/>
      <c r="AQ319" s="100"/>
      <c r="AR319" s="100"/>
      <c r="AS319" s="100"/>
      <c r="AT319" s="100"/>
      <c r="AU319" s="100"/>
    </row>
    <row r="320" spans="10:47">
      <c r="J320" s="100"/>
      <c r="K320" s="100"/>
      <c r="L320" s="100"/>
      <c r="M320" s="100"/>
      <c r="N320" s="100"/>
      <c r="O320" s="100"/>
      <c r="P320" s="100"/>
      <c r="Q320" s="100"/>
      <c r="R320" s="102">
        <f t="shared" si="50"/>
        <v>0</v>
      </c>
      <c r="S320" s="102">
        <f t="shared" si="51"/>
        <v>0</v>
      </c>
      <c r="T320" s="102">
        <f t="shared" si="52"/>
        <v>0</v>
      </c>
      <c r="U320" s="102">
        <f t="shared" si="53"/>
        <v>0</v>
      </c>
      <c r="V320" s="102">
        <f t="shared" si="54"/>
        <v>0</v>
      </c>
      <c r="W320" s="102">
        <f t="shared" si="55"/>
        <v>0</v>
      </c>
      <c r="X320" s="102">
        <f t="shared" si="56"/>
        <v>0</v>
      </c>
      <c r="Y320" s="102">
        <f t="shared" si="49"/>
        <v>0</v>
      </c>
      <c r="Z320" s="100"/>
      <c r="AA320" s="100"/>
      <c r="AB320" s="100"/>
      <c r="AC320" s="100"/>
      <c r="AD320" s="100"/>
      <c r="AE320" s="100"/>
      <c r="AF320" s="100"/>
      <c r="AG320" s="100"/>
      <c r="AH320" s="100"/>
      <c r="AI320" s="100"/>
      <c r="AJ320" s="100"/>
      <c r="AK320" s="100"/>
      <c r="AL320" s="100"/>
      <c r="AM320" s="100"/>
      <c r="AN320" s="100"/>
      <c r="AO320" s="100"/>
      <c r="AP320" s="100"/>
      <c r="AQ320" s="100"/>
      <c r="AR320" s="100"/>
      <c r="AS320" s="100"/>
      <c r="AT320" s="100"/>
      <c r="AU320" s="100"/>
    </row>
    <row r="321" spans="10:47">
      <c r="J321" s="100"/>
      <c r="K321" s="100"/>
      <c r="L321" s="100"/>
      <c r="M321" s="100"/>
      <c r="N321" s="100"/>
      <c r="O321" s="100"/>
      <c r="P321" s="100"/>
      <c r="Q321" s="100"/>
      <c r="R321" s="102">
        <f t="shared" si="50"/>
        <v>0</v>
      </c>
      <c r="S321" s="102">
        <f t="shared" si="51"/>
        <v>0</v>
      </c>
      <c r="T321" s="102">
        <f t="shared" si="52"/>
        <v>0</v>
      </c>
      <c r="U321" s="102">
        <f t="shared" si="53"/>
        <v>0</v>
      </c>
      <c r="V321" s="102">
        <f t="shared" si="54"/>
        <v>0</v>
      </c>
      <c r="W321" s="102">
        <f t="shared" si="55"/>
        <v>0</v>
      </c>
      <c r="X321" s="102">
        <f t="shared" si="56"/>
        <v>0</v>
      </c>
      <c r="Y321" s="102">
        <f t="shared" si="49"/>
        <v>0</v>
      </c>
      <c r="Z321" s="100"/>
      <c r="AA321" s="100"/>
      <c r="AB321" s="100"/>
      <c r="AC321" s="100"/>
      <c r="AD321" s="100"/>
      <c r="AE321" s="100"/>
      <c r="AF321" s="100"/>
      <c r="AG321" s="100"/>
      <c r="AH321" s="100"/>
      <c r="AI321" s="100"/>
      <c r="AJ321" s="100"/>
      <c r="AK321" s="100"/>
      <c r="AL321" s="100"/>
      <c r="AM321" s="100"/>
      <c r="AN321" s="100"/>
      <c r="AO321" s="100"/>
      <c r="AP321" s="100"/>
      <c r="AQ321" s="100"/>
      <c r="AR321" s="100"/>
      <c r="AS321" s="100"/>
      <c r="AT321" s="100"/>
      <c r="AU321" s="100"/>
    </row>
    <row r="322" spans="10:47">
      <c r="J322" s="100"/>
      <c r="K322" s="100"/>
      <c r="L322" s="100"/>
      <c r="M322" s="100"/>
      <c r="N322" s="100"/>
      <c r="O322" s="100"/>
      <c r="P322" s="100"/>
      <c r="Q322" s="100"/>
      <c r="R322" s="102">
        <f t="shared" si="50"/>
        <v>0</v>
      </c>
      <c r="S322" s="102">
        <f t="shared" si="51"/>
        <v>0</v>
      </c>
      <c r="T322" s="102">
        <f t="shared" si="52"/>
        <v>0</v>
      </c>
      <c r="U322" s="102">
        <f t="shared" si="53"/>
        <v>0</v>
      </c>
      <c r="V322" s="102">
        <f t="shared" si="54"/>
        <v>0</v>
      </c>
      <c r="W322" s="102">
        <f t="shared" si="55"/>
        <v>0</v>
      </c>
      <c r="X322" s="102">
        <f t="shared" si="56"/>
        <v>0</v>
      </c>
      <c r="Y322" s="102">
        <f t="shared" si="49"/>
        <v>0</v>
      </c>
      <c r="Z322" s="100"/>
      <c r="AA322" s="100"/>
      <c r="AB322" s="100"/>
      <c r="AC322" s="100"/>
      <c r="AD322" s="100"/>
      <c r="AE322" s="100"/>
      <c r="AF322" s="100"/>
      <c r="AG322" s="100"/>
      <c r="AH322" s="100"/>
      <c r="AI322" s="100"/>
      <c r="AJ322" s="100"/>
      <c r="AK322" s="100"/>
      <c r="AL322" s="100"/>
      <c r="AM322" s="100"/>
      <c r="AN322" s="100"/>
      <c r="AO322" s="100"/>
      <c r="AP322" s="100"/>
      <c r="AQ322" s="100"/>
      <c r="AR322" s="100"/>
      <c r="AS322" s="100"/>
      <c r="AT322" s="100"/>
      <c r="AU322" s="100"/>
    </row>
    <row r="323" spans="10:47">
      <c r="J323" s="100"/>
      <c r="K323" s="100"/>
      <c r="L323" s="100"/>
      <c r="M323" s="100"/>
      <c r="N323" s="100"/>
      <c r="O323" s="100"/>
      <c r="P323" s="100"/>
      <c r="Q323" s="100"/>
      <c r="R323" s="102">
        <f t="shared" si="50"/>
        <v>0</v>
      </c>
      <c r="S323" s="102">
        <f t="shared" si="51"/>
        <v>0</v>
      </c>
      <c r="T323" s="102">
        <f t="shared" si="52"/>
        <v>0</v>
      </c>
      <c r="U323" s="102">
        <f t="shared" si="53"/>
        <v>0</v>
      </c>
      <c r="V323" s="102">
        <f t="shared" si="54"/>
        <v>0</v>
      </c>
      <c r="W323" s="102">
        <f t="shared" si="55"/>
        <v>0</v>
      </c>
      <c r="X323" s="102">
        <f t="shared" si="56"/>
        <v>0</v>
      </c>
      <c r="Y323" s="102">
        <f t="shared" si="49"/>
        <v>0</v>
      </c>
      <c r="Z323" s="100"/>
      <c r="AA323" s="100"/>
      <c r="AB323" s="100"/>
      <c r="AC323" s="100"/>
      <c r="AD323" s="100"/>
      <c r="AE323" s="100"/>
      <c r="AF323" s="100"/>
      <c r="AG323" s="100"/>
      <c r="AH323" s="100"/>
      <c r="AI323" s="100"/>
      <c r="AJ323" s="100"/>
      <c r="AK323" s="100"/>
      <c r="AL323" s="100"/>
      <c r="AM323" s="100"/>
      <c r="AN323" s="100"/>
      <c r="AO323" s="100"/>
      <c r="AP323" s="100"/>
      <c r="AQ323" s="100"/>
      <c r="AR323" s="100"/>
      <c r="AS323" s="100"/>
      <c r="AT323" s="100"/>
      <c r="AU323" s="100"/>
    </row>
    <row r="324" spans="10:47">
      <c r="J324" s="100"/>
      <c r="K324" s="100"/>
      <c r="L324" s="100"/>
      <c r="M324" s="100"/>
      <c r="N324" s="100"/>
      <c r="O324" s="100"/>
      <c r="P324" s="100"/>
      <c r="Q324" s="100"/>
      <c r="R324" s="102">
        <f t="shared" si="50"/>
        <v>0</v>
      </c>
      <c r="S324" s="102">
        <f t="shared" si="51"/>
        <v>0</v>
      </c>
      <c r="T324" s="102">
        <f t="shared" si="52"/>
        <v>0</v>
      </c>
      <c r="U324" s="102">
        <f t="shared" si="53"/>
        <v>0</v>
      </c>
      <c r="V324" s="102">
        <f t="shared" si="54"/>
        <v>0</v>
      </c>
      <c r="W324" s="102">
        <f t="shared" si="55"/>
        <v>0</v>
      </c>
      <c r="X324" s="102">
        <f t="shared" si="56"/>
        <v>0</v>
      </c>
      <c r="Y324" s="102">
        <f t="shared" ref="Y324:Y387" si="57">IF(AND(F324&gt;1,F324="Années"),"Erreur de saisie",ROUND(SUM($T324:$X324),0))</f>
        <v>0</v>
      </c>
      <c r="Z324" s="100"/>
      <c r="AA324" s="100"/>
      <c r="AB324" s="100"/>
      <c r="AC324" s="100"/>
      <c r="AD324" s="100"/>
      <c r="AE324" s="100"/>
      <c r="AF324" s="100"/>
      <c r="AG324" s="100"/>
      <c r="AH324" s="100"/>
      <c r="AI324" s="100"/>
      <c r="AJ324" s="100"/>
      <c r="AK324" s="100"/>
      <c r="AL324" s="100"/>
      <c r="AM324" s="100"/>
      <c r="AN324" s="100"/>
      <c r="AO324" s="100"/>
      <c r="AP324" s="100"/>
      <c r="AQ324" s="100"/>
      <c r="AR324" s="100"/>
      <c r="AS324" s="100"/>
      <c r="AT324" s="100"/>
      <c r="AU324" s="100"/>
    </row>
    <row r="325" spans="10:47">
      <c r="J325" s="100"/>
      <c r="K325" s="100"/>
      <c r="L325" s="100"/>
      <c r="M325" s="100"/>
      <c r="N325" s="100"/>
      <c r="O325" s="100"/>
      <c r="P325" s="100"/>
      <c r="Q325" s="100"/>
      <c r="R325" s="102">
        <f t="shared" ref="R325:R388" si="58">IF($G325="Trimestre(s)",1,0)</f>
        <v>0</v>
      </c>
      <c r="S325" s="102">
        <f t="shared" ref="S325:S343" si="59">IF($G325="Année(s)",1,0)</f>
        <v>0</v>
      </c>
      <c r="T325" s="102">
        <f t="shared" ref="T325:T388" si="60">IF(O325=1,$F325*1,0)</f>
        <v>0</v>
      </c>
      <c r="U325" s="102">
        <f t="shared" ref="U325:U388" si="61">IF(P325=1,$F325*7,0)</f>
        <v>0</v>
      </c>
      <c r="V325" s="102">
        <f t="shared" ref="V325:V388" si="62">IF(Q325=1,$F325*30,0)</f>
        <v>0</v>
      </c>
      <c r="W325" s="102">
        <f t="shared" ref="W325:W388" si="63">IF(R325=1,$F325*90,0)</f>
        <v>0</v>
      </c>
      <c r="X325" s="102">
        <f t="shared" ref="X325:X377" si="64">IF(S325=1,$F325*365,0)</f>
        <v>0</v>
      </c>
      <c r="Y325" s="102">
        <f t="shared" si="57"/>
        <v>0</v>
      </c>
      <c r="Z325" s="100"/>
      <c r="AA325" s="100"/>
      <c r="AB325" s="100"/>
      <c r="AC325" s="100"/>
      <c r="AD325" s="100"/>
      <c r="AE325" s="100"/>
      <c r="AF325" s="100"/>
      <c r="AG325" s="100"/>
      <c r="AH325" s="100"/>
      <c r="AI325" s="100"/>
      <c r="AJ325" s="100"/>
      <c r="AK325" s="100"/>
      <c r="AL325" s="100"/>
      <c r="AM325" s="100"/>
      <c r="AN325" s="100"/>
      <c r="AO325" s="100"/>
      <c r="AP325" s="100"/>
      <c r="AQ325" s="100"/>
      <c r="AR325" s="100"/>
      <c r="AS325" s="100"/>
      <c r="AT325" s="100"/>
      <c r="AU325" s="100"/>
    </row>
    <row r="326" spans="10:47">
      <c r="J326" s="100"/>
      <c r="K326" s="100"/>
      <c r="L326" s="100"/>
      <c r="M326" s="100"/>
      <c r="N326" s="100"/>
      <c r="O326" s="100"/>
      <c r="P326" s="100"/>
      <c r="Q326" s="100"/>
      <c r="R326" s="102">
        <f t="shared" si="58"/>
        <v>0</v>
      </c>
      <c r="S326" s="102">
        <f t="shared" si="59"/>
        <v>0</v>
      </c>
      <c r="T326" s="102">
        <f t="shared" si="60"/>
        <v>0</v>
      </c>
      <c r="U326" s="102">
        <f t="shared" si="61"/>
        <v>0</v>
      </c>
      <c r="V326" s="102">
        <f t="shared" si="62"/>
        <v>0</v>
      </c>
      <c r="W326" s="102">
        <f t="shared" si="63"/>
        <v>0</v>
      </c>
      <c r="X326" s="102">
        <f t="shared" si="64"/>
        <v>0</v>
      </c>
      <c r="Y326" s="102">
        <f t="shared" si="57"/>
        <v>0</v>
      </c>
      <c r="Z326" s="100"/>
      <c r="AA326" s="100"/>
      <c r="AB326" s="100"/>
      <c r="AC326" s="100"/>
      <c r="AD326" s="100"/>
      <c r="AE326" s="100"/>
      <c r="AF326" s="100"/>
      <c r="AG326" s="100"/>
      <c r="AH326" s="100"/>
      <c r="AI326" s="100"/>
      <c r="AJ326" s="100"/>
      <c r="AK326" s="100"/>
      <c r="AL326" s="100"/>
      <c r="AM326" s="100"/>
      <c r="AN326" s="100"/>
      <c r="AO326" s="100"/>
      <c r="AP326" s="100"/>
      <c r="AQ326" s="100"/>
      <c r="AR326" s="100"/>
      <c r="AS326" s="100"/>
      <c r="AT326" s="100"/>
      <c r="AU326" s="100"/>
    </row>
    <row r="327" spans="10:47">
      <c r="J327" s="100"/>
      <c r="K327" s="100"/>
      <c r="L327" s="100"/>
      <c r="M327" s="100"/>
      <c r="N327" s="100"/>
      <c r="O327" s="100"/>
      <c r="P327" s="100"/>
      <c r="Q327" s="100"/>
      <c r="R327" s="102">
        <f t="shared" si="58"/>
        <v>0</v>
      </c>
      <c r="S327" s="102">
        <f t="shared" si="59"/>
        <v>0</v>
      </c>
      <c r="T327" s="102">
        <f t="shared" si="60"/>
        <v>0</v>
      </c>
      <c r="U327" s="102">
        <f t="shared" si="61"/>
        <v>0</v>
      </c>
      <c r="V327" s="102">
        <f t="shared" si="62"/>
        <v>0</v>
      </c>
      <c r="W327" s="102">
        <f t="shared" si="63"/>
        <v>0</v>
      </c>
      <c r="X327" s="102">
        <f t="shared" si="64"/>
        <v>0</v>
      </c>
      <c r="Y327" s="102">
        <f t="shared" si="57"/>
        <v>0</v>
      </c>
      <c r="Z327" s="100"/>
      <c r="AA327" s="100"/>
      <c r="AB327" s="100"/>
      <c r="AC327" s="100"/>
      <c r="AD327" s="100"/>
      <c r="AE327" s="100"/>
      <c r="AF327" s="100"/>
      <c r="AG327" s="100"/>
      <c r="AH327" s="100"/>
      <c r="AI327" s="100"/>
      <c r="AJ327" s="100"/>
      <c r="AK327" s="100"/>
      <c r="AL327" s="100"/>
      <c r="AM327" s="100"/>
      <c r="AN327" s="100"/>
      <c r="AO327" s="100"/>
      <c r="AP327" s="100"/>
      <c r="AQ327" s="100"/>
      <c r="AR327" s="100"/>
      <c r="AS327" s="100"/>
      <c r="AT327" s="100"/>
      <c r="AU327" s="100"/>
    </row>
    <row r="328" spans="10:47">
      <c r="J328" s="100"/>
      <c r="K328" s="100"/>
      <c r="L328" s="100"/>
      <c r="M328" s="100"/>
      <c r="N328" s="100"/>
      <c r="O328" s="100"/>
      <c r="P328" s="100"/>
      <c r="Q328" s="100"/>
      <c r="R328" s="102">
        <f t="shared" si="58"/>
        <v>0</v>
      </c>
      <c r="S328" s="102">
        <f t="shared" si="59"/>
        <v>0</v>
      </c>
      <c r="T328" s="102">
        <f t="shared" si="60"/>
        <v>0</v>
      </c>
      <c r="U328" s="102">
        <f t="shared" si="61"/>
        <v>0</v>
      </c>
      <c r="V328" s="102">
        <f t="shared" si="62"/>
        <v>0</v>
      </c>
      <c r="W328" s="102">
        <f t="shared" si="63"/>
        <v>0</v>
      </c>
      <c r="X328" s="102">
        <f t="shared" si="64"/>
        <v>0</v>
      </c>
      <c r="Y328" s="102">
        <f t="shared" si="57"/>
        <v>0</v>
      </c>
      <c r="Z328" s="100"/>
      <c r="AA328" s="100"/>
      <c r="AB328" s="100"/>
      <c r="AC328" s="100"/>
      <c r="AD328" s="100"/>
      <c r="AE328" s="100"/>
      <c r="AF328" s="100"/>
      <c r="AG328" s="100"/>
      <c r="AH328" s="100"/>
      <c r="AI328" s="100"/>
      <c r="AJ328" s="100"/>
      <c r="AK328" s="100"/>
      <c r="AL328" s="100"/>
      <c r="AM328" s="100"/>
      <c r="AN328" s="100"/>
      <c r="AO328" s="100"/>
      <c r="AP328" s="100"/>
      <c r="AQ328" s="100"/>
      <c r="AR328" s="100"/>
      <c r="AS328" s="100"/>
      <c r="AT328" s="100"/>
      <c r="AU328" s="100"/>
    </row>
    <row r="329" spans="10:47">
      <c r="J329" s="100"/>
      <c r="K329" s="100"/>
      <c r="L329" s="100"/>
      <c r="M329" s="100"/>
      <c r="N329" s="100"/>
      <c r="O329" s="100"/>
      <c r="P329" s="100"/>
      <c r="Q329" s="100"/>
      <c r="R329" s="102">
        <f t="shared" si="58"/>
        <v>0</v>
      </c>
      <c r="S329" s="102">
        <f t="shared" si="59"/>
        <v>0</v>
      </c>
      <c r="T329" s="102">
        <f t="shared" si="60"/>
        <v>0</v>
      </c>
      <c r="U329" s="102">
        <f t="shared" si="61"/>
        <v>0</v>
      </c>
      <c r="V329" s="102">
        <f t="shared" si="62"/>
        <v>0</v>
      </c>
      <c r="W329" s="102">
        <f t="shared" si="63"/>
        <v>0</v>
      </c>
      <c r="X329" s="102">
        <f t="shared" si="64"/>
        <v>0</v>
      </c>
      <c r="Y329" s="102">
        <f t="shared" si="57"/>
        <v>0</v>
      </c>
      <c r="Z329" s="100"/>
      <c r="AA329" s="100"/>
      <c r="AB329" s="100"/>
      <c r="AC329" s="100"/>
      <c r="AD329" s="100"/>
      <c r="AE329" s="100"/>
      <c r="AF329" s="100"/>
      <c r="AG329" s="100"/>
      <c r="AH329" s="100"/>
      <c r="AI329" s="100"/>
      <c r="AJ329" s="100"/>
      <c r="AK329" s="100"/>
      <c r="AL329" s="100"/>
      <c r="AM329" s="100"/>
      <c r="AN329" s="100"/>
      <c r="AO329" s="100"/>
      <c r="AP329" s="100"/>
      <c r="AQ329" s="100"/>
      <c r="AR329" s="100"/>
      <c r="AS329" s="100"/>
      <c r="AT329" s="100"/>
      <c r="AU329" s="100"/>
    </row>
    <row r="330" spans="10:47">
      <c r="J330" s="100"/>
      <c r="K330" s="100"/>
      <c r="L330" s="100"/>
      <c r="M330" s="100"/>
      <c r="N330" s="100"/>
      <c r="O330" s="100"/>
      <c r="P330" s="100"/>
      <c r="Q330" s="100"/>
      <c r="R330" s="102">
        <f t="shared" si="58"/>
        <v>0</v>
      </c>
      <c r="S330" s="102">
        <f t="shared" si="59"/>
        <v>0</v>
      </c>
      <c r="T330" s="102">
        <f t="shared" si="60"/>
        <v>0</v>
      </c>
      <c r="U330" s="102">
        <f t="shared" si="61"/>
        <v>0</v>
      </c>
      <c r="V330" s="102">
        <f t="shared" si="62"/>
        <v>0</v>
      </c>
      <c r="W330" s="102">
        <f t="shared" si="63"/>
        <v>0</v>
      </c>
      <c r="X330" s="102">
        <f t="shared" si="64"/>
        <v>0</v>
      </c>
      <c r="Y330" s="102">
        <f t="shared" si="57"/>
        <v>0</v>
      </c>
      <c r="Z330" s="100"/>
      <c r="AA330" s="100"/>
      <c r="AB330" s="100"/>
      <c r="AC330" s="100"/>
      <c r="AD330" s="100"/>
      <c r="AE330" s="100"/>
      <c r="AF330" s="100"/>
      <c r="AG330" s="100"/>
      <c r="AH330" s="100"/>
      <c r="AI330" s="100"/>
      <c r="AJ330" s="100"/>
      <c r="AK330" s="100"/>
      <c r="AL330" s="100"/>
      <c r="AM330" s="100"/>
      <c r="AN330" s="100"/>
      <c r="AO330" s="100"/>
      <c r="AP330" s="100"/>
      <c r="AQ330" s="100"/>
      <c r="AR330" s="100"/>
      <c r="AS330" s="100"/>
      <c r="AT330" s="100"/>
      <c r="AU330" s="100"/>
    </row>
    <row r="331" spans="10:47">
      <c r="J331" s="100"/>
      <c r="K331" s="100"/>
      <c r="L331" s="100"/>
      <c r="M331" s="100"/>
      <c r="N331" s="100"/>
      <c r="O331" s="100"/>
      <c r="P331" s="100"/>
      <c r="Q331" s="100"/>
      <c r="R331" s="102">
        <f t="shared" si="58"/>
        <v>0</v>
      </c>
      <c r="S331" s="102">
        <f t="shared" si="59"/>
        <v>0</v>
      </c>
      <c r="T331" s="102">
        <f t="shared" si="60"/>
        <v>0</v>
      </c>
      <c r="U331" s="102">
        <f t="shared" si="61"/>
        <v>0</v>
      </c>
      <c r="V331" s="102">
        <f t="shared" si="62"/>
        <v>0</v>
      </c>
      <c r="W331" s="102">
        <f t="shared" si="63"/>
        <v>0</v>
      </c>
      <c r="X331" s="102">
        <f t="shared" si="64"/>
        <v>0</v>
      </c>
      <c r="Y331" s="102">
        <f t="shared" si="57"/>
        <v>0</v>
      </c>
      <c r="Z331" s="100"/>
      <c r="AA331" s="100"/>
      <c r="AB331" s="100"/>
      <c r="AC331" s="100"/>
      <c r="AD331" s="100"/>
      <c r="AE331" s="100"/>
      <c r="AF331" s="100"/>
      <c r="AG331" s="100"/>
      <c r="AH331" s="100"/>
      <c r="AI331" s="100"/>
      <c r="AJ331" s="100"/>
      <c r="AK331" s="100"/>
      <c r="AL331" s="100"/>
      <c r="AM331" s="100"/>
      <c r="AN331" s="100"/>
      <c r="AO331" s="100"/>
      <c r="AP331" s="100"/>
      <c r="AQ331" s="100"/>
      <c r="AR331" s="100"/>
      <c r="AS331" s="100"/>
      <c r="AT331" s="100"/>
      <c r="AU331" s="100"/>
    </row>
    <row r="332" spans="10:47">
      <c r="J332" s="100"/>
      <c r="K332" s="100"/>
      <c r="L332" s="100"/>
      <c r="M332" s="100"/>
      <c r="N332" s="100"/>
      <c r="O332" s="100"/>
      <c r="P332" s="100"/>
      <c r="Q332" s="100"/>
      <c r="R332" s="102">
        <f t="shared" si="58"/>
        <v>0</v>
      </c>
      <c r="S332" s="102">
        <f t="shared" si="59"/>
        <v>0</v>
      </c>
      <c r="T332" s="102">
        <f t="shared" si="60"/>
        <v>0</v>
      </c>
      <c r="U332" s="102">
        <f t="shared" si="61"/>
        <v>0</v>
      </c>
      <c r="V332" s="102">
        <f t="shared" si="62"/>
        <v>0</v>
      </c>
      <c r="W332" s="102">
        <f t="shared" si="63"/>
        <v>0</v>
      </c>
      <c r="X332" s="102">
        <f t="shared" si="64"/>
        <v>0</v>
      </c>
      <c r="Y332" s="102">
        <f t="shared" si="57"/>
        <v>0</v>
      </c>
      <c r="Z332" s="100"/>
      <c r="AA332" s="100"/>
      <c r="AB332" s="100"/>
      <c r="AC332" s="100"/>
      <c r="AD332" s="100"/>
      <c r="AE332" s="100"/>
      <c r="AF332" s="100"/>
      <c r="AG332" s="100"/>
      <c r="AH332" s="100"/>
      <c r="AI332" s="100"/>
      <c r="AJ332" s="100"/>
      <c r="AK332" s="100"/>
      <c r="AL332" s="100"/>
      <c r="AM332" s="100"/>
      <c r="AN332" s="100"/>
      <c r="AO332" s="100"/>
      <c r="AP332" s="100"/>
      <c r="AQ332" s="100"/>
      <c r="AR332" s="100"/>
      <c r="AS332" s="100"/>
      <c r="AT332" s="100"/>
      <c r="AU332" s="100"/>
    </row>
    <row r="333" spans="10:47">
      <c r="J333" s="100"/>
      <c r="K333" s="100"/>
      <c r="L333" s="100"/>
      <c r="M333" s="100"/>
      <c r="N333" s="100"/>
      <c r="O333" s="100"/>
      <c r="P333" s="100"/>
      <c r="Q333" s="100"/>
      <c r="R333" s="102">
        <f t="shared" si="58"/>
        <v>0</v>
      </c>
      <c r="S333" s="102">
        <f t="shared" si="59"/>
        <v>0</v>
      </c>
      <c r="T333" s="102">
        <f t="shared" si="60"/>
        <v>0</v>
      </c>
      <c r="U333" s="102">
        <f t="shared" si="61"/>
        <v>0</v>
      </c>
      <c r="V333" s="102">
        <f t="shared" si="62"/>
        <v>0</v>
      </c>
      <c r="W333" s="102">
        <f t="shared" si="63"/>
        <v>0</v>
      </c>
      <c r="X333" s="102">
        <f t="shared" si="64"/>
        <v>0</v>
      </c>
      <c r="Y333" s="102">
        <f t="shared" si="57"/>
        <v>0</v>
      </c>
      <c r="Z333" s="100"/>
      <c r="AA333" s="100"/>
      <c r="AB333" s="100"/>
      <c r="AC333" s="100"/>
      <c r="AD333" s="100"/>
      <c r="AE333" s="100"/>
      <c r="AF333" s="100"/>
      <c r="AG333" s="100"/>
      <c r="AH333" s="100"/>
      <c r="AI333" s="100"/>
      <c r="AJ333" s="100"/>
      <c r="AK333" s="100"/>
      <c r="AL333" s="100"/>
      <c r="AM333" s="100"/>
      <c r="AN333" s="100"/>
      <c r="AO333" s="100"/>
      <c r="AP333" s="100"/>
      <c r="AQ333" s="100"/>
      <c r="AR333" s="100"/>
      <c r="AS333" s="100"/>
      <c r="AT333" s="100"/>
      <c r="AU333" s="100"/>
    </row>
    <row r="334" spans="10:47">
      <c r="J334" s="100"/>
      <c r="K334" s="100"/>
      <c r="L334" s="100"/>
      <c r="M334" s="100"/>
      <c r="N334" s="100"/>
      <c r="O334" s="100"/>
      <c r="P334" s="100"/>
      <c r="Q334" s="100"/>
      <c r="R334" s="102">
        <f t="shared" si="58"/>
        <v>0</v>
      </c>
      <c r="S334" s="102">
        <f t="shared" si="59"/>
        <v>0</v>
      </c>
      <c r="T334" s="102">
        <f t="shared" si="60"/>
        <v>0</v>
      </c>
      <c r="U334" s="102">
        <f t="shared" si="61"/>
        <v>0</v>
      </c>
      <c r="V334" s="102">
        <f t="shared" si="62"/>
        <v>0</v>
      </c>
      <c r="W334" s="102">
        <f t="shared" si="63"/>
        <v>0</v>
      </c>
      <c r="X334" s="102">
        <f t="shared" si="64"/>
        <v>0</v>
      </c>
      <c r="Y334" s="102">
        <f t="shared" si="57"/>
        <v>0</v>
      </c>
      <c r="Z334" s="100"/>
      <c r="AA334" s="100"/>
      <c r="AB334" s="100"/>
      <c r="AC334" s="100"/>
      <c r="AD334" s="100"/>
      <c r="AE334" s="100"/>
      <c r="AF334" s="100"/>
      <c r="AG334" s="100"/>
      <c r="AH334" s="100"/>
      <c r="AI334" s="100"/>
      <c r="AJ334" s="100"/>
      <c r="AK334" s="100"/>
      <c r="AL334" s="100"/>
      <c r="AM334" s="100"/>
      <c r="AN334" s="100"/>
      <c r="AO334" s="100"/>
      <c r="AP334" s="100"/>
      <c r="AQ334" s="100"/>
      <c r="AR334" s="100"/>
      <c r="AS334" s="100"/>
      <c r="AT334" s="100"/>
      <c r="AU334" s="100"/>
    </row>
    <row r="335" spans="10:47">
      <c r="J335" s="100"/>
      <c r="K335" s="100"/>
      <c r="L335" s="100"/>
      <c r="M335" s="100"/>
      <c r="N335" s="100"/>
      <c r="O335" s="100"/>
      <c r="P335" s="100"/>
      <c r="Q335" s="100"/>
      <c r="R335" s="102">
        <f t="shared" si="58"/>
        <v>0</v>
      </c>
      <c r="S335" s="102">
        <f t="shared" si="59"/>
        <v>0</v>
      </c>
      <c r="T335" s="102">
        <f t="shared" si="60"/>
        <v>0</v>
      </c>
      <c r="U335" s="102">
        <f t="shared" si="61"/>
        <v>0</v>
      </c>
      <c r="V335" s="102">
        <f t="shared" si="62"/>
        <v>0</v>
      </c>
      <c r="W335" s="102">
        <f t="shared" si="63"/>
        <v>0</v>
      </c>
      <c r="X335" s="102">
        <f t="shared" si="64"/>
        <v>0</v>
      </c>
      <c r="Y335" s="102">
        <f t="shared" si="57"/>
        <v>0</v>
      </c>
      <c r="Z335" s="100"/>
      <c r="AA335" s="100"/>
      <c r="AB335" s="100"/>
      <c r="AC335" s="100"/>
      <c r="AD335" s="100"/>
      <c r="AE335" s="100"/>
      <c r="AF335" s="100"/>
      <c r="AG335" s="100"/>
      <c r="AH335" s="100"/>
      <c r="AI335" s="100"/>
      <c r="AJ335" s="100"/>
      <c r="AK335" s="100"/>
      <c r="AL335" s="100"/>
      <c r="AM335" s="100"/>
      <c r="AN335" s="100"/>
      <c r="AO335" s="100"/>
      <c r="AP335" s="100"/>
      <c r="AQ335" s="100"/>
      <c r="AR335" s="100"/>
      <c r="AS335" s="100"/>
      <c r="AT335" s="100"/>
      <c r="AU335" s="100"/>
    </row>
    <row r="336" spans="10:47">
      <c r="J336" s="100"/>
      <c r="K336" s="100"/>
      <c r="L336" s="100"/>
      <c r="M336" s="100"/>
      <c r="N336" s="100"/>
      <c r="O336" s="100"/>
      <c r="P336" s="100"/>
      <c r="Q336" s="100"/>
      <c r="R336" s="102">
        <f t="shared" si="58"/>
        <v>0</v>
      </c>
      <c r="S336" s="102">
        <f t="shared" si="59"/>
        <v>0</v>
      </c>
      <c r="T336" s="102">
        <f t="shared" si="60"/>
        <v>0</v>
      </c>
      <c r="U336" s="102">
        <f t="shared" si="61"/>
        <v>0</v>
      </c>
      <c r="V336" s="102">
        <f t="shared" si="62"/>
        <v>0</v>
      </c>
      <c r="W336" s="102">
        <f t="shared" si="63"/>
        <v>0</v>
      </c>
      <c r="X336" s="102">
        <f t="shared" si="64"/>
        <v>0</v>
      </c>
      <c r="Y336" s="102">
        <f t="shared" si="57"/>
        <v>0</v>
      </c>
      <c r="Z336" s="100"/>
      <c r="AA336" s="100"/>
      <c r="AB336" s="100"/>
      <c r="AC336" s="100"/>
      <c r="AD336" s="100"/>
      <c r="AE336" s="100"/>
      <c r="AF336" s="100"/>
      <c r="AG336" s="100"/>
      <c r="AH336" s="100"/>
      <c r="AI336" s="100"/>
      <c r="AJ336" s="100"/>
      <c r="AK336" s="100"/>
      <c r="AL336" s="100"/>
      <c r="AM336" s="100"/>
      <c r="AN336" s="100"/>
      <c r="AO336" s="100"/>
      <c r="AP336" s="100"/>
      <c r="AQ336" s="100"/>
      <c r="AR336" s="100"/>
      <c r="AS336" s="100"/>
      <c r="AT336" s="100"/>
      <c r="AU336" s="100"/>
    </row>
    <row r="337" spans="10:47">
      <c r="J337" s="100"/>
      <c r="K337" s="100"/>
      <c r="L337" s="100"/>
      <c r="M337" s="100"/>
      <c r="N337" s="100"/>
      <c r="O337" s="100"/>
      <c r="P337" s="100"/>
      <c r="Q337" s="100"/>
      <c r="R337" s="102">
        <f t="shared" si="58"/>
        <v>0</v>
      </c>
      <c r="S337" s="102">
        <f t="shared" si="59"/>
        <v>0</v>
      </c>
      <c r="T337" s="102">
        <f t="shared" si="60"/>
        <v>0</v>
      </c>
      <c r="U337" s="102">
        <f t="shared" si="61"/>
        <v>0</v>
      </c>
      <c r="V337" s="102">
        <f t="shared" si="62"/>
        <v>0</v>
      </c>
      <c r="W337" s="102">
        <f t="shared" si="63"/>
        <v>0</v>
      </c>
      <c r="X337" s="102">
        <f t="shared" si="64"/>
        <v>0</v>
      </c>
      <c r="Y337" s="102">
        <f t="shared" si="57"/>
        <v>0</v>
      </c>
      <c r="Z337" s="100"/>
      <c r="AA337" s="100"/>
      <c r="AB337" s="100"/>
      <c r="AC337" s="100"/>
      <c r="AD337" s="100"/>
      <c r="AE337" s="100"/>
      <c r="AF337" s="100"/>
      <c r="AG337" s="100"/>
      <c r="AH337" s="100"/>
      <c r="AI337" s="100"/>
      <c r="AJ337" s="100"/>
      <c r="AK337" s="100"/>
      <c r="AL337" s="100"/>
      <c r="AM337" s="100"/>
      <c r="AN337" s="100"/>
      <c r="AO337" s="100"/>
      <c r="AP337" s="100"/>
      <c r="AQ337" s="100"/>
      <c r="AR337" s="100"/>
      <c r="AS337" s="100"/>
      <c r="AT337" s="100"/>
      <c r="AU337" s="100"/>
    </row>
    <row r="338" spans="10:47">
      <c r="J338" s="100"/>
      <c r="K338" s="100"/>
      <c r="L338" s="100"/>
      <c r="M338" s="100"/>
      <c r="N338" s="100"/>
      <c r="O338" s="100"/>
      <c r="P338" s="100"/>
      <c r="Q338" s="100"/>
      <c r="R338" s="102">
        <f t="shared" si="58"/>
        <v>0</v>
      </c>
      <c r="S338" s="102">
        <f t="shared" si="59"/>
        <v>0</v>
      </c>
      <c r="T338" s="102">
        <f t="shared" si="60"/>
        <v>0</v>
      </c>
      <c r="U338" s="102">
        <f t="shared" si="61"/>
        <v>0</v>
      </c>
      <c r="V338" s="102">
        <f t="shared" si="62"/>
        <v>0</v>
      </c>
      <c r="W338" s="102">
        <f t="shared" si="63"/>
        <v>0</v>
      </c>
      <c r="X338" s="102">
        <f t="shared" si="64"/>
        <v>0</v>
      </c>
      <c r="Y338" s="102">
        <f t="shared" si="57"/>
        <v>0</v>
      </c>
      <c r="Z338" s="100"/>
      <c r="AA338" s="100"/>
      <c r="AB338" s="100"/>
      <c r="AC338" s="100"/>
      <c r="AD338" s="100"/>
      <c r="AE338" s="100"/>
      <c r="AF338" s="100"/>
      <c r="AG338" s="100"/>
      <c r="AH338" s="100"/>
      <c r="AI338" s="100"/>
      <c r="AJ338" s="100"/>
      <c r="AK338" s="100"/>
      <c r="AL338" s="100"/>
      <c r="AM338" s="100"/>
      <c r="AN338" s="100"/>
      <c r="AO338" s="100"/>
      <c r="AP338" s="100"/>
      <c r="AQ338" s="100"/>
      <c r="AR338" s="100"/>
      <c r="AS338" s="100"/>
      <c r="AT338" s="100"/>
      <c r="AU338" s="100"/>
    </row>
    <row r="339" spans="10:47">
      <c r="J339" s="100"/>
      <c r="K339" s="100"/>
      <c r="L339" s="100"/>
      <c r="M339" s="100"/>
      <c r="N339" s="100"/>
      <c r="O339" s="100"/>
      <c r="P339" s="100"/>
      <c r="Q339" s="100"/>
      <c r="R339" s="102">
        <f t="shared" si="58"/>
        <v>0</v>
      </c>
      <c r="S339" s="102">
        <f t="shared" si="59"/>
        <v>0</v>
      </c>
      <c r="T339" s="102">
        <f t="shared" si="60"/>
        <v>0</v>
      </c>
      <c r="U339" s="102">
        <f t="shared" si="61"/>
        <v>0</v>
      </c>
      <c r="V339" s="102">
        <f t="shared" si="62"/>
        <v>0</v>
      </c>
      <c r="W339" s="102">
        <f t="shared" si="63"/>
        <v>0</v>
      </c>
      <c r="X339" s="102">
        <f t="shared" si="64"/>
        <v>0</v>
      </c>
      <c r="Y339" s="102">
        <f t="shared" si="57"/>
        <v>0</v>
      </c>
      <c r="Z339" s="100"/>
      <c r="AA339" s="100"/>
      <c r="AB339" s="100"/>
      <c r="AC339" s="100"/>
      <c r="AD339" s="100"/>
      <c r="AE339" s="100"/>
      <c r="AF339" s="100"/>
      <c r="AG339" s="100"/>
      <c r="AH339" s="100"/>
      <c r="AI339" s="100"/>
      <c r="AJ339" s="100"/>
      <c r="AK339" s="100"/>
      <c r="AL339" s="100"/>
      <c r="AM339" s="100"/>
      <c r="AN339" s="100"/>
      <c r="AO339" s="100"/>
      <c r="AP339" s="100"/>
      <c r="AQ339" s="100"/>
      <c r="AR339" s="100"/>
      <c r="AS339" s="100"/>
      <c r="AT339" s="100"/>
      <c r="AU339" s="100"/>
    </row>
    <row r="340" spans="10:47">
      <c r="J340" s="100"/>
      <c r="K340" s="100"/>
      <c r="L340" s="100"/>
      <c r="M340" s="100"/>
      <c r="N340" s="100"/>
      <c r="O340" s="100"/>
      <c r="P340" s="100"/>
      <c r="Q340" s="100"/>
      <c r="R340" s="102">
        <f t="shared" si="58"/>
        <v>0</v>
      </c>
      <c r="S340" s="102">
        <f t="shared" si="59"/>
        <v>0</v>
      </c>
      <c r="T340" s="102">
        <f t="shared" si="60"/>
        <v>0</v>
      </c>
      <c r="U340" s="102">
        <f t="shared" si="61"/>
        <v>0</v>
      </c>
      <c r="V340" s="102">
        <f t="shared" si="62"/>
        <v>0</v>
      </c>
      <c r="W340" s="102">
        <f t="shared" si="63"/>
        <v>0</v>
      </c>
      <c r="X340" s="102">
        <f t="shared" si="64"/>
        <v>0</v>
      </c>
      <c r="Y340" s="102">
        <f t="shared" si="57"/>
        <v>0</v>
      </c>
      <c r="Z340" s="100"/>
      <c r="AA340" s="100"/>
      <c r="AB340" s="100"/>
      <c r="AC340" s="100"/>
      <c r="AD340" s="100"/>
      <c r="AE340" s="100"/>
      <c r="AF340" s="100"/>
      <c r="AG340" s="100"/>
      <c r="AH340" s="100"/>
      <c r="AI340" s="100"/>
      <c r="AJ340" s="100"/>
      <c r="AK340" s="100"/>
      <c r="AL340" s="100"/>
      <c r="AM340" s="100"/>
      <c r="AN340" s="100"/>
      <c r="AO340" s="100"/>
      <c r="AP340" s="100"/>
      <c r="AQ340" s="100"/>
      <c r="AR340" s="100"/>
      <c r="AS340" s="100"/>
      <c r="AT340" s="100"/>
      <c r="AU340" s="100"/>
    </row>
    <row r="341" spans="10:47">
      <c r="J341" s="100"/>
      <c r="K341" s="100"/>
      <c r="L341" s="100"/>
      <c r="M341" s="100"/>
      <c r="N341" s="100"/>
      <c r="O341" s="100"/>
      <c r="P341" s="100"/>
      <c r="Q341" s="100"/>
      <c r="R341" s="102">
        <f t="shared" si="58"/>
        <v>0</v>
      </c>
      <c r="S341" s="102">
        <f t="shared" si="59"/>
        <v>0</v>
      </c>
      <c r="T341" s="102">
        <f t="shared" si="60"/>
        <v>0</v>
      </c>
      <c r="U341" s="102">
        <f t="shared" si="61"/>
        <v>0</v>
      </c>
      <c r="V341" s="102">
        <f t="shared" si="62"/>
        <v>0</v>
      </c>
      <c r="W341" s="102">
        <f t="shared" si="63"/>
        <v>0</v>
      </c>
      <c r="X341" s="102">
        <f t="shared" si="64"/>
        <v>0</v>
      </c>
      <c r="Y341" s="102">
        <f t="shared" si="57"/>
        <v>0</v>
      </c>
      <c r="Z341" s="100"/>
      <c r="AA341" s="100"/>
      <c r="AB341" s="100"/>
      <c r="AC341" s="100"/>
      <c r="AD341" s="100"/>
      <c r="AE341" s="100"/>
      <c r="AF341" s="100"/>
      <c r="AG341" s="100"/>
      <c r="AH341" s="100"/>
      <c r="AI341" s="100"/>
      <c r="AJ341" s="100"/>
      <c r="AK341" s="100"/>
      <c r="AL341" s="100"/>
      <c r="AM341" s="100"/>
      <c r="AN341" s="100"/>
      <c r="AO341" s="100"/>
      <c r="AP341" s="100"/>
      <c r="AQ341" s="100"/>
      <c r="AR341" s="100"/>
      <c r="AS341" s="100"/>
      <c r="AT341" s="100"/>
      <c r="AU341" s="100"/>
    </row>
    <row r="342" spans="10:47">
      <c r="J342" s="100"/>
      <c r="K342" s="100"/>
      <c r="L342" s="100"/>
      <c r="M342" s="100"/>
      <c r="N342" s="100"/>
      <c r="O342" s="100"/>
      <c r="P342" s="100"/>
      <c r="Q342" s="100"/>
      <c r="R342" s="102">
        <f t="shared" si="58"/>
        <v>0</v>
      </c>
      <c r="S342" s="102">
        <f t="shared" si="59"/>
        <v>0</v>
      </c>
      <c r="T342" s="102">
        <f t="shared" si="60"/>
        <v>0</v>
      </c>
      <c r="U342" s="102">
        <f t="shared" si="61"/>
        <v>0</v>
      </c>
      <c r="V342" s="102">
        <f t="shared" si="62"/>
        <v>0</v>
      </c>
      <c r="W342" s="102">
        <f t="shared" si="63"/>
        <v>0</v>
      </c>
      <c r="X342" s="102">
        <f t="shared" si="64"/>
        <v>0</v>
      </c>
      <c r="Y342" s="102">
        <f t="shared" si="57"/>
        <v>0</v>
      </c>
      <c r="Z342" s="100"/>
      <c r="AA342" s="100"/>
      <c r="AB342" s="100"/>
      <c r="AC342" s="100"/>
      <c r="AD342" s="100"/>
      <c r="AE342" s="100"/>
      <c r="AF342" s="100"/>
      <c r="AG342" s="100"/>
      <c r="AH342" s="100"/>
      <c r="AI342" s="100"/>
      <c r="AJ342" s="100"/>
      <c r="AK342" s="100"/>
      <c r="AL342" s="100"/>
      <c r="AM342" s="100"/>
      <c r="AN342" s="100"/>
      <c r="AO342" s="100"/>
      <c r="AP342" s="100"/>
      <c r="AQ342" s="100"/>
      <c r="AR342" s="100"/>
      <c r="AS342" s="100"/>
      <c r="AT342" s="100"/>
      <c r="AU342" s="100"/>
    </row>
    <row r="343" spans="10:47">
      <c r="J343" s="100"/>
      <c r="K343" s="100"/>
      <c r="L343" s="100"/>
      <c r="M343" s="100"/>
      <c r="N343" s="100"/>
      <c r="O343" s="100"/>
      <c r="P343" s="100"/>
      <c r="Q343" s="100"/>
      <c r="R343" s="102">
        <f t="shared" si="58"/>
        <v>0</v>
      </c>
      <c r="S343" s="102">
        <f t="shared" si="59"/>
        <v>0</v>
      </c>
      <c r="T343" s="102">
        <f t="shared" si="60"/>
        <v>0</v>
      </c>
      <c r="U343" s="102">
        <f t="shared" si="61"/>
        <v>0</v>
      </c>
      <c r="V343" s="102">
        <f t="shared" si="62"/>
        <v>0</v>
      </c>
      <c r="W343" s="102">
        <f t="shared" si="63"/>
        <v>0</v>
      </c>
      <c r="X343" s="102">
        <f t="shared" si="64"/>
        <v>0</v>
      </c>
      <c r="Y343" s="102">
        <f t="shared" si="57"/>
        <v>0</v>
      </c>
      <c r="Z343" s="100"/>
      <c r="AA343" s="100"/>
      <c r="AB343" s="100"/>
      <c r="AC343" s="100"/>
      <c r="AD343" s="100"/>
      <c r="AE343" s="100"/>
      <c r="AF343" s="100"/>
      <c r="AG343" s="100"/>
      <c r="AH343" s="100"/>
      <c r="AI343" s="100"/>
      <c r="AJ343" s="100"/>
      <c r="AK343" s="100"/>
      <c r="AL343" s="100"/>
      <c r="AM343" s="100"/>
      <c r="AN343" s="100"/>
      <c r="AO343" s="100"/>
      <c r="AP343" s="100"/>
      <c r="AQ343" s="100"/>
      <c r="AR343" s="100"/>
      <c r="AS343" s="100"/>
      <c r="AT343" s="100"/>
      <c r="AU343" s="100"/>
    </row>
    <row r="344" spans="10:47">
      <c r="J344" s="100"/>
      <c r="K344" s="100"/>
      <c r="L344" s="100"/>
      <c r="M344" s="100"/>
      <c r="N344" s="100"/>
      <c r="O344" s="100"/>
      <c r="P344" s="100"/>
      <c r="Q344" s="100"/>
      <c r="R344" s="102">
        <f t="shared" si="58"/>
        <v>0</v>
      </c>
      <c r="S344" s="100"/>
      <c r="T344" s="102">
        <f t="shared" si="60"/>
        <v>0</v>
      </c>
      <c r="U344" s="102">
        <f t="shared" si="61"/>
        <v>0</v>
      </c>
      <c r="V344" s="102">
        <f t="shared" si="62"/>
        <v>0</v>
      </c>
      <c r="W344" s="102">
        <f t="shared" si="63"/>
        <v>0</v>
      </c>
      <c r="X344" s="102">
        <f t="shared" si="64"/>
        <v>0</v>
      </c>
      <c r="Y344" s="102">
        <f t="shared" si="57"/>
        <v>0</v>
      </c>
      <c r="Z344" s="100"/>
      <c r="AA344" s="100"/>
      <c r="AB344" s="100"/>
      <c r="AC344" s="100"/>
      <c r="AD344" s="100"/>
      <c r="AE344" s="100"/>
      <c r="AF344" s="100"/>
      <c r="AG344" s="100"/>
      <c r="AH344" s="100"/>
      <c r="AI344" s="100"/>
      <c r="AJ344" s="100"/>
      <c r="AK344" s="100"/>
      <c r="AL344" s="100"/>
      <c r="AM344" s="100"/>
      <c r="AN344" s="100"/>
      <c r="AO344" s="100"/>
      <c r="AP344" s="100"/>
      <c r="AQ344" s="100"/>
      <c r="AR344" s="100"/>
      <c r="AS344" s="100"/>
      <c r="AT344" s="100"/>
      <c r="AU344" s="100"/>
    </row>
    <row r="345" spans="10:47">
      <c r="J345" s="100"/>
      <c r="K345" s="100"/>
      <c r="L345" s="100"/>
      <c r="M345" s="100"/>
      <c r="N345" s="100"/>
      <c r="O345" s="100"/>
      <c r="P345" s="100"/>
      <c r="Q345" s="100"/>
      <c r="R345" s="102">
        <f t="shared" si="58"/>
        <v>0</v>
      </c>
      <c r="S345" s="100"/>
      <c r="T345" s="102">
        <f t="shared" si="60"/>
        <v>0</v>
      </c>
      <c r="U345" s="102">
        <f t="shared" si="61"/>
        <v>0</v>
      </c>
      <c r="V345" s="102">
        <f t="shared" si="62"/>
        <v>0</v>
      </c>
      <c r="W345" s="102">
        <f t="shared" si="63"/>
        <v>0</v>
      </c>
      <c r="X345" s="102">
        <f t="shared" si="64"/>
        <v>0</v>
      </c>
      <c r="Y345" s="102">
        <f t="shared" si="57"/>
        <v>0</v>
      </c>
      <c r="Z345" s="100"/>
      <c r="AA345" s="100"/>
      <c r="AB345" s="100"/>
      <c r="AC345" s="100"/>
      <c r="AD345" s="100"/>
      <c r="AE345" s="100"/>
      <c r="AF345" s="100"/>
      <c r="AG345" s="100"/>
      <c r="AH345" s="100"/>
      <c r="AI345" s="100"/>
      <c r="AJ345" s="100"/>
      <c r="AK345" s="100"/>
      <c r="AL345" s="100"/>
      <c r="AM345" s="100"/>
      <c r="AN345" s="100"/>
      <c r="AO345" s="100"/>
      <c r="AP345" s="100"/>
      <c r="AQ345" s="100"/>
      <c r="AR345" s="100"/>
      <c r="AS345" s="100"/>
      <c r="AT345" s="100"/>
      <c r="AU345" s="100"/>
    </row>
    <row r="346" spans="10:47">
      <c r="J346" s="100"/>
      <c r="K346" s="100"/>
      <c r="L346" s="100"/>
      <c r="M346" s="100"/>
      <c r="N346" s="100"/>
      <c r="O346" s="100"/>
      <c r="P346" s="100"/>
      <c r="Q346" s="100"/>
      <c r="R346" s="102">
        <f t="shared" si="58"/>
        <v>0</v>
      </c>
      <c r="S346" s="100"/>
      <c r="T346" s="102">
        <f t="shared" si="60"/>
        <v>0</v>
      </c>
      <c r="U346" s="102">
        <f t="shared" si="61"/>
        <v>0</v>
      </c>
      <c r="V346" s="102">
        <f t="shared" si="62"/>
        <v>0</v>
      </c>
      <c r="W346" s="102">
        <f t="shared" si="63"/>
        <v>0</v>
      </c>
      <c r="X346" s="102">
        <f t="shared" si="64"/>
        <v>0</v>
      </c>
      <c r="Y346" s="102">
        <f t="shared" si="57"/>
        <v>0</v>
      </c>
      <c r="Z346" s="100"/>
      <c r="AA346" s="100"/>
      <c r="AB346" s="100"/>
      <c r="AC346" s="100"/>
      <c r="AD346" s="100"/>
      <c r="AE346" s="100"/>
      <c r="AF346" s="100"/>
      <c r="AG346" s="100"/>
      <c r="AH346" s="100"/>
      <c r="AI346" s="100"/>
      <c r="AJ346" s="100"/>
      <c r="AK346" s="100"/>
      <c r="AL346" s="100"/>
      <c r="AM346" s="100"/>
      <c r="AN346" s="100"/>
      <c r="AO346" s="100"/>
      <c r="AP346" s="100"/>
      <c r="AQ346" s="100"/>
      <c r="AR346" s="100"/>
      <c r="AS346" s="100"/>
      <c r="AT346" s="100"/>
      <c r="AU346" s="100"/>
    </row>
    <row r="347" spans="10:47">
      <c r="J347" s="100"/>
      <c r="K347" s="100"/>
      <c r="L347" s="100"/>
      <c r="M347" s="100"/>
      <c r="N347" s="100"/>
      <c r="O347" s="100"/>
      <c r="P347" s="100"/>
      <c r="Q347" s="100"/>
      <c r="R347" s="102">
        <f t="shared" si="58"/>
        <v>0</v>
      </c>
      <c r="S347" s="100"/>
      <c r="T347" s="102">
        <f t="shared" si="60"/>
        <v>0</v>
      </c>
      <c r="U347" s="102">
        <f t="shared" si="61"/>
        <v>0</v>
      </c>
      <c r="V347" s="102">
        <f t="shared" si="62"/>
        <v>0</v>
      </c>
      <c r="W347" s="102">
        <f t="shared" si="63"/>
        <v>0</v>
      </c>
      <c r="X347" s="102">
        <f t="shared" si="64"/>
        <v>0</v>
      </c>
      <c r="Y347" s="102">
        <f t="shared" si="57"/>
        <v>0</v>
      </c>
      <c r="Z347" s="100"/>
      <c r="AA347" s="100"/>
      <c r="AB347" s="100"/>
      <c r="AC347" s="100"/>
      <c r="AD347" s="100"/>
      <c r="AE347" s="100"/>
      <c r="AF347" s="100"/>
      <c r="AG347" s="100"/>
      <c r="AH347" s="100"/>
      <c r="AI347" s="100"/>
      <c r="AJ347" s="100"/>
      <c r="AK347" s="100"/>
      <c r="AL347" s="100"/>
      <c r="AM347" s="100"/>
      <c r="AN347" s="100"/>
      <c r="AO347" s="100"/>
      <c r="AP347" s="100"/>
      <c r="AQ347" s="100"/>
      <c r="AR347" s="100"/>
      <c r="AS347" s="100"/>
      <c r="AT347" s="100"/>
      <c r="AU347" s="100"/>
    </row>
    <row r="348" spans="10:47">
      <c r="J348" s="100"/>
      <c r="K348" s="100"/>
      <c r="L348" s="100"/>
      <c r="M348" s="100"/>
      <c r="N348" s="100"/>
      <c r="O348" s="100"/>
      <c r="P348" s="100"/>
      <c r="Q348" s="100"/>
      <c r="R348" s="102">
        <f t="shared" si="58"/>
        <v>0</v>
      </c>
      <c r="S348" s="100"/>
      <c r="T348" s="102">
        <f t="shared" si="60"/>
        <v>0</v>
      </c>
      <c r="U348" s="102">
        <f t="shared" si="61"/>
        <v>0</v>
      </c>
      <c r="V348" s="102">
        <f t="shared" si="62"/>
        <v>0</v>
      </c>
      <c r="W348" s="102">
        <f t="shared" si="63"/>
        <v>0</v>
      </c>
      <c r="X348" s="102">
        <f t="shared" si="64"/>
        <v>0</v>
      </c>
      <c r="Y348" s="102">
        <f t="shared" si="57"/>
        <v>0</v>
      </c>
      <c r="Z348" s="100"/>
      <c r="AA348" s="100"/>
      <c r="AB348" s="100"/>
      <c r="AC348" s="100"/>
      <c r="AD348" s="100"/>
      <c r="AE348" s="100"/>
      <c r="AF348" s="100"/>
      <c r="AG348" s="100"/>
      <c r="AH348" s="100"/>
      <c r="AI348" s="100"/>
      <c r="AJ348" s="100"/>
      <c r="AK348" s="100"/>
      <c r="AL348" s="100"/>
      <c r="AM348" s="100"/>
      <c r="AN348" s="100"/>
      <c r="AO348" s="100"/>
      <c r="AP348" s="100"/>
      <c r="AQ348" s="100"/>
      <c r="AR348" s="100"/>
      <c r="AS348" s="100"/>
      <c r="AT348" s="100"/>
      <c r="AU348" s="100"/>
    </row>
    <row r="349" spans="10:47">
      <c r="J349" s="100"/>
      <c r="K349" s="100"/>
      <c r="L349" s="100"/>
      <c r="M349" s="100"/>
      <c r="N349" s="100"/>
      <c r="O349" s="100"/>
      <c r="P349" s="100"/>
      <c r="Q349" s="100"/>
      <c r="R349" s="102">
        <f t="shared" si="58"/>
        <v>0</v>
      </c>
      <c r="S349" s="100"/>
      <c r="T349" s="102">
        <f t="shared" si="60"/>
        <v>0</v>
      </c>
      <c r="U349" s="102">
        <f t="shared" si="61"/>
        <v>0</v>
      </c>
      <c r="V349" s="102">
        <f t="shared" si="62"/>
        <v>0</v>
      </c>
      <c r="W349" s="102">
        <f t="shared" si="63"/>
        <v>0</v>
      </c>
      <c r="X349" s="102">
        <f t="shared" si="64"/>
        <v>0</v>
      </c>
      <c r="Y349" s="102">
        <f t="shared" si="57"/>
        <v>0</v>
      </c>
      <c r="Z349" s="100"/>
      <c r="AA349" s="100"/>
      <c r="AB349" s="100"/>
      <c r="AC349" s="100"/>
      <c r="AD349" s="100"/>
      <c r="AE349" s="100"/>
      <c r="AF349" s="100"/>
      <c r="AG349" s="100"/>
      <c r="AH349" s="100"/>
      <c r="AI349" s="100"/>
      <c r="AJ349" s="100"/>
      <c r="AK349" s="100"/>
      <c r="AL349" s="100"/>
      <c r="AM349" s="100"/>
      <c r="AN349" s="100"/>
      <c r="AO349" s="100"/>
      <c r="AP349" s="100"/>
      <c r="AQ349" s="100"/>
      <c r="AR349" s="100"/>
      <c r="AS349" s="100"/>
      <c r="AT349" s="100"/>
      <c r="AU349" s="100"/>
    </row>
    <row r="350" spans="10:47">
      <c r="J350" s="100"/>
      <c r="K350" s="100"/>
      <c r="L350" s="100"/>
      <c r="M350" s="100"/>
      <c r="N350" s="100"/>
      <c r="O350" s="100"/>
      <c r="P350" s="100"/>
      <c r="Q350" s="100"/>
      <c r="R350" s="102">
        <f t="shared" si="58"/>
        <v>0</v>
      </c>
      <c r="S350" s="100"/>
      <c r="T350" s="102">
        <f t="shared" si="60"/>
        <v>0</v>
      </c>
      <c r="U350" s="102">
        <f t="shared" si="61"/>
        <v>0</v>
      </c>
      <c r="V350" s="102">
        <f t="shared" si="62"/>
        <v>0</v>
      </c>
      <c r="W350" s="102">
        <f t="shared" si="63"/>
        <v>0</v>
      </c>
      <c r="X350" s="102">
        <f t="shared" si="64"/>
        <v>0</v>
      </c>
      <c r="Y350" s="102">
        <f t="shared" si="57"/>
        <v>0</v>
      </c>
      <c r="Z350" s="100"/>
      <c r="AA350" s="100"/>
      <c r="AB350" s="100"/>
      <c r="AC350" s="100"/>
      <c r="AD350" s="100"/>
      <c r="AE350" s="100"/>
      <c r="AF350" s="100"/>
      <c r="AG350" s="100"/>
      <c r="AH350" s="100"/>
      <c r="AI350" s="100"/>
      <c r="AJ350" s="100"/>
      <c r="AK350" s="100"/>
      <c r="AL350" s="100"/>
      <c r="AM350" s="100"/>
      <c r="AN350" s="100"/>
      <c r="AO350" s="100"/>
      <c r="AP350" s="100"/>
      <c r="AQ350" s="100"/>
      <c r="AR350" s="100"/>
      <c r="AS350" s="100"/>
      <c r="AT350" s="100"/>
      <c r="AU350" s="100"/>
    </row>
    <row r="351" spans="10:47">
      <c r="J351" s="100"/>
      <c r="K351" s="100"/>
      <c r="L351" s="100"/>
      <c r="M351" s="100"/>
      <c r="N351" s="100"/>
      <c r="O351" s="100"/>
      <c r="P351" s="100"/>
      <c r="Q351" s="100"/>
      <c r="R351" s="102">
        <f t="shared" si="58"/>
        <v>0</v>
      </c>
      <c r="S351" s="100"/>
      <c r="T351" s="102">
        <f t="shared" si="60"/>
        <v>0</v>
      </c>
      <c r="U351" s="102">
        <f t="shared" si="61"/>
        <v>0</v>
      </c>
      <c r="V351" s="102">
        <f t="shared" si="62"/>
        <v>0</v>
      </c>
      <c r="W351" s="102">
        <f t="shared" si="63"/>
        <v>0</v>
      </c>
      <c r="X351" s="102">
        <f t="shared" si="64"/>
        <v>0</v>
      </c>
      <c r="Y351" s="102">
        <f t="shared" si="57"/>
        <v>0</v>
      </c>
      <c r="Z351" s="100"/>
      <c r="AA351" s="100"/>
      <c r="AB351" s="100"/>
      <c r="AC351" s="100"/>
      <c r="AD351" s="100"/>
      <c r="AE351" s="100"/>
      <c r="AF351" s="100"/>
      <c r="AG351" s="100"/>
      <c r="AH351" s="100"/>
      <c r="AI351" s="100"/>
      <c r="AJ351" s="100"/>
      <c r="AK351" s="100"/>
      <c r="AL351" s="100"/>
      <c r="AM351" s="100"/>
      <c r="AN351" s="100"/>
      <c r="AO351" s="100"/>
      <c r="AP351" s="100"/>
      <c r="AQ351" s="100"/>
      <c r="AR351" s="100"/>
      <c r="AS351" s="100"/>
      <c r="AT351" s="100"/>
      <c r="AU351" s="100"/>
    </row>
    <row r="352" spans="10:47">
      <c r="J352" s="100"/>
      <c r="K352" s="100"/>
      <c r="L352" s="100"/>
      <c r="M352" s="100"/>
      <c r="N352" s="100"/>
      <c r="O352" s="100"/>
      <c r="P352" s="100"/>
      <c r="Q352" s="100"/>
      <c r="R352" s="102">
        <f t="shared" si="58"/>
        <v>0</v>
      </c>
      <c r="S352" s="100"/>
      <c r="T352" s="102">
        <f t="shared" si="60"/>
        <v>0</v>
      </c>
      <c r="U352" s="102">
        <f t="shared" si="61"/>
        <v>0</v>
      </c>
      <c r="V352" s="102">
        <f t="shared" si="62"/>
        <v>0</v>
      </c>
      <c r="W352" s="102">
        <f t="shared" si="63"/>
        <v>0</v>
      </c>
      <c r="X352" s="102">
        <f t="shared" si="64"/>
        <v>0</v>
      </c>
      <c r="Y352" s="102">
        <f t="shared" si="57"/>
        <v>0</v>
      </c>
      <c r="Z352" s="100"/>
      <c r="AA352" s="100"/>
      <c r="AB352" s="100"/>
      <c r="AC352" s="100"/>
      <c r="AD352" s="100"/>
      <c r="AE352" s="100"/>
      <c r="AF352" s="100"/>
      <c r="AG352" s="100"/>
      <c r="AH352" s="100"/>
      <c r="AI352" s="100"/>
      <c r="AJ352" s="100"/>
      <c r="AK352" s="100"/>
      <c r="AL352" s="100"/>
      <c r="AM352" s="100"/>
      <c r="AN352" s="100"/>
      <c r="AO352" s="100"/>
      <c r="AP352" s="100"/>
      <c r="AQ352" s="100"/>
      <c r="AR352" s="100"/>
      <c r="AS352" s="100"/>
      <c r="AT352" s="100"/>
      <c r="AU352" s="100"/>
    </row>
    <row r="353" spans="10:47">
      <c r="J353" s="100"/>
      <c r="K353" s="100"/>
      <c r="L353" s="100"/>
      <c r="M353" s="100"/>
      <c r="N353" s="100"/>
      <c r="O353" s="100"/>
      <c r="P353" s="100"/>
      <c r="Q353" s="100"/>
      <c r="R353" s="102">
        <f t="shared" si="58"/>
        <v>0</v>
      </c>
      <c r="S353" s="100"/>
      <c r="T353" s="102">
        <f t="shared" si="60"/>
        <v>0</v>
      </c>
      <c r="U353" s="102">
        <f t="shared" si="61"/>
        <v>0</v>
      </c>
      <c r="V353" s="102">
        <f t="shared" si="62"/>
        <v>0</v>
      </c>
      <c r="W353" s="102">
        <f t="shared" si="63"/>
        <v>0</v>
      </c>
      <c r="X353" s="102">
        <f t="shared" si="64"/>
        <v>0</v>
      </c>
      <c r="Y353" s="102">
        <f t="shared" si="57"/>
        <v>0</v>
      </c>
      <c r="Z353" s="100"/>
      <c r="AA353" s="100"/>
      <c r="AB353" s="100"/>
      <c r="AC353" s="100"/>
      <c r="AD353" s="100"/>
      <c r="AE353" s="100"/>
      <c r="AF353" s="100"/>
      <c r="AG353" s="100"/>
      <c r="AH353" s="100"/>
      <c r="AI353" s="100"/>
      <c r="AJ353" s="100"/>
      <c r="AK353" s="100"/>
      <c r="AL353" s="100"/>
      <c r="AM353" s="100"/>
      <c r="AN353" s="100"/>
      <c r="AO353" s="100"/>
      <c r="AP353" s="100"/>
      <c r="AQ353" s="100"/>
      <c r="AR353" s="100"/>
      <c r="AS353" s="100"/>
      <c r="AT353" s="100"/>
      <c r="AU353" s="100"/>
    </row>
    <row r="354" spans="10:47">
      <c r="J354" s="100"/>
      <c r="K354" s="100"/>
      <c r="L354" s="100"/>
      <c r="M354" s="100"/>
      <c r="N354" s="100"/>
      <c r="O354" s="100"/>
      <c r="P354" s="100"/>
      <c r="Q354" s="100"/>
      <c r="R354" s="102">
        <f t="shared" si="58"/>
        <v>0</v>
      </c>
      <c r="S354" s="100"/>
      <c r="T354" s="102">
        <f t="shared" si="60"/>
        <v>0</v>
      </c>
      <c r="U354" s="102">
        <f t="shared" si="61"/>
        <v>0</v>
      </c>
      <c r="V354" s="102">
        <f t="shared" si="62"/>
        <v>0</v>
      </c>
      <c r="W354" s="102">
        <f t="shared" si="63"/>
        <v>0</v>
      </c>
      <c r="X354" s="102">
        <f t="shared" si="64"/>
        <v>0</v>
      </c>
      <c r="Y354" s="102">
        <f t="shared" si="57"/>
        <v>0</v>
      </c>
      <c r="Z354" s="100"/>
      <c r="AA354" s="100"/>
      <c r="AB354" s="100"/>
      <c r="AC354" s="100"/>
      <c r="AD354" s="100"/>
      <c r="AE354" s="100"/>
      <c r="AF354" s="100"/>
      <c r="AG354" s="100"/>
      <c r="AH354" s="100"/>
      <c r="AI354" s="100"/>
      <c r="AJ354" s="100"/>
      <c r="AK354" s="100"/>
      <c r="AL354" s="100"/>
      <c r="AM354" s="100"/>
      <c r="AN354" s="100"/>
      <c r="AO354" s="100"/>
      <c r="AP354" s="100"/>
      <c r="AQ354" s="100"/>
      <c r="AR354" s="100"/>
      <c r="AS354" s="100"/>
      <c r="AT354" s="100"/>
      <c r="AU354" s="100"/>
    </row>
    <row r="355" spans="10:47">
      <c r="J355" s="100"/>
      <c r="K355" s="100"/>
      <c r="L355" s="100"/>
      <c r="M355" s="100"/>
      <c r="N355" s="100"/>
      <c r="O355" s="100"/>
      <c r="P355" s="100"/>
      <c r="Q355" s="100"/>
      <c r="R355" s="102">
        <f t="shared" si="58"/>
        <v>0</v>
      </c>
      <c r="S355" s="100"/>
      <c r="T355" s="102">
        <f t="shared" si="60"/>
        <v>0</v>
      </c>
      <c r="U355" s="102">
        <f t="shared" si="61"/>
        <v>0</v>
      </c>
      <c r="V355" s="102">
        <f t="shared" si="62"/>
        <v>0</v>
      </c>
      <c r="W355" s="102">
        <f t="shared" si="63"/>
        <v>0</v>
      </c>
      <c r="X355" s="102">
        <f t="shared" si="64"/>
        <v>0</v>
      </c>
      <c r="Y355" s="102">
        <f t="shared" si="57"/>
        <v>0</v>
      </c>
      <c r="Z355" s="100"/>
      <c r="AA355" s="100"/>
      <c r="AB355" s="100"/>
      <c r="AC355" s="100"/>
      <c r="AD355" s="100"/>
      <c r="AE355" s="100"/>
      <c r="AF355" s="100"/>
      <c r="AG355" s="100"/>
      <c r="AH355" s="100"/>
      <c r="AI355" s="100"/>
      <c r="AJ355" s="100"/>
      <c r="AK355" s="100"/>
      <c r="AL355" s="100"/>
      <c r="AM355" s="100"/>
      <c r="AN355" s="100"/>
      <c r="AO355" s="100"/>
      <c r="AP355" s="100"/>
      <c r="AQ355" s="100"/>
      <c r="AR355" s="100"/>
      <c r="AS355" s="100"/>
      <c r="AT355" s="100"/>
      <c r="AU355" s="100"/>
    </row>
    <row r="356" spans="10:47">
      <c r="J356" s="100"/>
      <c r="K356" s="100"/>
      <c r="L356" s="100"/>
      <c r="M356" s="100"/>
      <c r="N356" s="100"/>
      <c r="O356" s="100"/>
      <c r="P356" s="100"/>
      <c r="Q356" s="100"/>
      <c r="R356" s="102">
        <f t="shared" si="58"/>
        <v>0</v>
      </c>
      <c r="S356" s="100"/>
      <c r="T356" s="102">
        <f t="shared" si="60"/>
        <v>0</v>
      </c>
      <c r="U356" s="102">
        <f t="shared" si="61"/>
        <v>0</v>
      </c>
      <c r="V356" s="102">
        <f t="shared" si="62"/>
        <v>0</v>
      </c>
      <c r="W356" s="102">
        <f t="shared" si="63"/>
        <v>0</v>
      </c>
      <c r="X356" s="102">
        <f t="shared" si="64"/>
        <v>0</v>
      </c>
      <c r="Y356" s="102">
        <f t="shared" si="57"/>
        <v>0</v>
      </c>
      <c r="Z356" s="100"/>
      <c r="AA356" s="100"/>
      <c r="AB356" s="100"/>
      <c r="AC356" s="100"/>
      <c r="AD356" s="100"/>
      <c r="AE356" s="100"/>
      <c r="AF356" s="100"/>
      <c r="AG356" s="100"/>
      <c r="AH356" s="100"/>
      <c r="AI356" s="100"/>
      <c r="AJ356" s="100"/>
      <c r="AK356" s="100"/>
      <c r="AL356" s="100"/>
      <c r="AM356" s="100"/>
      <c r="AN356" s="100"/>
      <c r="AO356" s="100"/>
      <c r="AP356" s="100"/>
      <c r="AQ356" s="100"/>
      <c r="AR356" s="100"/>
      <c r="AS356" s="100"/>
      <c r="AT356" s="100"/>
      <c r="AU356" s="100"/>
    </row>
    <row r="357" spans="10:47">
      <c r="J357" s="100"/>
      <c r="K357" s="100"/>
      <c r="L357" s="100"/>
      <c r="M357" s="100"/>
      <c r="N357" s="100"/>
      <c r="O357" s="100"/>
      <c r="P357" s="100"/>
      <c r="Q357" s="100"/>
      <c r="R357" s="102">
        <f t="shared" si="58"/>
        <v>0</v>
      </c>
      <c r="S357" s="100"/>
      <c r="T357" s="102">
        <f t="shared" si="60"/>
        <v>0</v>
      </c>
      <c r="U357" s="102">
        <f t="shared" si="61"/>
        <v>0</v>
      </c>
      <c r="V357" s="102">
        <f t="shared" si="62"/>
        <v>0</v>
      </c>
      <c r="W357" s="102">
        <f t="shared" si="63"/>
        <v>0</v>
      </c>
      <c r="X357" s="102">
        <f t="shared" si="64"/>
        <v>0</v>
      </c>
      <c r="Y357" s="102">
        <f t="shared" si="57"/>
        <v>0</v>
      </c>
      <c r="Z357" s="100"/>
      <c r="AA357" s="100"/>
      <c r="AB357" s="100"/>
      <c r="AC357" s="100"/>
      <c r="AD357" s="100"/>
      <c r="AE357" s="100"/>
      <c r="AF357" s="100"/>
      <c r="AG357" s="100"/>
      <c r="AH357" s="100"/>
      <c r="AI357" s="100"/>
      <c r="AJ357" s="100"/>
      <c r="AK357" s="100"/>
      <c r="AL357" s="100"/>
      <c r="AM357" s="100"/>
      <c r="AN357" s="100"/>
      <c r="AO357" s="100"/>
      <c r="AP357" s="100"/>
      <c r="AQ357" s="100"/>
      <c r="AR357" s="100"/>
      <c r="AS357" s="100"/>
      <c r="AT357" s="100"/>
      <c r="AU357" s="100"/>
    </row>
    <row r="358" spans="10:47">
      <c r="J358" s="100"/>
      <c r="K358" s="100"/>
      <c r="L358" s="100"/>
      <c r="M358" s="100"/>
      <c r="N358" s="100"/>
      <c r="O358" s="100"/>
      <c r="P358" s="100"/>
      <c r="Q358" s="100"/>
      <c r="R358" s="102">
        <f t="shared" si="58"/>
        <v>0</v>
      </c>
      <c r="S358" s="100"/>
      <c r="T358" s="102">
        <f t="shared" si="60"/>
        <v>0</v>
      </c>
      <c r="U358" s="102">
        <f t="shared" si="61"/>
        <v>0</v>
      </c>
      <c r="V358" s="102">
        <f t="shared" si="62"/>
        <v>0</v>
      </c>
      <c r="W358" s="102">
        <f t="shared" si="63"/>
        <v>0</v>
      </c>
      <c r="X358" s="102">
        <f t="shared" si="64"/>
        <v>0</v>
      </c>
      <c r="Y358" s="102">
        <f t="shared" si="57"/>
        <v>0</v>
      </c>
      <c r="Z358" s="100"/>
      <c r="AA358" s="100"/>
      <c r="AB358" s="100"/>
      <c r="AC358" s="100"/>
      <c r="AD358" s="100"/>
      <c r="AE358" s="100"/>
      <c r="AF358" s="100"/>
      <c r="AG358" s="100"/>
      <c r="AH358" s="100"/>
      <c r="AI358" s="100"/>
      <c r="AJ358" s="100"/>
      <c r="AK358" s="100"/>
      <c r="AL358" s="100"/>
      <c r="AM358" s="100"/>
      <c r="AN358" s="100"/>
      <c r="AO358" s="100"/>
      <c r="AP358" s="100"/>
      <c r="AQ358" s="100"/>
      <c r="AR358" s="100"/>
      <c r="AS358" s="100"/>
      <c r="AT358" s="100"/>
      <c r="AU358" s="100"/>
    </row>
    <row r="359" spans="10:47">
      <c r="J359" s="100"/>
      <c r="K359" s="100"/>
      <c r="L359" s="100"/>
      <c r="M359" s="100"/>
      <c r="N359" s="100"/>
      <c r="O359" s="100"/>
      <c r="P359" s="100"/>
      <c r="Q359" s="100"/>
      <c r="R359" s="102">
        <f t="shared" si="58"/>
        <v>0</v>
      </c>
      <c r="S359" s="100"/>
      <c r="T359" s="102">
        <f t="shared" si="60"/>
        <v>0</v>
      </c>
      <c r="U359" s="102">
        <f t="shared" si="61"/>
        <v>0</v>
      </c>
      <c r="V359" s="102">
        <f t="shared" si="62"/>
        <v>0</v>
      </c>
      <c r="W359" s="102">
        <f t="shared" si="63"/>
        <v>0</v>
      </c>
      <c r="X359" s="102">
        <f t="shared" si="64"/>
        <v>0</v>
      </c>
      <c r="Y359" s="102">
        <f t="shared" si="57"/>
        <v>0</v>
      </c>
      <c r="Z359" s="100"/>
      <c r="AA359" s="100"/>
      <c r="AB359" s="100"/>
      <c r="AC359" s="100"/>
      <c r="AD359" s="100"/>
      <c r="AE359" s="100"/>
      <c r="AF359" s="100"/>
      <c r="AG359" s="100"/>
      <c r="AH359" s="100"/>
      <c r="AI359" s="100"/>
      <c r="AJ359" s="100"/>
      <c r="AK359" s="100"/>
      <c r="AL359" s="100"/>
      <c r="AM359" s="100"/>
      <c r="AN359" s="100"/>
      <c r="AO359" s="100"/>
      <c r="AP359" s="100"/>
      <c r="AQ359" s="100"/>
      <c r="AR359" s="100"/>
      <c r="AS359" s="100"/>
      <c r="AT359" s="100"/>
      <c r="AU359" s="100"/>
    </row>
    <row r="360" spans="10:47">
      <c r="J360" s="100"/>
      <c r="K360" s="100"/>
      <c r="L360" s="100"/>
      <c r="M360" s="100"/>
      <c r="N360" s="100"/>
      <c r="O360" s="100"/>
      <c r="P360" s="100"/>
      <c r="Q360" s="100"/>
      <c r="R360" s="102">
        <f t="shared" si="58"/>
        <v>0</v>
      </c>
      <c r="S360" s="100"/>
      <c r="T360" s="102">
        <f t="shared" si="60"/>
        <v>0</v>
      </c>
      <c r="U360" s="102">
        <f t="shared" si="61"/>
        <v>0</v>
      </c>
      <c r="V360" s="102">
        <f t="shared" si="62"/>
        <v>0</v>
      </c>
      <c r="W360" s="102">
        <f t="shared" si="63"/>
        <v>0</v>
      </c>
      <c r="X360" s="102">
        <f t="shared" si="64"/>
        <v>0</v>
      </c>
      <c r="Y360" s="102">
        <f t="shared" si="57"/>
        <v>0</v>
      </c>
      <c r="Z360" s="100"/>
      <c r="AA360" s="100"/>
      <c r="AB360" s="100"/>
      <c r="AC360" s="100"/>
      <c r="AD360" s="100"/>
      <c r="AE360" s="100"/>
      <c r="AF360" s="100"/>
      <c r="AG360" s="100"/>
      <c r="AH360" s="100"/>
      <c r="AI360" s="100"/>
      <c r="AJ360" s="100"/>
      <c r="AK360" s="100"/>
      <c r="AL360" s="100"/>
      <c r="AM360" s="100"/>
      <c r="AN360" s="100"/>
      <c r="AO360" s="100"/>
      <c r="AP360" s="100"/>
      <c r="AQ360" s="100"/>
      <c r="AR360" s="100"/>
      <c r="AS360" s="100"/>
      <c r="AT360" s="100"/>
      <c r="AU360" s="100"/>
    </row>
    <row r="361" spans="10:47">
      <c r="J361" s="100"/>
      <c r="K361" s="100"/>
      <c r="L361" s="100"/>
      <c r="M361" s="100"/>
      <c r="N361" s="100"/>
      <c r="O361" s="100"/>
      <c r="P361" s="100"/>
      <c r="Q361" s="100"/>
      <c r="R361" s="102">
        <f t="shared" si="58"/>
        <v>0</v>
      </c>
      <c r="S361" s="100"/>
      <c r="T361" s="102">
        <f t="shared" si="60"/>
        <v>0</v>
      </c>
      <c r="U361" s="102">
        <f t="shared" si="61"/>
        <v>0</v>
      </c>
      <c r="V361" s="102">
        <f t="shared" si="62"/>
        <v>0</v>
      </c>
      <c r="W361" s="102">
        <f t="shared" si="63"/>
        <v>0</v>
      </c>
      <c r="X361" s="102">
        <f t="shared" si="64"/>
        <v>0</v>
      </c>
      <c r="Y361" s="102">
        <f t="shared" si="57"/>
        <v>0</v>
      </c>
      <c r="Z361" s="100"/>
      <c r="AA361" s="100"/>
      <c r="AB361" s="100"/>
      <c r="AC361" s="100"/>
      <c r="AD361" s="100"/>
      <c r="AE361" s="100"/>
      <c r="AF361" s="100"/>
      <c r="AG361" s="100"/>
      <c r="AH361" s="100"/>
      <c r="AI361" s="100"/>
      <c r="AJ361" s="100"/>
      <c r="AK361" s="100"/>
      <c r="AL361" s="100"/>
      <c r="AM361" s="100"/>
      <c r="AN361" s="100"/>
      <c r="AO361" s="100"/>
      <c r="AP361" s="100"/>
      <c r="AQ361" s="100"/>
      <c r="AR361" s="100"/>
      <c r="AS361" s="100"/>
      <c r="AT361" s="100"/>
      <c r="AU361" s="100"/>
    </row>
    <row r="362" spans="10:47">
      <c r="J362" s="100"/>
      <c r="K362" s="100"/>
      <c r="L362" s="100"/>
      <c r="M362" s="100"/>
      <c r="N362" s="100"/>
      <c r="O362" s="100"/>
      <c r="P362" s="100"/>
      <c r="Q362" s="100"/>
      <c r="R362" s="102">
        <f t="shared" si="58"/>
        <v>0</v>
      </c>
      <c r="S362" s="100"/>
      <c r="T362" s="102">
        <f t="shared" si="60"/>
        <v>0</v>
      </c>
      <c r="U362" s="102">
        <f t="shared" si="61"/>
        <v>0</v>
      </c>
      <c r="V362" s="102">
        <f t="shared" si="62"/>
        <v>0</v>
      </c>
      <c r="W362" s="102">
        <f t="shared" si="63"/>
        <v>0</v>
      </c>
      <c r="X362" s="102">
        <f t="shared" si="64"/>
        <v>0</v>
      </c>
      <c r="Y362" s="102">
        <f t="shared" si="57"/>
        <v>0</v>
      </c>
      <c r="Z362" s="100"/>
      <c r="AA362" s="100"/>
      <c r="AB362" s="100"/>
      <c r="AC362" s="100"/>
      <c r="AD362" s="100"/>
      <c r="AE362" s="100"/>
      <c r="AF362" s="100"/>
      <c r="AG362" s="100"/>
      <c r="AH362" s="100"/>
      <c r="AI362" s="100"/>
      <c r="AJ362" s="100"/>
      <c r="AK362" s="100"/>
      <c r="AL362" s="100"/>
      <c r="AM362" s="100"/>
      <c r="AN362" s="100"/>
      <c r="AO362" s="100"/>
      <c r="AP362" s="100"/>
      <c r="AQ362" s="100"/>
      <c r="AR362" s="100"/>
      <c r="AS362" s="100"/>
      <c r="AT362" s="100"/>
      <c r="AU362" s="100"/>
    </row>
    <row r="363" spans="10:47">
      <c r="J363" s="100"/>
      <c r="K363" s="100"/>
      <c r="L363" s="100"/>
      <c r="M363" s="100"/>
      <c r="N363" s="100"/>
      <c r="O363" s="100"/>
      <c r="P363" s="100"/>
      <c r="Q363" s="100"/>
      <c r="R363" s="102">
        <f t="shared" si="58"/>
        <v>0</v>
      </c>
      <c r="S363" s="100"/>
      <c r="T363" s="102">
        <f t="shared" si="60"/>
        <v>0</v>
      </c>
      <c r="U363" s="102">
        <f t="shared" si="61"/>
        <v>0</v>
      </c>
      <c r="V363" s="102">
        <f t="shared" si="62"/>
        <v>0</v>
      </c>
      <c r="W363" s="102">
        <f t="shared" si="63"/>
        <v>0</v>
      </c>
      <c r="X363" s="102">
        <f t="shared" si="64"/>
        <v>0</v>
      </c>
      <c r="Y363" s="102">
        <f t="shared" si="57"/>
        <v>0</v>
      </c>
      <c r="Z363" s="100"/>
      <c r="AA363" s="100"/>
      <c r="AB363" s="100"/>
      <c r="AC363" s="100"/>
      <c r="AD363" s="100"/>
      <c r="AE363" s="100"/>
      <c r="AF363" s="100"/>
      <c r="AG363" s="100"/>
      <c r="AH363" s="100"/>
      <c r="AI363" s="100"/>
      <c r="AJ363" s="100"/>
      <c r="AK363" s="100"/>
      <c r="AL363" s="100"/>
      <c r="AM363" s="100"/>
      <c r="AN363" s="100"/>
      <c r="AO363" s="100"/>
      <c r="AP363" s="100"/>
      <c r="AQ363" s="100"/>
      <c r="AR363" s="100"/>
      <c r="AS363" s="100"/>
      <c r="AT363" s="100"/>
      <c r="AU363" s="100"/>
    </row>
    <row r="364" spans="10:47">
      <c r="J364" s="100"/>
      <c r="K364" s="100"/>
      <c r="L364" s="100"/>
      <c r="M364" s="100"/>
      <c r="N364" s="100"/>
      <c r="O364" s="100"/>
      <c r="P364" s="100"/>
      <c r="Q364" s="100"/>
      <c r="R364" s="102">
        <f t="shared" si="58"/>
        <v>0</v>
      </c>
      <c r="S364" s="100"/>
      <c r="T364" s="102">
        <f t="shared" si="60"/>
        <v>0</v>
      </c>
      <c r="U364" s="102">
        <f t="shared" si="61"/>
        <v>0</v>
      </c>
      <c r="V364" s="102">
        <f t="shared" si="62"/>
        <v>0</v>
      </c>
      <c r="W364" s="102">
        <f t="shared" si="63"/>
        <v>0</v>
      </c>
      <c r="X364" s="102">
        <f t="shared" si="64"/>
        <v>0</v>
      </c>
      <c r="Y364" s="102">
        <f t="shared" si="57"/>
        <v>0</v>
      </c>
      <c r="Z364" s="100"/>
      <c r="AA364" s="100"/>
      <c r="AB364" s="100"/>
      <c r="AC364" s="100"/>
      <c r="AD364" s="100"/>
      <c r="AE364" s="100"/>
      <c r="AF364" s="100"/>
      <c r="AG364" s="100"/>
      <c r="AH364" s="100"/>
      <c r="AI364" s="100"/>
      <c r="AJ364" s="100"/>
      <c r="AK364" s="100"/>
      <c r="AL364" s="100"/>
      <c r="AM364" s="100"/>
      <c r="AN364" s="100"/>
      <c r="AO364" s="100"/>
      <c r="AP364" s="100"/>
      <c r="AQ364" s="100"/>
      <c r="AR364" s="100"/>
      <c r="AS364" s="100"/>
      <c r="AT364" s="100"/>
      <c r="AU364" s="100"/>
    </row>
    <row r="365" spans="10:47">
      <c r="J365" s="100"/>
      <c r="K365" s="100"/>
      <c r="L365" s="100"/>
      <c r="M365" s="100"/>
      <c r="N365" s="100"/>
      <c r="O365" s="100"/>
      <c r="P365" s="100"/>
      <c r="Q365" s="100"/>
      <c r="R365" s="102">
        <f t="shared" si="58"/>
        <v>0</v>
      </c>
      <c r="S365" s="100"/>
      <c r="T365" s="102">
        <f t="shared" si="60"/>
        <v>0</v>
      </c>
      <c r="U365" s="102">
        <f t="shared" si="61"/>
        <v>0</v>
      </c>
      <c r="V365" s="102">
        <f t="shared" si="62"/>
        <v>0</v>
      </c>
      <c r="W365" s="102">
        <f t="shared" si="63"/>
        <v>0</v>
      </c>
      <c r="X365" s="102">
        <f t="shared" si="64"/>
        <v>0</v>
      </c>
      <c r="Y365" s="102">
        <f t="shared" si="57"/>
        <v>0</v>
      </c>
      <c r="Z365" s="100"/>
      <c r="AA365" s="100"/>
      <c r="AB365" s="100"/>
      <c r="AC365" s="100"/>
      <c r="AD365" s="100"/>
      <c r="AE365" s="100"/>
      <c r="AF365" s="100"/>
      <c r="AG365" s="100"/>
      <c r="AH365" s="100"/>
      <c r="AI365" s="100"/>
      <c r="AJ365" s="100"/>
      <c r="AK365" s="100"/>
      <c r="AL365" s="100"/>
      <c r="AM365" s="100"/>
      <c r="AN365" s="100"/>
      <c r="AO365" s="100"/>
      <c r="AP365" s="100"/>
      <c r="AQ365" s="100"/>
      <c r="AR365" s="100"/>
      <c r="AS365" s="100"/>
      <c r="AT365" s="100"/>
      <c r="AU365" s="100"/>
    </row>
    <row r="366" spans="10:47">
      <c r="J366" s="100"/>
      <c r="K366" s="100"/>
      <c r="L366" s="100"/>
      <c r="M366" s="100"/>
      <c r="N366" s="100"/>
      <c r="O366" s="100"/>
      <c r="P366" s="100"/>
      <c r="Q366" s="100"/>
      <c r="R366" s="102">
        <f t="shared" si="58"/>
        <v>0</v>
      </c>
      <c r="S366" s="100"/>
      <c r="T366" s="102">
        <f t="shared" si="60"/>
        <v>0</v>
      </c>
      <c r="U366" s="102">
        <f t="shared" si="61"/>
        <v>0</v>
      </c>
      <c r="V366" s="102">
        <f t="shared" si="62"/>
        <v>0</v>
      </c>
      <c r="W366" s="102">
        <f t="shared" si="63"/>
        <v>0</v>
      </c>
      <c r="X366" s="102">
        <f t="shared" si="64"/>
        <v>0</v>
      </c>
      <c r="Y366" s="102">
        <f t="shared" si="57"/>
        <v>0</v>
      </c>
      <c r="Z366" s="100"/>
      <c r="AA366" s="100"/>
      <c r="AB366" s="100"/>
      <c r="AC366" s="100"/>
      <c r="AD366" s="100"/>
      <c r="AE366" s="100"/>
      <c r="AF366" s="100"/>
      <c r="AG366" s="100"/>
      <c r="AH366" s="100"/>
      <c r="AI366" s="100"/>
      <c r="AJ366" s="100"/>
      <c r="AK366" s="100"/>
      <c r="AL366" s="100"/>
      <c r="AM366" s="100"/>
      <c r="AN366" s="100"/>
      <c r="AO366" s="100"/>
      <c r="AP366" s="100"/>
      <c r="AQ366" s="100"/>
      <c r="AR366" s="100"/>
      <c r="AS366" s="100"/>
      <c r="AT366" s="100"/>
      <c r="AU366" s="100"/>
    </row>
    <row r="367" spans="10:47">
      <c r="J367" s="100"/>
      <c r="K367" s="100"/>
      <c r="L367" s="100"/>
      <c r="M367" s="100"/>
      <c r="N367" s="100"/>
      <c r="O367" s="100"/>
      <c r="P367" s="100"/>
      <c r="Q367" s="100"/>
      <c r="R367" s="102">
        <f t="shared" si="58"/>
        <v>0</v>
      </c>
      <c r="S367" s="100"/>
      <c r="T367" s="102">
        <f t="shared" si="60"/>
        <v>0</v>
      </c>
      <c r="U367" s="102">
        <f t="shared" si="61"/>
        <v>0</v>
      </c>
      <c r="V367" s="102">
        <f t="shared" si="62"/>
        <v>0</v>
      </c>
      <c r="W367" s="102">
        <f t="shared" si="63"/>
        <v>0</v>
      </c>
      <c r="X367" s="102">
        <f t="shared" si="64"/>
        <v>0</v>
      </c>
      <c r="Y367" s="102">
        <f t="shared" si="57"/>
        <v>0</v>
      </c>
      <c r="Z367" s="100"/>
      <c r="AA367" s="100"/>
      <c r="AB367" s="100"/>
      <c r="AC367" s="100"/>
      <c r="AD367" s="100"/>
      <c r="AE367" s="100"/>
      <c r="AF367" s="100"/>
      <c r="AG367" s="100"/>
      <c r="AH367" s="100"/>
      <c r="AI367" s="100"/>
      <c r="AJ367" s="100"/>
      <c r="AK367" s="100"/>
      <c r="AL367" s="100"/>
      <c r="AM367" s="100"/>
      <c r="AN367" s="100"/>
      <c r="AO367" s="100"/>
      <c r="AP367" s="100"/>
      <c r="AQ367" s="100"/>
      <c r="AR367" s="100"/>
      <c r="AS367" s="100"/>
      <c r="AT367" s="100"/>
      <c r="AU367" s="100"/>
    </row>
    <row r="368" spans="10:47">
      <c r="J368" s="100"/>
      <c r="K368" s="100"/>
      <c r="L368" s="100"/>
      <c r="M368" s="100"/>
      <c r="N368" s="100"/>
      <c r="O368" s="100"/>
      <c r="P368" s="100"/>
      <c r="Q368" s="100"/>
      <c r="R368" s="102">
        <f t="shared" si="58"/>
        <v>0</v>
      </c>
      <c r="S368" s="100"/>
      <c r="T368" s="102">
        <f t="shared" si="60"/>
        <v>0</v>
      </c>
      <c r="U368" s="102">
        <f t="shared" si="61"/>
        <v>0</v>
      </c>
      <c r="V368" s="102">
        <f t="shared" si="62"/>
        <v>0</v>
      </c>
      <c r="W368" s="102">
        <f t="shared" si="63"/>
        <v>0</v>
      </c>
      <c r="X368" s="102">
        <f t="shared" si="64"/>
        <v>0</v>
      </c>
      <c r="Y368" s="102">
        <f t="shared" si="57"/>
        <v>0</v>
      </c>
      <c r="Z368" s="100"/>
      <c r="AA368" s="100"/>
      <c r="AB368" s="100"/>
      <c r="AC368" s="100"/>
      <c r="AD368" s="100"/>
      <c r="AE368" s="100"/>
      <c r="AF368" s="100"/>
      <c r="AG368" s="100"/>
      <c r="AH368" s="100"/>
      <c r="AI368" s="100"/>
      <c r="AJ368" s="100"/>
      <c r="AK368" s="100"/>
      <c r="AL368" s="100"/>
      <c r="AM368" s="100"/>
      <c r="AN368" s="100"/>
      <c r="AO368" s="100"/>
      <c r="AP368" s="100"/>
      <c r="AQ368" s="100"/>
      <c r="AR368" s="100"/>
      <c r="AS368" s="100"/>
      <c r="AT368" s="100"/>
      <c r="AU368" s="100"/>
    </row>
    <row r="369" spans="10:47">
      <c r="J369" s="100"/>
      <c r="K369" s="100"/>
      <c r="L369" s="100"/>
      <c r="M369" s="100"/>
      <c r="N369" s="100"/>
      <c r="O369" s="100"/>
      <c r="P369" s="100"/>
      <c r="Q369" s="100"/>
      <c r="R369" s="102">
        <f t="shared" si="58"/>
        <v>0</v>
      </c>
      <c r="S369" s="100"/>
      <c r="T369" s="102">
        <f t="shared" si="60"/>
        <v>0</v>
      </c>
      <c r="U369" s="102">
        <f t="shared" si="61"/>
        <v>0</v>
      </c>
      <c r="V369" s="102">
        <f t="shared" si="62"/>
        <v>0</v>
      </c>
      <c r="W369" s="102">
        <f t="shared" si="63"/>
        <v>0</v>
      </c>
      <c r="X369" s="102">
        <f t="shared" si="64"/>
        <v>0</v>
      </c>
      <c r="Y369" s="102">
        <f t="shared" si="57"/>
        <v>0</v>
      </c>
      <c r="Z369" s="100"/>
      <c r="AA369" s="100"/>
      <c r="AB369" s="100"/>
      <c r="AC369" s="100"/>
      <c r="AD369" s="100"/>
      <c r="AE369" s="100"/>
      <c r="AF369" s="100"/>
      <c r="AG369" s="100"/>
      <c r="AH369" s="100"/>
      <c r="AI369" s="100"/>
      <c r="AJ369" s="100"/>
      <c r="AK369" s="100"/>
      <c r="AL369" s="100"/>
      <c r="AM369" s="100"/>
      <c r="AN369" s="100"/>
      <c r="AO369" s="100"/>
      <c r="AP369" s="100"/>
      <c r="AQ369" s="100"/>
      <c r="AR369" s="100"/>
      <c r="AS369" s="100"/>
      <c r="AT369" s="100"/>
      <c r="AU369" s="100"/>
    </row>
    <row r="370" spans="10:47">
      <c r="J370" s="100"/>
      <c r="K370" s="100"/>
      <c r="L370" s="100"/>
      <c r="M370" s="100"/>
      <c r="N370" s="100"/>
      <c r="O370" s="100"/>
      <c r="P370" s="100"/>
      <c r="Q370" s="100"/>
      <c r="R370" s="102">
        <f t="shared" si="58"/>
        <v>0</v>
      </c>
      <c r="S370" s="100"/>
      <c r="T370" s="102">
        <f t="shared" si="60"/>
        <v>0</v>
      </c>
      <c r="U370" s="102">
        <f t="shared" si="61"/>
        <v>0</v>
      </c>
      <c r="V370" s="102">
        <f t="shared" si="62"/>
        <v>0</v>
      </c>
      <c r="W370" s="102">
        <f t="shared" si="63"/>
        <v>0</v>
      </c>
      <c r="X370" s="102">
        <f t="shared" si="64"/>
        <v>0</v>
      </c>
      <c r="Y370" s="102">
        <f t="shared" si="57"/>
        <v>0</v>
      </c>
      <c r="Z370" s="100"/>
      <c r="AA370" s="100"/>
      <c r="AB370" s="100"/>
      <c r="AC370" s="100"/>
      <c r="AD370" s="100"/>
      <c r="AE370" s="100"/>
      <c r="AF370" s="100"/>
      <c r="AG370" s="100"/>
      <c r="AH370" s="100"/>
      <c r="AI370" s="100"/>
      <c r="AJ370" s="100"/>
      <c r="AK370" s="100"/>
      <c r="AL370" s="100"/>
      <c r="AM370" s="100"/>
      <c r="AN370" s="100"/>
      <c r="AO370" s="100"/>
      <c r="AP370" s="100"/>
      <c r="AQ370" s="100"/>
      <c r="AR370" s="100"/>
      <c r="AS370" s="100"/>
      <c r="AT370" s="100"/>
      <c r="AU370" s="100"/>
    </row>
    <row r="371" spans="10:47">
      <c r="J371" s="100"/>
      <c r="K371" s="100"/>
      <c r="L371" s="100"/>
      <c r="M371" s="100"/>
      <c r="N371" s="100"/>
      <c r="O371" s="100"/>
      <c r="P371" s="100"/>
      <c r="Q371" s="100"/>
      <c r="R371" s="102">
        <f t="shared" si="58"/>
        <v>0</v>
      </c>
      <c r="S371" s="100"/>
      <c r="T371" s="102">
        <f t="shared" si="60"/>
        <v>0</v>
      </c>
      <c r="U371" s="102">
        <f t="shared" si="61"/>
        <v>0</v>
      </c>
      <c r="V371" s="102">
        <f t="shared" si="62"/>
        <v>0</v>
      </c>
      <c r="W371" s="102">
        <f t="shared" si="63"/>
        <v>0</v>
      </c>
      <c r="X371" s="102">
        <f t="shared" si="64"/>
        <v>0</v>
      </c>
      <c r="Y371" s="102">
        <f t="shared" si="57"/>
        <v>0</v>
      </c>
      <c r="Z371" s="100"/>
      <c r="AA371" s="100"/>
      <c r="AB371" s="100"/>
      <c r="AC371" s="100"/>
      <c r="AD371" s="100"/>
      <c r="AE371" s="100"/>
      <c r="AF371" s="100"/>
      <c r="AG371" s="100"/>
      <c r="AH371" s="100"/>
      <c r="AI371" s="100"/>
      <c r="AJ371" s="100"/>
      <c r="AK371" s="100"/>
      <c r="AL371" s="100"/>
      <c r="AM371" s="100"/>
      <c r="AN371" s="100"/>
      <c r="AO371" s="100"/>
      <c r="AP371" s="100"/>
      <c r="AQ371" s="100"/>
      <c r="AR371" s="100"/>
      <c r="AS371" s="100"/>
      <c r="AT371" s="100"/>
      <c r="AU371" s="100"/>
    </row>
    <row r="372" spans="10:47">
      <c r="J372" s="100"/>
      <c r="K372" s="100"/>
      <c r="L372" s="100"/>
      <c r="M372" s="100"/>
      <c r="N372" s="100"/>
      <c r="O372" s="100"/>
      <c r="P372" s="100"/>
      <c r="Q372" s="100"/>
      <c r="R372" s="102">
        <f t="shared" si="58"/>
        <v>0</v>
      </c>
      <c r="S372" s="100"/>
      <c r="T372" s="102">
        <f t="shared" si="60"/>
        <v>0</v>
      </c>
      <c r="U372" s="102">
        <f t="shared" si="61"/>
        <v>0</v>
      </c>
      <c r="V372" s="102">
        <f t="shared" si="62"/>
        <v>0</v>
      </c>
      <c r="W372" s="102">
        <f t="shared" si="63"/>
        <v>0</v>
      </c>
      <c r="X372" s="102">
        <f t="shared" si="64"/>
        <v>0</v>
      </c>
      <c r="Y372" s="102">
        <f t="shared" si="57"/>
        <v>0</v>
      </c>
      <c r="Z372" s="100"/>
      <c r="AA372" s="100"/>
      <c r="AB372" s="100"/>
      <c r="AC372" s="100"/>
      <c r="AD372" s="100"/>
      <c r="AE372" s="100"/>
      <c r="AF372" s="100"/>
      <c r="AG372" s="100"/>
      <c r="AH372" s="100"/>
      <c r="AI372" s="100"/>
      <c r="AJ372" s="100"/>
      <c r="AK372" s="100"/>
      <c r="AL372" s="100"/>
      <c r="AM372" s="100"/>
      <c r="AN372" s="100"/>
      <c r="AO372" s="100"/>
      <c r="AP372" s="100"/>
      <c r="AQ372" s="100"/>
      <c r="AR372" s="100"/>
      <c r="AS372" s="100"/>
      <c r="AT372" s="100"/>
      <c r="AU372" s="100"/>
    </row>
    <row r="373" spans="10:47">
      <c r="J373" s="100"/>
      <c r="K373" s="100"/>
      <c r="L373" s="100"/>
      <c r="M373" s="100"/>
      <c r="N373" s="100"/>
      <c r="O373" s="100"/>
      <c r="P373" s="100"/>
      <c r="Q373" s="100"/>
      <c r="R373" s="102">
        <f t="shared" si="58"/>
        <v>0</v>
      </c>
      <c r="S373" s="100"/>
      <c r="T373" s="102">
        <f t="shared" si="60"/>
        <v>0</v>
      </c>
      <c r="U373" s="102">
        <f t="shared" si="61"/>
        <v>0</v>
      </c>
      <c r="V373" s="102">
        <f t="shared" si="62"/>
        <v>0</v>
      </c>
      <c r="W373" s="102">
        <f t="shared" si="63"/>
        <v>0</v>
      </c>
      <c r="X373" s="102">
        <f t="shared" si="64"/>
        <v>0</v>
      </c>
      <c r="Y373" s="102">
        <f t="shared" si="57"/>
        <v>0</v>
      </c>
      <c r="Z373" s="100"/>
      <c r="AA373" s="100"/>
      <c r="AB373" s="100"/>
      <c r="AC373" s="100"/>
      <c r="AD373" s="100"/>
      <c r="AE373" s="100"/>
      <c r="AF373" s="100"/>
      <c r="AG373" s="100"/>
      <c r="AH373" s="100"/>
      <c r="AI373" s="100"/>
      <c r="AJ373" s="100"/>
      <c r="AK373" s="100"/>
      <c r="AL373" s="100"/>
      <c r="AM373" s="100"/>
      <c r="AN373" s="100"/>
      <c r="AO373" s="100"/>
      <c r="AP373" s="100"/>
      <c r="AQ373" s="100"/>
      <c r="AR373" s="100"/>
      <c r="AS373" s="100"/>
      <c r="AT373" s="100"/>
      <c r="AU373" s="100"/>
    </row>
    <row r="374" spans="10:47">
      <c r="J374" s="100"/>
      <c r="K374" s="100"/>
      <c r="L374" s="100"/>
      <c r="M374" s="100"/>
      <c r="N374" s="100"/>
      <c r="O374" s="100"/>
      <c r="P374" s="100"/>
      <c r="Q374" s="100"/>
      <c r="R374" s="102">
        <f t="shared" si="58"/>
        <v>0</v>
      </c>
      <c r="S374" s="100"/>
      <c r="T374" s="102">
        <f t="shared" si="60"/>
        <v>0</v>
      </c>
      <c r="U374" s="102">
        <f t="shared" si="61"/>
        <v>0</v>
      </c>
      <c r="V374" s="102">
        <f t="shared" si="62"/>
        <v>0</v>
      </c>
      <c r="W374" s="102">
        <f t="shared" si="63"/>
        <v>0</v>
      </c>
      <c r="X374" s="102">
        <f t="shared" si="64"/>
        <v>0</v>
      </c>
      <c r="Y374" s="102">
        <f t="shared" si="57"/>
        <v>0</v>
      </c>
      <c r="Z374" s="100"/>
      <c r="AA374" s="100"/>
      <c r="AB374" s="100"/>
      <c r="AC374" s="100"/>
      <c r="AD374" s="100"/>
      <c r="AE374" s="100"/>
      <c r="AF374" s="100"/>
      <c r="AG374" s="100"/>
      <c r="AH374" s="100"/>
      <c r="AI374" s="100"/>
      <c r="AJ374" s="100"/>
      <c r="AK374" s="100"/>
      <c r="AL374" s="100"/>
      <c r="AM374" s="100"/>
      <c r="AN374" s="100"/>
      <c r="AO374" s="100"/>
      <c r="AP374" s="100"/>
      <c r="AQ374" s="100"/>
      <c r="AR374" s="100"/>
      <c r="AS374" s="100"/>
      <c r="AT374" s="100"/>
      <c r="AU374" s="100"/>
    </row>
    <row r="375" spans="10:47">
      <c r="J375" s="100"/>
      <c r="K375" s="100"/>
      <c r="L375" s="100"/>
      <c r="M375" s="100"/>
      <c r="N375" s="100"/>
      <c r="O375" s="100"/>
      <c r="P375" s="100"/>
      <c r="Q375" s="100"/>
      <c r="R375" s="102">
        <f t="shared" si="58"/>
        <v>0</v>
      </c>
      <c r="S375" s="100"/>
      <c r="T375" s="102">
        <f t="shared" si="60"/>
        <v>0</v>
      </c>
      <c r="U375" s="102">
        <f t="shared" si="61"/>
        <v>0</v>
      </c>
      <c r="V375" s="102">
        <f t="shared" si="62"/>
        <v>0</v>
      </c>
      <c r="W375" s="102">
        <f t="shared" si="63"/>
        <v>0</v>
      </c>
      <c r="X375" s="102">
        <f t="shared" si="64"/>
        <v>0</v>
      </c>
      <c r="Y375" s="102">
        <f t="shared" si="57"/>
        <v>0</v>
      </c>
      <c r="Z375" s="100"/>
      <c r="AA375" s="100"/>
      <c r="AB375" s="100"/>
      <c r="AC375" s="100"/>
      <c r="AD375" s="100"/>
      <c r="AE375" s="100"/>
      <c r="AF375" s="100"/>
      <c r="AG375" s="100"/>
      <c r="AH375" s="100"/>
      <c r="AI375" s="100"/>
      <c r="AJ375" s="100"/>
      <c r="AK375" s="100"/>
      <c r="AL375" s="100"/>
      <c r="AM375" s="100"/>
      <c r="AN375" s="100"/>
      <c r="AO375" s="100"/>
      <c r="AP375" s="100"/>
      <c r="AQ375" s="100"/>
      <c r="AR375" s="100"/>
      <c r="AS375" s="100"/>
      <c r="AT375" s="100"/>
      <c r="AU375" s="100"/>
    </row>
    <row r="376" spans="10:47">
      <c r="J376" s="100"/>
      <c r="K376" s="100"/>
      <c r="L376" s="100"/>
      <c r="M376" s="100"/>
      <c r="N376" s="100"/>
      <c r="O376" s="100"/>
      <c r="P376" s="100"/>
      <c r="Q376" s="100"/>
      <c r="R376" s="102">
        <f t="shared" si="58"/>
        <v>0</v>
      </c>
      <c r="S376" s="100"/>
      <c r="T376" s="102">
        <f t="shared" si="60"/>
        <v>0</v>
      </c>
      <c r="U376" s="102">
        <f t="shared" si="61"/>
        <v>0</v>
      </c>
      <c r="V376" s="102">
        <f t="shared" si="62"/>
        <v>0</v>
      </c>
      <c r="W376" s="102">
        <f t="shared" si="63"/>
        <v>0</v>
      </c>
      <c r="X376" s="102">
        <f t="shared" si="64"/>
        <v>0</v>
      </c>
      <c r="Y376" s="102">
        <f t="shared" si="57"/>
        <v>0</v>
      </c>
      <c r="Z376" s="100"/>
      <c r="AA376" s="100"/>
      <c r="AB376" s="100"/>
      <c r="AC376" s="100"/>
      <c r="AD376" s="100"/>
      <c r="AE376" s="100"/>
      <c r="AF376" s="100"/>
      <c r="AG376" s="100"/>
      <c r="AH376" s="100"/>
      <c r="AI376" s="100"/>
      <c r="AJ376" s="100"/>
      <c r="AK376" s="100"/>
      <c r="AL376" s="100"/>
      <c r="AM376" s="100"/>
      <c r="AN376" s="100"/>
      <c r="AO376" s="100"/>
      <c r="AP376" s="100"/>
      <c r="AQ376" s="100"/>
      <c r="AR376" s="100"/>
      <c r="AS376" s="100"/>
      <c r="AT376" s="100"/>
      <c r="AU376" s="100"/>
    </row>
    <row r="377" spans="10:47">
      <c r="J377" s="100"/>
      <c r="K377" s="100"/>
      <c r="L377" s="100"/>
      <c r="M377" s="100"/>
      <c r="N377" s="100"/>
      <c r="O377" s="100"/>
      <c r="P377" s="100"/>
      <c r="Q377" s="100"/>
      <c r="R377" s="102">
        <f t="shared" si="58"/>
        <v>0</v>
      </c>
      <c r="S377" s="100"/>
      <c r="T377" s="102">
        <f t="shared" si="60"/>
        <v>0</v>
      </c>
      <c r="U377" s="102">
        <f t="shared" si="61"/>
        <v>0</v>
      </c>
      <c r="V377" s="102">
        <f t="shared" si="62"/>
        <v>0</v>
      </c>
      <c r="W377" s="102">
        <f t="shared" si="63"/>
        <v>0</v>
      </c>
      <c r="X377" s="102">
        <f t="shared" si="64"/>
        <v>0</v>
      </c>
      <c r="Y377" s="102">
        <f t="shared" si="57"/>
        <v>0</v>
      </c>
      <c r="Z377" s="100"/>
      <c r="AA377" s="100"/>
      <c r="AB377" s="100"/>
      <c r="AC377" s="100"/>
      <c r="AD377" s="100"/>
      <c r="AE377" s="100"/>
      <c r="AF377" s="100"/>
      <c r="AG377" s="100"/>
      <c r="AH377" s="100"/>
      <c r="AI377" s="100"/>
      <c r="AJ377" s="100"/>
      <c r="AK377" s="100"/>
      <c r="AL377" s="100"/>
      <c r="AM377" s="100"/>
      <c r="AN377" s="100"/>
      <c r="AO377" s="100"/>
      <c r="AP377" s="100"/>
      <c r="AQ377" s="100"/>
      <c r="AR377" s="100"/>
      <c r="AS377" s="100"/>
      <c r="AT377" s="100"/>
      <c r="AU377" s="100"/>
    </row>
    <row r="378" spans="10:47">
      <c r="J378" s="100"/>
      <c r="K378" s="100"/>
      <c r="L378" s="100"/>
      <c r="M378" s="100"/>
      <c r="N378" s="100"/>
      <c r="O378" s="100"/>
      <c r="P378" s="100"/>
      <c r="Q378" s="100"/>
      <c r="R378" s="102">
        <f t="shared" si="58"/>
        <v>0</v>
      </c>
      <c r="S378" s="100"/>
      <c r="T378" s="102">
        <f t="shared" si="60"/>
        <v>0</v>
      </c>
      <c r="U378" s="102">
        <f t="shared" si="61"/>
        <v>0</v>
      </c>
      <c r="V378" s="102">
        <f t="shared" si="62"/>
        <v>0</v>
      </c>
      <c r="W378" s="102">
        <f t="shared" si="63"/>
        <v>0</v>
      </c>
      <c r="X378" s="100"/>
      <c r="Y378" s="102">
        <f t="shared" si="57"/>
        <v>0</v>
      </c>
      <c r="Z378" s="100"/>
      <c r="AA378" s="100"/>
      <c r="AB378" s="100"/>
      <c r="AC378" s="100"/>
      <c r="AD378" s="100"/>
      <c r="AE378" s="100"/>
      <c r="AF378" s="100"/>
      <c r="AG378" s="100"/>
      <c r="AH378" s="100"/>
      <c r="AI378" s="100"/>
      <c r="AJ378" s="100"/>
      <c r="AK378" s="100"/>
      <c r="AL378" s="100"/>
      <c r="AM378" s="100"/>
      <c r="AN378" s="100"/>
      <c r="AO378" s="100"/>
      <c r="AP378" s="100"/>
      <c r="AQ378" s="100"/>
      <c r="AR378" s="100"/>
      <c r="AS378" s="100"/>
      <c r="AT378" s="100"/>
      <c r="AU378" s="100"/>
    </row>
    <row r="379" spans="10:47">
      <c r="J379" s="100"/>
      <c r="K379" s="100"/>
      <c r="L379" s="100"/>
      <c r="M379" s="100"/>
      <c r="N379" s="100"/>
      <c r="O379" s="100"/>
      <c r="P379" s="100"/>
      <c r="Q379" s="100"/>
      <c r="R379" s="102">
        <f t="shared" si="58"/>
        <v>0</v>
      </c>
      <c r="S379" s="100"/>
      <c r="T379" s="102">
        <f t="shared" si="60"/>
        <v>0</v>
      </c>
      <c r="U379" s="102">
        <f t="shared" si="61"/>
        <v>0</v>
      </c>
      <c r="V379" s="102">
        <f t="shared" si="62"/>
        <v>0</v>
      </c>
      <c r="W379" s="102">
        <f t="shared" si="63"/>
        <v>0</v>
      </c>
      <c r="X379" s="100"/>
      <c r="Y379" s="102">
        <f t="shared" si="57"/>
        <v>0</v>
      </c>
      <c r="Z379" s="100"/>
      <c r="AA379" s="100"/>
      <c r="AB379" s="100"/>
      <c r="AC379" s="100"/>
      <c r="AD379" s="100"/>
      <c r="AE379" s="100"/>
      <c r="AF379" s="100"/>
      <c r="AG379" s="100"/>
      <c r="AH379" s="100"/>
      <c r="AI379" s="100"/>
      <c r="AJ379" s="100"/>
      <c r="AK379" s="100"/>
      <c r="AL379" s="100"/>
      <c r="AM379" s="100"/>
      <c r="AN379" s="100"/>
      <c r="AO379" s="100"/>
      <c r="AP379" s="100"/>
      <c r="AQ379" s="100"/>
      <c r="AR379" s="100"/>
      <c r="AS379" s="100"/>
      <c r="AT379" s="100"/>
      <c r="AU379" s="100"/>
    </row>
    <row r="380" spans="10:47">
      <c r="J380" s="100"/>
      <c r="K380" s="100"/>
      <c r="L380" s="100"/>
      <c r="M380" s="100"/>
      <c r="N380" s="100"/>
      <c r="O380" s="100"/>
      <c r="P380" s="100"/>
      <c r="Q380" s="100"/>
      <c r="R380" s="102">
        <f t="shared" si="58"/>
        <v>0</v>
      </c>
      <c r="S380" s="100"/>
      <c r="T380" s="102">
        <f t="shared" si="60"/>
        <v>0</v>
      </c>
      <c r="U380" s="102">
        <f t="shared" si="61"/>
        <v>0</v>
      </c>
      <c r="V380" s="102">
        <f t="shared" si="62"/>
        <v>0</v>
      </c>
      <c r="W380" s="102">
        <f t="shared" si="63"/>
        <v>0</v>
      </c>
      <c r="X380" s="100"/>
      <c r="Y380" s="102">
        <f t="shared" si="57"/>
        <v>0</v>
      </c>
      <c r="Z380" s="100"/>
      <c r="AA380" s="100"/>
      <c r="AB380" s="100"/>
      <c r="AC380" s="100"/>
      <c r="AD380" s="100"/>
      <c r="AE380" s="100"/>
      <c r="AF380" s="100"/>
      <c r="AG380" s="100"/>
      <c r="AH380" s="100"/>
      <c r="AI380" s="100"/>
      <c r="AJ380" s="100"/>
      <c r="AK380" s="100"/>
      <c r="AL380" s="100"/>
      <c r="AM380" s="100"/>
      <c r="AN380" s="100"/>
      <c r="AO380" s="100"/>
      <c r="AP380" s="100"/>
      <c r="AQ380" s="100"/>
      <c r="AR380" s="100"/>
      <c r="AS380" s="100"/>
      <c r="AT380" s="100"/>
      <c r="AU380" s="100"/>
    </row>
    <row r="381" spans="10:47">
      <c r="J381" s="100"/>
      <c r="K381" s="100"/>
      <c r="L381" s="100"/>
      <c r="M381" s="100"/>
      <c r="N381" s="100"/>
      <c r="O381" s="100"/>
      <c r="P381" s="100"/>
      <c r="Q381" s="100"/>
      <c r="R381" s="102">
        <f t="shared" si="58"/>
        <v>0</v>
      </c>
      <c r="S381" s="100"/>
      <c r="T381" s="102">
        <f t="shared" si="60"/>
        <v>0</v>
      </c>
      <c r="U381" s="102">
        <f t="shared" si="61"/>
        <v>0</v>
      </c>
      <c r="V381" s="102">
        <f t="shared" si="62"/>
        <v>0</v>
      </c>
      <c r="W381" s="102">
        <f t="shared" si="63"/>
        <v>0</v>
      </c>
      <c r="X381" s="100"/>
      <c r="Y381" s="102">
        <f t="shared" si="57"/>
        <v>0</v>
      </c>
      <c r="Z381" s="100"/>
      <c r="AA381" s="100"/>
      <c r="AB381" s="100"/>
      <c r="AC381" s="100"/>
      <c r="AD381" s="100"/>
      <c r="AE381" s="100"/>
      <c r="AF381" s="100"/>
      <c r="AG381" s="100"/>
      <c r="AH381" s="100"/>
      <c r="AI381" s="100"/>
      <c r="AJ381" s="100"/>
      <c r="AK381" s="100"/>
      <c r="AL381" s="100"/>
      <c r="AM381" s="100"/>
      <c r="AN381" s="100"/>
      <c r="AO381" s="100"/>
      <c r="AP381" s="100"/>
      <c r="AQ381" s="100"/>
      <c r="AR381" s="100"/>
      <c r="AS381" s="100"/>
      <c r="AT381" s="100"/>
      <c r="AU381" s="100"/>
    </row>
    <row r="382" spans="10:47">
      <c r="J382" s="100"/>
      <c r="K382" s="100"/>
      <c r="L382" s="100"/>
      <c r="M382" s="100"/>
      <c r="N382" s="100"/>
      <c r="O382" s="100"/>
      <c r="P382" s="100"/>
      <c r="Q382" s="100"/>
      <c r="R382" s="102">
        <f t="shared" si="58"/>
        <v>0</v>
      </c>
      <c r="S382" s="100"/>
      <c r="T382" s="102">
        <f t="shared" si="60"/>
        <v>0</v>
      </c>
      <c r="U382" s="102">
        <f t="shared" si="61"/>
        <v>0</v>
      </c>
      <c r="V382" s="102">
        <f t="shared" si="62"/>
        <v>0</v>
      </c>
      <c r="W382" s="102">
        <f t="shared" si="63"/>
        <v>0</v>
      </c>
      <c r="X382" s="100"/>
      <c r="Y382" s="102">
        <f t="shared" si="57"/>
        <v>0</v>
      </c>
      <c r="Z382" s="100"/>
      <c r="AA382" s="100"/>
      <c r="AB382" s="100"/>
      <c r="AC382" s="100"/>
      <c r="AD382" s="100"/>
      <c r="AE382" s="100"/>
      <c r="AF382" s="100"/>
      <c r="AG382" s="100"/>
      <c r="AH382" s="100"/>
      <c r="AI382" s="100"/>
      <c r="AJ382" s="100"/>
      <c r="AK382" s="100"/>
      <c r="AL382" s="100"/>
      <c r="AM382" s="100"/>
      <c r="AN382" s="100"/>
      <c r="AO382" s="100"/>
      <c r="AP382" s="100"/>
      <c r="AQ382" s="100"/>
      <c r="AR382" s="100"/>
      <c r="AS382" s="100"/>
      <c r="AT382" s="100"/>
      <c r="AU382" s="100"/>
    </row>
    <row r="383" spans="10:47">
      <c r="J383" s="100"/>
      <c r="K383" s="100"/>
      <c r="L383" s="100"/>
      <c r="M383" s="100"/>
      <c r="N383" s="100"/>
      <c r="O383" s="100"/>
      <c r="P383" s="100"/>
      <c r="Q383" s="100"/>
      <c r="R383" s="102">
        <f t="shared" si="58"/>
        <v>0</v>
      </c>
      <c r="S383" s="100"/>
      <c r="T383" s="102">
        <f t="shared" si="60"/>
        <v>0</v>
      </c>
      <c r="U383" s="102">
        <f t="shared" si="61"/>
        <v>0</v>
      </c>
      <c r="V383" s="102">
        <f t="shared" si="62"/>
        <v>0</v>
      </c>
      <c r="W383" s="102">
        <f t="shared" si="63"/>
        <v>0</v>
      </c>
      <c r="X383" s="100"/>
      <c r="Y383" s="102">
        <f t="shared" si="57"/>
        <v>0</v>
      </c>
      <c r="Z383" s="100"/>
      <c r="AA383" s="100"/>
      <c r="AB383" s="100"/>
      <c r="AC383" s="100"/>
      <c r="AD383" s="100"/>
      <c r="AE383" s="100"/>
      <c r="AF383" s="100"/>
      <c r="AG383" s="100"/>
      <c r="AH383" s="100"/>
      <c r="AI383" s="100"/>
      <c r="AJ383" s="100"/>
      <c r="AK383" s="100"/>
      <c r="AL383" s="100"/>
      <c r="AM383" s="100"/>
      <c r="AN383" s="100"/>
      <c r="AO383" s="100"/>
      <c r="AP383" s="100"/>
      <c r="AQ383" s="100"/>
      <c r="AR383" s="100"/>
      <c r="AS383" s="100"/>
      <c r="AT383" s="100"/>
      <c r="AU383" s="100"/>
    </row>
    <row r="384" spans="10:47">
      <c r="J384" s="100"/>
      <c r="K384" s="100"/>
      <c r="L384" s="100"/>
      <c r="M384" s="100"/>
      <c r="N384" s="100"/>
      <c r="O384" s="100"/>
      <c r="P384" s="100"/>
      <c r="Q384" s="100"/>
      <c r="R384" s="102">
        <f t="shared" si="58"/>
        <v>0</v>
      </c>
      <c r="S384" s="100"/>
      <c r="T384" s="102">
        <f t="shared" si="60"/>
        <v>0</v>
      </c>
      <c r="U384" s="102">
        <f t="shared" si="61"/>
        <v>0</v>
      </c>
      <c r="V384" s="102">
        <f t="shared" si="62"/>
        <v>0</v>
      </c>
      <c r="W384" s="102">
        <f t="shared" si="63"/>
        <v>0</v>
      </c>
      <c r="X384" s="100"/>
      <c r="Y384" s="102">
        <f t="shared" si="57"/>
        <v>0</v>
      </c>
      <c r="Z384" s="100"/>
      <c r="AA384" s="100"/>
      <c r="AB384" s="100"/>
      <c r="AC384" s="100"/>
      <c r="AD384" s="100"/>
      <c r="AE384" s="100"/>
      <c r="AF384" s="100"/>
      <c r="AG384" s="100"/>
      <c r="AH384" s="100"/>
      <c r="AI384" s="100"/>
      <c r="AJ384" s="100"/>
      <c r="AK384" s="100"/>
      <c r="AL384" s="100"/>
      <c r="AM384" s="100"/>
      <c r="AN384" s="100"/>
      <c r="AO384" s="100"/>
      <c r="AP384" s="100"/>
      <c r="AQ384" s="100"/>
      <c r="AR384" s="100"/>
      <c r="AS384" s="100"/>
      <c r="AT384" s="100"/>
      <c r="AU384" s="100"/>
    </row>
    <row r="385" spans="10:47">
      <c r="J385" s="100"/>
      <c r="K385" s="100"/>
      <c r="L385" s="100"/>
      <c r="M385" s="100"/>
      <c r="N385" s="100"/>
      <c r="O385" s="100"/>
      <c r="P385" s="100"/>
      <c r="Q385" s="100"/>
      <c r="R385" s="102">
        <f t="shared" si="58"/>
        <v>0</v>
      </c>
      <c r="S385" s="100"/>
      <c r="T385" s="102">
        <f t="shared" si="60"/>
        <v>0</v>
      </c>
      <c r="U385" s="102">
        <f t="shared" si="61"/>
        <v>0</v>
      </c>
      <c r="V385" s="102">
        <f t="shared" si="62"/>
        <v>0</v>
      </c>
      <c r="W385" s="102">
        <f t="shared" si="63"/>
        <v>0</v>
      </c>
      <c r="X385" s="100"/>
      <c r="Y385" s="102">
        <f t="shared" si="57"/>
        <v>0</v>
      </c>
      <c r="Z385" s="100"/>
      <c r="AA385" s="100"/>
      <c r="AB385" s="100"/>
      <c r="AC385" s="100"/>
      <c r="AD385" s="100"/>
      <c r="AE385" s="100"/>
      <c r="AF385" s="100"/>
      <c r="AG385" s="100"/>
      <c r="AH385" s="100"/>
      <c r="AI385" s="100"/>
      <c r="AJ385" s="100"/>
      <c r="AK385" s="100"/>
      <c r="AL385" s="100"/>
      <c r="AM385" s="100"/>
      <c r="AN385" s="100"/>
      <c r="AO385" s="100"/>
      <c r="AP385" s="100"/>
      <c r="AQ385" s="100"/>
      <c r="AR385" s="100"/>
      <c r="AS385" s="100"/>
      <c r="AT385" s="100"/>
      <c r="AU385" s="100"/>
    </row>
    <row r="386" spans="10:47">
      <c r="J386" s="100"/>
      <c r="K386" s="100"/>
      <c r="L386" s="100"/>
      <c r="M386" s="100"/>
      <c r="N386" s="100"/>
      <c r="O386" s="100"/>
      <c r="P386" s="100"/>
      <c r="Q386" s="100"/>
      <c r="R386" s="102">
        <f t="shared" si="58"/>
        <v>0</v>
      </c>
      <c r="S386" s="100"/>
      <c r="T386" s="102">
        <f t="shared" si="60"/>
        <v>0</v>
      </c>
      <c r="U386" s="102">
        <f t="shared" si="61"/>
        <v>0</v>
      </c>
      <c r="V386" s="102">
        <f t="shared" si="62"/>
        <v>0</v>
      </c>
      <c r="W386" s="102">
        <f t="shared" si="63"/>
        <v>0</v>
      </c>
      <c r="X386" s="100"/>
      <c r="Y386" s="102">
        <f t="shared" si="57"/>
        <v>0</v>
      </c>
      <c r="Z386" s="100"/>
      <c r="AA386" s="100"/>
      <c r="AB386" s="100"/>
      <c r="AC386" s="100"/>
      <c r="AD386" s="100"/>
      <c r="AE386" s="100"/>
      <c r="AF386" s="100"/>
      <c r="AG386" s="100"/>
      <c r="AH386" s="100"/>
      <c r="AI386" s="100"/>
      <c r="AJ386" s="100"/>
      <c r="AK386" s="100"/>
      <c r="AL386" s="100"/>
      <c r="AM386" s="100"/>
      <c r="AN386" s="100"/>
      <c r="AO386" s="100"/>
      <c r="AP386" s="100"/>
      <c r="AQ386" s="100"/>
      <c r="AR386" s="100"/>
      <c r="AS386" s="100"/>
      <c r="AT386" s="100"/>
      <c r="AU386" s="100"/>
    </row>
    <row r="387" spans="10:47">
      <c r="J387" s="100"/>
      <c r="K387" s="100"/>
      <c r="L387" s="100"/>
      <c r="M387" s="100"/>
      <c r="N387" s="100"/>
      <c r="O387" s="100"/>
      <c r="P387" s="100"/>
      <c r="Q387" s="100"/>
      <c r="R387" s="102">
        <f t="shared" si="58"/>
        <v>0</v>
      </c>
      <c r="S387" s="100"/>
      <c r="T387" s="102">
        <f t="shared" si="60"/>
        <v>0</v>
      </c>
      <c r="U387" s="102">
        <f t="shared" si="61"/>
        <v>0</v>
      </c>
      <c r="V387" s="102">
        <f t="shared" si="62"/>
        <v>0</v>
      </c>
      <c r="W387" s="102">
        <f t="shared" si="63"/>
        <v>0</v>
      </c>
      <c r="X387" s="100"/>
      <c r="Y387" s="102">
        <f t="shared" si="57"/>
        <v>0</v>
      </c>
      <c r="Z387" s="100"/>
      <c r="AA387" s="100"/>
      <c r="AB387" s="100"/>
      <c r="AC387" s="100"/>
      <c r="AD387" s="100"/>
      <c r="AE387" s="100"/>
      <c r="AF387" s="100"/>
      <c r="AG387" s="100"/>
      <c r="AH387" s="100"/>
      <c r="AI387" s="100"/>
      <c r="AJ387" s="100"/>
      <c r="AK387" s="100"/>
      <c r="AL387" s="100"/>
      <c r="AM387" s="100"/>
      <c r="AN387" s="100"/>
      <c r="AO387" s="100"/>
      <c r="AP387" s="100"/>
      <c r="AQ387" s="100"/>
      <c r="AR387" s="100"/>
      <c r="AS387" s="100"/>
      <c r="AT387" s="100"/>
      <c r="AU387" s="100"/>
    </row>
    <row r="388" spans="10:47">
      <c r="J388" s="100"/>
      <c r="K388" s="100"/>
      <c r="L388" s="100"/>
      <c r="M388" s="100"/>
      <c r="N388" s="100"/>
      <c r="O388" s="100"/>
      <c r="P388" s="100"/>
      <c r="Q388" s="100"/>
      <c r="R388" s="102">
        <f t="shared" si="58"/>
        <v>0</v>
      </c>
      <c r="S388" s="100"/>
      <c r="T388" s="102">
        <f t="shared" si="60"/>
        <v>0</v>
      </c>
      <c r="U388" s="102">
        <f t="shared" si="61"/>
        <v>0</v>
      </c>
      <c r="V388" s="102">
        <f t="shared" si="62"/>
        <v>0</v>
      </c>
      <c r="W388" s="102">
        <f t="shared" si="63"/>
        <v>0</v>
      </c>
      <c r="X388" s="100"/>
      <c r="Y388" s="102">
        <f t="shared" ref="Y388:Y451" si="65">IF(AND(F388&gt;1,F388="Années"),"Erreur de saisie",ROUND(SUM($T388:$X388),0))</f>
        <v>0</v>
      </c>
      <c r="Z388" s="100"/>
      <c r="AA388" s="100"/>
      <c r="AB388" s="100"/>
      <c r="AC388" s="100"/>
      <c r="AD388" s="100"/>
      <c r="AE388" s="100"/>
      <c r="AF388" s="100"/>
      <c r="AG388" s="100"/>
      <c r="AH388" s="100"/>
      <c r="AI388" s="100"/>
      <c r="AJ388" s="100"/>
      <c r="AK388" s="100"/>
      <c r="AL388" s="100"/>
      <c r="AM388" s="100"/>
      <c r="AN388" s="100"/>
      <c r="AO388" s="100"/>
      <c r="AP388" s="100"/>
      <c r="AQ388" s="100"/>
      <c r="AR388" s="100"/>
      <c r="AS388" s="100"/>
      <c r="AT388" s="100"/>
      <c r="AU388" s="100"/>
    </row>
    <row r="389" spans="10:47">
      <c r="J389" s="100"/>
      <c r="K389" s="100"/>
      <c r="L389" s="100"/>
      <c r="M389" s="100"/>
      <c r="N389" s="100"/>
      <c r="O389" s="100"/>
      <c r="P389" s="100"/>
      <c r="Q389" s="100"/>
      <c r="R389" s="102">
        <f t="shared" ref="R389:R452" si="66">IF($G389="Trimestre(s)",1,0)</f>
        <v>0</v>
      </c>
      <c r="S389" s="100"/>
      <c r="T389" s="102">
        <f t="shared" ref="T389:T452" si="67">IF(O389=1,$F389*1,0)</f>
        <v>0</v>
      </c>
      <c r="U389" s="102">
        <f t="shared" ref="U389:U452" si="68">IF(P389=1,$F389*7,0)</f>
        <v>0</v>
      </c>
      <c r="V389" s="102">
        <f t="shared" ref="V389:V411" si="69">IF(Q389=1,$F389*30,0)</f>
        <v>0</v>
      </c>
      <c r="W389" s="102">
        <f t="shared" ref="W389:W393" si="70">IF(R389=1,$F389*90,0)</f>
        <v>0</v>
      </c>
      <c r="X389" s="100"/>
      <c r="Y389" s="102">
        <f t="shared" si="65"/>
        <v>0</v>
      </c>
      <c r="Z389" s="100"/>
      <c r="AA389" s="100"/>
      <c r="AB389" s="100"/>
      <c r="AC389" s="100"/>
      <c r="AD389" s="100"/>
      <c r="AE389" s="100"/>
      <c r="AF389" s="100"/>
      <c r="AG389" s="100"/>
      <c r="AH389" s="100"/>
      <c r="AI389" s="100"/>
      <c r="AJ389" s="100"/>
      <c r="AK389" s="100"/>
      <c r="AL389" s="100"/>
      <c r="AM389" s="100"/>
      <c r="AN389" s="100"/>
      <c r="AO389" s="100"/>
      <c r="AP389" s="100"/>
      <c r="AQ389" s="100"/>
      <c r="AR389" s="100"/>
      <c r="AS389" s="100"/>
      <c r="AT389" s="100"/>
      <c r="AU389" s="100"/>
    </row>
    <row r="390" spans="10:47">
      <c r="J390" s="100"/>
      <c r="K390" s="100"/>
      <c r="L390" s="100"/>
      <c r="M390" s="100"/>
      <c r="N390" s="100"/>
      <c r="O390" s="100"/>
      <c r="P390" s="100"/>
      <c r="Q390" s="100"/>
      <c r="R390" s="102">
        <f t="shared" si="66"/>
        <v>0</v>
      </c>
      <c r="S390" s="100"/>
      <c r="T390" s="102">
        <f t="shared" si="67"/>
        <v>0</v>
      </c>
      <c r="U390" s="102">
        <f t="shared" si="68"/>
        <v>0</v>
      </c>
      <c r="V390" s="102">
        <f t="shared" si="69"/>
        <v>0</v>
      </c>
      <c r="W390" s="102">
        <f t="shared" si="70"/>
        <v>0</v>
      </c>
      <c r="X390" s="100"/>
      <c r="Y390" s="102">
        <f t="shared" si="65"/>
        <v>0</v>
      </c>
      <c r="Z390" s="100"/>
      <c r="AA390" s="100"/>
      <c r="AB390" s="100"/>
      <c r="AC390" s="100"/>
      <c r="AD390" s="100"/>
      <c r="AE390" s="100"/>
      <c r="AF390" s="100"/>
      <c r="AG390" s="100"/>
      <c r="AH390" s="100"/>
      <c r="AI390" s="100"/>
      <c r="AJ390" s="100"/>
      <c r="AK390" s="100"/>
      <c r="AL390" s="100"/>
      <c r="AM390" s="100"/>
      <c r="AN390" s="100"/>
      <c r="AO390" s="100"/>
      <c r="AP390" s="100"/>
      <c r="AQ390" s="100"/>
      <c r="AR390" s="100"/>
      <c r="AS390" s="100"/>
      <c r="AT390" s="100"/>
      <c r="AU390" s="100"/>
    </row>
    <row r="391" spans="10:47">
      <c r="J391" s="100"/>
      <c r="K391" s="100"/>
      <c r="L391" s="100"/>
      <c r="M391" s="100"/>
      <c r="N391" s="100"/>
      <c r="O391" s="100"/>
      <c r="P391" s="100"/>
      <c r="Q391" s="100"/>
      <c r="R391" s="102">
        <f t="shared" si="66"/>
        <v>0</v>
      </c>
      <c r="S391" s="100"/>
      <c r="T391" s="102">
        <f t="shared" si="67"/>
        <v>0</v>
      </c>
      <c r="U391" s="102">
        <f t="shared" si="68"/>
        <v>0</v>
      </c>
      <c r="V391" s="102">
        <f t="shared" si="69"/>
        <v>0</v>
      </c>
      <c r="W391" s="102">
        <f t="shared" si="70"/>
        <v>0</v>
      </c>
      <c r="X391" s="100"/>
      <c r="Y391" s="102">
        <f t="shared" si="65"/>
        <v>0</v>
      </c>
      <c r="Z391" s="100"/>
      <c r="AA391" s="100"/>
      <c r="AB391" s="100"/>
      <c r="AC391" s="100"/>
      <c r="AD391" s="100"/>
      <c r="AE391" s="100"/>
      <c r="AF391" s="100"/>
      <c r="AG391" s="100"/>
      <c r="AH391" s="100"/>
      <c r="AI391" s="100"/>
      <c r="AJ391" s="100"/>
      <c r="AK391" s="100"/>
      <c r="AL391" s="100"/>
      <c r="AM391" s="100"/>
      <c r="AN391" s="100"/>
      <c r="AO391" s="100"/>
      <c r="AP391" s="100"/>
      <c r="AQ391" s="100"/>
      <c r="AR391" s="100"/>
      <c r="AS391" s="100"/>
      <c r="AT391" s="100"/>
      <c r="AU391" s="100"/>
    </row>
    <row r="392" spans="10:47">
      <c r="J392" s="100"/>
      <c r="K392" s="100"/>
      <c r="L392" s="100"/>
      <c r="M392" s="100"/>
      <c r="N392" s="100"/>
      <c r="O392" s="100"/>
      <c r="P392" s="100"/>
      <c r="Q392" s="100"/>
      <c r="R392" s="102">
        <f t="shared" si="66"/>
        <v>0</v>
      </c>
      <c r="S392" s="100"/>
      <c r="T392" s="102">
        <f t="shared" si="67"/>
        <v>0</v>
      </c>
      <c r="U392" s="102">
        <f t="shared" si="68"/>
        <v>0</v>
      </c>
      <c r="V392" s="102">
        <f t="shared" si="69"/>
        <v>0</v>
      </c>
      <c r="W392" s="102">
        <f t="shared" si="70"/>
        <v>0</v>
      </c>
      <c r="X392" s="100"/>
      <c r="Y392" s="102">
        <f t="shared" si="65"/>
        <v>0</v>
      </c>
      <c r="Z392" s="100"/>
      <c r="AA392" s="100"/>
      <c r="AB392" s="100"/>
      <c r="AC392" s="100"/>
      <c r="AD392" s="100"/>
      <c r="AE392" s="100"/>
      <c r="AF392" s="100"/>
      <c r="AG392" s="100"/>
      <c r="AH392" s="100"/>
      <c r="AI392" s="100"/>
      <c r="AJ392" s="100"/>
      <c r="AK392" s="100"/>
      <c r="AL392" s="100"/>
      <c r="AM392" s="100"/>
      <c r="AN392" s="100"/>
      <c r="AO392" s="100"/>
      <c r="AP392" s="100"/>
      <c r="AQ392" s="100"/>
      <c r="AR392" s="100"/>
      <c r="AS392" s="100"/>
      <c r="AT392" s="100"/>
      <c r="AU392" s="100"/>
    </row>
    <row r="393" spans="10:47">
      <c r="J393" s="100"/>
      <c r="K393" s="100"/>
      <c r="L393" s="100"/>
      <c r="M393" s="100"/>
      <c r="N393" s="100"/>
      <c r="O393" s="100"/>
      <c r="P393" s="100"/>
      <c r="Q393" s="100"/>
      <c r="R393" s="102">
        <f t="shared" si="66"/>
        <v>0</v>
      </c>
      <c r="S393" s="100"/>
      <c r="T393" s="102">
        <f t="shared" si="67"/>
        <v>0</v>
      </c>
      <c r="U393" s="102">
        <f t="shared" si="68"/>
        <v>0</v>
      </c>
      <c r="V393" s="102">
        <f t="shared" si="69"/>
        <v>0</v>
      </c>
      <c r="W393" s="102">
        <f t="shared" si="70"/>
        <v>0</v>
      </c>
      <c r="X393" s="100"/>
      <c r="Y393" s="102">
        <f t="shared" si="65"/>
        <v>0</v>
      </c>
      <c r="Z393" s="100"/>
      <c r="AA393" s="100"/>
      <c r="AB393" s="100"/>
      <c r="AC393" s="100"/>
      <c r="AD393" s="100"/>
      <c r="AE393" s="100"/>
      <c r="AF393" s="100"/>
      <c r="AG393" s="100"/>
      <c r="AH393" s="100"/>
      <c r="AI393" s="100"/>
      <c r="AJ393" s="100"/>
      <c r="AK393" s="100"/>
      <c r="AL393" s="100"/>
      <c r="AM393" s="100"/>
      <c r="AN393" s="100"/>
      <c r="AO393" s="100"/>
      <c r="AP393" s="100"/>
      <c r="AQ393" s="100"/>
      <c r="AR393" s="100"/>
      <c r="AS393" s="100"/>
      <c r="AT393" s="100"/>
      <c r="AU393" s="100"/>
    </row>
    <row r="394" spans="10:47">
      <c r="J394" s="100"/>
      <c r="K394" s="100"/>
      <c r="L394" s="100"/>
      <c r="M394" s="100"/>
      <c r="N394" s="100"/>
      <c r="O394" s="100"/>
      <c r="P394" s="100"/>
      <c r="Q394" s="100"/>
      <c r="R394" s="102">
        <f t="shared" si="66"/>
        <v>0</v>
      </c>
      <c r="S394" s="100"/>
      <c r="T394" s="102">
        <f t="shared" si="67"/>
        <v>0</v>
      </c>
      <c r="U394" s="102">
        <f t="shared" si="68"/>
        <v>0</v>
      </c>
      <c r="V394" s="102">
        <f t="shared" si="69"/>
        <v>0</v>
      </c>
      <c r="W394" s="100"/>
      <c r="X394" s="100"/>
      <c r="Y394" s="102">
        <f t="shared" si="65"/>
        <v>0</v>
      </c>
      <c r="Z394" s="100"/>
      <c r="AA394" s="100"/>
      <c r="AB394" s="100"/>
      <c r="AC394" s="100"/>
      <c r="AD394" s="100"/>
      <c r="AE394" s="100"/>
      <c r="AF394" s="100"/>
      <c r="AG394" s="100"/>
      <c r="AH394" s="100"/>
      <c r="AI394" s="100"/>
      <c r="AJ394" s="100"/>
      <c r="AK394" s="100"/>
      <c r="AL394" s="100"/>
      <c r="AM394" s="100"/>
      <c r="AN394" s="100"/>
      <c r="AO394" s="100"/>
      <c r="AP394" s="100"/>
      <c r="AQ394" s="100"/>
      <c r="AR394" s="100"/>
      <c r="AS394" s="100"/>
      <c r="AT394" s="100"/>
      <c r="AU394" s="100"/>
    </row>
    <row r="395" spans="10:47">
      <c r="J395" s="100"/>
      <c r="K395" s="100"/>
      <c r="L395" s="100"/>
      <c r="M395" s="100"/>
      <c r="N395" s="100"/>
      <c r="O395" s="100"/>
      <c r="P395" s="100"/>
      <c r="Q395" s="100"/>
      <c r="R395" s="102">
        <f t="shared" si="66"/>
        <v>0</v>
      </c>
      <c r="S395" s="100"/>
      <c r="T395" s="102">
        <f t="shared" si="67"/>
        <v>0</v>
      </c>
      <c r="U395" s="102">
        <f t="shared" si="68"/>
        <v>0</v>
      </c>
      <c r="V395" s="102">
        <f t="shared" si="69"/>
        <v>0</v>
      </c>
      <c r="W395" s="100"/>
      <c r="X395" s="100"/>
      <c r="Y395" s="102">
        <f t="shared" si="65"/>
        <v>0</v>
      </c>
      <c r="Z395" s="100"/>
      <c r="AA395" s="100"/>
      <c r="AB395" s="100"/>
      <c r="AC395" s="100"/>
      <c r="AD395" s="100"/>
      <c r="AE395" s="100"/>
      <c r="AF395" s="100"/>
      <c r="AG395" s="100"/>
      <c r="AH395" s="100"/>
      <c r="AI395" s="100"/>
      <c r="AJ395" s="100"/>
      <c r="AK395" s="100"/>
      <c r="AL395" s="100"/>
      <c r="AM395" s="100"/>
      <c r="AN395" s="100"/>
      <c r="AO395" s="100"/>
      <c r="AP395" s="100"/>
      <c r="AQ395" s="100"/>
      <c r="AR395" s="100"/>
      <c r="AS395" s="100"/>
      <c r="AT395" s="100"/>
      <c r="AU395" s="100"/>
    </row>
    <row r="396" spans="10:47">
      <c r="J396" s="100"/>
      <c r="K396" s="100"/>
      <c r="L396" s="100"/>
      <c r="M396" s="100"/>
      <c r="N396" s="100"/>
      <c r="O396" s="100"/>
      <c r="P396" s="100"/>
      <c r="Q396" s="100"/>
      <c r="R396" s="102">
        <f t="shared" si="66"/>
        <v>0</v>
      </c>
      <c r="S396" s="100"/>
      <c r="T396" s="102">
        <f t="shared" si="67"/>
        <v>0</v>
      </c>
      <c r="U396" s="102">
        <f t="shared" si="68"/>
        <v>0</v>
      </c>
      <c r="V396" s="102">
        <f t="shared" si="69"/>
        <v>0</v>
      </c>
      <c r="W396" s="100"/>
      <c r="X396" s="100"/>
      <c r="Y396" s="102">
        <f t="shared" si="65"/>
        <v>0</v>
      </c>
      <c r="Z396" s="100"/>
      <c r="AA396" s="100"/>
      <c r="AB396" s="100"/>
      <c r="AC396" s="100"/>
      <c r="AD396" s="100"/>
      <c r="AE396" s="100"/>
      <c r="AF396" s="100"/>
      <c r="AG396" s="100"/>
      <c r="AH396" s="100"/>
      <c r="AI396" s="100"/>
      <c r="AJ396" s="100"/>
      <c r="AK396" s="100"/>
      <c r="AL396" s="100"/>
      <c r="AM396" s="100"/>
      <c r="AN396" s="100"/>
      <c r="AO396" s="100"/>
      <c r="AP396" s="100"/>
      <c r="AQ396" s="100"/>
      <c r="AR396" s="100"/>
      <c r="AS396" s="100"/>
      <c r="AT396" s="100"/>
      <c r="AU396" s="100"/>
    </row>
    <row r="397" spans="10:47">
      <c r="J397" s="100"/>
      <c r="K397" s="100"/>
      <c r="L397" s="100"/>
      <c r="M397" s="100"/>
      <c r="N397" s="100"/>
      <c r="O397" s="100"/>
      <c r="P397" s="100"/>
      <c r="Q397" s="100"/>
      <c r="R397" s="102">
        <f t="shared" si="66"/>
        <v>0</v>
      </c>
      <c r="S397" s="100"/>
      <c r="T397" s="102">
        <f t="shared" si="67"/>
        <v>0</v>
      </c>
      <c r="U397" s="102">
        <f t="shared" si="68"/>
        <v>0</v>
      </c>
      <c r="V397" s="102">
        <f t="shared" si="69"/>
        <v>0</v>
      </c>
      <c r="W397" s="100"/>
      <c r="X397" s="100"/>
      <c r="Y397" s="102">
        <f t="shared" si="65"/>
        <v>0</v>
      </c>
      <c r="Z397" s="100"/>
      <c r="AA397" s="100"/>
      <c r="AB397" s="100"/>
      <c r="AC397" s="100"/>
      <c r="AD397" s="100"/>
      <c r="AE397" s="100"/>
      <c r="AF397" s="100"/>
      <c r="AG397" s="100"/>
      <c r="AH397" s="100"/>
      <c r="AI397" s="100"/>
      <c r="AJ397" s="100"/>
      <c r="AK397" s="100"/>
      <c r="AL397" s="100"/>
      <c r="AM397" s="100"/>
      <c r="AN397" s="100"/>
      <c r="AO397" s="100"/>
      <c r="AP397" s="100"/>
      <c r="AQ397" s="100"/>
      <c r="AR397" s="100"/>
      <c r="AS397" s="100"/>
      <c r="AT397" s="100"/>
      <c r="AU397" s="100"/>
    </row>
    <row r="398" spans="10:47">
      <c r="J398" s="100"/>
      <c r="K398" s="100"/>
      <c r="L398" s="100"/>
      <c r="M398" s="100"/>
      <c r="N398" s="100"/>
      <c r="O398" s="100"/>
      <c r="P398" s="100"/>
      <c r="Q398" s="100"/>
      <c r="R398" s="102">
        <f t="shared" si="66"/>
        <v>0</v>
      </c>
      <c r="S398" s="100"/>
      <c r="T398" s="102">
        <f t="shared" si="67"/>
        <v>0</v>
      </c>
      <c r="U398" s="102">
        <f t="shared" si="68"/>
        <v>0</v>
      </c>
      <c r="V398" s="102">
        <f t="shared" si="69"/>
        <v>0</v>
      </c>
      <c r="W398" s="100"/>
      <c r="X398" s="100"/>
      <c r="Y398" s="102">
        <f t="shared" si="65"/>
        <v>0</v>
      </c>
      <c r="Z398" s="100"/>
      <c r="AA398" s="100"/>
      <c r="AB398" s="100"/>
      <c r="AC398" s="100"/>
      <c r="AD398" s="100"/>
      <c r="AE398" s="100"/>
      <c r="AF398" s="100"/>
      <c r="AG398" s="100"/>
      <c r="AH398" s="100"/>
      <c r="AI398" s="100"/>
      <c r="AJ398" s="100"/>
      <c r="AK398" s="100"/>
      <c r="AL398" s="100"/>
      <c r="AM398" s="100"/>
      <c r="AN398" s="100"/>
      <c r="AO398" s="100"/>
      <c r="AP398" s="100"/>
      <c r="AQ398" s="100"/>
      <c r="AR398" s="100"/>
      <c r="AS398" s="100"/>
      <c r="AT398" s="100"/>
      <c r="AU398" s="100"/>
    </row>
    <row r="399" spans="10:47">
      <c r="J399" s="100"/>
      <c r="K399" s="100"/>
      <c r="L399" s="100"/>
      <c r="M399" s="100"/>
      <c r="N399" s="100"/>
      <c r="O399" s="100"/>
      <c r="P399" s="100"/>
      <c r="Q399" s="100"/>
      <c r="R399" s="102">
        <f t="shared" si="66"/>
        <v>0</v>
      </c>
      <c r="S399" s="100"/>
      <c r="T399" s="102">
        <f t="shared" si="67"/>
        <v>0</v>
      </c>
      <c r="U399" s="102">
        <f t="shared" si="68"/>
        <v>0</v>
      </c>
      <c r="V399" s="102">
        <f t="shared" si="69"/>
        <v>0</v>
      </c>
      <c r="W399" s="100"/>
      <c r="X399" s="100"/>
      <c r="Y399" s="102">
        <f t="shared" si="65"/>
        <v>0</v>
      </c>
      <c r="Z399" s="100"/>
      <c r="AA399" s="100"/>
      <c r="AB399" s="100"/>
      <c r="AC399" s="100"/>
      <c r="AD399" s="100"/>
      <c r="AE399" s="100"/>
      <c r="AF399" s="100"/>
      <c r="AG399" s="100"/>
      <c r="AH399" s="100"/>
      <c r="AI399" s="100"/>
      <c r="AJ399" s="100"/>
      <c r="AK399" s="100"/>
      <c r="AL399" s="100"/>
      <c r="AM399" s="100"/>
      <c r="AN399" s="100"/>
      <c r="AO399" s="100"/>
      <c r="AP399" s="100"/>
      <c r="AQ399" s="100"/>
      <c r="AR399" s="100"/>
      <c r="AS399" s="100"/>
      <c r="AT399" s="100"/>
      <c r="AU399" s="100"/>
    </row>
    <row r="400" spans="10:47">
      <c r="J400" s="100"/>
      <c r="K400" s="100"/>
      <c r="L400" s="100"/>
      <c r="M400" s="100"/>
      <c r="N400" s="100"/>
      <c r="O400" s="100"/>
      <c r="P400" s="100"/>
      <c r="Q400" s="100"/>
      <c r="R400" s="102">
        <f t="shared" si="66"/>
        <v>0</v>
      </c>
      <c r="S400" s="100"/>
      <c r="T400" s="102">
        <f t="shared" si="67"/>
        <v>0</v>
      </c>
      <c r="U400" s="102">
        <f t="shared" si="68"/>
        <v>0</v>
      </c>
      <c r="V400" s="102">
        <f t="shared" si="69"/>
        <v>0</v>
      </c>
      <c r="W400" s="100"/>
      <c r="X400" s="100"/>
      <c r="Y400" s="102">
        <f t="shared" si="65"/>
        <v>0</v>
      </c>
      <c r="Z400" s="100"/>
      <c r="AA400" s="100"/>
      <c r="AB400" s="100"/>
      <c r="AC400" s="100"/>
      <c r="AD400" s="100"/>
      <c r="AE400" s="100"/>
      <c r="AF400" s="100"/>
      <c r="AG400" s="100"/>
      <c r="AH400" s="100"/>
      <c r="AI400" s="100"/>
      <c r="AJ400" s="100"/>
      <c r="AK400" s="100"/>
      <c r="AL400" s="100"/>
      <c r="AM400" s="100"/>
      <c r="AN400" s="100"/>
      <c r="AO400" s="100"/>
      <c r="AP400" s="100"/>
      <c r="AQ400" s="100"/>
      <c r="AR400" s="100"/>
      <c r="AS400" s="100"/>
      <c r="AT400" s="100"/>
      <c r="AU400" s="100"/>
    </row>
    <row r="401" spans="10:47">
      <c r="J401" s="100"/>
      <c r="K401" s="100"/>
      <c r="L401" s="100"/>
      <c r="M401" s="100"/>
      <c r="N401" s="100"/>
      <c r="O401" s="100"/>
      <c r="P401" s="100"/>
      <c r="Q401" s="100"/>
      <c r="R401" s="102">
        <f t="shared" si="66"/>
        <v>0</v>
      </c>
      <c r="S401" s="100"/>
      <c r="T401" s="102">
        <f t="shared" si="67"/>
        <v>0</v>
      </c>
      <c r="U401" s="102">
        <f t="shared" si="68"/>
        <v>0</v>
      </c>
      <c r="V401" s="102">
        <f t="shared" si="69"/>
        <v>0</v>
      </c>
      <c r="W401" s="100"/>
      <c r="X401" s="100"/>
      <c r="Y401" s="102">
        <f t="shared" si="65"/>
        <v>0</v>
      </c>
      <c r="Z401" s="100"/>
      <c r="AA401" s="100"/>
      <c r="AB401" s="100"/>
      <c r="AC401" s="100"/>
      <c r="AD401" s="100"/>
      <c r="AE401" s="100"/>
      <c r="AF401" s="100"/>
      <c r="AG401" s="100"/>
      <c r="AH401" s="100"/>
      <c r="AI401" s="100"/>
      <c r="AJ401" s="100"/>
      <c r="AK401" s="100"/>
      <c r="AL401" s="100"/>
      <c r="AM401" s="100"/>
      <c r="AN401" s="100"/>
      <c r="AO401" s="100"/>
      <c r="AP401" s="100"/>
      <c r="AQ401" s="100"/>
      <c r="AR401" s="100"/>
      <c r="AS401" s="100"/>
      <c r="AT401" s="100"/>
      <c r="AU401" s="100"/>
    </row>
    <row r="402" spans="10:47">
      <c r="J402" s="100"/>
      <c r="K402" s="100"/>
      <c r="L402" s="100"/>
      <c r="M402" s="100"/>
      <c r="N402" s="100"/>
      <c r="O402" s="100"/>
      <c r="P402" s="100"/>
      <c r="Q402" s="100"/>
      <c r="R402" s="102">
        <f t="shared" si="66"/>
        <v>0</v>
      </c>
      <c r="S402" s="100"/>
      <c r="T402" s="102">
        <f t="shared" si="67"/>
        <v>0</v>
      </c>
      <c r="U402" s="102">
        <f t="shared" si="68"/>
        <v>0</v>
      </c>
      <c r="V402" s="102">
        <f t="shared" si="69"/>
        <v>0</v>
      </c>
      <c r="W402" s="100"/>
      <c r="X402" s="100"/>
      <c r="Y402" s="102">
        <f t="shared" si="65"/>
        <v>0</v>
      </c>
      <c r="Z402" s="100"/>
      <c r="AA402" s="100"/>
      <c r="AB402" s="100"/>
      <c r="AC402" s="100"/>
      <c r="AD402" s="100"/>
      <c r="AE402" s="100"/>
      <c r="AF402" s="100"/>
      <c r="AG402" s="100"/>
      <c r="AH402" s="100"/>
      <c r="AI402" s="100"/>
      <c r="AJ402" s="100"/>
      <c r="AK402" s="100"/>
      <c r="AL402" s="100"/>
      <c r="AM402" s="100"/>
      <c r="AN402" s="100"/>
      <c r="AO402" s="100"/>
      <c r="AP402" s="100"/>
      <c r="AQ402" s="100"/>
      <c r="AR402" s="100"/>
      <c r="AS402" s="100"/>
      <c r="AT402" s="100"/>
      <c r="AU402" s="100"/>
    </row>
    <row r="403" spans="10:47">
      <c r="J403" s="100"/>
      <c r="K403" s="100"/>
      <c r="L403" s="100"/>
      <c r="M403" s="100"/>
      <c r="N403" s="100"/>
      <c r="O403" s="100"/>
      <c r="P403" s="100"/>
      <c r="Q403" s="100"/>
      <c r="R403" s="102">
        <f t="shared" si="66"/>
        <v>0</v>
      </c>
      <c r="S403" s="100"/>
      <c r="T403" s="102">
        <f t="shared" si="67"/>
        <v>0</v>
      </c>
      <c r="U403" s="102">
        <f t="shared" si="68"/>
        <v>0</v>
      </c>
      <c r="V403" s="102">
        <f t="shared" si="69"/>
        <v>0</v>
      </c>
      <c r="W403" s="100"/>
      <c r="X403" s="100"/>
      <c r="Y403" s="102">
        <f t="shared" si="65"/>
        <v>0</v>
      </c>
      <c r="Z403" s="100"/>
      <c r="AA403" s="100"/>
      <c r="AB403" s="100"/>
      <c r="AC403" s="100"/>
      <c r="AD403" s="100"/>
      <c r="AE403" s="100"/>
      <c r="AF403" s="100"/>
      <c r="AG403" s="100"/>
      <c r="AH403" s="100"/>
      <c r="AI403" s="100"/>
      <c r="AJ403" s="100"/>
      <c r="AK403" s="100"/>
      <c r="AL403" s="100"/>
      <c r="AM403" s="100"/>
      <c r="AN403" s="100"/>
      <c r="AO403" s="100"/>
      <c r="AP403" s="100"/>
      <c r="AQ403" s="100"/>
      <c r="AR403" s="100"/>
      <c r="AS403" s="100"/>
      <c r="AT403" s="100"/>
      <c r="AU403" s="100"/>
    </row>
    <row r="404" spans="10:47">
      <c r="J404" s="100"/>
      <c r="K404" s="100"/>
      <c r="L404" s="100"/>
      <c r="M404" s="100"/>
      <c r="N404" s="100"/>
      <c r="O404" s="100"/>
      <c r="P404" s="100"/>
      <c r="Q404" s="100"/>
      <c r="R404" s="102">
        <f t="shared" si="66"/>
        <v>0</v>
      </c>
      <c r="S404" s="100"/>
      <c r="T404" s="102">
        <f t="shared" si="67"/>
        <v>0</v>
      </c>
      <c r="U404" s="102">
        <f t="shared" si="68"/>
        <v>0</v>
      </c>
      <c r="V404" s="102">
        <f t="shared" si="69"/>
        <v>0</v>
      </c>
      <c r="W404" s="100"/>
      <c r="X404" s="100"/>
      <c r="Y404" s="102">
        <f t="shared" si="65"/>
        <v>0</v>
      </c>
      <c r="Z404" s="100"/>
      <c r="AA404" s="100"/>
      <c r="AB404" s="100"/>
      <c r="AC404" s="100"/>
      <c r="AD404" s="100"/>
      <c r="AE404" s="100"/>
      <c r="AF404" s="100"/>
      <c r="AG404" s="100"/>
      <c r="AH404" s="100"/>
      <c r="AI404" s="100"/>
      <c r="AJ404" s="100"/>
      <c r="AK404" s="100"/>
      <c r="AL404" s="100"/>
      <c r="AM404" s="100"/>
      <c r="AN404" s="100"/>
      <c r="AO404" s="100"/>
      <c r="AP404" s="100"/>
      <c r="AQ404" s="100"/>
      <c r="AR404" s="100"/>
      <c r="AS404" s="100"/>
      <c r="AT404" s="100"/>
      <c r="AU404" s="100"/>
    </row>
    <row r="405" spans="10:47">
      <c r="J405" s="100"/>
      <c r="K405" s="100"/>
      <c r="L405" s="100"/>
      <c r="M405" s="100"/>
      <c r="N405" s="100"/>
      <c r="O405" s="100"/>
      <c r="P405" s="100"/>
      <c r="Q405" s="100"/>
      <c r="R405" s="102">
        <f t="shared" si="66"/>
        <v>0</v>
      </c>
      <c r="S405" s="100"/>
      <c r="T405" s="102">
        <f t="shared" si="67"/>
        <v>0</v>
      </c>
      <c r="U405" s="102">
        <f t="shared" si="68"/>
        <v>0</v>
      </c>
      <c r="V405" s="102">
        <f t="shared" si="69"/>
        <v>0</v>
      </c>
      <c r="W405" s="100"/>
      <c r="X405" s="100"/>
      <c r="Y405" s="102">
        <f t="shared" si="65"/>
        <v>0</v>
      </c>
      <c r="Z405" s="100"/>
      <c r="AA405" s="100"/>
      <c r="AB405" s="100"/>
      <c r="AC405" s="100"/>
      <c r="AD405" s="100"/>
      <c r="AE405" s="100"/>
      <c r="AF405" s="100"/>
      <c r="AG405" s="100"/>
      <c r="AH405" s="100"/>
      <c r="AI405" s="100"/>
      <c r="AJ405" s="100"/>
      <c r="AK405" s="100"/>
      <c r="AL405" s="100"/>
      <c r="AM405" s="100"/>
      <c r="AN405" s="100"/>
      <c r="AO405" s="100"/>
      <c r="AP405" s="100"/>
      <c r="AQ405" s="100"/>
      <c r="AR405" s="100"/>
      <c r="AS405" s="100"/>
      <c r="AT405" s="100"/>
      <c r="AU405" s="100"/>
    </row>
    <row r="406" spans="10:47">
      <c r="J406" s="100"/>
      <c r="K406" s="100"/>
      <c r="L406" s="100"/>
      <c r="M406" s="100"/>
      <c r="N406" s="100"/>
      <c r="O406" s="100"/>
      <c r="P406" s="100"/>
      <c r="Q406" s="100"/>
      <c r="R406" s="102">
        <f t="shared" si="66"/>
        <v>0</v>
      </c>
      <c r="S406" s="100"/>
      <c r="T406" s="102">
        <f t="shared" si="67"/>
        <v>0</v>
      </c>
      <c r="U406" s="102">
        <f t="shared" si="68"/>
        <v>0</v>
      </c>
      <c r="V406" s="102">
        <f t="shared" si="69"/>
        <v>0</v>
      </c>
      <c r="W406" s="100"/>
      <c r="X406" s="100"/>
      <c r="Y406" s="102">
        <f t="shared" si="65"/>
        <v>0</v>
      </c>
      <c r="Z406" s="100"/>
      <c r="AA406" s="100"/>
      <c r="AB406" s="100"/>
      <c r="AC406" s="100"/>
      <c r="AD406" s="100"/>
      <c r="AE406" s="100"/>
      <c r="AF406" s="100"/>
      <c r="AG406" s="100"/>
      <c r="AH406" s="100"/>
      <c r="AI406" s="100"/>
      <c r="AJ406" s="100"/>
      <c r="AK406" s="100"/>
      <c r="AL406" s="100"/>
      <c r="AM406" s="100"/>
      <c r="AN406" s="100"/>
      <c r="AO406" s="100"/>
      <c r="AP406" s="100"/>
      <c r="AQ406" s="100"/>
      <c r="AR406" s="100"/>
      <c r="AS406" s="100"/>
      <c r="AT406" s="100"/>
      <c r="AU406" s="100"/>
    </row>
    <row r="407" spans="10:47">
      <c r="J407" s="100"/>
      <c r="K407" s="100"/>
      <c r="L407" s="100"/>
      <c r="M407" s="100"/>
      <c r="N407" s="100"/>
      <c r="O407" s="100"/>
      <c r="P407" s="100"/>
      <c r="Q407" s="100"/>
      <c r="R407" s="102">
        <f t="shared" si="66"/>
        <v>0</v>
      </c>
      <c r="S407" s="100"/>
      <c r="T407" s="102">
        <f t="shared" si="67"/>
        <v>0</v>
      </c>
      <c r="U407" s="102">
        <f t="shared" si="68"/>
        <v>0</v>
      </c>
      <c r="V407" s="102">
        <f t="shared" si="69"/>
        <v>0</v>
      </c>
      <c r="W407" s="100"/>
      <c r="X407" s="100"/>
      <c r="Y407" s="102">
        <f t="shared" si="65"/>
        <v>0</v>
      </c>
      <c r="Z407" s="100"/>
      <c r="AA407" s="100"/>
      <c r="AB407" s="100"/>
      <c r="AC407" s="100"/>
      <c r="AD407" s="100"/>
      <c r="AE407" s="100"/>
      <c r="AF407" s="100"/>
      <c r="AG407" s="100"/>
      <c r="AH407" s="100"/>
      <c r="AI407" s="100"/>
      <c r="AJ407" s="100"/>
      <c r="AK407" s="100"/>
      <c r="AL407" s="100"/>
      <c r="AM407" s="100"/>
      <c r="AN407" s="100"/>
      <c r="AO407" s="100"/>
      <c r="AP407" s="100"/>
      <c r="AQ407" s="100"/>
      <c r="AR407" s="100"/>
      <c r="AS407" s="100"/>
      <c r="AT407" s="100"/>
      <c r="AU407" s="100"/>
    </row>
    <row r="408" spans="10:47">
      <c r="J408" s="100"/>
      <c r="K408" s="100"/>
      <c r="L408" s="100"/>
      <c r="M408" s="100"/>
      <c r="N408" s="100"/>
      <c r="O408" s="100"/>
      <c r="P408" s="100"/>
      <c r="Q408" s="100"/>
      <c r="R408" s="102">
        <f t="shared" si="66"/>
        <v>0</v>
      </c>
      <c r="S408" s="100"/>
      <c r="T408" s="102">
        <f t="shared" si="67"/>
        <v>0</v>
      </c>
      <c r="U408" s="102">
        <f t="shared" si="68"/>
        <v>0</v>
      </c>
      <c r="V408" s="102">
        <f t="shared" si="69"/>
        <v>0</v>
      </c>
      <c r="W408" s="100"/>
      <c r="X408" s="100"/>
      <c r="Y408" s="102">
        <f t="shared" si="65"/>
        <v>0</v>
      </c>
      <c r="Z408" s="100"/>
      <c r="AA408" s="100"/>
      <c r="AB408" s="100"/>
      <c r="AC408" s="100"/>
      <c r="AD408" s="100"/>
      <c r="AE408" s="100"/>
      <c r="AF408" s="100"/>
      <c r="AG408" s="100"/>
      <c r="AH408" s="100"/>
      <c r="AI408" s="100"/>
      <c r="AJ408" s="100"/>
      <c r="AK408" s="100"/>
      <c r="AL408" s="100"/>
      <c r="AM408" s="100"/>
      <c r="AN408" s="100"/>
      <c r="AO408" s="100"/>
      <c r="AP408" s="100"/>
      <c r="AQ408" s="100"/>
      <c r="AR408" s="100"/>
      <c r="AS408" s="100"/>
      <c r="AT408" s="100"/>
      <c r="AU408" s="100"/>
    </row>
    <row r="409" spans="10:47">
      <c r="J409" s="100"/>
      <c r="K409" s="100"/>
      <c r="L409" s="100"/>
      <c r="M409" s="100"/>
      <c r="N409" s="100"/>
      <c r="O409" s="100"/>
      <c r="P409" s="100"/>
      <c r="Q409" s="100"/>
      <c r="R409" s="102">
        <f t="shared" si="66"/>
        <v>0</v>
      </c>
      <c r="S409" s="100"/>
      <c r="T409" s="102">
        <f t="shared" si="67"/>
        <v>0</v>
      </c>
      <c r="U409" s="102">
        <f t="shared" si="68"/>
        <v>0</v>
      </c>
      <c r="V409" s="102">
        <f t="shared" si="69"/>
        <v>0</v>
      </c>
      <c r="W409" s="100"/>
      <c r="X409" s="100"/>
      <c r="Y409" s="102">
        <f t="shared" si="65"/>
        <v>0</v>
      </c>
      <c r="Z409" s="100"/>
      <c r="AA409" s="100"/>
      <c r="AB409" s="100"/>
      <c r="AC409" s="100"/>
      <c r="AD409" s="100"/>
      <c r="AE409" s="100"/>
      <c r="AF409" s="100"/>
      <c r="AG409" s="100"/>
      <c r="AH409" s="100"/>
      <c r="AI409" s="100"/>
      <c r="AJ409" s="100"/>
      <c r="AK409" s="100"/>
      <c r="AL409" s="100"/>
      <c r="AM409" s="100"/>
      <c r="AN409" s="100"/>
      <c r="AO409" s="100"/>
      <c r="AP409" s="100"/>
      <c r="AQ409" s="100"/>
      <c r="AR409" s="100"/>
      <c r="AS409" s="100"/>
      <c r="AT409" s="100"/>
      <c r="AU409" s="100"/>
    </row>
    <row r="410" spans="10:47">
      <c r="J410" s="100"/>
      <c r="K410" s="100"/>
      <c r="L410" s="100"/>
      <c r="M410" s="100"/>
      <c r="N410" s="100"/>
      <c r="O410" s="100"/>
      <c r="P410" s="100"/>
      <c r="Q410" s="100"/>
      <c r="R410" s="102">
        <f t="shared" si="66"/>
        <v>0</v>
      </c>
      <c r="S410" s="100"/>
      <c r="T410" s="102">
        <f t="shared" si="67"/>
        <v>0</v>
      </c>
      <c r="U410" s="102">
        <f t="shared" si="68"/>
        <v>0</v>
      </c>
      <c r="V410" s="102">
        <f t="shared" si="69"/>
        <v>0</v>
      </c>
      <c r="W410" s="100"/>
      <c r="X410" s="100"/>
      <c r="Y410" s="102">
        <f t="shared" si="65"/>
        <v>0</v>
      </c>
      <c r="Z410" s="100"/>
      <c r="AA410" s="100"/>
      <c r="AB410" s="100"/>
      <c r="AC410" s="100"/>
      <c r="AD410" s="100"/>
      <c r="AE410" s="100"/>
      <c r="AF410" s="100"/>
      <c r="AG410" s="100"/>
      <c r="AH410" s="100"/>
      <c r="AI410" s="100"/>
      <c r="AJ410" s="100"/>
      <c r="AK410" s="100"/>
      <c r="AL410" s="100"/>
      <c r="AM410" s="100"/>
      <c r="AN410" s="100"/>
      <c r="AO410" s="100"/>
      <c r="AP410" s="100"/>
      <c r="AQ410" s="100"/>
      <c r="AR410" s="100"/>
      <c r="AS410" s="100"/>
      <c r="AT410" s="100"/>
      <c r="AU410" s="100"/>
    </row>
    <row r="411" spans="10:47">
      <c r="J411" s="100"/>
      <c r="K411" s="100"/>
      <c r="L411" s="100"/>
      <c r="M411" s="100"/>
      <c r="N411" s="100"/>
      <c r="O411" s="100"/>
      <c r="P411" s="100"/>
      <c r="Q411" s="100"/>
      <c r="R411" s="102">
        <f t="shared" si="66"/>
        <v>0</v>
      </c>
      <c r="S411" s="100"/>
      <c r="T411" s="102">
        <f t="shared" si="67"/>
        <v>0</v>
      </c>
      <c r="U411" s="102">
        <f t="shared" si="68"/>
        <v>0</v>
      </c>
      <c r="V411" s="102">
        <f t="shared" si="69"/>
        <v>0</v>
      </c>
      <c r="W411" s="100"/>
      <c r="X411" s="100"/>
      <c r="Y411" s="102">
        <f t="shared" si="65"/>
        <v>0</v>
      </c>
      <c r="Z411" s="100"/>
      <c r="AA411" s="100"/>
      <c r="AB411" s="100"/>
      <c r="AC411" s="100"/>
      <c r="AD411" s="100"/>
      <c r="AE411" s="100"/>
      <c r="AF411" s="100"/>
      <c r="AG411" s="100"/>
      <c r="AH411" s="100"/>
      <c r="AI411" s="100"/>
      <c r="AJ411" s="100"/>
      <c r="AK411" s="100"/>
      <c r="AL411" s="100"/>
      <c r="AM411" s="100"/>
      <c r="AN411" s="100"/>
      <c r="AO411" s="100"/>
      <c r="AP411" s="100"/>
      <c r="AQ411" s="100"/>
      <c r="AR411" s="100"/>
      <c r="AS411" s="100"/>
      <c r="AT411" s="100"/>
      <c r="AU411" s="100"/>
    </row>
    <row r="412" spans="10:47">
      <c r="J412" s="100"/>
      <c r="K412" s="100"/>
      <c r="L412" s="100"/>
      <c r="M412" s="100"/>
      <c r="N412" s="100"/>
      <c r="O412" s="100"/>
      <c r="P412" s="100"/>
      <c r="Q412" s="100"/>
      <c r="R412" s="102">
        <f t="shared" si="66"/>
        <v>0</v>
      </c>
      <c r="S412" s="100"/>
      <c r="T412" s="102">
        <f t="shared" si="67"/>
        <v>0</v>
      </c>
      <c r="U412" s="102">
        <f t="shared" si="68"/>
        <v>0</v>
      </c>
      <c r="V412" s="100"/>
      <c r="W412" s="100"/>
      <c r="X412" s="100"/>
      <c r="Y412" s="102">
        <f t="shared" si="65"/>
        <v>0</v>
      </c>
      <c r="Z412" s="100"/>
      <c r="AA412" s="100"/>
      <c r="AB412" s="100"/>
      <c r="AC412" s="100"/>
      <c r="AD412" s="100"/>
      <c r="AE412" s="100"/>
      <c r="AF412" s="100"/>
      <c r="AG412" s="100"/>
      <c r="AH412" s="100"/>
      <c r="AI412" s="100"/>
      <c r="AJ412" s="100"/>
      <c r="AK412" s="100"/>
      <c r="AL412" s="100"/>
      <c r="AM412" s="100"/>
      <c r="AN412" s="100"/>
      <c r="AO412" s="100"/>
      <c r="AP412" s="100"/>
      <c r="AQ412" s="100"/>
      <c r="AR412" s="100"/>
      <c r="AS412" s="100"/>
      <c r="AT412" s="100"/>
      <c r="AU412" s="100"/>
    </row>
    <row r="413" spans="10:47">
      <c r="J413" s="100"/>
      <c r="K413" s="100"/>
      <c r="L413" s="100"/>
      <c r="M413" s="100"/>
      <c r="N413" s="100"/>
      <c r="O413" s="100"/>
      <c r="P413" s="100"/>
      <c r="Q413" s="100"/>
      <c r="R413" s="102">
        <f t="shared" si="66"/>
        <v>0</v>
      </c>
      <c r="S413" s="100"/>
      <c r="T413" s="102">
        <f t="shared" si="67"/>
        <v>0</v>
      </c>
      <c r="U413" s="102">
        <f t="shared" si="68"/>
        <v>0</v>
      </c>
      <c r="V413" s="100"/>
      <c r="W413" s="100"/>
      <c r="X413" s="100"/>
      <c r="Y413" s="102">
        <f t="shared" si="65"/>
        <v>0</v>
      </c>
      <c r="Z413" s="100"/>
      <c r="AA413" s="100"/>
      <c r="AB413" s="100"/>
      <c r="AC413" s="100"/>
      <c r="AD413" s="100"/>
      <c r="AE413" s="100"/>
      <c r="AF413" s="100"/>
      <c r="AG413" s="100"/>
      <c r="AH413" s="100"/>
      <c r="AI413" s="100"/>
      <c r="AJ413" s="100"/>
      <c r="AK413" s="100"/>
      <c r="AL413" s="100"/>
      <c r="AM413" s="100"/>
      <c r="AN413" s="100"/>
      <c r="AO413" s="100"/>
      <c r="AP413" s="100"/>
      <c r="AQ413" s="100"/>
      <c r="AR413" s="100"/>
      <c r="AS413" s="100"/>
      <c r="AT413" s="100"/>
      <c r="AU413" s="100"/>
    </row>
    <row r="414" spans="10:47">
      <c r="J414" s="100"/>
      <c r="K414" s="100"/>
      <c r="L414" s="100"/>
      <c r="M414" s="100"/>
      <c r="N414" s="100"/>
      <c r="O414" s="100"/>
      <c r="P414" s="100"/>
      <c r="Q414" s="100"/>
      <c r="R414" s="102">
        <f t="shared" si="66"/>
        <v>0</v>
      </c>
      <c r="S414" s="100"/>
      <c r="T414" s="102">
        <f t="shared" si="67"/>
        <v>0</v>
      </c>
      <c r="U414" s="102">
        <f t="shared" si="68"/>
        <v>0</v>
      </c>
      <c r="V414" s="100"/>
      <c r="W414" s="100"/>
      <c r="X414" s="100"/>
      <c r="Y414" s="102">
        <f t="shared" si="65"/>
        <v>0</v>
      </c>
      <c r="Z414" s="100"/>
      <c r="AA414" s="100"/>
      <c r="AB414" s="100"/>
      <c r="AC414" s="100"/>
      <c r="AD414" s="100"/>
      <c r="AE414" s="100"/>
      <c r="AF414" s="100"/>
      <c r="AG414" s="100"/>
      <c r="AH414" s="100"/>
      <c r="AI414" s="100"/>
      <c r="AJ414" s="100"/>
      <c r="AK414" s="100"/>
      <c r="AL414" s="100"/>
      <c r="AM414" s="100"/>
      <c r="AN414" s="100"/>
      <c r="AO414" s="100"/>
      <c r="AP414" s="100"/>
      <c r="AQ414" s="100"/>
      <c r="AR414" s="100"/>
      <c r="AS414" s="100"/>
      <c r="AT414" s="100"/>
      <c r="AU414" s="100"/>
    </row>
    <row r="415" spans="10:47">
      <c r="J415" s="100"/>
      <c r="K415" s="100"/>
      <c r="L415" s="100"/>
      <c r="M415" s="100"/>
      <c r="N415" s="100"/>
      <c r="O415" s="100"/>
      <c r="P415" s="100"/>
      <c r="Q415" s="100"/>
      <c r="R415" s="102">
        <f t="shared" si="66"/>
        <v>0</v>
      </c>
      <c r="S415" s="100"/>
      <c r="T415" s="102">
        <f t="shared" si="67"/>
        <v>0</v>
      </c>
      <c r="U415" s="102">
        <f t="shared" si="68"/>
        <v>0</v>
      </c>
      <c r="V415" s="100"/>
      <c r="W415" s="100"/>
      <c r="X415" s="100"/>
      <c r="Y415" s="102">
        <f t="shared" si="65"/>
        <v>0</v>
      </c>
      <c r="Z415" s="100"/>
      <c r="AA415" s="100"/>
      <c r="AB415" s="100"/>
      <c r="AC415" s="100"/>
      <c r="AD415" s="100"/>
      <c r="AE415" s="100"/>
      <c r="AF415" s="100"/>
      <c r="AG415" s="100"/>
      <c r="AH415" s="100"/>
      <c r="AI415" s="100"/>
      <c r="AJ415" s="100"/>
      <c r="AK415" s="100"/>
      <c r="AL415" s="100"/>
      <c r="AM415" s="100"/>
      <c r="AN415" s="100"/>
      <c r="AO415" s="100"/>
      <c r="AP415" s="100"/>
      <c r="AQ415" s="100"/>
      <c r="AR415" s="100"/>
      <c r="AS415" s="100"/>
      <c r="AT415" s="100"/>
      <c r="AU415" s="100"/>
    </row>
    <row r="416" spans="10:47">
      <c r="J416" s="100"/>
      <c r="K416" s="100"/>
      <c r="L416" s="100"/>
      <c r="M416" s="100"/>
      <c r="N416" s="100"/>
      <c r="O416" s="100"/>
      <c r="P416" s="100"/>
      <c r="Q416" s="100"/>
      <c r="R416" s="102">
        <f t="shared" si="66"/>
        <v>0</v>
      </c>
      <c r="S416" s="100"/>
      <c r="T416" s="102">
        <f t="shared" si="67"/>
        <v>0</v>
      </c>
      <c r="U416" s="102">
        <f t="shared" si="68"/>
        <v>0</v>
      </c>
      <c r="V416" s="100"/>
      <c r="W416" s="100"/>
      <c r="X416" s="100"/>
      <c r="Y416" s="102">
        <f t="shared" si="65"/>
        <v>0</v>
      </c>
      <c r="Z416" s="100"/>
      <c r="AA416" s="100"/>
      <c r="AB416" s="100"/>
      <c r="AC416" s="100"/>
      <c r="AD416" s="100"/>
      <c r="AE416" s="100"/>
      <c r="AF416" s="100"/>
      <c r="AG416" s="100"/>
      <c r="AH416" s="100"/>
      <c r="AI416" s="100"/>
      <c r="AJ416" s="100"/>
      <c r="AK416" s="100"/>
      <c r="AL416" s="100"/>
      <c r="AM416" s="100"/>
      <c r="AN416" s="100"/>
      <c r="AO416" s="100"/>
      <c r="AP416" s="100"/>
      <c r="AQ416" s="100"/>
      <c r="AR416" s="100"/>
      <c r="AS416" s="100"/>
      <c r="AT416" s="100"/>
      <c r="AU416" s="100"/>
    </row>
    <row r="417" spans="10:47">
      <c r="J417" s="100"/>
      <c r="K417" s="100"/>
      <c r="L417" s="100"/>
      <c r="M417" s="100"/>
      <c r="N417" s="100"/>
      <c r="O417" s="100"/>
      <c r="P417" s="100"/>
      <c r="Q417" s="100"/>
      <c r="R417" s="102">
        <f t="shared" si="66"/>
        <v>0</v>
      </c>
      <c r="S417" s="100"/>
      <c r="T417" s="102">
        <f t="shared" si="67"/>
        <v>0</v>
      </c>
      <c r="U417" s="102">
        <f t="shared" si="68"/>
        <v>0</v>
      </c>
      <c r="V417" s="100"/>
      <c r="W417" s="100"/>
      <c r="X417" s="100"/>
      <c r="Y417" s="102">
        <f t="shared" si="65"/>
        <v>0</v>
      </c>
      <c r="Z417" s="100"/>
      <c r="AA417" s="100"/>
      <c r="AB417" s="100"/>
      <c r="AC417" s="100"/>
      <c r="AD417" s="100"/>
      <c r="AE417" s="100"/>
      <c r="AF417" s="100"/>
      <c r="AG417" s="100"/>
      <c r="AH417" s="100"/>
      <c r="AI417" s="100"/>
      <c r="AJ417" s="100"/>
      <c r="AK417" s="100"/>
      <c r="AL417" s="100"/>
      <c r="AM417" s="100"/>
      <c r="AN417" s="100"/>
      <c r="AO417" s="100"/>
      <c r="AP417" s="100"/>
      <c r="AQ417" s="100"/>
      <c r="AR417" s="100"/>
      <c r="AS417" s="100"/>
      <c r="AT417" s="100"/>
      <c r="AU417" s="100"/>
    </row>
    <row r="418" spans="10:47">
      <c r="J418" s="100"/>
      <c r="K418" s="100"/>
      <c r="L418" s="100"/>
      <c r="M418" s="100"/>
      <c r="N418" s="100"/>
      <c r="O418" s="100"/>
      <c r="P418" s="100"/>
      <c r="Q418" s="100"/>
      <c r="R418" s="102">
        <f t="shared" si="66"/>
        <v>0</v>
      </c>
      <c r="S418" s="100"/>
      <c r="T418" s="102">
        <f t="shared" si="67"/>
        <v>0</v>
      </c>
      <c r="U418" s="102">
        <f t="shared" si="68"/>
        <v>0</v>
      </c>
      <c r="V418" s="100"/>
      <c r="W418" s="100"/>
      <c r="X418" s="100"/>
      <c r="Y418" s="102">
        <f t="shared" si="65"/>
        <v>0</v>
      </c>
      <c r="Z418" s="100"/>
      <c r="AA418" s="100"/>
      <c r="AB418" s="100"/>
      <c r="AC418" s="100"/>
      <c r="AD418" s="100"/>
      <c r="AE418" s="100"/>
      <c r="AF418" s="100"/>
      <c r="AG418" s="100"/>
      <c r="AH418" s="100"/>
      <c r="AI418" s="100"/>
      <c r="AJ418" s="100"/>
      <c r="AK418" s="100"/>
      <c r="AL418" s="100"/>
      <c r="AM418" s="100"/>
      <c r="AN418" s="100"/>
      <c r="AO418" s="100"/>
      <c r="AP418" s="100"/>
      <c r="AQ418" s="100"/>
      <c r="AR418" s="100"/>
      <c r="AS418" s="100"/>
      <c r="AT418" s="100"/>
      <c r="AU418" s="100"/>
    </row>
    <row r="419" spans="10:47">
      <c r="J419" s="100"/>
      <c r="K419" s="100"/>
      <c r="L419" s="100"/>
      <c r="M419" s="100"/>
      <c r="N419" s="100"/>
      <c r="O419" s="100"/>
      <c r="P419" s="100"/>
      <c r="Q419" s="100"/>
      <c r="R419" s="102">
        <f t="shared" si="66"/>
        <v>0</v>
      </c>
      <c r="S419" s="100"/>
      <c r="T419" s="102">
        <f t="shared" si="67"/>
        <v>0</v>
      </c>
      <c r="U419" s="102">
        <f t="shared" si="68"/>
        <v>0</v>
      </c>
      <c r="V419" s="100"/>
      <c r="W419" s="100"/>
      <c r="X419" s="100"/>
      <c r="Y419" s="102">
        <f t="shared" si="65"/>
        <v>0</v>
      </c>
      <c r="Z419" s="100"/>
      <c r="AA419" s="100"/>
      <c r="AB419" s="100"/>
      <c r="AC419" s="100"/>
      <c r="AD419" s="100"/>
      <c r="AE419" s="100"/>
      <c r="AF419" s="100"/>
      <c r="AG419" s="100"/>
      <c r="AH419" s="100"/>
      <c r="AI419" s="100"/>
      <c r="AJ419" s="100"/>
      <c r="AK419" s="100"/>
      <c r="AL419" s="100"/>
      <c r="AM419" s="100"/>
      <c r="AN419" s="100"/>
      <c r="AO419" s="100"/>
      <c r="AP419" s="100"/>
      <c r="AQ419" s="100"/>
      <c r="AR419" s="100"/>
      <c r="AS419" s="100"/>
      <c r="AT419" s="100"/>
      <c r="AU419" s="100"/>
    </row>
    <row r="420" spans="10:47">
      <c r="J420" s="100"/>
      <c r="K420" s="100"/>
      <c r="L420" s="100"/>
      <c r="M420" s="100"/>
      <c r="N420" s="100"/>
      <c r="O420" s="100"/>
      <c r="P420" s="100"/>
      <c r="Q420" s="100"/>
      <c r="R420" s="102">
        <f t="shared" si="66"/>
        <v>0</v>
      </c>
      <c r="S420" s="100"/>
      <c r="T420" s="102">
        <f t="shared" si="67"/>
        <v>0</v>
      </c>
      <c r="U420" s="102">
        <f t="shared" si="68"/>
        <v>0</v>
      </c>
      <c r="V420" s="100"/>
      <c r="W420" s="100"/>
      <c r="X420" s="100"/>
      <c r="Y420" s="102">
        <f t="shared" si="65"/>
        <v>0</v>
      </c>
      <c r="Z420" s="100"/>
      <c r="AA420" s="100"/>
      <c r="AB420" s="100"/>
      <c r="AC420" s="100"/>
      <c r="AD420" s="100"/>
      <c r="AE420" s="100"/>
      <c r="AF420" s="100"/>
      <c r="AG420" s="100"/>
      <c r="AH420" s="100"/>
      <c r="AI420" s="100"/>
      <c r="AJ420" s="100"/>
      <c r="AK420" s="100"/>
      <c r="AL420" s="100"/>
      <c r="AM420" s="100"/>
      <c r="AN420" s="100"/>
      <c r="AO420" s="100"/>
      <c r="AP420" s="100"/>
      <c r="AQ420" s="100"/>
      <c r="AR420" s="100"/>
      <c r="AS420" s="100"/>
      <c r="AT420" s="100"/>
      <c r="AU420" s="100"/>
    </row>
    <row r="421" spans="10:47">
      <c r="J421" s="100"/>
      <c r="K421" s="100"/>
      <c r="L421" s="100"/>
      <c r="M421" s="100"/>
      <c r="N421" s="100"/>
      <c r="O421" s="100"/>
      <c r="P421" s="100"/>
      <c r="Q421" s="100"/>
      <c r="R421" s="102">
        <f t="shared" si="66"/>
        <v>0</v>
      </c>
      <c r="S421" s="100"/>
      <c r="T421" s="102">
        <f t="shared" si="67"/>
        <v>0</v>
      </c>
      <c r="U421" s="102">
        <f t="shared" si="68"/>
        <v>0</v>
      </c>
      <c r="V421" s="100"/>
      <c r="W421" s="100"/>
      <c r="X421" s="100"/>
      <c r="Y421" s="102">
        <f t="shared" si="65"/>
        <v>0</v>
      </c>
      <c r="Z421" s="100"/>
      <c r="AA421" s="100"/>
      <c r="AB421" s="100"/>
      <c r="AC421" s="100"/>
      <c r="AD421" s="100"/>
      <c r="AE421" s="100"/>
      <c r="AF421" s="100"/>
      <c r="AG421" s="100"/>
      <c r="AH421" s="100"/>
      <c r="AI421" s="100"/>
      <c r="AJ421" s="100"/>
      <c r="AK421" s="100"/>
      <c r="AL421" s="100"/>
      <c r="AM421" s="100"/>
      <c r="AN421" s="100"/>
      <c r="AO421" s="100"/>
      <c r="AP421" s="100"/>
      <c r="AQ421" s="100"/>
      <c r="AR421" s="100"/>
      <c r="AS421" s="100"/>
      <c r="AT421" s="100"/>
      <c r="AU421" s="100"/>
    </row>
    <row r="422" spans="10:47">
      <c r="J422" s="100"/>
      <c r="K422" s="100"/>
      <c r="L422" s="100"/>
      <c r="M422" s="100"/>
      <c r="N422" s="100"/>
      <c r="O422" s="100"/>
      <c r="P422" s="100"/>
      <c r="Q422" s="100"/>
      <c r="R422" s="102">
        <f t="shared" si="66"/>
        <v>0</v>
      </c>
      <c r="S422" s="100"/>
      <c r="T422" s="102">
        <f t="shared" si="67"/>
        <v>0</v>
      </c>
      <c r="U422" s="102">
        <f t="shared" si="68"/>
        <v>0</v>
      </c>
      <c r="V422" s="100"/>
      <c r="W422" s="100"/>
      <c r="X422" s="100"/>
      <c r="Y422" s="102">
        <f t="shared" si="65"/>
        <v>0</v>
      </c>
      <c r="Z422" s="100"/>
      <c r="AA422" s="100"/>
      <c r="AB422" s="100"/>
      <c r="AC422" s="100"/>
      <c r="AD422" s="100"/>
      <c r="AE422" s="100"/>
      <c r="AF422" s="100"/>
      <c r="AG422" s="100"/>
      <c r="AH422" s="100"/>
      <c r="AI422" s="100"/>
      <c r="AJ422" s="100"/>
      <c r="AK422" s="100"/>
      <c r="AL422" s="100"/>
      <c r="AM422" s="100"/>
      <c r="AN422" s="100"/>
      <c r="AO422" s="100"/>
      <c r="AP422" s="100"/>
      <c r="AQ422" s="100"/>
      <c r="AR422" s="100"/>
      <c r="AS422" s="100"/>
      <c r="AT422" s="100"/>
      <c r="AU422" s="100"/>
    </row>
    <row r="423" spans="10:47">
      <c r="J423" s="100"/>
      <c r="K423" s="100"/>
      <c r="L423" s="100"/>
      <c r="M423" s="100"/>
      <c r="N423" s="100"/>
      <c r="O423" s="100"/>
      <c r="P423" s="100"/>
      <c r="Q423" s="100"/>
      <c r="R423" s="102">
        <f t="shared" si="66"/>
        <v>0</v>
      </c>
      <c r="S423" s="100"/>
      <c r="T423" s="102">
        <f t="shared" si="67"/>
        <v>0</v>
      </c>
      <c r="U423" s="102">
        <f t="shared" si="68"/>
        <v>0</v>
      </c>
      <c r="V423" s="100"/>
      <c r="W423" s="100"/>
      <c r="X423" s="100"/>
      <c r="Y423" s="102">
        <f t="shared" si="65"/>
        <v>0</v>
      </c>
      <c r="Z423" s="100"/>
      <c r="AA423" s="100"/>
      <c r="AB423" s="100"/>
      <c r="AC423" s="100"/>
      <c r="AD423" s="100"/>
      <c r="AE423" s="100"/>
      <c r="AF423" s="100"/>
      <c r="AG423" s="100"/>
      <c r="AH423" s="100"/>
      <c r="AI423" s="100"/>
      <c r="AJ423" s="100"/>
      <c r="AK423" s="100"/>
      <c r="AL423" s="100"/>
      <c r="AM423" s="100"/>
      <c r="AN423" s="100"/>
      <c r="AO423" s="100"/>
      <c r="AP423" s="100"/>
      <c r="AQ423" s="100"/>
      <c r="AR423" s="100"/>
      <c r="AS423" s="100"/>
      <c r="AT423" s="100"/>
      <c r="AU423" s="100"/>
    </row>
    <row r="424" spans="10:47">
      <c r="J424" s="100"/>
      <c r="K424" s="100"/>
      <c r="L424" s="100"/>
      <c r="M424" s="100"/>
      <c r="N424" s="100"/>
      <c r="O424" s="100"/>
      <c r="P424" s="100"/>
      <c r="Q424" s="100"/>
      <c r="R424" s="102">
        <f t="shared" si="66"/>
        <v>0</v>
      </c>
      <c r="S424" s="100"/>
      <c r="T424" s="102">
        <f t="shared" si="67"/>
        <v>0</v>
      </c>
      <c r="U424" s="102">
        <f t="shared" si="68"/>
        <v>0</v>
      </c>
      <c r="V424" s="100"/>
      <c r="W424" s="100"/>
      <c r="X424" s="100"/>
      <c r="Y424" s="102">
        <f t="shared" si="65"/>
        <v>0</v>
      </c>
      <c r="Z424" s="100"/>
      <c r="AA424" s="100"/>
      <c r="AB424" s="100"/>
      <c r="AC424" s="100"/>
      <c r="AD424" s="100"/>
      <c r="AE424" s="100"/>
      <c r="AF424" s="100"/>
      <c r="AG424" s="100"/>
      <c r="AH424" s="100"/>
      <c r="AI424" s="100"/>
      <c r="AJ424" s="100"/>
      <c r="AK424" s="100"/>
      <c r="AL424" s="100"/>
      <c r="AM424" s="100"/>
      <c r="AN424" s="100"/>
      <c r="AO424" s="100"/>
      <c r="AP424" s="100"/>
      <c r="AQ424" s="100"/>
      <c r="AR424" s="100"/>
      <c r="AS424" s="100"/>
      <c r="AT424" s="100"/>
      <c r="AU424" s="100"/>
    </row>
    <row r="425" spans="10:47">
      <c r="J425" s="100"/>
      <c r="K425" s="100"/>
      <c r="L425" s="100"/>
      <c r="M425" s="100"/>
      <c r="N425" s="100"/>
      <c r="O425" s="100"/>
      <c r="P425" s="100"/>
      <c r="Q425" s="100"/>
      <c r="R425" s="102">
        <f t="shared" si="66"/>
        <v>0</v>
      </c>
      <c r="S425" s="100"/>
      <c r="T425" s="102">
        <f t="shared" si="67"/>
        <v>0</v>
      </c>
      <c r="U425" s="102">
        <f t="shared" si="68"/>
        <v>0</v>
      </c>
      <c r="V425" s="100"/>
      <c r="W425" s="100"/>
      <c r="X425" s="100"/>
      <c r="Y425" s="102">
        <f t="shared" si="65"/>
        <v>0</v>
      </c>
      <c r="Z425" s="100"/>
      <c r="AA425" s="100"/>
      <c r="AB425" s="100"/>
      <c r="AC425" s="100"/>
      <c r="AD425" s="100"/>
      <c r="AE425" s="100"/>
      <c r="AF425" s="100"/>
      <c r="AG425" s="100"/>
      <c r="AH425" s="100"/>
      <c r="AI425" s="100"/>
      <c r="AJ425" s="100"/>
      <c r="AK425" s="100"/>
      <c r="AL425" s="100"/>
      <c r="AM425" s="100"/>
      <c r="AN425" s="100"/>
      <c r="AO425" s="100"/>
      <c r="AP425" s="100"/>
      <c r="AQ425" s="100"/>
      <c r="AR425" s="100"/>
      <c r="AS425" s="100"/>
      <c r="AT425" s="100"/>
      <c r="AU425" s="100"/>
    </row>
    <row r="426" spans="10:47">
      <c r="J426" s="100"/>
      <c r="K426" s="100"/>
      <c r="L426" s="100"/>
      <c r="M426" s="100"/>
      <c r="N426" s="100"/>
      <c r="O426" s="100"/>
      <c r="P426" s="100"/>
      <c r="Q426" s="100"/>
      <c r="R426" s="102">
        <f t="shared" si="66"/>
        <v>0</v>
      </c>
      <c r="S426" s="100"/>
      <c r="T426" s="102">
        <f t="shared" si="67"/>
        <v>0</v>
      </c>
      <c r="U426" s="102">
        <f t="shared" si="68"/>
        <v>0</v>
      </c>
      <c r="V426" s="100"/>
      <c r="W426" s="100"/>
      <c r="X426" s="100"/>
      <c r="Y426" s="102">
        <f t="shared" si="65"/>
        <v>0</v>
      </c>
      <c r="Z426" s="100"/>
      <c r="AA426" s="100"/>
      <c r="AB426" s="100"/>
      <c r="AC426" s="100"/>
      <c r="AD426" s="100"/>
      <c r="AE426" s="100"/>
      <c r="AF426" s="100"/>
      <c r="AG426" s="100"/>
      <c r="AH426" s="100"/>
      <c r="AI426" s="100"/>
      <c r="AJ426" s="100"/>
      <c r="AK426" s="100"/>
      <c r="AL426" s="100"/>
      <c r="AM426" s="100"/>
      <c r="AN426" s="100"/>
      <c r="AO426" s="100"/>
      <c r="AP426" s="100"/>
      <c r="AQ426" s="100"/>
      <c r="AR426" s="100"/>
      <c r="AS426" s="100"/>
      <c r="AT426" s="100"/>
      <c r="AU426" s="100"/>
    </row>
    <row r="427" spans="10:47">
      <c r="J427" s="100"/>
      <c r="K427" s="100"/>
      <c r="L427" s="100"/>
      <c r="M427" s="100"/>
      <c r="N427" s="100"/>
      <c r="O427" s="100"/>
      <c r="P427" s="100"/>
      <c r="Q427" s="100"/>
      <c r="R427" s="102">
        <f t="shared" si="66"/>
        <v>0</v>
      </c>
      <c r="S427" s="100"/>
      <c r="T427" s="102">
        <f t="shared" si="67"/>
        <v>0</v>
      </c>
      <c r="U427" s="102">
        <f t="shared" si="68"/>
        <v>0</v>
      </c>
      <c r="V427" s="100"/>
      <c r="W427" s="100"/>
      <c r="X427" s="100"/>
      <c r="Y427" s="102">
        <f t="shared" si="65"/>
        <v>0</v>
      </c>
      <c r="Z427" s="100"/>
      <c r="AA427" s="100"/>
      <c r="AB427" s="100"/>
      <c r="AC427" s="100"/>
      <c r="AD427" s="100"/>
      <c r="AE427" s="100"/>
      <c r="AF427" s="100"/>
      <c r="AG427" s="100"/>
      <c r="AH427" s="100"/>
      <c r="AI427" s="100"/>
      <c r="AJ427" s="100"/>
      <c r="AK427" s="100"/>
      <c r="AL427" s="100"/>
      <c r="AM427" s="100"/>
      <c r="AN427" s="100"/>
      <c r="AO427" s="100"/>
      <c r="AP427" s="100"/>
      <c r="AQ427" s="100"/>
      <c r="AR427" s="100"/>
      <c r="AS427" s="100"/>
      <c r="AT427" s="100"/>
      <c r="AU427" s="100"/>
    </row>
    <row r="428" spans="10:47">
      <c r="J428" s="100"/>
      <c r="K428" s="100"/>
      <c r="L428" s="100"/>
      <c r="M428" s="100"/>
      <c r="N428" s="100"/>
      <c r="O428" s="100"/>
      <c r="P428" s="100"/>
      <c r="Q428" s="100"/>
      <c r="R428" s="102">
        <f t="shared" si="66"/>
        <v>0</v>
      </c>
      <c r="S428" s="100"/>
      <c r="T428" s="102">
        <f t="shared" si="67"/>
        <v>0</v>
      </c>
      <c r="U428" s="102">
        <f t="shared" si="68"/>
        <v>0</v>
      </c>
      <c r="V428" s="100"/>
      <c r="W428" s="100"/>
      <c r="X428" s="100"/>
      <c r="Y428" s="102">
        <f t="shared" si="65"/>
        <v>0</v>
      </c>
      <c r="Z428" s="100"/>
      <c r="AA428" s="100"/>
      <c r="AB428" s="100"/>
      <c r="AC428" s="100"/>
      <c r="AD428" s="100"/>
      <c r="AE428" s="100"/>
      <c r="AF428" s="100"/>
      <c r="AG428" s="100"/>
      <c r="AH428" s="100"/>
      <c r="AI428" s="100"/>
      <c r="AJ428" s="100"/>
      <c r="AK428" s="100"/>
      <c r="AL428" s="100"/>
      <c r="AM428" s="100"/>
      <c r="AN428" s="100"/>
      <c r="AO428" s="100"/>
      <c r="AP428" s="100"/>
      <c r="AQ428" s="100"/>
      <c r="AR428" s="100"/>
      <c r="AS428" s="100"/>
      <c r="AT428" s="100"/>
      <c r="AU428" s="100"/>
    </row>
    <row r="429" spans="10:47">
      <c r="R429" s="83">
        <f t="shared" si="66"/>
        <v>0</v>
      </c>
      <c r="T429" s="83">
        <f t="shared" si="67"/>
        <v>0</v>
      </c>
      <c r="U429" s="83">
        <f t="shared" si="68"/>
        <v>0</v>
      </c>
      <c r="Y429" s="83">
        <f t="shared" si="65"/>
        <v>0</v>
      </c>
    </row>
    <row r="430" spans="10:47">
      <c r="R430" s="83">
        <f t="shared" si="66"/>
        <v>0</v>
      </c>
      <c r="T430" s="83">
        <f t="shared" si="67"/>
        <v>0</v>
      </c>
      <c r="U430" s="83">
        <f t="shared" si="68"/>
        <v>0</v>
      </c>
      <c r="Y430" s="83">
        <f t="shared" si="65"/>
        <v>0</v>
      </c>
    </row>
    <row r="431" spans="10:47">
      <c r="R431" s="83">
        <f t="shared" si="66"/>
        <v>0</v>
      </c>
      <c r="T431" s="83">
        <f t="shared" si="67"/>
        <v>0</v>
      </c>
      <c r="U431" s="83">
        <f t="shared" si="68"/>
        <v>0</v>
      </c>
      <c r="Y431" s="83">
        <f t="shared" si="65"/>
        <v>0</v>
      </c>
    </row>
    <row r="432" spans="10:47">
      <c r="R432" s="83">
        <f t="shared" si="66"/>
        <v>0</v>
      </c>
      <c r="T432" s="83">
        <f t="shared" si="67"/>
        <v>0</v>
      </c>
      <c r="U432" s="83">
        <f t="shared" si="68"/>
        <v>0</v>
      </c>
      <c r="Y432" s="83">
        <f t="shared" si="65"/>
        <v>0</v>
      </c>
    </row>
    <row r="433" spans="18:25">
      <c r="R433" s="83">
        <f t="shared" si="66"/>
        <v>0</v>
      </c>
      <c r="T433" s="83">
        <f t="shared" si="67"/>
        <v>0</v>
      </c>
      <c r="U433" s="83">
        <f t="shared" si="68"/>
        <v>0</v>
      </c>
      <c r="Y433" s="83">
        <f t="shared" si="65"/>
        <v>0</v>
      </c>
    </row>
    <row r="434" spans="18:25">
      <c r="R434" s="83">
        <f t="shared" si="66"/>
        <v>0</v>
      </c>
      <c r="T434" s="83">
        <f t="shared" si="67"/>
        <v>0</v>
      </c>
      <c r="U434" s="83">
        <f t="shared" si="68"/>
        <v>0</v>
      </c>
      <c r="Y434" s="83">
        <f t="shared" si="65"/>
        <v>0</v>
      </c>
    </row>
    <row r="435" spans="18:25">
      <c r="R435" s="83">
        <f t="shared" si="66"/>
        <v>0</v>
      </c>
      <c r="T435" s="83">
        <f t="shared" si="67"/>
        <v>0</v>
      </c>
      <c r="U435" s="83">
        <f t="shared" si="68"/>
        <v>0</v>
      </c>
      <c r="Y435" s="83">
        <f t="shared" si="65"/>
        <v>0</v>
      </c>
    </row>
    <row r="436" spans="18:25">
      <c r="R436" s="83">
        <f t="shared" si="66"/>
        <v>0</v>
      </c>
      <c r="T436" s="83">
        <f t="shared" si="67"/>
        <v>0</v>
      </c>
      <c r="U436" s="83">
        <f t="shared" si="68"/>
        <v>0</v>
      </c>
      <c r="Y436" s="83">
        <f t="shared" si="65"/>
        <v>0</v>
      </c>
    </row>
    <row r="437" spans="18:25">
      <c r="R437" s="83">
        <f t="shared" si="66"/>
        <v>0</v>
      </c>
      <c r="T437" s="83">
        <f t="shared" si="67"/>
        <v>0</v>
      </c>
      <c r="U437" s="83">
        <f t="shared" si="68"/>
        <v>0</v>
      </c>
      <c r="Y437" s="83">
        <f t="shared" si="65"/>
        <v>0</v>
      </c>
    </row>
    <row r="438" spans="18:25">
      <c r="R438" s="83">
        <f t="shared" si="66"/>
        <v>0</v>
      </c>
      <c r="T438" s="83">
        <f t="shared" si="67"/>
        <v>0</v>
      </c>
      <c r="U438" s="83">
        <f t="shared" si="68"/>
        <v>0</v>
      </c>
      <c r="Y438" s="83">
        <f t="shared" si="65"/>
        <v>0</v>
      </c>
    </row>
    <row r="439" spans="18:25">
      <c r="R439" s="83">
        <f t="shared" si="66"/>
        <v>0</v>
      </c>
      <c r="T439" s="83">
        <f t="shared" si="67"/>
        <v>0</v>
      </c>
      <c r="U439" s="83">
        <f t="shared" si="68"/>
        <v>0</v>
      </c>
      <c r="Y439" s="83">
        <f t="shared" si="65"/>
        <v>0</v>
      </c>
    </row>
    <row r="440" spans="18:25">
      <c r="R440" s="83">
        <f t="shared" si="66"/>
        <v>0</v>
      </c>
      <c r="T440" s="83">
        <f t="shared" si="67"/>
        <v>0</v>
      </c>
      <c r="U440" s="83">
        <f t="shared" si="68"/>
        <v>0</v>
      </c>
      <c r="Y440" s="83">
        <f t="shared" si="65"/>
        <v>0</v>
      </c>
    </row>
    <row r="441" spans="18:25">
      <c r="R441" s="83">
        <f t="shared" si="66"/>
        <v>0</v>
      </c>
      <c r="T441" s="83">
        <f t="shared" si="67"/>
        <v>0</v>
      </c>
      <c r="U441" s="83">
        <f t="shared" si="68"/>
        <v>0</v>
      </c>
      <c r="Y441" s="83">
        <f t="shared" si="65"/>
        <v>0</v>
      </c>
    </row>
    <row r="442" spans="18:25">
      <c r="R442" s="83">
        <f t="shared" si="66"/>
        <v>0</v>
      </c>
      <c r="T442" s="83">
        <f t="shared" si="67"/>
        <v>0</v>
      </c>
      <c r="U442" s="83">
        <f t="shared" si="68"/>
        <v>0</v>
      </c>
      <c r="Y442" s="83">
        <f t="shared" si="65"/>
        <v>0</v>
      </c>
    </row>
    <row r="443" spans="18:25">
      <c r="R443" s="83">
        <f t="shared" si="66"/>
        <v>0</v>
      </c>
      <c r="T443" s="83">
        <f t="shared" si="67"/>
        <v>0</v>
      </c>
      <c r="U443" s="83">
        <f t="shared" si="68"/>
        <v>0</v>
      </c>
      <c r="Y443" s="83">
        <f t="shared" si="65"/>
        <v>0</v>
      </c>
    </row>
    <row r="444" spans="18:25">
      <c r="R444" s="83">
        <f t="shared" si="66"/>
        <v>0</v>
      </c>
      <c r="T444" s="83">
        <f t="shared" si="67"/>
        <v>0</v>
      </c>
      <c r="U444" s="83">
        <f t="shared" si="68"/>
        <v>0</v>
      </c>
      <c r="Y444" s="83">
        <f t="shared" si="65"/>
        <v>0</v>
      </c>
    </row>
    <row r="445" spans="18:25">
      <c r="R445" s="83">
        <f t="shared" si="66"/>
        <v>0</v>
      </c>
      <c r="T445" s="83">
        <f t="shared" si="67"/>
        <v>0</v>
      </c>
      <c r="U445" s="83">
        <f t="shared" si="68"/>
        <v>0</v>
      </c>
      <c r="Y445" s="83">
        <f t="shared" si="65"/>
        <v>0</v>
      </c>
    </row>
    <row r="446" spans="18:25">
      <c r="R446" s="83">
        <f t="shared" si="66"/>
        <v>0</v>
      </c>
      <c r="T446" s="83">
        <f t="shared" si="67"/>
        <v>0</v>
      </c>
      <c r="U446" s="83">
        <f t="shared" si="68"/>
        <v>0</v>
      </c>
      <c r="Y446" s="83">
        <f t="shared" si="65"/>
        <v>0</v>
      </c>
    </row>
    <row r="447" spans="18:25">
      <c r="R447" s="83">
        <f t="shared" si="66"/>
        <v>0</v>
      </c>
      <c r="T447" s="83">
        <f t="shared" si="67"/>
        <v>0</v>
      </c>
      <c r="U447" s="83">
        <f t="shared" si="68"/>
        <v>0</v>
      </c>
      <c r="Y447" s="83">
        <f t="shared" si="65"/>
        <v>0</v>
      </c>
    </row>
    <row r="448" spans="18:25">
      <c r="R448" s="83">
        <f t="shared" si="66"/>
        <v>0</v>
      </c>
      <c r="T448" s="83">
        <f t="shared" si="67"/>
        <v>0</v>
      </c>
      <c r="U448" s="83">
        <f t="shared" si="68"/>
        <v>0</v>
      </c>
      <c r="Y448" s="83">
        <f t="shared" si="65"/>
        <v>0</v>
      </c>
    </row>
    <row r="449" spans="18:25">
      <c r="R449" s="83">
        <f t="shared" si="66"/>
        <v>0</v>
      </c>
      <c r="T449" s="83">
        <f t="shared" si="67"/>
        <v>0</v>
      </c>
      <c r="U449" s="83">
        <f t="shared" si="68"/>
        <v>0</v>
      </c>
      <c r="Y449" s="83">
        <f t="shared" si="65"/>
        <v>0</v>
      </c>
    </row>
    <row r="450" spans="18:25">
      <c r="R450" s="83">
        <f t="shared" si="66"/>
        <v>0</v>
      </c>
      <c r="T450" s="83">
        <f t="shared" si="67"/>
        <v>0</v>
      </c>
      <c r="U450" s="83">
        <f t="shared" si="68"/>
        <v>0</v>
      </c>
      <c r="Y450" s="83">
        <f t="shared" si="65"/>
        <v>0</v>
      </c>
    </row>
    <row r="451" spans="18:25">
      <c r="R451" s="83">
        <f t="shared" si="66"/>
        <v>0</v>
      </c>
      <c r="T451" s="83">
        <f t="shared" si="67"/>
        <v>0</v>
      </c>
      <c r="U451" s="83">
        <f t="shared" si="68"/>
        <v>0</v>
      </c>
      <c r="Y451" s="83">
        <f t="shared" si="65"/>
        <v>0</v>
      </c>
    </row>
    <row r="452" spans="18:25">
      <c r="R452" s="83">
        <f t="shared" si="66"/>
        <v>0</v>
      </c>
      <c r="T452" s="83">
        <f t="shared" si="67"/>
        <v>0</v>
      </c>
      <c r="U452" s="83">
        <f t="shared" si="68"/>
        <v>0</v>
      </c>
      <c r="Y452" s="83">
        <f t="shared" ref="Y452:Y499" si="71">IF(AND(F452&gt;1,F452="Années"),"Erreur de saisie",ROUND(SUM($T452:$X452),0))</f>
        <v>0</v>
      </c>
    </row>
    <row r="453" spans="18:25">
      <c r="R453" s="83">
        <f t="shared" ref="R453:R491" si="72">IF($G453="Trimestre(s)",1,0)</f>
        <v>0</v>
      </c>
      <c r="T453" s="83">
        <f t="shared" ref="T453:T489" si="73">IF(O453=1,$F453*1,0)</f>
        <v>0</v>
      </c>
      <c r="U453" s="83">
        <f t="shared" ref="U453:U473" si="74">IF(P453=1,$F453*7,0)</f>
        <v>0</v>
      </c>
      <c r="Y453" s="83">
        <f t="shared" si="71"/>
        <v>0</v>
      </c>
    </row>
    <row r="454" spans="18:25">
      <c r="R454" s="83">
        <f t="shared" si="72"/>
        <v>0</v>
      </c>
      <c r="T454" s="83">
        <f t="shared" si="73"/>
        <v>0</v>
      </c>
      <c r="U454" s="83">
        <f t="shared" si="74"/>
        <v>0</v>
      </c>
      <c r="Y454" s="83">
        <f t="shared" si="71"/>
        <v>0</v>
      </c>
    </row>
    <row r="455" spans="18:25">
      <c r="R455" s="83">
        <f t="shared" si="72"/>
        <v>0</v>
      </c>
      <c r="T455" s="83">
        <f t="shared" si="73"/>
        <v>0</v>
      </c>
      <c r="U455" s="83">
        <f t="shared" si="74"/>
        <v>0</v>
      </c>
      <c r="Y455" s="83">
        <f t="shared" si="71"/>
        <v>0</v>
      </c>
    </row>
    <row r="456" spans="18:25">
      <c r="R456" s="83">
        <f t="shared" si="72"/>
        <v>0</v>
      </c>
      <c r="T456" s="83">
        <f t="shared" si="73"/>
        <v>0</v>
      </c>
      <c r="U456" s="83">
        <f t="shared" si="74"/>
        <v>0</v>
      </c>
      <c r="Y456" s="83">
        <f t="shared" si="71"/>
        <v>0</v>
      </c>
    </row>
    <row r="457" spans="18:25">
      <c r="R457" s="83">
        <f t="shared" si="72"/>
        <v>0</v>
      </c>
      <c r="T457" s="83">
        <f t="shared" si="73"/>
        <v>0</v>
      </c>
      <c r="U457" s="83">
        <f t="shared" si="74"/>
        <v>0</v>
      </c>
      <c r="Y457" s="83">
        <f t="shared" si="71"/>
        <v>0</v>
      </c>
    </row>
    <row r="458" spans="18:25">
      <c r="R458" s="83">
        <f t="shared" si="72"/>
        <v>0</v>
      </c>
      <c r="T458" s="83">
        <f t="shared" si="73"/>
        <v>0</v>
      </c>
      <c r="U458" s="83">
        <f t="shared" si="74"/>
        <v>0</v>
      </c>
      <c r="Y458" s="83">
        <f t="shared" si="71"/>
        <v>0</v>
      </c>
    </row>
    <row r="459" spans="18:25">
      <c r="R459" s="83">
        <f t="shared" si="72"/>
        <v>0</v>
      </c>
      <c r="T459" s="83">
        <f t="shared" si="73"/>
        <v>0</v>
      </c>
      <c r="U459" s="83">
        <f t="shared" si="74"/>
        <v>0</v>
      </c>
      <c r="Y459" s="83">
        <f t="shared" si="71"/>
        <v>0</v>
      </c>
    </row>
    <row r="460" spans="18:25">
      <c r="R460" s="83">
        <f t="shared" si="72"/>
        <v>0</v>
      </c>
      <c r="T460" s="83">
        <f t="shared" si="73"/>
        <v>0</v>
      </c>
      <c r="U460" s="83">
        <f t="shared" si="74"/>
        <v>0</v>
      </c>
      <c r="Y460" s="83">
        <f t="shared" si="71"/>
        <v>0</v>
      </c>
    </row>
    <row r="461" spans="18:25">
      <c r="R461" s="83">
        <f t="shared" si="72"/>
        <v>0</v>
      </c>
      <c r="T461" s="83">
        <f t="shared" si="73"/>
        <v>0</v>
      </c>
      <c r="U461" s="83">
        <f t="shared" si="74"/>
        <v>0</v>
      </c>
      <c r="Y461" s="83">
        <f t="shared" si="71"/>
        <v>0</v>
      </c>
    </row>
    <row r="462" spans="18:25">
      <c r="R462" s="83">
        <f t="shared" si="72"/>
        <v>0</v>
      </c>
      <c r="T462" s="83">
        <f t="shared" si="73"/>
        <v>0</v>
      </c>
      <c r="U462" s="83">
        <f t="shared" si="74"/>
        <v>0</v>
      </c>
      <c r="Y462" s="83">
        <f t="shared" si="71"/>
        <v>0</v>
      </c>
    </row>
    <row r="463" spans="18:25">
      <c r="R463" s="83">
        <f t="shared" si="72"/>
        <v>0</v>
      </c>
      <c r="T463" s="83">
        <f t="shared" si="73"/>
        <v>0</v>
      </c>
      <c r="U463" s="83">
        <f t="shared" si="74"/>
        <v>0</v>
      </c>
      <c r="Y463" s="83">
        <f t="shared" si="71"/>
        <v>0</v>
      </c>
    </row>
    <row r="464" spans="18:25">
      <c r="R464" s="83">
        <f t="shared" si="72"/>
        <v>0</v>
      </c>
      <c r="T464" s="83">
        <f t="shared" si="73"/>
        <v>0</v>
      </c>
      <c r="U464" s="83">
        <f t="shared" si="74"/>
        <v>0</v>
      </c>
      <c r="Y464" s="83">
        <f t="shared" si="71"/>
        <v>0</v>
      </c>
    </row>
    <row r="465" spans="18:25">
      <c r="R465" s="83">
        <f t="shared" si="72"/>
        <v>0</v>
      </c>
      <c r="T465" s="83">
        <f t="shared" si="73"/>
        <v>0</v>
      </c>
      <c r="U465" s="83">
        <f t="shared" si="74"/>
        <v>0</v>
      </c>
      <c r="Y465" s="83">
        <f t="shared" si="71"/>
        <v>0</v>
      </c>
    </row>
    <row r="466" spans="18:25">
      <c r="R466" s="83">
        <f t="shared" si="72"/>
        <v>0</v>
      </c>
      <c r="T466" s="83">
        <f t="shared" si="73"/>
        <v>0</v>
      </c>
      <c r="U466" s="83">
        <f t="shared" si="74"/>
        <v>0</v>
      </c>
      <c r="Y466" s="83">
        <f t="shared" si="71"/>
        <v>0</v>
      </c>
    </row>
    <row r="467" spans="18:25">
      <c r="R467" s="83">
        <f t="shared" si="72"/>
        <v>0</v>
      </c>
      <c r="T467" s="83">
        <f t="shared" si="73"/>
        <v>0</v>
      </c>
      <c r="U467" s="83">
        <f t="shared" si="74"/>
        <v>0</v>
      </c>
      <c r="Y467" s="83">
        <f t="shared" si="71"/>
        <v>0</v>
      </c>
    </row>
    <row r="468" spans="18:25">
      <c r="R468" s="83">
        <f t="shared" si="72"/>
        <v>0</v>
      </c>
      <c r="T468" s="83">
        <f t="shared" si="73"/>
        <v>0</v>
      </c>
      <c r="U468" s="83">
        <f t="shared" si="74"/>
        <v>0</v>
      </c>
      <c r="Y468" s="83">
        <f t="shared" si="71"/>
        <v>0</v>
      </c>
    </row>
    <row r="469" spans="18:25">
      <c r="R469" s="83">
        <f t="shared" si="72"/>
        <v>0</v>
      </c>
      <c r="T469" s="83">
        <f t="shared" si="73"/>
        <v>0</v>
      </c>
      <c r="U469" s="83">
        <f t="shared" si="74"/>
        <v>0</v>
      </c>
      <c r="Y469" s="83">
        <f t="shared" si="71"/>
        <v>0</v>
      </c>
    </row>
    <row r="470" spans="18:25">
      <c r="R470" s="83">
        <f t="shared" si="72"/>
        <v>0</v>
      </c>
      <c r="T470" s="83">
        <f t="shared" si="73"/>
        <v>0</v>
      </c>
      <c r="U470" s="83">
        <f t="shared" si="74"/>
        <v>0</v>
      </c>
      <c r="Y470" s="83">
        <f t="shared" si="71"/>
        <v>0</v>
      </c>
    </row>
    <row r="471" spans="18:25">
      <c r="R471" s="83">
        <f t="shared" si="72"/>
        <v>0</v>
      </c>
      <c r="T471" s="83">
        <f t="shared" si="73"/>
        <v>0</v>
      </c>
      <c r="U471" s="83">
        <f t="shared" si="74"/>
        <v>0</v>
      </c>
      <c r="Y471" s="83">
        <f t="shared" si="71"/>
        <v>0</v>
      </c>
    </row>
    <row r="472" spans="18:25">
      <c r="R472" s="83">
        <f t="shared" si="72"/>
        <v>0</v>
      </c>
      <c r="T472" s="83">
        <f t="shared" si="73"/>
        <v>0</v>
      </c>
      <c r="U472" s="83">
        <f t="shared" si="74"/>
        <v>0</v>
      </c>
      <c r="Y472" s="83">
        <f t="shared" si="71"/>
        <v>0</v>
      </c>
    </row>
    <row r="473" spans="18:25">
      <c r="R473" s="83">
        <f t="shared" si="72"/>
        <v>0</v>
      </c>
      <c r="T473" s="83">
        <f t="shared" si="73"/>
        <v>0</v>
      </c>
      <c r="U473" s="83">
        <f t="shared" si="74"/>
        <v>0</v>
      </c>
      <c r="Y473" s="83">
        <f t="shared" si="71"/>
        <v>0</v>
      </c>
    </row>
    <row r="474" spans="18:25">
      <c r="R474" s="83">
        <f t="shared" si="72"/>
        <v>0</v>
      </c>
      <c r="T474" s="83">
        <f t="shared" si="73"/>
        <v>0</v>
      </c>
      <c r="Y474" s="83">
        <f t="shared" si="71"/>
        <v>0</v>
      </c>
    </row>
    <row r="475" spans="18:25">
      <c r="R475" s="83">
        <f t="shared" si="72"/>
        <v>0</v>
      </c>
      <c r="T475" s="83">
        <f t="shared" si="73"/>
        <v>0</v>
      </c>
      <c r="Y475" s="83">
        <f t="shared" si="71"/>
        <v>0</v>
      </c>
    </row>
    <row r="476" spans="18:25">
      <c r="R476" s="83">
        <f t="shared" si="72"/>
        <v>0</v>
      </c>
      <c r="T476" s="83">
        <f t="shared" si="73"/>
        <v>0</v>
      </c>
      <c r="Y476" s="83">
        <f t="shared" si="71"/>
        <v>0</v>
      </c>
    </row>
    <row r="477" spans="18:25">
      <c r="R477" s="83">
        <f t="shared" si="72"/>
        <v>0</v>
      </c>
      <c r="T477" s="83">
        <f t="shared" si="73"/>
        <v>0</v>
      </c>
      <c r="Y477" s="83">
        <f t="shared" si="71"/>
        <v>0</v>
      </c>
    </row>
    <row r="478" spans="18:25">
      <c r="R478" s="83">
        <f t="shared" si="72"/>
        <v>0</v>
      </c>
      <c r="T478" s="83">
        <f t="shared" si="73"/>
        <v>0</v>
      </c>
      <c r="Y478" s="83">
        <f t="shared" si="71"/>
        <v>0</v>
      </c>
    </row>
    <row r="479" spans="18:25">
      <c r="R479" s="83">
        <f t="shared" si="72"/>
        <v>0</v>
      </c>
      <c r="T479" s="83">
        <f t="shared" si="73"/>
        <v>0</v>
      </c>
      <c r="Y479" s="83">
        <f t="shared" si="71"/>
        <v>0</v>
      </c>
    </row>
    <row r="480" spans="18:25">
      <c r="R480" s="83">
        <f t="shared" si="72"/>
        <v>0</v>
      </c>
      <c r="T480" s="83">
        <f t="shared" si="73"/>
        <v>0</v>
      </c>
      <c r="Y480" s="83">
        <f t="shared" si="71"/>
        <v>0</v>
      </c>
    </row>
    <row r="481" spans="18:25">
      <c r="R481" s="83">
        <f t="shared" si="72"/>
        <v>0</v>
      </c>
      <c r="T481" s="83">
        <f t="shared" si="73"/>
        <v>0</v>
      </c>
      <c r="Y481" s="83">
        <f t="shared" si="71"/>
        <v>0</v>
      </c>
    </row>
    <row r="482" spans="18:25">
      <c r="R482" s="83">
        <f t="shared" si="72"/>
        <v>0</v>
      </c>
      <c r="T482" s="83">
        <f t="shared" si="73"/>
        <v>0</v>
      </c>
      <c r="Y482" s="83">
        <f t="shared" si="71"/>
        <v>0</v>
      </c>
    </row>
    <row r="483" spans="18:25">
      <c r="R483" s="83">
        <f t="shared" si="72"/>
        <v>0</v>
      </c>
      <c r="T483" s="83">
        <f t="shared" si="73"/>
        <v>0</v>
      </c>
      <c r="Y483" s="83">
        <f t="shared" si="71"/>
        <v>0</v>
      </c>
    </row>
    <row r="484" spans="18:25">
      <c r="R484" s="83">
        <f t="shared" si="72"/>
        <v>0</v>
      </c>
      <c r="T484" s="83">
        <f t="shared" si="73"/>
        <v>0</v>
      </c>
      <c r="Y484" s="83">
        <f t="shared" si="71"/>
        <v>0</v>
      </c>
    </row>
    <row r="485" spans="18:25">
      <c r="R485" s="83">
        <f t="shared" si="72"/>
        <v>0</v>
      </c>
      <c r="T485" s="83">
        <f t="shared" si="73"/>
        <v>0</v>
      </c>
      <c r="Y485" s="83">
        <f t="shared" si="71"/>
        <v>0</v>
      </c>
    </row>
    <row r="486" spans="18:25">
      <c r="R486" s="83">
        <f t="shared" si="72"/>
        <v>0</v>
      </c>
      <c r="T486" s="83">
        <f t="shared" si="73"/>
        <v>0</v>
      </c>
      <c r="Y486" s="83">
        <f t="shared" si="71"/>
        <v>0</v>
      </c>
    </row>
    <row r="487" spans="18:25">
      <c r="R487" s="83">
        <f t="shared" si="72"/>
        <v>0</v>
      </c>
      <c r="T487" s="83">
        <f t="shared" si="73"/>
        <v>0</v>
      </c>
      <c r="Y487" s="83">
        <f t="shared" si="71"/>
        <v>0</v>
      </c>
    </row>
    <row r="488" spans="18:25">
      <c r="R488" s="83">
        <f t="shared" si="72"/>
        <v>0</v>
      </c>
      <c r="T488" s="83">
        <f t="shared" si="73"/>
        <v>0</v>
      </c>
      <c r="Y488" s="83">
        <f t="shared" si="71"/>
        <v>0</v>
      </c>
    </row>
    <row r="489" spans="18:25">
      <c r="R489" s="83">
        <f t="shared" si="72"/>
        <v>0</v>
      </c>
      <c r="T489" s="83">
        <f t="shared" si="73"/>
        <v>0</v>
      </c>
      <c r="Y489" s="83">
        <f t="shared" si="71"/>
        <v>0</v>
      </c>
    </row>
    <row r="490" spans="18:25">
      <c r="R490" s="83">
        <f t="shared" si="72"/>
        <v>0</v>
      </c>
      <c r="Y490" s="83">
        <f t="shared" si="71"/>
        <v>0</v>
      </c>
    </row>
    <row r="491" spans="18:25">
      <c r="R491" s="83">
        <f t="shared" si="72"/>
        <v>0</v>
      </c>
      <c r="Y491" s="83">
        <f t="shared" si="71"/>
        <v>0</v>
      </c>
    </row>
    <row r="492" spans="18:25">
      <c r="Y492" s="83">
        <f t="shared" si="71"/>
        <v>0</v>
      </c>
    </row>
    <row r="493" spans="18:25">
      <c r="Y493" s="83">
        <f t="shared" si="71"/>
        <v>0</v>
      </c>
    </row>
    <row r="494" spans="18:25">
      <c r="Y494" s="83">
        <f t="shared" si="71"/>
        <v>0</v>
      </c>
    </row>
    <row r="495" spans="18:25">
      <c r="Y495" s="83">
        <f t="shared" si="71"/>
        <v>0</v>
      </c>
    </row>
    <row r="496" spans="18:25">
      <c r="Y496" s="83">
        <f t="shared" si="71"/>
        <v>0</v>
      </c>
    </row>
    <row r="497" spans="25:25">
      <c r="Y497" s="83">
        <f t="shared" si="71"/>
        <v>0</v>
      </c>
    </row>
    <row r="498" spans="25:25">
      <c r="Y498" s="83">
        <f t="shared" si="71"/>
        <v>0</v>
      </c>
    </row>
    <row r="499" spans="25:25">
      <c r="Y499" s="83">
        <f t="shared" si="71"/>
        <v>0</v>
      </c>
    </row>
  </sheetData>
  <mergeCells count="4">
    <mergeCell ref="D2:E2"/>
    <mergeCell ref="P2:S2"/>
    <mergeCell ref="T2:W2"/>
    <mergeCell ref="F2:I2"/>
  </mergeCells>
  <dataValidations count="2">
    <dataValidation type="list" allowBlank="1" showInputMessage="1" showErrorMessage="1" sqref="G4:G190">
      <formula1>unités</formula1>
    </dataValidation>
    <dataValidation type="list" allowBlank="1" showInputMessage="1" showErrorMessage="1" sqref="C190">
      <formula1>opérations</formula1>
    </dataValidation>
  </dataValidations>
  <pageMargins left="0.7" right="0.7" top="0.75" bottom="0.75" header="0.3" footer="0.3"/>
  <legacyDrawing r:id="rId1"/>
  <tableParts count="1">
    <tablePart r:id="rId2"/>
  </tableParts>
</worksheet>
</file>

<file path=xl/worksheets/sheet3.xml><?xml version="1.0" encoding="utf-8"?>
<worksheet xmlns="http://schemas.openxmlformats.org/spreadsheetml/2006/main" xmlns:r="http://schemas.openxmlformats.org/officeDocument/2006/relationships">
  <dimension ref="B2:L128"/>
  <sheetViews>
    <sheetView workbookViewId="0">
      <selection activeCell="J101" sqref="J101"/>
    </sheetView>
  </sheetViews>
  <sheetFormatPr baseColWidth="10" defaultRowHeight="15"/>
  <cols>
    <col min="2" max="2" width="43.7109375" bestFit="1" customWidth="1"/>
    <col min="3" max="3" width="0" hidden="1" customWidth="1"/>
    <col min="6" max="6" width="40.140625" bestFit="1" customWidth="1"/>
    <col min="7" max="7" width="0" hidden="1" customWidth="1"/>
    <col min="10" max="10" width="40.140625" bestFit="1" customWidth="1"/>
    <col min="11" max="11" width="0" hidden="1" customWidth="1"/>
  </cols>
  <sheetData>
    <row r="2" spans="2:12" ht="26.25">
      <c r="B2" s="99" t="s">
        <v>232</v>
      </c>
      <c r="C2" s="99"/>
      <c r="D2" s="99"/>
      <c r="F2" s="99" t="s">
        <v>242</v>
      </c>
      <c r="G2" s="99"/>
      <c r="H2" s="99"/>
      <c r="J2" s="99" t="s">
        <v>241</v>
      </c>
      <c r="K2" s="99"/>
      <c r="L2" s="99"/>
    </row>
    <row r="3" spans="2:12">
      <c r="B3" s="92">
        <f ca="1">TODAY()</f>
        <v>42487</v>
      </c>
      <c r="C3" s="86"/>
      <c r="D3" s="41" t="s">
        <v>243</v>
      </c>
      <c r="F3" s="92">
        <f ca="1">TODAY()</f>
        <v>42487</v>
      </c>
      <c r="G3" s="86"/>
      <c r="H3" s="41" t="s">
        <v>243</v>
      </c>
      <c r="J3" s="92">
        <f ca="1">TODAY()</f>
        <v>42487</v>
      </c>
      <c r="K3" s="86"/>
      <c r="L3" s="41" t="s">
        <v>243</v>
      </c>
    </row>
    <row r="4" spans="2:12">
      <c r="B4" s="87"/>
      <c r="C4" s="86"/>
      <c r="D4" s="86"/>
      <c r="F4" s="87"/>
      <c r="G4" s="86"/>
      <c r="H4" s="86"/>
      <c r="J4" s="87"/>
      <c r="K4" s="86"/>
      <c r="L4" s="86"/>
    </row>
    <row r="5" spans="2:12">
      <c r="B5" s="87"/>
      <c r="C5" s="86"/>
      <c r="D5" s="86"/>
      <c r="F5" s="87"/>
      <c r="G5" s="86"/>
      <c r="H5" s="86"/>
      <c r="J5" s="87"/>
      <c r="K5" s="86"/>
      <c r="L5" s="86"/>
    </row>
    <row r="6" spans="2:12">
      <c r="B6" s="87"/>
      <c r="C6" s="86"/>
      <c r="D6" s="86"/>
      <c r="F6" s="87"/>
      <c r="G6" s="86"/>
      <c r="H6" s="86"/>
      <c r="J6" s="87"/>
      <c r="K6" s="86"/>
      <c r="L6" s="86"/>
    </row>
    <row r="7" spans="2:12">
      <c r="B7" s="87"/>
      <c r="C7" s="86"/>
      <c r="D7" s="86"/>
      <c r="F7" s="87"/>
      <c r="G7" s="86"/>
      <c r="H7" s="86"/>
      <c r="J7" s="87"/>
      <c r="K7" s="86"/>
      <c r="L7" s="86"/>
    </row>
    <row r="8" spans="2:12">
      <c r="B8" s="87"/>
      <c r="C8" s="86"/>
      <c r="D8" s="86"/>
      <c r="F8" s="87"/>
      <c r="G8" s="86"/>
      <c r="H8" s="86"/>
      <c r="J8" s="87"/>
      <c r="K8" s="86"/>
      <c r="L8" s="86"/>
    </row>
    <row r="9" spans="2:12">
      <c r="B9" s="87"/>
      <c r="C9" s="86"/>
      <c r="D9" s="86"/>
      <c r="F9" s="87"/>
      <c r="G9" s="86"/>
      <c r="H9" s="86"/>
      <c r="J9" s="87"/>
      <c r="K9" s="86"/>
      <c r="L9" s="86"/>
    </row>
    <row r="10" spans="2:12">
      <c r="B10" s="87"/>
      <c r="C10" s="86"/>
      <c r="D10" s="86"/>
      <c r="F10" s="87"/>
      <c r="G10" s="86"/>
      <c r="H10" s="86"/>
      <c r="J10" s="87"/>
      <c r="K10" s="86"/>
      <c r="L10" s="86"/>
    </row>
    <row r="11" spans="2:12">
      <c r="B11" s="87"/>
      <c r="C11" s="86"/>
      <c r="D11" s="86"/>
      <c r="F11" s="87"/>
      <c r="G11" s="86"/>
      <c r="H11" s="86"/>
      <c r="J11" s="87"/>
      <c r="K11" s="86"/>
      <c r="L11" s="86"/>
    </row>
    <row r="12" spans="2:12">
      <c r="B12" s="87"/>
      <c r="C12" s="86"/>
      <c r="D12" s="86"/>
      <c r="F12" s="87"/>
      <c r="G12" s="86"/>
      <c r="H12" s="86"/>
      <c r="J12" s="87"/>
      <c r="K12" s="86"/>
      <c r="L12" s="86"/>
    </row>
    <row r="13" spans="2:12">
      <c r="B13" s="87"/>
      <c r="C13" s="86"/>
      <c r="D13" s="86"/>
      <c r="F13" s="87"/>
      <c r="G13" s="86"/>
      <c r="H13" s="86"/>
      <c r="J13" s="87"/>
      <c r="K13" s="86"/>
      <c r="L13" s="86"/>
    </row>
    <row r="14" spans="2:12">
      <c r="B14" s="87"/>
      <c r="C14" s="86"/>
      <c r="D14" s="86"/>
      <c r="F14" s="87"/>
      <c r="G14" s="86"/>
      <c r="H14" s="86"/>
      <c r="J14" s="87"/>
      <c r="K14" s="86"/>
      <c r="L14" s="86"/>
    </row>
    <row r="15" spans="2:12">
      <c r="B15" s="87"/>
      <c r="C15" s="86"/>
      <c r="D15" s="86"/>
      <c r="F15" s="87"/>
      <c r="G15" s="86"/>
      <c r="H15" s="86"/>
      <c r="J15" s="87"/>
      <c r="K15" s="86"/>
      <c r="L15" s="86"/>
    </row>
    <row r="16" spans="2:12">
      <c r="B16" s="87"/>
      <c r="C16" s="86"/>
      <c r="D16" s="86"/>
      <c r="F16" s="87"/>
      <c r="G16" s="86"/>
      <c r="H16" s="86"/>
      <c r="J16" s="87"/>
      <c r="K16" s="86"/>
      <c r="L16" s="86"/>
    </row>
    <row r="17" spans="2:12">
      <c r="B17" s="87"/>
      <c r="C17" s="86"/>
      <c r="D17" s="86"/>
      <c r="F17" s="87"/>
      <c r="G17" s="86"/>
      <c r="H17" s="86"/>
      <c r="J17" s="87"/>
      <c r="K17" s="86"/>
      <c r="L17" s="86"/>
    </row>
    <row r="18" spans="2:12">
      <c r="B18" s="87"/>
      <c r="C18" s="86"/>
      <c r="D18" s="86"/>
      <c r="F18" s="87"/>
      <c r="G18" s="86"/>
      <c r="H18" s="86"/>
      <c r="J18" s="87"/>
      <c r="K18" s="86"/>
      <c r="L18" s="86"/>
    </row>
    <row r="19" spans="2:12">
      <c r="B19" s="87"/>
      <c r="C19" s="86"/>
      <c r="D19" s="86"/>
      <c r="F19" s="87"/>
      <c r="G19" s="86"/>
      <c r="H19" s="86"/>
      <c r="J19" s="87"/>
      <c r="K19" s="86"/>
      <c r="L19" s="86"/>
    </row>
    <row r="20" spans="2:12">
      <c r="B20" s="86"/>
      <c r="C20" s="86"/>
      <c r="D20" s="86"/>
      <c r="F20" s="86"/>
      <c r="G20" s="86"/>
      <c r="H20" s="86"/>
      <c r="J20" s="86"/>
      <c r="K20" s="86"/>
      <c r="L20" s="86"/>
    </row>
    <row r="21" spans="2:12">
      <c r="B21" s="86"/>
      <c r="C21" s="86"/>
      <c r="D21" s="86"/>
      <c r="F21" s="86"/>
      <c r="G21" s="86"/>
      <c r="H21" s="86"/>
      <c r="J21" s="86"/>
      <c r="K21" s="86"/>
      <c r="L21" s="86"/>
    </row>
    <row r="22" spans="2:12">
      <c r="B22" s="86"/>
      <c r="C22" s="86"/>
      <c r="D22" s="86"/>
      <c r="F22" s="86"/>
      <c r="G22" s="86"/>
      <c r="H22" s="86"/>
      <c r="J22" s="86"/>
      <c r="K22" s="86"/>
      <c r="L22" s="86"/>
    </row>
    <row r="23" spans="2:12">
      <c r="B23" s="86"/>
      <c r="C23" s="86"/>
      <c r="D23" s="86"/>
      <c r="F23" s="86"/>
      <c r="G23" s="86"/>
      <c r="H23" s="86"/>
      <c r="J23" s="86"/>
      <c r="K23" s="86"/>
      <c r="L23" s="86"/>
    </row>
    <row r="24" spans="2:12">
      <c r="B24" s="86"/>
      <c r="C24" s="86"/>
      <c r="D24" s="86"/>
      <c r="F24" s="86"/>
      <c r="G24" s="86"/>
      <c r="H24" s="86"/>
      <c r="J24" s="86"/>
      <c r="K24" s="86"/>
      <c r="L24" s="86"/>
    </row>
    <row r="25" spans="2:12">
      <c r="B25" s="86"/>
      <c r="C25" s="86"/>
      <c r="D25" s="86"/>
      <c r="F25" s="86"/>
      <c r="G25" s="86"/>
      <c r="H25" s="86"/>
      <c r="J25" s="86"/>
      <c r="K25" s="86"/>
      <c r="L25" s="86"/>
    </row>
    <row r="26" spans="2:12">
      <c r="B26" s="86"/>
      <c r="C26" s="86"/>
      <c r="D26" s="86"/>
      <c r="F26" s="86"/>
      <c r="G26" s="86"/>
      <c r="H26" s="86"/>
      <c r="J26" s="86"/>
      <c r="K26" s="86"/>
      <c r="L26" s="86"/>
    </row>
    <row r="27" spans="2:12">
      <c r="B27" s="86"/>
      <c r="C27" s="86"/>
      <c r="D27" s="86"/>
      <c r="F27" s="86"/>
      <c r="G27" s="86"/>
      <c r="H27" s="86"/>
      <c r="J27" s="86"/>
      <c r="K27" s="86"/>
      <c r="L27" s="86"/>
    </row>
    <row r="28" spans="2:12">
      <c r="B28" s="86"/>
      <c r="C28" s="86"/>
      <c r="D28" s="86"/>
      <c r="F28" s="86"/>
      <c r="G28" s="86"/>
      <c r="H28" s="86"/>
      <c r="J28" s="86"/>
      <c r="K28" s="86"/>
      <c r="L28" s="86"/>
    </row>
    <row r="29" spans="2:12">
      <c r="B29" s="86"/>
      <c r="C29" s="86"/>
      <c r="D29" s="88">
        <f>D4+D5+D6+D7+D8+D9+D10+D11+D12+D13+D14+D15+D16+D17+D18+D19+D20+D21+D22+D23+D24+D25+D26+D27+D28</f>
        <v>0</v>
      </c>
      <c r="F29" s="86"/>
      <c r="G29" s="86"/>
      <c r="H29" s="88">
        <f>H4+H5+H6+H7+H8+H9+H10+H11+H12+H13+H14+H15+H16+H17+H18+H19+H20+H21+H22+H23+H24+H25+H26+H27+H28</f>
        <v>0</v>
      </c>
      <c r="J29" s="86"/>
      <c r="K29" s="86"/>
      <c r="L29" s="88">
        <f>L4+L5+L6+L7+L8+L9+L10+L11+L12+L13+L14+L15+L16+L17+L18+L19+L20+L21+L22+L23+L24+L25+L26+L27+L28</f>
        <v>0</v>
      </c>
    </row>
    <row r="35" spans="2:12" ht="26.25">
      <c r="B35" s="99" t="s">
        <v>240</v>
      </c>
      <c r="C35" s="99"/>
      <c r="D35" s="99"/>
      <c r="F35" s="99" t="s">
        <v>239</v>
      </c>
      <c r="G35" s="99"/>
      <c r="H35" s="99"/>
      <c r="J35" s="99" t="s">
        <v>238</v>
      </c>
      <c r="K35" s="99"/>
      <c r="L35" s="99"/>
    </row>
    <row r="36" spans="2:12">
      <c r="B36" s="92">
        <f ca="1">TODAY()</f>
        <v>42487</v>
      </c>
      <c r="C36" s="86"/>
      <c r="D36" s="41" t="s">
        <v>243</v>
      </c>
      <c r="F36" s="92">
        <f ca="1">TODAY()</f>
        <v>42487</v>
      </c>
      <c r="G36" s="86"/>
      <c r="H36" s="41" t="s">
        <v>243</v>
      </c>
      <c r="J36" s="92">
        <f ca="1">TODAY()</f>
        <v>42487</v>
      </c>
      <c r="K36" s="86"/>
      <c r="L36" s="41" t="s">
        <v>243</v>
      </c>
    </row>
    <row r="37" spans="2:12">
      <c r="B37" s="87"/>
      <c r="C37" s="86"/>
      <c r="D37" s="86"/>
      <c r="F37" s="87"/>
      <c r="G37" s="86"/>
      <c r="H37" s="86"/>
      <c r="J37" s="87"/>
      <c r="K37" s="86"/>
      <c r="L37" s="86"/>
    </row>
    <row r="38" spans="2:12">
      <c r="B38" s="87"/>
      <c r="C38" s="86"/>
      <c r="D38" s="86"/>
      <c r="F38" s="87"/>
      <c r="G38" s="86"/>
      <c r="H38" s="86"/>
      <c r="J38" s="87"/>
      <c r="K38" s="86"/>
      <c r="L38" s="86"/>
    </row>
    <row r="39" spans="2:12">
      <c r="B39" s="87"/>
      <c r="C39" s="86"/>
      <c r="D39" s="86"/>
      <c r="F39" s="87"/>
      <c r="G39" s="86"/>
      <c r="H39" s="86"/>
      <c r="J39" s="87"/>
      <c r="K39" s="86"/>
      <c r="L39" s="86"/>
    </row>
    <row r="40" spans="2:12">
      <c r="B40" s="87"/>
      <c r="C40" s="86"/>
      <c r="D40" s="86"/>
      <c r="F40" s="87"/>
      <c r="G40" s="86"/>
      <c r="H40" s="86"/>
      <c r="J40" s="87"/>
      <c r="K40" s="86"/>
      <c r="L40" s="86"/>
    </row>
    <row r="41" spans="2:12">
      <c r="B41" s="87"/>
      <c r="C41" s="86"/>
      <c r="D41" s="86"/>
      <c r="F41" s="87"/>
      <c r="G41" s="86"/>
      <c r="H41" s="86"/>
      <c r="J41" s="87"/>
      <c r="K41" s="86"/>
      <c r="L41" s="86"/>
    </row>
    <row r="42" spans="2:12">
      <c r="B42" s="87"/>
      <c r="C42" s="86"/>
      <c r="D42" s="86"/>
      <c r="F42" s="87"/>
      <c r="G42" s="86"/>
      <c r="H42" s="86"/>
      <c r="J42" s="87"/>
      <c r="K42" s="86"/>
      <c r="L42" s="86"/>
    </row>
    <row r="43" spans="2:12">
      <c r="B43" s="87"/>
      <c r="C43" s="86"/>
      <c r="D43" s="86"/>
      <c r="F43" s="87"/>
      <c r="G43" s="86"/>
      <c r="H43" s="86"/>
      <c r="J43" s="87"/>
      <c r="K43" s="86"/>
      <c r="L43" s="86"/>
    </row>
    <row r="44" spans="2:12">
      <c r="B44" s="87"/>
      <c r="C44" s="86"/>
      <c r="D44" s="86"/>
      <c r="F44" s="87"/>
      <c r="G44" s="86"/>
      <c r="H44" s="86"/>
      <c r="J44" s="87"/>
      <c r="K44" s="86"/>
      <c r="L44" s="86"/>
    </row>
    <row r="45" spans="2:12">
      <c r="B45" s="87"/>
      <c r="C45" s="86"/>
      <c r="D45" s="86"/>
      <c r="F45" s="87"/>
      <c r="G45" s="86"/>
      <c r="H45" s="86"/>
      <c r="J45" s="87"/>
      <c r="K45" s="86"/>
      <c r="L45" s="86"/>
    </row>
    <row r="46" spans="2:12">
      <c r="B46" s="87"/>
      <c r="C46" s="86"/>
      <c r="D46" s="86"/>
      <c r="F46" s="87"/>
      <c r="G46" s="86"/>
      <c r="H46" s="86"/>
      <c r="J46" s="87"/>
      <c r="K46" s="86"/>
      <c r="L46" s="86"/>
    </row>
    <row r="47" spans="2:12">
      <c r="B47" s="87"/>
      <c r="C47" s="86"/>
      <c r="D47" s="86"/>
      <c r="F47" s="87"/>
      <c r="G47" s="86"/>
      <c r="H47" s="86"/>
      <c r="J47" s="87"/>
      <c r="K47" s="86"/>
      <c r="L47" s="86"/>
    </row>
    <row r="48" spans="2:12">
      <c r="B48" s="87"/>
      <c r="C48" s="86"/>
      <c r="D48" s="86"/>
      <c r="F48" s="87"/>
      <c r="G48" s="86"/>
      <c r="H48" s="86"/>
      <c r="J48" s="87"/>
      <c r="K48" s="86"/>
      <c r="L48" s="86"/>
    </row>
    <row r="49" spans="2:12">
      <c r="B49" s="87"/>
      <c r="C49" s="86"/>
      <c r="D49" s="86"/>
      <c r="F49" s="87"/>
      <c r="G49" s="86"/>
      <c r="H49" s="86"/>
      <c r="J49" s="87"/>
      <c r="K49" s="86"/>
      <c r="L49" s="86"/>
    </row>
    <row r="50" spans="2:12">
      <c r="B50" s="87"/>
      <c r="C50" s="86"/>
      <c r="D50" s="86"/>
      <c r="F50" s="87"/>
      <c r="G50" s="86"/>
      <c r="H50" s="86"/>
      <c r="J50" s="87"/>
      <c r="K50" s="86"/>
      <c r="L50" s="86"/>
    </row>
    <row r="51" spans="2:12">
      <c r="B51" s="87"/>
      <c r="C51" s="86"/>
      <c r="D51" s="86"/>
      <c r="F51" s="87"/>
      <c r="G51" s="86"/>
      <c r="H51" s="86"/>
      <c r="J51" s="87"/>
      <c r="K51" s="86"/>
      <c r="L51" s="86"/>
    </row>
    <row r="52" spans="2:12">
      <c r="B52" s="87"/>
      <c r="C52" s="86"/>
      <c r="D52" s="86"/>
      <c r="F52" s="87"/>
      <c r="G52" s="86"/>
      <c r="H52" s="86"/>
      <c r="J52" s="87"/>
      <c r="K52" s="86"/>
      <c r="L52" s="86"/>
    </row>
    <row r="53" spans="2:12">
      <c r="B53" s="86"/>
      <c r="C53" s="86"/>
      <c r="D53" s="86"/>
      <c r="F53" s="86"/>
      <c r="G53" s="86"/>
      <c r="H53" s="86"/>
      <c r="J53" s="86"/>
      <c r="K53" s="86"/>
      <c r="L53" s="86"/>
    </row>
    <row r="54" spans="2:12">
      <c r="B54" s="86"/>
      <c r="C54" s="86"/>
      <c r="D54" s="86"/>
      <c r="F54" s="86"/>
      <c r="G54" s="86"/>
      <c r="H54" s="86"/>
      <c r="J54" s="86"/>
      <c r="K54" s="86"/>
      <c r="L54" s="86"/>
    </row>
    <row r="55" spans="2:12">
      <c r="B55" s="86"/>
      <c r="C55" s="86"/>
      <c r="D55" s="86"/>
      <c r="F55" s="86"/>
      <c r="G55" s="86"/>
      <c r="H55" s="86"/>
      <c r="J55" s="86"/>
      <c r="K55" s="86"/>
      <c r="L55" s="86"/>
    </row>
    <row r="56" spans="2:12">
      <c r="B56" s="86"/>
      <c r="C56" s="86"/>
      <c r="D56" s="86"/>
      <c r="F56" s="86"/>
      <c r="G56" s="86"/>
      <c r="H56" s="86"/>
      <c r="J56" s="86"/>
      <c r="K56" s="86"/>
      <c r="L56" s="86"/>
    </row>
    <row r="57" spans="2:12">
      <c r="B57" s="86"/>
      <c r="C57" s="86"/>
      <c r="D57" s="86"/>
      <c r="F57" s="86"/>
      <c r="G57" s="86"/>
      <c r="H57" s="86"/>
      <c r="J57" s="86"/>
      <c r="K57" s="86"/>
      <c r="L57" s="86"/>
    </row>
    <row r="58" spans="2:12">
      <c r="B58" s="86"/>
      <c r="C58" s="86"/>
      <c r="D58" s="86"/>
      <c r="F58" s="86"/>
      <c r="G58" s="86"/>
      <c r="H58" s="86"/>
      <c r="J58" s="86"/>
      <c r="K58" s="86"/>
      <c r="L58" s="86"/>
    </row>
    <row r="59" spans="2:12">
      <c r="B59" s="86"/>
      <c r="C59" s="86"/>
      <c r="D59" s="86"/>
      <c r="F59" s="86"/>
      <c r="G59" s="86"/>
      <c r="H59" s="86"/>
      <c r="J59" s="86"/>
      <c r="K59" s="86"/>
      <c r="L59" s="86"/>
    </row>
    <row r="60" spans="2:12">
      <c r="B60" s="86"/>
      <c r="C60" s="86"/>
      <c r="D60" s="86"/>
      <c r="F60" s="86"/>
      <c r="G60" s="86"/>
      <c r="H60" s="86"/>
      <c r="J60" s="86"/>
      <c r="K60" s="86"/>
      <c r="L60" s="86"/>
    </row>
    <row r="61" spans="2:12">
      <c r="B61" s="86"/>
      <c r="C61" s="86"/>
      <c r="D61" s="86"/>
      <c r="F61" s="86"/>
      <c r="G61" s="86"/>
      <c r="H61" s="86"/>
      <c r="J61" s="86"/>
      <c r="K61" s="86"/>
      <c r="L61" s="86"/>
    </row>
    <row r="62" spans="2:12">
      <c r="B62" s="86"/>
      <c r="C62" s="86"/>
      <c r="D62" s="88">
        <f>D37+D38+D39+D40+D41+D42+D43+D44+D45+D46+D47+D48+D49+D50+D51+D52+D53+D54+D55+D56+D57+D58+D59+D60+D61</f>
        <v>0</v>
      </c>
      <c r="F62" s="86"/>
      <c r="G62" s="86"/>
      <c r="H62" s="88">
        <f>H37+H38+H39+H40+H41+H42+H43+H44+H45+H46+H47+H48+H49+H50+H51+H52+H53+H54+H55+H56+H57+H58+H59+H60+H61</f>
        <v>0</v>
      </c>
      <c r="J62" s="86"/>
      <c r="K62" s="86"/>
      <c r="L62" s="88">
        <f>L37+L38+L39+L40+L41+L42+L43+L44+L45+L46+L47+L48+L49+L50+L51+L52+L53+L54+L55+L56+L57+L58+L59+L60+L61</f>
        <v>0</v>
      </c>
    </row>
    <row r="68" spans="2:12" ht="26.25">
      <c r="B68" s="99" t="s">
        <v>237</v>
      </c>
      <c r="C68" s="99"/>
      <c r="D68" s="99"/>
      <c r="F68" s="99" t="s">
        <v>236</v>
      </c>
      <c r="G68" s="99"/>
      <c r="H68" s="99"/>
      <c r="J68" s="99" t="s">
        <v>235</v>
      </c>
      <c r="K68" s="99"/>
      <c r="L68" s="99"/>
    </row>
    <row r="69" spans="2:12">
      <c r="B69" s="92">
        <f ca="1">TODAY()</f>
        <v>42487</v>
      </c>
      <c r="C69" s="86"/>
      <c r="D69" s="41" t="s">
        <v>243</v>
      </c>
      <c r="F69" s="92">
        <f ca="1">TODAY()</f>
        <v>42487</v>
      </c>
      <c r="G69" s="86"/>
      <c r="H69" s="41" t="s">
        <v>243</v>
      </c>
      <c r="J69" s="92">
        <f ca="1">TODAY()</f>
        <v>42487</v>
      </c>
      <c r="K69" s="86"/>
      <c r="L69" s="41" t="s">
        <v>243</v>
      </c>
    </row>
    <row r="70" spans="2:12">
      <c r="B70" s="87"/>
      <c r="C70" s="86"/>
      <c r="D70" s="86"/>
      <c r="F70" s="87"/>
      <c r="G70" s="86"/>
      <c r="H70" s="86"/>
      <c r="J70" s="87"/>
      <c r="K70" s="86"/>
      <c r="L70" s="86"/>
    </row>
    <row r="71" spans="2:12">
      <c r="B71" s="87"/>
      <c r="C71" s="86"/>
      <c r="D71" s="86"/>
      <c r="F71" s="87"/>
      <c r="G71" s="86"/>
      <c r="H71" s="86"/>
      <c r="J71" s="87"/>
      <c r="K71" s="86"/>
      <c r="L71" s="86"/>
    </row>
    <row r="72" spans="2:12">
      <c r="B72" s="87"/>
      <c r="C72" s="86"/>
      <c r="D72" s="86"/>
      <c r="F72" s="87"/>
      <c r="G72" s="86"/>
      <c r="H72" s="86"/>
      <c r="J72" s="87"/>
      <c r="K72" s="86"/>
      <c r="L72" s="86"/>
    </row>
    <row r="73" spans="2:12">
      <c r="B73" s="87"/>
      <c r="C73" s="86"/>
      <c r="D73" s="86"/>
      <c r="F73" s="87"/>
      <c r="G73" s="86"/>
      <c r="H73" s="86"/>
      <c r="J73" s="87"/>
      <c r="K73" s="86"/>
      <c r="L73" s="86"/>
    </row>
    <row r="74" spans="2:12">
      <c r="B74" s="87"/>
      <c r="C74" s="86"/>
      <c r="D74" s="86"/>
      <c r="F74" s="87"/>
      <c r="G74" s="86"/>
      <c r="H74" s="86"/>
      <c r="J74" s="87"/>
      <c r="K74" s="86"/>
      <c r="L74" s="86"/>
    </row>
    <row r="75" spans="2:12">
      <c r="B75" s="87"/>
      <c r="C75" s="86"/>
      <c r="D75" s="86"/>
      <c r="F75" s="87"/>
      <c r="G75" s="86"/>
      <c r="H75" s="86"/>
      <c r="J75" s="87"/>
      <c r="K75" s="86"/>
      <c r="L75" s="86"/>
    </row>
    <row r="76" spans="2:12">
      <c r="B76" s="87"/>
      <c r="C76" s="86"/>
      <c r="D76" s="86"/>
      <c r="F76" s="87"/>
      <c r="G76" s="86"/>
      <c r="H76" s="86"/>
      <c r="J76" s="87"/>
      <c r="K76" s="86"/>
      <c r="L76" s="86"/>
    </row>
    <row r="77" spans="2:12">
      <c r="B77" s="87"/>
      <c r="C77" s="86"/>
      <c r="D77" s="86"/>
      <c r="F77" s="87"/>
      <c r="G77" s="86"/>
      <c r="H77" s="86"/>
      <c r="J77" s="87"/>
      <c r="K77" s="86"/>
      <c r="L77" s="86"/>
    </row>
    <row r="78" spans="2:12">
      <c r="B78" s="87"/>
      <c r="C78" s="86"/>
      <c r="D78" s="86"/>
      <c r="F78" s="87"/>
      <c r="G78" s="86"/>
      <c r="H78" s="86"/>
      <c r="J78" s="87"/>
      <c r="K78" s="86"/>
      <c r="L78" s="86"/>
    </row>
    <row r="79" spans="2:12">
      <c r="B79" s="87"/>
      <c r="C79" s="86"/>
      <c r="D79" s="86"/>
      <c r="F79" s="87"/>
      <c r="G79" s="86"/>
      <c r="H79" s="86"/>
      <c r="J79" s="87"/>
      <c r="K79" s="86"/>
      <c r="L79" s="86"/>
    </row>
    <row r="80" spans="2:12">
      <c r="B80" s="87"/>
      <c r="C80" s="86"/>
      <c r="D80" s="86"/>
      <c r="F80" s="87"/>
      <c r="G80" s="86"/>
      <c r="H80" s="86"/>
      <c r="J80" s="87"/>
      <c r="K80" s="86"/>
      <c r="L80" s="86"/>
    </row>
    <row r="81" spans="2:12">
      <c r="B81" s="87"/>
      <c r="C81" s="86"/>
      <c r="D81" s="86"/>
      <c r="F81" s="87"/>
      <c r="G81" s="86"/>
      <c r="H81" s="86"/>
      <c r="J81" s="87"/>
      <c r="K81" s="86"/>
      <c r="L81" s="86"/>
    </row>
    <row r="82" spans="2:12">
      <c r="B82" s="87"/>
      <c r="C82" s="86"/>
      <c r="D82" s="86"/>
      <c r="F82" s="87"/>
      <c r="G82" s="86"/>
      <c r="H82" s="86"/>
      <c r="J82" s="87"/>
      <c r="K82" s="86"/>
      <c r="L82" s="86"/>
    </row>
    <row r="83" spans="2:12">
      <c r="B83" s="87"/>
      <c r="C83" s="86"/>
      <c r="D83" s="86"/>
      <c r="F83" s="87"/>
      <c r="G83" s="86"/>
      <c r="H83" s="86"/>
      <c r="J83" s="87"/>
      <c r="K83" s="86"/>
      <c r="L83" s="86"/>
    </row>
    <row r="84" spans="2:12">
      <c r="B84" s="87"/>
      <c r="C84" s="86"/>
      <c r="D84" s="86"/>
      <c r="F84" s="87"/>
      <c r="G84" s="86"/>
      <c r="H84" s="86"/>
      <c r="J84" s="87"/>
      <c r="K84" s="86"/>
      <c r="L84" s="86"/>
    </row>
    <row r="85" spans="2:12">
      <c r="B85" s="87"/>
      <c r="C85" s="86"/>
      <c r="D85" s="86"/>
      <c r="F85" s="87"/>
      <c r="G85" s="86"/>
      <c r="H85" s="86"/>
      <c r="J85" s="87"/>
      <c r="K85" s="86"/>
      <c r="L85" s="86"/>
    </row>
    <row r="86" spans="2:12">
      <c r="B86" s="86"/>
      <c r="C86" s="86"/>
      <c r="D86" s="86"/>
      <c r="F86" s="86"/>
      <c r="G86" s="86"/>
      <c r="H86" s="86"/>
      <c r="J86" s="86"/>
      <c r="K86" s="86"/>
      <c r="L86" s="86"/>
    </row>
    <row r="87" spans="2:12">
      <c r="B87" s="86"/>
      <c r="C87" s="86"/>
      <c r="D87" s="86"/>
      <c r="F87" s="86"/>
      <c r="G87" s="86"/>
      <c r="H87" s="86"/>
      <c r="J87" s="86"/>
      <c r="K87" s="86"/>
      <c r="L87" s="86"/>
    </row>
    <row r="88" spans="2:12">
      <c r="B88" s="86"/>
      <c r="C88" s="86"/>
      <c r="D88" s="86"/>
      <c r="F88" s="86"/>
      <c r="G88" s="86"/>
      <c r="H88" s="86"/>
      <c r="J88" s="86"/>
      <c r="K88" s="86"/>
      <c r="L88" s="86"/>
    </row>
    <row r="89" spans="2:12">
      <c r="B89" s="86"/>
      <c r="C89" s="86"/>
      <c r="D89" s="86"/>
      <c r="F89" s="86"/>
      <c r="G89" s="86"/>
      <c r="H89" s="86"/>
      <c r="J89" s="86"/>
      <c r="K89" s="86"/>
      <c r="L89" s="86"/>
    </row>
    <row r="90" spans="2:12">
      <c r="B90" s="86"/>
      <c r="C90" s="86"/>
      <c r="D90" s="86"/>
      <c r="F90" s="86"/>
      <c r="G90" s="86"/>
      <c r="H90" s="86"/>
      <c r="J90" s="86"/>
      <c r="K90" s="86"/>
      <c r="L90" s="86"/>
    </row>
    <row r="91" spans="2:12">
      <c r="B91" s="86"/>
      <c r="C91" s="86"/>
      <c r="D91" s="86"/>
      <c r="F91" s="86"/>
      <c r="G91" s="86"/>
      <c r="H91" s="86"/>
      <c r="J91" s="86"/>
      <c r="K91" s="86"/>
      <c r="L91" s="86"/>
    </row>
    <row r="92" spans="2:12">
      <c r="B92" s="86"/>
      <c r="C92" s="86"/>
      <c r="D92" s="86"/>
      <c r="F92" s="86"/>
      <c r="G92" s="86"/>
      <c r="H92" s="86"/>
      <c r="J92" s="86"/>
      <c r="K92" s="86"/>
      <c r="L92" s="86"/>
    </row>
    <row r="93" spans="2:12">
      <c r="B93" s="86"/>
      <c r="C93" s="86"/>
      <c r="D93" s="86"/>
      <c r="F93" s="86"/>
      <c r="G93" s="86"/>
      <c r="H93" s="86"/>
      <c r="J93" s="86"/>
      <c r="K93" s="86"/>
      <c r="L93" s="86"/>
    </row>
    <row r="94" spans="2:12">
      <c r="B94" s="86"/>
      <c r="C94" s="86"/>
      <c r="D94" s="86"/>
      <c r="F94" s="86"/>
      <c r="G94" s="86"/>
      <c r="H94" s="86"/>
      <c r="J94" s="86"/>
      <c r="K94" s="86"/>
      <c r="L94" s="86"/>
    </row>
    <row r="95" spans="2:12">
      <c r="B95" s="86"/>
      <c r="C95" s="86"/>
      <c r="D95" s="88">
        <f>D70+D71+D72+D73+D74+D75+D76+D77+D78+D79+D80+D81+D82+D83+D84+D85+D86+D87+D88+D89+D90+D91+D92+D93+D94</f>
        <v>0</v>
      </c>
      <c r="F95" s="86"/>
      <c r="G95" s="86"/>
      <c r="H95" s="88">
        <f>H70+H71+H72+H73+H74+H75+H76+H77+H78+H79+H80+H81+H82+H83+H84+H85+H86+H87+H88+H89+H90+H91+H92+H93+H94</f>
        <v>0</v>
      </c>
      <c r="J95" s="86"/>
      <c r="K95" s="86"/>
      <c r="L95" s="88">
        <f>L70+L71+L72+L73+L74+L75+L76+L77+L78+L79+L80+L81+L82+L83+L84+L85+L86+L87+L88+L89+L90+L91+L92+L93+L94</f>
        <v>0</v>
      </c>
    </row>
    <row r="101" spans="2:8" ht="26.25">
      <c r="B101" s="99" t="s">
        <v>237</v>
      </c>
      <c r="C101" s="99"/>
      <c r="D101" s="99"/>
      <c r="F101" s="99" t="s">
        <v>236</v>
      </c>
      <c r="G101" s="99"/>
      <c r="H101" s="99"/>
    </row>
    <row r="102" spans="2:8">
      <c r="B102" s="92">
        <f ca="1">TODAY()</f>
        <v>42487</v>
      </c>
      <c r="C102" s="86"/>
      <c r="D102" s="41" t="s">
        <v>243</v>
      </c>
      <c r="F102" s="92">
        <f ca="1">TODAY()</f>
        <v>42487</v>
      </c>
      <c r="G102" s="86"/>
      <c r="H102" s="41" t="s">
        <v>243</v>
      </c>
    </row>
    <row r="103" spans="2:8">
      <c r="B103" s="87"/>
      <c r="C103" s="86"/>
      <c r="D103" s="86"/>
      <c r="F103" s="87"/>
      <c r="G103" s="86"/>
      <c r="H103" s="86"/>
    </row>
    <row r="104" spans="2:8">
      <c r="B104" s="87"/>
      <c r="C104" s="86"/>
      <c r="D104" s="86"/>
      <c r="F104" s="87"/>
      <c r="G104" s="86"/>
      <c r="H104" s="86"/>
    </row>
    <row r="105" spans="2:8">
      <c r="B105" s="87"/>
      <c r="C105" s="86"/>
      <c r="D105" s="86"/>
      <c r="F105" s="87"/>
      <c r="G105" s="86"/>
      <c r="H105" s="86"/>
    </row>
    <row r="106" spans="2:8">
      <c r="B106" s="87"/>
      <c r="C106" s="86"/>
      <c r="D106" s="86"/>
      <c r="F106" s="87"/>
      <c r="G106" s="86"/>
      <c r="H106" s="86"/>
    </row>
    <row r="107" spans="2:8">
      <c r="B107" s="87"/>
      <c r="C107" s="86"/>
      <c r="D107" s="86"/>
      <c r="F107" s="87"/>
      <c r="G107" s="86"/>
      <c r="H107" s="86"/>
    </row>
    <row r="108" spans="2:8">
      <c r="B108" s="87"/>
      <c r="C108" s="86"/>
      <c r="D108" s="86"/>
      <c r="F108" s="87"/>
      <c r="G108" s="86"/>
      <c r="H108" s="86"/>
    </row>
    <row r="109" spans="2:8">
      <c r="B109" s="87"/>
      <c r="C109" s="86"/>
      <c r="D109" s="86"/>
      <c r="F109" s="87"/>
      <c r="G109" s="86"/>
      <c r="H109" s="86"/>
    </row>
    <row r="110" spans="2:8">
      <c r="B110" s="87"/>
      <c r="C110" s="86"/>
      <c r="D110" s="86"/>
      <c r="F110" s="87"/>
      <c r="G110" s="86"/>
      <c r="H110" s="86"/>
    </row>
    <row r="111" spans="2:8">
      <c r="B111" s="87"/>
      <c r="C111" s="86"/>
      <c r="D111" s="86"/>
      <c r="F111" s="87"/>
      <c r="G111" s="86"/>
      <c r="H111" s="86"/>
    </row>
    <row r="112" spans="2:8">
      <c r="B112" s="87"/>
      <c r="C112" s="86"/>
      <c r="D112" s="86"/>
      <c r="F112" s="87"/>
      <c r="G112" s="86"/>
      <c r="H112" s="86"/>
    </row>
    <row r="113" spans="2:8">
      <c r="B113" s="87"/>
      <c r="C113" s="86"/>
      <c r="D113" s="86"/>
      <c r="F113" s="87"/>
      <c r="G113" s="86"/>
      <c r="H113" s="86"/>
    </row>
    <row r="114" spans="2:8">
      <c r="B114" s="87"/>
      <c r="C114" s="86"/>
      <c r="D114" s="86"/>
      <c r="F114" s="87"/>
      <c r="G114" s="86"/>
      <c r="H114" s="86"/>
    </row>
    <row r="115" spans="2:8">
      <c r="B115" s="87"/>
      <c r="C115" s="86"/>
      <c r="D115" s="86"/>
      <c r="F115" s="87"/>
      <c r="G115" s="86"/>
      <c r="H115" s="86"/>
    </row>
    <row r="116" spans="2:8">
      <c r="B116" s="87"/>
      <c r="C116" s="86"/>
      <c r="D116" s="86"/>
      <c r="F116" s="87"/>
      <c r="G116" s="86"/>
      <c r="H116" s="86"/>
    </row>
    <row r="117" spans="2:8">
      <c r="B117" s="87"/>
      <c r="C117" s="86"/>
      <c r="D117" s="86"/>
      <c r="F117" s="87"/>
      <c r="G117" s="86"/>
      <c r="H117" s="86"/>
    </row>
    <row r="118" spans="2:8">
      <c r="B118" s="87"/>
      <c r="C118" s="86"/>
      <c r="D118" s="86"/>
      <c r="F118" s="87"/>
      <c r="G118" s="86"/>
      <c r="H118" s="86"/>
    </row>
    <row r="119" spans="2:8">
      <c r="B119" s="86"/>
      <c r="C119" s="86"/>
      <c r="D119" s="86"/>
      <c r="F119" s="86"/>
      <c r="G119" s="86"/>
      <c r="H119" s="86"/>
    </row>
    <row r="120" spans="2:8">
      <c r="B120" s="86"/>
      <c r="C120" s="86"/>
      <c r="D120" s="86"/>
      <c r="F120" s="86"/>
      <c r="G120" s="86"/>
      <c r="H120" s="86"/>
    </row>
    <row r="121" spans="2:8">
      <c r="B121" s="86"/>
      <c r="C121" s="86"/>
      <c r="D121" s="86"/>
      <c r="F121" s="86"/>
      <c r="G121" s="86"/>
      <c r="H121" s="86"/>
    </row>
    <row r="122" spans="2:8">
      <c r="B122" s="86"/>
      <c r="C122" s="86"/>
      <c r="D122" s="86"/>
      <c r="F122" s="86"/>
      <c r="G122" s="86"/>
      <c r="H122" s="86"/>
    </row>
    <row r="123" spans="2:8">
      <c r="B123" s="86"/>
      <c r="C123" s="86"/>
      <c r="D123" s="86"/>
      <c r="F123" s="86"/>
      <c r="G123" s="86"/>
      <c r="H123" s="86"/>
    </row>
    <row r="124" spans="2:8">
      <c r="B124" s="86"/>
      <c r="C124" s="86"/>
      <c r="D124" s="86"/>
      <c r="F124" s="86"/>
      <c r="G124" s="86"/>
      <c r="H124" s="86"/>
    </row>
    <row r="125" spans="2:8">
      <c r="B125" s="86"/>
      <c r="C125" s="86"/>
      <c r="D125" s="86"/>
      <c r="F125" s="86"/>
      <c r="G125" s="86"/>
      <c r="H125" s="86"/>
    </row>
    <row r="126" spans="2:8">
      <c r="B126" s="86"/>
      <c r="C126" s="86"/>
      <c r="D126" s="86"/>
      <c r="F126" s="86"/>
      <c r="G126" s="86"/>
      <c r="H126" s="86"/>
    </row>
    <row r="127" spans="2:8">
      <c r="B127" s="86"/>
      <c r="C127" s="86"/>
      <c r="D127" s="86"/>
      <c r="F127" s="86"/>
      <c r="G127" s="86"/>
      <c r="H127" s="86"/>
    </row>
    <row r="128" spans="2:8">
      <c r="B128" s="86"/>
      <c r="C128" s="86"/>
      <c r="D128" s="88">
        <f>D103+D104+D105+D106+D107+D108+D109+D110+D111+D112+D113+D114+D115+D116+D117+D118+D119+D120+D121+D122+D123+D124+D125+D126+D127</f>
        <v>0</v>
      </c>
      <c r="F128" s="86"/>
      <c r="G128" s="86"/>
      <c r="H128" s="88">
        <f>H103+H104+H105+H106+H107+H108+H109+H110+H111+H112+H113+H114+H115+H116+H117+H118+H119+H120+H121+H122+H123+H124+H125+H126+H127</f>
        <v>0</v>
      </c>
    </row>
  </sheetData>
  <mergeCells count="11">
    <mergeCell ref="B2:D2"/>
    <mergeCell ref="F2:H2"/>
    <mergeCell ref="J2:L2"/>
    <mergeCell ref="B101:D101"/>
    <mergeCell ref="F101:H101"/>
    <mergeCell ref="B35:D35"/>
    <mergeCell ref="F35:H35"/>
    <mergeCell ref="J35:L35"/>
    <mergeCell ref="B68:D68"/>
    <mergeCell ref="F68:H68"/>
    <mergeCell ref="J68:L68"/>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3"/>
  <dimension ref="A1:D31"/>
  <sheetViews>
    <sheetView workbookViewId="0">
      <selection activeCell="G17" sqref="G17"/>
    </sheetView>
  </sheetViews>
  <sheetFormatPr baseColWidth="10" defaultRowHeight="15"/>
  <cols>
    <col min="1" max="1" width="17.5703125" customWidth="1"/>
    <col min="2" max="2" width="20.5703125" bestFit="1" customWidth="1"/>
    <col min="3" max="3" width="35.85546875" customWidth="1"/>
  </cols>
  <sheetData>
    <row r="1" spans="1:4">
      <c r="A1" s="37" t="s">
        <v>40</v>
      </c>
      <c r="B1" s="37" t="s">
        <v>41</v>
      </c>
      <c r="C1" s="38" t="s">
        <v>51</v>
      </c>
      <c r="D1" s="41">
        <v>2016</v>
      </c>
    </row>
    <row r="2" spans="1:4">
      <c r="A2" s="39">
        <f>DATE(An,1,1)</f>
        <v>42370</v>
      </c>
      <c r="B2" s="42" t="str">
        <f>"Jour de l'an "&amp;An</f>
        <v>Jour de l'an 2016</v>
      </c>
    </row>
    <row r="3" spans="1:4">
      <c r="A3" s="39">
        <f>DATE(An,3,29.56+0.979*MOD(204-11*MOD(An,19),30)-WEEKDAY(DATE(An,3,28.56+0.979*MOD(204-11*MOD(An,19),30))))-2</f>
        <v>42454</v>
      </c>
      <c r="B3" s="42" t="s">
        <v>52</v>
      </c>
    </row>
    <row r="4" spans="1:4">
      <c r="A4" s="39">
        <f>DATE(An,3,29.56+0.979*MOD(204-11*MOD(An,19),30)-WEEKDAY(DATE(An,3,28.56+0.979*MOD(204-11*MOD(An,19),30))))+1</f>
        <v>42457</v>
      </c>
      <c r="B4" s="42" t="s">
        <v>45</v>
      </c>
    </row>
    <row r="5" spans="1:4">
      <c r="A5" s="39">
        <f>DATE(An,5,1)</f>
        <v>42491</v>
      </c>
      <c r="B5" s="42" t="s">
        <v>46</v>
      </c>
    </row>
    <row r="6" spans="1:4">
      <c r="A6" s="39">
        <f>DATE(An,5,8)</f>
        <v>42498</v>
      </c>
      <c r="B6" s="43" t="s">
        <v>47</v>
      </c>
    </row>
    <row r="7" spans="1:4">
      <c r="A7" s="39">
        <f>DATE(An+1,1,2)</f>
        <v>42737</v>
      </c>
      <c r="B7" s="42" t="s">
        <v>61</v>
      </c>
    </row>
    <row r="8" spans="1:4">
      <c r="A8" s="39">
        <f>DATE(An,3,29.56+0.979*MOD(204-11*MOD(An,19),30)-WEEKDAY(DATE(An,3,28.56+0.979*MOD(204-11*MOD(An,19),30))))+1+49</f>
        <v>42506</v>
      </c>
      <c r="B8" s="42" t="s">
        <v>48</v>
      </c>
    </row>
    <row r="9" spans="1:4">
      <c r="A9" s="39">
        <f>DATE(An,7,14)</f>
        <v>42565</v>
      </c>
      <c r="B9" s="42" t="s">
        <v>49</v>
      </c>
    </row>
    <row r="10" spans="1:4">
      <c r="A10" s="39">
        <f>DATE(An,8,15)</f>
        <v>42597</v>
      </c>
      <c r="B10" s="42" t="s">
        <v>50</v>
      </c>
    </row>
    <row r="11" spans="1:4">
      <c r="A11" s="39">
        <f>DATE(An,11,1)</f>
        <v>42675</v>
      </c>
      <c r="B11" s="42" t="s">
        <v>42</v>
      </c>
    </row>
    <row r="12" spans="1:4">
      <c r="A12" s="39">
        <f>DATE(An,11,11)</f>
        <v>42685</v>
      </c>
      <c r="B12" s="42" t="s">
        <v>43</v>
      </c>
    </row>
    <row r="13" spans="1:4">
      <c r="A13" s="39">
        <f>DATE(An,12,25)</f>
        <v>42729</v>
      </c>
      <c r="B13" s="42" t="s">
        <v>44</v>
      </c>
    </row>
    <row r="14" spans="1:4">
      <c r="A14" s="39">
        <f>DATE(An,12,26)</f>
        <v>42730</v>
      </c>
      <c r="B14" s="42" t="s">
        <v>53</v>
      </c>
    </row>
    <row r="15" spans="1:4">
      <c r="A15" s="39">
        <f>DATE(An+1,1,1)</f>
        <v>42736</v>
      </c>
      <c r="B15" s="42" t="str">
        <f>"Jour de l'an "&amp;An+1</f>
        <v>Jour de l'an 2017</v>
      </c>
    </row>
    <row r="16" spans="1:4">
      <c r="A16" s="40">
        <f>DATE(An,8,15)</f>
        <v>42597</v>
      </c>
      <c r="B16" s="40" t="s">
        <v>61</v>
      </c>
    </row>
    <row r="17" spans="1:2">
      <c r="A17" s="40">
        <f>DATE(An,8,16)</f>
        <v>42598</v>
      </c>
      <c r="B17" s="40" t="s">
        <v>61</v>
      </c>
    </row>
    <row r="18" spans="1:2">
      <c r="A18" s="40">
        <f>DATE(An,8,17)</f>
        <v>42599</v>
      </c>
      <c r="B18" s="40" t="s">
        <v>61</v>
      </c>
    </row>
    <row r="19" spans="1:2">
      <c r="A19" s="40">
        <f>DATE(An,8,18)</f>
        <v>42600</v>
      </c>
      <c r="B19" s="40" t="s">
        <v>61</v>
      </c>
    </row>
    <row r="20" spans="1:2">
      <c r="A20" s="40">
        <f>DATE(An,8,19)</f>
        <v>42601</v>
      </c>
      <c r="B20" s="40" t="s">
        <v>61</v>
      </c>
    </row>
    <row r="21" spans="1:2">
      <c r="A21" s="40">
        <f>DATE(An,12,19)</f>
        <v>42723</v>
      </c>
      <c r="B21" s="40" t="s">
        <v>61</v>
      </c>
    </row>
    <row r="22" spans="1:2">
      <c r="A22" s="40">
        <f>DATE(An,12,20)</f>
        <v>42724</v>
      </c>
      <c r="B22" s="40" t="s">
        <v>61</v>
      </c>
    </row>
    <row r="23" spans="1:2">
      <c r="A23" s="40">
        <f>DATE(An,12,21)</f>
        <v>42725</v>
      </c>
      <c r="B23" s="40" t="s">
        <v>61</v>
      </c>
    </row>
    <row r="24" spans="1:2">
      <c r="A24" s="40">
        <f>DATE(An,12,22)</f>
        <v>42726</v>
      </c>
      <c r="B24" s="40" t="s">
        <v>61</v>
      </c>
    </row>
    <row r="25" spans="1:2">
      <c r="A25" s="40">
        <f>DATE(An,12,23)</f>
        <v>42727</v>
      </c>
      <c r="B25" s="40" t="s">
        <v>61</v>
      </c>
    </row>
    <row r="26" spans="1:2">
      <c r="A26" s="40">
        <f>DATE(An,12,27)</f>
        <v>42731</v>
      </c>
      <c r="B26" s="40" t="s">
        <v>61</v>
      </c>
    </row>
    <row r="27" spans="1:2">
      <c r="A27" s="40">
        <f>DATE(An,12,28)</f>
        <v>42732</v>
      </c>
      <c r="B27" s="40" t="s">
        <v>61</v>
      </c>
    </row>
    <row r="28" spans="1:2">
      <c r="A28" s="40">
        <f>DATE(An,12,29)</f>
        <v>42733</v>
      </c>
      <c r="B28" s="40" t="s">
        <v>61</v>
      </c>
    </row>
    <row r="29" spans="1:2">
      <c r="A29" s="40">
        <f>DATE(An,12,30)</f>
        <v>42734</v>
      </c>
      <c r="B29" s="40" t="s">
        <v>61</v>
      </c>
    </row>
    <row r="30" spans="1:2">
      <c r="A30" s="40">
        <f>DATE(An,12,31)</f>
        <v>42735</v>
      </c>
      <c r="B30" s="40" t="s">
        <v>61</v>
      </c>
    </row>
    <row r="31" spans="1:2">
      <c r="A31" s="40">
        <f>DATE(An+1,1,3)</f>
        <v>42738</v>
      </c>
      <c r="B31" s="40" t="s">
        <v>61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PLANNING</vt:lpstr>
      <vt:lpstr>MACHINE</vt:lpstr>
      <vt:lpstr>TARIF HF 2016</vt:lpstr>
      <vt:lpstr>Système</vt:lpstr>
      <vt:lpstr>An</vt:lpstr>
      <vt:lpstr>opérations</vt:lpstr>
      <vt:lpstr>unités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Pierrick ROUSSET</dc:creator>
  <cp:lastModifiedBy>ncomails</cp:lastModifiedBy>
  <cp:lastPrinted>2016-04-21T17:26:50Z</cp:lastPrinted>
  <dcterms:created xsi:type="dcterms:W3CDTF">2016-04-20T16:41:29Z</dcterms:created>
  <dcterms:modified xsi:type="dcterms:W3CDTF">2016-04-27T09:40:37Z</dcterms:modified>
</cp:coreProperties>
</file>