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z:\bureau\"/>
    </mc:Choice>
  </mc:AlternateContent>
  <bookViews>
    <workbookView xWindow="0" yWindow="0" windowWidth="19200" windowHeight="12180"/>
  </bookViews>
  <sheets>
    <sheet name="PLANNING CALENDRIER" sheetId="3" r:id="rId1"/>
    <sheet name="MACHINE" sheetId="4" r:id="rId2"/>
    <sheet name="CONGES" sheetId="1" r:id="rId3"/>
  </sheets>
  <definedNames>
    <definedName name="An">CONGES!$D$1</definedName>
    <definedName name="Congés">OFFSET(CONGES!$A$1,1,,COUNTA(CONGES!$A:$A)-1,)</definedName>
    <definedName name="Unités">MACHINE!$AA$3:$AA$7</definedName>
  </definedNames>
  <calcPr calcId="152511" iterate="1" iterateCount="1000"/>
</workbook>
</file>

<file path=xl/calcChain.xml><?xml version="1.0" encoding="utf-8"?>
<calcChain xmlns="http://schemas.openxmlformats.org/spreadsheetml/2006/main">
  <c r="D8" i="3" l="1"/>
  <c r="D9" i="3"/>
  <c r="D10" i="3"/>
  <c r="D11" i="3"/>
  <c r="D12" i="3"/>
  <c r="D13" i="3"/>
  <c r="D14" i="3"/>
  <c r="D15" i="3"/>
  <c r="D16" i="3"/>
  <c r="D17" i="3"/>
  <c r="D18" i="3"/>
  <c r="D19" i="3"/>
  <c r="D20" i="3"/>
  <c r="D21" i="3"/>
  <c r="D22" i="3"/>
  <c r="D23" i="3"/>
  <c r="D24" i="3"/>
  <c r="D25" i="3"/>
  <c r="D26" i="3"/>
  <c r="D27" i="3"/>
  <c r="D28" i="3"/>
  <c r="D29" i="3"/>
  <c r="D30" i="3"/>
  <c r="D31" i="3"/>
  <c r="D32" i="3"/>
  <c r="D33" i="3"/>
  <c r="D34" i="3"/>
  <c r="D35" i="3"/>
  <c r="D36" i="3"/>
  <c r="D37" i="3"/>
  <c r="D38" i="3"/>
  <c r="D39" i="3"/>
  <c r="D40" i="3"/>
  <c r="D41" i="3"/>
  <c r="D42" i="3"/>
  <c r="D43" i="3"/>
  <c r="D44" i="3"/>
  <c r="D45" i="3"/>
  <c r="D46" i="3"/>
  <c r="D47" i="3"/>
  <c r="D48" i="3"/>
  <c r="D49" i="3"/>
  <c r="D50" i="3"/>
  <c r="D51" i="3"/>
  <c r="D52" i="3"/>
  <c r="D53" i="3"/>
  <c r="D54" i="3"/>
  <c r="D55" i="3"/>
  <c r="D56" i="3"/>
  <c r="D57" i="3"/>
  <c r="D58" i="3"/>
  <c r="D59" i="3"/>
  <c r="D60" i="3"/>
  <c r="D61" i="3"/>
  <c r="D62" i="3"/>
  <c r="D63" i="3"/>
  <c r="D64" i="3"/>
  <c r="D65" i="3"/>
  <c r="D66" i="3"/>
  <c r="D67" i="3"/>
  <c r="D68" i="3"/>
  <c r="D69" i="3"/>
  <c r="D70" i="3"/>
  <c r="D71" i="3"/>
  <c r="D72" i="3"/>
  <c r="D73" i="3"/>
  <c r="D74" i="3"/>
  <c r="D75" i="3"/>
  <c r="D76" i="3"/>
  <c r="D77" i="3"/>
  <c r="D78" i="3"/>
  <c r="D79" i="3"/>
  <c r="D80" i="3"/>
  <c r="D81" i="3"/>
  <c r="D82" i="3"/>
  <c r="D83" i="3"/>
  <c r="D84" i="3"/>
  <c r="D85" i="3"/>
  <c r="D86" i="3"/>
  <c r="D87" i="3"/>
  <c r="D88" i="3"/>
  <c r="D89" i="3"/>
  <c r="D90" i="3"/>
  <c r="D91" i="3"/>
  <c r="D92" i="3"/>
  <c r="D93" i="3"/>
  <c r="D94" i="3"/>
  <c r="D95" i="3"/>
  <c r="D96" i="3"/>
  <c r="D97" i="3"/>
  <c r="D98" i="3"/>
  <c r="D99" i="3"/>
  <c r="D100" i="3"/>
  <c r="D101" i="3"/>
  <c r="D102" i="3"/>
  <c r="D103" i="3"/>
  <c r="D104" i="3"/>
  <c r="D105" i="3"/>
  <c r="D106" i="3"/>
  <c r="D107" i="3"/>
  <c r="D108" i="3"/>
  <c r="D109" i="3"/>
  <c r="D110" i="3"/>
  <c r="D111" i="3"/>
  <c r="D112" i="3"/>
  <c r="D113" i="3"/>
  <c r="D114" i="3"/>
  <c r="D115" i="3"/>
  <c r="D116" i="3"/>
  <c r="D117" i="3"/>
  <c r="D118" i="3"/>
  <c r="D119" i="3"/>
  <c r="D120" i="3"/>
  <c r="D121" i="3"/>
  <c r="D122" i="3"/>
  <c r="D123" i="3"/>
  <c r="D124" i="3"/>
  <c r="D125" i="3"/>
  <c r="D126" i="3"/>
  <c r="D127" i="3"/>
  <c r="D128" i="3"/>
  <c r="D129" i="3"/>
  <c r="D130" i="3"/>
  <c r="D131" i="3"/>
  <c r="D132" i="3"/>
  <c r="D133" i="3"/>
  <c r="D134" i="3"/>
  <c r="D135" i="3"/>
  <c r="D136" i="3"/>
  <c r="D137" i="3"/>
  <c r="D138" i="3"/>
  <c r="D139" i="3"/>
  <c r="D140" i="3"/>
  <c r="D141" i="3"/>
  <c r="D142" i="3"/>
  <c r="D143" i="3"/>
  <c r="D144" i="3"/>
  <c r="D145" i="3"/>
  <c r="D146" i="3"/>
  <c r="D147" i="3"/>
  <c r="D148" i="3"/>
  <c r="D149" i="3"/>
  <c r="D150" i="3"/>
  <c r="D151" i="3"/>
  <c r="D152" i="3"/>
  <c r="D153" i="3"/>
  <c r="D154" i="3"/>
  <c r="D155" i="3"/>
  <c r="D156" i="3"/>
  <c r="D157" i="3"/>
  <c r="D158" i="3"/>
  <c r="D159" i="3"/>
  <c r="D160" i="3"/>
  <c r="D161" i="3"/>
  <c r="D162" i="3"/>
  <c r="D163" i="3"/>
  <c r="D164" i="3"/>
  <c r="D165" i="3"/>
  <c r="D166" i="3"/>
  <c r="E12" i="4"/>
  <c r="E15" i="4"/>
  <c r="E16" i="4"/>
  <c r="E20" i="4"/>
  <c r="E25" i="4"/>
  <c r="E33" i="4"/>
  <c r="E39" i="4"/>
  <c r="E42" i="4"/>
  <c r="E45" i="4"/>
  <c r="E49" i="4"/>
  <c r="E56" i="4"/>
  <c r="E59" i="4"/>
  <c r="E63" i="4"/>
  <c r="E67" i="4"/>
  <c r="E71" i="4"/>
  <c r="E74" i="4"/>
  <c r="E77" i="4"/>
  <c r="E79" i="4"/>
  <c r="E83" i="4"/>
  <c r="E92" i="4"/>
  <c r="E94" i="4"/>
  <c r="E96" i="4"/>
  <c r="E98" i="4"/>
  <c r="E102" i="4"/>
  <c r="E106" i="4"/>
  <c r="E109" i="4"/>
  <c r="E112" i="4"/>
  <c r="E114" i="4"/>
  <c r="E118" i="4"/>
  <c r="E122" i="4"/>
  <c r="E124" i="4"/>
  <c r="E128" i="4"/>
  <c r="E132" i="4"/>
  <c r="E136" i="4"/>
  <c r="E142" i="4"/>
  <c r="E147" i="4"/>
  <c r="E152" i="4"/>
  <c r="E159" i="4"/>
  <c r="D7" i="3"/>
  <c r="H114" i="4"/>
  <c r="H5" i="4"/>
  <c r="AC6" i="4"/>
  <c r="AC7" i="4"/>
  <c r="AH7" i="4" s="1"/>
  <c r="AC8" i="4"/>
  <c r="AH8" i="4" s="1"/>
  <c r="AC9" i="4"/>
  <c r="AC10" i="4"/>
  <c r="AC11" i="4"/>
  <c r="AH11" i="4" s="1"/>
  <c r="AC12" i="4"/>
  <c r="AH12" i="4" s="1"/>
  <c r="AC13" i="4"/>
  <c r="AH13" i="4" s="1"/>
  <c r="AC14" i="4"/>
  <c r="AC15" i="4"/>
  <c r="AH15" i="4" s="1"/>
  <c r="AC16" i="4"/>
  <c r="AC17" i="4"/>
  <c r="AC18" i="4"/>
  <c r="AC19" i="4"/>
  <c r="AH19" i="4" s="1"/>
  <c r="AC20" i="4"/>
  <c r="AH20" i="4" s="1"/>
  <c r="AC21" i="4"/>
  <c r="AC22" i="4"/>
  <c r="AC23" i="4"/>
  <c r="AH23" i="4" s="1"/>
  <c r="AC24" i="4"/>
  <c r="AH24" i="4" s="1"/>
  <c r="AC25" i="4"/>
  <c r="AC26" i="4"/>
  <c r="AC27" i="4"/>
  <c r="AH27" i="4" s="1"/>
  <c r="AC28" i="4"/>
  <c r="AH28" i="4" s="1"/>
  <c r="AC29" i="4"/>
  <c r="AC30" i="4"/>
  <c r="AC31" i="4"/>
  <c r="AH31" i="4" s="1"/>
  <c r="AC32" i="4"/>
  <c r="AC33" i="4"/>
  <c r="AH33" i="4" s="1"/>
  <c r="AC34" i="4"/>
  <c r="AC35" i="4"/>
  <c r="AH35" i="4" s="1"/>
  <c r="AC36" i="4"/>
  <c r="AH36" i="4" s="1"/>
  <c r="AC37" i="4"/>
  <c r="AC38" i="4"/>
  <c r="AC39" i="4"/>
  <c r="AH39" i="4" s="1"/>
  <c r="AC40" i="4"/>
  <c r="AH40" i="4" s="1"/>
  <c r="AC41" i="4"/>
  <c r="AH41" i="4" s="1"/>
  <c r="AC42" i="4"/>
  <c r="AC43" i="4"/>
  <c r="AH43" i="4" s="1"/>
  <c r="AC44" i="4"/>
  <c r="AH44" i="4" s="1"/>
  <c r="AC45" i="4"/>
  <c r="AC46" i="4"/>
  <c r="AC47" i="4"/>
  <c r="AH47" i="4" s="1"/>
  <c r="AC48" i="4"/>
  <c r="AC49" i="4"/>
  <c r="AC50" i="4"/>
  <c r="AC51" i="4"/>
  <c r="AH51" i="4" s="1"/>
  <c r="AC52" i="4"/>
  <c r="AH52" i="4" s="1"/>
  <c r="AC53" i="4"/>
  <c r="AC54" i="4"/>
  <c r="AC55" i="4"/>
  <c r="AH55" i="4" s="1"/>
  <c r="AC56" i="4"/>
  <c r="AH56" i="4" s="1"/>
  <c r="AC57" i="4"/>
  <c r="AC58" i="4"/>
  <c r="AC59" i="4"/>
  <c r="AH59" i="4" s="1"/>
  <c r="AC60" i="4"/>
  <c r="AH60" i="4" s="1"/>
  <c r="AC61" i="4"/>
  <c r="AC62" i="4"/>
  <c r="AC63" i="4"/>
  <c r="AH63" i="4" s="1"/>
  <c r="AC64" i="4"/>
  <c r="AC65" i="4"/>
  <c r="AC66" i="4"/>
  <c r="AH66" i="4" s="1"/>
  <c r="AC67" i="4"/>
  <c r="AH67" i="4" s="1"/>
  <c r="AC68" i="4"/>
  <c r="AH68" i="4" s="1"/>
  <c r="AC69" i="4"/>
  <c r="AH69" i="4" s="1"/>
  <c r="AC70" i="4"/>
  <c r="AC71" i="4"/>
  <c r="AH71" i="4" s="1"/>
  <c r="AC72" i="4"/>
  <c r="AH72" i="4" s="1"/>
  <c r="AC73" i="4"/>
  <c r="AC74" i="4"/>
  <c r="AC75" i="4"/>
  <c r="AH75" i="4" s="1"/>
  <c r="AC76" i="4"/>
  <c r="AH76" i="4" s="1"/>
  <c r="AC77" i="4"/>
  <c r="AH77" i="4" s="1"/>
  <c r="AC78" i="4"/>
  <c r="AC79" i="4"/>
  <c r="AH79" i="4" s="1"/>
  <c r="AC80" i="4"/>
  <c r="AC81" i="4"/>
  <c r="AC82" i="4"/>
  <c r="AC83" i="4"/>
  <c r="AH83" i="4" s="1"/>
  <c r="AC84" i="4"/>
  <c r="AH84" i="4" s="1"/>
  <c r="AC85" i="4"/>
  <c r="AC86" i="4"/>
  <c r="AC87" i="4"/>
  <c r="AH87" i="4" s="1"/>
  <c r="AC88" i="4"/>
  <c r="AH88" i="4" s="1"/>
  <c r="AC89" i="4"/>
  <c r="AC90" i="4"/>
  <c r="AC91" i="4"/>
  <c r="AH91" i="4" s="1"/>
  <c r="AC92" i="4"/>
  <c r="AH92" i="4" s="1"/>
  <c r="AC93" i="4"/>
  <c r="AC94" i="4"/>
  <c r="AC95" i="4"/>
  <c r="AH95" i="4" s="1"/>
  <c r="AC96" i="4"/>
  <c r="AC97" i="4"/>
  <c r="AH97" i="4" s="1"/>
  <c r="AC98" i="4"/>
  <c r="AC99" i="4"/>
  <c r="AH99" i="4" s="1"/>
  <c r="AC100" i="4"/>
  <c r="AH100" i="4" s="1"/>
  <c r="AC101" i="4"/>
  <c r="AH101" i="4" s="1"/>
  <c r="AC102" i="4"/>
  <c r="AC103" i="4"/>
  <c r="AH103" i="4" s="1"/>
  <c r="AC104" i="4"/>
  <c r="AH104" i="4" s="1"/>
  <c r="AC105" i="4"/>
  <c r="AH105" i="4" s="1"/>
  <c r="AC106" i="4"/>
  <c r="AC107" i="4"/>
  <c r="AH107" i="4" s="1"/>
  <c r="AC108" i="4"/>
  <c r="AH108" i="4" s="1"/>
  <c r="AC109" i="4"/>
  <c r="AC110" i="4"/>
  <c r="AC111" i="4"/>
  <c r="AH111" i="4" s="1"/>
  <c r="AC112" i="4"/>
  <c r="AC113" i="4"/>
  <c r="AC114" i="4"/>
  <c r="AC115" i="4"/>
  <c r="AH115" i="4" s="1"/>
  <c r="AC116" i="4"/>
  <c r="AH116" i="4" s="1"/>
  <c r="AC117" i="4"/>
  <c r="AC118" i="4"/>
  <c r="AC119" i="4"/>
  <c r="AH119" i="4" s="1"/>
  <c r="AC120" i="4"/>
  <c r="AH120" i="4" s="1"/>
  <c r="AC121" i="4"/>
  <c r="AC122" i="4"/>
  <c r="AC123" i="4"/>
  <c r="AH123" i="4" s="1"/>
  <c r="AC124" i="4"/>
  <c r="AH124" i="4" s="1"/>
  <c r="AC125" i="4"/>
  <c r="AC126" i="4"/>
  <c r="AH126" i="4" s="1"/>
  <c r="AC127" i="4"/>
  <c r="AH127" i="4" s="1"/>
  <c r="AC128" i="4"/>
  <c r="AC129" i="4"/>
  <c r="AC130" i="4"/>
  <c r="AC131" i="4"/>
  <c r="AH131" i="4" s="1"/>
  <c r="AC132" i="4"/>
  <c r="AH132" i="4" s="1"/>
  <c r="AC133" i="4"/>
  <c r="AH133" i="4" s="1"/>
  <c r="AC134" i="4"/>
  <c r="AC135" i="4"/>
  <c r="AH135" i="4" s="1"/>
  <c r="AC136" i="4"/>
  <c r="AH136" i="4" s="1"/>
  <c r="AC137" i="4"/>
  <c r="AC138" i="4"/>
  <c r="AC139" i="4"/>
  <c r="AH139" i="4" s="1"/>
  <c r="AC140" i="4"/>
  <c r="AH140" i="4" s="1"/>
  <c r="AC141" i="4"/>
  <c r="AH141" i="4" s="1"/>
  <c r="AC142" i="4"/>
  <c r="AC143" i="4"/>
  <c r="AH143" i="4" s="1"/>
  <c r="AC144" i="4"/>
  <c r="AC145" i="4"/>
  <c r="AC146" i="4"/>
  <c r="AC147" i="4"/>
  <c r="AH147" i="4" s="1"/>
  <c r="AC148" i="4"/>
  <c r="AH148" i="4" s="1"/>
  <c r="AC149" i="4"/>
  <c r="AC150" i="4"/>
  <c r="AC151" i="4"/>
  <c r="AH151" i="4" s="1"/>
  <c r="AC152" i="4"/>
  <c r="AH152" i="4" s="1"/>
  <c r="AC153" i="4"/>
  <c r="AC154" i="4"/>
  <c r="AC155" i="4"/>
  <c r="AH155" i="4" s="1"/>
  <c r="AC156" i="4"/>
  <c r="AH156" i="4" s="1"/>
  <c r="AC157" i="4"/>
  <c r="AC158" i="4"/>
  <c r="AC159" i="4"/>
  <c r="AH159" i="4" s="1"/>
  <c r="AC160" i="4"/>
  <c r="AC161" i="4"/>
  <c r="AH161" i="4" s="1"/>
  <c r="AC162" i="4"/>
  <c r="AC163" i="4"/>
  <c r="AH163" i="4" s="1"/>
  <c r="AC164" i="4"/>
  <c r="AH164" i="4" s="1"/>
  <c r="AC165" i="4"/>
  <c r="AC166" i="4"/>
  <c r="AC167" i="4"/>
  <c r="AH167" i="4" s="1"/>
  <c r="AC168" i="4"/>
  <c r="AH168" i="4" s="1"/>
  <c r="AC169" i="4"/>
  <c r="AC170" i="4"/>
  <c r="AC171" i="4"/>
  <c r="AH171" i="4" s="1"/>
  <c r="AC172" i="4"/>
  <c r="AH172" i="4" s="1"/>
  <c r="AC173" i="4"/>
  <c r="AC174" i="4"/>
  <c r="AC175" i="4"/>
  <c r="AH175" i="4" s="1"/>
  <c r="AM175" i="4" s="1"/>
  <c r="AC176" i="4"/>
  <c r="AC177" i="4"/>
  <c r="AC178" i="4"/>
  <c r="AC179" i="4"/>
  <c r="AH179" i="4" s="1"/>
  <c r="AC180" i="4"/>
  <c r="AH180" i="4" s="1"/>
  <c r="AC181" i="4"/>
  <c r="AC182" i="4"/>
  <c r="AC183" i="4"/>
  <c r="AH183" i="4" s="1"/>
  <c r="AC184" i="4"/>
  <c r="AH184" i="4" s="1"/>
  <c r="AC185" i="4"/>
  <c r="AC186" i="4"/>
  <c r="AC187" i="4"/>
  <c r="AH187" i="4" s="1"/>
  <c r="AC188" i="4"/>
  <c r="AH188" i="4" s="1"/>
  <c r="AC189" i="4"/>
  <c r="AC190" i="4"/>
  <c r="AC191" i="4"/>
  <c r="AH191" i="4" s="1"/>
  <c r="AM191" i="4" s="1"/>
  <c r="AC192" i="4"/>
  <c r="AC193" i="4"/>
  <c r="AC194" i="4"/>
  <c r="AC195" i="4"/>
  <c r="AH195" i="4" s="1"/>
  <c r="AC196" i="4"/>
  <c r="AH196" i="4" s="1"/>
  <c r="AC197" i="4"/>
  <c r="AC198" i="4"/>
  <c r="AC199" i="4"/>
  <c r="AH199" i="4" s="1"/>
  <c r="AC200" i="4"/>
  <c r="AH200" i="4" s="1"/>
  <c r="AC201" i="4"/>
  <c r="AC202" i="4"/>
  <c r="AC203" i="4"/>
  <c r="AH203" i="4" s="1"/>
  <c r="AM203" i="4" s="1"/>
  <c r="AC204" i="4"/>
  <c r="AH204" i="4" s="1"/>
  <c r="AC205" i="4"/>
  <c r="AC206" i="4"/>
  <c r="AC207" i="4"/>
  <c r="AH207" i="4" s="1"/>
  <c r="AC208" i="4"/>
  <c r="AC209" i="4"/>
  <c r="AC210" i="4"/>
  <c r="AC211" i="4"/>
  <c r="AH211" i="4" s="1"/>
  <c r="AC212" i="4"/>
  <c r="AH212" i="4" s="1"/>
  <c r="AC213" i="4"/>
  <c r="AC214" i="4"/>
  <c r="AC215" i="4"/>
  <c r="AH215" i="4" s="1"/>
  <c r="AC216" i="4"/>
  <c r="AH216" i="4" s="1"/>
  <c r="AC217" i="4"/>
  <c r="AC218" i="4"/>
  <c r="AC219" i="4"/>
  <c r="AH219" i="4" s="1"/>
  <c r="AC220" i="4"/>
  <c r="AH220" i="4" s="1"/>
  <c r="AC221" i="4"/>
  <c r="AC222" i="4"/>
  <c r="AC223" i="4"/>
  <c r="AH223" i="4" s="1"/>
  <c r="AC224" i="4"/>
  <c r="AC225" i="4"/>
  <c r="AC226" i="4"/>
  <c r="AC227" i="4"/>
  <c r="AH227" i="4" s="1"/>
  <c r="AC228" i="4"/>
  <c r="AH228" i="4" s="1"/>
  <c r="AC229" i="4"/>
  <c r="AC230" i="4"/>
  <c r="AC231" i="4"/>
  <c r="AH231" i="4" s="1"/>
  <c r="AC232" i="4"/>
  <c r="AH232" i="4" s="1"/>
  <c r="AC233" i="4"/>
  <c r="AC234" i="4"/>
  <c r="AC235" i="4"/>
  <c r="AH235" i="4" s="1"/>
  <c r="AC236" i="4"/>
  <c r="AH236" i="4" s="1"/>
  <c r="AC237" i="4"/>
  <c r="AC238" i="4"/>
  <c r="AC239" i="4"/>
  <c r="AH239" i="4" s="1"/>
  <c r="AC240" i="4"/>
  <c r="AC241" i="4"/>
  <c r="AC242" i="4"/>
  <c r="AC243" i="4"/>
  <c r="AH243" i="4" s="1"/>
  <c r="AC244" i="4"/>
  <c r="AH244" i="4" s="1"/>
  <c r="AC245" i="4"/>
  <c r="AC246" i="4"/>
  <c r="AC247" i="4"/>
  <c r="AH247" i="4" s="1"/>
  <c r="AC248" i="4"/>
  <c r="AH248" i="4" s="1"/>
  <c r="AC249" i="4"/>
  <c r="AC250" i="4"/>
  <c r="AC251" i="4"/>
  <c r="AH251" i="4" s="1"/>
  <c r="AC252" i="4"/>
  <c r="AH252" i="4" s="1"/>
  <c r="AC253" i="4"/>
  <c r="AC254" i="4"/>
  <c r="AC255" i="4"/>
  <c r="AH255" i="4" s="1"/>
  <c r="AM255" i="4" s="1"/>
  <c r="AC256" i="4"/>
  <c r="AC257" i="4"/>
  <c r="AC258" i="4"/>
  <c r="AC259" i="4"/>
  <c r="AH259" i="4" s="1"/>
  <c r="AC260" i="4"/>
  <c r="AH260" i="4" s="1"/>
  <c r="AC261" i="4"/>
  <c r="AC262" i="4"/>
  <c r="AC263" i="4"/>
  <c r="AH263" i="4" s="1"/>
  <c r="AC264" i="4"/>
  <c r="AH264" i="4" s="1"/>
  <c r="AC265" i="4"/>
  <c r="AC266" i="4"/>
  <c r="AC267" i="4"/>
  <c r="AH267" i="4" s="1"/>
  <c r="AC268" i="4"/>
  <c r="AH268" i="4" s="1"/>
  <c r="AC269" i="4"/>
  <c r="AC270" i="4"/>
  <c r="AC271" i="4"/>
  <c r="AH271" i="4" s="1"/>
  <c r="AC272" i="4"/>
  <c r="AC273" i="4"/>
  <c r="AC274" i="4"/>
  <c r="AC275" i="4"/>
  <c r="AH275" i="4" s="1"/>
  <c r="AC276" i="4"/>
  <c r="AH276" i="4" s="1"/>
  <c r="AC277" i="4"/>
  <c r="AC278" i="4"/>
  <c r="AC279" i="4"/>
  <c r="AH279" i="4" s="1"/>
  <c r="AC280" i="4"/>
  <c r="AH280" i="4" s="1"/>
  <c r="AC281" i="4"/>
  <c r="AC282" i="4"/>
  <c r="AC283" i="4"/>
  <c r="AH283" i="4" s="1"/>
  <c r="AC284" i="4"/>
  <c r="AH284" i="4" s="1"/>
  <c r="AC285" i="4"/>
  <c r="AC286" i="4"/>
  <c r="AC287" i="4"/>
  <c r="AH287" i="4" s="1"/>
  <c r="AC288" i="4"/>
  <c r="AC289" i="4"/>
  <c r="AC290" i="4"/>
  <c r="AC291" i="4"/>
  <c r="AH291" i="4" s="1"/>
  <c r="AC292" i="4"/>
  <c r="AH292" i="4" s="1"/>
  <c r="AC293" i="4"/>
  <c r="AC294" i="4"/>
  <c r="AC295" i="4"/>
  <c r="AH295" i="4" s="1"/>
  <c r="AC296" i="4"/>
  <c r="AH296" i="4" s="1"/>
  <c r="AC297" i="4"/>
  <c r="AC298" i="4"/>
  <c r="AC299" i="4"/>
  <c r="AH299" i="4" s="1"/>
  <c r="AC300" i="4"/>
  <c r="AH300" i="4" s="1"/>
  <c r="AC301" i="4"/>
  <c r="AC302" i="4"/>
  <c r="AC303" i="4"/>
  <c r="AH303" i="4" s="1"/>
  <c r="AM303" i="4" s="1"/>
  <c r="AC304" i="4"/>
  <c r="AC305" i="4"/>
  <c r="AC306" i="4"/>
  <c r="AC307" i="4"/>
  <c r="AH307" i="4" s="1"/>
  <c r="AC308" i="4"/>
  <c r="AH308" i="4" s="1"/>
  <c r="AC309" i="4"/>
  <c r="AC310" i="4"/>
  <c r="AC311" i="4"/>
  <c r="AH311" i="4" s="1"/>
  <c r="AC312" i="4"/>
  <c r="AH312" i="4" s="1"/>
  <c r="AC313" i="4"/>
  <c r="AC314" i="4"/>
  <c r="AC315" i="4"/>
  <c r="AH315" i="4" s="1"/>
  <c r="AC316" i="4"/>
  <c r="AH316" i="4" s="1"/>
  <c r="AC317" i="4"/>
  <c r="AC318" i="4"/>
  <c r="AC319" i="4"/>
  <c r="AH319" i="4" s="1"/>
  <c r="AC320" i="4"/>
  <c r="AC321" i="4"/>
  <c r="AC322" i="4"/>
  <c r="AC323" i="4"/>
  <c r="AH323" i="4" s="1"/>
  <c r="AC324" i="4"/>
  <c r="AH324" i="4" s="1"/>
  <c r="AC325" i="4"/>
  <c r="AC326" i="4"/>
  <c r="AC327" i="4"/>
  <c r="AH327" i="4" s="1"/>
  <c r="AC328" i="4"/>
  <c r="AH328" i="4" s="1"/>
  <c r="AC329" i="4"/>
  <c r="AC330" i="4"/>
  <c r="AC331" i="4"/>
  <c r="AH331" i="4" s="1"/>
  <c r="AC332" i="4"/>
  <c r="AH332" i="4" s="1"/>
  <c r="AC333" i="4"/>
  <c r="AC334" i="4"/>
  <c r="AC335" i="4"/>
  <c r="AH335" i="4" s="1"/>
  <c r="AC336" i="4"/>
  <c r="AH336" i="4" s="1"/>
  <c r="AC337" i="4"/>
  <c r="AC338" i="4"/>
  <c r="AC339" i="4"/>
  <c r="AH339" i="4" s="1"/>
  <c r="AC340" i="4"/>
  <c r="AH340" i="4" s="1"/>
  <c r="AC341" i="4"/>
  <c r="AC342" i="4"/>
  <c r="AC343" i="4"/>
  <c r="AH343" i="4" s="1"/>
  <c r="AC344" i="4"/>
  <c r="AH344" i="4" s="1"/>
  <c r="AC345" i="4"/>
  <c r="AC346" i="4"/>
  <c r="AC347" i="4"/>
  <c r="AH347" i="4" s="1"/>
  <c r="AC348" i="4"/>
  <c r="AH348" i="4" s="1"/>
  <c r="AC349" i="4"/>
  <c r="AC350" i="4"/>
  <c r="AC351" i="4"/>
  <c r="AH351" i="4" s="1"/>
  <c r="AC352" i="4"/>
  <c r="AH352" i="4" s="1"/>
  <c r="AC353" i="4"/>
  <c r="AC354" i="4"/>
  <c r="AC355" i="4"/>
  <c r="AH355" i="4" s="1"/>
  <c r="AC356" i="4"/>
  <c r="AH356" i="4" s="1"/>
  <c r="AC357" i="4"/>
  <c r="AC358" i="4"/>
  <c r="AC359" i="4"/>
  <c r="AH359" i="4" s="1"/>
  <c r="AC360" i="4"/>
  <c r="AH360" i="4" s="1"/>
  <c r="AC361" i="4"/>
  <c r="AC362" i="4"/>
  <c r="AC363" i="4"/>
  <c r="AH363" i="4" s="1"/>
  <c r="AC364" i="4"/>
  <c r="AH364" i="4" s="1"/>
  <c r="AC365" i="4"/>
  <c r="AC366" i="4"/>
  <c r="AC367" i="4"/>
  <c r="AH367" i="4" s="1"/>
  <c r="AC368" i="4"/>
  <c r="AH368" i="4" s="1"/>
  <c r="AC369" i="4"/>
  <c r="AC370" i="4"/>
  <c r="AC371" i="4"/>
  <c r="AH371" i="4" s="1"/>
  <c r="AC372" i="4"/>
  <c r="AH372" i="4" s="1"/>
  <c r="AC373" i="4"/>
  <c r="AC374" i="4"/>
  <c r="AC375" i="4"/>
  <c r="AH375" i="4" s="1"/>
  <c r="AC376" i="4"/>
  <c r="AH376" i="4" s="1"/>
  <c r="AC377" i="4"/>
  <c r="AC378" i="4"/>
  <c r="AC379" i="4"/>
  <c r="AH379" i="4" s="1"/>
  <c r="AC380" i="4"/>
  <c r="AH380" i="4" s="1"/>
  <c r="AC381" i="4"/>
  <c r="AC382" i="4"/>
  <c r="AC383" i="4"/>
  <c r="AH383" i="4" s="1"/>
  <c r="AC384" i="4"/>
  <c r="AH384" i="4" s="1"/>
  <c r="AC385" i="4"/>
  <c r="AC386" i="4"/>
  <c r="AC387" i="4"/>
  <c r="AH387" i="4" s="1"/>
  <c r="AC388" i="4"/>
  <c r="AH388" i="4" s="1"/>
  <c r="AC389" i="4"/>
  <c r="AC390" i="4"/>
  <c r="AC391" i="4"/>
  <c r="AH391" i="4" s="1"/>
  <c r="AC392" i="4"/>
  <c r="AH392" i="4" s="1"/>
  <c r="AC393" i="4"/>
  <c r="AC394" i="4"/>
  <c r="AC395" i="4"/>
  <c r="AH395" i="4" s="1"/>
  <c r="AC396" i="4"/>
  <c r="AH396" i="4" s="1"/>
  <c r="AC397" i="4"/>
  <c r="AC398" i="4"/>
  <c r="AC399" i="4"/>
  <c r="AH399" i="4" s="1"/>
  <c r="AC400" i="4"/>
  <c r="AH400" i="4" s="1"/>
  <c r="AD6" i="4"/>
  <c r="AD7" i="4"/>
  <c r="AI7" i="4" s="1"/>
  <c r="AD8" i="4"/>
  <c r="AI8" i="4" s="1"/>
  <c r="AD9" i="4"/>
  <c r="AI9" i="4" s="1"/>
  <c r="AD10" i="4"/>
  <c r="AD11" i="4"/>
  <c r="AI11" i="4" s="1"/>
  <c r="AD12" i="4"/>
  <c r="AI12" i="4" s="1"/>
  <c r="AD13" i="4"/>
  <c r="AI13" i="4" s="1"/>
  <c r="AD14" i="4"/>
  <c r="AI14" i="4" s="1"/>
  <c r="AD15" i="4"/>
  <c r="AI15" i="4" s="1"/>
  <c r="AD16" i="4"/>
  <c r="AD17" i="4"/>
  <c r="AI17" i="4" s="1"/>
  <c r="AD18" i="4"/>
  <c r="AD19" i="4"/>
  <c r="AI19" i="4" s="1"/>
  <c r="AD20" i="4"/>
  <c r="AI20" i="4" s="1"/>
  <c r="AD21" i="4"/>
  <c r="AI21" i="4" s="1"/>
  <c r="AD22" i="4"/>
  <c r="AD23" i="4"/>
  <c r="AI23" i="4" s="1"/>
  <c r="AD24" i="4"/>
  <c r="AI24" i="4" s="1"/>
  <c r="AD25" i="4"/>
  <c r="AI25" i="4" s="1"/>
  <c r="AD26" i="4"/>
  <c r="AI26" i="4" s="1"/>
  <c r="AD27" i="4"/>
  <c r="AI27" i="4" s="1"/>
  <c r="AD28" i="4"/>
  <c r="AI28" i="4" s="1"/>
  <c r="AD29" i="4"/>
  <c r="AI29" i="4" s="1"/>
  <c r="AD30" i="4"/>
  <c r="AD31" i="4"/>
  <c r="AI31" i="4" s="1"/>
  <c r="AD32" i="4"/>
  <c r="AD33" i="4"/>
  <c r="AI33" i="4" s="1"/>
  <c r="AD34" i="4"/>
  <c r="AD35" i="4"/>
  <c r="AI35" i="4" s="1"/>
  <c r="AD36" i="4"/>
  <c r="AI36" i="4" s="1"/>
  <c r="AD37" i="4"/>
  <c r="AI37" i="4" s="1"/>
  <c r="AD38" i="4"/>
  <c r="AI38" i="4" s="1"/>
  <c r="AD39" i="4"/>
  <c r="AI39" i="4" s="1"/>
  <c r="AD40" i="4"/>
  <c r="AI40" i="4" s="1"/>
  <c r="AD41" i="4"/>
  <c r="AI41" i="4" s="1"/>
  <c r="AD42" i="4"/>
  <c r="AD43" i="4"/>
  <c r="AI43" i="4" s="1"/>
  <c r="AD44" i="4"/>
  <c r="AI44" i="4" s="1"/>
  <c r="AD45" i="4"/>
  <c r="AI45" i="4" s="1"/>
  <c r="AD46" i="4"/>
  <c r="AD47" i="4"/>
  <c r="AI47" i="4" s="1"/>
  <c r="AD48" i="4"/>
  <c r="AD49" i="4"/>
  <c r="AI49" i="4" s="1"/>
  <c r="AD50" i="4"/>
  <c r="AI50" i="4" s="1"/>
  <c r="AD51" i="4"/>
  <c r="AI51" i="4" s="1"/>
  <c r="AD52" i="4"/>
  <c r="AI52" i="4" s="1"/>
  <c r="AD53" i="4"/>
  <c r="AI53" i="4" s="1"/>
  <c r="AD54" i="4"/>
  <c r="AD55" i="4"/>
  <c r="AI55" i="4" s="1"/>
  <c r="AD56" i="4"/>
  <c r="AI56" i="4" s="1"/>
  <c r="AD57" i="4"/>
  <c r="AI57" i="4" s="1"/>
  <c r="AD58" i="4"/>
  <c r="AD59" i="4"/>
  <c r="AI59" i="4" s="1"/>
  <c r="AD60" i="4"/>
  <c r="AI60" i="4" s="1"/>
  <c r="AD61" i="4"/>
  <c r="AI61" i="4" s="1"/>
  <c r="AD62" i="4"/>
  <c r="AD63" i="4"/>
  <c r="AI63" i="4" s="1"/>
  <c r="AD64" i="4"/>
  <c r="AI64" i="4" s="1"/>
  <c r="AD65" i="4"/>
  <c r="AI65" i="4" s="1"/>
  <c r="AD66" i="4"/>
  <c r="AI66" i="4" s="1"/>
  <c r="AD67" i="4"/>
  <c r="AI67" i="4" s="1"/>
  <c r="AD68" i="4"/>
  <c r="AI68" i="4" s="1"/>
  <c r="AD69" i="4"/>
  <c r="AI69" i="4" s="1"/>
  <c r="AD70" i="4"/>
  <c r="AD71" i="4"/>
  <c r="AI71" i="4" s="1"/>
  <c r="AD72" i="4"/>
  <c r="AI72" i="4" s="1"/>
  <c r="AD73" i="4"/>
  <c r="AI73" i="4" s="1"/>
  <c r="AD74" i="4"/>
  <c r="AD75" i="4"/>
  <c r="AI75" i="4" s="1"/>
  <c r="AD76" i="4"/>
  <c r="AI76" i="4" s="1"/>
  <c r="AD77" i="4"/>
  <c r="AI77" i="4" s="1"/>
  <c r="AD78" i="4"/>
  <c r="AI78" i="4" s="1"/>
  <c r="AD79" i="4"/>
  <c r="AI79" i="4" s="1"/>
  <c r="AD80" i="4"/>
  <c r="AD81" i="4"/>
  <c r="AI81" i="4" s="1"/>
  <c r="AD82" i="4"/>
  <c r="AD83" i="4"/>
  <c r="AI83" i="4" s="1"/>
  <c r="AD84" i="4"/>
  <c r="AI84" i="4" s="1"/>
  <c r="AD85" i="4"/>
  <c r="AI85" i="4" s="1"/>
  <c r="AD86" i="4"/>
  <c r="AD87" i="4"/>
  <c r="AI87" i="4" s="1"/>
  <c r="AD88" i="4"/>
  <c r="AI88" i="4" s="1"/>
  <c r="AD89" i="4"/>
  <c r="AI89" i="4" s="1"/>
  <c r="AD90" i="4"/>
  <c r="AI90" i="4" s="1"/>
  <c r="AD91" i="4"/>
  <c r="AI91" i="4" s="1"/>
  <c r="AD92" i="4"/>
  <c r="AI92" i="4" s="1"/>
  <c r="AD93" i="4"/>
  <c r="AI93" i="4" s="1"/>
  <c r="AD94" i="4"/>
  <c r="AD95" i="4"/>
  <c r="AI95" i="4" s="1"/>
  <c r="AD96" i="4"/>
  <c r="AD97" i="4"/>
  <c r="AI97" i="4" s="1"/>
  <c r="AD98" i="4"/>
  <c r="AD99" i="4"/>
  <c r="AI99" i="4" s="1"/>
  <c r="AD100" i="4"/>
  <c r="AI100" i="4" s="1"/>
  <c r="AD101" i="4"/>
  <c r="AI101" i="4" s="1"/>
  <c r="AD102" i="4"/>
  <c r="AI102" i="4" s="1"/>
  <c r="AD103" i="4"/>
  <c r="AI103" i="4" s="1"/>
  <c r="AD104" i="4"/>
  <c r="AI104" i="4" s="1"/>
  <c r="AD105" i="4"/>
  <c r="AI105" i="4" s="1"/>
  <c r="AD106" i="4"/>
  <c r="AD107" i="4"/>
  <c r="AI107" i="4" s="1"/>
  <c r="AD108" i="4"/>
  <c r="AI108" i="4" s="1"/>
  <c r="AD109" i="4"/>
  <c r="AI109" i="4" s="1"/>
  <c r="AD110" i="4"/>
  <c r="AD111" i="4"/>
  <c r="AI111" i="4" s="1"/>
  <c r="AD112" i="4"/>
  <c r="AD113" i="4"/>
  <c r="AI113" i="4" s="1"/>
  <c r="AD114" i="4"/>
  <c r="AI114" i="4" s="1"/>
  <c r="AD115" i="4"/>
  <c r="AI115" i="4" s="1"/>
  <c r="AD116" i="4"/>
  <c r="AI116" i="4" s="1"/>
  <c r="AD117" i="4"/>
  <c r="AI117" i="4" s="1"/>
  <c r="AD118" i="4"/>
  <c r="AD119" i="4"/>
  <c r="AI119" i="4" s="1"/>
  <c r="AD120" i="4"/>
  <c r="AI120" i="4" s="1"/>
  <c r="AD121" i="4"/>
  <c r="AI121" i="4" s="1"/>
  <c r="AD122" i="4"/>
  <c r="AD123" i="4"/>
  <c r="AI123" i="4" s="1"/>
  <c r="AD124" i="4"/>
  <c r="AI124" i="4" s="1"/>
  <c r="AD125" i="4"/>
  <c r="AI125" i="4" s="1"/>
  <c r="AD126" i="4"/>
  <c r="AI126" i="4" s="1"/>
  <c r="AD127" i="4"/>
  <c r="AI127" i="4" s="1"/>
  <c r="AD128" i="4"/>
  <c r="AI128" i="4" s="1"/>
  <c r="AD129" i="4"/>
  <c r="AI129" i="4" s="1"/>
  <c r="AD130" i="4"/>
  <c r="AD131" i="4"/>
  <c r="AI131" i="4" s="1"/>
  <c r="AD132" i="4"/>
  <c r="AI132" i="4" s="1"/>
  <c r="AD133" i="4"/>
  <c r="AI133" i="4" s="1"/>
  <c r="AD134" i="4"/>
  <c r="AD135" i="4"/>
  <c r="AI135" i="4" s="1"/>
  <c r="AD136" i="4"/>
  <c r="AI136" i="4" s="1"/>
  <c r="AD137" i="4"/>
  <c r="AI137" i="4" s="1"/>
  <c r="AD138" i="4"/>
  <c r="AD139" i="4"/>
  <c r="AI139" i="4" s="1"/>
  <c r="AD140" i="4"/>
  <c r="AI140" i="4" s="1"/>
  <c r="AD141" i="4"/>
  <c r="AI141" i="4" s="1"/>
  <c r="AD142" i="4"/>
  <c r="AI142" i="4" s="1"/>
  <c r="AD143" i="4"/>
  <c r="AI143" i="4" s="1"/>
  <c r="AD144" i="4"/>
  <c r="AD145" i="4"/>
  <c r="AI145" i="4" s="1"/>
  <c r="AD146" i="4"/>
  <c r="AD147" i="4"/>
  <c r="AI147" i="4" s="1"/>
  <c r="AD148" i="4"/>
  <c r="AI148" i="4" s="1"/>
  <c r="AD149" i="4"/>
  <c r="AI149" i="4" s="1"/>
  <c r="AD150" i="4"/>
  <c r="AD151" i="4"/>
  <c r="AI151" i="4" s="1"/>
  <c r="AD152" i="4"/>
  <c r="AI152" i="4" s="1"/>
  <c r="AD153" i="4"/>
  <c r="AI153" i="4" s="1"/>
  <c r="AD154" i="4"/>
  <c r="AI154" i="4" s="1"/>
  <c r="AD155" i="4"/>
  <c r="AI155" i="4" s="1"/>
  <c r="AD156" i="4"/>
  <c r="AI156" i="4" s="1"/>
  <c r="AD157" i="4"/>
  <c r="AI157" i="4" s="1"/>
  <c r="AD158" i="4"/>
  <c r="AD159" i="4"/>
  <c r="AI159" i="4" s="1"/>
  <c r="AD160" i="4"/>
  <c r="AD161" i="4"/>
  <c r="AI161" i="4" s="1"/>
  <c r="AD162" i="4"/>
  <c r="AD163" i="4"/>
  <c r="AI163" i="4" s="1"/>
  <c r="AD164" i="4"/>
  <c r="AI164" i="4" s="1"/>
  <c r="AD165" i="4"/>
  <c r="AI165" i="4" s="1"/>
  <c r="AD166" i="4"/>
  <c r="AD167" i="4"/>
  <c r="AI167" i="4" s="1"/>
  <c r="AD168" i="4"/>
  <c r="AI168" i="4" s="1"/>
  <c r="AD169" i="4"/>
  <c r="AI169" i="4" s="1"/>
  <c r="AD170" i="4"/>
  <c r="AD171" i="4"/>
  <c r="AI171" i="4" s="1"/>
  <c r="AD172" i="4"/>
  <c r="AI172" i="4" s="1"/>
  <c r="AD173" i="4"/>
  <c r="AI173" i="4" s="1"/>
  <c r="AD174" i="4"/>
  <c r="AD175" i="4"/>
  <c r="AI175" i="4" s="1"/>
  <c r="AD176" i="4"/>
  <c r="AD177" i="4"/>
  <c r="AI177" i="4" s="1"/>
  <c r="AD178" i="4"/>
  <c r="AD179" i="4"/>
  <c r="AI179" i="4" s="1"/>
  <c r="AD180" i="4"/>
  <c r="AI180" i="4" s="1"/>
  <c r="AD181" i="4"/>
  <c r="AI181" i="4" s="1"/>
  <c r="AD182" i="4"/>
  <c r="AD183" i="4"/>
  <c r="AI183" i="4" s="1"/>
  <c r="AD184" i="4"/>
  <c r="AI184" i="4" s="1"/>
  <c r="AD185" i="4"/>
  <c r="AI185" i="4" s="1"/>
  <c r="AD186" i="4"/>
  <c r="AD187" i="4"/>
  <c r="AI187" i="4" s="1"/>
  <c r="AD188" i="4"/>
  <c r="AI188" i="4" s="1"/>
  <c r="AD189" i="4"/>
  <c r="AI189" i="4" s="1"/>
  <c r="AD190" i="4"/>
  <c r="AD191" i="4"/>
  <c r="AI191" i="4" s="1"/>
  <c r="AD192" i="4"/>
  <c r="AD193" i="4"/>
  <c r="AI193" i="4" s="1"/>
  <c r="AD194" i="4"/>
  <c r="AD195" i="4"/>
  <c r="AI195" i="4" s="1"/>
  <c r="AD196" i="4"/>
  <c r="AI196" i="4" s="1"/>
  <c r="AD197" i="4"/>
  <c r="AI197" i="4" s="1"/>
  <c r="AD198" i="4"/>
  <c r="AD199" i="4"/>
  <c r="AI199" i="4" s="1"/>
  <c r="AD200" i="4"/>
  <c r="AI200" i="4" s="1"/>
  <c r="AD201" i="4"/>
  <c r="AI201" i="4" s="1"/>
  <c r="AD202" i="4"/>
  <c r="AD203" i="4"/>
  <c r="AI203" i="4" s="1"/>
  <c r="AD204" i="4"/>
  <c r="AI204" i="4" s="1"/>
  <c r="AD205" i="4"/>
  <c r="AI205" i="4" s="1"/>
  <c r="AD206" i="4"/>
  <c r="AD207" i="4"/>
  <c r="AI207" i="4" s="1"/>
  <c r="AD208" i="4"/>
  <c r="AD209" i="4"/>
  <c r="AI209" i="4" s="1"/>
  <c r="AD210" i="4"/>
  <c r="AD211" i="4"/>
  <c r="AI211" i="4" s="1"/>
  <c r="AD212" i="4"/>
  <c r="AI212" i="4" s="1"/>
  <c r="AD213" i="4"/>
  <c r="AI213" i="4" s="1"/>
  <c r="AD214" i="4"/>
  <c r="AD215" i="4"/>
  <c r="AI215" i="4" s="1"/>
  <c r="AD216" i="4"/>
  <c r="AI216" i="4" s="1"/>
  <c r="AD217" i="4"/>
  <c r="AI217" i="4" s="1"/>
  <c r="AD218" i="4"/>
  <c r="AD219" i="4"/>
  <c r="AI219" i="4" s="1"/>
  <c r="AD220" i="4"/>
  <c r="AI220" i="4" s="1"/>
  <c r="AD221" i="4"/>
  <c r="AI221" i="4" s="1"/>
  <c r="AD222" i="4"/>
  <c r="AD223" i="4"/>
  <c r="AI223" i="4" s="1"/>
  <c r="AD224" i="4"/>
  <c r="AD225" i="4"/>
  <c r="AI225" i="4" s="1"/>
  <c r="AD226" i="4"/>
  <c r="AD227" i="4"/>
  <c r="AI227" i="4" s="1"/>
  <c r="AD228" i="4"/>
  <c r="AI228" i="4" s="1"/>
  <c r="AD229" i="4"/>
  <c r="AI229" i="4" s="1"/>
  <c r="AD230" i="4"/>
  <c r="AD231" i="4"/>
  <c r="AI231" i="4" s="1"/>
  <c r="AD232" i="4"/>
  <c r="AI232" i="4" s="1"/>
  <c r="AD233" i="4"/>
  <c r="AI233" i="4" s="1"/>
  <c r="AD234" i="4"/>
  <c r="AD235" i="4"/>
  <c r="AI235" i="4" s="1"/>
  <c r="AD236" i="4"/>
  <c r="AI236" i="4" s="1"/>
  <c r="AD237" i="4"/>
  <c r="AI237" i="4" s="1"/>
  <c r="AD238" i="4"/>
  <c r="AD239" i="4"/>
  <c r="AI239" i="4" s="1"/>
  <c r="AD240" i="4"/>
  <c r="AD241" i="4"/>
  <c r="AI241" i="4" s="1"/>
  <c r="AD242" i="4"/>
  <c r="AD243" i="4"/>
  <c r="AI243" i="4" s="1"/>
  <c r="AD244" i="4"/>
  <c r="AI244" i="4" s="1"/>
  <c r="AD245" i="4"/>
  <c r="AI245" i="4" s="1"/>
  <c r="AD246" i="4"/>
  <c r="AD247" i="4"/>
  <c r="AI247" i="4" s="1"/>
  <c r="AD248" i="4"/>
  <c r="AI248" i="4" s="1"/>
  <c r="AD249" i="4"/>
  <c r="AI249" i="4" s="1"/>
  <c r="AD250" i="4"/>
  <c r="AD251" i="4"/>
  <c r="AI251" i="4" s="1"/>
  <c r="AD252" i="4"/>
  <c r="AI252" i="4" s="1"/>
  <c r="AD253" i="4"/>
  <c r="AI253" i="4" s="1"/>
  <c r="AD254" i="4"/>
  <c r="AD255" i="4"/>
  <c r="AI255" i="4" s="1"/>
  <c r="AD256" i="4"/>
  <c r="AD257" i="4"/>
  <c r="AI257" i="4" s="1"/>
  <c r="AD258" i="4"/>
  <c r="AD259" i="4"/>
  <c r="AI259" i="4" s="1"/>
  <c r="AD260" i="4"/>
  <c r="AI260" i="4" s="1"/>
  <c r="AD261" i="4"/>
  <c r="AI261" i="4" s="1"/>
  <c r="AD262" i="4"/>
  <c r="AD263" i="4"/>
  <c r="AI263" i="4" s="1"/>
  <c r="AD264" i="4"/>
  <c r="AI264" i="4" s="1"/>
  <c r="AD265" i="4"/>
  <c r="AI265" i="4" s="1"/>
  <c r="AD266" i="4"/>
  <c r="AD267" i="4"/>
  <c r="AI267" i="4" s="1"/>
  <c r="AD268" i="4"/>
  <c r="AI268" i="4" s="1"/>
  <c r="AD269" i="4"/>
  <c r="AI269" i="4" s="1"/>
  <c r="AD270" i="4"/>
  <c r="AD271" i="4"/>
  <c r="AI271" i="4" s="1"/>
  <c r="AD272" i="4"/>
  <c r="AD273" i="4"/>
  <c r="AI273" i="4" s="1"/>
  <c r="AD274" i="4"/>
  <c r="AD275" i="4"/>
  <c r="AI275" i="4" s="1"/>
  <c r="AD276" i="4"/>
  <c r="AI276" i="4" s="1"/>
  <c r="AD277" i="4"/>
  <c r="AI277" i="4" s="1"/>
  <c r="AD278" i="4"/>
  <c r="AD279" i="4"/>
  <c r="AI279" i="4" s="1"/>
  <c r="AD280" i="4"/>
  <c r="AI280" i="4" s="1"/>
  <c r="AD281" i="4"/>
  <c r="AI281" i="4" s="1"/>
  <c r="AD282" i="4"/>
  <c r="AD283" i="4"/>
  <c r="AI283" i="4" s="1"/>
  <c r="AD284" i="4"/>
  <c r="AI284" i="4" s="1"/>
  <c r="AD285" i="4"/>
  <c r="AI285" i="4" s="1"/>
  <c r="AD286" i="4"/>
  <c r="AD287" i="4"/>
  <c r="AI287" i="4" s="1"/>
  <c r="AD288" i="4"/>
  <c r="AD289" i="4"/>
  <c r="AI289" i="4" s="1"/>
  <c r="AD290" i="4"/>
  <c r="AD291" i="4"/>
  <c r="AI291" i="4" s="1"/>
  <c r="AD292" i="4"/>
  <c r="AI292" i="4" s="1"/>
  <c r="AD293" i="4"/>
  <c r="AI293" i="4" s="1"/>
  <c r="AD294" i="4"/>
  <c r="AD295" i="4"/>
  <c r="AI295" i="4" s="1"/>
  <c r="AD296" i="4"/>
  <c r="AI296" i="4" s="1"/>
  <c r="AD297" i="4"/>
  <c r="AI297" i="4" s="1"/>
  <c r="AD298" i="4"/>
  <c r="AD299" i="4"/>
  <c r="AI299" i="4" s="1"/>
  <c r="AD300" i="4"/>
  <c r="AI300" i="4" s="1"/>
  <c r="AD301" i="4"/>
  <c r="AI301" i="4" s="1"/>
  <c r="AD302" i="4"/>
  <c r="AD303" i="4"/>
  <c r="AI303" i="4" s="1"/>
  <c r="AD304" i="4"/>
  <c r="AD305" i="4"/>
  <c r="AI305" i="4" s="1"/>
  <c r="AD306" i="4"/>
  <c r="AD307" i="4"/>
  <c r="AI307" i="4" s="1"/>
  <c r="AD308" i="4"/>
  <c r="AI308" i="4" s="1"/>
  <c r="AD309" i="4"/>
  <c r="AI309" i="4" s="1"/>
  <c r="AD310" i="4"/>
  <c r="AD311" i="4"/>
  <c r="AI311" i="4" s="1"/>
  <c r="AD312" i="4"/>
  <c r="AI312" i="4" s="1"/>
  <c r="AD313" i="4"/>
  <c r="AI313" i="4" s="1"/>
  <c r="AD314" i="4"/>
  <c r="AD315" i="4"/>
  <c r="AI315" i="4" s="1"/>
  <c r="AD316" i="4"/>
  <c r="AI316" i="4" s="1"/>
  <c r="AD317" i="4"/>
  <c r="AI317" i="4" s="1"/>
  <c r="AD318" i="4"/>
  <c r="AD319" i="4"/>
  <c r="AI319" i="4" s="1"/>
  <c r="AD320" i="4"/>
  <c r="AD321" i="4"/>
  <c r="AI321" i="4" s="1"/>
  <c r="AD322" i="4"/>
  <c r="AD323" i="4"/>
  <c r="AI323" i="4" s="1"/>
  <c r="AD324" i="4"/>
  <c r="AI324" i="4" s="1"/>
  <c r="AD325" i="4"/>
  <c r="AI325" i="4" s="1"/>
  <c r="AD326" i="4"/>
  <c r="AD327" i="4"/>
  <c r="AI327" i="4" s="1"/>
  <c r="AD328" i="4"/>
  <c r="AI328" i="4" s="1"/>
  <c r="AD329" i="4"/>
  <c r="AI329" i="4" s="1"/>
  <c r="AD330" i="4"/>
  <c r="AD331" i="4"/>
  <c r="AI331" i="4" s="1"/>
  <c r="AD332" i="4"/>
  <c r="AI332" i="4" s="1"/>
  <c r="AD333" i="4"/>
  <c r="AI333" i="4" s="1"/>
  <c r="AD334" i="4"/>
  <c r="AD335" i="4"/>
  <c r="AI335" i="4" s="1"/>
  <c r="AD336" i="4"/>
  <c r="AD337" i="4"/>
  <c r="AI337" i="4" s="1"/>
  <c r="AD338" i="4"/>
  <c r="AD339" i="4"/>
  <c r="AI339" i="4" s="1"/>
  <c r="AD340" i="4"/>
  <c r="AI340" i="4" s="1"/>
  <c r="AD341" i="4"/>
  <c r="AI341" i="4" s="1"/>
  <c r="AD342" i="4"/>
  <c r="AD343" i="4"/>
  <c r="AI343" i="4" s="1"/>
  <c r="AD344" i="4"/>
  <c r="AI344" i="4" s="1"/>
  <c r="AD345" i="4"/>
  <c r="AI345" i="4" s="1"/>
  <c r="AD346" i="4"/>
  <c r="AD347" i="4"/>
  <c r="AD348" i="4"/>
  <c r="AI348" i="4" s="1"/>
  <c r="AD349" i="4"/>
  <c r="AI349" i="4" s="1"/>
  <c r="AD350" i="4"/>
  <c r="AD351" i="4"/>
  <c r="AD352" i="4"/>
  <c r="AI352" i="4" s="1"/>
  <c r="AD353" i="4"/>
  <c r="AI353" i="4" s="1"/>
  <c r="AD354" i="4"/>
  <c r="AD355" i="4"/>
  <c r="AD356" i="4"/>
  <c r="AI356" i="4" s="1"/>
  <c r="AD357" i="4"/>
  <c r="AI357" i="4" s="1"/>
  <c r="AD358" i="4"/>
  <c r="AD359" i="4"/>
  <c r="AD360" i="4"/>
  <c r="AI360" i="4" s="1"/>
  <c r="AD361" i="4"/>
  <c r="AI361" i="4" s="1"/>
  <c r="AD362" i="4"/>
  <c r="AD363" i="4"/>
  <c r="AD364" i="4"/>
  <c r="AI364" i="4" s="1"/>
  <c r="AD365" i="4"/>
  <c r="AI365" i="4" s="1"/>
  <c r="AD366" i="4"/>
  <c r="AD367" i="4"/>
  <c r="AD368" i="4"/>
  <c r="AI368" i="4" s="1"/>
  <c r="AD369" i="4"/>
  <c r="AI369" i="4" s="1"/>
  <c r="AD370" i="4"/>
  <c r="AD371" i="4"/>
  <c r="AD372" i="4"/>
  <c r="AI372" i="4" s="1"/>
  <c r="AD373" i="4"/>
  <c r="AI373" i="4" s="1"/>
  <c r="AD374" i="4"/>
  <c r="AD375" i="4"/>
  <c r="AD376" i="4"/>
  <c r="AI376" i="4" s="1"/>
  <c r="AD377" i="4"/>
  <c r="AI377" i="4" s="1"/>
  <c r="AD378" i="4"/>
  <c r="AD379" i="4"/>
  <c r="AD380" i="4"/>
  <c r="AI380" i="4" s="1"/>
  <c r="AD381" i="4"/>
  <c r="AI381" i="4" s="1"/>
  <c r="AD382" i="4"/>
  <c r="AD383" i="4"/>
  <c r="AD384" i="4"/>
  <c r="AI384" i="4" s="1"/>
  <c r="AD385" i="4"/>
  <c r="AI385" i="4" s="1"/>
  <c r="AD386" i="4"/>
  <c r="AD387" i="4"/>
  <c r="AD388" i="4"/>
  <c r="AI388" i="4" s="1"/>
  <c r="AD389" i="4"/>
  <c r="AI389" i="4" s="1"/>
  <c r="AD390" i="4"/>
  <c r="AD391" i="4"/>
  <c r="AD392" i="4"/>
  <c r="AI392" i="4" s="1"/>
  <c r="AD393" i="4"/>
  <c r="AI393" i="4" s="1"/>
  <c r="AD394" i="4"/>
  <c r="AD395" i="4"/>
  <c r="AD396" i="4"/>
  <c r="AI396" i="4" s="1"/>
  <c r="AD397" i="4"/>
  <c r="AD398" i="4"/>
  <c r="AD399" i="4"/>
  <c r="AD400" i="4"/>
  <c r="AI400" i="4" s="1"/>
  <c r="AE6" i="4"/>
  <c r="AJ6" i="4" s="1"/>
  <c r="AE7" i="4"/>
  <c r="AE8" i="4"/>
  <c r="AJ8" i="4" s="1"/>
  <c r="AE9" i="4"/>
  <c r="AE10" i="4"/>
  <c r="AJ10" i="4" s="1"/>
  <c r="AE11" i="4"/>
  <c r="AE12" i="4"/>
  <c r="AJ12" i="4" s="1"/>
  <c r="AE13" i="4"/>
  <c r="AJ13" i="4" s="1"/>
  <c r="AE14" i="4"/>
  <c r="AJ14" i="4" s="1"/>
  <c r="AE15" i="4"/>
  <c r="AE16" i="4"/>
  <c r="AJ16" i="4" s="1"/>
  <c r="AE17" i="4"/>
  <c r="AE18" i="4"/>
  <c r="AJ18" i="4" s="1"/>
  <c r="AE19" i="4"/>
  <c r="AE20" i="4"/>
  <c r="AJ20" i="4" s="1"/>
  <c r="AE21" i="4"/>
  <c r="AJ21" i="4" s="1"/>
  <c r="AE22" i="4"/>
  <c r="AJ22" i="4" s="1"/>
  <c r="AE23" i="4"/>
  <c r="AE24" i="4"/>
  <c r="AJ24" i="4" s="1"/>
  <c r="AE25" i="4"/>
  <c r="AE26" i="4"/>
  <c r="AJ26" i="4" s="1"/>
  <c r="AE27" i="4"/>
  <c r="AJ27" i="4" s="1"/>
  <c r="AE28" i="4"/>
  <c r="AJ28" i="4" s="1"/>
  <c r="AE29" i="4"/>
  <c r="AJ29" i="4" s="1"/>
  <c r="AE30" i="4"/>
  <c r="AJ30" i="4" s="1"/>
  <c r="AE31" i="4"/>
  <c r="AE32" i="4"/>
  <c r="AJ32" i="4" s="1"/>
  <c r="AE33" i="4"/>
  <c r="AE34" i="4"/>
  <c r="AJ34" i="4" s="1"/>
  <c r="AE35" i="4"/>
  <c r="AE36" i="4"/>
  <c r="AJ36" i="4" s="1"/>
  <c r="AE37" i="4"/>
  <c r="AJ37" i="4" s="1"/>
  <c r="AE38" i="4"/>
  <c r="AJ38" i="4" s="1"/>
  <c r="AE39" i="4"/>
  <c r="AE40" i="4"/>
  <c r="AJ40" i="4" s="1"/>
  <c r="AE41" i="4"/>
  <c r="AJ41" i="4" s="1"/>
  <c r="AE42" i="4"/>
  <c r="AJ42" i="4" s="1"/>
  <c r="AE43" i="4"/>
  <c r="AE44" i="4"/>
  <c r="AJ44" i="4" s="1"/>
  <c r="AE45" i="4"/>
  <c r="AJ45" i="4" s="1"/>
  <c r="AE46" i="4"/>
  <c r="AJ46" i="4" s="1"/>
  <c r="AE47" i="4"/>
  <c r="AE48" i="4"/>
  <c r="AJ48" i="4" s="1"/>
  <c r="AE49" i="4"/>
  <c r="AE50" i="4"/>
  <c r="AJ50" i="4" s="1"/>
  <c r="AE51" i="4"/>
  <c r="AE52" i="4"/>
  <c r="AJ52" i="4" s="1"/>
  <c r="AE53" i="4"/>
  <c r="AJ53" i="4" s="1"/>
  <c r="AE54" i="4"/>
  <c r="AJ54" i="4" s="1"/>
  <c r="AE55" i="4"/>
  <c r="AE56" i="4"/>
  <c r="AJ56" i="4" s="1"/>
  <c r="AE57" i="4"/>
  <c r="AE58" i="4"/>
  <c r="AJ58" i="4" s="1"/>
  <c r="AE59" i="4"/>
  <c r="AE60" i="4"/>
  <c r="AJ60" i="4" s="1"/>
  <c r="AE61" i="4"/>
  <c r="AJ61" i="4" s="1"/>
  <c r="AE62" i="4"/>
  <c r="AJ62" i="4" s="1"/>
  <c r="AE63" i="4"/>
  <c r="AE64" i="4"/>
  <c r="AJ64" i="4" s="1"/>
  <c r="AE65" i="4"/>
  <c r="AE66" i="4"/>
  <c r="AJ66" i="4" s="1"/>
  <c r="AE67" i="4"/>
  <c r="AE68" i="4"/>
  <c r="AJ68" i="4" s="1"/>
  <c r="AE69" i="4"/>
  <c r="AJ69" i="4" s="1"/>
  <c r="AE70" i="4"/>
  <c r="AJ70" i="4" s="1"/>
  <c r="AE71" i="4"/>
  <c r="AE72" i="4"/>
  <c r="AJ72" i="4" s="1"/>
  <c r="AE73" i="4"/>
  <c r="AE74" i="4"/>
  <c r="AJ74" i="4" s="1"/>
  <c r="AE75" i="4"/>
  <c r="AE76" i="4"/>
  <c r="AJ76" i="4" s="1"/>
  <c r="AE77" i="4"/>
  <c r="AJ77" i="4" s="1"/>
  <c r="AE78" i="4"/>
  <c r="AJ78" i="4" s="1"/>
  <c r="AE79" i="4"/>
  <c r="AE80" i="4"/>
  <c r="AJ80" i="4" s="1"/>
  <c r="AE81" i="4"/>
  <c r="AE82" i="4"/>
  <c r="AJ82" i="4" s="1"/>
  <c r="AE83" i="4"/>
  <c r="AE84" i="4"/>
  <c r="AJ84" i="4" s="1"/>
  <c r="AE85" i="4"/>
  <c r="AJ85" i="4" s="1"/>
  <c r="AE86" i="4"/>
  <c r="AJ86" i="4" s="1"/>
  <c r="AE87" i="4"/>
  <c r="AE88" i="4"/>
  <c r="AJ88" i="4" s="1"/>
  <c r="AE89" i="4"/>
  <c r="AE90" i="4"/>
  <c r="AJ90" i="4" s="1"/>
  <c r="AE91" i="4"/>
  <c r="AE92" i="4"/>
  <c r="AJ92" i="4" s="1"/>
  <c r="AE93" i="4"/>
  <c r="AJ93" i="4" s="1"/>
  <c r="AE94" i="4"/>
  <c r="AJ94" i="4" s="1"/>
  <c r="AE95" i="4"/>
  <c r="AE96" i="4"/>
  <c r="AJ96" i="4" s="1"/>
  <c r="AE97" i="4"/>
  <c r="AE98" i="4"/>
  <c r="AJ98" i="4" s="1"/>
  <c r="AE99" i="4"/>
  <c r="AE100" i="4"/>
  <c r="AJ100" i="4" s="1"/>
  <c r="AE101" i="4"/>
  <c r="AJ101" i="4" s="1"/>
  <c r="AE102" i="4"/>
  <c r="AJ102" i="4" s="1"/>
  <c r="AE103" i="4"/>
  <c r="AE104" i="4"/>
  <c r="AJ104" i="4" s="1"/>
  <c r="AE105" i="4"/>
  <c r="AE106" i="4"/>
  <c r="AJ106" i="4" s="1"/>
  <c r="AE107" i="4"/>
  <c r="AE108" i="4"/>
  <c r="AJ108" i="4" s="1"/>
  <c r="AE109" i="4"/>
  <c r="AJ109" i="4" s="1"/>
  <c r="AE110" i="4"/>
  <c r="AJ110" i="4" s="1"/>
  <c r="AE111" i="4"/>
  <c r="AE112" i="4"/>
  <c r="AJ112" i="4" s="1"/>
  <c r="AE113" i="4"/>
  <c r="AE114" i="4"/>
  <c r="AJ114" i="4" s="1"/>
  <c r="AE115" i="4"/>
  <c r="AE116" i="4"/>
  <c r="AJ116" i="4" s="1"/>
  <c r="AE117" i="4"/>
  <c r="AJ117" i="4" s="1"/>
  <c r="AE118" i="4"/>
  <c r="AJ118" i="4" s="1"/>
  <c r="AE119" i="4"/>
  <c r="AE120" i="4"/>
  <c r="AJ120" i="4" s="1"/>
  <c r="AE121" i="4"/>
  <c r="AE122" i="4"/>
  <c r="AJ122" i="4" s="1"/>
  <c r="AE123" i="4"/>
  <c r="AE124" i="4"/>
  <c r="AJ124" i="4" s="1"/>
  <c r="AE125" i="4"/>
  <c r="AJ125" i="4" s="1"/>
  <c r="AE126" i="4"/>
  <c r="AJ126" i="4" s="1"/>
  <c r="AE127" i="4"/>
  <c r="AE128" i="4"/>
  <c r="AJ128" i="4" s="1"/>
  <c r="AE129" i="4"/>
  <c r="AE130" i="4"/>
  <c r="AJ130" i="4" s="1"/>
  <c r="AE131" i="4"/>
  <c r="AE132" i="4"/>
  <c r="AJ132" i="4" s="1"/>
  <c r="AE133" i="4"/>
  <c r="AJ133" i="4" s="1"/>
  <c r="AE134" i="4"/>
  <c r="AJ134" i="4" s="1"/>
  <c r="AE135" i="4"/>
  <c r="AE136" i="4"/>
  <c r="AJ136" i="4" s="1"/>
  <c r="AE137" i="4"/>
  <c r="AE138" i="4"/>
  <c r="AJ138" i="4" s="1"/>
  <c r="AE139" i="4"/>
  <c r="AE140" i="4"/>
  <c r="AJ140" i="4" s="1"/>
  <c r="AE141" i="4"/>
  <c r="AJ141" i="4" s="1"/>
  <c r="AE142" i="4"/>
  <c r="AJ142" i="4" s="1"/>
  <c r="AE143" i="4"/>
  <c r="AE144" i="4"/>
  <c r="AJ144" i="4" s="1"/>
  <c r="AE145" i="4"/>
  <c r="AE146" i="4"/>
  <c r="AJ146" i="4" s="1"/>
  <c r="AE147" i="4"/>
  <c r="AE148" i="4"/>
  <c r="AJ148" i="4" s="1"/>
  <c r="AE149" i="4"/>
  <c r="AJ149" i="4" s="1"/>
  <c r="AE150" i="4"/>
  <c r="AJ150" i="4" s="1"/>
  <c r="AE151" i="4"/>
  <c r="AE152" i="4"/>
  <c r="AJ152" i="4" s="1"/>
  <c r="AE153" i="4"/>
  <c r="AE154" i="4"/>
  <c r="AJ154" i="4" s="1"/>
  <c r="AE155" i="4"/>
  <c r="AE156" i="4"/>
  <c r="AJ156" i="4" s="1"/>
  <c r="AE157" i="4"/>
  <c r="AJ157" i="4" s="1"/>
  <c r="AE158" i="4"/>
  <c r="AJ158" i="4" s="1"/>
  <c r="AE159" i="4"/>
  <c r="AE160" i="4"/>
  <c r="AJ160" i="4" s="1"/>
  <c r="AE161" i="4"/>
  <c r="AE162" i="4"/>
  <c r="AJ162" i="4" s="1"/>
  <c r="AE163" i="4"/>
  <c r="AE164" i="4"/>
  <c r="AJ164" i="4" s="1"/>
  <c r="AE165" i="4"/>
  <c r="AE166" i="4"/>
  <c r="AJ166" i="4" s="1"/>
  <c r="AE167" i="4"/>
  <c r="AE168" i="4"/>
  <c r="AJ168" i="4" s="1"/>
  <c r="AE169" i="4"/>
  <c r="AE170" i="4"/>
  <c r="AJ170" i="4" s="1"/>
  <c r="AE171" i="4"/>
  <c r="AE172" i="4"/>
  <c r="AJ172" i="4" s="1"/>
  <c r="AE173" i="4"/>
  <c r="AE174" i="4"/>
  <c r="AJ174" i="4" s="1"/>
  <c r="AE175" i="4"/>
  <c r="AE176" i="4"/>
  <c r="AJ176" i="4" s="1"/>
  <c r="AE177" i="4"/>
  <c r="AE178" i="4"/>
  <c r="AJ178" i="4" s="1"/>
  <c r="AE179" i="4"/>
  <c r="AE180" i="4"/>
  <c r="AJ180" i="4" s="1"/>
  <c r="AE181" i="4"/>
  <c r="AE182" i="4"/>
  <c r="AJ182" i="4" s="1"/>
  <c r="AE183" i="4"/>
  <c r="AE184" i="4"/>
  <c r="AJ184" i="4" s="1"/>
  <c r="AE185" i="4"/>
  <c r="AE186" i="4"/>
  <c r="AJ186" i="4" s="1"/>
  <c r="AE187" i="4"/>
  <c r="AE188" i="4"/>
  <c r="AJ188" i="4" s="1"/>
  <c r="AE189" i="4"/>
  <c r="AE190" i="4"/>
  <c r="AJ190" i="4" s="1"/>
  <c r="AE191" i="4"/>
  <c r="AE192" i="4"/>
  <c r="AJ192" i="4" s="1"/>
  <c r="AE193" i="4"/>
  <c r="AE194" i="4"/>
  <c r="AJ194" i="4" s="1"/>
  <c r="AE195" i="4"/>
  <c r="AE196" i="4"/>
  <c r="AJ196" i="4" s="1"/>
  <c r="AE197" i="4"/>
  <c r="AE198" i="4"/>
  <c r="AJ198" i="4" s="1"/>
  <c r="AE199" i="4"/>
  <c r="AE200" i="4"/>
  <c r="AJ200" i="4" s="1"/>
  <c r="AE201" i="4"/>
  <c r="AE202" i="4"/>
  <c r="AJ202" i="4" s="1"/>
  <c r="AE203" i="4"/>
  <c r="AE204" i="4"/>
  <c r="AE205" i="4"/>
  <c r="AE206" i="4"/>
  <c r="AJ206" i="4" s="1"/>
  <c r="AE207" i="4"/>
  <c r="AE208" i="4"/>
  <c r="AJ208" i="4" s="1"/>
  <c r="AE209" i="4"/>
  <c r="AE210" i="4"/>
  <c r="AJ210" i="4" s="1"/>
  <c r="AE211" i="4"/>
  <c r="AE212" i="4"/>
  <c r="AJ212" i="4" s="1"/>
  <c r="AE213" i="4"/>
  <c r="AE214" i="4"/>
  <c r="AJ214" i="4" s="1"/>
  <c r="AE215" i="4"/>
  <c r="AE216" i="4"/>
  <c r="AJ216" i="4" s="1"/>
  <c r="AE217" i="4"/>
  <c r="AE218" i="4"/>
  <c r="AJ218" i="4" s="1"/>
  <c r="AE219" i="4"/>
  <c r="AE220" i="4"/>
  <c r="AE221" i="4"/>
  <c r="AE222" i="4"/>
  <c r="AJ222" i="4" s="1"/>
  <c r="AE223" i="4"/>
  <c r="AE224" i="4"/>
  <c r="AJ224" i="4" s="1"/>
  <c r="AE225" i="4"/>
  <c r="AE226" i="4"/>
  <c r="AJ226" i="4" s="1"/>
  <c r="AE227" i="4"/>
  <c r="AE228" i="4"/>
  <c r="AJ228" i="4" s="1"/>
  <c r="AE229" i="4"/>
  <c r="AE230" i="4"/>
  <c r="AJ230" i="4" s="1"/>
  <c r="AE231" i="4"/>
  <c r="AE232" i="4"/>
  <c r="AJ232" i="4" s="1"/>
  <c r="AE233" i="4"/>
  <c r="AE234" i="4"/>
  <c r="AJ234" i="4" s="1"/>
  <c r="AE235" i="4"/>
  <c r="AE236" i="4"/>
  <c r="AE237" i="4"/>
  <c r="AE238" i="4"/>
  <c r="AJ238" i="4" s="1"/>
  <c r="AE239" i="4"/>
  <c r="AE240" i="4"/>
  <c r="AJ240" i="4" s="1"/>
  <c r="AE241" i="4"/>
  <c r="AE242" i="4"/>
  <c r="AJ242" i="4" s="1"/>
  <c r="AE243" i="4"/>
  <c r="AE244" i="4"/>
  <c r="AJ244" i="4" s="1"/>
  <c r="AE245" i="4"/>
  <c r="AE246" i="4"/>
  <c r="AJ246" i="4" s="1"/>
  <c r="AE247" i="4"/>
  <c r="AE248" i="4"/>
  <c r="AJ248" i="4" s="1"/>
  <c r="AE249" i="4"/>
  <c r="AE250" i="4"/>
  <c r="AJ250" i="4" s="1"/>
  <c r="AE251" i="4"/>
  <c r="AE252" i="4"/>
  <c r="AE253" i="4"/>
  <c r="AE254" i="4"/>
  <c r="AJ254" i="4" s="1"/>
  <c r="AE255" i="4"/>
  <c r="AE256" i="4"/>
  <c r="AJ256" i="4" s="1"/>
  <c r="AE257" i="4"/>
  <c r="AE258" i="4"/>
  <c r="AJ258" i="4" s="1"/>
  <c r="AE259" i="4"/>
  <c r="AE260" i="4"/>
  <c r="AJ260" i="4" s="1"/>
  <c r="AE261" i="4"/>
  <c r="AE262" i="4"/>
  <c r="AJ262" i="4" s="1"/>
  <c r="AE263" i="4"/>
  <c r="AE264" i="4"/>
  <c r="AJ264" i="4" s="1"/>
  <c r="AE265" i="4"/>
  <c r="AE266" i="4"/>
  <c r="AJ266" i="4" s="1"/>
  <c r="AE267" i="4"/>
  <c r="AE268" i="4"/>
  <c r="AE269" i="4"/>
  <c r="AE270" i="4"/>
  <c r="AJ270" i="4" s="1"/>
  <c r="AE271" i="4"/>
  <c r="AE272" i="4"/>
  <c r="AJ272" i="4" s="1"/>
  <c r="AE273" i="4"/>
  <c r="AE274" i="4"/>
  <c r="AJ274" i="4" s="1"/>
  <c r="AM274" i="4" s="1"/>
  <c r="AE275" i="4"/>
  <c r="AE276" i="4"/>
  <c r="AJ276" i="4" s="1"/>
  <c r="AE277" i="4"/>
  <c r="AE278" i="4"/>
  <c r="AJ278" i="4" s="1"/>
  <c r="AE279" i="4"/>
  <c r="AE280" i="4"/>
  <c r="AJ280" i="4" s="1"/>
  <c r="AE281" i="4"/>
  <c r="AE282" i="4"/>
  <c r="AJ282" i="4" s="1"/>
  <c r="AE283" i="4"/>
  <c r="AE284" i="4"/>
  <c r="AE285" i="4"/>
  <c r="AE286" i="4"/>
  <c r="AJ286" i="4" s="1"/>
  <c r="AE287" i="4"/>
  <c r="AE288" i="4"/>
  <c r="AJ288" i="4" s="1"/>
  <c r="AE289" i="4"/>
  <c r="AE290" i="4"/>
  <c r="AJ290" i="4" s="1"/>
  <c r="AM290" i="4" s="1"/>
  <c r="AE291" i="4"/>
  <c r="AE292" i="4"/>
  <c r="AJ292" i="4" s="1"/>
  <c r="AE293" i="4"/>
  <c r="AE294" i="4"/>
  <c r="AJ294" i="4" s="1"/>
  <c r="AE295" i="4"/>
  <c r="AE296" i="4"/>
  <c r="AJ296" i="4" s="1"/>
  <c r="AE297" i="4"/>
  <c r="AE298" i="4"/>
  <c r="AJ298" i="4" s="1"/>
  <c r="AE299" i="4"/>
  <c r="AE300" i="4"/>
  <c r="AE301" i="4"/>
  <c r="AE302" i="4"/>
  <c r="AJ302" i="4" s="1"/>
  <c r="AE303" i="4"/>
  <c r="AE304" i="4"/>
  <c r="AJ304" i="4" s="1"/>
  <c r="AE305" i="4"/>
  <c r="AE306" i="4"/>
  <c r="AJ306" i="4" s="1"/>
  <c r="AE307" i="4"/>
  <c r="AE308" i="4"/>
  <c r="AJ308" i="4" s="1"/>
  <c r="AE309" i="4"/>
  <c r="AE310" i="4"/>
  <c r="AJ310" i="4" s="1"/>
  <c r="AE311" i="4"/>
  <c r="AE312" i="4"/>
  <c r="AJ312" i="4" s="1"/>
  <c r="AE313" i="4"/>
  <c r="AE314" i="4"/>
  <c r="AJ314" i="4" s="1"/>
  <c r="AE315" i="4"/>
  <c r="AE316" i="4"/>
  <c r="AE317" i="4"/>
  <c r="AE318" i="4"/>
  <c r="AJ318" i="4" s="1"/>
  <c r="AE319" i="4"/>
  <c r="AE320" i="4"/>
  <c r="AJ320" i="4" s="1"/>
  <c r="AE321" i="4"/>
  <c r="AE322" i="4"/>
  <c r="AJ322" i="4" s="1"/>
  <c r="AE323" i="4"/>
  <c r="AE324" i="4"/>
  <c r="AJ324" i="4" s="1"/>
  <c r="AE325" i="4"/>
  <c r="AE326" i="4"/>
  <c r="AJ326" i="4" s="1"/>
  <c r="AE327" i="4"/>
  <c r="AE328" i="4"/>
  <c r="AJ328" i="4" s="1"/>
  <c r="AE329" i="4"/>
  <c r="AE330" i="4"/>
  <c r="AJ330" i="4" s="1"/>
  <c r="AE331" i="4"/>
  <c r="AE332" i="4"/>
  <c r="AE333" i="4"/>
  <c r="AE334" i="4"/>
  <c r="AJ334" i="4" s="1"/>
  <c r="AE335" i="4"/>
  <c r="AE336" i="4"/>
  <c r="AJ336" i="4" s="1"/>
  <c r="AE337" i="4"/>
  <c r="AE338" i="4"/>
  <c r="AJ338" i="4" s="1"/>
  <c r="AE339" i="4"/>
  <c r="AE340" i="4"/>
  <c r="AJ340" i="4" s="1"/>
  <c r="AE341" i="4"/>
  <c r="AE342" i="4"/>
  <c r="AJ342" i="4" s="1"/>
  <c r="AE343" i="4"/>
  <c r="AE344" i="4"/>
  <c r="AJ344" i="4" s="1"/>
  <c r="AE345" i="4"/>
  <c r="AE346" i="4"/>
  <c r="AJ346" i="4" s="1"/>
  <c r="AE347" i="4"/>
  <c r="AE348" i="4"/>
  <c r="AJ348" i="4" s="1"/>
  <c r="AE349" i="4"/>
  <c r="AE350" i="4"/>
  <c r="AJ350" i="4" s="1"/>
  <c r="AE351" i="4"/>
  <c r="AE352" i="4"/>
  <c r="AJ352" i="4" s="1"/>
  <c r="AE353" i="4"/>
  <c r="AE354" i="4"/>
  <c r="AJ354" i="4" s="1"/>
  <c r="AE355" i="4"/>
  <c r="AE356" i="4"/>
  <c r="AJ356" i="4" s="1"/>
  <c r="AE357" i="4"/>
  <c r="AE358" i="4"/>
  <c r="AJ358" i="4" s="1"/>
  <c r="AE359" i="4"/>
  <c r="AE360" i="4"/>
  <c r="AJ360" i="4" s="1"/>
  <c r="AE361" i="4"/>
  <c r="AE362" i="4"/>
  <c r="AJ362" i="4" s="1"/>
  <c r="AE363" i="4"/>
  <c r="AE364" i="4"/>
  <c r="AJ364" i="4" s="1"/>
  <c r="AE365" i="4"/>
  <c r="AE366" i="4"/>
  <c r="AJ366" i="4" s="1"/>
  <c r="AE367" i="4"/>
  <c r="AE368" i="4"/>
  <c r="AJ368" i="4" s="1"/>
  <c r="AE369" i="4"/>
  <c r="AE370" i="4"/>
  <c r="AJ370" i="4" s="1"/>
  <c r="AE371" i="4"/>
  <c r="AE372" i="4"/>
  <c r="AJ372" i="4" s="1"/>
  <c r="AE373" i="4"/>
  <c r="AE374" i="4"/>
  <c r="AJ374" i="4" s="1"/>
  <c r="AE375" i="4"/>
  <c r="AE376" i="4"/>
  <c r="AJ376" i="4" s="1"/>
  <c r="AE377" i="4"/>
  <c r="AE378" i="4"/>
  <c r="AJ378" i="4" s="1"/>
  <c r="AE379" i="4"/>
  <c r="AE380" i="4"/>
  <c r="AJ380" i="4" s="1"/>
  <c r="AE381" i="4"/>
  <c r="AE382" i="4"/>
  <c r="AJ382" i="4" s="1"/>
  <c r="AE383" i="4"/>
  <c r="AE384" i="4"/>
  <c r="AJ384" i="4" s="1"/>
  <c r="AE385" i="4"/>
  <c r="AE386" i="4"/>
  <c r="AJ386" i="4" s="1"/>
  <c r="AE387" i="4"/>
  <c r="AE388" i="4"/>
  <c r="AJ388" i="4" s="1"/>
  <c r="AE389" i="4"/>
  <c r="AE390" i="4"/>
  <c r="AJ390" i="4" s="1"/>
  <c r="AE391" i="4"/>
  <c r="AE392" i="4"/>
  <c r="AJ392" i="4" s="1"/>
  <c r="AE393" i="4"/>
  <c r="AE394" i="4"/>
  <c r="AJ394" i="4" s="1"/>
  <c r="AE395" i="4"/>
  <c r="AE396" i="4"/>
  <c r="AJ396" i="4" s="1"/>
  <c r="AE397" i="4"/>
  <c r="AE398" i="4"/>
  <c r="AJ398" i="4" s="1"/>
  <c r="AE399" i="4"/>
  <c r="AE400" i="4"/>
  <c r="AJ400" i="4" s="1"/>
  <c r="AF6" i="4"/>
  <c r="AF7" i="4"/>
  <c r="AK7" i="4" s="1"/>
  <c r="AF8" i="4"/>
  <c r="AK8" i="4" s="1"/>
  <c r="AF9" i="4"/>
  <c r="AK9" i="4" s="1"/>
  <c r="AF10" i="4"/>
  <c r="AK10" i="4" s="1"/>
  <c r="AF11" i="4"/>
  <c r="AK11" i="4" s="1"/>
  <c r="AF12" i="4"/>
  <c r="AF13" i="4"/>
  <c r="AK13" i="4" s="1"/>
  <c r="AF14" i="4"/>
  <c r="AF15" i="4"/>
  <c r="AK15" i="4" s="1"/>
  <c r="AF16" i="4"/>
  <c r="AF17" i="4"/>
  <c r="AF18" i="4"/>
  <c r="AF19" i="4"/>
  <c r="AK19" i="4" s="1"/>
  <c r="AF20" i="4"/>
  <c r="AK20" i="4" s="1"/>
  <c r="AF21" i="4"/>
  <c r="AK21" i="4" s="1"/>
  <c r="AF22" i="4"/>
  <c r="AF23" i="4"/>
  <c r="AK23" i="4" s="1"/>
  <c r="AF24" i="4"/>
  <c r="AK24" i="4" s="1"/>
  <c r="AF25" i="4"/>
  <c r="AK25" i="4" s="1"/>
  <c r="AF26" i="4"/>
  <c r="AF27" i="4"/>
  <c r="AK27" i="4" s="1"/>
  <c r="AF28" i="4"/>
  <c r="AK28" i="4" s="1"/>
  <c r="AF29" i="4"/>
  <c r="AK29" i="4" s="1"/>
  <c r="AF30" i="4"/>
  <c r="AF31" i="4"/>
  <c r="AK31" i="4" s="1"/>
  <c r="AF32" i="4"/>
  <c r="AF33" i="4"/>
  <c r="AF34" i="4"/>
  <c r="AF35" i="4"/>
  <c r="AK35" i="4" s="1"/>
  <c r="AF36" i="4"/>
  <c r="AK36" i="4" s="1"/>
  <c r="AF37" i="4"/>
  <c r="AK37" i="4" s="1"/>
  <c r="AF38" i="4"/>
  <c r="AF39" i="4"/>
  <c r="AK39" i="4" s="1"/>
  <c r="AF40" i="4"/>
  <c r="AK40" i="4" s="1"/>
  <c r="AF41" i="4"/>
  <c r="AK41" i="4" s="1"/>
  <c r="AF42" i="4"/>
  <c r="AF43" i="4"/>
  <c r="AK43" i="4" s="1"/>
  <c r="AF44" i="4"/>
  <c r="AF45" i="4"/>
  <c r="AK45" i="4" s="1"/>
  <c r="AF46" i="4"/>
  <c r="AF47" i="4"/>
  <c r="AK47" i="4" s="1"/>
  <c r="AF48" i="4"/>
  <c r="AF49" i="4"/>
  <c r="AF50" i="4"/>
  <c r="AF51" i="4"/>
  <c r="AK51" i="4" s="1"/>
  <c r="AF52" i="4"/>
  <c r="AK52" i="4" s="1"/>
  <c r="AF53" i="4"/>
  <c r="AK53" i="4" s="1"/>
  <c r="AF54" i="4"/>
  <c r="AF55" i="4"/>
  <c r="AK55" i="4" s="1"/>
  <c r="AF56" i="4"/>
  <c r="AK56" i="4" s="1"/>
  <c r="AF57" i="4"/>
  <c r="AK57" i="4" s="1"/>
  <c r="AF58" i="4"/>
  <c r="AF59" i="4"/>
  <c r="AK59" i="4" s="1"/>
  <c r="AF60" i="4"/>
  <c r="AF61" i="4"/>
  <c r="AK61" i="4" s="1"/>
  <c r="AF62" i="4"/>
  <c r="AF63" i="4"/>
  <c r="AK63" i="4" s="1"/>
  <c r="AF64" i="4"/>
  <c r="AF65" i="4"/>
  <c r="AF66" i="4"/>
  <c r="AF67" i="4"/>
  <c r="AK67" i="4" s="1"/>
  <c r="AF68" i="4"/>
  <c r="AK68" i="4" s="1"/>
  <c r="AF69" i="4"/>
  <c r="AK69" i="4" s="1"/>
  <c r="AF70" i="4"/>
  <c r="AF71" i="4"/>
  <c r="AK71" i="4" s="1"/>
  <c r="AF72" i="4"/>
  <c r="AK72" i="4" s="1"/>
  <c r="AF73" i="4"/>
  <c r="AK73" i="4" s="1"/>
  <c r="AF74" i="4"/>
  <c r="AF75" i="4"/>
  <c r="AK75" i="4" s="1"/>
  <c r="AF76" i="4"/>
  <c r="AF77" i="4"/>
  <c r="AK77" i="4" s="1"/>
  <c r="AF78" i="4"/>
  <c r="AF79" i="4"/>
  <c r="AK79" i="4" s="1"/>
  <c r="AF80" i="4"/>
  <c r="AF81" i="4"/>
  <c r="AF82" i="4"/>
  <c r="AF83" i="4"/>
  <c r="AK83" i="4" s="1"/>
  <c r="AF84" i="4"/>
  <c r="AK84" i="4" s="1"/>
  <c r="AF85" i="4"/>
  <c r="AK85" i="4" s="1"/>
  <c r="AF86" i="4"/>
  <c r="AF87" i="4"/>
  <c r="AK87" i="4" s="1"/>
  <c r="AF88" i="4"/>
  <c r="AK88" i="4" s="1"/>
  <c r="AF89" i="4"/>
  <c r="AK89" i="4" s="1"/>
  <c r="AF90" i="4"/>
  <c r="AF91" i="4"/>
  <c r="AK91" i="4" s="1"/>
  <c r="AF92" i="4"/>
  <c r="AF93" i="4"/>
  <c r="AK93" i="4" s="1"/>
  <c r="AF94" i="4"/>
  <c r="AF95" i="4"/>
  <c r="AK95" i="4" s="1"/>
  <c r="AF96" i="4"/>
  <c r="AF97" i="4"/>
  <c r="AF98" i="4"/>
  <c r="AF99" i="4"/>
  <c r="AK99" i="4" s="1"/>
  <c r="AF100" i="4"/>
  <c r="AK100" i="4" s="1"/>
  <c r="AF101" i="4"/>
  <c r="AK101" i="4" s="1"/>
  <c r="AF102" i="4"/>
  <c r="AF103" i="4"/>
  <c r="AK103" i="4" s="1"/>
  <c r="AF104" i="4"/>
  <c r="AK104" i="4" s="1"/>
  <c r="AF105" i="4"/>
  <c r="AK105" i="4" s="1"/>
  <c r="AF106" i="4"/>
  <c r="AF107" i="4"/>
  <c r="AK107" i="4" s="1"/>
  <c r="AF108" i="4"/>
  <c r="AF109" i="4"/>
  <c r="AK109" i="4" s="1"/>
  <c r="AF110" i="4"/>
  <c r="AF111" i="4"/>
  <c r="AK111" i="4" s="1"/>
  <c r="AF112" i="4"/>
  <c r="AF113" i="4"/>
  <c r="AF114" i="4"/>
  <c r="AF115" i="4"/>
  <c r="AK115" i="4" s="1"/>
  <c r="AF116" i="4"/>
  <c r="AK116" i="4" s="1"/>
  <c r="AF117" i="4"/>
  <c r="AK117" i="4" s="1"/>
  <c r="AF118" i="4"/>
  <c r="AF119" i="4"/>
  <c r="AK119" i="4" s="1"/>
  <c r="AF120" i="4"/>
  <c r="AK120" i="4" s="1"/>
  <c r="AF121" i="4"/>
  <c r="AK121" i="4" s="1"/>
  <c r="AF122" i="4"/>
  <c r="AF123" i="4"/>
  <c r="AK123" i="4" s="1"/>
  <c r="AF124" i="4"/>
  <c r="AF125" i="4"/>
  <c r="AK125" i="4" s="1"/>
  <c r="AF126" i="4"/>
  <c r="AF127" i="4"/>
  <c r="AK127" i="4" s="1"/>
  <c r="AF128" i="4"/>
  <c r="AF129" i="4"/>
  <c r="AF130" i="4"/>
  <c r="AF131" i="4"/>
  <c r="AK131" i="4" s="1"/>
  <c r="AF132" i="4"/>
  <c r="AK132" i="4" s="1"/>
  <c r="AF133" i="4"/>
  <c r="AK133" i="4" s="1"/>
  <c r="AF134" i="4"/>
  <c r="AF135" i="4"/>
  <c r="AK135" i="4" s="1"/>
  <c r="AF136" i="4"/>
  <c r="AK136" i="4" s="1"/>
  <c r="AF137" i="4"/>
  <c r="AK137" i="4" s="1"/>
  <c r="AF138" i="4"/>
  <c r="AF139" i="4"/>
  <c r="AK139" i="4" s="1"/>
  <c r="AF140" i="4"/>
  <c r="AF141" i="4"/>
  <c r="AK141" i="4" s="1"/>
  <c r="AF142" i="4"/>
  <c r="AF143" i="4"/>
  <c r="AK143" i="4" s="1"/>
  <c r="AF144" i="4"/>
  <c r="AF145" i="4"/>
  <c r="AF146" i="4"/>
  <c r="AF147" i="4"/>
  <c r="AK147" i="4" s="1"/>
  <c r="AF148" i="4"/>
  <c r="AK148" i="4" s="1"/>
  <c r="AF149" i="4"/>
  <c r="AK149" i="4" s="1"/>
  <c r="AF150" i="4"/>
  <c r="AF151" i="4"/>
  <c r="AK151" i="4" s="1"/>
  <c r="AF152" i="4"/>
  <c r="AK152" i="4" s="1"/>
  <c r="AF153" i="4"/>
  <c r="AK153" i="4" s="1"/>
  <c r="AF154" i="4"/>
  <c r="AF155" i="4"/>
  <c r="AK155" i="4" s="1"/>
  <c r="AF156" i="4"/>
  <c r="AF157" i="4"/>
  <c r="AK157" i="4" s="1"/>
  <c r="AF158" i="4"/>
  <c r="AF159" i="4"/>
  <c r="AK159" i="4" s="1"/>
  <c r="AF160" i="4"/>
  <c r="AF161" i="4"/>
  <c r="AF162" i="4"/>
  <c r="AF163" i="4"/>
  <c r="AK163" i="4" s="1"/>
  <c r="AF164" i="4"/>
  <c r="AK164" i="4" s="1"/>
  <c r="AF165" i="4"/>
  <c r="AK165" i="4" s="1"/>
  <c r="AF166" i="4"/>
  <c r="AF167" i="4"/>
  <c r="AK167" i="4" s="1"/>
  <c r="AF168" i="4"/>
  <c r="AK168" i="4" s="1"/>
  <c r="AF169" i="4"/>
  <c r="AK169" i="4" s="1"/>
  <c r="AF170" i="4"/>
  <c r="AF171" i="4"/>
  <c r="AK171" i="4" s="1"/>
  <c r="AF172" i="4"/>
  <c r="AF173" i="4"/>
  <c r="AK173" i="4" s="1"/>
  <c r="AF174" i="4"/>
  <c r="AF175" i="4"/>
  <c r="AK175" i="4" s="1"/>
  <c r="AF176" i="4"/>
  <c r="AF177" i="4"/>
  <c r="AF178" i="4"/>
  <c r="AF179" i="4"/>
  <c r="AK179" i="4" s="1"/>
  <c r="AF180" i="4"/>
  <c r="AK180" i="4" s="1"/>
  <c r="AF181" i="4"/>
  <c r="AK181" i="4" s="1"/>
  <c r="AF182" i="4"/>
  <c r="AF183" i="4"/>
  <c r="AK183" i="4" s="1"/>
  <c r="AF184" i="4"/>
  <c r="AK184" i="4" s="1"/>
  <c r="AF185" i="4"/>
  <c r="AK185" i="4" s="1"/>
  <c r="AF186" i="4"/>
  <c r="AF187" i="4"/>
  <c r="AK187" i="4" s="1"/>
  <c r="AF188" i="4"/>
  <c r="AF189" i="4"/>
  <c r="AK189" i="4" s="1"/>
  <c r="AF190" i="4"/>
  <c r="AF191" i="4"/>
  <c r="AK191" i="4" s="1"/>
  <c r="AF192" i="4"/>
  <c r="AF193" i="4"/>
  <c r="AF194" i="4"/>
  <c r="AF195" i="4"/>
  <c r="AK195" i="4" s="1"/>
  <c r="AF196" i="4"/>
  <c r="AK196" i="4" s="1"/>
  <c r="AF197" i="4"/>
  <c r="AK197" i="4" s="1"/>
  <c r="AF198" i="4"/>
  <c r="AF199" i="4"/>
  <c r="AK199" i="4" s="1"/>
  <c r="AF200" i="4"/>
  <c r="AK200" i="4" s="1"/>
  <c r="AF201" i="4"/>
  <c r="AK201" i="4" s="1"/>
  <c r="AF202" i="4"/>
  <c r="AF203" i="4"/>
  <c r="AK203" i="4" s="1"/>
  <c r="AF204" i="4"/>
  <c r="AF205" i="4"/>
  <c r="AK205" i="4" s="1"/>
  <c r="AF206" i="4"/>
  <c r="AF207" i="4"/>
  <c r="AK207" i="4" s="1"/>
  <c r="AF208" i="4"/>
  <c r="AF209" i="4"/>
  <c r="AF210" i="4"/>
  <c r="AF211" i="4"/>
  <c r="AK211" i="4" s="1"/>
  <c r="AF212" i="4"/>
  <c r="AK212" i="4" s="1"/>
  <c r="AF213" i="4"/>
  <c r="AK213" i="4" s="1"/>
  <c r="AF214" i="4"/>
  <c r="AF215" i="4"/>
  <c r="AK215" i="4" s="1"/>
  <c r="AF216" i="4"/>
  <c r="AK216" i="4" s="1"/>
  <c r="AF217" i="4"/>
  <c r="AK217" i="4" s="1"/>
  <c r="AF218" i="4"/>
  <c r="AF219" i="4"/>
  <c r="AK219" i="4" s="1"/>
  <c r="AF220" i="4"/>
  <c r="AF221" i="4"/>
  <c r="AK221" i="4" s="1"/>
  <c r="AF222" i="4"/>
  <c r="AF223" i="4"/>
  <c r="AK223" i="4" s="1"/>
  <c r="AF224" i="4"/>
  <c r="AF225" i="4"/>
  <c r="AF226" i="4"/>
  <c r="AF227" i="4"/>
  <c r="AK227" i="4" s="1"/>
  <c r="AF228" i="4"/>
  <c r="AK228" i="4" s="1"/>
  <c r="AF229" i="4"/>
  <c r="AK229" i="4" s="1"/>
  <c r="AF230" i="4"/>
  <c r="AF231" i="4"/>
  <c r="AK231" i="4" s="1"/>
  <c r="AF232" i="4"/>
  <c r="AK232" i="4" s="1"/>
  <c r="AF233" i="4"/>
  <c r="AK233" i="4" s="1"/>
  <c r="AF234" i="4"/>
  <c r="AF235" i="4"/>
  <c r="AK235" i="4" s="1"/>
  <c r="AF236" i="4"/>
  <c r="AF237" i="4"/>
  <c r="AK237" i="4" s="1"/>
  <c r="AF238" i="4"/>
  <c r="AF239" i="4"/>
  <c r="AK239" i="4" s="1"/>
  <c r="AF240" i="4"/>
  <c r="AF241" i="4"/>
  <c r="AF242" i="4"/>
  <c r="AF243" i="4"/>
  <c r="AK243" i="4" s="1"/>
  <c r="AF244" i="4"/>
  <c r="AK244" i="4" s="1"/>
  <c r="AF245" i="4"/>
  <c r="AK245" i="4" s="1"/>
  <c r="AF246" i="4"/>
  <c r="AF247" i="4"/>
  <c r="AK247" i="4" s="1"/>
  <c r="AF248" i="4"/>
  <c r="AK248" i="4" s="1"/>
  <c r="AF249" i="4"/>
  <c r="AK249" i="4" s="1"/>
  <c r="AF250" i="4"/>
  <c r="AF251" i="4"/>
  <c r="AK251" i="4" s="1"/>
  <c r="AF252" i="4"/>
  <c r="AF253" i="4"/>
  <c r="AK253" i="4" s="1"/>
  <c r="AF254" i="4"/>
  <c r="AF255" i="4"/>
  <c r="AK255" i="4" s="1"/>
  <c r="AF256" i="4"/>
  <c r="AF257" i="4"/>
  <c r="AF258" i="4"/>
  <c r="AF259" i="4"/>
  <c r="AK259" i="4" s="1"/>
  <c r="AF260" i="4"/>
  <c r="AK260" i="4" s="1"/>
  <c r="AF261" i="4"/>
  <c r="AK261" i="4" s="1"/>
  <c r="AF262" i="4"/>
  <c r="AF263" i="4"/>
  <c r="AK263" i="4" s="1"/>
  <c r="AF264" i="4"/>
  <c r="AK264" i="4" s="1"/>
  <c r="AF265" i="4"/>
  <c r="AK265" i="4" s="1"/>
  <c r="AF266" i="4"/>
  <c r="AF267" i="4"/>
  <c r="AK267" i="4" s="1"/>
  <c r="AF268" i="4"/>
  <c r="AF269" i="4"/>
  <c r="AK269" i="4" s="1"/>
  <c r="AF270" i="4"/>
  <c r="AF271" i="4"/>
  <c r="AK271" i="4" s="1"/>
  <c r="AF272" i="4"/>
  <c r="AF273" i="4"/>
  <c r="AF274" i="4"/>
  <c r="AF275" i="4"/>
  <c r="AK275" i="4" s="1"/>
  <c r="AF276" i="4"/>
  <c r="AK276" i="4" s="1"/>
  <c r="AF277" i="4"/>
  <c r="AK277" i="4" s="1"/>
  <c r="AF278" i="4"/>
  <c r="AF279" i="4"/>
  <c r="AK279" i="4" s="1"/>
  <c r="AF280" i="4"/>
  <c r="AK280" i="4" s="1"/>
  <c r="AF281" i="4"/>
  <c r="AK281" i="4" s="1"/>
  <c r="AF282" i="4"/>
  <c r="AF283" i="4"/>
  <c r="AK283" i="4" s="1"/>
  <c r="AF284" i="4"/>
  <c r="AF285" i="4"/>
  <c r="AK285" i="4" s="1"/>
  <c r="AF286" i="4"/>
  <c r="AF287" i="4"/>
  <c r="AK287" i="4" s="1"/>
  <c r="AF288" i="4"/>
  <c r="AF289" i="4"/>
  <c r="AF290" i="4"/>
  <c r="AF291" i="4"/>
  <c r="AK291" i="4" s="1"/>
  <c r="AF292" i="4"/>
  <c r="AK292" i="4" s="1"/>
  <c r="AF293" i="4"/>
  <c r="AK293" i="4" s="1"/>
  <c r="AF294" i="4"/>
  <c r="AF295" i="4"/>
  <c r="AK295" i="4" s="1"/>
  <c r="AF296" i="4"/>
  <c r="AK296" i="4" s="1"/>
  <c r="AF297" i="4"/>
  <c r="AK297" i="4" s="1"/>
  <c r="AF298" i="4"/>
  <c r="AF299" i="4"/>
  <c r="AK299" i="4" s="1"/>
  <c r="AF300" i="4"/>
  <c r="AF301" i="4"/>
  <c r="AK301" i="4" s="1"/>
  <c r="AF302" i="4"/>
  <c r="AF303" i="4"/>
  <c r="AK303" i="4" s="1"/>
  <c r="AF304" i="4"/>
  <c r="AF305" i="4"/>
  <c r="AF306" i="4"/>
  <c r="AF307" i="4"/>
  <c r="AK307" i="4" s="1"/>
  <c r="AF308" i="4"/>
  <c r="AK308" i="4" s="1"/>
  <c r="AF309" i="4"/>
  <c r="AK309" i="4" s="1"/>
  <c r="AF310" i="4"/>
  <c r="AF311" i="4"/>
  <c r="AK311" i="4" s="1"/>
  <c r="AF312" i="4"/>
  <c r="AK312" i="4" s="1"/>
  <c r="AF313" i="4"/>
  <c r="AK313" i="4" s="1"/>
  <c r="AF314" i="4"/>
  <c r="AF315" i="4"/>
  <c r="AK315" i="4" s="1"/>
  <c r="AF316" i="4"/>
  <c r="AF317" i="4"/>
  <c r="AK317" i="4" s="1"/>
  <c r="AF318" i="4"/>
  <c r="AF319" i="4"/>
  <c r="AK319" i="4" s="1"/>
  <c r="AF320" i="4"/>
  <c r="AF321" i="4"/>
  <c r="AF322" i="4"/>
  <c r="AF323" i="4"/>
  <c r="AK323" i="4" s="1"/>
  <c r="AF324" i="4"/>
  <c r="AK324" i="4" s="1"/>
  <c r="AF325" i="4"/>
  <c r="AK325" i="4" s="1"/>
  <c r="AF326" i="4"/>
  <c r="AF327" i="4"/>
  <c r="AK327" i="4" s="1"/>
  <c r="AF328" i="4"/>
  <c r="AK328" i="4" s="1"/>
  <c r="AF329" i="4"/>
  <c r="AK329" i="4" s="1"/>
  <c r="AF330" i="4"/>
  <c r="AF331" i="4"/>
  <c r="AK331" i="4" s="1"/>
  <c r="AF332" i="4"/>
  <c r="AF333" i="4"/>
  <c r="AK333" i="4" s="1"/>
  <c r="AF334" i="4"/>
  <c r="AF335" i="4"/>
  <c r="AK335" i="4" s="1"/>
  <c r="AF336" i="4"/>
  <c r="AF337" i="4"/>
  <c r="AF338" i="4"/>
  <c r="AF339" i="4"/>
  <c r="AK339" i="4" s="1"/>
  <c r="AF340" i="4"/>
  <c r="AK340" i="4" s="1"/>
  <c r="AF341" i="4"/>
  <c r="AK341" i="4" s="1"/>
  <c r="AF342" i="4"/>
  <c r="AF343" i="4"/>
  <c r="AK343" i="4" s="1"/>
  <c r="AF344" i="4"/>
  <c r="AK344" i="4" s="1"/>
  <c r="AF345" i="4"/>
  <c r="AK345" i="4" s="1"/>
  <c r="AF346" i="4"/>
  <c r="AF347" i="4"/>
  <c r="AF348" i="4"/>
  <c r="AK348" i="4" s="1"/>
  <c r="AF349" i="4"/>
  <c r="AK349" i="4" s="1"/>
  <c r="AF350" i="4"/>
  <c r="AF351" i="4"/>
  <c r="AF352" i="4"/>
  <c r="AK352" i="4" s="1"/>
  <c r="AF353" i="4"/>
  <c r="AK353" i="4" s="1"/>
  <c r="AF354" i="4"/>
  <c r="AF355" i="4"/>
  <c r="AF356" i="4"/>
  <c r="AK356" i="4" s="1"/>
  <c r="AF357" i="4"/>
  <c r="AK357" i="4" s="1"/>
  <c r="AF358" i="4"/>
  <c r="AF359" i="4"/>
  <c r="AF360" i="4"/>
  <c r="AK360" i="4" s="1"/>
  <c r="AF361" i="4"/>
  <c r="AK361" i="4" s="1"/>
  <c r="AF362" i="4"/>
  <c r="AF363" i="4"/>
  <c r="AF364" i="4"/>
  <c r="AK364" i="4" s="1"/>
  <c r="AF365" i="4"/>
  <c r="AK365" i="4" s="1"/>
  <c r="AF366" i="4"/>
  <c r="AF367" i="4"/>
  <c r="AF368" i="4"/>
  <c r="AK368" i="4" s="1"/>
  <c r="AF369" i="4"/>
  <c r="AK369" i="4" s="1"/>
  <c r="AF370" i="4"/>
  <c r="AF371" i="4"/>
  <c r="AF372" i="4"/>
  <c r="AK372" i="4" s="1"/>
  <c r="AF373" i="4"/>
  <c r="AK373" i="4" s="1"/>
  <c r="AF374" i="4"/>
  <c r="AF375" i="4"/>
  <c r="AF376" i="4"/>
  <c r="AK376" i="4" s="1"/>
  <c r="AF377" i="4"/>
  <c r="AK377" i="4" s="1"/>
  <c r="AF378" i="4"/>
  <c r="AF379" i="4"/>
  <c r="AF380" i="4"/>
  <c r="AK380" i="4" s="1"/>
  <c r="AF381" i="4"/>
  <c r="AK381" i="4" s="1"/>
  <c r="AF382" i="4"/>
  <c r="AF383" i="4"/>
  <c r="AF384" i="4"/>
  <c r="AK384" i="4" s="1"/>
  <c r="AF385" i="4"/>
  <c r="AK385" i="4" s="1"/>
  <c r="AF386" i="4"/>
  <c r="AF387" i="4"/>
  <c r="AF388" i="4"/>
  <c r="AK388" i="4" s="1"/>
  <c r="AF389" i="4"/>
  <c r="AK389" i="4" s="1"/>
  <c r="AF390" i="4"/>
  <c r="AF391" i="4"/>
  <c r="AF392" i="4"/>
  <c r="AK392" i="4" s="1"/>
  <c r="AF393" i="4"/>
  <c r="AK393" i="4" s="1"/>
  <c r="AF394" i="4"/>
  <c r="AF395" i="4"/>
  <c r="AF396" i="4"/>
  <c r="AK396" i="4" s="1"/>
  <c r="AF397" i="4"/>
  <c r="AK397" i="4" s="1"/>
  <c r="AF398" i="4"/>
  <c r="AF399" i="4"/>
  <c r="AF400" i="4"/>
  <c r="AK400" i="4" s="1"/>
  <c r="AG6" i="4"/>
  <c r="AL6" i="4" s="1"/>
  <c r="AG7" i="4"/>
  <c r="AG8" i="4"/>
  <c r="AL8" i="4" s="1"/>
  <c r="AG9" i="4"/>
  <c r="AG10" i="4"/>
  <c r="AL10" i="4" s="1"/>
  <c r="AG11" i="4"/>
  <c r="AG12" i="4"/>
  <c r="AL12" i="4" s="1"/>
  <c r="AG13" i="4"/>
  <c r="AG14" i="4"/>
  <c r="AL14" i="4" s="1"/>
  <c r="AG15" i="4"/>
  <c r="AG16" i="4"/>
  <c r="AL16" i="4" s="1"/>
  <c r="AG17" i="4"/>
  <c r="AG18" i="4"/>
  <c r="AL18" i="4" s="1"/>
  <c r="AG19" i="4"/>
  <c r="AG20" i="4"/>
  <c r="AL20" i="4" s="1"/>
  <c r="AG21" i="4"/>
  <c r="AG22" i="4"/>
  <c r="AL22" i="4" s="1"/>
  <c r="AG23" i="4"/>
  <c r="AL23" i="4" s="1"/>
  <c r="AG24" i="4"/>
  <c r="AL24" i="4" s="1"/>
  <c r="AG25" i="4"/>
  <c r="AG26" i="4"/>
  <c r="AL26" i="4" s="1"/>
  <c r="AG27" i="4"/>
  <c r="AG28" i="4"/>
  <c r="AL28" i="4" s="1"/>
  <c r="AG29" i="4"/>
  <c r="AG30" i="4"/>
  <c r="AL30" i="4" s="1"/>
  <c r="AG31" i="4"/>
  <c r="AG32" i="4"/>
  <c r="AL32" i="4" s="1"/>
  <c r="AG33" i="4"/>
  <c r="AG34" i="4"/>
  <c r="AL34" i="4" s="1"/>
  <c r="AG35" i="4"/>
  <c r="AG36" i="4"/>
  <c r="AL36" i="4" s="1"/>
  <c r="AG37" i="4"/>
  <c r="AG38" i="4"/>
  <c r="AL38" i="4" s="1"/>
  <c r="AG39" i="4"/>
  <c r="AG40" i="4"/>
  <c r="AL40" i="4" s="1"/>
  <c r="AG41" i="4"/>
  <c r="AG42" i="4"/>
  <c r="AL42" i="4" s="1"/>
  <c r="AG43" i="4"/>
  <c r="AG44" i="4"/>
  <c r="AL44" i="4" s="1"/>
  <c r="AG45" i="4"/>
  <c r="AG46" i="4"/>
  <c r="AL46" i="4" s="1"/>
  <c r="AG47" i="4"/>
  <c r="AG48" i="4"/>
  <c r="AL48" i="4" s="1"/>
  <c r="AG49" i="4"/>
  <c r="AG50" i="4"/>
  <c r="AL50" i="4" s="1"/>
  <c r="AG51" i="4"/>
  <c r="AG52" i="4"/>
  <c r="AL52" i="4" s="1"/>
  <c r="AG53" i="4"/>
  <c r="AG54" i="4"/>
  <c r="AL54" i="4" s="1"/>
  <c r="AG55" i="4"/>
  <c r="AG56" i="4"/>
  <c r="AL56" i="4" s="1"/>
  <c r="AG57" i="4"/>
  <c r="AG58" i="4"/>
  <c r="AL58" i="4" s="1"/>
  <c r="AG59" i="4"/>
  <c r="AG60" i="4"/>
  <c r="AL60" i="4" s="1"/>
  <c r="AG61" i="4"/>
  <c r="AG62" i="4"/>
  <c r="AL62" i="4" s="1"/>
  <c r="AG63" i="4"/>
  <c r="AG64" i="4"/>
  <c r="AL64" i="4" s="1"/>
  <c r="AG65" i="4"/>
  <c r="AG66" i="4"/>
  <c r="AL66" i="4" s="1"/>
  <c r="AG67" i="4"/>
  <c r="AG68" i="4"/>
  <c r="AL68" i="4" s="1"/>
  <c r="AG69" i="4"/>
  <c r="AG70" i="4"/>
  <c r="AL70" i="4" s="1"/>
  <c r="AG71" i="4"/>
  <c r="AG72" i="4"/>
  <c r="AL72" i="4" s="1"/>
  <c r="AG73" i="4"/>
  <c r="AG74" i="4"/>
  <c r="AL74" i="4" s="1"/>
  <c r="AG75" i="4"/>
  <c r="AG76" i="4"/>
  <c r="AL76" i="4" s="1"/>
  <c r="AG77" i="4"/>
  <c r="AG78" i="4"/>
  <c r="AL78" i="4" s="1"/>
  <c r="AG79" i="4"/>
  <c r="AG80" i="4"/>
  <c r="AL80" i="4" s="1"/>
  <c r="AG81" i="4"/>
  <c r="AG82" i="4"/>
  <c r="AL82" i="4" s="1"/>
  <c r="AG83" i="4"/>
  <c r="AG84" i="4"/>
  <c r="AL84" i="4" s="1"/>
  <c r="AG85" i="4"/>
  <c r="AG86" i="4"/>
  <c r="AL86" i="4" s="1"/>
  <c r="AG87" i="4"/>
  <c r="AG88" i="4"/>
  <c r="AL88" i="4" s="1"/>
  <c r="AG89" i="4"/>
  <c r="AG90" i="4"/>
  <c r="AL90" i="4" s="1"/>
  <c r="AG91" i="4"/>
  <c r="AG92" i="4"/>
  <c r="AL92" i="4" s="1"/>
  <c r="AG93" i="4"/>
  <c r="AG94" i="4"/>
  <c r="AL94" i="4" s="1"/>
  <c r="AG95" i="4"/>
  <c r="AG96" i="4"/>
  <c r="AL96" i="4" s="1"/>
  <c r="AG97" i="4"/>
  <c r="AG98" i="4"/>
  <c r="AL98" i="4" s="1"/>
  <c r="AG99" i="4"/>
  <c r="AG100" i="4"/>
  <c r="AL100" i="4" s="1"/>
  <c r="AG101" i="4"/>
  <c r="AL101" i="4" s="1"/>
  <c r="AG102" i="4"/>
  <c r="AL102" i="4" s="1"/>
  <c r="AG103" i="4"/>
  <c r="AG104" i="4"/>
  <c r="AL104" i="4" s="1"/>
  <c r="AG105" i="4"/>
  <c r="AG106" i="4"/>
  <c r="AL106" i="4" s="1"/>
  <c r="AG107" i="4"/>
  <c r="AG108" i="4"/>
  <c r="AL108" i="4" s="1"/>
  <c r="AG109" i="4"/>
  <c r="AL109" i="4" s="1"/>
  <c r="AG110" i="4"/>
  <c r="AL110" i="4" s="1"/>
  <c r="AG111" i="4"/>
  <c r="AG112" i="4"/>
  <c r="AL112" i="4" s="1"/>
  <c r="AG113" i="4"/>
  <c r="AG114" i="4"/>
  <c r="AL114" i="4" s="1"/>
  <c r="AG115" i="4"/>
  <c r="AG116" i="4"/>
  <c r="AL116" i="4" s="1"/>
  <c r="AG117" i="4"/>
  <c r="AL117" i="4" s="1"/>
  <c r="AG118" i="4"/>
  <c r="AL118" i="4" s="1"/>
  <c r="AG119" i="4"/>
  <c r="AG120" i="4"/>
  <c r="AL120" i="4" s="1"/>
  <c r="AG121" i="4"/>
  <c r="AG122" i="4"/>
  <c r="AL122" i="4" s="1"/>
  <c r="AG123" i="4"/>
  <c r="AG124" i="4"/>
  <c r="AL124" i="4" s="1"/>
  <c r="AG125" i="4"/>
  <c r="AL125" i="4" s="1"/>
  <c r="AG126" i="4"/>
  <c r="AL126" i="4" s="1"/>
  <c r="AG127" i="4"/>
  <c r="AG128" i="4"/>
  <c r="AL128" i="4" s="1"/>
  <c r="AG129" i="4"/>
  <c r="AG130" i="4"/>
  <c r="AL130" i="4" s="1"/>
  <c r="AM130" i="4" s="1"/>
  <c r="H130" i="4" s="1"/>
  <c r="AG131" i="4"/>
  <c r="AG132" i="4"/>
  <c r="AL132" i="4" s="1"/>
  <c r="AG133" i="4"/>
  <c r="AL133" i="4" s="1"/>
  <c r="AG134" i="4"/>
  <c r="AL134" i="4" s="1"/>
  <c r="AG135" i="4"/>
  <c r="AG136" i="4"/>
  <c r="AL136" i="4" s="1"/>
  <c r="AG137" i="4"/>
  <c r="AG138" i="4"/>
  <c r="AL138" i="4" s="1"/>
  <c r="AG139" i="4"/>
  <c r="AG140" i="4"/>
  <c r="AL140" i="4" s="1"/>
  <c r="AG141" i="4"/>
  <c r="AL141" i="4" s="1"/>
  <c r="AG142" i="4"/>
  <c r="AL142" i="4" s="1"/>
  <c r="AG143" i="4"/>
  <c r="AG144" i="4"/>
  <c r="AL144" i="4" s="1"/>
  <c r="AG145" i="4"/>
  <c r="AG146" i="4"/>
  <c r="AL146" i="4" s="1"/>
  <c r="AG147" i="4"/>
  <c r="AG148" i="4"/>
  <c r="AL148" i="4" s="1"/>
  <c r="AG149" i="4"/>
  <c r="AL149" i="4" s="1"/>
  <c r="AG150" i="4"/>
  <c r="AL150" i="4" s="1"/>
  <c r="AG151" i="4"/>
  <c r="AG152" i="4"/>
  <c r="AG153" i="4"/>
  <c r="AG154" i="4"/>
  <c r="AL154" i="4" s="1"/>
  <c r="AG155" i="4"/>
  <c r="AG156" i="4"/>
  <c r="AL156" i="4" s="1"/>
  <c r="AG157" i="4"/>
  <c r="AG158" i="4"/>
  <c r="AL158" i="4" s="1"/>
  <c r="AG159" i="4"/>
  <c r="AG160" i="4"/>
  <c r="AL160" i="4" s="1"/>
  <c r="AG161" i="4"/>
  <c r="AG162" i="4"/>
  <c r="AL162" i="4" s="1"/>
  <c r="AG163" i="4"/>
  <c r="AG164" i="4"/>
  <c r="AL164" i="4" s="1"/>
  <c r="AG165" i="4"/>
  <c r="AG166" i="4"/>
  <c r="AL166" i="4" s="1"/>
  <c r="AG167" i="4"/>
  <c r="AG168" i="4"/>
  <c r="AG169" i="4"/>
  <c r="AG170" i="4"/>
  <c r="AL170" i="4" s="1"/>
  <c r="AG171" i="4"/>
  <c r="AG172" i="4"/>
  <c r="AL172" i="4" s="1"/>
  <c r="AG173" i="4"/>
  <c r="AG174" i="4"/>
  <c r="AL174" i="4" s="1"/>
  <c r="AG175" i="4"/>
  <c r="AG176" i="4"/>
  <c r="AL176" i="4" s="1"/>
  <c r="AG177" i="4"/>
  <c r="AG178" i="4"/>
  <c r="AL178" i="4" s="1"/>
  <c r="AG179" i="4"/>
  <c r="AG180" i="4"/>
  <c r="AL180" i="4" s="1"/>
  <c r="AG181" i="4"/>
  <c r="AG182" i="4"/>
  <c r="AL182" i="4" s="1"/>
  <c r="AG183" i="4"/>
  <c r="AG184" i="4"/>
  <c r="AG185" i="4"/>
  <c r="AG186" i="4"/>
  <c r="AL186" i="4" s="1"/>
  <c r="AG187" i="4"/>
  <c r="AG188" i="4"/>
  <c r="AL188" i="4" s="1"/>
  <c r="AG189" i="4"/>
  <c r="AG190" i="4"/>
  <c r="AL190" i="4" s="1"/>
  <c r="AG191" i="4"/>
  <c r="AG192" i="4"/>
  <c r="AL192" i="4" s="1"/>
  <c r="AG193" i="4"/>
  <c r="AG194" i="4"/>
  <c r="AL194" i="4" s="1"/>
  <c r="AM194" i="4" s="1"/>
  <c r="AG195" i="4"/>
  <c r="AG196" i="4"/>
  <c r="AL196" i="4" s="1"/>
  <c r="AG197" i="4"/>
  <c r="AG198" i="4"/>
  <c r="AL198" i="4" s="1"/>
  <c r="AG199" i="4"/>
  <c r="AG200" i="4"/>
  <c r="AG201" i="4"/>
  <c r="AG202" i="4"/>
  <c r="AL202" i="4" s="1"/>
  <c r="AG203" i="4"/>
  <c r="AG204" i="4"/>
  <c r="AL204" i="4" s="1"/>
  <c r="AG205" i="4"/>
  <c r="AG206" i="4"/>
  <c r="AL206" i="4" s="1"/>
  <c r="AG207" i="4"/>
  <c r="AG208" i="4"/>
  <c r="AL208" i="4" s="1"/>
  <c r="AG209" i="4"/>
  <c r="AG210" i="4"/>
  <c r="AL210" i="4" s="1"/>
  <c r="AM210" i="4" s="1"/>
  <c r="AG211" i="4"/>
  <c r="AG212" i="4"/>
  <c r="AL212" i="4" s="1"/>
  <c r="AG213" i="4"/>
  <c r="AG214" i="4"/>
  <c r="AL214" i="4" s="1"/>
  <c r="AG215" i="4"/>
  <c r="AG216" i="4"/>
  <c r="AG217" i="4"/>
  <c r="AG218" i="4"/>
  <c r="AL218" i="4" s="1"/>
  <c r="AG219" i="4"/>
  <c r="AG220" i="4"/>
  <c r="AL220" i="4" s="1"/>
  <c r="AG221" i="4"/>
  <c r="AG222" i="4"/>
  <c r="AL222" i="4" s="1"/>
  <c r="AG223" i="4"/>
  <c r="AG224" i="4"/>
  <c r="AL224" i="4" s="1"/>
  <c r="AG225" i="4"/>
  <c r="AG226" i="4"/>
  <c r="AL226" i="4" s="1"/>
  <c r="AM226" i="4" s="1"/>
  <c r="AG227" i="4"/>
  <c r="AG228" i="4"/>
  <c r="AL228" i="4" s="1"/>
  <c r="AG229" i="4"/>
  <c r="AG230" i="4"/>
  <c r="AL230" i="4" s="1"/>
  <c r="AG231" i="4"/>
  <c r="AG232" i="4"/>
  <c r="AG233" i="4"/>
  <c r="AG234" i="4"/>
  <c r="AL234" i="4" s="1"/>
  <c r="AG235" i="4"/>
  <c r="AG236" i="4"/>
  <c r="AL236" i="4" s="1"/>
  <c r="AG237" i="4"/>
  <c r="AG238" i="4"/>
  <c r="AL238" i="4" s="1"/>
  <c r="AG239" i="4"/>
  <c r="AG240" i="4"/>
  <c r="AL240" i="4" s="1"/>
  <c r="AG241" i="4"/>
  <c r="AG242" i="4"/>
  <c r="AL242" i="4" s="1"/>
  <c r="AG243" i="4"/>
  <c r="AG244" i="4"/>
  <c r="AL244" i="4" s="1"/>
  <c r="AG245" i="4"/>
  <c r="AG246" i="4"/>
  <c r="AL246" i="4" s="1"/>
  <c r="AG247" i="4"/>
  <c r="AG248" i="4"/>
  <c r="AG249" i="4"/>
  <c r="AG250" i="4"/>
  <c r="AL250" i="4" s="1"/>
  <c r="AG251" i="4"/>
  <c r="AG252" i="4"/>
  <c r="AL252" i="4" s="1"/>
  <c r="AG253" i="4"/>
  <c r="AG254" i="4"/>
  <c r="AL254" i="4" s="1"/>
  <c r="AG255" i="4"/>
  <c r="AG256" i="4"/>
  <c r="AL256" i="4" s="1"/>
  <c r="AG257" i="4"/>
  <c r="AG258" i="4"/>
  <c r="AL258" i="4" s="1"/>
  <c r="AM258" i="4" s="1"/>
  <c r="AG259" i="4"/>
  <c r="AG260" i="4"/>
  <c r="AL260" i="4" s="1"/>
  <c r="AG261" i="4"/>
  <c r="AG262" i="4"/>
  <c r="AL262" i="4" s="1"/>
  <c r="AG263" i="4"/>
  <c r="AG264" i="4"/>
  <c r="AG265" i="4"/>
  <c r="AG266" i="4"/>
  <c r="AL266" i="4" s="1"/>
  <c r="AG267" i="4"/>
  <c r="AG268" i="4"/>
  <c r="AL268" i="4" s="1"/>
  <c r="AG269" i="4"/>
  <c r="AG270" i="4"/>
  <c r="AL270" i="4" s="1"/>
  <c r="AG271" i="4"/>
  <c r="AG272" i="4"/>
  <c r="AL272" i="4" s="1"/>
  <c r="AG273" i="4"/>
  <c r="AG274" i="4"/>
  <c r="AL274" i="4" s="1"/>
  <c r="AG275" i="4"/>
  <c r="AG276" i="4"/>
  <c r="AL276" i="4" s="1"/>
  <c r="AG277" i="4"/>
  <c r="AG278" i="4"/>
  <c r="AL278" i="4" s="1"/>
  <c r="AG279" i="4"/>
  <c r="AG280" i="4"/>
  <c r="AG281" i="4"/>
  <c r="AG282" i="4"/>
  <c r="AL282" i="4" s="1"/>
  <c r="AG283" i="4"/>
  <c r="AG284" i="4"/>
  <c r="AL284" i="4" s="1"/>
  <c r="AG285" i="4"/>
  <c r="AG286" i="4"/>
  <c r="AL286" i="4" s="1"/>
  <c r="AG287" i="4"/>
  <c r="AG288" i="4"/>
  <c r="AL288" i="4" s="1"/>
  <c r="AG289" i="4"/>
  <c r="AG290" i="4"/>
  <c r="AL290" i="4" s="1"/>
  <c r="AG291" i="4"/>
  <c r="AG292" i="4"/>
  <c r="AL292" i="4" s="1"/>
  <c r="AG293" i="4"/>
  <c r="AG294" i="4"/>
  <c r="AL294" i="4" s="1"/>
  <c r="AG295" i="4"/>
  <c r="AG296" i="4"/>
  <c r="AG297" i="4"/>
  <c r="AG298" i="4"/>
  <c r="AL298" i="4" s="1"/>
  <c r="AG299" i="4"/>
  <c r="AG300" i="4"/>
  <c r="AL300" i="4" s="1"/>
  <c r="AG301" i="4"/>
  <c r="AG302" i="4"/>
  <c r="AL302" i="4" s="1"/>
  <c r="AG303" i="4"/>
  <c r="AG304" i="4"/>
  <c r="AL304" i="4" s="1"/>
  <c r="AG305" i="4"/>
  <c r="AG306" i="4"/>
  <c r="AL306" i="4" s="1"/>
  <c r="AG307" i="4"/>
  <c r="AG308" i="4"/>
  <c r="AL308" i="4" s="1"/>
  <c r="AG309" i="4"/>
  <c r="AG310" i="4"/>
  <c r="AL310" i="4" s="1"/>
  <c r="AG311" i="4"/>
  <c r="AG312" i="4"/>
  <c r="AG313" i="4"/>
  <c r="AG314" i="4"/>
  <c r="AL314" i="4" s="1"/>
  <c r="AG315" i="4"/>
  <c r="AG316" i="4"/>
  <c r="AL316" i="4" s="1"/>
  <c r="AG317" i="4"/>
  <c r="AG318" i="4"/>
  <c r="AL318" i="4" s="1"/>
  <c r="AG319" i="4"/>
  <c r="AG320" i="4"/>
  <c r="AL320" i="4" s="1"/>
  <c r="AG321" i="4"/>
  <c r="AG322" i="4"/>
  <c r="AL322" i="4" s="1"/>
  <c r="AM322" i="4" s="1"/>
  <c r="AG323" i="4"/>
  <c r="AG324" i="4"/>
  <c r="AL324" i="4" s="1"/>
  <c r="AG325" i="4"/>
  <c r="AG326" i="4"/>
  <c r="AL326" i="4" s="1"/>
  <c r="AG327" i="4"/>
  <c r="AG328" i="4"/>
  <c r="AG329" i="4"/>
  <c r="AG330" i="4"/>
  <c r="AL330" i="4" s="1"/>
  <c r="AG331" i="4"/>
  <c r="AG332" i="4"/>
  <c r="AL332" i="4" s="1"/>
  <c r="AG333" i="4"/>
  <c r="AG334" i="4"/>
  <c r="AL334" i="4" s="1"/>
  <c r="AG335" i="4"/>
  <c r="AG336" i="4"/>
  <c r="AL336" i="4" s="1"/>
  <c r="AG337" i="4"/>
  <c r="AG338" i="4"/>
  <c r="AL338" i="4" s="1"/>
  <c r="AG339" i="4"/>
  <c r="AG340" i="4"/>
  <c r="AL340" i="4" s="1"/>
  <c r="AG341" i="4"/>
  <c r="AG342" i="4"/>
  <c r="AL342" i="4" s="1"/>
  <c r="AG343" i="4"/>
  <c r="AG344" i="4"/>
  <c r="AG345" i="4"/>
  <c r="AG346" i="4"/>
  <c r="AG347" i="4"/>
  <c r="AG348" i="4"/>
  <c r="AG349" i="4"/>
  <c r="AG350" i="4"/>
  <c r="AG351" i="4"/>
  <c r="AG352" i="4"/>
  <c r="AG353" i="4"/>
  <c r="AG354" i="4"/>
  <c r="AG355" i="4"/>
  <c r="AG356" i="4"/>
  <c r="AG357" i="4"/>
  <c r="AG358" i="4"/>
  <c r="AG359" i="4"/>
  <c r="AG360" i="4"/>
  <c r="AG361" i="4"/>
  <c r="AG362" i="4"/>
  <c r="AG363" i="4"/>
  <c r="AG364" i="4"/>
  <c r="AG365" i="4"/>
  <c r="AG366" i="4"/>
  <c r="AG367" i="4"/>
  <c r="AG368" i="4"/>
  <c r="AG369" i="4"/>
  <c r="AG370" i="4"/>
  <c r="AG371" i="4"/>
  <c r="AG372" i="4"/>
  <c r="AG373" i="4"/>
  <c r="AG374" i="4"/>
  <c r="AG375" i="4"/>
  <c r="AG376" i="4"/>
  <c r="AG377" i="4"/>
  <c r="AG378" i="4"/>
  <c r="AG379" i="4"/>
  <c r="AG380" i="4"/>
  <c r="AG381" i="4"/>
  <c r="AG382" i="4"/>
  <c r="AG383" i="4"/>
  <c r="AG384" i="4"/>
  <c r="AG385" i="4"/>
  <c r="AG386" i="4"/>
  <c r="AG387" i="4"/>
  <c r="AG388" i="4"/>
  <c r="AG389" i="4"/>
  <c r="AG390" i="4"/>
  <c r="AG391" i="4"/>
  <c r="AG392" i="4"/>
  <c r="AG393" i="4"/>
  <c r="AG394" i="4"/>
  <c r="AG395" i="4"/>
  <c r="AG396" i="4"/>
  <c r="AG397" i="4"/>
  <c r="AG398" i="4"/>
  <c r="AG399" i="4"/>
  <c r="AG400" i="4"/>
  <c r="AH6" i="4"/>
  <c r="AH9" i="4"/>
  <c r="AH10" i="4"/>
  <c r="AH14" i="4"/>
  <c r="AH16" i="4"/>
  <c r="AH17" i="4"/>
  <c r="AH18" i="4"/>
  <c r="AH21" i="4"/>
  <c r="AH22" i="4"/>
  <c r="AH25" i="4"/>
  <c r="AH26" i="4"/>
  <c r="AH29" i="4"/>
  <c r="AH30" i="4"/>
  <c r="AH32" i="4"/>
  <c r="AH34" i="4"/>
  <c r="AH37" i="4"/>
  <c r="AH38" i="4"/>
  <c r="AH42" i="4"/>
  <c r="AH45" i="4"/>
  <c r="AH46" i="4"/>
  <c r="AH48" i="4"/>
  <c r="AH49" i="4"/>
  <c r="AH50" i="4"/>
  <c r="AH53" i="4"/>
  <c r="AH54" i="4"/>
  <c r="AH57" i="4"/>
  <c r="AH58" i="4"/>
  <c r="AH61" i="4"/>
  <c r="AH62" i="4"/>
  <c r="AH64" i="4"/>
  <c r="AH65" i="4"/>
  <c r="AH70" i="4"/>
  <c r="AH73" i="4"/>
  <c r="AH74" i="4"/>
  <c r="AH78" i="4"/>
  <c r="AH80" i="4"/>
  <c r="AH81" i="4"/>
  <c r="AH82" i="4"/>
  <c r="AH85" i="4"/>
  <c r="AH86" i="4"/>
  <c r="AH89" i="4"/>
  <c r="AH90" i="4"/>
  <c r="AH93" i="4"/>
  <c r="AH94" i="4"/>
  <c r="AH96" i="4"/>
  <c r="AH98" i="4"/>
  <c r="AH102" i="4"/>
  <c r="AH106" i="4"/>
  <c r="AH109" i="4"/>
  <c r="AH110" i="4"/>
  <c r="AH112" i="4"/>
  <c r="AH113" i="4"/>
  <c r="AH114" i="4"/>
  <c r="AH117" i="4"/>
  <c r="AH118" i="4"/>
  <c r="AH121" i="4"/>
  <c r="AH122" i="4"/>
  <c r="AH125" i="4"/>
  <c r="AH128" i="4"/>
  <c r="AH129" i="4"/>
  <c r="AH130" i="4"/>
  <c r="AH134" i="4"/>
  <c r="AH137" i="4"/>
  <c r="AH138" i="4"/>
  <c r="AH142" i="4"/>
  <c r="AH144" i="4"/>
  <c r="AH145" i="4"/>
  <c r="AH146" i="4"/>
  <c r="AH149" i="4"/>
  <c r="AH150" i="4"/>
  <c r="AH153" i="4"/>
  <c r="AH154" i="4"/>
  <c r="AH157" i="4"/>
  <c r="AH158" i="4"/>
  <c r="AH160" i="4"/>
  <c r="AH162" i="4"/>
  <c r="AH165" i="4"/>
  <c r="AH166" i="4"/>
  <c r="AH169" i="4"/>
  <c r="AH170" i="4"/>
  <c r="AH173" i="4"/>
  <c r="AH174" i="4"/>
  <c r="AH176" i="4"/>
  <c r="AH177" i="4"/>
  <c r="AH178" i="4"/>
  <c r="AH181" i="4"/>
  <c r="AH182" i="4"/>
  <c r="AH185" i="4"/>
  <c r="AH186" i="4"/>
  <c r="AH189" i="4"/>
  <c r="AH190" i="4"/>
  <c r="AH192" i="4"/>
  <c r="AH193" i="4"/>
  <c r="AH194" i="4"/>
  <c r="AH197" i="4"/>
  <c r="AH198" i="4"/>
  <c r="AH201" i="4"/>
  <c r="AH202" i="4"/>
  <c r="AH205" i="4"/>
  <c r="AH206" i="4"/>
  <c r="AH208" i="4"/>
  <c r="AH209" i="4"/>
  <c r="AH210" i="4"/>
  <c r="AH213" i="4"/>
  <c r="AH214" i="4"/>
  <c r="AH217" i="4"/>
  <c r="AH218" i="4"/>
  <c r="AH221" i="4"/>
  <c r="AH222" i="4"/>
  <c r="AH224" i="4"/>
  <c r="AH225" i="4"/>
  <c r="AH226" i="4"/>
  <c r="AH229" i="4"/>
  <c r="AH230" i="4"/>
  <c r="AH233" i="4"/>
  <c r="AH234" i="4"/>
  <c r="AH237" i="4"/>
  <c r="AH238" i="4"/>
  <c r="AH240" i="4"/>
  <c r="AH241" i="4"/>
  <c r="AH242" i="4"/>
  <c r="AH245" i="4"/>
  <c r="AH246" i="4"/>
  <c r="AH249" i="4"/>
  <c r="AH250" i="4"/>
  <c r="AH253" i="4"/>
  <c r="AH254" i="4"/>
  <c r="AH256" i="4"/>
  <c r="AH257" i="4"/>
  <c r="AH258" i="4"/>
  <c r="AH261" i="4"/>
  <c r="AH262" i="4"/>
  <c r="AH265" i="4"/>
  <c r="AH266" i="4"/>
  <c r="AH269" i="4"/>
  <c r="AH270" i="4"/>
  <c r="AH272" i="4"/>
  <c r="AH273" i="4"/>
  <c r="AH274" i="4"/>
  <c r="AH277" i="4"/>
  <c r="AH278" i="4"/>
  <c r="AH281" i="4"/>
  <c r="AH282" i="4"/>
  <c r="AH285" i="4"/>
  <c r="AH286" i="4"/>
  <c r="AH288" i="4"/>
  <c r="AH289" i="4"/>
  <c r="AH290" i="4"/>
  <c r="AH293" i="4"/>
  <c r="AH294" i="4"/>
  <c r="AH297" i="4"/>
  <c r="AH298" i="4"/>
  <c r="AH301" i="4"/>
  <c r="AH302" i="4"/>
  <c r="AH304" i="4"/>
  <c r="AH305" i="4"/>
  <c r="AH306" i="4"/>
  <c r="AH309" i="4"/>
  <c r="AH310" i="4"/>
  <c r="AH313" i="4"/>
  <c r="AH314" i="4"/>
  <c r="AH317" i="4"/>
  <c r="AH318" i="4"/>
  <c r="AH320" i="4"/>
  <c r="AH321" i="4"/>
  <c r="AH322" i="4"/>
  <c r="AH325" i="4"/>
  <c r="AH326" i="4"/>
  <c r="AH329" i="4"/>
  <c r="AH330" i="4"/>
  <c r="AH333" i="4"/>
  <c r="AH334" i="4"/>
  <c r="AH337" i="4"/>
  <c r="AH338" i="4"/>
  <c r="AH341" i="4"/>
  <c r="AH342" i="4"/>
  <c r="AH345" i="4"/>
  <c r="AH346" i="4"/>
  <c r="AH349" i="4"/>
  <c r="AH350" i="4"/>
  <c r="AH353" i="4"/>
  <c r="AH354" i="4"/>
  <c r="AH357" i="4"/>
  <c r="AH358" i="4"/>
  <c r="AH361" i="4"/>
  <c r="AH362" i="4"/>
  <c r="AH365" i="4"/>
  <c r="AH366" i="4"/>
  <c r="AH369" i="4"/>
  <c r="AH370" i="4"/>
  <c r="AH373" i="4"/>
  <c r="AH374" i="4"/>
  <c r="AH377" i="4"/>
  <c r="AH378" i="4"/>
  <c r="AH381" i="4"/>
  <c r="AH382" i="4"/>
  <c r="AH385" i="4"/>
  <c r="AH386" i="4"/>
  <c r="AH389" i="4"/>
  <c r="AH390" i="4"/>
  <c r="AH393" i="4"/>
  <c r="AH394" i="4"/>
  <c r="AH397" i="4"/>
  <c r="AH398" i="4"/>
  <c r="AI6" i="4"/>
  <c r="AI10" i="4"/>
  <c r="AI16" i="4"/>
  <c r="AI18" i="4"/>
  <c r="AI22" i="4"/>
  <c r="AI30" i="4"/>
  <c r="AI32" i="4"/>
  <c r="AI34" i="4"/>
  <c r="AI42" i="4"/>
  <c r="AI46" i="4"/>
  <c r="AI48" i="4"/>
  <c r="AI54" i="4"/>
  <c r="AI58" i="4"/>
  <c r="AI62" i="4"/>
  <c r="AI70" i="4"/>
  <c r="AI74" i="4"/>
  <c r="AI80" i="4"/>
  <c r="AI82" i="4"/>
  <c r="AI86" i="4"/>
  <c r="AI94" i="4"/>
  <c r="AI96" i="4"/>
  <c r="AI98" i="4"/>
  <c r="AM98" i="4" s="1"/>
  <c r="H98" i="4" s="1"/>
  <c r="AI106" i="4"/>
  <c r="AI110" i="4"/>
  <c r="AI112" i="4"/>
  <c r="AI118" i="4"/>
  <c r="AI122" i="4"/>
  <c r="AI130" i="4"/>
  <c r="AI134" i="4"/>
  <c r="AI138" i="4"/>
  <c r="AI144" i="4"/>
  <c r="AI146" i="4"/>
  <c r="AI150" i="4"/>
  <c r="AI158" i="4"/>
  <c r="AI160" i="4"/>
  <c r="AI162" i="4"/>
  <c r="AI166" i="4"/>
  <c r="AI170" i="4"/>
  <c r="AI174" i="4"/>
  <c r="AI176" i="4"/>
  <c r="AI178" i="4"/>
  <c r="AI182" i="4"/>
  <c r="AI186" i="4"/>
  <c r="AI190" i="4"/>
  <c r="AI192" i="4"/>
  <c r="AI194" i="4"/>
  <c r="AI198" i="4"/>
  <c r="AI202" i="4"/>
  <c r="AI206" i="4"/>
  <c r="AI208" i="4"/>
  <c r="AI210" i="4"/>
  <c r="AI214" i="4"/>
  <c r="AI218" i="4"/>
  <c r="AI222" i="4"/>
  <c r="AI224" i="4"/>
  <c r="AI226" i="4"/>
  <c r="AI230" i="4"/>
  <c r="AI234" i="4"/>
  <c r="AI238" i="4"/>
  <c r="AI240" i="4"/>
  <c r="AI242" i="4"/>
  <c r="AI246" i="4"/>
  <c r="AI250" i="4"/>
  <c r="AI254" i="4"/>
  <c r="AI256" i="4"/>
  <c r="AI258" i="4"/>
  <c r="AI262" i="4"/>
  <c r="AI266" i="4"/>
  <c r="AI270" i="4"/>
  <c r="AI272" i="4"/>
  <c r="AI274" i="4"/>
  <c r="AI278" i="4"/>
  <c r="AI282" i="4"/>
  <c r="AI286" i="4"/>
  <c r="AI288" i="4"/>
  <c r="AI290" i="4"/>
  <c r="AI294" i="4"/>
  <c r="AI298" i="4"/>
  <c r="AI302" i="4"/>
  <c r="AI304" i="4"/>
  <c r="AI306" i="4"/>
  <c r="AI310" i="4"/>
  <c r="AI314" i="4"/>
  <c r="AI318" i="4"/>
  <c r="AI320" i="4"/>
  <c r="AI322" i="4"/>
  <c r="AI326" i="4"/>
  <c r="AI330" i="4"/>
  <c r="AI334" i="4"/>
  <c r="AI336" i="4"/>
  <c r="AI338" i="4"/>
  <c r="AI342" i="4"/>
  <c r="AI346" i="4"/>
  <c r="AI347" i="4"/>
  <c r="AI350" i="4"/>
  <c r="AI351" i="4"/>
  <c r="AI354" i="4"/>
  <c r="AI355" i="4"/>
  <c r="AI358" i="4"/>
  <c r="AI359" i="4"/>
  <c r="AI362" i="4"/>
  <c r="AI363" i="4"/>
  <c r="AI366" i="4"/>
  <c r="AI367" i="4"/>
  <c r="AI370" i="4"/>
  <c r="AI371" i="4"/>
  <c r="AI374" i="4"/>
  <c r="AI375" i="4"/>
  <c r="AI378" i="4"/>
  <c r="AI379" i="4"/>
  <c r="AI382" i="4"/>
  <c r="AI383" i="4"/>
  <c r="AI386" i="4"/>
  <c r="AI387" i="4"/>
  <c r="AI390" i="4"/>
  <c r="AI391" i="4"/>
  <c r="AI394" i="4"/>
  <c r="AI395" i="4"/>
  <c r="AI397" i="4"/>
  <c r="AI398" i="4"/>
  <c r="AI399" i="4"/>
  <c r="AJ7" i="4"/>
  <c r="AJ9" i="4"/>
  <c r="AJ11" i="4"/>
  <c r="AJ15" i="4"/>
  <c r="AJ17" i="4"/>
  <c r="AJ19" i="4"/>
  <c r="AJ23" i="4"/>
  <c r="AJ25" i="4"/>
  <c r="AJ31" i="4"/>
  <c r="AJ33" i="4"/>
  <c r="AJ35" i="4"/>
  <c r="AJ39" i="4"/>
  <c r="AJ43" i="4"/>
  <c r="AJ47" i="4"/>
  <c r="AJ49" i="4"/>
  <c r="AJ51" i="4"/>
  <c r="AJ55" i="4"/>
  <c r="AJ57" i="4"/>
  <c r="AJ59" i="4"/>
  <c r="AJ63" i="4"/>
  <c r="AJ65" i="4"/>
  <c r="AJ67" i="4"/>
  <c r="AJ71" i="4"/>
  <c r="AJ73" i="4"/>
  <c r="AJ75" i="4"/>
  <c r="AJ79" i="4"/>
  <c r="AJ81" i="4"/>
  <c r="AJ83" i="4"/>
  <c r="AJ87" i="4"/>
  <c r="AJ89" i="4"/>
  <c r="AJ91" i="4"/>
  <c r="AJ95" i="4"/>
  <c r="AJ97" i="4"/>
  <c r="AJ99" i="4"/>
  <c r="AJ103" i="4"/>
  <c r="AJ105" i="4"/>
  <c r="AJ107" i="4"/>
  <c r="AJ111" i="4"/>
  <c r="AJ113" i="4"/>
  <c r="AJ115" i="4"/>
  <c r="AJ119" i="4"/>
  <c r="AJ121" i="4"/>
  <c r="AJ123" i="4"/>
  <c r="AJ127" i="4"/>
  <c r="AM127" i="4" s="1"/>
  <c r="H127" i="4" s="1"/>
  <c r="AJ129" i="4"/>
  <c r="AJ131" i="4"/>
  <c r="AJ135" i="4"/>
  <c r="AJ137" i="4"/>
  <c r="AJ139" i="4"/>
  <c r="AJ143" i="4"/>
  <c r="AJ145" i="4"/>
  <c r="AJ147" i="4"/>
  <c r="AJ151" i="4"/>
  <c r="AJ153" i="4"/>
  <c r="AJ155" i="4"/>
  <c r="AJ159" i="4"/>
  <c r="AJ161" i="4"/>
  <c r="AJ163" i="4"/>
  <c r="AJ165" i="4"/>
  <c r="AJ167" i="4"/>
  <c r="AJ169" i="4"/>
  <c r="AJ171" i="4"/>
  <c r="AJ173" i="4"/>
  <c r="AJ175" i="4"/>
  <c r="AJ177" i="4"/>
  <c r="AJ179" i="4"/>
  <c r="AJ181" i="4"/>
  <c r="AJ183" i="4"/>
  <c r="AJ185" i="4"/>
  <c r="AJ187" i="4"/>
  <c r="AJ189" i="4"/>
  <c r="AJ191" i="4"/>
  <c r="AJ193" i="4"/>
  <c r="AJ195" i="4"/>
  <c r="AJ197" i="4"/>
  <c r="AJ199" i="4"/>
  <c r="AJ201" i="4"/>
  <c r="AJ203" i="4"/>
  <c r="AJ204" i="4"/>
  <c r="AJ205" i="4"/>
  <c r="AJ207" i="4"/>
  <c r="AJ209" i="4"/>
  <c r="AJ211" i="4"/>
  <c r="AJ213" i="4"/>
  <c r="AJ215" i="4"/>
  <c r="AM215" i="4" s="1"/>
  <c r="AJ217" i="4"/>
  <c r="AJ219" i="4"/>
  <c r="AJ220" i="4"/>
  <c r="AJ221" i="4"/>
  <c r="AJ223" i="4"/>
  <c r="AJ225" i="4"/>
  <c r="AJ227" i="4"/>
  <c r="AJ229" i="4"/>
  <c r="AJ231" i="4"/>
  <c r="AJ233" i="4"/>
  <c r="AJ235" i="4"/>
  <c r="AJ236" i="4"/>
  <c r="AJ237" i="4"/>
  <c r="AJ239" i="4"/>
  <c r="AJ241" i="4"/>
  <c r="AJ243" i="4"/>
  <c r="AJ245" i="4"/>
  <c r="AJ247" i="4"/>
  <c r="AJ249" i="4"/>
  <c r="AJ251" i="4"/>
  <c r="AJ252" i="4"/>
  <c r="AJ253" i="4"/>
  <c r="AJ255" i="4"/>
  <c r="AJ257" i="4"/>
  <c r="AJ259" i="4"/>
  <c r="AJ261" i="4"/>
  <c r="AJ263" i="4"/>
  <c r="AM263" i="4" s="1"/>
  <c r="AJ265" i="4"/>
  <c r="AJ267" i="4"/>
  <c r="AJ268" i="4"/>
  <c r="AJ269" i="4"/>
  <c r="AJ271" i="4"/>
  <c r="AJ273" i="4"/>
  <c r="AJ275" i="4"/>
  <c r="AJ277" i="4"/>
  <c r="AJ279" i="4"/>
  <c r="AJ281" i="4"/>
  <c r="AJ283" i="4"/>
  <c r="AJ284" i="4"/>
  <c r="AJ285" i="4"/>
  <c r="AJ287" i="4"/>
  <c r="AJ289" i="4"/>
  <c r="AJ291" i="4"/>
  <c r="AJ293" i="4"/>
  <c r="AJ295" i="4"/>
  <c r="AJ297" i="4"/>
  <c r="AJ299" i="4"/>
  <c r="AJ300" i="4"/>
  <c r="AJ301" i="4"/>
  <c r="AJ303" i="4"/>
  <c r="AJ305" i="4"/>
  <c r="AJ307" i="4"/>
  <c r="AJ309" i="4"/>
  <c r="AJ311" i="4"/>
  <c r="AJ313" i="4"/>
  <c r="AJ315" i="4"/>
  <c r="AJ316" i="4"/>
  <c r="AJ317" i="4"/>
  <c r="AJ319" i="4"/>
  <c r="AJ321" i="4"/>
  <c r="AJ323" i="4"/>
  <c r="AJ325" i="4"/>
  <c r="AJ327" i="4"/>
  <c r="AJ329" i="4"/>
  <c r="AJ331" i="4"/>
  <c r="AJ332" i="4"/>
  <c r="AJ333" i="4"/>
  <c r="AJ335" i="4"/>
  <c r="AJ337" i="4"/>
  <c r="AJ339" i="4"/>
  <c r="AJ341" i="4"/>
  <c r="AJ343" i="4"/>
  <c r="AJ345" i="4"/>
  <c r="AJ347" i="4"/>
  <c r="AJ349" i="4"/>
  <c r="AJ351" i="4"/>
  <c r="AJ353" i="4"/>
  <c r="AJ355" i="4"/>
  <c r="AJ357" i="4"/>
  <c r="AJ359" i="4"/>
  <c r="AJ361" i="4"/>
  <c r="AJ363" i="4"/>
  <c r="AJ365" i="4"/>
  <c r="AJ367" i="4"/>
  <c r="AJ369" i="4"/>
  <c r="AJ371" i="4"/>
  <c r="AJ373" i="4"/>
  <c r="AJ375" i="4"/>
  <c r="AJ377" i="4"/>
  <c r="AJ379" i="4"/>
  <c r="AJ381" i="4"/>
  <c r="AJ383" i="4"/>
  <c r="AJ385" i="4"/>
  <c r="AJ387" i="4"/>
  <c r="AJ389" i="4"/>
  <c r="AJ391" i="4"/>
  <c r="AJ393" i="4"/>
  <c r="AJ395" i="4"/>
  <c r="AJ397" i="4"/>
  <c r="AJ399" i="4"/>
  <c r="AK6" i="4"/>
  <c r="AK12" i="4"/>
  <c r="AK14" i="4"/>
  <c r="AK16" i="4"/>
  <c r="AK17" i="4"/>
  <c r="AK18" i="4"/>
  <c r="AK22" i="4"/>
  <c r="AK26" i="4"/>
  <c r="AK30" i="4"/>
  <c r="AK32" i="4"/>
  <c r="AK33" i="4"/>
  <c r="AK34" i="4"/>
  <c r="AK38" i="4"/>
  <c r="AK42" i="4"/>
  <c r="AK44" i="4"/>
  <c r="AK46" i="4"/>
  <c r="AK48" i="4"/>
  <c r="AK49" i="4"/>
  <c r="AK50" i="4"/>
  <c r="AK54" i="4"/>
  <c r="AK58" i="4"/>
  <c r="AK60" i="4"/>
  <c r="AK62" i="4"/>
  <c r="AK64" i="4"/>
  <c r="AK65" i="4"/>
  <c r="AK66" i="4"/>
  <c r="AK70" i="4"/>
  <c r="AK74" i="4"/>
  <c r="AK76" i="4"/>
  <c r="AK78" i="4"/>
  <c r="AK80" i="4"/>
  <c r="AK81" i="4"/>
  <c r="AK82" i="4"/>
  <c r="AK86" i="4"/>
  <c r="AK90" i="4"/>
  <c r="AK92" i="4"/>
  <c r="AK94" i="4"/>
  <c r="AK96" i="4"/>
  <c r="AK97" i="4"/>
  <c r="AK98" i="4"/>
  <c r="AK102" i="4"/>
  <c r="AK106" i="4"/>
  <c r="AK108" i="4"/>
  <c r="AK110" i="4"/>
  <c r="AK112" i="4"/>
  <c r="AK113" i="4"/>
  <c r="AK114" i="4"/>
  <c r="AK118" i="4"/>
  <c r="AK122" i="4"/>
  <c r="AK124" i="4"/>
  <c r="AK126" i="4"/>
  <c r="AK128" i="4"/>
  <c r="AK129" i="4"/>
  <c r="AK130" i="4"/>
  <c r="AK134" i="4"/>
  <c r="AK138" i="4"/>
  <c r="AK140" i="4"/>
  <c r="AK142" i="4"/>
  <c r="AK144" i="4"/>
  <c r="AK145" i="4"/>
  <c r="AK146" i="4"/>
  <c r="AK150" i="4"/>
  <c r="AK154" i="4"/>
  <c r="AK156" i="4"/>
  <c r="AK158" i="4"/>
  <c r="AK160" i="4"/>
  <c r="AK161" i="4"/>
  <c r="AK162" i="4"/>
  <c r="AK166" i="4"/>
  <c r="AK170" i="4"/>
  <c r="AK172" i="4"/>
  <c r="AK174" i="4"/>
  <c r="AK176" i="4"/>
  <c r="AK177" i="4"/>
  <c r="AK178" i="4"/>
  <c r="AK182" i="4"/>
  <c r="AK186" i="4"/>
  <c r="AK188" i="4"/>
  <c r="AK190" i="4"/>
  <c r="AK192" i="4"/>
  <c r="AK193" i="4"/>
  <c r="AK194" i="4"/>
  <c r="AK198" i="4"/>
  <c r="AK202" i="4"/>
  <c r="AK204" i="4"/>
  <c r="AK206" i="4"/>
  <c r="AK208" i="4"/>
  <c r="AK209" i="4"/>
  <c r="AK210" i="4"/>
  <c r="AK214" i="4"/>
  <c r="AK218" i="4"/>
  <c r="AK220" i="4"/>
  <c r="AK222" i="4"/>
  <c r="AK224" i="4"/>
  <c r="AK225" i="4"/>
  <c r="AK226" i="4"/>
  <c r="AK230" i="4"/>
  <c r="AK234" i="4"/>
  <c r="AK236" i="4"/>
  <c r="AK238" i="4"/>
  <c r="AK240" i="4"/>
  <c r="AK241" i="4"/>
  <c r="AK242" i="4"/>
  <c r="AK246" i="4"/>
  <c r="AK250" i="4"/>
  <c r="AK252" i="4"/>
  <c r="AK254" i="4"/>
  <c r="AK256" i="4"/>
  <c r="AK257" i="4"/>
  <c r="AK258" i="4"/>
  <c r="AK262" i="4"/>
  <c r="AK266" i="4"/>
  <c r="AK268" i="4"/>
  <c r="AK270" i="4"/>
  <c r="AK272" i="4"/>
  <c r="AK273" i="4"/>
  <c r="AK274" i="4"/>
  <c r="AK278" i="4"/>
  <c r="AK282" i="4"/>
  <c r="AK284" i="4"/>
  <c r="AK286" i="4"/>
  <c r="AK288" i="4"/>
  <c r="AK289" i="4"/>
  <c r="AK290" i="4"/>
  <c r="AK294" i="4"/>
  <c r="AK298" i="4"/>
  <c r="AK300" i="4"/>
  <c r="AK302" i="4"/>
  <c r="AK304" i="4"/>
  <c r="AK305" i="4"/>
  <c r="AK306" i="4"/>
  <c r="AK310" i="4"/>
  <c r="AK314" i="4"/>
  <c r="AK316" i="4"/>
  <c r="AK318" i="4"/>
  <c r="AK320" i="4"/>
  <c r="AK321" i="4"/>
  <c r="AK322" i="4"/>
  <c r="AK326" i="4"/>
  <c r="AK330" i="4"/>
  <c r="AK332" i="4"/>
  <c r="AK334" i="4"/>
  <c r="AK336" i="4"/>
  <c r="AK337" i="4"/>
  <c r="AK338" i="4"/>
  <c r="AK342" i="4"/>
  <c r="AK346" i="4"/>
  <c r="AK347" i="4"/>
  <c r="AK350" i="4"/>
  <c r="AK351" i="4"/>
  <c r="AK354" i="4"/>
  <c r="AK355" i="4"/>
  <c r="AK358" i="4"/>
  <c r="AK359" i="4"/>
  <c r="AK362" i="4"/>
  <c r="AK363" i="4"/>
  <c r="AK366" i="4"/>
  <c r="AK367" i="4"/>
  <c r="AK370" i="4"/>
  <c r="AK371" i="4"/>
  <c r="AK374" i="4"/>
  <c r="AK375" i="4"/>
  <c r="AK378" i="4"/>
  <c r="AK379" i="4"/>
  <c r="AK382" i="4"/>
  <c r="AK383" i="4"/>
  <c r="AK386" i="4"/>
  <c r="AK387" i="4"/>
  <c r="AK390" i="4"/>
  <c r="AK391" i="4"/>
  <c r="AK394" i="4"/>
  <c r="AK395" i="4"/>
  <c r="AK398" i="4"/>
  <c r="AK399" i="4"/>
  <c r="AL7" i="4"/>
  <c r="AL9" i="4"/>
  <c r="AL11" i="4"/>
  <c r="AL13" i="4"/>
  <c r="AL15" i="4"/>
  <c r="AL17" i="4"/>
  <c r="AL19" i="4"/>
  <c r="AL21" i="4"/>
  <c r="AL25" i="4"/>
  <c r="AL27" i="4"/>
  <c r="AL29" i="4"/>
  <c r="AL31" i="4"/>
  <c r="AL33" i="4"/>
  <c r="AL35" i="4"/>
  <c r="AL37" i="4"/>
  <c r="AL39" i="4"/>
  <c r="AL41" i="4"/>
  <c r="AL43" i="4"/>
  <c r="AL45" i="4"/>
  <c r="AL47" i="4"/>
  <c r="AL49" i="4"/>
  <c r="AL51" i="4"/>
  <c r="AL53" i="4"/>
  <c r="AL55" i="4"/>
  <c r="AL57" i="4"/>
  <c r="AL59" i="4"/>
  <c r="AL61" i="4"/>
  <c r="AL63" i="4"/>
  <c r="AL65" i="4"/>
  <c r="AL67" i="4"/>
  <c r="AL69" i="4"/>
  <c r="AL71" i="4"/>
  <c r="AM71" i="4" s="1"/>
  <c r="H71" i="4" s="1"/>
  <c r="AL73" i="4"/>
  <c r="AL75" i="4"/>
  <c r="AL77" i="4"/>
  <c r="AL79" i="4"/>
  <c r="AL81" i="4"/>
  <c r="AL83" i="4"/>
  <c r="AL85" i="4"/>
  <c r="AL87" i="4"/>
  <c r="AL89" i="4"/>
  <c r="AL91" i="4"/>
  <c r="AL93" i="4"/>
  <c r="AL95" i="4"/>
  <c r="AL97" i="4"/>
  <c r="AL99" i="4"/>
  <c r="AL103" i="4"/>
  <c r="AL105" i="4"/>
  <c r="AL107" i="4"/>
  <c r="AL111" i="4"/>
  <c r="AL113" i="4"/>
  <c r="AL115" i="4"/>
  <c r="AL119" i="4"/>
  <c r="AL121" i="4"/>
  <c r="AL123" i="4"/>
  <c r="AL127" i="4"/>
  <c r="AL129" i="4"/>
  <c r="AL131" i="4"/>
  <c r="AL135" i="4"/>
  <c r="AL137" i="4"/>
  <c r="AL139" i="4"/>
  <c r="AL143" i="4"/>
  <c r="AL145" i="4"/>
  <c r="AL147" i="4"/>
  <c r="AL151" i="4"/>
  <c r="AL152" i="4"/>
  <c r="AL153" i="4"/>
  <c r="AL155" i="4"/>
  <c r="AM155" i="4" s="1"/>
  <c r="H155" i="4" s="1"/>
  <c r="AL157" i="4"/>
  <c r="AL159" i="4"/>
  <c r="AL161" i="4"/>
  <c r="AL163" i="4"/>
  <c r="AL165" i="4"/>
  <c r="AL167" i="4"/>
  <c r="AL168" i="4"/>
  <c r="AL169" i="4"/>
  <c r="AL171" i="4"/>
  <c r="AL173" i="4"/>
  <c r="AL175" i="4"/>
  <c r="AL177" i="4"/>
  <c r="AL179" i="4"/>
  <c r="AL181" i="4"/>
  <c r="AL183" i="4"/>
  <c r="AL184" i="4"/>
  <c r="AL185" i="4"/>
  <c r="AL187" i="4"/>
  <c r="AL189" i="4"/>
  <c r="AL191" i="4"/>
  <c r="AL193" i="4"/>
  <c r="AL195" i="4"/>
  <c r="AL197" i="4"/>
  <c r="AL199" i="4"/>
  <c r="AL200" i="4"/>
  <c r="AL201" i="4"/>
  <c r="AL203" i="4"/>
  <c r="AL205" i="4"/>
  <c r="AL207" i="4"/>
  <c r="AL209" i="4"/>
  <c r="AL211" i="4"/>
  <c r="AL213" i="4"/>
  <c r="AL215" i="4"/>
  <c r="AL216" i="4"/>
  <c r="AL217" i="4"/>
  <c r="AL219" i="4"/>
  <c r="AL221" i="4"/>
  <c r="AL223" i="4"/>
  <c r="AL225" i="4"/>
  <c r="AL227" i="4"/>
  <c r="AM227" i="4" s="1"/>
  <c r="AL229" i="4"/>
  <c r="AL231" i="4"/>
  <c r="AL232" i="4"/>
  <c r="AL233" i="4"/>
  <c r="AL235" i="4"/>
  <c r="AL237" i="4"/>
  <c r="AL239" i="4"/>
  <c r="AL241" i="4"/>
  <c r="AL243" i="4"/>
  <c r="AL245" i="4"/>
  <c r="AL247" i="4"/>
  <c r="AL248" i="4"/>
  <c r="AL249" i="4"/>
  <c r="AL251" i="4"/>
  <c r="AL253" i="4"/>
  <c r="AL255" i="4"/>
  <c r="AL257" i="4"/>
  <c r="AL259" i="4"/>
  <c r="AL261" i="4"/>
  <c r="AL263" i="4"/>
  <c r="AL264" i="4"/>
  <c r="AL265" i="4"/>
  <c r="AL267" i="4"/>
  <c r="AL269" i="4"/>
  <c r="AL271" i="4"/>
  <c r="AL273" i="4"/>
  <c r="AL275" i="4"/>
  <c r="AL277" i="4"/>
  <c r="AL279" i="4"/>
  <c r="AL280" i="4"/>
  <c r="AL281" i="4"/>
  <c r="AL283" i="4"/>
  <c r="AL285" i="4"/>
  <c r="AL287" i="4"/>
  <c r="AL289" i="4"/>
  <c r="AL291" i="4"/>
  <c r="AL293" i="4"/>
  <c r="AL295" i="4"/>
  <c r="AL296" i="4"/>
  <c r="AL297" i="4"/>
  <c r="AL299" i="4"/>
  <c r="AL301" i="4"/>
  <c r="AL303" i="4"/>
  <c r="AL305" i="4"/>
  <c r="AL307" i="4"/>
  <c r="AL309" i="4"/>
  <c r="AL311" i="4"/>
  <c r="AL312" i="4"/>
  <c r="AL313" i="4"/>
  <c r="AL315" i="4"/>
  <c r="AL317" i="4"/>
  <c r="AL319" i="4"/>
  <c r="AL321" i="4"/>
  <c r="AL323" i="4"/>
  <c r="AL325" i="4"/>
  <c r="AL327" i="4"/>
  <c r="AL328" i="4"/>
  <c r="AL329" i="4"/>
  <c r="AL331" i="4"/>
  <c r="AL333" i="4"/>
  <c r="AL335" i="4"/>
  <c r="AL337" i="4"/>
  <c r="AL339" i="4"/>
  <c r="AL341" i="4"/>
  <c r="AL343" i="4"/>
  <c r="AL344" i="4"/>
  <c r="AL345" i="4"/>
  <c r="AL346" i="4"/>
  <c r="AL347" i="4"/>
  <c r="AL348" i="4"/>
  <c r="AL349" i="4"/>
  <c r="AL350" i="4"/>
  <c r="AL351" i="4"/>
  <c r="AL352" i="4"/>
  <c r="AL353" i="4"/>
  <c r="AL354" i="4"/>
  <c r="AL355" i="4"/>
  <c r="AL356" i="4"/>
  <c r="AL357" i="4"/>
  <c r="AL358" i="4"/>
  <c r="AL359" i="4"/>
  <c r="AL360" i="4"/>
  <c r="AL361" i="4"/>
  <c r="AL362" i="4"/>
  <c r="AL363" i="4"/>
  <c r="AL364" i="4"/>
  <c r="AL365" i="4"/>
  <c r="AL366" i="4"/>
  <c r="AL367" i="4"/>
  <c r="AL368" i="4"/>
  <c r="AL369" i="4"/>
  <c r="AL370" i="4"/>
  <c r="AL371" i="4"/>
  <c r="AL372" i="4"/>
  <c r="AL373" i="4"/>
  <c r="AL374" i="4"/>
  <c r="AL375" i="4"/>
  <c r="AL376" i="4"/>
  <c r="AL377" i="4"/>
  <c r="AL378" i="4"/>
  <c r="AL379" i="4"/>
  <c r="AL380" i="4"/>
  <c r="AL381" i="4"/>
  <c r="AL382" i="4"/>
  <c r="AL383" i="4"/>
  <c r="AL384" i="4"/>
  <c r="AL385" i="4"/>
  <c r="AL386" i="4"/>
  <c r="AL387" i="4"/>
  <c r="AL388" i="4"/>
  <c r="AL389" i="4"/>
  <c r="AL390" i="4"/>
  <c r="AL391" i="4"/>
  <c r="AL392" i="4"/>
  <c r="AL393" i="4"/>
  <c r="AL394" i="4"/>
  <c r="AL395" i="4"/>
  <c r="AL396" i="4"/>
  <c r="AL397" i="4"/>
  <c r="AL398" i="4"/>
  <c r="AL399" i="4"/>
  <c r="AL400" i="4"/>
  <c r="AM11" i="4"/>
  <c r="H11" i="4" s="1"/>
  <c r="AM82" i="4"/>
  <c r="H82" i="4" s="1"/>
  <c r="AM114" i="4"/>
  <c r="AM162" i="4"/>
  <c r="H162" i="4" s="1"/>
  <c r="AM178" i="4"/>
  <c r="AM183" i="4"/>
  <c r="AM242" i="4"/>
  <c r="AM271" i="4"/>
  <c r="AM279" i="4"/>
  <c r="AM306" i="4"/>
  <c r="AM338" i="4"/>
  <c r="AM5" i="4"/>
  <c r="AL5" i="4"/>
  <c r="AK5" i="4"/>
  <c r="AJ5" i="4"/>
  <c r="AI5" i="4"/>
  <c r="AH5" i="4"/>
  <c r="AG5" i="4"/>
  <c r="AF5" i="4"/>
  <c r="AE5" i="4"/>
  <c r="AD5" i="4"/>
  <c r="AC5" i="4"/>
  <c r="AC3" i="3"/>
  <c r="AC5" i="3" s="1"/>
  <c r="AC4" i="3"/>
  <c r="AM66" i="4" l="1"/>
  <c r="H66" i="4" s="1"/>
  <c r="AM27" i="4"/>
  <c r="H27" i="4" s="1"/>
  <c r="AM151" i="4"/>
  <c r="H151" i="4" s="1"/>
  <c r="AM143" i="4"/>
  <c r="H143" i="4" s="1"/>
  <c r="AM135" i="4"/>
  <c r="H135" i="4" s="1"/>
  <c r="AM115" i="4"/>
  <c r="H115" i="4" s="1"/>
  <c r="AM87" i="4"/>
  <c r="H87" i="4" s="1"/>
  <c r="AM67" i="4"/>
  <c r="H67" i="4" s="1"/>
  <c r="AM55" i="4"/>
  <c r="H55" i="4" s="1"/>
  <c r="AM43" i="4"/>
  <c r="H43" i="4" s="1"/>
  <c r="AM15" i="4"/>
  <c r="H15" i="4" s="1"/>
  <c r="AM146" i="4"/>
  <c r="H146" i="4" s="1"/>
  <c r="AM34" i="4"/>
  <c r="H34" i="4" s="1"/>
  <c r="AM18" i="4"/>
  <c r="H18" i="4" s="1"/>
  <c r="AM50" i="4"/>
  <c r="H50" i="4" s="1"/>
  <c r="AM331" i="4"/>
  <c r="AM327" i="4"/>
  <c r="AM299" i="4"/>
  <c r="AM319" i="4"/>
  <c r="AM139" i="4"/>
  <c r="H139" i="4" s="1"/>
  <c r="AM99" i="4"/>
  <c r="AM75" i="4"/>
  <c r="AM63" i="4"/>
  <c r="H63" i="4" s="1"/>
  <c r="AM342" i="4"/>
  <c r="AM334" i="4"/>
  <c r="AM330" i="4"/>
  <c r="AM318" i="4"/>
  <c r="AM314" i="4"/>
  <c r="AM310" i="4"/>
  <c r="AM302" i="4"/>
  <c r="AM298" i="4"/>
  <c r="AM294" i="4"/>
  <c r="AM286" i="4"/>
  <c r="AM282" i="4"/>
  <c r="AM278" i="4"/>
  <c r="AM270" i="4"/>
  <c r="AM266" i="4"/>
  <c r="AM254" i="4"/>
  <c r="AM250" i="4"/>
  <c r="AM246" i="4"/>
  <c r="AM238" i="4"/>
  <c r="AM234" i="4"/>
  <c r="AM230" i="4"/>
  <c r="AM222" i="4"/>
  <c r="AM218" i="4"/>
  <c r="AM214" i="4"/>
  <c r="AM206" i="4"/>
  <c r="AM202" i="4"/>
  <c r="AM190" i="4"/>
  <c r="AM186" i="4"/>
  <c r="AM182" i="4"/>
  <c r="AM174" i="4"/>
  <c r="AM170" i="4"/>
  <c r="AM166" i="4"/>
  <c r="AM158" i="4"/>
  <c r="H158" i="4" s="1"/>
  <c r="AM154" i="4"/>
  <c r="H154" i="4" s="1"/>
  <c r="AM142" i="4"/>
  <c r="H142" i="4" s="1"/>
  <c r="AM138" i="4"/>
  <c r="H138" i="4" s="1"/>
  <c r="AM126" i="4"/>
  <c r="H126" i="4" s="1"/>
  <c r="AM122" i="4"/>
  <c r="H122" i="4" s="1"/>
  <c r="AM110" i="4"/>
  <c r="H110" i="4" s="1"/>
  <c r="AM106" i="4"/>
  <c r="H106" i="4" s="1"/>
  <c r="AM94" i="4"/>
  <c r="H94" i="4" s="1"/>
  <c r="AM90" i="4"/>
  <c r="H90" i="4" s="1"/>
  <c r="AM78" i="4"/>
  <c r="H78" i="4" s="1"/>
  <c r="AM74" i="4"/>
  <c r="H74" i="4" s="1"/>
  <c r="AM62" i="4"/>
  <c r="H62" i="4" s="1"/>
  <c r="AM58" i="4"/>
  <c r="H58" i="4" s="1"/>
  <c r="AM46" i="4"/>
  <c r="H46" i="4" s="1"/>
  <c r="AM42" i="4"/>
  <c r="H42" i="4" s="1"/>
  <c r="AM30" i="4"/>
  <c r="H30" i="4" s="1"/>
  <c r="AM26" i="4"/>
  <c r="H26" i="4" s="1"/>
  <c r="AM14" i="4"/>
  <c r="H14" i="4" s="1"/>
  <c r="AM10" i="4"/>
  <c r="H10" i="4" s="1"/>
  <c r="AM371" i="4"/>
  <c r="AM311" i="4"/>
  <c r="AM239" i="4"/>
  <c r="AM387" i="4"/>
  <c r="AM355" i="4"/>
  <c r="AM363" i="4"/>
  <c r="AM326" i="4"/>
  <c r="AM262" i="4"/>
  <c r="AM198" i="4"/>
  <c r="AM150" i="4"/>
  <c r="H150" i="4" s="1"/>
  <c r="AM134" i="4"/>
  <c r="H134" i="4" s="1"/>
  <c r="AM118" i="4"/>
  <c r="H118" i="4" s="1"/>
  <c r="AM70" i="4"/>
  <c r="H70" i="4" s="1"/>
  <c r="AM54" i="4"/>
  <c r="H54" i="4" s="1"/>
  <c r="AM22" i="4"/>
  <c r="H22" i="4" s="1"/>
  <c r="AM6" i="4"/>
  <c r="H6" i="4" s="1"/>
  <c r="AM102" i="4"/>
  <c r="H102" i="4" s="1"/>
  <c r="AM86" i="4"/>
  <c r="H86" i="4" s="1"/>
  <c r="AM38" i="4"/>
  <c r="H38" i="4" s="1"/>
  <c r="AM398" i="4"/>
  <c r="AM394" i="4"/>
  <c r="AM390" i="4"/>
  <c r="AM386" i="4"/>
  <c r="AM382" i="4"/>
  <c r="AM378" i="4"/>
  <c r="AM374" i="4"/>
  <c r="AM370" i="4"/>
  <c r="AM366" i="4"/>
  <c r="AM362" i="4"/>
  <c r="AM358" i="4"/>
  <c r="AM354" i="4"/>
  <c r="AM350" i="4"/>
  <c r="AM346" i="4"/>
  <c r="AM195" i="4"/>
  <c r="AM388" i="4"/>
  <c r="AM356" i="4"/>
  <c r="AM189" i="4"/>
  <c r="AM400" i="4"/>
  <c r="AM368" i="4"/>
  <c r="AM395" i="4"/>
  <c r="AM343" i="4"/>
  <c r="AM323" i="4"/>
  <c r="AM283" i="4"/>
  <c r="AM267" i="4"/>
  <c r="AM243" i="4"/>
  <c r="AM199" i="4"/>
  <c r="AM171" i="4"/>
  <c r="AM111" i="4"/>
  <c r="AM47" i="4"/>
  <c r="AM23" i="4"/>
  <c r="H23" i="4" s="1"/>
  <c r="AM7" i="4"/>
  <c r="H7" i="4" s="1"/>
  <c r="AM337" i="4"/>
  <c r="AM317" i="4"/>
  <c r="AM257" i="4"/>
  <c r="AM221" i="4"/>
  <c r="AM209" i="4"/>
  <c r="AM129" i="4"/>
  <c r="H129" i="4" s="1"/>
  <c r="AM93" i="4"/>
  <c r="H93" i="4" s="1"/>
  <c r="AM81" i="4"/>
  <c r="H81" i="4" s="1"/>
  <c r="AM61" i="4"/>
  <c r="H61" i="4" s="1"/>
  <c r="AM392" i="4"/>
  <c r="AM380" i="4"/>
  <c r="AM360" i="4"/>
  <c r="AM348" i="4"/>
  <c r="AM379" i="4"/>
  <c r="AM347" i="4"/>
  <c r="AM335" i="4"/>
  <c r="AM307" i="4"/>
  <c r="AM291" i="4"/>
  <c r="AM259" i="4"/>
  <c r="AM247" i="4"/>
  <c r="AM235" i="4"/>
  <c r="AM219" i="4"/>
  <c r="AM207" i="4"/>
  <c r="AM179" i="4"/>
  <c r="AM163" i="4"/>
  <c r="AM131" i="4"/>
  <c r="AM119" i="4"/>
  <c r="AM107" i="4"/>
  <c r="AM91" i="4"/>
  <c r="AM79" i="4"/>
  <c r="H79" i="4" s="1"/>
  <c r="AM51" i="4"/>
  <c r="AM35" i="4"/>
  <c r="AM333" i="4"/>
  <c r="AM321" i="4"/>
  <c r="AM305" i="4"/>
  <c r="AM301" i="4"/>
  <c r="AM289" i="4"/>
  <c r="AM285" i="4"/>
  <c r="AM273" i="4"/>
  <c r="AM269" i="4"/>
  <c r="AM253" i="4"/>
  <c r="AM241" i="4"/>
  <c r="AM237" i="4"/>
  <c r="AM225" i="4"/>
  <c r="AM205" i="4"/>
  <c r="AM193" i="4"/>
  <c r="AM177" i="4"/>
  <c r="AM173" i="4"/>
  <c r="AM161" i="4"/>
  <c r="H161" i="4" s="1"/>
  <c r="AM157" i="4"/>
  <c r="H157" i="4" s="1"/>
  <c r="AM145" i="4"/>
  <c r="H145" i="4" s="1"/>
  <c r="AM141" i="4"/>
  <c r="H141" i="4" s="1"/>
  <c r="AM125" i="4"/>
  <c r="H125" i="4" s="1"/>
  <c r="AM113" i="4"/>
  <c r="H113" i="4" s="1"/>
  <c r="AM109" i="4"/>
  <c r="H109" i="4" s="1"/>
  <c r="AM97" i="4"/>
  <c r="H97" i="4" s="1"/>
  <c r="AM77" i="4"/>
  <c r="H77" i="4" s="1"/>
  <c r="AM65" i="4"/>
  <c r="H65" i="4" s="1"/>
  <c r="AM49" i="4"/>
  <c r="H49" i="4" s="1"/>
  <c r="AM45" i="4"/>
  <c r="H45" i="4" s="1"/>
  <c r="AM33" i="4"/>
  <c r="H33" i="4" s="1"/>
  <c r="AM29" i="4"/>
  <c r="H29" i="4" s="1"/>
  <c r="AM17" i="4"/>
  <c r="H17" i="4" s="1"/>
  <c r="AM13" i="4"/>
  <c r="H13" i="4" s="1"/>
  <c r="AM396" i="4"/>
  <c r="AM384" i="4"/>
  <c r="AM376" i="4"/>
  <c r="AM372" i="4"/>
  <c r="AM364" i="4"/>
  <c r="AM352" i="4"/>
  <c r="AM399" i="4"/>
  <c r="AM391" i="4"/>
  <c r="AM383" i="4"/>
  <c r="AM375" i="4"/>
  <c r="AM367" i="4"/>
  <c r="AM359" i="4"/>
  <c r="AM351" i="4"/>
  <c r="AM339" i="4"/>
  <c r="AM315" i="4"/>
  <c r="AM295" i="4"/>
  <c r="AM287" i="4"/>
  <c r="AM275" i="4"/>
  <c r="AM251" i="4"/>
  <c r="AM231" i="4"/>
  <c r="AM223" i="4"/>
  <c r="AM211" i="4"/>
  <c r="AM187" i="4"/>
  <c r="AM167" i="4"/>
  <c r="AM159" i="4"/>
  <c r="H159" i="4" s="1"/>
  <c r="AM147" i="4"/>
  <c r="H147" i="4" s="1"/>
  <c r="AM123" i="4"/>
  <c r="AM103" i="4"/>
  <c r="AM95" i="4"/>
  <c r="AM83" i="4"/>
  <c r="H83" i="4" s="1"/>
  <c r="AM59" i="4"/>
  <c r="H59" i="4" s="1"/>
  <c r="AM39" i="4"/>
  <c r="H39" i="4" s="1"/>
  <c r="AM31" i="4"/>
  <c r="AM19" i="4"/>
  <c r="H19" i="4" s="1"/>
  <c r="AM397" i="4"/>
  <c r="AM393" i="4"/>
  <c r="AM389" i="4"/>
  <c r="AM385" i="4"/>
  <c r="AM381" i="4"/>
  <c r="AM377" i="4"/>
  <c r="AM373" i="4"/>
  <c r="AM369" i="4"/>
  <c r="AM365" i="4"/>
  <c r="AM361" i="4"/>
  <c r="AM357" i="4"/>
  <c r="AM353" i="4"/>
  <c r="AM349" i="4"/>
  <c r="AM345" i="4"/>
  <c r="AM341" i="4"/>
  <c r="AM329" i="4"/>
  <c r="AM325" i="4"/>
  <c r="AM313" i="4"/>
  <c r="AM309" i="4"/>
  <c r="AM297" i="4"/>
  <c r="AM293" i="4"/>
  <c r="AM281" i="4"/>
  <c r="AM277" i="4"/>
  <c r="AM265" i="4"/>
  <c r="AM261" i="4"/>
  <c r="AM249" i="4"/>
  <c r="AM245" i="4"/>
  <c r="AM233" i="4"/>
  <c r="AM229" i="4"/>
  <c r="AM217" i="4"/>
  <c r="AM213" i="4"/>
  <c r="AM201" i="4"/>
  <c r="AM197" i="4"/>
  <c r="AM185" i="4"/>
  <c r="AM181" i="4"/>
  <c r="AM169" i="4"/>
  <c r="AM165" i="4"/>
  <c r="AM153" i="4"/>
  <c r="H153" i="4" s="1"/>
  <c r="AM149" i="4"/>
  <c r="H149" i="4" s="1"/>
  <c r="AM137" i="4"/>
  <c r="H137" i="4" s="1"/>
  <c r="AM133" i="4"/>
  <c r="H133" i="4" s="1"/>
  <c r="AM121" i="4"/>
  <c r="H121" i="4" s="1"/>
  <c r="AM117" i="4"/>
  <c r="H117" i="4" s="1"/>
  <c r="AM105" i="4"/>
  <c r="H105" i="4" s="1"/>
  <c r="AM101" i="4"/>
  <c r="H101" i="4" s="1"/>
  <c r="AM89" i="4"/>
  <c r="H89" i="4" s="1"/>
  <c r="AM85" i="4"/>
  <c r="H85" i="4" s="1"/>
  <c r="AM73" i="4"/>
  <c r="H73" i="4" s="1"/>
  <c r="AM69" i="4"/>
  <c r="H69" i="4" s="1"/>
  <c r="AM57" i="4"/>
  <c r="H57" i="4" s="1"/>
  <c r="AM53" i="4"/>
  <c r="H53" i="4" s="1"/>
  <c r="AM41" i="4"/>
  <c r="H41" i="4" s="1"/>
  <c r="AM37" i="4"/>
  <c r="H37" i="4" s="1"/>
  <c r="AM25" i="4"/>
  <c r="H25" i="4" s="1"/>
  <c r="AM21" i="4"/>
  <c r="H21" i="4" s="1"/>
  <c r="AM9" i="4"/>
  <c r="H9" i="4" s="1"/>
  <c r="AM344" i="4"/>
  <c r="AM340" i="4"/>
  <c r="AM336" i="4"/>
  <c r="AM332" i="4"/>
  <c r="AM328" i="4"/>
  <c r="AM324" i="4"/>
  <c r="AM320" i="4"/>
  <c r="AM316" i="4"/>
  <c r="AM312" i="4"/>
  <c r="AM308" i="4"/>
  <c r="AM304" i="4"/>
  <c r="AM300" i="4"/>
  <c r="AM296" i="4"/>
  <c r="AM292" i="4"/>
  <c r="AM288" i="4"/>
  <c r="AM284" i="4"/>
  <c r="AM280" i="4"/>
  <c r="AM276" i="4"/>
  <c r="AM272" i="4"/>
  <c r="AM268" i="4"/>
  <c r="AM264" i="4"/>
  <c r="AM260" i="4"/>
  <c r="AM256" i="4"/>
  <c r="AM252" i="4"/>
  <c r="AM248" i="4"/>
  <c r="AM244" i="4"/>
  <c r="AM240" i="4"/>
  <c r="AM236" i="4"/>
  <c r="AM232" i="4"/>
  <c r="AM228" i="4"/>
  <c r="AM224" i="4"/>
  <c r="AM220" i="4"/>
  <c r="AM216" i="4"/>
  <c r="AM212" i="4"/>
  <c r="AM208" i="4"/>
  <c r="AM204" i="4"/>
  <c r="AM200" i="4"/>
  <c r="AM196" i="4"/>
  <c r="AM192" i="4"/>
  <c r="AM188" i="4"/>
  <c r="AM184" i="4"/>
  <c r="AM180" i="4"/>
  <c r="AM176" i="4"/>
  <c r="AM172" i="4"/>
  <c r="AM168" i="4"/>
  <c r="AM164" i="4"/>
  <c r="H164" i="4" s="1"/>
  <c r="AM160" i="4"/>
  <c r="H160" i="4" s="1"/>
  <c r="AM156" i="4"/>
  <c r="H156" i="4" s="1"/>
  <c r="AM152" i="4"/>
  <c r="H152" i="4" s="1"/>
  <c r="AM148" i="4"/>
  <c r="H148" i="4" s="1"/>
  <c r="AM144" i="4"/>
  <c r="H144" i="4" s="1"/>
  <c r="AM140" i="4"/>
  <c r="H140" i="4" s="1"/>
  <c r="AM136" i="4"/>
  <c r="H136" i="4" s="1"/>
  <c r="AM132" i="4"/>
  <c r="H132" i="4" s="1"/>
  <c r="AM128" i="4"/>
  <c r="H128" i="4" s="1"/>
  <c r="AM124" i="4"/>
  <c r="H124" i="4" s="1"/>
  <c r="AM120" i="4"/>
  <c r="H120" i="4" s="1"/>
  <c r="AM116" i="4"/>
  <c r="H116" i="4" s="1"/>
  <c r="AM112" i="4"/>
  <c r="H112" i="4" s="1"/>
  <c r="AM108" i="4"/>
  <c r="H108" i="4" s="1"/>
  <c r="AM104" i="4"/>
  <c r="H104" i="4" s="1"/>
  <c r="AM100" i="4"/>
  <c r="H100" i="4" s="1"/>
  <c r="AM96" i="4"/>
  <c r="H96" i="4" s="1"/>
  <c r="AM92" i="4"/>
  <c r="H92" i="4" s="1"/>
  <c r="AM88" i="4"/>
  <c r="H88" i="4" s="1"/>
  <c r="AM84" i="4"/>
  <c r="H84" i="4" s="1"/>
  <c r="AM80" i="4"/>
  <c r="H80" i="4" s="1"/>
  <c r="AM76" i="4"/>
  <c r="H76" i="4" s="1"/>
  <c r="AM72" i="4"/>
  <c r="H72" i="4" s="1"/>
  <c r="AM68" i="4"/>
  <c r="H68" i="4" s="1"/>
  <c r="AM64" i="4"/>
  <c r="H64" i="4" s="1"/>
  <c r="AM60" i="4"/>
  <c r="H60" i="4" s="1"/>
  <c r="AM56" i="4"/>
  <c r="H56" i="4" s="1"/>
  <c r="AM52" i="4"/>
  <c r="H52" i="4" s="1"/>
  <c r="AM48" i="4"/>
  <c r="H48" i="4" s="1"/>
  <c r="AM44" i="4"/>
  <c r="H44" i="4" s="1"/>
  <c r="AM40" i="4"/>
  <c r="H40" i="4" s="1"/>
  <c r="AM36" i="4"/>
  <c r="H36" i="4" s="1"/>
  <c r="AM32" i="4"/>
  <c r="H32" i="4" s="1"/>
  <c r="AM28" i="4"/>
  <c r="H28" i="4" s="1"/>
  <c r="AM24" i="4"/>
  <c r="H24" i="4" s="1"/>
  <c r="AM20" i="4"/>
  <c r="H20" i="4" s="1"/>
  <c r="AM16" i="4"/>
  <c r="H16" i="4" s="1"/>
  <c r="AM12" i="4"/>
  <c r="H12" i="4" s="1"/>
  <c r="AM8" i="4"/>
  <c r="H8" i="4" s="1"/>
  <c r="D1" i="1"/>
  <c r="A2" i="1" s="1"/>
  <c r="H103" i="4" l="1"/>
  <c r="H131" i="4"/>
  <c r="H47" i="4"/>
  <c r="H31" i="4"/>
  <c r="H95" i="4"/>
  <c r="H91" i="4"/>
  <c r="H163" i="4"/>
  <c r="H111" i="4"/>
  <c r="H75" i="4"/>
  <c r="H35" i="4"/>
  <c r="H107" i="4"/>
  <c r="H99" i="4"/>
  <c r="H123" i="4"/>
  <c r="H51" i="4"/>
  <c r="H119" i="4"/>
  <c r="AB4" i="3"/>
  <c r="AD4" i="3"/>
  <c r="A8" i="1"/>
  <c r="A9" i="1"/>
  <c r="A10" i="1"/>
  <c r="A7" i="1"/>
  <c r="A6" i="1"/>
  <c r="A5" i="1"/>
  <c r="A4" i="1"/>
  <c r="A22" i="1"/>
  <c r="A21" i="1"/>
  <c r="A20" i="1"/>
  <c r="A19" i="1"/>
  <c r="A18" i="1"/>
  <c r="A17" i="1"/>
  <c r="A16" i="1"/>
  <c r="A15" i="1"/>
  <c r="A14" i="1"/>
  <c r="A13" i="1"/>
  <c r="A12" i="1"/>
  <c r="A11" i="1"/>
  <c r="A23" i="1"/>
  <c r="A24" i="1"/>
  <c r="A25" i="1"/>
  <c r="A26" i="1"/>
  <c r="A3" i="1"/>
  <c r="G8" i="3" l="1"/>
  <c r="H8" i="3" s="1"/>
  <c r="I8" i="3" s="1"/>
  <c r="J8" i="3" s="1"/>
  <c r="K8" i="3" s="1"/>
  <c r="L8" i="3" s="1"/>
  <c r="M8" i="3" s="1"/>
  <c r="N8" i="3" s="1"/>
  <c r="O8" i="3" s="1"/>
  <c r="P8" i="3" s="1"/>
  <c r="Q8" i="3" s="1"/>
  <c r="R8" i="3" s="1"/>
  <c r="S8" i="3" s="1"/>
  <c r="T8" i="3" s="1"/>
  <c r="U8" i="3" s="1"/>
  <c r="V8" i="3" s="1"/>
  <c r="W8" i="3" s="1"/>
  <c r="X8" i="3" s="1"/>
  <c r="Y8" i="3" s="1"/>
  <c r="Z8" i="3" s="1"/>
  <c r="AA8" i="3" s="1"/>
  <c r="AB8" i="3" s="1"/>
  <c r="AC8" i="3" s="1"/>
  <c r="AD8" i="3" s="1"/>
  <c r="AE8" i="3" s="1"/>
  <c r="AF8" i="3" s="1"/>
  <c r="AG8" i="3" s="1"/>
  <c r="AH8" i="3" s="1"/>
  <c r="AI8" i="3" s="1"/>
  <c r="AJ8" i="3" s="1"/>
  <c r="AK8" i="3" s="1"/>
  <c r="AL8" i="3" s="1"/>
  <c r="AM8" i="3" s="1"/>
  <c r="AN8" i="3" s="1"/>
  <c r="AO8" i="3" s="1"/>
  <c r="AP8" i="3" s="1"/>
  <c r="AQ8" i="3" s="1"/>
  <c r="AR8" i="3" s="1"/>
  <c r="AS8" i="3" s="1"/>
  <c r="AT8" i="3" s="1"/>
  <c r="AU8" i="3" s="1"/>
  <c r="AV8" i="3" s="1"/>
  <c r="AW8" i="3" s="1"/>
  <c r="AX8" i="3" s="1"/>
  <c r="AY8" i="3" s="1"/>
  <c r="AZ8" i="3" s="1"/>
  <c r="BA8" i="3" s="1"/>
  <c r="BB8" i="3" s="1"/>
  <c r="BC8" i="3" s="1"/>
  <c r="BD8" i="3" s="1"/>
  <c r="G139" i="3"/>
  <c r="H139" i="3" s="1"/>
  <c r="I139" i="3" s="1"/>
  <c r="J139" i="3" s="1"/>
  <c r="K139" i="3" s="1"/>
  <c r="L139" i="3" s="1"/>
  <c r="M139" i="3" s="1"/>
  <c r="N139" i="3" s="1"/>
  <c r="O139" i="3" s="1"/>
  <c r="P139" i="3" s="1"/>
  <c r="Q139" i="3" s="1"/>
  <c r="R139" i="3" s="1"/>
  <c r="S139" i="3" s="1"/>
  <c r="T139" i="3" s="1"/>
  <c r="U139" i="3" s="1"/>
  <c r="V139" i="3" s="1"/>
  <c r="W139" i="3" s="1"/>
  <c r="X139" i="3" s="1"/>
  <c r="Y139" i="3" s="1"/>
  <c r="Z139" i="3" s="1"/>
  <c r="AA139" i="3" s="1"/>
  <c r="AB139" i="3" s="1"/>
  <c r="AC139" i="3" s="1"/>
  <c r="AD139" i="3" s="1"/>
  <c r="AE139" i="3" s="1"/>
  <c r="AF139" i="3" s="1"/>
  <c r="AG139" i="3" s="1"/>
  <c r="AH139" i="3" s="1"/>
  <c r="AI139" i="3" s="1"/>
  <c r="AJ139" i="3" s="1"/>
  <c r="AK139" i="3" s="1"/>
  <c r="AL139" i="3" s="1"/>
  <c r="AM139" i="3" s="1"/>
  <c r="AN139" i="3" s="1"/>
  <c r="AO139" i="3" s="1"/>
  <c r="AP139" i="3" s="1"/>
  <c r="AQ139" i="3" s="1"/>
  <c r="AR139" i="3" s="1"/>
  <c r="AS139" i="3" s="1"/>
  <c r="AT139" i="3" s="1"/>
  <c r="AU139" i="3" s="1"/>
  <c r="AV139" i="3" s="1"/>
  <c r="AW139" i="3" s="1"/>
  <c r="AX139" i="3" s="1"/>
  <c r="AY139" i="3" s="1"/>
  <c r="AZ139" i="3" s="1"/>
  <c r="BA139" i="3" s="1"/>
  <c r="BB139" i="3" s="1"/>
  <c r="BC139" i="3" s="1"/>
  <c r="BD139" i="3" s="1"/>
  <c r="G159" i="3"/>
  <c r="H159" i="3" s="1"/>
  <c r="I159" i="3" s="1"/>
  <c r="J159" i="3" s="1"/>
  <c r="K159" i="3" s="1"/>
  <c r="L159" i="3" s="1"/>
  <c r="M159" i="3" s="1"/>
  <c r="N159" i="3" s="1"/>
  <c r="O159" i="3" s="1"/>
  <c r="P159" i="3" s="1"/>
  <c r="Q159" i="3" s="1"/>
  <c r="R159" i="3" s="1"/>
  <c r="S159" i="3" s="1"/>
  <c r="T159" i="3" s="1"/>
  <c r="U159" i="3" s="1"/>
  <c r="V159" i="3" s="1"/>
  <c r="W159" i="3" s="1"/>
  <c r="X159" i="3" s="1"/>
  <c r="Y159" i="3" s="1"/>
  <c r="Z159" i="3" s="1"/>
  <c r="AA159" i="3" s="1"/>
  <c r="AB159" i="3" s="1"/>
  <c r="AC159" i="3" s="1"/>
  <c r="AD159" i="3" s="1"/>
  <c r="AE159" i="3" s="1"/>
  <c r="AF159" i="3" s="1"/>
  <c r="AG159" i="3" s="1"/>
  <c r="AH159" i="3" s="1"/>
  <c r="AI159" i="3" s="1"/>
  <c r="AJ159" i="3" s="1"/>
  <c r="AK159" i="3" s="1"/>
  <c r="AL159" i="3" s="1"/>
  <c r="AM159" i="3" s="1"/>
  <c r="AN159" i="3" s="1"/>
  <c r="AO159" i="3" s="1"/>
  <c r="AP159" i="3" s="1"/>
  <c r="AQ159" i="3" s="1"/>
  <c r="AR159" i="3" s="1"/>
  <c r="AS159" i="3" s="1"/>
  <c r="AT159" i="3" s="1"/>
  <c r="AU159" i="3" s="1"/>
  <c r="AV159" i="3" s="1"/>
  <c r="AW159" i="3" s="1"/>
  <c r="AX159" i="3" s="1"/>
  <c r="AY159" i="3" s="1"/>
  <c r="AZ159" i="3" s="1"/>
  <c r="BA159" i="3" s="1"/>
  <c r="BB159" i="3" s="1"/>
  <c r="BC159" i="3" s="1"/>
  <c r="BD159" i="3" s="1"/>
  <c r="G143" i="3"/>
  <c r="H143" i="3" s="1"/>
  <c r="I143" i="3" s="1"/>
  <c r="J143" i="3" s="1"/>
  <c r="K143" i="3" s="1"/>
  <c r="L143" i="3" s="1"/>
  <c r="M143" i="3" s="1"/>
  <c r="N143" i="3" s="1"/>
  <c r="O143" i="3" s="1"/>
  <c r="P143" i="3" s="1"/>
  <c r="Q143" i="3" s="1"/>
  <c r="R143" i="3" s="1"/>
  <c r="S143" i="3" s="1"/>
  <c r="T143" i="3" s="1"/>
  <c r="U143" i="3" s="1"/>
  <c r="V143" i="3" s="1"/>
  <c r="W143" i="3" s="1"/>
  <c r="X143" i="3" s="1"/>
  <c r="Y143" i="3" s="1"/>
  <c r="Z143" i="3" s="1"/>
  <c r="AA143" i="3" s="1"/>
  <c r="AB143" i="3" s="1"/>
  <c r="AC143" i="3" s="1"/>
  <c r="AD143" i="3" s="1"/>
  <c r="AE143" i="3" s="1"/>
  <c r="AF143" i="3" s="1"/>
  <c r="AG143" i="3" s="1"/>
  <c r="AH143" i="3" s="1"/>
  <c r="AI143" i="3" s="1"/>
  <c r="AJ143" i="3" s="1"/>
  <c r="AK143" i="3" s="1"/>
  <c r="AL143" i="3" s="1"/>
  <c r="AM143" i="3" s="1"/>
  <c r="AN143" i="3" s="1"/>
  <c r="AO143" i="3" s="1"/>
  <c r="AP143" i="3" s="1"/>
  <c r="AQ143" i="3" s="1"/>
  <c r="AR143" i="3" s="1"/>
  <c r="AS143" i="3" s="1"/>
  <c r="AT143" i="3" s="1"/>
  <c r="AU143" i="3" s="1"/>
  <c r="AV143" i="3" s="1"/>
  <c r="AW143" i="3" s="1"/>
  <c r="AX143" i="3" s="1"/>
  <c r="AY143" i="3" s="1"/>
  <c r="AZ143" i="3" s="1"/>
  <c r="BA143" i="3" s="1"/>
  <c r="BB143" i="3" s="1"/>
  <c r="BC143" i="3" s="1"/>
  <c r="BD143" i="3" s="1"/>
  <c r="G125" i="3"/>
  <c r="H125" i="3" s="1"/>
  <c r="I125" i="3" s="1"/>
  <c r="J125" i="3" s="1"/>
  <c r="K125" i="3" s="1"/>
  <c r="L125" i="3" s="1"/>
  <c r="M125" i="3" s="1"/>
  <c r="N125" i="3" s="1"/>
  <c r="O125" i="3" s="1"/>
  <c r="P125" i="3" s="1"/>
  <c r="Q125" i="3" s="1"/>
  <c r="R125" i="3" s="1"/>
  <c r="S125" i="3" s="1"/>
  <c r="T125" i="3" s="1"/>
  <c r="U125" i="3" s="1"/>
  <c r="V125" i="3" s="1"/>
  <c r="W125" i="3" s="1"/>
  <c r="X125" i="3" s="1"/>
  <c r="Y125" i="3" s="1"/>
  <c r="Z125" i="3" s="1"/>
  <c r="AA125" i="3" s="1"/>
  <c r="AB125" i="3" s="1"/>
  <c r="AC125" i="3" s="1"/>
  <c r="AD125" i="3" s="1"/>
  <c r="AE125" i="3" s="1"/>
  <c r="AF125" i="3" s="1"/>
  <c r="AG125" i="3" s="1"/>
  <c r="AH125" i="3" s="1"/>
  <c r="AI125" i="3" s="1"/>
  <c r="AJ125" i="3" s="1"/>
  <c r="AK125" i="3" s="1"/>
  <c r="AL125" i="3" s="1"/>
  <c r="AM125" i="3" s="1"/>
  <c r="AN125" i="3" s="1"/>
  <c r="AO125" i="3" s="1"/>
  <c r="AP125" i="3" s="1"/>
  <c r="AQ125" i="3" s="1"/>
  <c r="AR125" i="3" s="1"/>
  <c r="AS125" i="3" s="1"/>
  <c r="AT125" i="3" s="1"/>
  <c r="AU125" i="3" s="1"/>
  <c r="AV125" i="3" s="1"/>
  <c r="AW125" i="3" s="1"/>
  <c r="AX125" i="3" s="1"/>
  <c r="AY125" i="3" s="1"/>
  <c r="AZ125" i="3" s="1"/>
  <c r="BA125" i="3" s="1"/>
  <c r="BB125" i="3" s="1"/>
  <c r="BC125" i="3" s="1"/>
  <c r="BD125" i="3" s="1"/>
  <c r="G127" i="3"/>
  <c r="H127" i="3" s="1"/>
  <c r="I127" i="3" s="1"/>
  <c r="J127" i="3" s="1"/>
  <c r="K127" i="3" s="1"/>
  <c r="L127" i="3" s="1"/>
  <c r="M127" i="3" s="1"/>
  <c r="N127" i="3" s="1"/>
  <c r="O127" i="3" s="1"/>
  <c r="P127" i="3" s="1"/>
  <c r="Q127" i="3" s="1"/>
  <c r="R127" i="3" s="1"/>
  <c r="S127" i="3" s="1"/>
  <c r="T127" i="3" s="1"/>
  <c r="U127" i="3" s="1"/>
  <c r="V127" i="3" s="1"/>
  <c r="W127" i="3" s="1"/>
  <c r="X127" i="3" s="1"/>
  <c r="Y127" i="3" s="1"/>
  <c r="Z127" i="3" s="1"/>
  <c r="AA127" i="3" s="1"/>
  <c r="AB127" i="3" s="1"/>
  <c r="AC127" i="3" s="1"/>
  <c r="AD127" i="3" s="1"/>
  <c r="AE127" i="3" s="1"/>
  <c r="AF127" i="3" s="1"/>
  <c r="AG127" i="3" s="1"/>
  <c r="AH127" i="3" s="1"/>
  <c r="AI127" i="3" s="1"/>
  <c r="AJ127" i="3" s="1"/>
  <c r="AK127" i="3" s="1"/>
  <c r="AL127" i="3" s="1"/>
  <c r="AM127" i="3" s="1"/>
  <c r="AN127" i="3" s="1"/>
  <c r="AO127" i="3" s="1"/>
  <c r="AP127" i="3" s="1"/>
  <c r="AQ127" i="3" s="1"/>
  <c r="AR127" i="3" s="1"/>
  <c r="AS127" i="3" s="1"/>
  <c r="AT127" i="3" s="1"/>
  <c r="AU127" i="3" s="1"/>
  <c r="AV127" i="3" s="1"/>
  <c r="AW127" i="3" s="1"/>
  <c r="AX127" i="3" s="1"/>
  <c r="AY127" i="3" s="1"/>
  <c r="AZ127" i="3" s="1"/>
  <c r="BA127" i="3" s="1"/>
  <c r="BB127" i="3" s="1"/>
  <c r="BC127" i="3" s="1"/>
  <c r="BD127" i="3" s="1"/>
  <c r="G108" i="3"/>
  <c r="H108" i="3" s="1"/>
  <c r="I108" i="3" s="1"/>
  <c r="J108" i="3" s="1"/>
  <c r="K108" i="3" s="1"/>
  <c r="L108" i="3" s="1"/>
  <c r="M108" i="3" s="1"/>
  <c r="N108" i="3" s="1"/>
  <c r="O108" i="3" s="1"/>
  <c r="P108" i="3" s="1"/>
  <c r="Q108" i="3" s="1"/>
  <c r="R108" i="3" s="1"/>
  <c r="S108" i="3" s="1"/>
  <c r="T108" i="3" s="1"/>
  <c r="U108" i="3" s="1"/>
  <c r="V108" i="3" s="1"/>
  <c r="W108" i="3" s="1"/>
  <c r="X108" i="3" s="1"/>
  <c r="Y108" i="3" s="1"/>
  <c r="Z108" i="3" s="1"/>
  <c r="AA108" i="3" s="1"/>
  <c r="AB108" i="3" s="1"/>
  <c r="AC108" i="3" s="1"/>
  <c r="AD108" i="3" s="1"/>
  <c r="AE108" i="3" s="1"/>
  <c r="AF108" i="3" s="1"/>
  <c r="AG108" i="3" s="1"/>
  <c r="AH108" i="3" s="1"/>
  <c r="AI108" i="3" s="1"/>
  <c r="AJ108" i="3" s="1"/>
  <c r="AK108" i="3" s="1"/>
  <c r="AL108" i="3" s="1"/>
  <c r="AM108" i="3" s="1"/>
  <c r="AN108" i="3" s="1"/>
  <c r="AO108" i="3" s="1"/>
  <c r="AP108" i="3" s="1"/>
  <c r="AQ108" i="3" s="1"/>
  <c r="AR108" i="3" s="1"/>
  <c r="AS108" i="3" s="1"/>
  <c r="AT108" i="3" s="1"/>
  <c r="AU108" i="3" s="1"/>
  <c r="AV108" i="3" s="1"/>
  <c r="AW108" i="3" s="1"/>
  <c r="AX108" i="3" s="1"/>
  <c r="AY108" i="3" s="1"/>
  <c r="AZ108" i="3" s="1"/>
  <c r="BA108" i="3" s="1"/>
  <c r="BB108" i="3" s="1"/>
  <c r="BC108" i="3" s="1"/>
  <c r="BD108" i="3" s="1"/>
  <c r="G122" i="3"/>
  <c r="H122" i="3" s="1"/>
  <c r="I122" i="3" s="1"/>
  <c r="J122" i="3" s="1"/>
  <c r="K122" i="3" s="1"/>
  <c r="L122" i="3" s="1"/>
  <c r="M122" i="3" s="1"/>
  <c r="N122" i="3" s="1"/>
  <c r="O122" i="3" s="1"/>
  <c r="P122" i="3" s="1"/>
  <c r="Q122" i="3" s="1"/>
  <c r="R122" i="3" s="1"/>
  <c r="S122" i="3" s="1"/>
  <c r="T122" i="3" s="1"/>
  <c r="U122" i="3" s="1"/>
  <c r="V122" i="3" s="1"/>
  <c r="W122" i="3" s="1"/>
  <c r="X122" i="3" s="1"/>
  <c r="Y122" i="3" s="1"/>
  <c r="Z122" i="3" s="1"/>
  <c r="AA122" i="3" s="1"/>
  <c r="AB122" i="3" s="1"/>
  <c r="AC122" i="3" s="1"/>
  <c r="AD122" i="3" s="1"/>
  <c r="AE122" i="3" s="1"/>
  <c r="AF122" i="3" s="1"/>
  <c r="AG122" i="3" s="1"/>
  <c r="AH122" i="3" s="1"/>
  <c r="AI122" i="3" s="1"/>
  <c r="AJ122" i="3" s="1"/>
  <c r="AK122" i="3" s="1"/>
  <c r="AL122" i="3" s="1"/>
  <c r="AM122" i="3" s="1"/>
  <c r="AN122" i="3" s="1"/>
  <c r="AO122" i="3" s="1"/>
  <c r="AP122" i="3" s="1"/>
  <c r="AQ122" i="3" s="1"/>
  <c r="AR122" i="3" s="1"/>
  <c r="AS122" i="3" s="1"/>
  <c r="AT122" i="3" s="1"/>
  <c r="AU122" i="3" s="1"/>
  <c r="AV122" i="3" s="1"/>
  <c r="AW122" i="3" s="1"/>
  <c r="AX122" i="3" s="1"/>
  <c r="AY122" i="3" s="1"/>
  <c r="AZ122" i="3" s="1"/>
  <c r="BA122" i="3" s="1"/>
  <c r="BB122" i="3" s="1"/>
  <c r="BC122" i="3" s="1"/>
  <c r="BD122" i="3" s="1"/>
  <c r="G88" i="3"/>
  <c r="H88" i="3" s="1"/>
  <c r="I88" i="3" s="1"/>
  <c r="J88" i="3" s="1"/>
  <c r="K88" i="3" s="1"/>
  <c r="L88" i="3" s="1"/>
  <c r="M88" i="3" s="1"/>
  <c r="N88" i="3" s="1"/>
  <c r="O88" i="3" s="1"/>
  <c r="P88" i="3" s="1"/>
  <c r="Q88" i="3" s="1"/>
  <c r="R88" i="3" s="1"/>
  <c r="S88" i="3" s="1"/>
  <c r="T88" i="3" s="1"/>
  <c r="U88" i="3" s="1"/>
  <c r="V88" i="3" s="1"/>
  <c r="W88" i="3" s="1"/>
  <c r="X88" i="3" s="1"/>
  <c r="Y88" i="3" s="1"/>
  <c r="Z88" i="3" s="1"/>
  <c r="AA88" i="3" s="1"/>
  <c r="AB88" i="3" s="1"/>
  <c r="AC88" i="3" s="1"/>
  <c r="AD88" i="3" s="1"/>
  <c r="AE88" i="3" s="1"/>
  <c r="AF88" i="3" s="1"/>
  <c r="AG88" i="3" s="1"/>
  <c r="AH88" i="3" s="1"/>
  <c r="AI88" i="3" s="1"/>
  <c r="AJ88" i="3" s="1"/>
  <c r="AK88" i="3" s="1"/>
  <c r="AL88" i="3" s="1"/>
  <c r="AM88" i="3" s="1"/>
  <c r="AN88" i="3" s="1"/>
  <c r="AO88" i="3" s="1"/>
  <c r="AP88" i="3" s="1"/>
  <c r="AQ88" i="3" s="1"/>
  <c r="AR88" i="3" s="1"/>
  <c r="AS88" i="3" s="1"/>
  <c r="AT88" i="3" s="1"/>
  <c r="AU88" i="3" s="1"/>
  <c r="AV88" i="3" s="1"/>
  <c r="AW88" i="3" s="1"/>
  <c r="AX88" i="3" s="1"/>
  <c r="AY88" i="3" s="1"/>
  <c r="AZ88" i="3" s="1"/>
  <c r="BA88" i="3" s="1"/>
  <c r="BB88" i="3" s="1"/>
  <c r="BC88" i="3" s="1"/>
  <c r="BD88" i="3" s="1"/>
  <c r="G99" i="3"/>
  <c r="H99" i="3" s="1"/>
  <c r="I99" i="3" s="1"/>
  <c r="J99" i="3" s="1"/>
  <c r="K99" i="3" s="1"/>
  <c r="L99" i="3" s="1"/>
  <c r="M99" i="3" s="1"/>
  <c r="N99" i="3" s="1"/>
  <c r="O99" i="3" s="1"/>
  <c r="P99" i="3" s="1"/>
  <c r="Q99" i="3" s="1"/>
  <c r="R99" i="3" s="1"/>
  <c r="S99" i="3" s="1"/>
  <c r="T99" i="3" s="1"/>
  <c r="U99" i="3" s="1"/>
  <c r="V99" i="3" s="1"/>
  <c r="W99" i="3" s="1"/>
  <c r="X99" i="3" s="1"/>
  <c r="Y99" i="3" s="1"/>
  <c r="Z99" i="3" s="1"/>
  <c r="AA99" i="3" s="1"/>
  <c r="AB99" i="3" s="1"/>
  <c r="AC99" i="3" s="1"/>
  <c r="AD99" i="3" s="1"/>
  <c r="AE99" i="3" s="1"/>
  <c r="AF99" i="3" s="1"/>
  <c r="AG99" i="3" s="1"/>
  <c r="AH99" i="3" s="1"/>
  <c r="AI99" i="3" s="1"/>
  <c r="AJ99" i="3" s="1"/>
  <c r="AK99" i="3" s="1"/>
  <c r="AL99" i="3" s="1"/>
  <c r="AM99" i="3" s="1"/>
  <c r="AN99" i="3" s="1"/>
  <c r="AO99" i="3" s="1"/>
  <c r="AP99" i="3" s="1"/>
  <c r="AQ99" i="3" s="1"/>
  <c r="AR99" i="3" s="1"/>
  <c r="AS99" i="3" s="1"/>
  <c r="AT99" i="3" s="1"/>
  <c r="AU99" i="3" s="1"/>
  <c r="AV99" i="3" s="1"/>
  <c r="AW99" i="3" s="1"/>
  <c r="AX99" i="3" s="1"/>
  <c r="AY99" i="3" s="1"/>
  <c r="AZ99" i="3" s="1"/>
  <c r="BA99" i="3" s="1"/>
  <c r="BB99" i="3" s="1"/>
  <c r="BC99" i="3" s="1"/>
  <c r="BD99" i="3" s="1"/>
  <c r="G83" i="3"/>
  <c r="H83" i="3" s="1"/>
  <c r="I83" i="3" s="1"/>
  <c r="J83" i="3" s="1"/>
  <c r="K83" i="3" s="1"/>
  <c r="L83" i="3" s="1"/>
  <c r="M83" i="3" s="1"/>
  <c r="N83" i="3" s="1"/>
  <c r="O83" i="3" s="1"/>
  <c r="P83" i="3" s="1"/>
  <c r="Q83" i="3" s="1"/>
  <c r="R83" i="3" s="1"/>
  <c r="S83" i="3" s="1"/>
  <c r="T83" i="3" s="1"/>
  <c r="U83" i="3" s="1"/>
  <c r="V83" i="3" s="1"/>
  <c r="W83" i="3" s="1"/>
  <c r="X83" i="3" s="1"/>
  <c r="Y83" i="3" s="1"/>
  <c r="Z83" i="3" s="1"/>
  <c r="AA83" i="3" s="1"/>
  <c r="AB83" i="3" s="1"/>
  <c r="AC83" i="3" s="1"/>
  <c r="AD83" i="3" s="1"/>
  <c r="AE83" i="3" s="1"/>
  <c r="AF83" i="3" s="1"/>
  <c r="AG83" i="3" s="1"/>
  <c r="AH83" i="3" s="1"/>
  <c r="AI83" i="3" s="1"/>
  <c r="AJ83" i="3" s="1"/>
  <c r="AK83" i="3" s="1"/>
  <c r="AL83" i="3" s="1"/>
  <c r="AM83" i="3" s="1"/>
  <c r="AN83" i="3" s="1"/>
  <c r="AO83" i="3" s="1"/>
  <c r="AP83" i="3" s="1"/>
  <c r="AQ83" i="3" s="1"/>
  <c r="AR83" i="3" s="1"/>
  <c r="AS83" i="3" s="1"/>
  <c r="AT83" i="3" s="1"/>
  <c r="AU83" i="3" s="1"/>
  <c r="AV83" i="3" s="1"/>
  <c r="AW83" i="3" s="1"/>
  <c r="AX83" i="3" s="1"/>
  <c r="AY83" i="3" s="1"/>
  <c r="AZ83" i="3" s="1"/>
  <c r="BA83" i="3" s="1"/>
  <c r="BB83" i="3" s="1"/>
  <c r="BC83" i="3" s="1"/>
  <c r="BD83" i="3" s="1"/>
  <c r="G44" i="3"/>
  <c r="H44" i="3" s="1"/>
  <c r="I44" i="3" s="1"/>
  <c r="J44" i="3" s="1"/>
  <c r="K44" i="3" s="1"/>
  <c r="L44" i="3" s="1"/>
  <c r="M44" i="3" s="1"/>
  <c r="N44" i="3" s="1"/>
  <c r="O44" i="3" s="1"/>
  <c r="P44" i="3" s="1"/>
  <c r="Q44" i="3" s="1"/>
  <c r="R44" i="3" s="1"/>
  <c r="S44" i="3" s="1"/>
  <c r="T44" i="3" s="1"/>
  <c r="U44" i="3" s="1"/>
  <c r="V44" i="3" s="1"/>
  <c r="W44" i="3" s="1"/>
  <c r="X44" i="3" s="1"/>
  <c r="Y44" i="3" s="1"/>
  <c r="Z44" i="3" s="1"/>
  <c r="AA44" i="3" s="1"/>
  <c r="AB44" i="3" s="1"/>
  <c r="AC44" i="3" s="1"/>
  <c r="AD44" i="3" s="1"/>
  <c r="AE44" i="3" s="1"/>
  <c r="AF44" i="3" s="1"/>
  <c r="AG44" i="3" s="1"/>
  <c r="AH44" i="3" s="1"/>
  <c r="AI44" i="3" s="1"/>
  <c r="AJ44" i="3" s="1"/>
  <c r="AK44" i="3" s="1"/>
  <c r="AL44" i="3" s="1"/>
  <c r="AM44" i="3" s="1"/>
  <c r="AN44" i="3" s="1"/>
  <c r="AO44" i="3" s="1"/>
  <c r="AP44" i="3" s="1"/>
  <c r="AQ44" i="3" s="1"/>
  <c r="AR44" i="3" s="1"/>
  <c r="AS44" i="3" s="1"/>
  <c r="AT44" i="3" s="1"/>
  <c r="AU44" i="3" s="1"/>
  <c r="AV44" i="3" s="1"/>
  <c r="AW44" i="3" s="1"/>
  <c r="AX44" i="3" s="1"/>
  <c r="AY44" i="3" s="1"/>
  <c r="AZ44" i="3" s="1"/>
  <c r="BA44" i="3" s="1"/>
  <c r="BB44" i="3" s="1"/>
  <c r="BC44" i="3" s="1"/>
  <c r="BD44" i="3" s="1"/>
  <c r="G46" i="3"/>
  <c r="H46" i="3" s="1"/>
  <c r="I46" i="3" s="1"/>
  <c r="J46" i="3" s="1"/>
  <c r="K46" i="3" s="1"/>
  <c r="L46" i="3" s="1"/>
  <c r="M46" i="3" s="1"/>
  <c r="N46" i="3" s="1"/>
  <c r="O46" i="3" s="1"/>
  <c r="P46" i="3" s="1"/>
  <c r="Q46" i="3" s="1"/>
  <c r="R46" i="3" s="1"/>
  <c r="S46" i="3" s="1"/>
  <c r="T46" i="3" s="1"/>
  <c r="U46" i="3" s="1"/>
  <c r="V46" i="3" s="1"/>
  <c r="W46" i="3" s="1"/>
  <c r="X46" i="3" s="1"/>
  <c r="Y46" i="3" s="1"/>
  <c r="Z46" i="3" s="1"/>
  <c r="AA46" i="3" s="1"/>
  <c r="AB46" i="3" s="1"/>
  <c r="AC46" i="3" s="1"/>
  <c r="AD46" i="3" s="1"/>
  <c r="AE46" i="3" s="1"/>
  <c r="AF46" i="3" s="1"/>
  <c r="AG46" i="3" s="1"/>
  <c r="AH46" i="3" s="1"/>
  <c r="AI46" i="3" s="1"/>
  <c r="AJ46" i="3" s="1"/>
  <c r="AK46" i="3" s="1"/>
  <c r="AL46" i="3" s="1"/>
  <c r="AM46" i="3" s="1"/>
  <c r="AN46" i="3" s="1"/>
  <c r="AO46" i="3" s="1"/>
  <c r="AP46" i="3" s="1"/>
  <c r="AQ46" i="3" s="1"/>
  <c r="AR46" i="3" s="1"/>
  <c r="AS46" i="3" s="1"/>
  <c r="AT46" i="3" s="1"/>
  <c r="AU46" i="3" s="1"/>
  <c r="AV46" i="3" s="1"/>
  <c r="AW46" i="3" s="1"/>
  <c r="AX46" i="3" s="1"/>
  <c r="AY46" i="3" s="1"/>
  <c r="AZ46" i="3" s="1"/>
  <c r="BA46" i="3" s="1"/>
  <c r="BB46" i="3" s="1"/>
  <c r="BC46" i="3" s="1"/>
  <c r="BD46" i="3" s="1"/>
  <c r="G49" i="3"/>
  <c r="H49" i="3" s="1"/>
  <c r="I49" i="3" s="1"/>
  <c r="J49" i="3" s="1"/>
  <c r="K49" i="3" s="1"/>
  <c r="L49" i="3" s="1"/>
  <c r="M49" i="3" s="1"/>
  <c r="N49" i="3" s="1"/>
  <c r="O49" i="3" s="1"/>
  <c r="P49" i="3" s="1"/>
  <c r="Q49" i="3" s="1"/>
  <c r="R49" i="3" s="1"/>
  <c r="S49" i="3" s="1"/>
  <c r="T49" i="3" s="1"/>
  <c r="U49" i="3" s="1"/>
  <c r="V49" i="3" s="1"/>
  <c r="W49" i="3" s="1"/>
  <c r="X49" i="3" s="1"/>
  <c r="Y49" i="3" s="1"/>
  <c r="Z49" i="3" s="1"/>
  <c r="AA49" i="3" s="1"/>
  <c r="AB49" i="3" s="1"/>
  <c r="AC49" i="3" s="1"/>
  <c r="AD49" i="3" s="1"/>
  <c r="AE49" i="3" s="1"/>
  <c r="AF49" i="3" s="1"/>
  <c r="AG49" i="3" s="1"/>
  <c r="AH49" i="3" s="1"/>
  <c r="AI49" i="3" s="1"/>
  <c r="AJ49" i="3" s="1"/>
  <c r="AK49" i="3" s="1"/>
  <c r="AL49" i="3" s="1"/>
  <c r="AM49" i="3" s="1"/>
  <c r="AN49" i="3" s="1"/>
  <c r="AO49" i="3" s="1"/>
  <c r="AP49" i="3" s="1"/>
  <c r="AQ49" i="3" s="1"/>
  <c r="AR49" i="3" s="1"/>
  <c r="AS49" i="3" s="1"/>
  <c r="AT49" i="3" s="1"/>
  <c r="AU49" i="3" s="1"/>
  <c r="AV49" i="3" s="1"/>
  <c r="AW49" i="3" s="1"/>
  <c r="AX49" i="3" s="1"/>
  <c r="AY49" i="3" s="1"/>
  <c r="AZ49" i="3" s="1"/>
  <c r="BA49" i="3" s="1"/>
  <c r="BB49" i="3" s="1"/>
  <c r="BC49" i="3" s="1"/>
  <c r="BD49" i="3" s="1"/>
  <c r="G26" i="3"/>
  <c r="H26" i="3" s="1"/>
  <c r="I26" i="3" s="1"/>
  <c r="J26" i="3" s="1"/>
  <c r="K26" i="3" s="1"/>
  <c r="L26" i="3" s="1"/>
  <c r="M26" i="3" s="1"/>
  <c r="N26" i="3" s="1"/>
  <c r="O26" i="3" s="1"/>
  <c r="P26" i="3" s="1"/>
  <c r="Q26" i="3" s="1"/>
  <c r="R26" i="3" s="1"/>
  <c r="S26" i="3" s="1"/>
  <c r="T26" i="3" s="1"/>
  <c r="U26" i="3" s="1"/>
  <c r="V26" i="3" s="1"/>
  <c r="W26" i="3" s="1"/>
  <c r="X26" i="3" s="1"/>
  <c r="Y26" i="3" s="1"/>
  <c r="Z26" i="3" s="1"/>
  <c r="AA26" i="3" s="1"/>
  <c r="AB26" i="3" s="1"/>
  <c r="AC26" i="3" s="1"/>
  <c r="AD26" i="3" s="1"/>
  <c r="AE26" i="3" s="1"/>
  <c r="AF26" i="3" s="1"/>
  <c r="AG26" i="3" s="1"/>
  <c r="AH26" i="3" s="1"/>
  <c r="AI26" i="3" s="1"/>
  <c r="AJ26" i="3" s="1"/>
  <c r="AK26" i="3" s="1"/>
  <c r="AL26" i="3" s="1"/>
  <c r="AM26" i="3" s="1"/>
  <c r="AN26" i="3" s="1"/>
  <c r="AO26" i="3" s="1"/>
  <c r="AP26" i="3" s="1"/>
  <c r="AQ26" i="3" s="1"/>
  <c r="AR26" i="3" s="1"/>
  <c r="AS26" i="3" s="1"/>
  <c r="AT26" i="3" s="1"/>
  <c r="AU26" i="3" s="1"/>
  <c r="AV26" i="3" s="1"/>
  <c r="AW26" i="3" s="1"/>
  <c r="AX26" i="3" s="1"/>
  <c r="AY26" i="3" s="1"/>
  <c r="AZ26" i="3" s="1"/>
  <c r="BA26" i="3" s="1"/>
  <c r="BB26" i="3" s="1"/>
  <c r="BC26" i="3" s="1"/>
  <c r="BD26" i="3" s="1"/>
  <c r="G11" i="3"/>
  <c r="H11" i="3" s="1"/>
  <c r="I11" i="3" s="1"/>
  <c r="J11" i="3" s="1"/>
  <c r="K11" i="3" s="1"/>
  <c r="L11" i="3" s="1"/>
  <c r="M11" i="3" s="1"/>
  <c r="N11" i="3" s="1"/>
  <c r="O11" i="3" s="1"/>
  <c r="P11" i="3" s="1"/>
  <c r="Q11" i="3" s="1"/>
  <c r="R11" i="3" s="1"/>
  <c r="S11" i="3" s="1"/>
  <c r="T11" i="3" s="1"/>
  <c r="U11" i="3" s="1"/>
  <c r="V11" i="3" s="1"/>
  <c r="W11" i="3" s="1"/>
  <c r="X11" i="3" s="1"/>
  <c r="Y11" i="3" s="1"/>
  <c r="Z11" i="3" s="1"/>
  <c r="AA11" i="3" s="1"/>
  <c r="AB11" i="3" s="1"/>
  <c r="AC11" i="3" s="1"/>
  <c r="AD11" i="3" s="1"/>
  <c r="AE11" i="3" s="1"/>
  <c r="AF11" i="3" s="1"/>
  <c r="AG11" i="3" s="1"/>
  <c r="AH11" i="3" s="1"/>
  <c r="AI11" i="3" s="1"/>
  <c r="AJ11" i="3" s="1"/>
  <c r="AK11" i="3" s="1"/>
  <c r="AL11" i="3" s="1"/>
  <c r="AM11" i="3" s="1"/>
  <c r="AN11" i="3" s="1"/>
  <c r="AO11" i="3" s="1"/>
  <c r="AP11" i="3" s="1"/>
  <c r="AQ11" i="3" s="1"/>
  <c r="AR11" i="3" s="1"/>
  <c r="AS11" i="3" s="1"/>
  <c r="AT11" i="3" s="1"/>
  <c r="AU11" i="3" s="1"/>
  <c r="AV11" i="3" s="1"/>
  <c r="AW11" i="3" s="1"/>
  <c r="AX11" i="3" s="1"/>
  <c r="AY11" i="3" s="1"/>
  <c r="AZ11" i="3" s="1"/>
  <c r="BA11" i="3" s="1"/>
  <c r="BB11" i="3" s="1"/>
  <c r="BC11" i="3" s="1"/>
  <c r="BD11" i="3" s="1"/>
  <c r="G160" i="3"/>
  <c r="H160" i="3" s="1"/>
  <c r="I160" i="3" s="1"/>
  <c r="J160" i="3" s="1"/>
  <c r="K160" i="3" s="1"/>
  <c r="L160" i="3" s="1"/>
  <c r="M160" i="3" s="1"/>
  <c r="N160" i="3" s="1"/>
  <c r="O160" i="3" s="1"/>
  <c r="P160" i="3" s="1"/>
  <c r="Q160" i="3" s="1"/>
  <c r="R160" i="3" s="1"/>
  <c r="S160" i="3" s="1"/>
  <c r="T160" i="3" s="1"/>
  <c r="U160" i="3" s="1"/>
  <c r="V160" i="3" s="1"/>
  <c r="W160" i="3" s="1"/>
  <c r="X160" i="3" s="1"/>
  <c r="Y160" i="3" s="1"/>
  <c r="Z160" i="3" s="1"/>
  <c r="AA160" i="3" s="1"/>
  <c r="AB160" i="3" s="1"/>
  <c r="AC160" i="3" s="1"/>
  <c r="AD160" i="3" s="1"/>
  <c r="AE160" i="3" s="1"/>
  <c r="AF160" i="3" s="1"/>
  <c r="AG160" i="3" s="1"/>
  <c r="AH160" i="3" s="1"/>
  <c r="AI160" i="3" s="1"/>
  <c r="AJ160" i="3" s="1"/>
  <c r="AK160" i="3" s="1"/>
  <c r="AL160" i="3" s="1"/>
  <c r="AM160" i="3" s="1"/>
  <c r="AN160" i="3" s="1"/>
  <c r="AO160" i="3" s="1"/>
  <c r="AP160" i="3" s="1"/>
  <c r="AQ160" i="3" s="1"/>
  <c r="AR160" i="3" s="1"/>
  <c r="AS160" i="3" s="1"/>
  <c r="AT160" i="3" s="1"/>
  <c r="AU160" i="3" s="1"/>
  <c r="AV160" i="3" s="1"/>
  <c r="AW160" i="3" s="1"/>
  <c r="AX160" i="3" s="1"/>
  <c r="AY160" i="3" s="1"/>
  <c r="AZ160" i="3" s="1"/>
  <c r="BA160" i="3" s="1"/>
  <c r="BB160" i="3" s="1"/>
  <c r="BC160" i="3" s="1"/>
  <c r="BD160" i="3" s="1"/>
  <c r="G90" i="3"/>
  <c r="H90" i="3" s="1"/>
  <c r="I90" i="3" s="1"/>
  <c r="J90" i="3" s="1"/>
  <c r="K90" i="3" s="1"/>
  <c r="L90" i="3" s="1"/>
  <c r="M90" i="3" s="1"/>
  <c r="N90" i="3" s="1"/>
  <c r="O90" i="3" s="1"/>
  <c r="P90" i="3" s="1"/>
  <c r="Q90" i="3" s="1"/>
  <c r="R90" i="3" s="1"/>
  <c r="S90" i="3" s="1"/>
  <c r="T90" i="3" s="1"/>
  <c r="U90" i="3" s="1"/>
  <c r="V90" i="3" s="1"/>
  <c r="W90" i="3" s="1"/>
  <c r="X90" i="3" s="1"/>
  <c r="Y90" i="3" s="1"/>
  <c r="Z90" i="3" s="1"/>
  <c r="AA90" i="3" s="1"/>
  <c r="AB90" i="3" s="1"/>
  <c r="AC90" i="3" s="1"/>
  <c r="AD90" i="3" s="1"/>
  <c r="AE90" i="3" s="1"/>
  <c r="AF90" i="3" s="1"/>
  <c r="AG90" i="3" s="1"/>
  <c r="AH90" i="3" s="1"/>
  <c r="AI90" i="3" s="1"/>
  <c r="AJ90" i="3" s="1"/>
  <c r="AK90" i="3" s="1"/>
  <c r="AL90" i="3" s="1"/>
  <c r="AM90" i="3" s="1"/>
  <c r="AN90" i="3" s="1"/>
  <c r="AO90" i="3" s="1"/>
  <c r="AP90" i="3" s="1"/>
  <c r="AQ90" i="3" s="1"/>
  <c r="AR90" i="3" s="1"/>
  <c r="AS90" i="3" s="1"/>
  <c r="AT90" i="3" s="1"/>
  <c r="AU90" i="3" s="1"/>
  <c r="AV90" i="3" s="1"/>
  <c r="AW90" i="3" s="1"/>
  <c r="AX90" i="3" s="1"/>
  <c r="AY90" i="3" s="1"/>
  <c r="AZ90" i="3" s="1"/>
  <c r="BA90" i="3" s="1"/>
  <c r="BB90" i="3" s="1"/>
  <c r="BC90" i="3" s="1"/>
  <c r="BD90" i="3" s="1"/>
  <c r="G157" i="3"/>
  <c r="H157" i="3" s="1"/>
  <c r="I157" i="3" s="1"/>
  <c r="J157" i="3" s="1"/>
  <c r="K157" i="3" s="1"/>
  <c r="L157" i="3" s="1"/>
  <c r="M157" i="3" s="1"/>
  <c r="N157" i="3" s="1"/>
  <c r="O157" i="3" s="1"/>
  <c r="P157" i="3" s="1"/>
  <c r="Q157" i="3" s="1"/>
  <c r="R157" i="3" s="1"/>
  <c r="S157" i="3" s="1"/>
  <c r="T157" i="3" s="1"/>
  <c r="U157" i="3" s="1"/>
  <c r="V157" i="3" s="1"/>
  <c r="W157" i="3" s="1"/>
  <c r="X157" i="3" s="1"/>
  <c r="Y157" i="3" s="1"/>
  <c r="Z157" i="3" s="1"/>
  <c r="AA157" i="3" s="1"/>
  <c r="AB157" i="3" s="1"/>
  <c r="AC157" i="3" s="1"/>
  <c r="AD157" i="3" s="1"/>
  <c r="AE157" i="3" s="1"/>
  <c r="AF157" i="3" s="1"/>
  <c r="AG157" i="3" s="1"/>
  <c r="AH157" i="3" s="1"/>
  <c r="AI157" i="3" s="1"/>
  <c r="AJ157" i="3" s="1"/>
  <c r="AK157" i="3" s="1"/>
  <c r="AL157" i="3" s="1"/>
  <c r="AM157" i="3" s="1"/>
  <c r="AN157" i="3" s="1"/>
  <c r="AO157" i="3" s="1"/>
  <c r="AP157" i="3" s="1"/>
  <c r="AQ157" i="3" s="1"/>
  <c r="AR157" i="3" s="1"/>
  <c r="AS157" i="3" s="1"/>
  <c r="AT157" i="3" s="1"/>
  <c r="AU157" i="3" s="1"/>
  <c r="AV157" i="3" s="1"/>
  <c r="AW157" i="3" s="1"/>
  <c r="AX157" i="3" s="1"/>
  <c r="AY157" i="3" s="1"/>
  <c r="AZ157" i="3" s="1"/>
  <c r="BA157" i="3" s="1"/>
  <c r="BB157" i="3" s="1"/>
  <c r="BC157" i="3" s="1"/>
  <c r="BD157" i="3" s="1"/>
  <c r="G152" i="3"/>
  <c r="H152" i="3" s="1"/>
  <c r="I152" i="3" s="1"/>
  <c r="J152" i="3" s="1"/>
  <c r="K152" i="3" s="1"/>
  <c r="L152" i="3" s="1"/>
  <c r="M152" i="3" s="1"/>
  <c r="N152" i="3" s="1"/>
  <c r="O152" i="3" s="1"/>
  <c r="P152" i="3" s="1"/>
  <c r="Q152" i="3" s="1"/>
  <c r="R152" i="3" s="1"/>
  <c r="S152" i="3" s="1"/>
  <c r="T152" i="3" s="1"/>
  <c r="U152" i="3" s="1"/>
  <c r="V152" i="3" s="1"/>
  <c r="W152" i="3" s="1"/>
  <c r="X152" i="3" s="1"/>
  <c r="Y152" i="3" s="1"/>
  <c r="Z152" i="3" s="1"/>
  <c r="AA152" i="3" s="1"/>
  <c r="AB152" i="3" s="1"/>
  <c r="AC152" i="3" s="1"/>
  <c r="AD152" i="3" s="1"/>
  <c r="AE152" i="3" s="1"/>
  <c r="AF152" i="3" s="1"/>
  <c r="AG152" i="3" s="1"/>
  <c r="AH152" i="3" s="1"/>
  <c r="AI152" i="3" s="1"/>
  <c r="AJ152" i="3" s="1"/>
  <c r="AK152" i="3" s="1"/>
  <c r="AL152" i="3" s="1"/>
  <c r="AM152" i="3" s="1"/>
  <c r="AN152" i="3" s="1"/>
  <c r="AO152" i="3" s="1"/>
  <c r="AP152" i="3" s="1"/>
  <c r="AQ152" i="3" s="1"/>
  <c r="AR152" i="3" s="1"/>
  <c r="AS152" i="3" s="1"/>
  <c r="AT152" i="3" s="1"/>
  <c r="AU152" i="3" s="1"/>
  <c r="AV152" i="3" s="1"/>
  <c r="AW152" i="3" s="1"/>
  <c r="AX152" i="3" s="1"/>
  <c r="AY152" i="3" s="1"/>
  <c r="AZ152" i="3" s="1"/>
  <c r="BA152" i="3" s="1"/>
  <c r="BB152" i="3" s="1"/>
  <c r="BC152" i="3" s="1"/>
  <c r="BD152" i="3" s="1"/>
  <c r="G137" i="3"/>
  <c r="H137" i="3" s="1"/>
  <c r="I137" i="3" s="1"/>
  <c r="J137" i="3" s="1"/>
  <c r="K137" i="3" s="1"/>
  <c r="L137" i="3" s="1"/>
  <c r="M137" i="3" s="1"/>
  <c r="N137" i="3" s="1"/>
  <c r="O137" i="3" s="1"/>
  <c r="P137" i="3" s="1"/>
  <c r="Q137" i="3" s="1"/>
  <c r="R137" i="3" s="1"/>
  <c r="S137" i="3" s="1"/>
  <c r="T137" i="3" s="1"/>
  <c r="U137" i="3" s="1"/>
  <c r="V137" i="3" s="1"/>
  <c r="W137" i="3" s="1"/>
  <c r="X137" i="3" s="1"/>
  <c r="Y137" i="3" s="1"/>
  <c r="Z137" i="3" s="1"/>
  <c r="AA137" i="3" s="1"/>
  <c r="AB137" i="3" s="1"/>
  <c r="AC137" i="3" s="1"/>
  <c r="AD137" i="3" s="1"/>
  <c r="AE137" i="3" s="1"/>
  <c r="AF137" i="3" s="1"/>
  <c r="AG137" i="3" s="1"/>
  <c r="AH137" i="3" s="1"/>
  <c r="AI137" i="3" s="1"/>
  <c r="AJ137" i="3" s="1"/>
  <c r="AK137" i="3" s="1"/>
  <c r="AL137" i="3" s="1"/>
  <c r="AM137" i="3" s="1"/>
  <c r="AN137" i="3" s="1"/>
  <c r="AO137" i="3" s="1"/>
  <c r="AP137" i="3" s="1"/>
  <c r="AQ137" i="3" s="1"/>
  <c r="AR137" i="3" s="1"/>
  <c r="AS137" i="3" s="1"/>
  <c r="AT137" i="3" s="1"/>
  <c r="AU137" i="3" s="1"/>
  <c r="AV137" i="3" s="1"/>
  <c r="AW137" i="3" s="1"/>
  <c r="AX137" i="3" s="1"/>
  <c r="AY137" i="3" s="1"/>
  <c r="AZ137" i="3" s="1"/>
  <c r="BA137" i="3" s="1"/>
  <c r="BB137" i="3" s="1"/>
  <c r="BC137" i="3" s="1"/>
  <c r="BD137" i="3" s="1"/>
  <c r="G102" i="3"/>
  <c r="H102" i="3" s="1"/>
  <c r="I102" i="3" s="1"/>
  <c r="J102" i="3" s="1"/>
  <c r="K102" i="3" s="1"/>
  <c r="L102" i="3" s="1"/>
  <c r="M102" i="3" s="1"/>
  <c r="N102" i="3" s="1"/>
  <c r="O102" i="3" s="1"/>
  <c r="P102" i="3" s="1"/>
  <c r="Q102" i="3" s="1"/>
  <c r="R102" i="3" s="1"/>
  <c r="S102" i="3" s="1"/>
  <c r="T102" i="3" s="1"/>
  <c r="U102" i="3" s="1"/>
  <c r="V102" i="3" s="1"/>
  <c r="W102" i="3" s="1"/>
  <c r="X102" i="3" s="1"/>
  <c r="Y102" i="3" s="1"/>
  <c r="Z102" i="3" s="1"/>
  <c r="AA102" i="3" s="1"/>
  <c r="AB102" i="3" s="1"/>
  <c r="AC102" i="3" s="1"/>
  <c r="AD102" i="3" s="1"/>
  <c r="AE102" i="3" s="1"/>
  <c r="AF102" i="3" s="1"/>
  <c r="AG102" i="3" s="1"/>
  <c r="AH102" i="3" s="1"/>
  <c r="AI102" i="3" s="1"/>
  <c r="AJ102" i="3" s="1"/>
  <c r="AK102" i="3" s="1"/>
  <c r="AL102" i="3" s="1"/>
  <c r="AM102" i="3" s="1"/>
  <c r="AN102" i="3" s="1"/>
  <c r="AO102" i="3" s="1"/>
  <c r="AP102" i="3" s="1"/>
  <c r="AQ102" i="3" s="1"/>
  <c r="AR102" i="3" s="1"/>
  <c r="AS102" i="3" s="1"/>
  <c r="AT102" i="3" s="1"/>
  <c r="AU102" i="3" s="1"/>
  <c r="AV102" i="3" s="1"/>
  <c r="AW102" i="3" s="1"/>
  <c r="AX102" i="3" s="1"/>
  <c r="AY102" i="3" s="1"/>
  <c r="AZ102" i="3" s="1"/>
  <c r="BA102" i="3" s="1"/>
  <c r="BB102" i="3" s="1"/>
  <c r="BC102" i="3" s="1"/>
  <c r="BD102" i="3" s="1"/>
  <c r="G128" i="3"/>
  <c r="H128" i="3" s="1"/>
  <c r="I128" i="3" s="1"/>
  <c r="J128" i="3" s="1"/>
  <c r="K128" i="3" s="1"/>
  <c r="L128" i="3" s="1"/>
  <c r="M128" i="3" s="1"/>
  <c r="N128" i="3" s="1"/>
  <c r="O128" i="3" s="1"/>
  <c r="P128" i="3" s="1"/>
  <c r="Q128" i="3" s="1"/>
  <c r="R128" i="3" s="1"/>
  <c r="S128" i="3" s="1"/>
  <c r="T128" i="3" s="1"/>
  <c r="U128" i="3" s="1"/>
  <c r="V128" i="3" s="1"/>
  <c r="W128" i="3" s="1"/>
  <c r="X128" i="3" s="1"/>
  <c r="Y128" i="3" s="1"/>
  <c r="Z128" i="3" s="1"/>
  <c r="AA128" i="3" s="1"/>
  <c r="AB128" i="3" s="1"/>
  <c r="AC128" i="3" s="1"/>
  <c r="AD128" i="3" s="1"/>
  <c r="AE128" i="3" s="1"/>
  <c r="AF128" i="3" s="1"/>
  <c r="AG128" i="3" s="1"/>
  <c r="AH128" i="3" s="1"/>
  <c r="AI128" i="3" s="1"/>
  <c r="AJ128" i="3" s="1"/>
  <c r="AK128" i="3" s="1"/>
  <c r="AL128" i="3" s="1"/>
  <c r="AM128" i="3" s="1"/>
  <c r="AN128" i="3" s="1"/>
  <c r="AO128" i="3" s="1"/>
  <c r="AP128" i="3" s="1"/>
  <c r="AQ128" i="3" s="1"/>
  <c r="AR128" i="3" s="1"/>
  <c r="AS128" i="3" s="1"/>
  <c r="AT128" i="3" s="1"/>
  <c r="AU128" i="3" s="1"/>
  <c r="AV128" i="3" s="1"/>
  <c r="AW128" i="3" s="1"/>
  <c r="AX128" i="3" s="1"/>
  <c r="AY128" i="3" s="1"/>
  <c r="AZ128" i="3" s="1"/>
  <c r="BA128" i="3" s="1"/>
  <c r="BB128" i="3" s="1"/>
  <c r="BC128" i="3" s="1"/>
  <c r="BD128" i="3" s="1"/>
  <c r="G100" i="3"/>
  <c r="H100" i="3" s="1"/>
  <c r="I100" i="3" s="1"/>
  <c r="J100" i="3" s="1"/>
  <c r="K100" i="3" s="1"/>
  <c r="L100" i="3" s="1"/>
  <c r="M100" i="3" s="1"/>
  <c r="N100" i="3" s="1"/>
  <c r="O100" i="3" s="1"/>
  <c r="P100" i="3" s="1"/>
  <c r="Q100" i="3" s="1"/>
  <c r="R100" i="3" s="1"/>
  <c r="S100" i="3" s="1"/>
  <c r="T100" i="3" s="1"/>
  <c r="U100" i="3" s="1"/>
  <c r="V100" i="3" s="1"/>
  <c r="W100" i="3" s="1"/>
  <c r="X100" i="3" s="1"/>
  <c r="Y100" i="3" s="1"/>
  <c r="Z100" i="3" s="1"/>
  <c r="AA100" i="3" s="1"/>
  <c r="AB100" i="3" s="1"/>
  <c r="AC100" i="3" s="1"/>
  <c r="AD100" i="3" s="1"/>
  <c r="AE100" i="3" s="1"/>
  <c r="AF100" i="3" s="1"/>
  <c r="AG100" i="3" s="1"/>
  <c r="AH100" i="3" s="1"/>
  <c r="AI100" i="3" s="1"/>
  <c r="AJ100" i="3" s="1"/>
  <c r="AK100" i="3" s="1"/>
  <c r="AL100" i="3" s="1"/>
  <c r="AM100" i="3" s="1"/>
  <c r="AN100" i="3" s="1"/>
  <c r="AO100" i="3" s="1"/>
  <c r="AP100" i="3" s="1"/>
  <c r="AQ100" i="3" s="1"/>
  <c r="AR100" i="3" s="1"/>
  <c r="AS100" i="3" s="1"/>
  <c r="AT100" i="3" s="1"/>
  <c r="AU100" i="3" s="1"/>
  <c r="AV100" i="3" s="1"/>
  <c r="AW100" i="3" s="1"/>
  <c r="AX100" i="3" s="1"/>
  <c r="AY100" i="3" s="1"/>
  <c r="AZ100" i="3" s="1"/>
  <c r="BA100" i="3" s="1"/>
  <c r="BB100" i="3" s="1"/>
  <c r="BC100" i="3" s="1"/>
  <c r="BD100" i="3" s="1"/>
  <c r="G69" i="3"/>
  <c r="H69" i="3" s="1"/>
  <c r="I69" i="3" s="1"/>
  <c r="J69" i="3" s="1"/>
  <c r="K69" i="3" s="1"/>
  <c r="L69" i="3" s="1"/>
  <c r="M69" i="3" s="1"/>
  <c r="N69" i="3" s="1"/>
  <c r="O69" i="3" s="1"/>
  <c r="P69" i="3" s="1"/>
  <c r="Q69" i="3" s="1"/>
  <c r="R69" i="3" s="1"/>
  <c r="S69" i="3" s="1"/>
  <c r="T69" i="3" s="1"/>
  <c r="U69" i="3" s="1"/>
  <c r="V69" i="3" s="1"/>
  <c r="W69" i="3" s="1"/>
  <c r="X69" i="3" s="1"/>
  <c r="Y69" i="3" s="1"/>
  <c r="Z69" i="3" s="1"/>
  <c r="AA69" i="3" s="1"/>
  <c r="AB69" i="3" s="1"/>
  <c r="AC69" i="3" s="1"/>
  <c r="AD69" i="3" s="1"/>
  <c r="AE69" i="3" s="1"/>
  <c r="AF69" i="3" s="1"/>
  <c r="AG69" i="3" s="1"/>
  <c r="AH69" i="3" s="1"/>
  <c r="AI69" i="3" s="1"/>
  <c r="AJ69" i="3" s="1"/>
  <c r="AK69" i="3" s="1"/>
  <c r="AL69" i="3" s="1"/>
  <c r="AM69" i="3" s="1"/>
  <c r="AN69" i="3" s="1"/>
  <c r="AO69" i="3" s="1"/>
  <c r="AP69" i="3" s="1"/>
  <c r="AQ69" i="3" s="1"/>
  <c r="AR69" i="3" s="1"/>
  <c r="AS69" i="3" s="1"/>
  <c r="AT69" i="3" s="1"/>
  <c r="AU69" i="3" s="1"/>
  <c r="AV69" i="3" s="1"/>
  <c r="AW69" i="3" s="1"/>
  <c r="AX69" i="3" s="1"/>
  <c r="AY69" i="3" s="1"/>
  <c r="AZ69" i="3" s="1"/>
  <c r="BA69" i="3" s="1"/>
  <c r="BB69" i="3" s="1"/>
  <c r="BC69" i="3" s="1"/>
  <c r="BD69" i="3" s="1"/>
  <c r="G89" i="3"/>
  <c r="H89" i="3" s="1"/>
  <c r="I89" i="3" s="1"/>
  <c r="J89" i="3" s="1"/>
  <c r="K89" i="3" s="1"/>
  <c r="L89" i="3" s="1"/>
  <c r="M89" i="3" s="1"/>
  <c r="N89" i="3" s="1"/>
  <c r="O89" i="3" s="1"/>
  <c r="P89" i="3" s="1"/>
  <c r="Q89" i="3" s="1"/>
  <c r="R89" i="3" s="1"/>
  <c r="S89" i="3" s="1"/>
  <c r="T89" i="3" s="1"/>
  <c r="U89" i="3" s="1"/>
  <c r="V89" i="3" s="1"/>
  <c r="W89" i="3" s="1"/>
  <c r="X89" i="3" s="1"/>
  <c r="Y89" i="3" s="1"/>
  <c r="Z89" i="3" s="1"/>
  <c r="AA89" i="3" s="1"/>
  <c r="AB89" i="3" s="1"/>
  <c r="AC89" i="3" s="1"/>
  <c r="AD89" i="3" s="1"/>
  <c r="AE89" i="3" s="1"/>
  <c r="AF89" i="3" s="1"/>
  <c r="AG89" i="3" s="1"/>
  <c r="AH89" i="3" s="1"/>
  <c r="AI89" i="3" s="1"/>
  <c r="AJ89" i="3" s="1"/>
  <c r="AK89" i="3" s="1"/>
  <c r="AL89" i="3" s="1"/>
  <c r="AM89" i="3" s="1"/>
  <c r="AN89" i="3" s="1"/>
  <c r="AO89" i="3" s="1"/>
  <c r="AP89" i="3" s="1"/>
  <c r="AQ89" i="3" s="1"/>
  <c r="AR89" i="3" s="1"/>
  <c r="AS89" i="3" s="1"/>
  <c r="AT89" i="3" s="1"/>
  <c r="AU89" i="3" s="1"/>
  <c r="AV89" i="3" s="1"/>
  <c r="AW89" i="3" s="1"/>
  <c r="AX89" i="3" s="1"/>
  <c r="AY89" i="3" s="1"/>
  <c r="AZ89" i="3" s="1"/>
  <c r="BA89" i="3" s="1"/>
  <c r="BB89" i="3" s="1"/>
  <c r="BC89" i="3" s="1"/>
  <c r="BD89" i="3" s="1"/>
  <c r="G73" i="3"/>
  <c r="H73" i="3" s="1"/>
  <c r="I73" i="3" s="1"/>
  <c r="J73" i="3" s="1"/>
  <c r="K73" i="3" s="1"/>
  <c r="L73" i="3" s="1"/>
  <c r="M73" i="3" s="1"/>
  <c r="N73" i="3" s="1"/>
  <c r="O73" i="3" s="1"/>
  <c r="P73" i="3" s="1"/>
  <c r="Q73" i="3" s="1"/>
  <c r="R73" i="3" s="1"/>
  <c r="S73" i="3" s="1"/>
  <c r="T73" i="3" s="1"/>
  <c r="U73" i="3" s="1"/>
  <c r="V73" i="3" s="1"/>
  <c r="W73" i="3" s="1"/>
  <c r="X73" i="3" s="1"/>
  <c r="Y73" i="3" s="1"/>
  <c r="Z73" i="3" s="1"/>
  <c r="AA73" i="3" s="1"/>
  <c r="AB73" i="3" s="1"/>
  <c r="AC73" i="3" s="1"/>
  <c r="AD73" i="3" s="1"/>
  <c r="AE73" i="3" s="1"/>
  <c r="AF73" i="3" s="1"/>
  <c r="AG73" i="3" s="1"/>
  <c r="AH73" i="3" s="1"/>
  <c r="AI73" i="3" s="1"/>
  <c r="AJ73" i="3" s="1"/>
  <c r="AK73" i="3" s="1"/>
  <c r="AL73" i="3" s="1"/>
  <c r="AM73" i="3" s="1"/>
  <c r="AN73" i="3" s="1"/>
  <c r="AO73" i="3" s="1"/>
  <c r="AP73" i="3" s="1"/>
  <c r="AQ73" i="3" s="1"/>
  <c r="AR73" i="3" s="1"/>
  <c r="AS73" i="3" s="1"/>
  <c r="AT73" i="3" s="1"/>
  <c r="AU73" i="3" s="1"/>
  <c r="AV73" i="3" s="1"/>
  <c r="AW73" i="3" s="1"/>
  <c r="AX73" i="3" s="1"/>
  <c r="AY73" i="3" s="1"/>
  <c r="AZ73" i="3" s="1"/>
  <c r="BA73" i="3" s="1"/>
  <c r="BB73" i="3" s="1"/>
  <c r="BC73" i="3" s="1"/>
  <c r="BD73" i="3" s="1"/>
  <c r="G65" i="3"/>
  <c r="H65" i="3" s="1"/>
  <c r="I65" i="3" s="1"/>
  <c r="J65" i="3" s="1"/>
  <c r="K65" i="3" s="1"/>
  <c r="L65" i="3" s="1"/>
  <c r="M65" i="3" s="1"/>
  <c r="N65" i="3" s="1"/>
  <c r="O65" i="3" s="1"/>
  <c r="P65" i="3" s="1"/>
  <c r="Q65" i="3" s="1"/>
  <c r="R65" i="3" s="1"/>
  <c r="S65" i="3" s="1"/>
  <c r="T65" i="3" s="1"/>
  <c r="U65" i="3" s="1"/>
  <c r="V65" i="3" s="1"/>
  <c r="W65" i="3" s="1"/>
  <c r="X65" i="3" s="1"/>
  <c r="Y65" i="3" s="1"/>
  <c r="Z65" i="3" s="1"/>
  <c r="AA65" i="3" s="1"/>
  <c r="AB65" i="3" s="1"/>
  <c r="AC65" i="3" s="1"/>
  <c r="AD65" i="3" s="1"/>
  <c r="AE65" i="3" s="1"/>
  <c r="AF65" i="3" s="1"/>
  <c r="AG65" i="3" s="1"/>
  <c r="AH65" i="3" s="1"/>
  <c r="AI65" i="3" s="1"/>
  <c r="AJ65" i="3" s="1"/>
  <c r="AK65" i="3" s="1"/>
  <c r="AL65" i="3" s="1"/>
  <c r="AM65" i="3" s="1"/>
  <c r="AN65" i="3" s="1"/>
  <c r="AO65" i="3" s="1"/>
  <c r="AP65" i="3" s="1"/>
  <c r="AQ65" i="3" s="1"/>
  <c r="AR65" i="3" s="1"/>
  <c r="AS65" i="3" s="1"/>
  <c r="AT65" i="3" s="1"/>
  <c r="AU65" i="3" s="1"/>
  <c r="AV65" i="3" s="1"/>
  <c r="AW65" i="3" s="1"/>
  <c r="AX65" i="3" s="1"/>
  <c r="AY65" i="3" s="1"/>
  <c r="AZ65" i="3" s="1"/>
  <c r="BA65" i="3" s="1"/>
  <c r="BB65" i="3" s="1"/>
  <c r="BC65" i="3" s="1"/>
  <c r="BD65" i="3" s="1"/>
  <c r="G20" i="3"/>
  <c r="H20" i="3" s="1"/>
  <c r="I20" i="3" s="1"/>
  <c r="J20" i="3" s="1"/>
  <c r="K20" i="3" s="1"/>
  <c r="L20" i="3" s="1"/>
  <c r="M20" i="3" s="1"/>
  <c r="N20" i="3" s="1"/>
  <c r="O20" i="3" s="1"/>
  <c r="P20" i="3" s="1"/>
  <c r="Q20" i="3" s="1"/>
  <c r="R20" i="3" s="1"/>
  <c r="S20" i="3" s="1"/>
  <c r="T20" i="3" s="1"/>
  <c r="U20" i="3" s="1"/>
  <c r="V20" i="3" s="1"/>
  <c r="W20" i="3" s="1"/>
  <c r="X20" i="3" s="1"/>
  <c r="Y20" i="3" s="1"/>
  <c r="Z20" i="3" s="1"/>
  <c r="AA20" i="3" s="1"/>
  <c r="AB20" i="3" s="1"/>
  <c r="AC20" i="3" s="1"/>
  <c r="AD20" i="3" s="1"/>
  <c r="AE20" i="3" s="1"/>
  <c r="AF20" i="3" s="1"/>
  <c r="AG20" i="3" s="1"/>
  <c r="AH20" i="3" s="1"/>
  <c r="AI20" i="3" s="1"/>
  <c r="AJ20" i="3" s="1"/>
  <c r="AK20" i="3" s="1"/>
  <c r="AL20" i="3" s="1"/>
  <c r="AM20" i="3" s="1"/>
  <c r="AN20" i="3" s="1"/>
  <c r="AO20" i="3" s="1"/>
  <c r="AP20" i="3" s="1"/>
  <c r="AQ20" i="3" s="1"/>
  <c r="AR20" i="3" s="1"/>
  <c r="AS20" i="3" s="1"/>
  <c r="AT20" i="3" s="1"/>
  <c r="AU20" i="3" s="1"/>
  <c r="AV20" i="3" s="1"/>
  <c r="AW20" i="3" s="1"/>
  <c r="AX20" i="3" s="1"/>
  <c r="AY20" i="3" s="1"/>
  <c r="AZ20" i="3" s="1"/>
  <c r="BA20" i="3" s="1"/>
  <c r="BB20" i="3" s="1"/>
  <c r="BC20" i="3" s="1"/>
  <c r="BD20" i="3" s="1"/>
  <c r="G39" i="3"/>
  <c r="H39" i="3" s="1"/>
  <c r="I39" i="3" s="1"/>
  <c r="J39" i="3" s="1"/>
  <c r="K39" i="3" s="1"/>
  <c r="L39" i="3" s="1"/>
  <c r="M39" i="3" s="1"/>
  <c r="N39" i="3" s="1"/>
  <c r="O39" i="3" s="1"/>
  <c r="P39" i="3" s="1"/>
  <c r="Q39" i="3" s="1"/>
  <c r="R39" i="3" s="1"/>
  <c r="S39" i="3" s="1"/>
  <c r="T39" i="3" s="1"/>
  <c r="U39" i="3" s="1"/>
  <c r="V39" i="3" s="1"/>
  <c r="W39" i="3" s="1"/>
  <c r="X39" i="3" s="1"/>
  <c r="Y39" i="3" s="1"/>
  <c r="Z39" i="3" s="1"/>
  <c r="AA39" i="3" s="1"/>
  <c r="AB39" i="3" s="1"/>
  <c r="AC39" i="3" s="1"/>
  <c r="AD39" i="3" s="1"/>
  <c r="AE39" i="3" s="1"/>
  <c r="AF39" i="3" s="1"/>
  <c r="AG39" i="3" s="1"/>
  <c r="AH39" i="3" s="1"/>
  <c r="AI39" i="3" s="1"/>
  <c r="AJ39" i="3" s="1"/>
  <c r="AK39" i="3" s="1"/>
  <c r="AL39" i="3" s="1"/>
  <c r="AM39" i="3" s="1"/>
  <c r="AN39" i="3" s="1"/>
  <c r="AO39" i="3" s="1"/>
  <c r="AP39" i="3" s="1"/>
  <c r="AQ39" i="3" s="1"/>
  <c r="AR39" i="3" s="1"/>
  <c r="AS39" i="3" s="1"/>
  <c r="AT39" i="3" s="1"/>
  <c r="AU39" i="3" s="1"/>
  <c r="AV39" i="3" s="1"/>
  <c r="AW39" i="3" s="1"/>
  <c r="AX39" i="3" s="1"/>
  <c r="AY39" i="3" s="1"/>
  <c r="AZ39" i="3" s="1"/>
  <c r="BA39" i="3" s="1"/>
  <c r="BB39" i="3" s="1"/>
  <c r="BC39" i="3" s="1"/>
  <c r="BD39" i="3" s="1"/>
  <c r="G22" i="3"/>
  <c r="H22" i="3" s="1"/>
  <c r="I22" i="3" s="1"/>
  <c r="J22" i="3" s="1"/>
  <c r="K22" i="3" s="1"/>
  <c r="L22" i="3" s="1"/>
  <c r="M22" i="3" s="1"/>
  <c r="N22" i="3" s="1"/>
  <c r="O22" i="3" s="1"/>
  <c r="P22" i="3" s="1"/>
  <c r="Q22" i="3" s="1"/>
  <c r="R22" i="3" s="1"/>
  <c r="S22" i="3" s="1"/>
  <c r="T22" i="3" s="1"/>
  <c r="U22" i="3" s="1"/>
  <c r="V22" i="3" s="1"/>
  <c r="W22" i="3" s="1"/>
  <c r="X22" i="3" s="1"/>
  <c r="Y22" i="3" s="1"/>
  <c r="Z22" i="3" s="1"/>
  <c r="AA22" i="3" s="1"/>
  <c r="AB22" i="3" s="1"/>
  <c r="AC22" i="3" s="1"/>
  <c r="AD22" i="3" s="1"/>
  <c r="AE22" i="3" s="1"/>
  <c r="AF22" i="3" s="1"/>
  <c r="AG22" i="3" s="1"/>
  <c r="AH22" i="3" s="1"/>
  <c r="AI22" i="3" s="1"/>
  <c r="AJ22" i="3" s="1"/>
  <c r="AK22" i="3" s="1"/>
  <c r="AL22" i="3" s="1"/>
  <c r="AM22" i="3" s="1"/>
  <c r="AN22" i="3" s="1"/>
  <c r="AO22" i="3" s="1"/>
  <c r="AP22" i="3" s="1"/>
  <c r="AQ22" i="3" s="1"/>
  <c r="AR22" i="3" s="1"/>
  <c r="AS22" i="3" s="1"/>
  <c r="AT22" i="3" s="1"/>
  <c r="AU22" i="3" s="1"/>
  <c r="AV22" i="3" s="1"/>
  <c r="AW22" i="3" s="1"/>
  <c r="AX22" i="3" s="1"/>
  <c r="AY22" i="3" s="1"/>
  <c r="AZ22" i="3" s="1"/>
  <c r="BA22" i="3" s="1"/>
  <c r="BB22" i="3" s="1"/>
  <c r="BC22" i="3" s="1"/>
  <c r="BD22" i="3" s="1"/>
  <c r="G17" i="3"/>
  <c r="H17" i="3" s="1"/>
  <c r="I17" i="3" s="1"/>
  <c r="J17" i="3" s="1"/>
  <c r="K17" i="3" s="1"/>
  <c r="L17" i="3" s="1"/>
  <c r="M17" i="3" s="1"/>
  <c r="N17" i="3" s="1"/>
  <c r="O17" i="3" s="1"/>
  <c r="P17" i="3" s="1"/>
  <c r="Q17" i="3" s="1"/>
  <c r="R17" i="3" s="1"/>
  <c r="S17" i="3" s="1"/>
  <c r="T17" i="3" s="1"/>
  <c r="U17" i="3" s="1"/>
  <c r="V17" i="3" s="1"/>
  <c r="W17" i="3" s="1"/>
  <c r="X17" i="3" s="1"/>
  <c r="Y17" i="3" s="1"/>
  <c r="Z17" i="3" s="1"/>
  <c r="AA17" i="3" s="1"/>
  <c r="AB17" i="3" s="1"/>
  <c r="AC17" i="3" s="1"/>
  <c r="AD17" i="3" s="1"/>
  <c r="AE17" i="3" s="1"/>
  <c r="AF17" i="3" s="1"/>
  <c r="AG17" i="3" s="1"/>
  <c r="AH17" i="3" s="1"/>
  <c r="AI17" i="3" s="1"/>
  <c r="AJ17" i="3" s="1"/>
  <c r="AK17" i="3" s="1"/>
  <c r="AL17" i="3" s="1"/>
  <c r="AM17" i="3" s="1"/>
  <c r="AN17" i="3" s="1"/>
  <c r="AO17" i="3" s="1"/>
  <c r="AP17" i="3" s="1"/>
  <c r="AQ17" i="3" s="1"/>
  <c r="AR17" i="3" s="1"/>
  <c r="AS17" i="3" s="1"/>
  <c r="AT17" i="3" s="1"/>
  <c r="AU17" i="3" s="1"/>
  <c r="AV17" i="3" s="1"/>
  <c r="AW17" i="3" s="1"/>
  <c r="AX17" i="3" s="1"/>
  <c r="AY17" i="3" s="1"/>
  <c r="AZ17" i="3" s="1"/>
  <c r="BA17" i="3" s="1"/>
  <c r="BB17" i="3" s="1"/>
  <c r="BC17" i="3" s="1"/>
  <c r="BD17" i="3" s="1"/>
  <c r="G164" i="3"/>
  <c r="H164" i="3" s="1"/>
  <c r="I164" i="3" s="1"/>
  <c r="J164" i="3" s="1"/>
  <c r="K164" i="3" s="1"/>
  <c r="L164" i="3" s="1"/>
  <c r="M164" i="3" s="1"/>
  <c r="N164" i="3" s="1"/>
  <c r="O164" i="3" s="1"/>
  <c r="P164" i="3" s="1"/>
  <c r="Q164" i="3" s="1"/>
  <c r="R164" i="3" s="1"/>
  <c r="S164" i="3" s="1"/>
  <c r="T164" i="3" s="1"/>
  <c r="U164" i="3" s="1"/>
  <c r="V164" i="3" s="1"/>
  <c r="W164" i="3" s="1"/>
  <c r="X164" i="3" s="1"/>
  <c r="Y164" i="3" s="1"/>
  <c r="Z164" i="3" s="1"/>
  <c r="AA164" i="3" s="1"/>
  <c r="AB164" i="3" s="1"/>
  <c r="AC164" i="3" s="1"/>
  <c r="AD164" i="3" s="1"/>
  <c r="AE164" i="3" s="1"/>
  <c r="AF164" i="3" s="1"/>
  <c r="AG164" i="3" s="1"/>
  <c r="AH164" i="3" s="1"/>
  <c r="AI164" i="3" s="1"/>
  <c r="AJ164" i="3" s="1"/>
  <c r="AK164" i="3" s="1"/>
  <c r="AL164" i="3" s="1"/>
  <c r="AM164" i="3" s="1"/>
  <c r="AN164" i="3" s="1"/>
  <c r="AO164" i="3" s="1"/>
  <c r="AP164" i="3" s="1"/>
  <c r="AQ164" i="3" s="1"/>
  <c r="AR164" i="3" s="1"/>
  <c r="AS164" i="3" s="1"/>
  <c r="AT164" i="3" s="1"/>
  <c r="AU164" i="3" s="1"/>
  <c r="AV164" i="3" s="1"/>
  <c r="AW164" i="3" s="1"/>
  <c r="AX164" i="3" s="1"/>
  <c r="AY164" i="3" s="1"/>
  <c r="AZ164" i="3" s="1"/>
  <c r="BA164" i="3" s="1"/>
  <c r="BB164" i="3" s="1"/>
  <c r="BC164" i="3" s="1"/>
  <c r="BD164" i="3" s="1"/>
  <c r="G146" i="3"/>
  <c r="H146" i="3" s="1"/>
  <c r="I146" i="3" s="1"/>
  <c r="J146" i="3" s="1"/>
  <c r="K146" i="3" s="1"/>
  <c r="L146" i="3" s="1"/>
  <c r="M146" i="3" s="1"/>
  <c r="N146" i="3" s="1"/>
  <c r="O146" i="3" s="1"/>
  <c r="P146" i="3" s="1"/>
  <c r="Q146" i="3" s="1"/>
  <c r="R146" i="3" s="1"/>
  <c r="S146" i="3" s="1"/>
  <c r="T146" i="3" s="1"/>
  <c r="U146" i="3" s="1"/>
  <c r="V146" i="3" s="1"/>
  <c r="W146" i="3" s="1"/>
  <c r="X146" i="3" s="1"/>
  <c r="Y146" i="3" s="1"/>
  <c r="Z146" i="3" s="1"/>
  <c r="AA146" i="3" s="1"/>
  <c r="AB146" i="3" s="1"/>
  <c r="AC146" i="3" s="1"/>
  <c r="AD146" i="3" s="1"/>
  <c r="AE146" i="3" s="1"/>
  <c r="AF146" i="3" s="1"/>
  <c r="AG146" i="3" s="1"/>
  <c r="AH146" i="3" s="1"/>
  <c r="AI146" i="3" s="1"/>
  <c r="AJ146" i="3" s="1"/>
  <c r="AK146" i="3" s="1"/>
  <c r="AL146" i="3" s="1"/>
  <c r="AM146" i="3" s="1"/>
  <c r="AN146" i="3" s="1"/>
  <c r="AO146" i="3" s="1"/>
  <c r="AP146" i="3" s="1"/>
  <c r="AQ146" i="3" s="1"/>
  <c r="AR146" i="3" s="1"/>
  <c r="AS146" i="3" s="1"/>
  <c r="AT146" i="3" s="1"/>
  <c r="AU146" i="3" s="1"/>
  <c r="AV146" i="3" s="1"/>
  <c r="AW146" i="3" s="1"/>
  <c r="AX146" i="3" s="1"/>
  <c r="AY146" i="3" s="1"/>
  <c r="AZ146" i="3" s="1"/>
  <c r="BA146" i="3" s="1"/>
  <c r="BB146" i="3" s="1"/>
  <c r="BC146" i="3" s="1"/>
  <c r="BD146" i="3" s="1"/>
  <c r="G133" i="3"/>
  <c r="H133" i="3" s="1"/>
  <c r="I133" i="3" s="1"/>
  <c r="J133" i="3" s="1"/>
  <c r="K133" i="3" s="1"/>
  <c r="L133" i="3" s="1"/>
  <c r="M133" i="3" s="1"/>
  <c r="N133" i="3" s="1"/>
  <c r="O133" i="3" s="1"/>
  <c r="P133" i="3" s="1"/>
  <c r="Q133" i="3" s="1"/>
  <c r="R133" i="3" s="1"/>
  <c r="S133" i="3" s="1"/>
  <c r="T133" i="3" s="1"/>
  <c r="U133" i="3" s="1"/>
  <c r="V133" i="3" s="1"/>
  <c r="W133" i="3" s="1"/>
  <c r="X133" i="3" s="1"/>
  <c r="Y133" i="3" s="1"/>
  <c r="Z133" i="3" s="1"/>
  <c r="AA133" i="3" s="1"/>
  <c r="AB133" i="3" s="1"/>
  <c r="AC133" i="3" s="1"/>
  <c r="AD133" i="3" s="1"/>
  <c r="AE133" i="3" s="1"/>
  <c r="AF133" i="3" s="1"/>
  <c r="AG133" i="3" s="1"/>
  <c r="AH133" i="3" s="1"/>
  <c r="AI133" i="3" s="1"/>
  <c r="AJ133" i="3" s="1"/>
  <c r="AK133" i="3" s="1"/>
  <c r="AL133" i="3" s="1"/>
  <c r="AM133" i="3" s="1"/>
  <c r="AN133" i="3" s="1"/>
  <c r="AO133" i="3" s="1"/>
  <c r="AP133" i="3" s="1"/>
  <c r="AQ133" i="3" s="1"/>
  <c r="AR133" i="3" s="1"/>
  <c r="AS133" i="3" s="1"/>
  <c r="AT133" i="3" s="1"/>
  <c r="AU133" i="3" s="1"/>
  <c r="AV133" i="3" s="1"/>
  <c r="AW133" i="3" s="1"/>
  <c r="AX133" i="3" s="1"/>
  <c r="AY133" i="3" s="1"/>
  <c r="AZ133" i="3" s="1"/>
  <c r="BA133" i="3" s="1"/>
  <c r="BB133" i="3" s="1"/>
  <c r="BC133" i="3" s="1"/>
  <c r="BD133" i="3" s="1"/>
  <c r="G82" i="3"/>
  <c r="H82" i="3" s="1"/>
  <c r="I82" i="3" s="1"/>
  <c r="J82" i="3" s="1"/>
  <c r="K82" i="3" s="1"/>
  <c r="L82" i="3" s="1"/>
  <c r="M82" i="3" s="1"/>
  <c r="N82" i="3" s="1"/>
  <c r="O82" i="3" s="1"/>
  <c r="P82" i="3" s="1"/>
  <c r="Q82" i="3" s="1"/>
  <c r="R82" i="3" s="1"/>
  <c r="S82" i="3" s="1"/>
  <c r="T82" i="3" s="1"/>
  <c r="U82" i="3" s="1"/>
  <c r="V82" i="3" s="1"/>
  <c r="W82" i="3" s="1"/>
  <c r="X82" i="3" s="1"/>
  <c r="Y82" i="3" s="1"/>
  <c r="Z82" i="3" s="1"/>
  <c r="AA82" i="3" s="1"/>
  <c r="AB82" i="3" s="1"/>
  <c r="AC82" i="3" s="1"/>
  <c r="AD82" i="3" s="1"/>
  <c r="AE82" i="3" s="1"/>
  <c r="AF82" i="3" s="1"/>
  <c r="AG82" i="3" s="1"/>
  <c r="AH82" i="3" s="1"/>
  <c r="AI82" i="3" s="1"/>
  <c r="AJ82" i="3" s="1"/>
  <c r="AK82" i="3" s="1"/>
  <c r="AL82" i="3" s="1"/>
  <c r="AM82" i="3" s="1"/>
  <c r="AN82" i="3" s="1"/>
  <c r="AO82" i="3" s="1"/>
  <c r="AP82" i="3" s="1"/>
  <c r="AQ82" i="3" s="1"/>
  <c r="AR82" i="3" s="1"/>
  <c r="AS82" i="3" s="1"/>
  <c r="AT82" i="3" s="1"/>
  <c r="AU82" i="3" s="1"/>
  <c r="AV82" i="3" s="1"/>
  <c r="AW82" i="3" s="1"/>
  <c r="AX82" i="3" s="1"/>
  <c r="AY82" i="3" s="1"/>
  <c r="AZ82" i="3" s="1"/>
  <c r="BA82" i="3" s="1"/>
  <c r="BB82" i="3" s="1"/>
  <c r="BC82" i="3" s="1"/>
  <c r="BD82" i="3" s="1"/>
  <c r="G163" i="3"/>
  <c r="H163" i="3" s="1"/>
  <c r="I163" i="3" s="1"/>
  <c r="J163" i="3" s="1"/>
  <c r="K163" i="3" s="1"/>
  <c r="L163" i="3" s="1"/>
  <c r="M163" i="3" s="1"/>
  <c r="N163" i="3" s="1"/>
  <c r="O163" i="3" s="1"/>
  <c r="P163" i="3" s="1"/>
  <c r="Q163" i="3" s="1"/>
  <c r="R163" i="3" s="1"/>
  <c r="S163" i="3" s="1"/>
  <c r="T163" i="3" s="1"/>
  <c r="U163" i="3" s="1"/>
  <c r="V163" i="3" s="1"/>
  <c r="W163" i="3" s="1"/>
  <c r="X163" i="3" s="1"/>
  <c r="Y163" i="3" s="1"/>
  <c r="Z163" i="3" s="1"/>
  <c r="AA163" i="3" s="1"/>
  <c r="AB163" i="3" s="1"/>
  <c r="AC163" i="3" s="1"/>
  <c r="AD163" i="3" s="1"/>
  <c r="AE163" i="3" s="1"/>
  <c r="AF163" i="3" s="1"/>
  <c r="AG163" i="3" s="1"/>
  <c r="AH163" i="3" s="1"/>
  <c r="AI163" i="3" s="1"/>
  <c r="AJ163" i="3" s="1"/>
  <c r="AK163" i="3" s="1"/>
  <c r="AL163" i="3" s="1"/>
  <c r="AM163" i="3" s="1"/>
  <c r="AN163" i="3" s="1"/>
  <c r="AO163" i="3" s="1"/>
  <c r="AP163" i="3" s="1"/>
  <c r="AQ163" i="3" s="1"/>
  <c r="AR163" i="3" s="1"/>
  <c r="AS163" i="3" s="1"/>
  <c r="AT163" i="3" s="1"/>
  <c r="AU163" i="3" s="1"/>
  <c r="AV163" i="3" s="1"/>
  <c r="AW163" i="3" s="1"/>
  <c r="AX163" i="3" s="1"/>
  <c r="AY163" i="3" s="1"/>
  <c r="AZ163" i="3" s="1"/>
  <c r="BA163" i="3" s="1"/>
  <c r="BB163" i="3" s="1"/>
  <c r="BC163" i="3" s="1"/>
  <c r="BD163" i="3" s="1"/>
  <c r="G155" i="3"/>
  <c r="H155" i="3" s="1"/>
  <c r="I155" i="3" s="1"/>
  <c r="J155" i="3" s="1"/>
  <c r="K155" i="3" s="1"/>
  <c r="L155" i="3" s="1"/>
  <c r="M155" i="3" s="1"/>
  <c r="N155" i="3" s="1"/>
  <c r="O155" i="3" s="1"/>
  <c r="P155" i="3" s="1"/>
  <c r="Q155" i="3" s="1"/>
  <c r="R155" i="3" s="1"/>
  <c r="S155" i="3" s="1"/>
  <c r="T155" i="3" s="1"/>
  <c r="U155" i="3" s="1"/>
  <c r="V155" i="3" s="1"/>
  <c r="W155" i="3" s="1"/>
  <c r="X155" i="3" s="1"/>
  <c r="Y155" i="3" s="1"/>
  <c r="Z155" i="3" s="1"/>
  <c r="AA155" i="3" s="1"/>
  <c r="AB155" i="3" s="1"/>
  <c r="AC155" i="3" s="1"/>
  <c r="AD155" i="3" s="1"/>
  <c r="AE155" i="3" s="1"/>
  <c r="AF155" i="3" s="1"/>
  <c r="AG155" i="3" s="1"/>
  <c r="AH155" i="3" s="1"/>
  <c r="AI155" i="3" s="1"/>
  <c r="AJ155" i="3" s="1"/>
  <c r="AK155" i="3" s="1"/>
  <c r="AL155" i="3" s="1"/>
  <c r="AM155" i="3" s="1"/>
  <c r="AN155" i="3" s="1"/>
  <c r="AO155" i="3" s="1"/>
  <c r="AP155" i="3" s="1"/>
  <c r="AQ155" i="3" s="1"/>
  <c r="AR155" i="3" s="1"/>
  <c r="AS155" i="3" s="1"/>
  <c r="AT155" i="3" s="1"/>
  <c r="AU155" i="3" s="1"/>
  <c r="AV155" i="3" s="1"/>
  <c r="AW155" i="3" s="1"/>
  <c r="AX155" i="3" s="1"/>
  <c r="AY155" i="3" s="1"/>
  <c r="AZ155" i="3" s="1"/>
  <c r="BA155" i="3" s="1"/>
  <c r="BB155" i="3" s="1"/>
  <c r="BC155" i="3" s="1"/>
  <c r="BD155" i="3" s="1"/>
  <c r="G147" i="3"/>
  <c r="H147" i="3" s="1"/>
  <c r="I147" i="3" s="1"/>
  <c r="J147" i="3" s="1"/>
  <c r="K147" i="3" s="1"/>
  <c r="L147" i="3" s="1"/>
  <c r="M147" i="3" s="1"/>
  <c r="N147" i="3" s="1"/>
  <c r="O147" i="3" s="1"/>
  <c r="P147" i="3" s="1"/>
  <c r="Q147" i="3" s="1"/>
  <c r="R147" i="3" s="1"/>
  <c r="S147" i="3" s="1"/>
  <c r="T147" i="3" s="1"/>
  <c r="U147" i="3" s="1"/>
  <c r="V147" i="3" s="1"/>
  <c r="W147" i="3" s="1"/>
  <c r="X147" i="3" s="1"/>
  <c r="Y147" i="3" s="1"/>
  <c r="Z147" i="3" s="1"/>
  <c r="AA147" i="3" s="1"/>
  <c r="AB147" i="3" s="1"/>
  <c r="AC147" i="3" s="1"/>
  <c r="AD147" i="3" s="1"/>
  <c r="AE147" i="3" s="1"/>
  <c r="AF147" i="3" s="1"/>
  <c r="AG147" i="3" s="1"/>
  <c r="AH147" i="3" s="1"/>
  <c r="AI147" i="3" s="1"/>
  <c r="AJ147" i="3" s="1"/>
  <c r="AK147" i="3" s="1"/>
  <c r="AL147" i="3" s="1"/>
  <c r="AM147" i="3" s="1"/>
  <c r="AN147" i="3" s="1"/>
  <c r="AO147" i="3" s="1"/>
  <c r="AP147" i="3" s="1"/>
  <c r="AQ147" i="3" s="1"/>
  <c r="AR147" i="3" s="1"/>
  <c r="AS147" i="3" s="1"/>
  <c r="AT147" i="3" s="1"/>
  <c r="AU147" i="3" s="1"/>
  <c r="AV147" i="3" s="1"/>
  <c r="AW147" i="3" s="1"/>
  <c r="AX147" i="3" s="1"/>
  <c r="AY147" i="3" s="1"/>
  <c r="AZ147" i="3" s="1"/>
  <c r="BA147" i="3" s="1"/>
  <c r="BB147" i="3" s="1"/>
  <c r="BC147" i="3" s="1"/>
  <c r="BD147" i="3" s="1"/>
  <c r="G158" i="3"/>
  <c r="H158" i="3" s="1"/>
  <c r="I158" i="3" s="1"/>
  <c r="J158" i="3" s="1"/>
  <c r="K158" i="3" s="1"/>
  <c r="L158" i="3" s="1"/>
  <c r="M158" i="3" s="1"/>
  <c r="N158" i="3" s="1"/>
  <c r="O158" i="3" s="1"/>
  <c r="P158" i="3" s="1"/>
  <c r="Q158" i="3" s="1"/>
  <c r="R158" i="3" s="1"/>
  <c r="S158" i="3" s="1"/>
  <c r="T158" i="3" s="1"/>
  <c r="U158" i="3" s="1"/>
  <c r="V158" i="3" s="1"/>
  <c r="W158" i="3" s="1"/>
  <c r="X158" i="3" s="1"/>
  <c r="Y158" i="3" s="1"/>
  <c r="Z158" i="3" s="1"/>
  <c r="AA158" i="3" s="1"/>
  <c r="AB158" i="3" s="1"/>
  <c r="AC158" i="3" s="1"/>
  <c r="AD158" i="3" s="1"/>
  <c r="AE158" i="3" s="1"/>
  <c r="AF158" i="3" s="1"/>
  <c r="AG158" i="3" s="1"/>
  <c r="AH158" i="3" s="1"/>
  <c r="AI158" i="3" s="1"/>
  <c r="AJ158" i="3" s="1"/>
  <c r="AK158" i="3" s="1"/>
  <c r="AL158" i="3" s="1"/>
  <c r="AM158" i="3" s="1"/>
  <c r="AN158" i="3" s="1"/>
  <c r="AO158" i="3" s="1"/>
  <c r="AP158" i="3" s="1"/>
  <c r="AQ158" i="3" s="1"/>
  <c r="AR158" i="3" s="1"/>
  <c r="AS158" i="3" s="1"/>
  <c r="AT158" i="3" s="1"/>
  <c r="AU158" i="3" s="1"/>
  <c r="AV158" i="3" s="1"/>
  <c r="AW158" i="3" s="1"/>
  <c r="AX158" i="3" s="1"/>
  <c r="AY158" i="3" s="1"/>
  <c r="AZ158" i="3" s="1"/>
  <c r="BA158" i="3" s="1"/>
  <c r="BB158" i="3" s="1"/>
  <c r="BC158" i="3" s="1"/>
  <c r="BD158" i="3" s="1"/>
  <c r="G150" i="3"/>
  <c r="H150" i="3" s="1"/>
  <c r="I150" i="3" s="1"/>
  <c r="J150" i="3" s="1"/>
  <c r="K150" i="3" s="1"/>
  <c r="L150" i="3" s="1"/>
  <c r="M150" i="3" s="1"/>
  <c r="N150" i="3" s="1"/>
  <c r="O150" i="3" s="1"/>
  <c r="P150" i="3" s="1"/>
  <c r="Q150" i="3" s="1"/>
  <c r="R150" i="3" s="1"/>
  <c r="S150" i="3" s="1"/>
  <c r="T150" i="3" s="1"/>
  <c r="U150" i="3" s="1"/>
  <c r="V150" i="3" s="1"/>
  <c r="W150" i="3" s="1"/>
  <c r="X150" i="3" s="1"/>
  <c r="Y150" i="3" s="1"/>
  <c r="Z150" i="3" s="1"/>
  <c r="AA150" i="3" s="1"/>
  <c r="AB150" i="3" s="1"/>
  <c r="AC150" i="3" s="1"/>
  <c r="AD150" i="3" s="1"/>
  <c r="AE150" i="3" s="1"/>
  <c r="AF150" i="3" s="1"/>
  <c r="AG150" i="3" s="1"/>
  <c r="AH150" i="3" s="1"/>
  <c r="AI150" i="3" s="1"/>
  <c r="AJ150" i="3" s="1"/>
  <c r="AK150" i="3" s="1"/>
  <c r="AL150" i="3" s="1"/>
  <c r="AM150" i="3" s="1"/>
  <c r="AN150" i="3" s="1"/>
  <c r="AO150" i="3" s="1"/>
  <c r="AP150" i="3" s="1"/>
  <c r="AQ150" i="3" s="1"/>
  <c r="AR150" i="3" s="1"/>
  <c r="AS150" i="3" s="1"/>
  <c r="AT150" i="3" s="1"/>
  <c r="AU150" i="3" s="1"/>
  <c r="AV150" i="3" s="1"/>
  <c r="AW150" i="3" s="1"/>
  <c r="AX150" i="3" s="1"/>
  <c r="AY150" i="3" s="1"/>
  <c r="AZ150" i="3" s="1"/>
  <c r="BA150" i="3" s="1"/>
  <c r="BB150" i="3" s="1"/>
  <c r="BC150" i="3" s="1"/>
  <c r="BD150" i="3" s="1"/>
  <c r="G138" i="3"/>
  <c r="H138" i="3" s="1"/>
  <c r="I138" i="3" s="1"/>
  <c r="J138" i="3" s="1"/>
  <c r="K138" i="3" s="1"/>
  <c r="L138" i="3" s="1"/>
  <c r="M138" i="3" s="1"/>
  <c r="N138" i="3" s="1"/>
  <c r="O138" i="3" s="1"/>
  <c r="P138" i="3" s="1"/>
  <c r="Q138" i="3" s="1"/>
  <c r="R138" i="3" s="1"/>
  <c r="S138" i="3" s="1"/>
  <c r="T138" i="3" s="1"/>
  <c r="U138" i="3" s="1"/>
  <c r="V138" i="3" s="1"/>
  <c r="W138" i="3" s="1"/>
  <c r="X138" i="3" s="1"/>
  <c r="Y138" i="3" s="1"/>
  <c r="Z138" i="3" s="1"/>
  <c r="AA138" i="3" s="1"/>
  <c r="AB138" i="3" s="1"/>
  <c r="AC138" i="3" s="1"/>
  <c r="AD138" i="3" s="1"/>
  <c r="AE138" i="3" s="1"/>
  <c r="AF138" i="3" s="1"/>
  <c r="AG138" i="3" s="1"/>
  <c r="AH138" i="3" s="1"/>
  <c r="AI138" i="3" s="1"/>
  <c r="AJ138" i="3" s="1"/>
  <c r="AK138" i="3" s="1"/>
  <c r="AL138" i="3" s="1"/>
  <c r="AM138" i="3" s="1"/>
  <c r="AN138" i="3" s="1"/>
  <c r="AO138" i="3" s="1"/>
  <c r="AP138" i="3" s="1"/>
  <c r="AQ138" i="3" s="1"/>
  <c r="AR138" i="3" s="1"/>
  <c r="AS138" i="3" s="1"/>
  <c r="AT138" i="3" s="1"/>
  <c r="AU138" i="3" s="1"/>
  <c r="AV138" i="3" s="1"/>
  <c r="AW138" i="3" s="1"/>
  <c r="AX138" i="3" s="1"/>
  <c r="AY138" i="3" s="1"/>
  <c r="AZ138" i="3" s="1"/>
  <c r="BA138" i="3" s="1"/>
  <c r="BB138" i="3" s="1"/>
  <c r="BC138" i="3" s="1"/>
  <c r="BD138" i="3" s="1"/>
  <c r="G113" i="3"/>
  <c r="H113" i="3" s="1"/>
  <c r="I113" i="3" s="1"/>
  <c r="J113" i="3" s="1"/>
  <c r="K113" i="3" s="1"/>
  <c r="L113" i="3" s="1"/>
  <c r="M113" i="3" s="1"/>
  <c r="N113" i="3" s="1"/>
  <c r="O113" i="3" s="1"/>
  <c r="P113" i="3" s="1"/>
  <c r="Q113" i="3" s="1"/>
  <c r="R113" i="3" s="1"/>
  <c r="S113" i="3" s="1"/>
  <c r="T113" i="3" s="1"/>
  <c r="U113" i="3" s="1"/>
  <c r="V113" i="3" s="1"/>
  <c r="W113" i="3" s="1"/>
  <c r="X113" i="3" s="1"/>
  <c r="Y113" i="3" s="1"/>
  <c r="Z113" i="3" s="1"/>
  <c r="AA113" i="3" s="1"/>
  <c r="AB113" i="3" s="1"/>
  <c r="AC113" i="3" s="1"/>
  <c r="AD113" i="3" s="1"/>
  <c r="AE113" i="3" s="1"/>
  <c r="AF113" i="3" s="1"/>
  <c r="AG113" i="3" s="1"/>
  <c r="AH113" i="3" s="1"/>
  <c r="AI113" i="3" s="1"/>
  <c r="AJ113" i="3" s="1"/>
  <c r="AK113" i="3" s="1"/>
  <c r="AL113" i="3" s="1"/>
  <c r="AM113" i="3" s="1"/>
  <c r="AN113" i="3" s="1"/>
  <c r="AO113" i="3" s="1"/>
  <c r="AP113" i="3" s="1"/>
  <c r="AQ113" i="3" s="1"/>
  <c r="AR113" i="3" s="1"/>
  <c r="AS113" i="3" s="1"/>
  <c r="AT113" i="3" s="1"/>
  <c r="AU113" i="3" s="1"/>
  <c r="AV113" i="3" s="1"/>
  <c r="AW113" i="3" s="1"/>
  <c r="AX113" i="3" s="1"/>
  <c r="AY113" i="3" s="1"/>
  <c r="AZ113" i="3" s="1"/>
  <c r="BA113" i="3" s="1"/>
  <c r="BB113" i="3" s="1"/>
  <c r="BC113" i="3" s="1"/>
  <c r="BD113" i="3" s="1"/>
  <c r="G135" i="3"/>
  <c r="H135" i="3" s="1"/>
  <c r="I135" i="3" s="1"/>
  <c r="J135" i="3" s="1"/>
  <c r="K135" i="3" s="1"/>
  <c r="L135" i="3" s="1"/>
  <c r="M135" i="3" s="1"/>
  <c r="N135" i="3" s="1"/>
  <c r="O135" i="3" s="1"/>
  <c r="P135" i="3" s="1"/>
  <c r="Q135" i="3" s="1"/>
  <c r="R135" i="3" s="1"/>
  <c r="S135" i="3" s="1"/>
  <c r="T135" i="3" s="1"/>
  <c r="U135" i="3" s="1"/>
  <c r="V135" i="3" s="1"/>
  <c r="W135" i="3" s="1"/>
  <c r="X135" i="3" s="1"/>
  <c r="Y135" i="3" s="1"/>
  <c r="Z135" i="3" s="1"/>
  <c r="AA135" i="3" s="1"/>
  <c r="AB135" i="3" s="1"/>
  <c r="AC135" i="3" s="1"/>
  <c r="AD135" i="3" s="1"/>
  <c r="AE135" i="3" s="1"/>
  <c r="AF135" i="3" s="1"/>
  <c r="AG135" i="3" s="1"/>
  <c r="AH135" i="3" s="1"/>
  <c r="AI135" i="3" s="1"/>
  <c r="AJ135" i="3" s="1"/>
  <c r="AK135" i="3" s="1"/>
  <c r="AL135" i="3" s="1"/>
  <c r="AM135" i="3" s="1"/>
  <c r="AN135" i="3" s="1"/>
  <c r="AO135" i="3" s="1"/>
  <c r="AP135" i="3" s="1"/>
  <c r="AQ135" i="3" s="1"/>
  <c r="AR135" i="3" s="1"/>
  <c r="AS135" i="3" s="1"/>
  <c r="AT135" i="3" s="1"/>
  <c r="AU135" i="3" s="1"/>
  <c r="AV135" i="3" s="1"/>
  <c r="AW135" i="3" s="1"/>
  <c r="AX135" i="3" s="1"/>
  <c r="AY135" i="3" s="1"/>
  <c r="AZ135" i="3" s="1"/>
  <c r="BA135" i="3" s="1"/>
  <c r="BB135" i="3" s="1"/>
  <c r="BC135" i="3" s="1"/>
  <c r="BD135" i="3" s="1"/>
  <c r="G119" i="3"/>
  <c r="H119" i="3" s="1"/>
  <c r="I119" i="3" s="1"/>
  <c r="J119" i="3" s="1"/>
  <c r="K119" i="3" s="1"/>
  <c r="L119" i="3" s="1"/>
  <c r="M119" i="3" s="1"/>
  <c r="N119" i="3" s="1"/>
  <c r="O119" i="3" s="1"/>
  <c r="P119" i="3" s="1"/>
  <c r="Q119" i="3" s="1"/>
  <c r="R119" i="3" s="1"/>
  <c r="S119" i="3" s="1"/>
  <c r="T119" i="3" s="1"/>
  <c r="U119" i="3" s="1"/>
  <c r="V119" i="3" s="1"/>
  <c r="W119" i="3" s="1"/>
  <c r="X119" i="3" s="1"/>
  <c r="Y119" i="3" s="1"/>
  <c r="Z119" i="3" s="1"/>
  <c r="AA119" i="3" s="1"/>
  <c r="AB119" i="3" s="1"/>
  <c r="AC119" i="3" s="1"/>
  <c r="AD119" i="3" s="1"/>
  <c r="AE119" i="3" s="1"/>
  <c r="AF119" i="3" s="1"/>
  <c r="AG119" i="3" s="1"/>
  <c r="AH119" i="3" s="1"/>
  <c r="AI119" i="3" s="1"/>
  <c r="AJ119" i="3" s="1"/>
  <c r="AK119" i="3" s="1"/>
  <c r="AL119" i="3" s="1"/>
  <c r="AM119" i="3" s="1"/>
  <c r="AN119" i="3" s="1"/>
  <c r="AO119" i="3" s="1"/>
  <c r="AP119" i="3" s="1"/>
  <c r="AQ119" i="3" s="1"/>
  <c r="AR119" i="3" s="1"/>
  <c r="AS119" i="3" s="1"/>
  <c r="AT119" i="3" s="1"/>
  <c r="AU119" i="3" s="1"/>
  <c r="AV119" i="3" s="1"/>
  <c r="AW119" i="3" s="1"/>
  <c r="AX119" i="3" s="1"/>
  <c r="AY119" i="3" s="1"/>
  <c r="AZ119" i="3" s="1"/>
  <c r="BA119" i="3" s="1"/>
  <c r="BB119" i="3" s="1"/>
  <c r="BC119" i="3" s="1"/>
  <c r="BD119" i="3" s="1"/>
  <c r="G94" i="3"/>
  <c r="H94" i="3" s="1"/>
  <c r="I94" i="3" s="1"/>
  <c r="J94" i="3" s="1"/>
  <c r="K94" i="3" s="1"/>
  <c r="L94" i="3" s="1"/>
  <c r="M94" i="3" s="1"/>
  <c r="N94" i="3" s="1"/>
  <c r="O94" i="3" s="1"/>
  <c r="P94" i="3" s="1"/>
  <c r="Q94" i="3" s="1"/>
  <c r="R94" i="3" s="1"/>
  <c r="S94" i="3" s="1"/>
  <c r="T94" i="3" s="1"/>
  <c r="U94" i="3" s="1"/>
  <c r="V94" i="3" s="1"/>
  <c r="W94" i="3" s="1"/>
  <c r="X94" i="3" s="1"/>
  <c r="Y94" i="3" s="1"/>
  <c r="Z94" i="3" s="1"/>
  <c r="AA94" i="3" s="1"/>
  <c r="AB94" i="3" s="1"/>
  <c r="AC94" i="3" s="1"/>
  <c r="AD94" i="3" s="1"/>
  <c r="AE94" i="3" s="1"/>
  <c r="AF94" i="3" s="1"/>
  <c r="AG94" i="3" s="1"/>
  <c r="AH94" i="3" s="1"/>
  <c r="AI94" i="3" s="1"/>
  <c r="AJ94" i="3" s="1"/>
  <c r="AK94" i="3" s="1"/>
  <c r="AL94" i="3" s="1"/>
  <c r="AM94" i="3" s="1"/>
  <c r="AN94" i="3" s="1"/>
  <c r="AO94" i="3" s="1"/>
  <c r="AP94" i="3" s="1"/>
  <c r="AQ94" i="3" s="1"/>
  <c r="AR94" i="3" s="1"/>
  <c r="AS94" i="3" s="1"/>
  <c r="AT94" i="3" s="1"/>
  <c r="AU94" i="3" s="1"/>
  <c r="AV94" i="3" s="1"/>
  <c r="AW94" i="3" s="1"/>
  <c r="AX94" i="3" s="1"/>
  <c r="AY94" i="3" s="1"/>
  <c r="AZ94" i="3" s="1"/>
  <c r="BA94" i="3" s="1"/>
  <c r="BB94" i="3" s="1"/>
  <c r="BC94" i="3" s="1"/>
  <c r="BD94" i="3" s="1"/>
  <c r="G48" i="3"/>
  <c r="H48" i="3" s="1"/>
  <c r="I48" i="3" s="1"/>
  <c r="J48" i="3" s="1"/>
  <c r="K48" i="3" s="1"/>
  <c r="L48" i="3" s="1"/>
  <c r="M48" i="3" s="1"/>
  <c r="N48" i="3" s="1"/>
  <c r="O48" i="3" s="1"/>
  <c r="P48" i="3" s="1"/>
  <c r="Q48" i="3" s="1"/>
  <c r="R48" i="3" s="1"/>
  <c r="S48" i="3" s="1"/>
  <c r="T48" i="3" s="1"/>
  <c r="U48" i="3" s="1"/>
  <c r="V48" i="3" s="1"/>
  <c r="W48" i="3" s="1"/>
  <c r="X48" i="3" s="1"/>
  <c r="Y48" i="3" s="1"/>
  <c r="Z48" i="3" s="1"/>
  <c r="AA48" i="3" s="1"/>
  <c r="AB48" i="3" s="1"/>
  <c r="AC48" i="3" s="1"/>
  <c r="AD48" i="3" s="1"/>
  <c r="AE48" i="3" s="1"/>
  <c r="AF48" i="3" s="1"/>
  <c r="AG48" i="3" s="1"/>
  <c r="AH48" i="3" s="1"/>
  <c r="AI48" i="3" s="1"/>
  <c r="AJ48" i="3" s="1"/>
  <c r="AK48" i="3" s="1"/>
  <c r="AL48" i="3" s="1"/>
  <c r="AM48" i="3" s="1"/>
  <c r="AN48" i="3" s="1"/>
  <c r="AO48" i="3" s="1"/>
  <c r="AP48" i="3" s="1"/>
  <c r="AQ48" i="3" s="1"/>
  <c r="AR48" i="3" s="1"/>
  <c r="AS48" i="3" s="1"/>
  <c r="AT48" i="3" s="1"/>
  <c r="AU48" i="3" s="1"/>
  <c r="AV48" i="3" s="1"/>
  <c r="AW48" i="3" s="1"/>
  <c r="AX48" i="3" s="1"/>
  <c r="AY48" i="3" s="1"/>
  <c r="AZ48" i="3" s="1"/>
  <c r="BA48" i="3" s="1"/>
  <c r="BB48" i="3" s="1"/>
  <c r="BC48" i="3" s="1"/>
  <c r="BD48" i="3" s="1"/>
  <c r="G134" i="3"/>
  <c r="H134" i="3" s="1"/>
  <c r="I134" i="3" s="1"/>
  <c r="J134" i="3" s="1"/>
  <c r="K134" i="3" s="1"/>
  <c r="L134" i="3" s="1"/>
  <c r="M134" i="3" s="1"/>
  <c r="N134" i="3" s="1"/>
  <c r="O134" i="3" s="1"/>
  <c r="P134" i="3" s="1"/>
  <c r="Q134" i="3" s="1"/>
  <c r="R134" i="3" s="1"/>
  <c r="S134" i="3" s="1"/>
  <c r="T134" i="3" s="1"/>
  <c r="U134" i="3" s="1"/>
  <c r="V134" i="3" s="1"/>
  <c r="W134" i="3" s="1"/>
  <c r="X134" i="3" s="1"/>
  <c r="Y134" i="3" s="1"/>
  <c r="Z134" i="3" s="1"/>
  <c r="AA134" i="3" s="1"/>
  <c r="AB134" i="3" s="1"/>
  <c r="AC134" i="3" s="1"/>
  <c r="AD134" i="3" s="1"/>
  <c r="AE134" i="3" s="1"/>
  <c r="AF134" i="3" s="1"/>
  <c r="AG134" i="3" s="1"/>
  <c r="AH134" i="3" s="1"/>
  <c r="AI134" i="3" s="1"/>
  <c r="AJ134" i="3" s="1"/>
  <c r="AK134" i="3" s="1"/>
  <c r="AL134" i="3" s="1"/>
  <c r="AM134" i="3" s="1"/>
  <c r="AN134" i="3" s="1"/>
  <c r="AO134" i="3" s="1"/>
  <c r="AP134" i="3" s="1"/>
  <c r="AQ134" i="3" s="1"/>
  <c r="AR134" i="3" s="1"/>
  <c r="AS134" i="3" s="1"/>
  <c r="AT134" i="3" s="1"/>
  <c r="AU134" i="3" s="1"/>
  <c r="AV134" i="3" s="1"/>
  <c r="AW134" i="3" s="1"/>
  <c r="AX134" i="3" s="1"/>
  <c r="AY134" i="3" s="1"/>
  <c r="AZ134" i="3" s="1"/>
  <c r="BA134" i="3" s="1"/>
  <c r="BB134" i="3" s="1"/>
  <c r="BC134" i="3" s="1"/>
  <c r="BD134" i="3" s="1"/>
  <c r="G126" i="3"/>
  <c r="H126" i="3" s="1"/>
  <c r="I126" i="3" s="1"/>
  <c r="J126" i="3" s="1"/>
  <c r="K126" i="3" s="1"/>
  <c r="L126" i="3" s="1"/>
  <c r="M126" i="3" s="1"/>
  <c r="N126" i="3" s="1"/>
  <c r="O126" i="3" s="1"/>
  <c r="P126" i="3" s="1"/>
  <c r="Q126" i="3" s="1"/>
  <c r="R126" i="3" s="1"/>
  <c r="S126" i="3" s="1"/>
  <c r="T126" i="3" s="1"/>
  <c r="U126" i="3" s="1"/>
  <c r="V126" i="3" s="1"/>
  <c r="W126" i="3" s="1"/>
  <c r="X126" i="3" s="1"/>
  <c r="Y126" i="3" s="1"/>
  <c r="Z126" i="3" s="1"/>
  <c r="AA126" i="3" s="1"/>
  <c r="AB126" i="3" s="1"/>
  <c r="AC126" i="3" s="1"/>
  <c r="AD126" i="3" s="1"/>
  <c r="AE126" i="3" s="1"/>
  <c r="AF126" i="3" s="1"/>
  <c r="AG126" i="3" s="1"/>
  <c r="AH126" i="3" s="1"/>
  <c r="AI126" i="3" s="1"/>
  <c r="AJ126" i="3" s="1"/>
  <c r="AK126" i="3" s="1"/>
  <c r="AL126" i="3" s="1"/>
  <c r="AM126" i="3" s="1"/>
  <c r="AN126" i="3" s="1"/>
  <c r="AO126" i="3" s="1"/>
  <c r="AP126" i="3" s="1"/>
  <c r="AQ126" i="3" s="1"/>
  <c r="AR126" i="3" s="1"/>
  <c r="AS126" i="3" s="1"/>
  <c r="AT126" i="3" s="1"/>
  <c r="AU126" i="3" s="1"/>
  <c r="AV126" i="3" s="1"/>
  <c r="AW126" i="3" s="1"/>
  <c r="AX126" i="3" s="1"/>
  <c r="AY126" i="3" s="1"/>
  <c r="AZ126" i="3" s="1"/>
  <c r="BA126" i="3" s="1"/>
  <c r="BB126" i="3" s="1"/>
  <c r="BC126" i="3" s="1"/>
  <c r="BD126" i="3" s="1"/>
  <c r="G118" i="3"/>
  <c r="H118" i="3" s="1"/>
  <c r="I118" i="3" s="1"/>
  <c r="J118" i="3" s="1"/>
  <c r="K118" i="3" s="1"/>
  <c r="L118" i="3" s="1"/>
  <c r="M118" i="3" s="1"/>
  <c r="N118" i="3" s="1"/>
  <c r="O118" i="3" s="1"/>
  <c r="P118" i="3" s="1"/>
  <c r="Q118" i="3" s="1"/>
  <c r="R118" i="3" s="1"/>
  <c r="S118" i="3" s="1"/>
  <c r="T118" i="3" s="1"/>
  <c r="U118" i="3" s="1"/>
  <c r="V118" i="3" s="1"/>
  <c r="W118" i="3" s="1"/>
  <c r="X118" i="3" s="1"/>
  <c r="Y118" i="3" s="1"/>
  <c r="Z118" i="3" s="1"/>
  <c r="AA118" i="3" s="1"/>
  <c r="AB118" i="3" s="1"/>
  <c r="AC118" i="3" s="1"/>
  <c r="AD118" i="3" s="1"/>
  <c r="AE118" i="3" s="1"/>
  <c r="AF118" i="3" s="1"/>
  <c r="AG118" i="3" s="1"/>
  <c r="AH118" i="3" s="1"/>
  <c r="AI118" i="3" s="1"/>
  <c r="AJ118" i="3" s="1"/>
  <c r="AK118" i="3" s="1"/>
  <c r="AL118" i="3" s="1"/>
  <c r="AM118" i="3" s="1"/>
  <c r="AN118" i="3" s="1"/>
  <c r="AO118" i="3" s="1"/>
  <c r="AP118" i="3" s="1"/>
  <c r="AQ118" i="3" s="1"/>
  <c r="AR118" i="3" s="1"/>
  <c r="AS118" i="3" s="1"/>
  <c r="AT118" i="3" s="1"/>
  <c r="AU118" i="3" s="1"/>
  <c r="AV118" i="3" s="1"/>
  <c r="AW118" i="3" s="1"/>
  <c r="AX118" i="3" s="1"/>
  <c r="AY118" i="3" s="1"/>
  <c r="AZ118" i="3" s="1"/>
  <c r="BA118" i="3" s="1"/>
  <c r="BB118" i="3" s="1"/>
  <c r="BC118" i="3" s="1"/>
  <c r="BD118" i="3" s="1"/>
  <c r="G110" i="3"/>
  <c r="H110" i="3" s="1"/>
  <c r="I110" i="3" s="1"/>
  <c r="J110" i="3" s="1"/>
  <c r="K110" i="3" s="1"/>
  <c r="L110" i="3" s="1"/>
  <c r="M110" i="3" s="1"/>
  <c r="N110" i="3" s="1"/>
  <c r="O110" i="3" s="1"/>
  <c r="P110" i="3" s="1"/>
  <c r="Q110" i="3" s="1"/>
  <c r="R110" i="3" s="1"/>
  <c r="S110" i="3" s="1"/>
  <c r="T110" i="3" s="1"/>
  <c r="U110" i="3" s="1"/>
  <c r="V110" i="3" s="1"/>
  <c r="W110" i="3" s="1"/>
  <c r="X110" i="3" s="1"/>
  <c r="Y110" i="3" s="1"/>
  <c r="Z110" i="3" s="1"/>
  <c r="AA110" i="3" s="1"/>
  <c r="AB110" i="3" s="1"/>
  <c r="AC110" i="3" s="1"/>
  <c r="AD110" i="3" s="1"/>
  <c r="AE110" i="3" s="1"/>
  <c r="AF110" i="3" s="1"/>
  <c r="AG110" i="3" s="1"/>
  <c r="AH110" i="3" s="1"/>
  <c r="AI110" i="3" s="1"/>
  <c r="AJ110" i="3" s="1"/>
  <c r="AK110" i="3" s="1"/>
  <c r="AL110" i="3" s="1"/>
  <c r="AM110" i="3" s="1"/>
  <c r="AN110" i="3" s="1"/>
  <c r="AO110" i="3" s="1"/>
  <c r="AP110" i="3" s="1"/>
  <c r="AQ110" i="3" s="1"/>
  <c r="AR110" i="3" s="1"/>
  <c r="AS110" i="3" s="1"/>
  <c r="AT110" i="3" s="1"/>
  <c r="AU110" i="3" s="1"/>
  <c r="AV110" i="3" s="1"/>
  <c r="AW110" i="3" s="1"/>
  <c r="AX110" i="3" s="1"/>
  <c r="AY110" i="3" s="1"/>
  <c r="AZ110" i="3" s="1"/>
  <c r="BA110" i="3" s="1"/>
  <c r="BB110" i="3" s="1"/>
  <c r="BC110" i="3" s="1"/>
  <c r="BD110" i="3" s="1"/>
  <c r="G96" i="3"/>
  <c r="H96" i="3" s="1"/>
  <c r="I96" i="3" s="1"/>
  <c r="J96" i="3" s="1"/>
  <c r="K96" i="3" s="1"/>
  <c r="L96" i="3" s="1"/>
  <c r="M96" i="3" s="1"/>
  <c r="N96" i="3" s="1"/>
  <c r="O96" i="3" s="1"/>
  <c r="P96" i="3" s="1"/>
  <c r="Q96" i="3" s="1"/>
  <c r="R96" i="3" s="1"/>
  <c r="S96" i="3" s="1"/>
  <c r="T96" i="3" s="1"/>
  <c r="U96" i="3" s="1"/>
  <c r="V96" i="3" s="1"/>
  <c r="W96" i="3" s="1"/>
  <c r="X96" i="3" s="1"/>
  <c r="Y96" i="3" s="1"/>
  <c r="Z96" i="3" s="1"/>
  <c r="AA96" i="3" s="1"/>
  <c r="AB96" i="3" s="1"/>
  <c r="AC96" i="3" s="1"/>
  <c r="AD96" i="3" s="1"/>
  <c r="AE96" i="3" s="1"/>
  <c r="AF96" i="3" s="1"/>
  <c r="AG96" i="3" s="1"/>
  <c r="AH96" i="3" s="1"/>
  <c r="AI96" i="3" s="1"/>
  <c r="AJ96" i="3" s="1"/>
  <c r="AK96" i="3" s="1"/>
  <c r="AL96" i="3" s="1"/>
  <c r="AM96" i="3" s="1"/>
  <c r="AN96" i="3" s="1"/>
  <c r="AO96" i="3" s="1"/>
  <c r="AP96" i="3" s="1"/>
  <c r="AQ96" i="3" s="1"/>
  <c r="AR96" i="3" s="1"/>
  <c r="AS96" i="3" s="1"/>
  <c r="AT96" i="3" s="1"/>
  <c r="AU96" i="3" s="1"/>
  <c r="AV96" i="3" s="1"/>
  <c r="AW96" i="3" s="1"/>
  <c r="AX96" i="3" s="1"/>
  <c r="AY96" i="3" s="1"/>
  <c r="AZ96" i="3" s="1"/>
  <c r="BA96" i="3" s="1"/>
  <c r="BB96" i="3" s="1"/>
  <c r="BC96" i="3" s="1"/>
  <c r="BD96" i="3" s="1"/>
  <c r="G80" i="3"/>
  <c r="H80" i="3" s="1"/>
  <c r="I80" i="3" s="1"/>
  <c r="J80" i="3" s="1"/>
  <c r="K80" i="3" s="1"/>
  <c r="L80" i="3" s="1"/>
  <c r="M80" i="3" s="1"/>
  <c r="N80" i="3" s="1"/>
  <c r="O80" i="3" s="1"/>
  <c r="P80" i="3" s="1"/>
  <c r="Q80" i="3" s="1"/>
  <c r="R80" i="3" s="1"/>
  <c r="S80" i="3" s="1"/>
  <c r="T80" i="3" s="1"/>
  <c r="U80" i="3" s="1"/>
  <c r="V80" i="3" s="1"/>
  <c r="W80" i="3" s="1"/>
  <c r="X80" i="3" s="1"/>
  <c r="Y80" i="3" s="1"/>
  <c r="Z80" i="3" s="1"/>
  <c r="AA80" i="3" s="1"/>
  <c r="AB80" i="3" s="1"/>
  <c r="AC80" i="3" s="1"/>
  <c r="AD80" i="3" s="1"/>
  <c r="AE80" i="3" s="1"/>
  <c r="AF80" i="3" s="1"/>
  <c r="AG80" i="3" s="1"/>
  <c r="AH80" i="3" s="1"/>
  <c r="AI80" i="3" s="1"/>
  <c r="AJ80" i="3" s="1"/>
  <c r="AK80" i="3" s="1"/>
  <c r="AL80" i="3" s="1"/>
  <c r="AM80" i="3" s="1"/>
  <c r="AN80" i="3" s="1"/>
  <c r="AO80" i="3" s="1"/>
  <c r="AP80" i="3" s="1"/>
  <c r="AQ80" i="3" s="1"/>
  <c r="AR80" i="3" s="1"/>
  <c r="AS80" i="3" s="1"/>
  <c r="AT80" i="3" s="1"/>
  <c r="AU80" i="3" s="1"/>
  <c r="AV80" i="3" s="1"/>
  <c r="AW80" i="3" s="1"/>
  <c r="AX80" i="3" s="1"/>
  <c r="AY80" i="3" s="1"/>
  <c r="AZ80" i="3" s="1"/>
  <c r="BA80" i="3" s="1"/>
  <c r="BB80" i="3" s="1"/>
  <c r="BC80" i="3" s="1"/>
  <c r="BD80" i="3" s="1"/>
  <c r="G62" i="3"/>
  <c r="H62" i="3" s="1"/>
  <c r="I62" i="3" s="1"/>
  <c r="J62" i="3" s="1"/>
  <c r="K62" i="3" s="1"/>
  <c r="L62" i="3" s="1"/>
  <c r="M62" i="3" s="1"/>
  <c r="N62" i="3" s="1"/>
  <c r="O62" i="3" s="1"/>
  <c r="P62" i="3" s="1"/>
  <c r="Q62" i="3" s="1"/>
  <c r="R62" i="3" s="1"/>
  <c r="S62" i="3" s="1"/>
  <c r="T62" i="3" s="1"/>
  <c r="U62" i="3" s="1"/>
  <c r="V62" i="3" s="1"/>
  <c r="W62" i="3" s="1"/>
  <c r="X62" i="3" s="1"/>
  <c r="Y62" i="3" s="1"/>
  <c r="Z62" i="3" s="1"/>
  <c r="AA62" i="3" s="1"/>
  <c r="AB62" i="3" s="1"/>
  <c r="AC62" i="3" s="1"/>
  <c r="AD62" i="3" s="1"/>
  <c r="AE62" i="3" s="1"/>
  <c r="AF62" i="3" s="1"/>
  <c r="AG62" i="3" s="1"/>
  <c r="AH62" i="3" s="1"/>
  <c r="AI62" i="3" s="1"/>
  <c r="AJ62" i="3" s="1"/>
  <c r="AK62" i="3" s="1"/>
  <c r="AL62" i="3" s="1"/>
  <c r="AM62" i="3" s="1"/>
  <c r="AN62" i="3" s="1"/>
  <c r="AO62" i="3" s="1"/>
  <c r="AP62" i="3" s="1"/>
  <c r="AQ62" i="3" s="1"/>
  <c r="AR62" i="3" s="1"/>
  <c r="AS62" i="3" s="1"/>
  <c r="AT62" i="3" s="1"/>
  <c r="AU62" i="3" s="1"/>
  <c r="AV62" i="3" s="1"/>
  <c r="AW62" i="3" s="1"/>
  <c r="AX62" i="3" s="1"/>
  <c r="AY62" i="3" s="1"/>
  <c r="AZ62" i="3" s="1"/>
  <c r="BA62" i="3" s="1"/>
  <c r="BB62" i="3" s="1"/>
  <c r="BC62" i="3" s="1"/>
  <c r="BD62" i="3" s="1"/>
  <c r="G103" i="3"/>
  <c r="H103" i="3" s="1"/>
  <c r="I103" i="3" s="1"/>
  <c r="J103" i="3" s="1"/>
  <c r="K103" i="3" s="1"/>
  <c r="L103" i="3" s="1"/>
  <c r="M103" i="3" s="1"/>
  <c r="N103" i="3" s="1"/>
  <c r="O103" i="3" s="1"/>
  <c r="P103" i="3" s="1"/>
  <c r="Q103" i="3" s="1"/>
  <c r="R103" i="3" s="1"/>
  <c r="S103" i="3" s="1"/>
  <c r="T103" i="3" s="1"/>
  <c r="U103" i="3" s="1"/>
  <c r="V103" i="3" s="1"/>
  <c r="W103" i="3" s="1"/>
  <c r="X103" i="3" s="1"/>
  <c r="Y103" i="3" s="1"/>
  <c r="Z103" i="3" s="1"/>
  <c r="AA103" i="3" s="1"/>
  <c r="AB103" i="3" s="1"/>
  <c r="AC103" i="3" s="1"/>
  <c r="AD103" i="3" s="1"/>
  <c r="AE103" i="3" s="1"/>
  <c r="AF103" i="3" s="1"/>
  <c r="AG103" i="3" s="1"/>
  <c r="AH103" i="3" s="1"/>
  <c r="AI103" i="3" s="1"/>
  <c r="AJ103" i="3" s="1"/>
  <c r="AK103" i="3" s="1"/>
  <c r="AL103" i="3" s="1"/>
  <c r="AM103" i="3" s="1"/>
  <c r="AN103" i="3" s="1"/>
  <c r="AO103" i="3" s="1"/>
  <c r="AP103" i="3" s="1"/>
  <c r="AQ103" i="3" s="1"/>
  <c r="AR103" i="3" s="1"/>
  <c r="AS103" i="3" s="1"/>
  <c r="AT103" i="3" s="1"/>
  <c r="AU103" i="3" s="1"/>
  <c r="AV103" i="3" s="1"/>
  <c r="AW103" i="3" s="1"/>
  <c r="AX103" i="3" s="1"/>
  <c r="AY103" i="3" s="1"/>
  <c r="AZ103" i="3" s="1"/>
  <c r="BA103" i="3" s="1"/>
  <c r="BB103" i="3" s="1"/>
  <c r="BC103" i="3" s="1"/>
  <c r="BD103" i="3" s="1"/>
  <c r="G95" i="3"/>
  <c r="H95" i="3" s="1"/>
  <c r="I95" i="3" s="1"/>
  <c r="J95" i="3" s="1"/>
  <c r="K95" i="3" s="1"/>
  <c r="L95" i="3" s="1"/>
  <c r="M95" i="3" s="1"/>
  <c r="N95" i="3" s="1"/>
  <c r="O95" i="3" s="1"/>
  <c r="P95" i="3" s="1"/>
  <c r="Q95" i="3" s="1"/>
  <c r="R95" i="3" s="1"/>
  <c r="S95" i="3" s="1"/>
  <c r="T95" i="3" s="1"/>
  <c r="U95" i="3" s="1"/>
  <c r="V95" i="3" s="1"/>
  <c r="W95" i="3" s="1"/>
  <c r="X95" i="3" s="1"/>
  <c r="Y95" i="3" s="1"/>
  <c r="Z95" i="3" s="1"/>
  <c r="AA95" i="3" s="1"/>
  <c r="AB95" i="3" s="1"/>
  <c r="AC95" i="3" s="1"/>
  <c r="AD95" i="3" s="1"/>
  <c r="AE95" i="3" s="1"/>
  <c r="AF95" i="3" s="1"/>
  <c r="AG95" i="3" s="1"/>
  <c r="AH95" i="3" s="1"/>
  <c r="AI95" i="3" s="1"/>
  <c r="AJ95" i="3" s="1"/>
  <c r="AK95" i="3" s="1"/>
  <c r="AL95" i="3" s="1"/>
  <c r="AM95" i="3" s="1"/>
  <c r="AN95" i="3" s="1"/>
  <c r="AO95" i="3" s="1"/>
  <c r="AP95" i="3" s="1"/>
  <c r="AQ95" i="3" s="1"/>
  <c r="AR95" i="3" s="1"/>
  <c r="AS95" i="3" s="1"/>
  <c r="AT95" i="3" s="1"/>
  <c r="AU95" i="3" s="1"/>
  <c r="AV95" i="3" s="1"/>
  <c r="AW95" i="3" s="1"/>
  <c r="AX95" i="3" s="1"/>
  <c r="AY95" i="3" s="1"/>
  <c r="AZ95" i="3" s="1"/>
  <c r="BA95" i="3" s="1"/>
  <c r="BB95" i="3" s="1"/>
  <c r="BC95" i="3" s="1"/>
  <c r="BD95" i="3" s="1"/>
  <c r="G87" i="3"/>
  <c r="H87" i="3" s="1"/>
  <c r="I87" i="3" s="1"/>
  <c r="J87" i="3" s="1"/>
  <c r="K87" i="3" s="1"/>
  <c r="L87" i="3" s="1"/>
  <c r="M87" i="3" s="1"/>
  <c r="N87" i="3" s="1"/>
  <c r="O87" i="3" s="1"/>
  <c r="P87" i="3" s="1"/>
  <c r="Q87" i="3" s="1"/>
  <c r="R87" i="3" s="1"/>
  <c r="S87" i="3" s="1"/>
  <c r="T87" i="3" s="1"/>
  <c r="U87" i="3" s="1"/>
  <c r="V87" i="3" s="1"/>
  <c r="W87" i="3" s="1"/>
  <c r="X87" i="3" s="1"/>
  <c r="Y87" i="3" s="1"/>
  <c r="Z87" i="3" s="1"/>
  <c r="AA87" i="3" s="1"/>
  <c r="AB87" i="3" s="1"/>
  <c r="AC87" i="3" s="1"/>
  <c r="AD87" i="3" s="1"/>
  <c r="AE87" i="3" s="1"/>
  <c r="AF87" i="3" s="1"/>
  <c r="AG87" i="3" s="1"/>
  <c r="AH87" i="3" s="1"/>
  <c r="AI87" i="3" s="1"/>
  <c r="AJ87" i="3" s="1"/>
  <c r="AK87" i="3" s="1"/>
  <c r="AL87" i="3" s="1"/>
  <c r="AM87" i="3" s="1"/>
  <c r="AN87" i="3" s="1"/>
  <c r="AO87" i="3" s="1"/>
  <c r="AP87" i="3" s="1"/>
  <c r="AQ87" i="3" s="1"/>
  <c r="AR87" i="3" s="1"/>
  <c r="AS87" i="3" s="1"/>
  <c r="AT87" i="3" s="1"/>
  <c r="AU87" i="3" s="1"/>
  <c r="AV87" i="3" s="1"/>
  <c r="AW87" i="3" s="1"/>
  <c r="AX87" i="3" s="1"/>
  <c r="AY87" i="3" s="1"/>
  <c r="AZ87" i="3" s="1"/>
  <c r="BA87" i="3" s="1"/>
  <c r="BB87" i="3" s="1"/>
  <c r="BC87" i="3" s="1"/>
  <c r="BD87" i="3" s="1"/>
  <c r="G79" i="3"/>
  <c r="H79" i="3" s="1"/>
  <c r="I79" i="3" s="1"/>
  <c r="J79" i="3" s="1"/>
  <c r="K79" i="3" s="1"/>
  <c r="L79" i="3" s="1"/>
  <c r="M79" i="3" s="1"/>
  <c r="N79" i="3" s="1"/>
  <c r="O79" i="3" s="1"/>
  <c r="P79" i="3" s="1"/>
  <c r="Q79" i="3" s="1"/>
  <c r="R79" i="3" s="1"/>
  <c r="S79" i="3" s="1"/>
  <c r="T79" i="3" s="1"/>
  <c r="U79" i="3" s="1"/>
  <c r="V79" i="3" s="1"/>
  <c r="W79" i="3" s="1"/>
  <c r="X79" i="3" s="1"/>
  <c r="Y79" i="3" s="1"/>
  <c r="Z79" i="3" s="1"/>
  <c r="AA79" i="3" s="1"/>
  <c r="AB79" i="3" s="1"/>
  <c r="AC79" i="3" s="1"/>
  <c r="AD79" i="3" s="1"/>
  <c r="AE79" i="3" s="1"/>
  <c r="AF79" i="3" s="1"/>
  <c r="AG79" i="3" s="1"/>
  <c r="AH79" i="3" s="1"/>
  <c r="AI79" i="3" s="1"/>
  <c r="AJ79" i="3" s="1"/>
  <c r="AK79" i="3" s="1"/>
  <c r="AL79" i="3" s="1"/>
  <c r="AM79" i="3" s="1"/>
  <c r="AN79" i="3" s="1"/>
  <c r="AO79" i="3" s="1"/>
  <c r="AP79" i="3" s="1"/>
  <c r="AQ79" i="3" s="1"/>
  <c r="AR79" i="3" s="1"/>
  <c r="AS79" i="3" s="1"/>
  <c r="AT79" i="3" s="1"/>
  <c r="AU79" i="3" s="1"/>
  <c r="AV79" i="3" s="1"/>
  <c r="AW79" i="3" s="1"/>
  <c r="AX79" i="3" s="1"/>
  <c r="AY79" i="3" s="1"/>
  <c r="AZ79" i="3" s="1"/>
  <c r="BA79" i="3" s="1"/>
  <c r="BB79" i="3" s="1"/>
  <c r="BC79" i="3" s="1"/>
  <c r="BD79" i="3" s="1"/>
  <c r="G71" i="3"/>
  <c r="H71" i="3" s="1"/>
  <c r="I71" i="3" s="1"/>
  <c r="J71" i="3" s="1"/>
  <c r="K71" i="3" s="1"/>
  <c r="L71" i="3" s="1"/>
  <c r="M71" i="3" s="1"/>
  <c r="N71" i="3" s="1"/>
  <c r="O71" i="3" s="1"/>
  <c r="P71" i="3" s="1"/>
  <c r="Q71" i="3" s="1"/>
  <c r="R71" i="3" s="1"/>
  <c r="S71" i="3" s="1"/>
  <c r="T71" i="3" s="1"/>
  <c r="U71" i="3" s="1"/>
  <c r="V71" i="3" s="1"/>
  <c r="W71" i="3" s="1"/>
  <c r="X71" i="3" s="1"/>
  <c r="Y71" i="3" s="1"/>
  <c r="Z71" i="3" s="1"/>
  <c r="AA71" i="3" s="1"/>
  <c r="AB71" i="3" s="1"/>
  <c r="AC71" i="3" s="1"/>
  <c r="AD71" i="3" s="1"/>
  <c r="AE71" i="3" s="1"/>
  <c r="AF71" i="3" s="1"/>
  <c r="AG71" i="3" s="1"/>
  <c r="AH71" i="3" s="1"/>
  <c r="AI71" i="3" s="1"/>
  <c r="AJ71" i="3" s="1"/>
  <c r="AK71" i="3" s="1"/>
  <c r="AL71" i="3" s="1"/>
  <c r="AM71" i="3" s="1"/>
  <c r="AN71" i="3" s="1"/>
  <c r="AO71" i="3" s="1"/>
  <c r="AP71" i="3" s="1"/>
  <c r="AQ71" i="3" s="1"/>
  <c r="AR71" i="3" s="1"/>
  <c r="AS71" i="3" s="1"/>
  <c r="AT71" i="3" s="1"/>
  <c r="AU71" i="3" s="1"/>
  <c r="AV71" i="3" s="1"/>
  <c r="AW71" i="3" s="1"/>
  <c r="AX71" i="3" s="1"/>
  <c r="AY71" i="3" s="1"/>
  <c r="AZ71" i="3" s="1"/>
  <c r="BA71" i="3" s="1"/>
  <c r="BB71" i="3" s="1"/>
  <c r="BC71" i="3" s="1"/>
  <c r="BD71" i="3" s="1"/>
  <c r="G56" i="3"/>
  <c r="H56" i="3" s="1"/>
  <c r="I56" i="3" s="1"/>
  <c r="J56" i="3" s="1"/>
  <c r="K56" i="3" s="1"/>
  <c r="L56" i="3" s="1"/>
  <c r="M56" i="3" s="1"/>
  <c r="N56" i="3" s="1"/>
  <c r="O56" i="3" s="1"/>
  <c r="P56" i="3" s="1"/>
  <c r="Q56" i="3" s="1"/>
  <c r="R56" i="3" s="1"/>
  <c r="S56" i="3" s="1"/>
  <c r="T56" i="3" s="1"/>
  <c r="U56" i="3" s="1"/>
  <c r="V56" i="3" s="1"/>
  <c r="W56" i="3" s="1"/>
  <c r="X56" i="3" s="1"/>
  <c r="Y56" i="3" s="1"/>
  <c r="Z56" i="3" s="1"/>
  <c r="AA56" i="3" s="1"/>
  <c r="AB56" i="3" s="1"/>
  <c r="AC56" i="3" s="1"/>
  <c r="AD56" i="3" s="1"/>
  <c r="AE56" i="3" s="1"/>
  <c r="AF56" i="3" s="1"/>
  <c r="AG56" i="3" s="1"/>
  <c r="AH56" i="3" s="1"/>
  <c r="AI56" i="3" s="1"/>
  <c r="AJ56" i="3" s="1"/>
  <c r="AK56" i="3" s="1"/>
  <c r="AL56" i="3" s="1"/>
  <c r="AM56" i="3" s="1"/>
  <c r="AN56" i="3" s="1"/>
  <c r="AO56" i="3" s="1"/>
  <c r="AP56" i="3" s="1"/>
  <c r="AQ56" i="3" s="1"/>
  <c r="AR56" i="3" s="1"/>
  <c r="AS56" i="3" s="1"/>
  <c r="AT56" i="3" s="1"/>
  <c r="AU56" i="3" s="1"/>
  <c r="AV56" i="3" s="1"/>
  <c r="AW56" i="3" s="1"/>
  <c r="AX56" i="3" s="1"/>
  <c r="AY56" i="3" s="1"/>
  <c r="AZ56" i="3" s="1"/>
  <c r="BA56" i="3" s="1"/>
  <c r="BB56" i="3" s="1"/>
  <c r="BC56" i="3" s="1"/>
  <c r="BD56" i="3" s="1"/>
  <c r="G33" i="3"/>
  <c r="H33" i="3" s="1"/>
  <c r="I33" i="3" s="1"/>
  <c r="J33" i="3" s="1"/>
  <c r="K33" i="3" s="1"/>
  <c r="L33" i="3" s="1"/>
  <c r="M33" i="3" s="1"/>
  <c r="N33" i="3" s="1"/>
  <c r="O33" i="3" s="1"/>
  <c r="P33" i="3" s="1"/>
  <c r="Q33" i="3" s="1"/>
  <c r="R33" i="3" s="1"/>
  <c r="S33" i="3" s="1"/>
  <c r="T33" i="3" s="1"/>
  <c r="U33" i="3" s="1"/>
  <c r="V33" i="3" s="1"/>
  <c r="W33" i="3" s="1"/>
  <c r="X33" i="3" s="1"/>
  <c r="Y33" i="3" s="1"/>
  <c r="Z33" i="3" s="1"/>
  <c r="AA33" i="3" s="1"/>
  <c r="AB33" i="3" s="1"/>
  <c r="AC33" i="3" s="1"/>
  <c r="AD33" i="3" s="1"/>
  <c r="AE33" i="3" s="1"/>
  <c r="AF33" i="3" s="1"/>
  <c r="AG33" i="3" s="1"/>
  <c r="AH33" i="3" s="1"/>
  <c r="AI33" i="3" s="1"/>
  <c r="AJ33" i="3" s="1"/>
  <c r="AK33" i="3" s="1"/>
  <c r="AL33" i="3" s="1"/>
  <c r="AM33" i="3" s="1"/>
  <c r="AN33" i="3" s="1"/>
  <c r="AO33" i="3" s="1"/>
  <c r="AP33" i="3" s="1"/>
  <c r="AQ33" i="3" s="1"/>
  <c r="AR33" i="3" s="1"/>
  <c r="AS33" i="3" s="1"/>
  <c r="AT33" i="3" s="1"/>
  <c r="AU33" i="3" s="1"/>
  <c r="AV33" i="3" s="1"/>
  <c r="AW33" i="3" s="1"/>
  <c r="AX33" i="3" s="1"/>
  <c r="AY33" i="3" s="1"/>
  <c r="AZ33" i="3" s="1"/>
  <c r="BA33" i="3" s="1"/>
  <c r="BB33" i="3" s="1"/>
  <c r="BC33" i="3" s="1"/>
  <c r="BD33" i="3" s="1"/>
  <c r="G63" i="3"/>
  <c r="H63" i="3" s="1"/>
  <c r="I63" i="3" s="1"/>
  <c r="J63" i="3" s="1"/>
  <c r="K63" i="3" s="1"/>
  <c r="L63" i="3" s="1"/>
  <c r="M63" i="3" s="1"/>
  <c r="N63" i="3" s="1"/>
  <c r="O63" i="3" s="1"/>
  <c r="P63" i="3" s="1"/>
  <c r="Q63" i="3" s="1"/>
  <c r="R63" i="3" s="1"/>
  <c r="S63" i="3" s="1"/>
  <c r="T63" i="3" s="1"/>
  <c r="U63" i="3" s="1"/>
  <c r="V63" i="3" s="1"/>
  <c r="W63" i="3" s="1"/>
  <c r="X63" i="3" s="1"/>
  <c r="Y63" i="3" s="1"/>
  <c r="Z63" i="3" s="1"/>
  <c r="AA63" i="3" s="1"/>
  <c r="AB63" i="3" s="1"/>
  <c r="AC63" i="3" s="1"/>
  <c r="AD63" i="3" s="1"/>
  <c r="AE63" i="3" s="1"/>
  <c r="AF63" i="3" s="1"/>
  <c r="AG63" i="3" s="1"/>
  <c r="AH63" i="3" s="1"/>
  <c r="AI63" i="3" s="1"/>
  <c r="AJ63" i="3" s="1"/>
  <c r="AK63" i="3" s="1"/>
  <c r="AL63" i="3" s="1"/>
  <c r="AM63" i="3" s="1"/>
  <c r="AN63" i="3" s="1"/>
  <c r="AO63" i="3" s="1"/>
  <c r="AP63" i="3" s="1"/>
  <c r="AQ63" i="3" s="1"/>
  <c r="AR63" i="3" s="1"/>
  <c r="AS63" i="3" s="1"/>
  <c r="AT63" i="3" s="1"/>
  <c r="AU63" i="3" s="1"/>
  <c r="AV63" i="3" s="1"/>
  <c r="AW63" i="3" s="1"/>
  <c r="AX63" i="3" s="1"/>
  <c r="AY63" i="3" s="1"/>
  <c r="AZ63" i="3" s="1"/>
  <c r="BA63" i="3" s="1"/>
  <c r="BB63" i="3" s="1"/>
  <c r="BC63" i="3" s="1"/>
  <c r="BD63" i="3" s="1"/>
  <c r="G54" i="3"/>
  <c r="H54" i="3" s="1"/>
  <c r="I54" i="3" s="1"/>
  <c r="J54" i="3" s="1"/>
  <c r="K54" i="3" s="1"/>
  <c r="L54" i="3" s="1"/>
  <c r="M54" i="3" s="1"/>
  <c r="N54" i="3" s="1"/>
  <c r="O54" i="3" s="1"/>
  <c r="P54" i="3" s="1"/>
  <c r="Q54" i="3" s="1"/>
  <c r="R54" i="3" s="1"/>
  <c r="S54" i="3" s="1"/>
  <c r="T54" i="3" s="1"/>
  <c r="U54" i="3" s="1"/>
  <c r="V54" i="3" s="1"/>
  <c r="W54" i="3" s="1"/>
  <c r="X54" i="3" s="1"/>
  <c r="Y54" i="3" s="1"/>
  <c r="Z54" i="3" s="1"/>
  <c r="AA54" i="3" s="1"/>
  <c r="AB54" i="3" s="1"/>
  <c r="AC54" i="3" s="1"/>
  <c r="AD54" i="3" s="1"/>
  <c r="AE54" i="3" s="1"/>
  <c r="AF54" i="3" s="1"/>
  <c r="AG54" i="3" s="1"/>
  <c r="AH54" i="3" s="1"/>
  <c r="AI54" i="3" s="1"/>
  <c r="AJ54" i="3" s="1"/>
  <c r="AK54" i="3" s="1"/>
  <c r="AL54" i="3" s="1"/>
  <c r="AM54" i="3" s="1"/>
  <c r="AN54" i="3" s="1"/>
  <c r="AO54" i="3" s="1"/>
  <c r="AP54" i="3" s="1"/>
  <c r="AQ54" i="3" s="1"/>
  <c r="AR54" i="3" s="1"/>
  <c r="AS54" i="3" s="1"/>
  <c r="AT54" i="3" s="1"/>
  <c r="AU54" i="3" s="1"/>
  <c r="AV54" i="3" s="1"/>
  <c r="AW54" i="3" s="1"/>
  <c r="AX54" i="3" s="1"/>
  <c r="AY54" i="3" s="1"/>
  <c r="AZ54" i="3" s="1"/>
  <c r="BA54" i="3" s="1"/>
  <c r="BB54" i="3" s="1"/>
  <c r="BC54" i="3" s="1"/>
  <c r="BD54" i="3" s="1"/>
  <c r="G38" i="3"/>
  <c r="H38" i="3" s="1"/>
  <c r="I38" i="3" s="1"/>
  <c r="J38" i="3" s="1"/>
  <c r="K38" i="3" s="1"/>
  <c r="L38" i="3" s="1"/>
  <c r="M38" i="3" s="1"/>
  <c r="N38" i="3" s="1"/>
  <c r="O38" i="3" s="1"/>
  <c r="P38" i="3" s="1"/>
  <c r="Q38" i="3" s="1"/>
  <c r="R38" i="3" s="1"/>
  <c r="S38" i="3" s="1"/>
  <c r="T38" i="3" s="1"/>
  <c r="U38" i="3" s="1"/>
  <c r="V38" i="3" s="1"/>
  <c r="W38" i="3" s="1"/>
  <c r="X38" i="3" s="1"/>
  <c r="Y38" i="3" s="1"/>
  <c r="Z38" i="3" s="1"/>
  <c r="AA38" i="3" s="1"/>
  <c r="AB38" i="3" s="1"/>
  <c r="AC38" i="3" s="1"/>
  <c r="AD38" i="3" s="1"/>
  <c r="AE38" i="3" s="1"/>
  <c r="AF38" i="3" s="1"/>
  <c r="AG38" i="3" s="1"/>
  <c r="AH38" i="3" s="1"/>
  <c r="AI38" i="3" s="1"/>
  <c r="AJ38" i="3" s="1"/>
  <c r="AK38" i="3" s="1"/>
  <c r="AL38" i="3" s="1"/>
  <c r="AM38" i="3" s="1"/>
  <c r="AN38" i="3" s="1"/>
  <c r="AO38" i="3" s="1"/>
  <c r="AP38" i="3" s="1"/>
  <c r="AQ38" i="3" s="1"/>
  <c r="AR38" i="3" s="1"/>
  <c r="AS38" i="3" s="1"/>
  <c r="AT38" i="3" s="1"/>
  <c r="AU38" i="3" s="1"/>
  <c r="AV38" i="3" s="1"/>
  <c r="AW38" i="3" s="1"/>
  <c r="AX38" i="3" s="1"/>
  <c r="AY38" i="3" s="1"/>
  <c r="AZ38" i="3" s="1"/>
  <c r="BA38" i="3" s="1"/>
  <c r="BB38" i="3" s="1"/>
  <c r="BC38" i="3" s="1"/>
  <c r="BD38" i="3" s="1"/>
  <c r="G53" i="3"/>
  <c r="H53" i="3" s="1"/>
  <c r="I53" i="3" s="1"/>
  <c r="J53" i="3" s="1"/>
  <c r="K53" i="3" s="1"/>
  <c r="L53" i="3" s="1"/>
  <c r="M53" i="3" s="1"/>
  <c r="N53" i="3" s="1"/>
  <c r="O53" i="3" s="1"/>
  <c r="P53" i="3" s="1"/>
  <c r="Q53" i="3" s="1"/>
  <c r="R53" i="3" s="1"/>
  <c r="S53" i="3" s="1"/>
  <c r="T53" i="3" s="1"/>
  <c r="U53" i="3" s="1"/>
  <c r="V53" i="3" s="1"/>
  <c r="W53" i="3" s="1"/>
  <c r="X53" i="3" s="1"/>
  <c r="Y53" i="3" s="1"/>
  <c r="Z53" i="3" s="1"/>
  <c r="AA53" i="3" s="1"/>
  <c r="AB53" i="3" s="1"/>
  <c r="AC53" i="3" s="1"/>
  <c r="AD53" i="3" s="1"/>
  <c r="AE53" i="3" s="1"/>
  <c r="AF53" i="3" s="1"/>
  <c r="AG53" i="3" s="1"/>
  <c r="AH53" i="3" s="1"/>
  <c r="AI53" i="3" s="1"/>
  <c r="AJ53" i="3" s="1"/>
  <c r="AK53" i="3" s="1"/>
  <c r="AL53" i="3" s="1"/>
  <c r="AM53" i="3" s="1"/>
  <c r="AN53" i="3" s="1"/>
  <c r="AO53" i="3" s="1"/>
  <c r="AP53" i="3" s="1"/>
  <c r="AQ53" i="3" s="1"/>
  <c r="AR53" i="3" s="1"/>
  <c r="AS53" i="3" s="1"/>
  <c r="AT53" i="3" s="1"/>
  <c r="AU53" i="3" s="1"/>
  <c r="AV53" i="3" s="1"/>
  <c r="AW53" i="3" s="1"/>
  <c r="AX53" i="3" s="1"/>
  <c r="AY53" i="3" s="1"/>
  <c r="AZ53" i="3" s="1"/>
  <c r="BA53" i="3" s="1"/>
  <c r="BB53" i="3" s="1"/>
  <c r="BC53" i="3" s="1"/>
  <c r="BD53" i="3" s="1"/>
  <c r="G45" i="3"/>
  <c r="H45" i="3" s="1"/>
  <c r="I45" i="3" s="1"/>
  <c r="J45" i="3" s="1"/>
  <c r="K45" i="3" s="1"/>
  <c r="L45" i="3" s="1"/>
  <c r="M45" i="3" s="1"/>
  <c r="N45" i="3" s="1"/>
  <c r="O45" i="3" s="1"/>
  <c r="P45" i="3" s="1"/>
  <c r="Q45" i="3" s="1"/>
  <c r="R45" i="3" s="1"/>
  <c r="S45" i="3" s="1"/>
  <c r="T45" i="3" s="1"/>
  <c r="U45" i="3" s="1"/>
  <c r="V45" i="3" s="1"/>
  <c r="W45" i="3" s="1"/>
  <c r="X45" i="3" s="1"/>
  <c r="Y45" i="3" s="1"/>
  <c r="Z45" i="3" s="1"/>
  <c r="AA45" i="3" s="1"/>
  <c r="AB45" i="3" s="1"/>
  <c r="AC45" i="3" s="1"/>
  <c r="AD45" i="3" s="1"/>
  <c r="AE45" i="3" s="1"/>
  <c r="AF45" i="3" s="1"/>
  <c r="AG45" i="3" s="1"/>
  <c r="AH45" i="3" s="1"/>
  <c r="AI45" i="3" s="1"/>
  <c r="AJ45" i="3" s="1"/>
  <c r="AK45" i="3" s="1"/>
  <c r="AL45" i="3" s="1"/>
  <c r="AM45" i="3" s="1"/>
  <c r="AN45" i="3" s="1"/>
  <c r="AO45" i="3" s="1"/>
  <c r="AP45" i="3" s="1"/>
  <c r="AQ45" i="3" s="1"/>
  <c r="AR45" i="3" s="1"/>
  <c r="AS45" i="3" s="1"/>
  <c r="AT45" i="3" s="1"/>
  <c r="AU45" i="3" s="1"/>
  <c r="AV45" i="3" s="1"/>
  <c r="AW45" i="3" s="1"/>
  <c r="AX45" i="3" s="1"/>
  <c r="AY45" i="3" s="1"/>
  <c r="AZ45" i="3" s="1"/>
  <c r="BA45" i="3" s="1"/>
  <c r="BB45" i="3" s="1"/>
  <c r="BC45" i="3" s="1"/>
  <c r="BD45" i="3" s="1"/>
  <c r="G37" i="3"/>
  <c r="H37" i="3" s="1"/>
  <c r="I37" i="3" s="1"/>
  <c r="J37" i="3" s="1"/>
  <c r="K37" i="3" s="1"/>
  <c r="L37" i="3" s="1"/>
  <c r="M37" i="3" s="1"/>
  <c r="N37" i="3" s="1"/>
  <c r="O37" i="3" s="1"/>
  <c r="P37" i="3" s="1"/>
  <c r="Q37" i="3" s="1"/>
  <c r="R37" i="3" s="1"/>
  <c r="S37" i="3" s="1"/>
  <c r="T37" i="3" s="1"/>
  <c r="U37" i="3" s="1"/>
  <c r="V37" i="3" s="1"/>
  <c r="W37" i="3" s="1"/>
  <c r="X37" i="3" s="1"/>
  <c r="Y37" i="3" s="1"/>
  <c r="Z37" i="3" s="1"/>
  <c r="AA37" i="3" s="1"/>
  <c r="AB37" i="3" s="1"/>
  <c r="AC37" i="3" s="1"/>
  <c r="AD37" i="3" s="1"/>
  <c r="AE37" i="3" s="1"/>
  <c r="AF37" i="3" s="1"/>
  <c r="AG37" i="3" s="1"/>
  <c r="AH37" i="3" s="1"/>
  <c r="AI37" i="3" s="1"/>
  <c r="AJ37" i="3" s="1"/>
  <c r="AK37" i="3" s="1"/>
  <c r="AL37" i="3" s="1"/>
  <c r="AM37" i="3" s="1"/>
  <c r="AN37" i="3" s="1"/>
  <c r="AO37" i="3" s="1"/>
  <c r="AP37" i="3" s="1"/>
  <c r="AQ37" i="3" s="1"/>
  <c r="AR37" i="3" s="1"/>
  <c r="AS37" i="3" s="1"/>
  <c r="AT37" i="3" s="1"/>
  <c r="AU37" i="3" s="1"/>
  <c r="AV37" i="3" s="1"/>
  <c r="AW37" i="3" s="1"/>
  <c r="AX37" i="3" s="1"/>
  <c r="AY37" i="3" s="1"/>
  <c r="AZ37" i="3" s="1"/>
  <c r="BA37" i="3" s="1"/>
  <c r="BB37" i="3" s="1"/>
  <c r="BC37" i="3" s="1"/>
  <c r="BD37" i="3" s="1"/>
  <c r="G32" i="3"/>
  <c r="H32" i="3" s="1"/>
  <c r="I32" i="3" s="1"/>
  <c r="J32" i="3" s="1"/>
  <c r="K32" i="3" s="1"/>
  <c r="L32" i="3" s="1"/>
  <c r="M32" i="3" s="1"/>
  <c r="N32" i="3" s="1"/>
  <c r="O32" i="3" s="1"/>
  <c r="P32" i="3" s="1"/>
  <c r="Q32" i="3" s="1"/>
  <c r="R32" i="3" s="1"/>
  <c r="S32" i="3" s="1"/>
  <c r="T32" i="3" s="1"/>
  <c r="U32" i="3" s="1"/>
  <c r="V32" i="3" s="1"/>
  <c r="W32" i="3" s="1"/>
  <c r="X32" i="3" s="1"/>
  <c r="Y32" i="3" s="1"/>
  <c r="Z32" i="3" s="1"/>
  <c r="AA32" i="3" s="1"/>
  <c r="AB32" i="3" s="1"/>
  <c r="AC32" i="3" s="1"/>
  <c r="AD32" i="3" s="1"/>
  <c r="AE32" i="3" s="1"/>
  <c r="AF32" i="3" s="1"/>
  <c r="AG32" i="3" s="1"/>
  <c r="AH32" i="3" s="1"/>
  <c r="AI32" i="3" s="1"/>
  <c r="AJ32" i="3" s="1"/>
  <c r="AK32" i="3" s="1"/>
  <c r="AL32" i="3" s="1"/>
  <c r="AM32" i="3" s="1"/>
  <c r="AN32" i="3" s="1"/>
  <c r="AO32" i="3" s="1"/>
  <c r="AP32" i="3" s="1"/>
  <c r="AQ32" i="3" s="1"/>
  <c r="AR32" i="3" s="1"/>
  <c r="AS32" i="3" s="1"/>
  <c r="AT32" i="3" s="1"/>
  <c r="AU32" i="3" s="1"/>
  <c r="AV32" i="3" s="1"/>
  <c r="AW32" i="3" s="1"/>
  <c r="AX32" i="3" s="1"/>
  <c r="AY32" i="3" s="1"/>
  <c r="AZ32" i="3" s="1"/>
  <c r="BA32" i="3" s="1"/>
  <c r="BB32" i="3" s="1"/>
  <c r="BC32" i="3" s="1"/>
  <c r="BD32" i="3" s="1"/>
  <c r="G27" i="3"/>
  <c r="H27" i="3" s="1"/>
  <c r="I27" i="3" s="1"/>
  <c r="J27" i="3" s="1"/>
  <c r="K27" i="3" s="1"/>
  <c r="L27" i="3" s="1"/>
  <c r="M27" i="3" s="1"/>
  <c r="N27" i="3" s="1"/>
  <c r="O27" i="3" s="1"/>
  <c r="P27" i="3" s="1"/>
  <c r="Q27" i="3" s="1"/>
  <c r="R27" i="3" s="1"/>
  <c r="S27" i="3" s="1"/>
  <c r="T27" i="3" s="1"/>
  <c r="U27" i="3" s="1"/>
  <c r="V27" i="3" s="1"/>
  <c r="W27" i="3" s="1"/>
  <c r="X27" i="3" s="1"/>
  <c r="Y27" i="3" s="1"/>
  <c r="Z27" i="3" s="1"/>
  <c r="AA27" i="3" s="1"/>
  <c r="AB27" i="3" s="1"/>
  <c r="AC27" i="3" s="1"/>
  <c r="AD27" i="3" s="1"/>
  <c r="AE27" i="3" s="1"/>
  <c r="AF27" i="3" s="1"/>
  <c r="AG27" i="3" s="1"/>
  <c r="AH27" i="3" s="1"/>
  <c r="AI27" i="3" s="1"/>
  <c r="AJ27" i="3" s="1"/>
  <c r="AK27" i="3" s="1"/>
  <c r="AL27" i="3" s="1"/>
  <c r="AM27" i="3" s="1"/>
  <c r="AN27" i="3" s="1"/>
  <c r="AO27" i="3" s="1"/>
  <c r="AP27" i="3" s="1"/>
  <c r="AQ27" i="3" s="1"/>
  <c r="AR27" i="3" s="1"/>
  <c r="AS27" i="3" s="1"/>
  <c r="AT27" i="3" s="1"/>
  <c r="AU27" i="3" s="1"/>
  <c r="AV27" i="3" s="1"/>
  <c r="AW27" i="3" s="1"/>
  <c r="AX27" i="3" s="1"/>
  <c r="AY27" i="3" s="1"/>
  <c r="AZ27" i="3" s="1"/>
  <c r="BA27" i="3" s="1"/>
  <c r="BB27" i="3" s="1"/>
  <c r="BC27" i="3" s="1"/>
  <c r="BD27" i="3" s="1"/>
  <c r="G19" i="3"/>
  <c r="H19" i="3" s="1"/>
  <c r="I19" i="3" s="1"/>
  <c r="J19" i="3" s="1"/>
  <c r="K19" i="3" s="1"/>
  <c r="L19" i="3" s="1"/>
  <c r="M19" i="3" s="1"/>
  <c r="N19" i="3" s="1"/>
  <c r="O19" i="3" s="1"/>
  <c r="P19" i="3" s="1"/>
  <c r="Q19" i="3" s="1"/>
  <c r="R19" i="3" s="1"/>
  <c r="S19" i="3" s="1"/>
  <c r="T19" i="3" s="1"/>
  <c r="U19" i="3" s="1"/>
  <c r="V19" i="3" s="1"/>
  <c r="W19" i="3" s="1"/>
  <c r="X19" i="3" s="1"/>
  <c r="Y19" i="3" s="1"/>
  <c r="Z19" i="3" s="1"/>
  <c r="AA19" i="3" s="1"/>
  <c r="AB19" i="3" s="1"/>
  <c r="AC19" i="3" s="1"/>
  <c r="AD19" i="3" s="1"/>
  <c r="AE19" i="3" s="1"/>
  <c r="AF19" i="3" s="1"/>
  <c r="AG19" i="3" s="1"/>
  <c r="AH19" i="3" s="1"/>
  <c r="AI19" i="3" s="1"/>
  <c r="AJ19" i="3" s="1"/>
  <c r="AK19" i="3" s="1"/>
  <c r="AL19" i="3" s="1"/>
  <c r="AM19" i="3" s="1"/>
  <c r="AN19" i="3" s="1"/>
  <c r="AO19" i="3" s="1"/>
  <c r="AP19" i="3" s="1"/>
  <c r="AQ19" i="3" s="1"/>
  <c r="AR19" i="3" s="1"/>
  <c r="AS19" i="3" s="1"/>
  <c r="AT19" i="3" s="1"/>
  <c r="AU19" i="3" s="1"/>
  <c r="AV19" i="3" s="1"/>
  <c r="AW19" i="3" s="1"/>
  <c r="AX19" i="3" s="1"/>
  <c r="AY19" i="3" s="1"/>
  <c r="AZ19" i="3" s="1"/>
  <c r="BA19" i="3" s="1"/>
  <c r="BB19" i="3" s="1"/>
  <c r="BC19" i="3" s="1"/>
  <c r="BD19" i="3" s="1"/>
  <c r="G15" i="3"/>
  <c r="H15" i="3" s="1"/>
  <c r="I15" i="3" s="1"/>
  <c r="J15" i="3" s="1"/>
  <c r="K15" i="3" s="1"/>
  <c r="L15" i="3" s="1"/>
  <c r="M15" i="3" s="1"/>
  <c r="N15" i="3" s="1"/>
  <c r="O15" i="3" s="1"/>
  <c r="P15" i="3" s="1"/>
  <c r="Q15" i="3" s="1"/>
  <c r="R15" i="3" s="1"/>
  <c r="S15" i="3" s="1"/>
  <c r="T15" i="3" s="1"/>
  <c r="U15" i="3" s="1"/>
  <c r="V15" i="3" s="1"/>
  <c r="W15" i="3" s="1"/>
  <c r="X15" i="3" s="1"/>
  <c r="Y15" i="3" s="1"/>
  <c r="Z15" i="3" s="1"/>
  <c r="AA15" i="3" s="1"/>
  <c r="AB15" i="3" s="1"/>
  <c r="AC15" i="3" s="1"/>
  <c r="AD15" i="3" s="1"/>
  <c r="AE15" i="3" s="1"/>
  <c r="AF15" i="3" s="1"/>
  <c r="AG15" i="3" s="1"/>
  <c r="AH15" i="3" s="1"/>
  <c r="AI15" i="3" s="1"/>
  <c r="AJ15" i="3" s="1"/>
  <c r="AK15" i="3" s="1"/>
  <c r="AL15" i="3" s="1"/>
  <c r="AM15" i="3" s="1"/>
  <c r="AN15" i="3" s="1"/>
  <c r="AO15" i="3" s="1"/>
  <c r="AP15" i="3" s="1"/>
  <c r="AQ15" i="3" s="1"/>
  <c r="AR15" i="3" s="1"/>
  <c r="AS15" i="3" s="1"/>
  <c r="AT15" i="3" s="1"/>
  <c r="AU15" i="3" s="1"/>
  <c r="AV15" i="3" s="1"/>
  <c r="AW15" i="3" s="1"/>
  <c r="AX15" i="3" s="1"/>
  <c r="AY15" i="3" s="1"/>
  <c r="AZ15" i="3" s="1"/>
  <c r="BA15" i="3" s="1"/>
  <c r="BB15" i="3" s="1"/>
  <c r="BC15" i="3" s="1"/>
  <c r="BD15" i="3" s="1"/>
  <c r="G10" i="3"/>
  <c r="H10" i="3" s="1"/>
  <c r="I10" i="3" s="1"/>
  <c r="J10" i="3" s="1"/>
  <c r="K10" i="3" s="1"/>
  <c r="L10" i="3" s="1"/>
  <c r="M10" i="3" s="1"/>
  <c r="N10" i="3" s="1"/>
  <c r="O10" i="3" s="1"/>
  <c r="P10" i="3" s="1"/>
  <c r="Q10" i="3" s="1"/>
  <c r="R10" i="3" s="1"/>
  <c r="S10" i="3" s="1"/>
  <c r="T10" i="3" s="1"/>
  <c r="U10" i="3" s="1"/>
  <c r="V10" i="3" s="1"/>
  <c r="W10" i="3" s="1"/>
  <c r="X10" i="3" s="1"/>
  <c r="Y10" i="3" s="1"/>
  <c r="Z10" i="3" s="1"/>
  <c r="AA10" i="3" s="1"/>
  <c r="AB10" i="3" s="1"/>
  <c r="AC10" i="3" s="1"/>
  <c r="AD10" i="3" s="1"/>
  <c r="AE10" i="3" s="1"/>
  <c r="AF10" i="3" s="1"/>
  <c r="AG10" i="3" s="1"/>
  <c r="AH10" i="3" s="1"/>
  <c r="AI10" i="3" s="1"/>
  <c r="AJ10" i="3" s="1"/>
  <c r="AK10" i="3" s="1"/>
  <c r="AL10" i="3" s="1"/>
  <c r="AM10" i="3" s="1"/>
  <c r="AN10" i="3" s="1"/>
  <c r="AO10" i="3" s="1"/>
  <c r="AP10" i="3" s="1"/>
  <c r="AQ10" i="3" s="1"/>
  <c r="AR10" i="3" s="1"/>
  <c r="AS10" i="3" s="1"/>
  <c r="AT10" i="3" s="1"/>
  <c r="AU10" i="3" s="1"/>
  <c r="AV10" i="3" s="1"/>
  <c r="AW10" i="3" s="1"/>
  <c r="AX10" i="3" s="1"/>
  <c r="AY10" i="3" s="1"/>
  <c r="AZ10" i="3" s="1"/>
  <c r="BA10" i="3" s="1"/>
  <c r="BB10" i="3" s="1"/>
  <c r="BC10" i="3" s="1"/>
  <c r="BD10" i="3" s="1"/>
  <c r="G166" i="3"/>
  <c r="H166" i="3" s="1"/>
  <c r="I166" i="3" s="1"/>
  <c r="J166" i="3" s="1"/>
  <c r="K166" i="3" s="1"/>
  <c r="L166" i="3" s="1"/>
  <c r="M166" i="3" s="1"/>
  <c r="N166" i="3" s="1"/>
  <c r="O166" i="3" s="1"/>
  <c r="P166" i="3" s="1"/>
  <c r="Q166" i="3" s="1"/>
  <c r="R166" i="3" s="1"/>
  <c r="S166" i="3" s="1"/>
  <c r="T166" i="3" s="1"/>
  <c r="U166" i="3" s="1"/>
  <c r="V166" i="3" s="1"/>
  <c r="W166" i="3" s="1"/>
  <c r="X166" i="3" s="1"/>
  <c r="Y166" i="3" s="1"/>
  <c r="Z166" i="3" s="1"/>
  <c r="AA166" i="3" s="1"/>
  <c r="AB166" i="3" s="1"/>
  <c r="AC166" i="3" s="1"/>
  <c r="AD166" i="3" s="1"/>
  <c r="AE166" i="3" s="1"/>
  <c r="AF166" i="3" s="1"/>
  <c r="AG166" i="3" s="1"/>
  <c r="AH166" i="3" s="1"/>
  <c r="AI166" i="3" s="1"/>
  <c r="AJ166" i="3" s="1"/>
  <c r="AK166" i="3" s="1"/>
  <c r="AL166" i="3" s="1"/>
  <c r="AM166" i="3" s="1"/>
  <c r="AN166" i="3" s="1"/>
  <c r="AO166" i="3" s="1"/>
  <c r="AP166" i="3" s="1"/>
  <c r="AQ166" i="3" s="1"/>
  <c r="AR166" i="3" s="1"/>
  <c r="AS166" i="3" s="1"/>
  <c r="AT166" i="3" s="1"/>
  <c r="AU166" i="3" s="1"/>
  <c r="AV166" i="3" s="1"/>
  <c r="AW166" i="3" s="1"/>
  <c r="AX166" i="3" s="1"/>
  <c r="AY166" i="3" s="1"/>
  <c r="AZ166" i="3" s="1"/>
  <c r="BA166" i="3" s="1"/>
  <c r="BB166" i="3" s="1"/>
  <c r="BC166" i="3" s="1"/>
  <c r="BD166" i="3" s="1"/>
  <c r="G98" i="3"/>
  <c r="H98" i="3" s="1"/>
  <c r="I98" i="3" s="1"/>
  <c r="J98" i="3" s="1"/>
  <c r="K98" i="3" s="1"/>
  <c r="L98" i="3" s="1"/>
  <c r="M98" i="3" s="1"/>
  <c r="N98" i="3" s="1"/>
  <c r="O98" i="3" s="1"/>
  <c r="P98" i="3" s="1"/>
  <c r="Q98" i="3" s="1"/>
  <c r="R98" i="3" s="1"/>
  <c r="S98" i="3" s="1"/>
  <c r="T98" i="3" s="1"/>
  <c r="U98" i="3" s="1"/>
  <c r="V98" i="3" s="1"/>
  <c r="W98" i="3" s="1"/>
  <c r="X98" i="3" s="1"/>
  <c r="Y98" i="3" s="1"/>
  <c r="Z98" i="3" s="1"/>
  <c r="AA98" i="3" s="1"/>
  <c r="AB98" i="3" s="1"/>
  <c r="AC98" i="3" s="1"/>
  <c r="AD98" i="3" s="1"/>
  <c r="AE98" i="3" s="1"/>
  <c r="AF98" i="3" s="1"/>
  <c r="AG98" i="3" s="1"/>
  <c r="AH98" i="3" s="1"/>
  <c r="AI98" i="3" s="1"/>
  <c r="AJ98" i="3" s="1"/>
  <c r="AK98" i="3" s="1"/>
  <c r="AL98" i="3" s="1"/>
  <c r="AM98" i="3" s="1"/>
  <c r="AN98" i="3" s="1"/>
  <c r="AO98" i="3" s="1"/>
  <c r="AP98" i="3" s="1"/>
  <c r="AQ98" i="3" s="1"/>
  <c r="AR98" i="3" s="1"/>
  <c r="AS98" i="3" s="1"/>
  <c r="AT98" i="3" s="1"/>
  <c r="AU98" i="3" s="1"/>
  <c r="AV98" i="3" s="1"/>
  <c r="AW98" i="3" s="1"/>
  <c r="AX98" i="3" s="1"/>
  <c r="AY98" i="3" s="1"/>
  <c r="AZ98" i="3" s="1"/>
  <c r="BA98" i="3" s="1"/>
  <c r="BB98" i="3" s="1"/>
  <c r="BC98" i="3" s="1"/>
  <c r="BD98" i="3" s="1"/>
  <c r="G66" i="3"/>
  <c r="H66" i="3" s="1"/>
  <c r="I66" i="3" s="1"/>
  <c r="J66" i="3" s="1"/>
  <c r="K66" i="3" s="1"/>
  <c r="L66" i="3" s="1"/>
  <c r="M66" i="3" s="1"/>
  <c r="N66" i="3" s="1"/>
  <c r="O66" i="3" s="1"/>
  <c r="P66" i="3" s="1"/>
  <c r="Q66" i="3" s="1"/>
  <c r="R66" i="3" s="1"/>
  <c r="S66" i="3" s="1"/>
  <c r="T66" i="3" s="1"/>
  <c r="U66" i="3" s="1"/>
  <c r="V66" i="3" s="1"/>
  <c r="W66" i="3" s="1"/>
  <c r="X66" i="3" s="1"/>
  <c r="Y66" i="3" s="1"/>
  <c r="Z66" i="3" s="1"/>
  <c r="AA66" i="3" s="1"/>
  <c r="AB66" i="3" s="1"/>
  <c r="AC66" i="3" s="1"/>
  <c r="AD66" i="3" s="1"/>
  <c r="AE66" i="3" s="1"/>
  <c r="AF66" i="3" s="1"/>
  <c r="AG66" i="3" s="1"/>
  <c r="AH66" i="3" s="1"/>
  <c r="AI66" i="3" s="1"/>
  <c r="AJ66" i="3" s="1"/>
  <c r="AK66" i="3" s="1"/>
  <c r="AL66" i="3" s="1"/>
  <c r="AM66" i="3" s="1"/>
  <c r="AN66" i="3" s="1"/>
  <c r="AO66" i="3" s="1"/>
  <c r="AP66" i="3" s="1"/>
  <c r="AQ66" i="3" s="1"/>
  <c r="AR66" i="3" s="1"/>
  <c r="AS66" i="3" s="1"/>
  <c r="AT66" i="3" s="1"/>
  <c r="AU66" i="3" s="1"/>
  <c r="AV66" i="3" s="1"/>
  <c r="AW66" i="3" s="1"/>
  <c r="AX66" i="3" s="1"/>
  <c r="AY66" i="3" s="1"/>
  <c r="AZ66" i="3" s="1"/>
  <c r="BA66" i="3" s="1"/>
  <c r="BB66" i="3" s="1"/>
  <c r="BC66" i="3" s="1"/>
  <c r="BD66" i="3" s="1"/>
  <c r="G151" i="3"/>
  <c r="H151" i="3" s="1"/>
  <c r="I151" i="3" s="1"/>
  <c r="J151" i="3" s="1"/>
  <c r="K151" i="3" s="1"/>
  <c r="L151" i="3" s="1"/>
  <c r="M151" i="3" s="1"/>
  <c r="N151" i="3" s="1"/>
  <c r="O151" i="3" s="1"/>
  <c r="P151" i="3" s="1"/>
  <c r="Q151" i="3" s="1"/>
  <c r="R151" i="3" s="1"/>
  <c r="S151" i="3" s="1"/>
  <c r="T151" i="3" s="1"/>
  <c r="U151" i="3" s="1"/>
  <c r="V151" i="3" s="1"/>
  <c r="W151" i="3" s="1"/>
  <c r="X151" i="3" s="1"/>
  <c r="Y151" i="3" s="1"/>
  <c r="Z151" i="3" s="1"/>
  <c r="AA151" i="3" s="1"/>
  <c r="AB151" i="3" s="1"/>
  <c r="AC151" i="3" s="1"/>
  <c r="AD151" i="3" s="1"/>
  <c r="AE151" i="3" s="1"/>
  <c r="AF151" i="3" s="1"/>
  <c r="AG151" i="3" s="1"/>
  <c r="AH151" i="3" s="1"/>
  <c r="AI151" i="3" s="1"/>
  <c r="AJ151" i="3" s="1"/>
  <c r="AK151" i="3" s="1"/>
  <c r="AL151" i="3" s="1"/>
  <c r="AM151" i="3" s="1"/>
  <c r="AN151" i="3" s="1"/>
  <c r="AO151" i="3" s="1"/>
  <c r="AP151" i="3" s="1"/>
  <c r="AQ151" i="3" s="1"/>
  <c r="AR151" i="3" s="1"/>
  <c r="AS151" i="3" s="1"/>
  <c r="AT151" i="3" s="1"/>
  <c r="AU151" i="3" s="1"/>
  <c r="AV151" i="3" s="1"/>
  <c r="AW151" i="3" s="1"/>
  <c r="AX151" i="3" s="1"/>
  <c r="AY151" i="3" s="1"/>
  <c r="AZ151" i="3" s="1"/>
  <c r="BA151" i="3" s="1"/>
  <c r="BB151" i="3" s="1"/>
  <c r="BC151" i="3" s="1"/>
  <c r="BD151" i="3" s="1"/>
  <c r="G154" i="3"/>
  <c r="H154" i="3" s="1"/>
  <c r="I154" i="3" s="1"/>
  <c r="J154" i="3" s="1"/>
  <c r="K154" i="3" s="1"/>
  <c r="L154" i="3" s="1"/>
  <c r="M154" i="3" s="1"/>
  <c r="N154" i="3" s="1"/>
  <c r="O154" i="3" s="1"/>
  <c r="P154" i="3" s="1"/>
  <c r="Q154" i="3" s="1"/>
  <c r="R154" i="3" s="1"/>
  <c r="S154" i="3" s="1"/>
  <c r="T154" i="3" s="1"/>
  <c r="U154" i="3" s="1"/>
  <c r="V154" i="3" s="1"/>
  <c r="W154" i="3" s="1"/>
  <c r="X154" i="3" s="1"/>
  <c r="Y154" i="3" s="1"/>
  <c r="Z154" i="3" s="1"/>
  <c r="AA154" i="3" s="1"/>
  <c r="AB154" i="3" s="1"/>
  <c r="AC154" i="3" s="1"/>
  <c r="AD154" i="3" s="1"/>
  <c r="AE154" i="3" s="1"/>
  <c r="AF154" i="3" s="1"/>
  <c r="AG154" i="3" s="1"/>
  <c r="AH154" i="3" s="1"/>
  <c r="AI154" i="3" s="1"/>
  <c r="AJ154" i="3" s="1"/>
  <c r="AK154" i="3" s="1"/>
  <c r="AL154" i="3" s="1"/>
  <c r="AM154" i="3" s="1"/>
  <c r="AN154" i="3" s="1"/>
  <c r="AO154" i="3" s="1"/>
  <c r="AP154" i="3" s="1"/>
  <c r="AQ154" i="3" s="1"/>
  <c r="AR154" i="3" s="1"/>
  <c r="AS154" i="3" s="1"/>
  <c r="AT154" i="3" s="1"/>
  <c r="AU154" i="3" s="1"/>
  <c r="AV154" i="3" s="1"/>
  <c r="AW154" i="3" s="1"/>
  <c r="AX154" i="3" s="1"/>
  <c r="AY154" i="3" s="1"/>
  <c r="AZ154" i="3" s="1"/>
  <c r="BA154" i="3" s="1"/>
  <c r="BB154" i="3" s="1"/>
  <c r="BC154" i="3" s="1"/>
  <c r="BD154" i="3" s="1"/>
  <c r="G70" i="3"/>
  <c r="H70" i="3" s="1"/>
  <c r="I70" i="3" s="1"/>
  <c r="J70" i="3" s="1"/>
  <c r="K70" i="3" s="1"/>
  <c r="L70" i="3" s="1"/>
  <c r="M70" i="3" s="1"/>
  <c r="N70" i="3" s="1"/>
  <c r="O70" i="3" s="1"/>
  <c r="P70" i="3" s="1"/>
  <c r="Q70" i="3" s="1"/>
  <c r="R70" i="3" s="1"/>
  <c r="S70" i="3" s="1"/>
  <c r="T70" i="3" s="1"/>
  <c r="U70" i="3" s="1"/>
  <c r="V70" i="3" s="1"/>
  <c r="W70" i="3" s="1"/>
  <c r="X70" i="3" s="1"/>
  <c r="Y70" i="3" s="1"/>
  <c r="Z70" i="3" s="1"/>
  <c r="AA70" i="3" s="1"/>
  <c r="AB70" i="3" s="1"/>
  <c r="AC70" i="3" s="1"/>
  <c r="AD70" i="3" s="1"/>
  <c r="AE70" i="3" s="1"/>
  <c r="AF70" i="3" s="1"/>
  <c r="AG70" i="3" s="1"/>
  <c r="AH70" i="3" s="1"/>
  <c r="AI70" i="3" s="1"/>
  <c r="AJ70" i="3" s="1"/>
  <c r="AK70" i="3" s="1"/>
  <c r="AL70" i="3" s="1"/>
  <c r="AM70" i="3" s="1"/>
  <c r="AN70" i="3" s="1"/>
  <c r="AO70" i="3" s="1"/>
  <c r="AP70" i="3" s="1"/>
  <c r="AQ70" i="3" s="1"/>
  <c r="AR70" i="3" s="1"/>
  <c r="AS70" i="3" s="1"/>
  <c r="AT70" i="3" s="1"/>
  <c r="AU70" i="3" s="1"/>
  <c r="AV70" i="3" s="1"/>
  <c r="AW70" i="3" s="1"/>
  <c r="AX70" i="3" s="1"/>
  <c r="AY70" i="3" s="1"/>
  <c r="AZ70" i="3" s="1"/>
  <c r="BA70" i="3" s="1"/>
  <c r="BB70" i="3" s="1"/>
  <c r="BC70" i="3" s="1"/>
  <c r="BD70" i="3" s="1"/>
  <c r="G55" i="3"/>
  <c r="H55" i="3" s="1"/>
  <c r="I55" i="3" s="1"/>
  <c r="J55" i="3" s="1"/>
  <c r="K55" i="3" s="1"/>
  <c r="L55" i="3" s="1"/>
  <c r="M55" i="3" s="1"/>
  <c r="N55" i="3" s="1"/>
  <c r="O55" i="3" s="1"/>
  <c r="P55" i="3" s="1"/>
  <c r="Q55" i="3" s="1"/>
  <c r="R55" i="3" s="1"/>
  <c r="S55" i="3" s="1"/>
  <c r="T55" i="3" s="1"/>
  <c r="U55" i="3" s="1"/>
  <c r="V55" i="3" s="1"/>
  <c r="W55" i="3" s="1"/>
  <c r="X55" i="3" s="1"/>
  <c r="Y55" i="3" s="1"/>
  <c r="Z55" i="3" s="1"/>
  <c r="AA55" i="3" s="1"/>
  <c r="AB55" i="3" s="1"/>
  <c r="AC55" i="3" s="1"/>
  <c r="AD55" i="3" s="1"/>
  <c r="AE55" i="3" s="1"/>
  <c r="AF55" i="3" s="1"/>
  <c r="AG55" i="3" s="1"/>
  <c r="AH55" i="3" s="1"/>
  <c r="AI55" i="3" s="1"/>
  <c r="AJ55" i="3" s="1"/>
  <c r="AK55" i="3" s="1"/>
  <c r="AL55" i="3" s="1"/>
  <c r="AM55" i="3" s="1"/>
  <c r="AN55" i="3" s="1"/>
  <c r="AO55" i="3" s="1"/>
  <c r="AP55" i="3" s="1"/>
  <c r="AQ55" i="3" s="1"/>
  <c r="AR55" i="3" s="1"/>
  <c r="AS55" i="3" s="1"/>
  <c r="AT55" i="3" s="1"/>
  <c r="AU55" i="3" s="1"/>
  <c r="AV55" i="3" s="1"/>
  <c r="AW55" i="3" s="1"/>
  <c r="AX55" i="3" s="1"/>
  <c r="AY55" i="3" s="1"/>
  <c r="AZ55" i="3" s="1"/>
  <c r="BA55" i="3" s="1"/>
  <c r="BB55" i="3" s="1"/>
  <c r="BC55" i="3" s="1"/>
  <c r="BD55" i="3" s="1"/>
  <c r="G111" i="3"/>
  <c r="H111" i="3" s="1"/>
  <c r="I111" i="3" s="1"/>
  <c r="J111" i="3" s="1"/>
  <c r="K111" i="3" s="1"/>
  <c r="L111" i="3" s="1"/>
  <c r="M111" i="3" s="1"/>
  <c r="N111" i="3" s="1"/>
  <c r="O111" i="3" s="1"/>
  <c r="P111" i="3" s="1"/>
  <c r="Q111" i="3" s="1"/>
  <c r="R111" i="3" s="1"/>
  <c r="S111" i="3" s="1"/>
  <c r="T111" i="3" s="1"/>
  <c r="U111" i="3" s="1"/>
  <c r="V111" i="3" s="1"/>
  <c r="W111" i="3" s="1"/>
  <c r="X111" i="3" s="1"/>
  <c r="Y111" i="3" s="1"/>
  <c r="Z111" i="3" s="1"/>
  <c r="AA111" i="3" s="1"/>
  <c r="AB111" i="3" s="1"/>
  <c r="AC111" i="3" s="1"/>
  <c r="AD111" i="3" s="1"/>
  <c r="AE111" i="3" s="1"/>
  <c r="AF111" i="3" s="1"/>
  <c r="AG111" i="3" s="1"/>
  <c r="AH111" i="3" s="1"/>
  <c r="AI111" i="3" s="1"/>
  <c r="AJ111" i="3" s="1"/>
  <c r="AK111" i="3" s="1"/>
  <c r="AL111" i="3" s="1"/>
  <c r="AM111" i="3" s="1"/>
  <c r="AN111" i="3" s="1"/>
  <c r="AO111" i="3" s="1"/>
  <c r="AP111" i="3" s="1"/>
  <c r="AQ111" i="3" s="1"/>
  <c r="AR111" i="3" s="1"/>
  <c r="AS111" i="3" s="1"/>
  <c r="AT111" i="3" s="1"/>
  <c r="AU111" i="3" s="1"/>
  <c r="AV111" i="3" s="1"/>
  <c r="AW111" i="3" s="1"/>
  <c r="AX111" i="3" s="1"/>
  <c r="AY111" i="3" s="1"/>
  <c r="AZ111" i="3" s="1"/>
  <c r="BA111" i="3" s="1"/>
  <c r="BB111" i="3" s="1"/>
  <c r="BC111" i="3" s="1"/>
  <c r="BD111" i="3" s="1"/>
  <c r="G78" i="3"/>
  <c r="H78" i="3" s="1"/>
  <c r="I78" i="3" s="1"/>
  <c r="J78" i="3" s="1"/>
  <c r="K78" i="3" s="1"/>
  <c r="L78" i="3" s="1"/>
  <c r="M78" i="3" s="1"/>
  <c r="N78" i="3" s="1"/>
  <c r="O78" i="3" s="1"/>
  <c r="P78" i="3" s="1"/>
  <c r="Q78" i="3" s="1"/>
  <c r="R78" i="3" s="1"/>
  <c r="S78" i="3" s="1"/>
  <c r="T78" i="3" s="1"/>
  <c r="U78" i="3" s="1"/>
  <c r="V78" i="3" s="1"/>
  <c r="W78" i="3" s="1"/>
  <c r="X78" i="3" s="1"/>
  <c r="Y78" i="3" s="1"/>
  <c r="Z78" i="3" s="1"/>
  <c r="AA78" i="3" s="1"/>
  <c r="AB78" i="3" s="1"/>
  <c r="AC78" i="3" s="1"/>
  <c r="AD78" i="3" s="1"/>
  <c r="AE78" i="3" s="1"/>
  <c r="AF78" i="3" s="1"/>
  <c r="AG78" i="3" s="1"/>
  <c r="AH78" i="3" s="1"/>
  <c r="AI78" i="3" s="1"/>
  <c r="AJ78" i="3" s="1"/>
  <c r="AK78" i="3" s="1"/>
  <c r="AL78" i="3" s="1"/>
  <c r="AM78" i="3" s="1"/>
  <c r="AN78" i="3" s="1"/>
  <c r="AO78" i="3" s="1"/>
  <c r="AP78" i="3" s="1"/>
  <c r="AQ78" i="3" s="1"/>
  <c r="AR78" i="3" s="1"/>
  <c r="AS78" i="3" s="1"/>
  <c r="AT78" i="3" s="1"/>
  <c r="AU78" i="3" s="1"/>
  <c r="AV78" i="3" s="1"/>
  <c r="AW78" i="3" s="1"/>
  <c r="AX78" i="3" s="1"/>
  <c r="AY78" i="3" s="1"/>
  <c r="AZ78" i="3" s="1"/>
  <c r="BA78" i="3" s="1"/>
  <c r="BB78" i="3" s="1"/>
  <c r="BC78" i="3" s="1"/>
  <c r="BD78" i="3" s="1"/>
  <c r="G130" i="3"/>
  <c r="H130" i="3" s="1"/>
  <c r="I130" i="3" s="1"/>
  <c r="J130" i="3" s="1"/>
  <c r="K130" i="3" s="1"/>
  <c r="L130" i="3" s="1"/>
  <c r="M130" i="3" s="1"/>
  <c r="N130" i="3" s="1"/>
  <c r="O130" i="3" s="1"/>
  <c r="P130" i="3" s="1"/>
  <c r="Q130" i="3" s="1"/>
  <c r="R130" i="3" s="1"/>
  <c r="S130" i="3" s="1"/>
  <c r="T130" i="3" s="1"/>
  <c r="U130" i="3" s="1"/>
  <c r="V130" i="3" s="1"/>
  <c r="W130" i="3" s="1"/>
  <c r="X130" i="3" s="1"/>
  <c r="Y130" i="3" s="1"/>
  <c r="Z130" i="3" s="1"/>
  <c r="AA130" i="3" s="1"/>
  <c r="AB130" i="3" s="1"/>
  <c r="AC130" i="3" s="1"/>
  <c r="AD130" i="3" s="1"/>
  <c r="AE130" i="3" s="1"/>
  <c r="AF130" i="3" s="1"/>
  <c r="AG130" i="3" s="1"/>
  <c r="AH130" i="3" s="1"/>
  <c r="AI130" i="3" s="1"/>
  <c r="AJ130" i="3" s="1"/>
  <c r="AK130" i="3" s="1"/>
  <c r="AL130" i="3" s="1"/>
  <c r="AM130" i="3" s="1"/>
  <c r="AN130" i="3" s="1"/>
  <c r="AO130" i="3" s="1"/>
  <c r="AP130" i="3" s="1"/>
  <c r="AQ130" i="3" s="1"/>
  <c r="AR130" i="3" s="1"/>
  <c r="AS130" i="3" s="1"/>
  <c r="AT130" i="3" s="1"/>
  <c r="AU130" i="3" s="1"/>
  <c r="AV130" i="3" s="1"/>
  <c r="AW130" i="3" s="1"/>
  <c r="AX130" i="3" s="1"/>
  <c r="AY130" i="3" s="1"/>
  <c r="AZ130" i="3" s="1"/>
  <c r="BA130" i="3" s="1"/>
  <c r="BB130" i="3" s="1"/>
  <c r="BC130" i="3" s="1"/>
  <c r="BD130" i="3" s="1"/>
  <c r="G114" i="3"/>
  <c r="H114" i="3" s="1"/>
  <c r="I114" i="3" s="1"/>
  <c r="J114" i="3" s="1"/>
  <c r="K114" i="3" s="1"/>
  <c r="L114" i="3" s="1"/>
  <c r="M114" i="3" s="1"/>
  <c r="N114" i="3" s="1"/>
  <c r="O114" i="3" s="1"/>
  <c r="P114" i="3" s="1"/>
  <c r="Q114" i="3" s="1"/>
  <c r="R114" i="3" s="1"/>
  <c r="S114" i="3" s="1"/>
  <c r="T114" i="3" s="1"/>
  <c r="U114" i="3" s="1"/>
  <c r="V114" i="3" s="1"/>
  <c r="W114" i="3" s="1"/>
  <c r="X114" i="3" s="1"/>
  <c r="Y114" i="3" s="1"/>
  <c r="Z114" i="3" s="1"/>
  <c r="AA114" i="3" s="1"/>
  <c r="AB114" i="3" s="1"/>
  <c r="AC114" i="3" s="1"/>
  <c r="AD114" i="3" s="1"/>
  <c r="AE114" i="3" s="1"/>
  <c r="AF114" i="3" s="1"/>
  <c r="AG114" i="3" s="1"/>
  <c r="AH114" i="3" s="1"/>
  <c r="AI114" i="3" s="1"/>
  <c r="AJ114" i="3" s="1"/>
  <c r="AK114" i="3" s="1"/>
  <c r="AL114" i="3" s="1"/>
  <c r="AM114" i="3" s="1"/>
  <c r="AN114" i="3" s="1"/>
  <c r="AO114" i="3" s="1"/>
  <c r="AP114" i="3" s="1"/>
  <c r="AQ114" i="3" s="1"/>
  <c r="AR114" i="3" s="1"/>
  <c r="AS114" i="3" s="1"/>
  <c r="AT114" i="3" s="1"/>
  <c r="AU114" i="3" s="1"/>
  <c r="AV114" i="3" s="1"/>
  <c r="AW114" i="3" s="1"/>
  <c r="AX114" i="3" s="1"/>
  <c r="AY114" i="3" s="1"/>
  <c r="AZ114" i="3" s="1"/>
  <c r="BA114" i="3" s="1"/>
  <c r="BB114" i="3" s="1"/>
  <c r="BC114" i="3" s="1"/>
  <c r="BD114" i="3" s="1"/>
  <c r="G104" i="3"/>
  <c r="H104" i="3" s="1"/>
  <c r="I104" i="3" s="1"/>
  <c r="J104" i="3" s="1"/>
  <c r="K104" i="3" s="1"/>
  <c r="L104" i="3" s="1"/>
  <c r="M104" i="3" s="1"/>
  <c r="N104" i="3" s="1"/>
  <c r="O104" i="3" s="1"/>
  <c r="P104" i="3" s="1"/>
  <c r="Q104" i="3" s="1"/>
  <c r="R104" i="3" s="1"/>
  <c r="S104" i="3" s="1"/>
  <c r="T104" i="3" s="1"/>
  <c r="U104" i="3" s="1"/>
  <c r="V104" i="3" s="1"/>
  <c r="W104" i="3" s="1"/>
  <c r="X104" i="3" s="1"/>
  <c r="Y104" i="3" s="1"/>
  <c r="Z104" i="3" s="1"/>
  <c r="AA104" i="3" s="1"/>
  <c r="AB104" i="3" s="1"/>
  <c r="AC104" i="3" s="1"/>
  <c r="AD104" i="3" s="1"/>
  <c r="AE104" i="3" s="1"/>
  <c r="AF104" i="3" s="1"/>
  <c r="AG104" i="3" s="1"/>
  <c r="AH104" i="3" s="1"/>
  <c r="AI104" i="3" s="1"/>
  <c r="AJ104" i="3" s="1"/>
  <c r="AK104" i="3" s="1"/>
  <c r="AL104" i="3" s="1"/>
  <c r="AM104" i="3" s="1"/>
  <c r="AN104" i="3" s="1"/>
  <c r="AO104" i="3" s="1"/>
  <c r="AP104" i="3" s="1"/>
  <c r="AQ104" i="3" s="1"/>
  <c r="AR104" i="3" s="1"/>
  <c r="AS104" i="3" s="1"/>
  <c r="AT104" i="3" s="1"/>
  <c r="AU104" i="3" s="1"/>
  <c r="AV104" i="3" s="1"/>
  <c r="AW104" i="3" s="1"/>
  <c r="AX104" i="3" s="1"/>
  <c r="AY104" i="3" s="1"/>
  <c r="AZ104" i="3" s="1"/>
  <c r="BA104" i="3" s="1"/>
  <c r="BB104" i="3" s="1"/>
  <c r="BC104" i="3" s="1"/>
  <c r="BD104" i="3" s="1"/>
  <c r="G72" i="3"/>
  <c r="H72" i="3" s="1"/>
  <c r="I72" i="3" s="1"/>
  <c r="J72" i="3" s="1"/>
  <c r="K72" i="3" s="1"/>
  <c r="L72" i="3" s="1"/>
  <c r="M72" i="3" s="1"/>
  <c r="N72" i="3" s="1"/>
  <c r="O72" i="3" s="1"/>
  <c r="P72" i="3" s="1"/>
  <c r="Q72" i="3" s="1"/>
  <c r="R72" i="3" s="1"/>
  <c r="S72" i="3" s="1"/>
  <c r="T72" i="3" s="1"/>
  <c r="U72" i="3" s="1"/>
  <c r="V72" i="3" s="1"/>
  <c r="W72" i="3" s="1"/>
  <c r="X72" i="3" s="1"/>
  <c r="Y72" i="3" s="1"/>
  <c r="Z72" i="3" s="1"/>
  <c r="AA72" i="3" s="1"/>
  <c r="AB72" i="3" s="1"/>
  <c r="AC72" i="3" s="1"/>
  <c r="AD72" i="3" s="1"/>
  <c r="AE72" i="3" s="1"/>
  <c r="AF72" i="3" s="1"/>
  <c r="AG72" i="3" s="1"/>
  <c r="AH72" i="3" s="1"/>
  <c r="AI72" i="3" s="1"/>
  <c r="AJ72" i="3" s="1"/>
  <c r="AK72" i="3" s="1"/>
  <c r="AL72" i="3" s="1"/>
  <c r="AM72" i="3" s="1"/>
  <c r="AN72" i="3" s="1"/>
  <c r="AO72" i="3" s="1"/>
  <c r="AP72" i="3" s="1"/>
  <c r="AQ72" i="3" s="1"/>
  <c r="AR72" i="3" s="1"/>
  <c r="AS72" i="3" s="1"/>
  <c r="AT72" i="3" s="1"/>
  <c r="AU72" i="3" s="1"/>
  <c r="AV72" i="3" s="1"/>
  <c r="AW72" i="3" s="1"/>
  <c r="AX72" i="3" s="1"/>
  <c r="AY72" i="3" s="1"/>
  <c r="AZ72" i="3" s="1"/>
  <c r="BA72" i="3" s="1"/>
  <c r="BB72" i="3" s="1"/>
  <c r="BC72" i="3" s="1"/>
  <c r="BD72" i="3" s="1"/>
  <c r="G13" i="3"/>
  <c r="H13" i="3" s="1"/>
  <c r="I13" i="3" s="1"/>
  <c r="J13" i="3" s="1"/>
  <c r="K13" i="3" s="1"/>
  <c r="L13" i="3" s="1"/>
  <c r="M13" i="3" s="1"/>
  <c r="N13" i="3" s="1"/>
  <c r="O13" i="3" s="1"/>
  <c r="P13" i="3" s="1"/>
  <c r="Q13" i="3" s="1"/>
  <c r="R13" i="3" s="1"/>
  <c r="S13" i="3" s="1"/>
  <c r="T13" i="3" s="1"/>
  <c r="U13" i="3" s="1"/>
  <c r="V13" i="3" s="1"/>
  <c r="W13" i="3" s="1"/>
  <c r="X13" i="3" s="1"/>
  <c r="Y13" i="3" s="1"/>
  <c r="Z13" i="3" s="1"/>
  <c r="AA13" i="3" s="1"/>
  <c r="AB13" i="3" s="1"/>
  <c r="AC13" i="3" s="1"/>
  <c r="AD13" i="3" s="1"/>
  <c r="AE13" i="3" s="1"/>
  <c r="AF13" i="3" s="1"/>
  <c r="AG13" i="3" s="1"/>
  <c r="AH13" i="3" s="1"/>
  <c r="AI13" i="3" s="1"/>
  <c r="AJ13" i="3" s="1"/>
  <c r="AK13" i="3" s="1"/>
  <c r="AL13" i="3" s="1"/>
  <c r="AM13" i="3" s="1"/>
  <c r="AN13" i="3" s="1"/>
  <c r="AO13" i="3" s="1"/>
  <c r="AP13" i="3" s="1"/>
  <c r="AQ13" i="3" s="1"/>
  <c r="AR13" i="3" s="1"/>
  <c r="AS13" i="3" s="1"/>
  <c r="AT13" i="3" s="1"/>
  <c r="AU13" i="3" s="1"/>
  <c r="AV13" i="3" s="1"/>
  <c r="AW13" i="3" s="1"/>
  <c r="AX13" i="3" s="1"/>
  <c r="AY13" i="3" s="1"/>
  <c r="AZ13" i="3" s="1"/>
  <c r="BA13" i="3" s="1"/>
  <c r="BB13" i="3" s="1"/>
  <c r="BC13" i="3" s="1"/>
  <c r="BD13" i="3" s="1"/>
  <c r="G91" i="3"/>
  <c r="H91" i="3" s="1"/>
  <c r="I91" i="3" s="1"/>
  <c r="J91" i="3" s="1"/>
  <c r="K91" i="3" s="1"/>
  <c r="L91" i="3" s="1"/>
  <c r="M91" i="3" s="1"/>
  <c r="N91" i="3" s="1"/>
  <c r="O91" i="3" s="1"/>
  <c r="P91" i="3" s="1"/>
  <c r="Q91" i="3" s="1"/>
  <c r="R91" i="3" s="1"/>
  <c r="S91" i="3" s="1"/>
  <c r="T91" i="3" s="1"/>
  <c r="U91" i="3" s="1"/>
  <c r="V91" i="3" s="1"/>
  <c r="W91" i="3" s="1"/>
  <c r="X91" i="3" s="1"/>
  <c r="Y91" i="3" s="1"/>
  <c r="Z91" i="3" s="1"/>
  <c r="AA91" i="3" s="1"/>
  <c r="AB91" i="3" s="1"/>
  <c r="AC91" i="3" s="1"/>
  <c r="AD91" i="3" s="1"/>
  <c r="AE91" i="3" s="1"/>
  <c r="AF91" i="3" s="1"/>
  <c r="AG91" i="3" s="1"/>
  <c r="AH91" i="3" s="1"/>
  <c r="AI91" i="3" s="1"/>
  <c r="AJ91" i="3" s="1"/>
  <c r="AK91" i="3" s="1"/>
  <c r="AL91" i="3" s="1"/>
  <c r="AM91" i="3" s="1"/>
  <c r="AN91" i="3" s="1"/>
  <c r="AO91" i="3" s="1"/>
  <c r="AP91" i="3" s="1"/>
  <c r="AQ91" i="3" s="1"/>
  <c r="AR91" i="3" s="1"/>
  <c r="AS91" i="3" s="1"/>
  <c r="AT91" i="3" s="1"/>
  <c r="AU91" i="3" s="1"/>
  <c r="AV91" i="3" s="1"/>
  <c r="AW91" i="3" s="1"/>
  <c r="AX91" i="3" s="1"/>
  <c r="AY91" i="3" s="1"/>
  <c r="AZ91" i="3" s="1"/>
  <c r="BA91" i="3" s="1"/>
  <c r="BB91" i="3" s="1"/>
  <c r="BC91" i="3" s="1"/>
  <c r="BD91" i="3" s="1"/>
  <c r="G75" i="3"/>
  <c r="H75" i="3" s="1"/>
  <c r="I75" i="3" s="1"/>
  <c r="J75" i="3" s="1"/>
  <c r="K75" i="3" s="1"/>
  <c r="L75" i="3" s="1"/>
  <c r="M75" i="3" s="1"/>
  <c r="N75" i="3" s="1"/>
  <c r="O75" i="3" s="1"/>
  <c r="P75" i="3" s="1"/>
  <c r="Q75" i="3" s="1"/>
  <c r="R75" i="3" s="1"/>
  <c r="S75" i="3" s="1"/>
  <c r="T75" i="3" s="1"/>
  <c r="U75" i="3" s="1"/>
  <c r="V75" i="3" s="1"/>
  <c r="W75" i="3" s="1"/>
  <c r="X75" i="3" s="1"/>
  <c r="Y75" i="3" s="1"/>
  <c r="Z75" i="3" s="1"/>
  <c r="AA75" i="3" s="1"/>
  <c r="AB75" i="3" s="1"/>
  <c r="AC75" i="3" s="1"/>
  <c r="AD75" i="3" s="1"/>
  <c r="AE75" i="3" s="1"/>
  <c r="AF75" i="3" s="1"/>
  <c r="AG75" i="3" s="1"/>
  <c r="AH75" i="3" s="1"/>
  <c r="AI75" i="3" s="1"/>
  <c r="AJ75" i="3" s="1"/>
  <c r="AK75" i="3" s="1"/>
  <c r="AL75" i="3" s="1"/>
  <c r="AM75" i="3" s="1"/>
  <c r="AN75" i="3" s="1"/>
  <c r="AO75" i="3" s="1"/>
  <c r="AP75" i="3" s="1"/>
  <c r="AQ75" i="3" s="1"/>
  <c r="AR75" i="3" s="1"/>
  <c r="AS75" i="3" s="1"/>
  <c r="AT75" i="3" s="1"/>
  <c r="AU75" i="3" s="1"/>
  <c r="AV75" i="3" s="1"/>
  <c r="AW75" i="3" s="1"/>
  <c r="AX75" i="3" s="1"/>
  <c r="AY75" i="3" s="1"/>
  <c r="AZ75" i="3" s="1"/>
  <c r="BA75" i="3" s="1"/>
  <c r="BB75" i="3" s="1"/>
  <c r="BC75" i="3" s="1"/>
  <c r="BD75" i="3" s="1"/>
  <c r="G64" i="3"/>
  <c r="H64" i="3" s="1"/>
  <c r="I64" i="3" s="1"/>
  <c r="J64" i="3" s="1"/>
  <c r="K64" i="3" s="1"/>
  <c r="L64" i="3" s="1"/>
  <c r="M64" i="3" s="1"/>
  <c r="N64" i="3" s="1"/>
  <c r="O64" i="3" s="1"/>
  <c r="P64" i="3" s="1"/>
  <c r="Q64" i="3" s="1"/>
  <c r="R64" i="3" s="1"/>
  <c r="S64" i="3" s="1"/>
  <c r="T64" i="3" s="1"/>
  <c r="U64" i="3" s="1"/>
  <c r="V64" i="3" s="1"/>
  <c r="W64" i="3" s="1"/>
  <c r="X64" i="3" s="1"/>
  <c r="Y64" i="3" s="1"/>
  <c r="Z64" i="3" s="1"/>
  <c r="AA64" i="3" s="1"/>
  <c r="AB64" i="3" s="1"/>
  <c r="AC64" i="3" s="1"/>
  <c r="AD64" i="3" s="1"/>
  <c r="AE64" i="3" s="1"/>
  <c r="AF64" i="3" s="1"/>
  <c r="AG64" i="3" s="1"/>
  <c r="AH64" i="3" s="1"/>
  <c r="AI64" i="3" s="1"/>
  <c r="AJ64" i="3" s="1"/>
  <c r="AK64" i="3" s="1"/>
  <c r="AL64" i="3" s="1"/>
  <c r="AM64" i="3" s="1"/>
  <c r="AN64" i="3" s="1"/>
  <c r="AO64" i="3" s="1"/>
  <c r="AP64" i="3" s="1"/>
  <c r="AQ64" i="3" s="1"/>
  <c r="AR64" i="3" s="1"/>
  <c r="AS64" i="3" s="1"/>
  <c r="AT64" i="3" s="1"/>
  <c r="AU64" i="3" s="1"/>
  <c r="AV64" i="3" s="1"/>
  <c r="AW64" i="3" s="1"/>
  <c r="AX64" i="3" s="1"/>
  <c r="AY64" i="3" s="1"/>
  <c r="AZ64" i="3" s="1"/>
  <c r="BA64" i="3" s="1"/>
  <c r="BB64" i="3" s="1"/>
  <c r="BC64" i="3" s="1"/>
  <c r="BD64" i="3" s="1"/>
  <c r="G67" i="3"/>
  <c r="H67" i="3" s="1"/>
  <c r="I67" i="3" s="1"/>
  <c r="J67" i="3" s="1"/>
  <c r="K67" i="3" s="1"/>
  <c r="L67" i="3" s="1"/>
  <c r="M67" i="3" s="1"/>
  <c r="N67" i="3" s="1"/>
  <c r="O67" i="3" s="1"/>
  <c r="P67" i="3" s="1"/>
  <c r="Q67" i="3" s="1"/>
  <c r="R67" i="3" s="1"/>
  <c r="S67" i="3" s="1"/>
  <c r="T67" i="3" s="1"/>
  <c r="U67" i="3" s="1"/>
  <c r="V67" i="3" s="1"/>
  <c r="W67" i="3" s="1"/>
  <c r="X67" i="3" s="1"/>
  <c r="Y67" i="3" s="1"/>
  <c r="Z67" i="3" s="1"/>
  <c r="AA67" i="3" s="1"/>
  <c r="AB67" i="3" s="1"/>
  <c r="AC67" i="3" s="1"/>
  <c r="AD67" i="3" s="1"/>
  <c r="AE67" i="3" s="1"/>
  <c r="AF67" i="3" s="1"/>
  <c r="AG67" i="3" s="1"/>
  <c r="AH67" i="3" s="1"/>
  <c r="AI67" i="3" s="1"/>
  <c r="AJ67" i="3" s="1"/>
  <c r="AK67" i="3" s="1"/>
  <c r="AL67" i="3" s="1"/>
  <c r="AM67" i="3" s="1"/>
  <c r="AN67" i="3" s="1"/>
  <c r="AO67" i="3" s="1"/>
  <c r="AP67" i="3" s="1"/>
  <c r="AQ67" i="3" s="1"/>
  <c r="AR67" i="3" s="1"/>
  <c r="AS67" i="3" s="1"/>
  <c r="AT67" i="3" s="1"/>
  <c r="AU67" i="3" s="1"/>
  <c r="AV67" i="3" s="1"/>
  <c r="AW67" i="3" s="1"/>
  <c r="AX67" i="3" s="1"/>
  <c r="AY67" i="3" s="1"/>
  <c r="AZ67" i="3" s="1"/>
  <c r="BA67" i="3" s="1"/>
  <c r="BB67" i="3" s="1"/>
  <c r="BC67" i="3" s="1"/>
  <c r="BD67" i="3" s="1"/>
  <c r="G59" i="3"/>
  <c r="H59" i="3" s="1"/>
  <c r="I59" i="3" s="1"/>
  <c r="J59" i="3" s="1"/>
  <c r="K59" i="3" s="1"/>
  <c r="L59" i="3" s="1"/>
  <c r="M59" i="3" s="1"/>
  <c r="N59" i="3" s="1"/>
  <c r="O59" i="3" s="1"/>
  <c r="P59" i="3" s="1"/>
  <c r="Q59" i="3" s="1"/>
  <c r="R59" i="3" s="1"/>
  <c r="S59" i="3" s="1"/>
  <c r="T59" i="3" s="1"/>
  <c r="U59" i="3" s="1"/>
  <c r="V59" i="3" s="1"/>
  <c r="W59" i="3" s="1"/>
  <c r="X59" i="3" s="1"/>
  <c r="Y59" i="3" s="1"/>
  <c r="Z59" i="3" s="1"/>
  <c r="AA59" i="3" s="1"/>
  <c r="AB59" i="3" s="1"/>
  <c r="AC59" i="3" s="1"/>
  <c r="AD59" i="3" s="1"/>
  <c r="AE59" i="3" s="1"/>
  <c r="AF59" i="3" s="1"/>
  <c r="AG59" i="3" s="1"/>
  <c r="AH59" i="3" s="1"/>
  <c r="AI59" i="3" s="1"/>
  <c r="AJ59" i="3" s="1"/>
  <c r="AK59" i="3" s="1"/>
  <c r="AL59" i="3" s="1"/>
  <c r="AM59" i="3" s="1"/>
  <c r="AN59" i="3" s="1"/>
  <c r="AO59" i="3" s="1"/>
  <c r="AP59" i="3" s="1"/>
  <c r="AQ59" i="3" s="1"/>
  <c r="AR59" i="3" s="1"/>
  <c r="AS59" i="3" s="1"/>
  <c r="AT59" i="3" s="1"/>
  <c r="AU59" i="3" s="1"/>
  <c r="AV59" i="3" s="1"/>
  <c r="AW59" i="3" s="1"/>
  <c r="AX59" i="3" s="1"/>
  <c r="AY59" i="3" s="1"/>
  <c r="AZ59" i="3" s="1"/>
  <c r="BA59" i="3" s="1"/>
  <c r="BB59" i="3" s="1"/>
  <c r="BC59" i="3" s="1"/>
  <c r="BD59" i="3" s="1"/>
  <c r="G28" i="3"/>
  <c r="H28" i="3" s="1"/>
  <c r="I28" i="3" s="1"/>
  <c r="J28" i="3" s="1"/>
  <c r="K28" i="3" s="1"/>
  <c r="L28" i="3" s="1"/>
  <c r="M28" i="3" s="1"/>
  <c r="N28" i="3" s="1"/>
  <c r="O28" i="3" s="1"/>
  <c r="P28" i="3" s="1"/>
  <c r="Q28" i="3" s="1"/>
  <c r="R28" i="3" s="1"/>
  <c r="S28" i="3" s="1"/>
  <c r="T28" i="3" s="1"/>
  <c r="U28" i="3" s="1"/>
  <c r="V28" i="3" s="1"/>
  <c r="W28" i="3" s="1"/>
  <c r="X28" i="3" s="1"/>
  <c r="Y28" i="3" s="1"/>
  <c r="Z28" i="3" s="1"/>
  <c r="AA28" i="3" s="1"/>
  <c r="AB28" i="3" s="1"/>
  <c r="AC28" i="3" s="1"/>
  <c r="AD28" i="3" s="1"/>
  <c r="AE28" i="3" s="1"/>
  <c r="AF28" i="3" s="1"/>
  <c r="AG28" i="3" s="1"/>
  <c r="AH28" i="3" s="1"/>
  <c r="AI28" i="3" s="1"/>
  <c r="AJ28" i="3" s="1"/>
  <c r="AK28" i="3" s="1"/>
  <c r="AL28" i="3" s="1"/>
  <c r="AM28" i="3" s="1"/>
  <c r="AN28" i="3" s="1"/>
  <c r="AO28" i="3" s="1"/>
  <c r="AP28" i="3" s="1"/>
  <c r="AQ28" i="3" s="1"/>
  <c r="AR28" i="3" s="1"/>
  <c r="AS28" i="3" s="1"/>
  <c r="AT28" i="3" s="1"/>
  <c r="AU28" i="3" s="1"/>
  <c r="AV28" i="3" s="1"/>
  <c r="AW28" i="3" s="1"/>
  <c r="AX28" i="3" s="1"/>
  <c r="AY28" i="3" s="1"/>
  <c r="AZ28" i="3" s="1"/>
  <c r="BA28" i="3" s="1"/>
  <c r="BB28" i="3" s="1"/>
  <c r="BC28" i="3" s="1"/>
  <c r="BD28" i="3" s="1"/>
  <c r="G41" i="3"/>
  <c r="H41" i="3" s="1"/>
  <c r="I41" i="3" s="1"/>
  <c r="J41" i="3" s="1"/>
  <c r="K41" i="3" s="1"/>
  <c r="L41" i="3" s="1"/>
  <c r="M41" i="3" s="1"/>
  <c r="N41" i="3" s="1"/>
  <c r="O41" i="3" s="1"/>
  <c r="P41" i="3" s="1"/>
  <c r="Q41" i="3" s="1"/>
  <c r="R41" i="3" s="1"/>
  <c r="S41" i="3" s="1"/>
  <c r="T41" i="3" s="1"/>
  <c r="U41" i="3" s="1"/>
  <c r="V41" i="3" s="1"/>
  <c r="W41" i="3" s="1"/>
  <c r="X41" i="3" s="1"/>
  <c r="Y41" i="3" s="1"/>
  <c r="Z41" i="3" s="1"/>
  <c r="AA41" i="3" s="1"/>
  <c r="AB41" i="3" s="1"/>
  <c r="AC41" i="3" s="1"/>
  <c r="AD41" i="3" s="1"/>
  <c r="AE41" i="3" s="1"/>
  <c r="AF41" i="3" s="1"/>
  <c r="AG41" i="3" s="1"/>
  <c r="AH41" i="3" s="1"/>
  <c r="AI41" i="3" s="1"/>
  <c r="AJ41" i="3" s="1"/>
  <c r="AK41" i="3" s="1"/>
  <c r="AL41" i="3" s="1"/>
  <c r="AM41" i="3" s="1"/>
  <c r="AN41" i="3" s="1"/>
  <c r="AO41" i="3" s="1"/>
  <c r="AP41" i="3" s="1"/>
  <c r="AQ41" i="3" s="1"/>
  <c r="AR41" i="3" s="1"/>
  <c r="AS41" i="3" s="1"/>
  <c r="AT41" i="3" s="1"/>
  <c r="AU41" i="3" s="1"/>
  <c r="AV41" i="3" s="1"/>
  <c r="AW41" i="3" s="1"/>
  <c r="AX41" i="3" s="1"/>
  <c r="AY41" i="3" s="1"/>
  <c r="AZ41" i="3" s="1"/>
  <c r="BA41" i="3" s="1"/>
  <c r="BB41" i="3" s="1"/>
  <c r="BC41" i="3" s="1"/>
  <c r="BD41" i="3" s="1"/>
  <c r="G24" i="3"/>
  <c r="H24" i="3" s="1"/>
  <c r="I24" i="3" s="1"/>
  <c r="J24" i="3" s="1"/>
  <c r="K24" i="3" s="1"/>
  <c r="L24" i="3" s="1"/>
  <c r="M24" i="3" s="1"/>
  <c r="N24" i="3" s="1"/>
  <c r="O24" i="3" s="1"/>
  <c r="P24" i="3" s="1"/>
  <c r="Q24" i="3" s="1"/>
  <c r="R24" i="3" s="1"/>
  <c r="S24" i="3" s="1"/>
  <c r="T24" i="3" s="1"/>
  <c r="U24" i="3" s="1"/>
  <c r="V24" i="3" s="1"/>
  <c r="W24" i="3" s="1"/>
  <c r="X24" i="3" s="1"/>
  <c r="Y24" i="3" s="1"/>
  <c r="Z24" i="3" s="1"/>
  <c r="AA24" i="3" s="1"/>
  <c r="AB24" i="3" s="1"/>
  <c r="AC24" i="3" s="1"/>
  <c r="AD24" i="3" s="1"/>
  <c r="AE24" i="3" s="1"/>
  <c r="AF24" i="3" s="1"/>
  <c r="AG24" i="3" s="1"/>
  <c r="AH24" i="3" s="1"/>
  <c r="AI24" i="3" s="1"/>
  <c r="AJ24" i="3" s="1"/>
  <c r="AK24" i="3" s="1"/>
  <c r="AL24" i="3" s="1"/>
  <c r="AM24" i="3" s="1"/>
  <c r="AN24" i="3" s="1"/>
  <c r="AO24" i="3" s="1"/>
  <c r="AP24" i="3" s="1"/>
  <c r="AQ24" i="3" s="1"/>
  <c r="AR24" i="3" s="1"/>
  <c r="AS24" i="3" s="1"/>
  <c r="AT24" i="3" s="1"/>
  <c r="AU24" i="3" s="1"/>
  <c r="AV24" i="3" s="1"/>
  <c r="AW24" i="3" s="1"/>
  <c r="AX24" i="3" s="1"/>
  <c r="AY24" i="3" s="1"/>
  <c r="AZ24" i="3" s="1"/>
  <c r="BA24" i="3" s="1"/>
  <c r="BB24" i="3" s="1"/>
  <c r="BC24" i="3" s="1"/>
  <c r="BD24" i="3" s="1"/>
  <c r="G23" i="3"/>
  <c r="H23" i="3" s="1"/>
  <c r="I23" i="3" s="1"/>
  <c r="J23" i="3" s="1"/>
  <c r="K23" i="3" s="1"/>
  <c r="L23" i="3" s="1"/>
  <c r="M23" i="3" s="1"/>
  <c r="N23" i="3" s="1"/>
  <c r="O23" i="3" s="1"/>
  <c r="P23" i="3" s="1"/>
  <c r="Q23" i="3" s="1"/>
  <c r="R23" i="3" s="1"/>
  <c r="S23" i="3" s="1"/>
  <c r="T23" i="3" s="1"/>
  <c r="U23" i="3" s="1"/>
  <c r="V23" i="3" s="1"/>
  <c r="W23" i="3" s="1"/>
  <c r="X23" i="3" s="1"/>
  <c r="Y23" i="3" s="1"/>
  <c r="Z23" i="3" s="1"/>
  <c r="AA23" i="3" s="1"/>
  <c r="AB23" i="3" s="1"/>
  <c r="AC23" i="3" s="1"/>
  <c r="AD23" i="3" s="1"/>
  <c r="AE23" i="3" s="1"/>
  <c r="AF23" i="3" s="1"/>
  <c r="AG23" i="3" s="1"/>
  <c r="AH23" i="3" s="1"/>
  <c r="AI23" i="3" s="1"/>
  <c r="AJ23" i="3" s="1"/>
  <c r="AK23" i="3" s="1"/>
  <c r="AL23" i="3" s="1"/>
  <c r="AM23" i="3" s="1"/>
  <c r="AN23" i="3" s="1"/>
  <c r="AO23" i="3" s="1"/>
  <c r="AP23" i="3" s="1"/>
  <c r="AQ23" i="3" s="1"/>
  <c r="AR23" i="3" s="1"/>
  <c r="AS23" i="3" s="1"/>
  <c r="AT23" i="3" s="1"/>
  <c r="AU23" i="3" s="1"/>
  <c r="AV23" i="3" s="1"/>
  <c r="AW23" i="3" s="1"/>
  <c r="AX23" i="3" s="1"/>
  <c r="AY23" i="3" s="1"/>
  <c r="AZ23" i="3" s="1"/>
  <c r="BA23" i="3" s="1"/>
  <c r="BB23" i="3" s="1"/>
  <c r="BC23" i="3" s="1"/>
  <c r="BD23" i="3" s="1"/>
  <c r="G9" i="3"/>
  <c r="H9" i="3" s="1"/>
  <c r="I9" i="3" s="1"/>
  <c r="J9" i="3" s="1"/>
  <c r="K9" i="3" s="1"/>
  <c r="L9" i="3" s="1"/>
  <c r="M9" i="3" s="1"/>
  <c r="N9" i="3" s="1"/>
  <c r="O9" i="3" s="1"/>
  <c r="P9" i="3" s="1"/>
  <c r="Q9" i="3" s="1"/>
  <c r="R9" i="3" s="1"/>
  <c r="S9" i="3" s="1"/>
  <c r="T9" i="3" s="1"/>
  <c r="U9" i="3" s="1"/>
  <c r="V9" i="3" s="1"/>
  <c r="W9" i="3" s="1"/>
  <c r="X9" i="3" s="1"/>
  <c r="Y9" i="3" s="1"/>
  <c r="Z9" i="3" s="1"/>
  <c r="AA9" i="3" s="1"/>
  <c r="AB9" i="3" s="1"/>
  <c r="AC9" i="3" s="1"/>
  <c r="AD9" i="3" s="1"/>
  <c r="AE9" i="3" s="1"/>
  <c r="AF9" i="3" s="1"/>
  <c r="AG9" i="3" s="1"/>
  <c r="AH9" i="3" s="1"/>
  <c r="AI9" i="3" s="1"/>
  <c r="AJ9" i="3" s="1"/>
  <c r="AK9" i="3" s="1"/>
  <c r="AL9" i="3" s="1"/>
  <c r="AM9" i="3" s="1"/>
  <c r="AN9" i="3" s="1"/>
  <c r="AO9" i="3" s="1"/>
  <c r="AP9" i="3" s="1"/>
  <c r="AQ9" i="3" s="1"/>
  <c r="AR9" i="3" s="1"/>
  <c r="AS9" i="3" s="1"/>
  <c r="AT9" i="3" s="1"/>
  <c r="AU9" i="3" s="1"/>
  <c r="AV9" i="3" s="1"/>
  <c r="AW9" i="3" s="1"/>
  <c r="AX9" i="3" s="1"/>
  <c r="AY9" i="3" s="1"/>
  <c r="AZ9" i="3" s="1"/>
  <c r="BA9" i="3" s="1"/>
  <c r="BB9" i="3" s="1"/>
  <c r="BC9" i="3" s="1"/>
  <c r="BD9" i="3" s="1"/>
  <c r="G148" i="3"/>
  <c r="H148" i="3" s="1"/>
  <c r="I148" i="3" s="1"/>
  <c r="J148" i="3" s="1"/>
  <c r="K148" i="3" s="1"/>
  <c r="L148" i="3" s="1"/>
  <c r="M148" i="3" s="1"/>
  <c r="N148" i="3" s="1"/>
  <c r="O148" i="3" s="1"/>
  <c r="P148" i="3" s="1"/>
  <c r="Q148" i="3" s="1"/>
  <c r="R148" i="3" s="1"/>
  <c r="S148" i="3" s="1"/>
  <c r="T148" i="3" s="1"/>
  <c r="U148" i="3" s="1"/>
  <c r="V148" i="3" s="1"/>
  <c r="W148" i="3" s="1"/>
  <c r="X148" i="3" s="1"/>
  <c r="Y148" i="3" s="1"/>
  <c r="Z148" i="3" s="1"/>
  <c r="AA148" i="3" s="1"/>
  <c r="AB148" i="3" s="1"/>
  <c r="AC148" i="3" s="1"/>
  <c r="AD148" i="3" s="1"/>
  <c r="AE148" i="3" s="1"/>
  <c r="AF148" i="3" s="1"/>
  <c r="AG148" i="3" s="1"/>
  <c r="AH148" i="3" s="1"/>
  <c r="AI148" i="3" s="1"/>
  <c r="AJ148" i="3" s="1"/>
  <c r="AK148" i="3" s="1"/>
  <c r="AL148" i="3" s="1"/>
  <c r="AM148" i="3" s="1"/>
  <c r="AN148" i="3" s="1"/>
  <c r="AO148" i="3" s="1"/>
  <c r="AP148" i="3" s="1"/>
  <c r="AQ148" i="3" s="1"/>
  <c r="AR148" i="3" s="1"/>
  <c r="AS148" i="3" s="1"/>
  <c r="AT148" i="3" s="1"/>
  <c r="AU148" i="3" s="1"/>
  <c r="AV148" i="3" s="1"/>
  <c r="AW148" i="3" s="1"/>
  <c r="AX148" i="3" s="1"/>
  <c r="AY148" i="3" s="1"/>
  <c r="AZ148" i="3" s="1"/>
  <c r="BA148" i="3" s="1"/>
  <c r="BB148" i="3" s="1"/>
  <c r="BC148" i="3" s="1"/>
  <c r="BD148" i="3" s="1"/>
  <c r="G109" i="3"/>
  <c r="H109" i="3" s="1"/>
  <c r="I109" i="3" s="1"/>
  <c r="J109" i="3" s="1"/>
  <c r="K109" i="3" s="1"/>
  <c r="L109" i="3" s="1"/>
  <c r="M109" i="3" s="1"/>
  <c r="N109" i="3" s="1"/>
  <c r="O109" i="3" s="1"/>
  <c r="P109" i="3" s="1"/>
  <c r="Q109" i="3" s="1"/>
  <c r="R109" i="3" s="1"/>
  <c r="S109" i="3" s="1"/>
  <c r="T109" i="3" s="1"/>
  <c r="U109" i="3" s="1"/>
  <c r="V109" i="3" s="1"/>
  <c r="W109" i="3" s="1"/>
  <c r="X109" i="3" s="1"/>
  <c r="Y109" i="3" s="1"/>
  <c r="Z109" i="3" s="1"/>
  <c r="AA109" i="3" s="1"/>
  <c r="AB109" i="3" s="1"/>
  <c r="AC109" i="3" s="1"/>
  <c r="AD109" i="3" s="1"/>
  <c r="AE109" i="3" s="1"/>
  <c r="AF109" i="3" s="1"/>
  <c r="AG109" i="3" s="1"/>
  <c r="AH109" i="3" s="1"/>
  <c r="AI109" i="3" s="1"/>
  <c r="AJ109" i="3" s="1"/>
  <c r="AK109" i="3" s="1"/>
  <c r="AL109" i="3" s="1"/>
  <c r="AM109" i="3" s="1"/>
  <c r="AN109" i="3" s="1"/>
  <c r="AO109" i="3" s="1"/>
  <c r="AP109" i="3" s="1"/>
  <c r="AQ109" i="3" s="1"/>
  <c r="AR109" i="3" s="1"/>
  <c r="AS109" i="3" s="1"/>
  <c r="AT109" i="3" s="1"/>
  <c r="AU109" i="3" s="1"/>
  <c r="AV109" i="3" s="1"/>
  <c r="AW109" i="3" s="1"/>
  <c r="AX109" i="3" s="1"/>
  <c r="AY109" i="3" s="1"/>
  <c r="AZ109" i="3" s="1"/>
  <c r="BA109" i="3" s="1"/>
  <c r="BB109" i="3" s="1"/>
  <c r="BC109" i="3" s="1"/>
  <c r="BD109" i="3" s="1"/>
  <c r="G165" i="3"/>
  <c r="H165" i="3" s="1"/>
  <c r="I165" i="3" s="1"/>
  <c r="J165" i="3" s="1"/>
  <c r="K165" i="3" s="1"/>
  <c r="L165" i="3" s="1"/>
  <c r="M165" i="3" s="1"/>
  <c r="N165" i="3" s="1"/>
  <c r="O165" i="3" s="1"/>
  <c r="P165" i="3" s="1"/>
  <c r="Q165" i="3" s="1"/>
  <c r="R165" i="3" s="1"/>
  <c r="S165" i="3" s="1"/>
  <c r="T165" i="3" s="1"/>
  <c r="U165" i="3" s="1"/>
  <c r="V165" i="3" s="1"/>
  <c r="W165" i="3" s="1"/>
  <c r="X165" i="3" s="1"/>
  <c r="Y165" i="3" s="1"/>
  <c r="Z165" i="3" s="1"/>
  <c r="AA165" i="3" s="1"/>
  <c r="AB165" i="3" s="1"/>
  <c r="AC165" i="3" s="1"/>
  <c r="AD165" i="3" s="1"/>
  <c r="AE165" i="3" s="1"/>
  <c r="AF165" i="3" s="1"/>
  <c r="AG165" i="3" s="1"/>
  <c r="AH165" i="3" s="1"/>
  <c r="AI165" i="3" s="1"/>
  <c r="AJ165" i="3" s="1"/>
  <c r="AK165" i="3" s="1"/>
  <c r="AL165" i="3" s="1"/>
  <c r="AM165" i="3" s="1"/>
  <c r="AN165" i="3" s="1"/>
  <c r="AO165" i="3" s="1"/>
  <c r="AP165" i="3" s="1"/>
  <c r="AQ165" i="3" s="1"/>
  <c r="AR165" i="3" s="1"/>
  <c r="AS165" i="3" s="1"/>
  <c r="AT165" i="3" s="1"/>
  <c r="AU165" i="3" s="1"/>
  <c r="AV165" i="3" s="1"/>
  <c r="AW165" i="3" s="1"/>
  <c r="AX165" i="3" s="1"/>
  <c r="AY165" i="3" s="1"/>
  <c r="AZ165" i="3" s="1"/>
  <c r="BA165" i="3" s="1"/>
  <c r="BB165" i="3" s="1"/>
  <c r="BC165" i="3" s="1"/>
  <c r="BD165" i="3" s="1"/>
  <c r="G149" i="3"/>
  <c r="H149" i="3" s="1"/>
  <c r="I149" i="3" s="1"/>
  <c r="J149" i="3" s="1"/>
  <c r="K149" i="3" s="1"/>
  <c r="L149" i="3" s="1"/>
  <c r="M149" i="3" s="1"/>
  <c r="N149" i="3" s="1"/>
  <c r="O149" i="3" s="1"/>
  <c r="P149" i="3" s="1"/>
  <c r="Q149" i="3" s="1"/>
  <c r="R149" i="3" s="1"/>
  <c r="S149" i="3" s="1"/>
  <c r="T149" i="3" s="1"/>
  <c r="U149" i="3" s="1"/>
  <c r="V149" i="3" s="1"/>
  <c r="W149" i="3" s="1"/>
  <c r="X149" i="3" s="1"/>
  <c r="Y149" i="3" s="1"/>
  <c r="Z149" i="3" s="1"/>
  <c r="AA149" i="3" s="1"/>
  <c r="AB149" i="3" s="1"/>
  <c r="AC149" i="3" s="1"/>
  <c r="AD149" i="3" s="1"/>
  <c r="AE149" i="3" s="1"/>
  <c r="AF149" i="3" s="1"/>
  <c r="AG149" i="3" s="1"/>
  <c r="AH149" i="3" s="1"/>
  <c r="AI149" i="3" s="1"/>
  <c r="AJ149" i="3" s="1"/>
  <c r="AK149" i="3" s="1"/>
  <c r="AL149" i="3" s="1"/>
  <c r="AM149" i="3" s="1"/>
  <c r="AN149" i="3" s="1"/>
  <c r="AO149" i="3" s="1"/>
  <c r="AP149" i="3" s="1"/>
  <c r="AQ149" i="3" s="1"/>
  <c r="AR149" i="3" s="1"/>
  <c r="AS149" i="3" s="1"/>
  <c r="AT149" i="3" s="1"/>
  <c r="AU149" i="3" s="1"/>
  <c r="AV149" i="3" s="1"/>
  <c r="AW149" i="3" s="1"/>
  <c r="AX149" i="3" s="1"/>
  <c r="AY149" i="3" s="1"/>
  <c r="AZ149" i="3" s="1"/>
  <c r="BA149" i="3" s="1"/>
  <c r="BB149" i="3" s="1"/>
  <c r="BC149" i="3" s="1"/>
  <c r="BD149" i="3" s="1"/>
  <c r="G140" i="3"/>
  <c r="H140" i="3" s="1"/>
  <c r="I140" i="3" s="1"/>
  <c r="J140" i="3" s="1"/>
  <c r="K140" i="3" s="1"/>
  <c r="L140" i="3" s="1"/>
  <c r="M140" i="3" s="1"/>
  <c r="N140" i="3" s="1"/>
  <c r="O140" i="3" s="1"/>
  <c r="P140" i="3" s="1"/>
  <c r="Q140" i="3" s="1"/>
  <c r="R140" i="3" s="1"/>
  <c r="S140" i="3" s="1"/>
  <c r="T140" i="3" s="1"/>
  <c r="U140" i="3" s="1"/>
  <c r="V140" i="3" s="1"/>
  <c r="W140" i="3" s="1"/>
  <c r="X140" i="3" s="1"/>
  <c r="Y140" i="3" s="1"/>
  <c r="Z140" i="3" s="1"/>
  <c r="AA140" i="3" s="1"/>
  <c r="AB140" i="3" s="1"/>
  <c r="AC140" i="3" s="1"/>
  <c r="AD140" i="3" s="1"/>
  <c r="AE140" i="3" s="1"/>
  <c r="AF140" i="3" s="1"/>
  <c r="AG140" i="3" s="1"/>
  <c r="AH140" i="3" s="1"/>
  <c r="AI140" i="3" s="1"/>
  <c r="AJ140" i="3" s="1"/>
  <c r="AK140" i="3" s="1"/>
  <c r="AL140" i="3" s="1"/>
  <c r="AM140" i="3" s="1"/>
  <c r="AN140" i="3" s="1"/>
  <c r="AO140" i="3" s="1"/>
  <c r="AP140" i="3" s="1"/>
  <c r="AQ140" i="3" s="1"/>
  <c r="AR140" i="3" s="1"/>
  <c r="AS140" i="3" s="1"/>
  <c r="AT140" i="3" s="1"/>
  <c r="AU140" i="3" s="1"/>
  <c r="AV140" i="3" s="1"/>
  <c r="AW140" i="3" s="1"/>
  <c r="AX140" i="3" s="1"/>
  <c r="AY140" i="3" s="1"/>
  <c r="AZ140" i="3" s="1"/>
  <c r="BA140" i="3" s="1"/>
  <c r="BB140" i="3" s="1"/>
  <c r="BC140" i="3" s="1"/>
  <c r="BD140" i="3" s="1"/>
  <c r="G141" i="3"/>
  <c r="H141" i="3" s="1"/>
  <c r="I141" i="3" s="1"/>
  <c r="J141" i="3" s="1"/>
  <c r="K141" i="3" s="1"/>
  <c r="L141" i="3" s="1"/>
  <c r="M141" i="3" s="1"/>
  <c r="N141" i="3" s="1"/>
  <c r="O141" i="3" s="1"/>
  <c r="P141" i="3" s="1"/>
  <c r="Q141" i="3" s="1"/>
  <c r="R141" i="3" s="1"/>
  <c r="S141" i="3" s="1"/>
  <c r="T141" i="3" s="1"/>
  <c r="U141" i="3" s="1"/>
  <c r="V141" i="3" s="1"/>
  <c r="W141" i="3" s="1"/>
  <c r="X141" i="3" s="1"/>
  <c r="Y141" i="3" s="1"/>
  <c r="Z141" i="3" s="1"/>
  <c r="AA141" i="3" s="1"/>
  <c r="AB141" i="3" s="1"/>
  <c r="AC141" i="3" s="1"/>
  <c r="AD141" i="3" s="1"/>
  <c r="AE141" i="3" s="1"/>
  <c r="AF141" i="3" s="1"/>
  <c r="AG141" i="3" s="1"/>
  <c r="AH141" i="3" s="1"/>
  <c r="AI141" i="3" s="1"/>
  <c r="AJ141" i="3" s="1"/>
  <c r="AK141" i="3" s="1"/>
  <c r="AL141" i="3" s="1"/>
  <c r="AM141" i="3" s="1"/>
  <c r="AN141" i="3" s="1"/>
  <c r="AO141" i="3" s="1"/>
  <c r="AP141" i="3" s="1"/>
  <c r="AQ141" i="3" s="1"/>
  <c r="AR141" i="3" s="1"/>
  <c r="AS141" i="3" s="1"/>
  <c r="AT141" i="3" s="1"/>
  <c r="AU141" i="3" s="1"/>
  <c r="AV141" i="3" s="1"/>
  <c r="AW141" i="3" s="1"/>
  <c r="AX141" i="3" s="1"/>
  <c r="AY141" i="3" s="1"/>
  <c r="AZ141" i="3" s="1"/>
  <c r="BA141" i="3" s="1"/>
  <c r="BB141" i="3" s="1"/>
  <c r="BC141" i="3" s="1"/>
  <c r="BD141" i="3" s="1"/>
  <c r="G121" i="3"/>
  <c r="H121" i="3" s="1"/>
  <c r="I121" i="3" s="1"/>
  <c r="J121" i="3" s="1"/>
  <c r="K121" i="3" s="1"/>
  <c r="L121" i="3" s="1"/>
  <c r="M121" i="3" s="1"/>
  <c r="N121" i="3" s="1"/>
  <c r="O121" i="3" s="1"/>
  <c r="P121" i="3" s="1"/>
  <c r="Q121" i="3" s="1"/>
  <c r="R121" i="3" s="1"/>
  <c r="S121" i="3" s="1"/>
  <c r="T121" i="3" s="1"/>
  <c r="U121" i="3" s="1"/>
  <c r="V121" i="3" s="1"/>
  <c r="W121" i="3" s="1"/>
  <c r="X121" i="3" s="1"/>
  <c r="Y121" i="3" s="1"/>
  <c r="Z121" i="3" s="1"/>
  <c r="AA121" i="3" s="1"/>
  <c r="AB121" i="3" s="1"/>
  <c r="AC121" i="3" s="1"/>
  <c r="AD121" i="3" s="1"/>
  <c r="AE121" i="3" s="1"/>
  <c r="AF121" i="3" s="1"/>
  <c r="AG121" i="3" s="1"/>
  <c r="AH121" i="3" s="1"/>
  <c r="AI121" i="3" s="1"/>
  <c r="AJ121" i="3" s="1"/>
  <c r="AK121" i="3" s="1"/>
  <c r="AL121" i="3" s="1"/>
  <c r="AM121" i="3" s="1"/>
  <c r="AN121" i="3" s="1"/>
  <c r="AO121" i="3" s="1"/>
  <c r="AP121" i="3" s="1"/>
  <c r="AQ121" i="3" s="1"/>
  <c r="AR121" i="3" s="1"/>
  <c r="AS121" i="3" s="1"/>
  <c r="AT121" i="3" s="1"/>
  <c r="AU121" i="3" s="1"/>
  <c r="AV121" i="3" s="1"/>
  <c r="AW121" i="3" s="1"/>
  <c r="AX121" i="3" s="1"/>
  <c r="AY121" i="3" s="1"/>
  <c r="AZ121" i="3" s="1"/>
  <c r="BA121" i="3" s="1"/>
  <c r="BB121" i="3" s="1"/>
  <c r="BC121" i="3" s="1"/>
  <c r="BD121" i="3" s="1"/>
  <c r="G123" i="3"/>
  <c r="H123" i="3" s="1"/>
  <c r="I123" i="3" s="1"/>
  <c r="J123" i="3" s="1"/>
  <c r="K123" i="3" s="1"/>
  <c r="L123" i="3" s="1"/>
  <c r="M123" i="3" s="1"/>
  <c r="N123" i="3" s="1"/>
  <c r="O123" i="3" s="1"/>
  <c r="P123" i="3" s="1"/>
  <c r="Q123" i="3" s="1"/>
  <c r="R123" i="3" s="1"/>
  <c r="S123" i="3" s="1"/>
  <c r="T123" i="3" s="1"/>
  <c r="U123" i="3" s="1"/>
  <c r="V123" i="3" s="1"/>
  <c r="W123" i="3" s="1"/>
  <c r="X123" i="3" s="1"/>
  <c r="Y123" i="3" s="1"/>
  <c r="Z123" i="3" s="1"/>
  <c r="AA123" i="3" s="1"/>
  <c r="AB123" i="3" s="1"/>
  <c r="AC123" i="3" s="1"/>
  <c r="AD123" i="3" s="1"/>
  <c r="AE123" i="3" s="1"/>
  <c r="AF123" i="3" s="1"/>
  <c r="AG123" i="3" s="1"/>
  <c r="AH123" i="3" s="1"/>
  <c r="AI123" i="3" s="1"/>
  <c r="AJ123" i="3" s="1"/>
  <c r="AK123" i="3" s="1"/>
  <c r="AL123" i="3" s="1"/>
  <c r="AM123" i="3" s="1"/>
  <c r="AN123" i="3" s="1"/>
  <c r="AO123" i="3" s="1"/>
  <c r="AP123" i="3" s="1"/>
  <c r="AQ123" i="3" s="1"/>
  <c r="AR123" i="3" s="1"/>
  <c r="AS123" i="3" s="1"/>
  <c r="AT123" i="3" s="1"/>
  <c r="AU123" i="3" s="1"/>
  <c r="AV123" i="3" s="1"/>
  <c r="AW123" i="3" s="1"/>
  <c r="AX123" i="3" s="1"/>
  <c r="AY123" i="3" s="1"/>
  <c r="AZ123" i="3" s="1"/>
  <c r="BA123" i="3" s="1"/>
  <c r="BB123" i="3" s="1"/>
  <c r="BC123" i="3" s="1"/>
  <c r="BD123" i="3" s="1"/>
  <c r="G58" i="3"/>
  <c r="H58" i="3" s="1"/>
  <c r="I58" i="3" s="1"/>
  <c r="J58" i="3" s="1"/>
  <c r="K58" i="3" s="1"/>
  <c r="L58" i="3" s="1"/>
  <c r="M58" i="3" s="1"/>
  <c r="N58" i="3" s="1"/>
  <c r="O58" i="3" s="1"/>
  <c r="P58" i="3" s="1"/>
  <c r="Q58" i="3" s="1"/>
  <c r="R58" i="3" s="1"/>
  <c r="S58" i="3" s="1"/>
  <c r="T58" i="3" s="1"/>
  <c r="U58" i="3" s="1"/>
  <c r="V58" i="3" s="1"/>
  <c r="W58" i="3" s="1"/>
  <c r="X58" i="3" s="1"/>
  <c r="Y58" i="3" s="1"/>
  <c r="Z58" i="3" s="1"/>
  <c r="AA58" i="3" s="1"/>
  <c r="AB58" i="3" s="1"/>
  <c r="AC58" i="3" s="1"/>
  <c r="AD58" i="3" s="1"/>
  <c r="AE58" i="3" s="1"/>
  <c r="AF58" i="3" s="1"/>
  <c r="AG58" i="3" s="1"/>
  <c r="AH58" i="3" s="1"/>
  <c r="AI58" i="3" s="1"/>
  <c r="AJ58" i="3" s="1"/>
  <c r="AK58" i="3" s="1"/>
  <c r="AL58" i="3" s="1"/>
  <c r="AM58" i="3" s="1"/>
  <c r="AN58" i="3" s="1"/>
  <c r="AO58" i="3" s="1"/>
  <c r="AP58" i="3" s="1"/>
  <c r="AQ58" i="3" s="1"/>
  <c r="AR58" i="3" s="1"/>
  <c r="AS58" i="3" s="1"/>
  <c r="AT58" i="3" s="1"/>
  <c r="AU58" i="3" s="1"/>
  <c r="AV58" i="3" s="1"/>
  <c r="AW58" i="3" s="1"/>
  <c r="AX58" i="3" s="1"/>
  <c r="AY58" i="3" s="1"/>
  <c r="AZ58" i="3" s="1"/>
  <c r="BA58" i="3" s="1"/>
  <c r="BB58" i="3" s="1"/>
  <c r="BC58" i="3" s="1"/>
  <c r="BD58" i="3" s="1"/>
  <c r="G136" i="3"/>
  <c r="H136" i="3" s="1"/>
  <c r="I136" i="3" s="1"/>
  <c r="J136" i="3" s="1"/>
  <c r="K136" i="3" s="1"/>
  <c r="L136" i="3" s="1"/>
  <c r="M136" i="3" s="1"/>
  <c r="N136" i="3" s="1"/>
  <c r="O136" i="3" s="1"/>
  <c r="P136" i="3" s="1"/>
  <c r="Q136" i="3" s="1"/>
  <c r="R136" i="3" s="1"/>
  <c r="S136" i="3" s="1"/>
  <c r="T136" i="3" s="1"/>
  <c r="U136" i="3" s="1"/>
  <c r="V136" i="3" s="1"/>
  <c r="W136" i="3" s="1"/>
  <c r="X136" i="3" s="1"/>
  <c r="Y136" i="3" s="1"/>
  <c r="Z136" i="3" s="1"/>
  <c r="AA136" i="3" s="1"/>
  <c r="AB136" i="3" s="1"/>
  <c r="AC136" i="3" s="1"/>
  <c r="AD136" i="3" s="1"/>
  <c r="AE136" i="3" s="1"/>
  <c r="AF136" i="3" s="1"/>
  <c r="AG136" i="3" s="1"/>
  <c r="AH136" i="3" s="1"/>
  <c r="AI136" i="3" s="1"/>
  <c r="AJ136" i="3" s="1"/>
  <c r="AK136" i="3" s="1"/>
  <c r="AL136" i="3" s="1"/>
  <c r="AM136" i="3" s="1"/>
  <c r="AN136" i="3" s="1"/>
  <c r="AO136" i="3" s="1"/>
  <c r="AP136" i="3" s="1"/>
  <c r="AQ136" i="3" s="1"/>
  <c r="AR136" i="3" s="1"/>
  <c r="AS136" i="3" s="1"/>
  <c r="AT136" i="3" s="1"/>
  <c r="AU136" i="3" s="1"/>
  <c r="AV136" i="3" s="1"/>
  <c r="AW136" i="3" s="1"/>
  <c r="AX136" i="3" s="1"/>
  <c r="AY136" i="3" s="1"/>
  <c r="AZ136" i="3" s="1"/>
  <c r="BA136" i="3" s="1"/>
  <c r="BB136" i="3" s="1"/>
  <c r="BC136" i="3" s="1"/>
  <c r="BD136" i="3" s="1"/>
  <c r="G120" i="3"/>
  <c r="H120" i="3" s="1"/>
  <c r="I120" i="3" s="1"/>
  <c r="J120" i="3" s="1"/>
  <c r="K120" i="3" s="1"/>
  <c r="L120" i="3" s="1"/>
  <c r="M120" i="3" s="1"/>
  <c r="N120" i="3" s="1"/>
  <c r="O120" i="3" s="1"/>
  <c r="P120" i="3" s="1"/>
  <c r="Q120" i="3" s="1"/>
  <c r="R120" i="3" s="1"/>
  <c r="S120" i="3" s="1"/>
  <c r="T120" i="3" s="1"/>
  <c r="U120" i="3" s="1"/>
  <c r="V120" i="3" s="1"/>
  <c r="W120" i="3" s="1"/>
  <c r="X120" i="3" s="1"/>
  <c r="Y120" i="3" s="1"/>
  <c r="Z120" i="3" s="1"/>
  <c r="AA120" i="3" s="1"/>
  <c r="AB120" i="3" s="1"/>
  <c r="AC120" i="3" s="1"/>
  <c r="AD120" i="3" s="1"/>
  <c r="AE120" i="3" s="1"/>
  <c r="AF120" i="3" s="1"/>
  <c r="AG120" i="3" s="1"/>
  <c r="AH120" i="3" s="1"/>
  <c r="AI120" i="3" s="1"/>
  <c r="AJ120" i="3" s="1"/>
  <c r="AK120" i="3" s="1"/>
  <c r="AL120" i="3" s="1"/>
  <c r="AM120" i="3" s="1"/>
  <c r="AN120" i="3" s="1"/>
  <c r="AO120" i="3" s="1"/>
  <c r="AP120" i="3" s="1"/>
  <c r="AQ120" i="3" s="1"/>
  <c r="AR120" i="3" s="1"/>
  <c r="AS120" i="3" s="1"/>
  <c r="AT120" i="3" s="1"/>
  <c r="AU120" i="3" s="1"/>
  <c r="AV120" i="3" s="1"/>
  <c r="AW120" i="3" s="1"/>
  <c r="AX120" i="3" s="1"/>
  <c r="AY120" i="3" s="1"/>
  <c r="AZ120" i="3" s="1"/>
  <c r="BA120" i="3" s="1"/>
  <c r="BB120" i="3" s="1"/>
  <c r="BC120" i="3" s="1"/>
  <c r="BD120" i="3" s="1"/>
  <c r="G112" i="3"/>
  <c r="H112" i="3" s="1"/>
  <c r="I112" i="3" s="1"/>
  <c r="J112" i="3" s="1"/>
  <c r="K112" i="3" s="1"/>
  <c r="L112" i="3" s="1"/>
  <c r="M112" i="3" s="1"/>
  <c r="N112" i="3" s="1"/>
  <c r="O112" i="3" s="1"/>
  <c r="P112" i="3" s="1"/>
  <c r="Q112" i="3" s="1"/>
  <c r="R112" i="3" s="1"/>
  <c r="S112" i="3" s="1"/>
  <c r="T112" i="3" s="1"/>
  <c r="U112" i="3" s="1"/>
  <c r="V112" i="3" s="1"/>
  <c r="W112" i="3" s="1"/>
  <c r="X112" i="3" s="1"/>
  <c r="Y112" i="3" s="1"/>
  <c r="Z112" i="3" s="1"/>
  <c r="AA112" i="3" s="1"/>
  <c r="AB112" i="3" s="1"/>
  <c r="AC112" i="3" s="1"/>
  <c r="AD112" i="3" s="1"/>
  <c r="AE112" i="3" s="1"/>
  <c r="AF112" i="3" s="1"/>
  <c r="AG112" i="3" s="1"/>
  <c r="AH112" i="3" s="1"/>
  <c r="AI112" i="3" s="1"/>
  <c r="AJ112" i="3" s="1"/>
  <c r="AK112" i="3" s="1"/>
  <c r="AL112" i="3" s="1"/>
  <c r="AM112" i="3" s="1"/>
  <c r="AN112" i="3" s="1"/>
  <c r="AO112" i="3" s="1"/>
  <c r="AP112" i="3" s="1"/>
  <c r="AQ112" i="3" s="1"/>
  <c r="AR112" i="3" s="1"/>
  <c r="AS112" i="3" s="1"/>
  <c r="AT112" i="3" s="1"/>
  <c r="AU112" i="3" s="1"/>
  <c r="AV112" i="3" s="1"/>
  <c r="AW112" i="3" s="1"/>
  <c r="AX112" i="3" s="1"/>
  <c r="AY112" i="3" s="1"/>
  <c r="AZ112" i="3" s="1"/>
  <c r="BA112" i="3" s="1"/>
  <c r="BB112" i="3" s="1"/>
  <c r="BC112" i="3" s="1"/>
  <c r="BD112" i="3" s="1"/>
  <c r="G84" i="3"/>
  <c r="H84" i="3" s="1"/>
  <c r="I84" i="3" s="1"/>
  <c r="J84" i="3" s="1"/>
  <c r="K84" i="3" s="1"/>
  <c r="L84" i="3" s="1"/>
  <c r="M84" i="3" s="1"/>
  <c r="N84" i="3" s="1"/>
  <c r="O84" i="3" s="1"/>
  <c r="P84" i="3" s="1"/>
  <c r="Q84" i="3" s="1"/>
  <c r="R84" i="3" s="1"/>
  <c r="S84" i="3" s="1"/>
  <c r="T84" i="3" s="1"/>
  <c r="U84" i="3" s="1"/>
  <c r="V84" i="3" s="1"/>
  <c r="W84" i="3" s="1"/>
  <c r="X84" i="3" s="1"/>
  <c r="Y84" i="3" s="1"/>
  <c r="Z84" i="3" s="1"/>
  <c r="AA84" i="3" s="1"/>
  <c r="AB84" i="3" s="1"/>
  <c r="AC84" i="3" s="1"/>
  <c r="AD84" i="3" s="1"/>
  <c r="AE84" i="3" s="1"/>
  <c r="AF84" i="3" s="1"/>
  <c r="AG84" i="3" s="1"/>
  <c r="AH84" i="3" s="1"/>
  <c r="AI84" i="3" s="1"/>
  <c r="AJ84" i="3" s="1"/>
  <c r="AK84" i="3" s="1"/>
  <c r="AL84" i="3" s="1"/>
  <c r="AM84" i="3" s="1"/>
  <c r="AN84" i="3" s="1"/>
  <c r="AO84" i="3" s="1"/>
  <c r="AP84" i="3" s="1"/>
  <c r="AQ84" i="3" s="1"/>
  <c r="AR84" i="3" s="1"/>
  <c r="AS84" i="3" s="1"/>
  <c r="AT84" i="3" s="1"/>
  <c r="AU84" i="3" s="1"/>
  <c r="AV84" i="3" s="1"/>
  <c r="AW84" i="3" s="1"/>
  <c r="AX84" i="3" s="1"/>
  <c r="AY84" i="3" s="1"/>
  <c r="AZ84" i="3" s="1"/>
  <c r="BA84" i="3" s="1"/>
  <c r="BB84" i="3" s="1"/>
  <c r="BC84" i="3" s="1"/>
  <c r="BD84" i="3" s="1"/>
  <c r="G105" i="3"/>
  <c r="H105" i="3" s="1"/>
  <c r="I105" i="3" s="1"/>
  <c r="J105" i="3" s="1"/>
  <c r="K105" i="3" s="1"/>
  <c r="L105" i="3" s="1"/>
  <c r="M105" i="3" s="1"/>
  <c r="N105" i="3" s="1"/>
  <c r="O105" i="3" s="1"/>
  <c r="P105" i="3" s="1"/>
  <c r="Q105" i="3" s="1"/>
  <c r="R105" i="3" s="1"/>
  <c r="S105" i="3" s="1"/>
  <c r="T105" i="3" s="1"/>
  <c r="U105" i="3" s="1"/>
  <c r="V105" i="3" s="1"/>
  <c r="W105" i="3" s="1"/>
  <c r="X105" i="3" s="1"/>
  <c r="Y105" i="3" s="1"/>
  <c r="Z105" i="3" s="1"/>
  <c r="AA105" i="3" s="1"/>
  <c r="AB105" i="3" s="1"/>
  <c r="AC105" i="3" s="1"/>
  <c r="AD105" i="3" s="1"/>
  <c r="AE105" i="3" s="1"/>
  <c r="AF105" i="3" s="1"/>
  <c r="AG105" i="3" s="1"/>
  <c r="AH105" i="3" s="1"/>
  <c r="AI105" i="3" s="1"/>
  <c r="AJ105" i="3" s="1"/>
  <c r="AK105" i="3" s="1"/>
  <c r="AL105" i="3" s="1"/>
  <c r="AM105" i="3" s="1"/>
  <c r="AN105" i="3" s="1"/>
  <c r="AO105" i="3" s="1"/>
  <c r="AP105" i="3" s="1"/>
  <c r="AQ105" i="3" s="1"/>
  <c r="AR105" i="3" s="1"/>
  <c r="AS105" i="3" s="1"/>
  <c r="AT105" i="3" s="1"/>
  <c r="AU105" i="3" s="1"/>
  <c r="AV105" i="3" s="1"/>
  <c r="AW105" i="3" s="1"/>
  <c r="AX105" i="3" s="1"/>
  <c r="AY105" i="3" s="1"/>
  <c r="AZ105" i="3" s="1"/>
  <c r="BA105" i="3" s="1"/>
  <c r="BB105" i="3" s="1"/>
  <c r="BC105" i="3" s="1"/>
  <c r="BD105" i="3" s="1"/>
  <c r="G97" i="3"/>
  <c r="H97" i="3" s="1"/>
  <c r="I97" i="3" s="1"/>
  <c r="J97" i="3" s="1"/>
  <c r="K97" i="3" s="1"/>
  <c r="L97" i="3" s="1"/>
  <c r="M97" i="3" s="1"/>
  <c r="N97" i="3" s="1"/>
  <c r="O97" i="3" s="1"/>
  <c r="P97" i="3" s="1"/>
  <c r="Q97" i="3" s="1"/>
  <c r="R97" i="3" s="1"/>
  <c r="S97" i="3" s="1"/>
  <c r="T97" i="3" s="1"/>
  <c r="U97" i="3" s="1"/>
  <c r="V97" i="3" s="1"/>
  <c r="W97" i="3" s="1"/>
  <c r="X97" i="3" s="1"/>
  <c r="Y97" i="3" s="1"/>
  <c r="Z97" i="3" s="1"/>
  <c r="AA97" i="3" s="1"/>
  <c r="AB97" i="3" s="1"/>
  <c r="AC97" i="3" s="1"/>
  <c r="AD97" i="3" s="1"/>
  <c r="AE97" i="3" s="1"/>
  <c r="AF97" i="3" s="1"/>
  <c r="AG97" i="3" s="1"/>
  <c r="AH97" i="3" s="1"/>
  <c r="AI97" i="3" s="1"/>
  <c r="AJ97" i="3" s="1"/>
  <c r="AK97" i="3" s="1"/>
  <c r="AL97" i="3" s="1"/>
  <c r="AM97" i="3" s="1"/>
  <c r="AN97" i="3" s="1"/>
  <c r="AO97" i="3" s="1"/>
  <c r="AP97" i="3" s="1"/>
  <c r="AQ97" i="3" s="1"/>
  <c r="AR97" i="3" s="1"/>
  <c r="AS97" i="3" s="1"/>
  <c r="AT97" i="3" s="1"/>
  <c r="AU97" i="3" s="1"/>
  <c r="AV97" i="3" s="1"/>
  <c r="AW97" i="3" s="1"/>
  <c r="AX97" i="3" s="1"/>
  <c r="AY97" i="3" s="1"/>
  <c r="AZ97" i="3" s="1"/>
  <c r="BA97" i="3" s="1"/>
  <c r="BB97" i="3" s="1"/>
  <c r="BC97" i="3" s="1"/>
  <c r="BD97" i="3" s="1"/>
  <c r="G81" i="3"/>
  <c r="H81" i="3" s="1"/>
  <c r="I81" i="3" s="1"/>
  <c r="J81" i="3" s="1"/>
  <c r="K81" i="3" s="1"/>
  <c r="L81" i="3" s="1"/>
  <c r="M81" i="3" s="1"/>
  <c r="N81" i="3" s="1"/>
  <c r="O81" i="3" s="1"/>
  <c r="P81" i="3" s="1"/>
  <c r="Q81" i="3" s="1"/>
  <c r="R81" i="3" s="1"/>
  <c r="S81" i="3" s="1"/>
  <c r="T81" i="3" s="1"/>
  <c r="U81" i="3" s="1"/>
  <c r="V81" i="3" s="1"/>
  <c r="W81" i="3" s="1"/>
  <c r="X81" i="3" s="1"/>
  <c r="Y81" i="3" s="1"/>
  <c r="Z81" i="3" s="1"/>
  <c r="AA81" i="3" s="1"/>
  <c r="AB81" i="3" s="1"/>
  <c r="AC81" i="3" s="1"/>
  <c r="AD81" i="3" s="1"/>
  <c r="AE81" i="3" s="1"/>
  <c r="AF81" i="3" s="1"/>
  <c r="AG81" i="3" s="1"/>
  <c r="AH81" i="3" s="1"/>
  <c r="AI81" i="3" s="1"/>
  <c r="AJ81" i="3" s="1"/>
  <c r="AK81" i="3" s="1"/>
  <c r="AL81" i="3" s="1"/>
  <c r="AM81" i="3" s="1"/>
  <c r="AN81" i="3" s="1"/>
  <c r="AO81" i="3" s="1"/>
  <c r="AP81" i="3" s="1"/>
  <c r="AQ81" i="3" s="1"/>
  <c r="AR81" i="3" s="1"/>
  <c r="AS81" i="3" s="1"/>
  <c r="AT81" i="3" s="1"/>
  <c r="AU81" i="3" s="1"/>
  <c r="AV81" i="3" s="1"/>
  <c r="AW81" i="3" s="1"/>
  <c r="AX81" i="3" s="1"/>
  <c r="AY81" i="3" s="1"/>
  <c r="AZ81" i="3" s="1"/>
  <c r="BA81" i="3" s="1"/>
  <c r="BB81" i="3" s="1"/>
  <c r="BC81" i="3" s="1"/>
  <c r="BD81" i="3" s="1"/>
  <c r="G60" i="3"/>
  <c r="H60" i="3" s="1"/>
  <c r="I60" i="3" s="1"/>
  <c r="J60" i="3" s="1"/>
  <c r="K60" i="3" s="1"/>
  <c r="L60" i="3" s="1"/>
  <c r="M60" i="3" s="1"/>
  <c r="N60" i="3" s="1"/>
  <c r="O60" i="3" s="1"/>
  <c r="P60" i="3" s="1"/>
  <c r="Q60" i="3" s="1"/>
  <c r="R60" i="3" s="1"/>
  <c r="S60" i="3" s="1"/>
  <c r="T60" i="3" s="1"/>
  <c r="U60" i="3" s="1"/>
  <c r="V60" i="3" s="1"/>
  <c r="W60" i="3" s="1"/>
  <c r="X60" i="3" s="1"/>
  <c r="Y60" i="3" s="1"/>
  <c r="Z60" i="3" s="1"/>
  <c r="AA60" i="3" s="1"/>
  <c r="AB60" i="3" s="1"/>
  <c r="AC60" i="3" s="1"/>
  <c r="AD60" i="3" s="1"/>
  <c r="AE60" i="3" s="1"/>
  <c r="AF60" i="3" s="1"/>
  <c r="AG60" i="3" s="1"/>
  <c r="AH60" i="3" s="1"/>
  <c r="AI60" i="3" s="1"/>
  <c r="AJ60" i="3" s="1"/>
  <c r="AK60" i="3" s="1"/>
  <c r="AL60" i="3" s="1"/>
  <c r="AM60" i="3" s="1"/>
  <c r="AN60" i="3" s="1"/>
  <c r="AO60" i="3" s="1"/>
  <c r="AP60" i="3" s="1"/>
  <c r="AQ60" i="3" s="1"/>
  <c r="AR60" i="3" s="1"/>
  <c r="AS60" i="3" s="1"/>
  <c r="AT60" i="3" s="1"/>
  <c r="AU60" i="3" s="1"/>
  <c r="AV60" i="3" s="1"/>
  <c r="AW60" i="3" s="1"/>
  <c r="AX60" i="3" s="1"/>
  <c r="AY60" i="3" s="1"/>
  <c r="AZ60" i="3" s="1"/>
  <c r="BA60" i="3" s="1"/>
  <c r="BB60" i="3" s="1"/>
  <c r="BC60" i="3" s="1"/>
  <c r="BD60" i="3" s="1"/>
  <c r="G36" i="3"/>
  <c r="H36" i="3" s="1"/>
  <c r="I36" i="3" s="1"/>
  <c r="J36" i="3" s="1"/>
  <c r="K36" i="3" s="1"/>
  <c r="L36" i="3" s="1"/>
  <c r="M36" i="3" s="1"/>
  <c r="N36" i="3" s="1"/>
  <c r="O36" i="3" s="1"/>
  <c r="P36" i="3" s="1"/>
  <c r="Q36" i="3" s="1"/>
  <c r="R36" i="3" s="1"/>
  <c r="S36" i="3" s="1"/>
  <c r="T36" i="3" s="1"/>
  <c r="U36" i="3" s="1"/>
  <c r="V36" i="3" s="1"/>
  <c r="W36" i="3" s="1"/>
  <c r="X36" i="3" s="1"/>
  <c r="Y36" i="3" s="1"/>
  <c r="Z36" i="3" s="1"/>
  <c r="AA36" i="3" s="1"/>
  <c r="AB36" i="3" s="1"/>
  <c r="AC36" i="3" s="1"/>
  <c r="AD36" i="3" s="1"/>
  <c r="AE36" i="3" s="1"/>
  <c r="AF36" i="3" s="1"/>
  <c r="AG36" i="3" s="1"/>
  <c r="AH36" i="3" s="1"/>
  <c r="AI36" i="3" s="1"/>
  <c r="AJ36" i="3" s="1"/>
  <c r="AK36" i="3" s="1"/>
  <c r="AL36" i="3" s="1"/>
  <c r="AM36" i="3" s="1"/>
  <c r="AN36" i="3" s="1"/>
  <c r="AO36" i="3" s="1"/>
  <c r="AP36" i="3" s="1"/>
  <c r="AQ36" i="3" s="1"/>
  <c r="AR36" i="3" s="1"/>
  <c r="AS36" i="3" s="1"/>
  <c r="AT36" i="3" s="1"/>
  <c r="AU36" i="3" s="1"/>
  <c r="AV36" i="3" s="1"/>
  <c r="AW36" i="3" s="1"/>
  <c r="AX36" i="3" s="1"/>
  <c r="AY36" i="3" s="1"/>
  <c r="AZ36" i="3" s="1"/>
  <c r="BA36" i="3" s="1"/>
  <c r="BB36" i="3" s="1"/>
  <c r="BC36" i="3" s="1"/>
  <c r="BD36" i="3" s="1"/>
  <c r="G57" i="3"/>
  <c r="H57" i="3" s="1"/>
  <c r="I57" i="3" s="1"/>
  <c r="J57" i="3" s="1"/>
  <c r="K57" i="3" s="1"/>
  <c r="L57" i="3" s="1"/>
  <c r="M57" i="3" s="1"/>
  <c r="N57" i="3" s="1"/>
  <c r="O57" i="3" s="1"/>
  <c r="P57" i="3" s="1"/>
  <c r="Q57" i="3" s="1"/>
  <c r="R57" i="3" s="1"/>
  <c r="S57" i="3" s="1"/>
  <c r="T57" i="3" s="1"/>
  <c r="U57" i="3" s="1"/>
  <c r="V57" i="3" s="1"/>
  <c r="W57" i="3" s="1"/>
  <c r="X57" i="3" s="1"/>
  <c r="Y57" i="3" s="1"/>
  <c r="Z57" i="3" s="1"/>
  <c r="AA57" i="3" s="1"/>
  <c r="AB57" i="3" s="1"/>
  <c r="AC57" i="3" s="1"/>
  <c r="AD57" i="3" s="1"/>
  <c r="AE57" i="3" s="1"/>
  <c r="AF57" i="3" s="1"/>
  <c r="AG57" i="3" s="1"/>
  <c r="AH57" i="3" s="1"/>
  <c r="AI57" i="3" s="1"/>
  <c r="AJ57" i="3" s="1"/>
  <c r="AK57" i="3" s="1"/>
  <c r="AL57" i="3" s="1"/>
  <c r="AM57" i="3" s="1"/>
  <c r="AN57" i="3" s="1"/>
  <c r="AO57" i="3" s="1"/>
  <c r="AP57" i="3" s="1"/>
  <c r="AQ57" i="3" s="1"/>
  <c r="AR57" i="3" s="1"/>
  <c r="AS57" i="3" s="1"/>
  <c r="AT57" i="3" s="1"/>
  <c r="AU57" i="3" s="1"/>
  <c r="AV57" i="3" s="1"/>
  <c r="AW57" i="3" s="1"/>
  <c r="AX57" i="3" s="1"/>
  <c r="AY57" i="3" s="1"/>
  <c r="AZ57" i="3" s="1"/>
  <c r="BA57" i="3" s="1"/>
  <c r="BB57" i="3" s="1"/>
  <c r="BC57" i="3" s="1"/>
  <c r="BD57" i="3" s="1"/>
  <c r="G42" i="3"/>
  <c r="H42" i="3" s="1"/>
  <c r="I42" i="3" s="1"/>
  <c r="J42" i="3" s="1"/>
  <c r="K42" i="3" s="1"/>
  <c r="L42" i="3" s="1"/>
  <c r="M42" i="3" s="1"/>
  <c r="N42" i="3" s="1"/>
  <c r="O42" i="3" s="1"/>
  <c r="P42" i="3" s="1"/>
  <c r="Q42" i="3" s="1"/>
  <c r="R42" i="3" s="1"/>
  <c r="S42" i="3" s="1"/>
  <c r="T42" i="3" s="1"/>
  <c r="U42" i="3" s="1"/>
  <c r="V42" i="3" s="1"/>
  <c r="W42" i="3" s="1"/>
  <c r="X42" i="3" s="1"/>
  <c r="Y42" i="3" s="1"/>
  <c r="Z42" i="3" s="1"/>
  <c r="AA42" i="3" s="1"/>
  <c r="AB42" i="3" s="1"/>
  <c r="AC42" i="3" s="1"/>
  <c r="AD42" i="3" s="1"/>
  <c r="AE42" i="3" s="1"/>
  <c r="AF42" i="3" s="1"/>
  <c r="AG42" i="3" s="1"/>
  <c r="AH42" i="3" s="1"/>
  <c r="AI42" i="3" s="1"/>
  <c r="AJ42" i="3" s="1"/>
  <c r="AK42" i="3" s="1"/>
  <c r="AL42" i="3" s="1"/>
  <c r="AM42" i="3" s="1"/>
  <c r="AN42" i="3" s="1"/>
  <c r="AO42" i="3" s="1"/>
  <c r="AP42" i="3" s="1"/>
  <c r="AQ42" i="3" s="1"/>
  <c r="AR42" i="3" s="1"/>
  <c r="AS42" i="3" s="1"/>
  <c r="AT42" i="3" s="1"/>
  <c r="AU42" i="3" s="1"/>
  <c r="AV42" i="3" s="1"/>
  <c r="AW42" i="3" s="1"/>
  <c r="AX42" i="3" s="1"/>
  <c r="AY42" i="3" s="1"/>
  <c r="AZ42" i="3" s="1"/>
  <c r="BA42" i="3" s="1"/>
  <c r="BB42" i="3" s="1"/>
  <c r="BC42" i="3" s="1"/>
  <c r="BD42" i="3" s="1"/>
  <c r="G47" i="3"/>
  <c r="H47" i="3" s="1"/>
  <c r="I47" i="3" s="1"/>
  <c r="J47" i="3" s="1"/>
  <c r="K47" i="3" s="1"/>
  <c r="L47" i="3" s="1"/>
  <c r="M47" i="3" s="1"/>
  <c r="N47" i="3" s="1"/>
  <c r="O47" i="3" s="1"/>
  <c r="P47" i="3" s="1"/>
  <c r="Q47" i="3" s="1"/>
  <c r="R47" i="3" s="1"/>
  <c r="S47" i="3" s="1"/>
  <c r="T47" i="3" s="1"/>
  <c r="U47" i="3" s="1"/>
  <c r="V47" i="3" s="1"/>
  <c r="W47" i="3" s="1"/>
  <c r="X47" i="3" s="1"/>
  <c r="Y47" i="3" s="1"/>
  <c r="Z47" i="3" s="1"/>
  <c r="AA47" i="3" s="1"/>
  <c r="AB47" i="3" s="1"/>
  <c r="AC47" i="3" s="1"/>
  <c r="AD47" i="3" s="1"/>
  <c r="AE47" i="3" s="1"/>
  <c r="AF47" i="3" s="1"/>
  <c r="AG47" i="3" s="1"/>
  <c r="AH47" i="3" s="1"/>
  <c r="AI47" i="3" s="1"/>
  <c r="AJ47" i="3" s="1"/>
  <c r="AK47" i="3" s="1"/>
  <c r="AL47" i="3" s="1"/>
  <c r="AM47" i="3" s="1"/>
  <c r="AN47" i="3" s="1"/>
  <c r="AO47" i="3" s="1"/>
  <c r="AP47" i="3" s="1"/>
  <c r="AQ47" i="3" s="1"/>
  <c r="AR47" i="3" s="1"/>
  <c r="AS47" i="3" s="1"/>
  <c r="AT47" i="3" s="1"/>
  <c r="AU47" i="3" s="1"/>
  <c r="AV47" i="3" s="1"/>
  <c r="AW47" i="3" s="1"/>
  <c r="AX47" i="3" s="1"/>
  <c r="AY47" i="3" s="1"/>
  <c r="AZ47" i="3" s="1"/>
  <c r="BA47" i="3" s="1"/>
  <c r="BB47" i="3" s="1"/>
  <c r="BC47" i="3" s="1"/>
  <c r="BD47" i="3" s="1"/>
  <c r="G34" i="3"/>
  <c r="H34" i="3" s="1"/>
  <c r="I34" i="3" s="1"/>
  <c r="J34" i="3" s="1"/>
  <c r="K34" i="3" s="1"/>
  <c r="L34" i="3" s="1"/>
  <c r="M34" i="3" s="1"/>
  <c r="N34" i="3" s="1"/>
  <c r="O34" i="3" s="1"/>
  <c r="P34" i="3" s="1"/>
  <c r="Q34" i="3" s="1"/>
  <c r="R34" i="3" s="1"/>
  <c r="S34" i="3" s="1"/>
  <c r="T34" i="3" s="1"/>
  <c r="U34" i="3" s="1"/>
  <c r="V34" i="3" s="1"/>
  <c r="W34" i="3" s="1"/>
  <c r="X34" i="3" s="1"/>
  <c r="Y34" i="3" s="1"/>
  <c r="Z34" i="3" s="1"/>
  <c r="AA34" i="3" s="1"/>
  <c r="AB34" i="3" s="1"/>
  <c r="AC34" i="3" s="1"/>
  <c r="AD34" i="3" s="1"/>
  <c r="AE34" i="3" s="1"/>
  <c r="AF34" i="3" s="1"/>
  <c r="AG34" i="3" s="1"/>
  <c r="AH34" i="3" s="1"/>
  <c r="AI34" i="3" s="1"/>
  <c r="AJ34" i="3" s="1"/>
  <c r="AK34" i="3" s="1"/>
  <c r="AL34" i="3" s="1"/>
  <c r="AM34" i="3" s="1"/>
  <c r="AN34" i="3" s="1"/>
  <c r="AO34" i="3" s="1"/>
  <c r="AP34" i="3" s="1"/>
  <c r="AQ34" i="3" s="1"/>
  <c r="AR34" i="3" s="1"/>
  <c r="AS34" i="3" s="1"/>
  <c r="AT34" i="3" s="1"/>
  <c r="AU34" i="3" s="1"/>
  <c r="AV34" i="3" s="1"/>
  <c r="AW34" i="3" s="1"/>
  <c r="AX34" i="3" s="1"/>
  <c r="AY34" i="3" s="1"/>
  <c r="AZ34" i="3" s="1"/>
  <c r="BA34" i="3" s="1"/>
  <c r="BB34" i="3" s="1"/>
  <c r="BC34" i="3" s="1"/>
  <c r="BD34" i="3" s="1"/>
  <c r="G21" i="3"/>
  <c r="H21" i="3" s="1"/>
  <c r="I21" i="3" s="1"/>
  <c r="J21" i="3" s="1"/>
  <c r="K21" i="3" s="1"/>
  <c r="L21" i="3" s="1"/>
  <c r="M21" i="3" s="1"/>
  <c r="N21" i="3" s="1"/>
  <c r="O21" i="3" s="1"/>
  <c r="P21" i="3" s="1"/>
  <c r="Q21" i="3" s="1"/>
  <c r="R21" i="3" s="1"/>
  <c r="S21" i="3" s="1"/>
  <c r="T21" i="3" s="1"/>
  <c r="U21" i="3" s="1"/>
  <c r="V21" i="3" s="1"/>
  <c r="W21" i="3" s="1"/>
  <c r="X21" i="3" s="1"/>
  <c r="Y21" i="3" s="1"/>
  <c r="Z21" i="3" s="1"/>
  <c r="AA21" i="3" s="1"/>
  <c r="AB21" i="3" s="1"/>
  <c r="AC21" i="3" s="1"/>
  <c r="AD21" i="3" s="1"/>
  <c r="AE21" i="3" s="1"/>
  <c r="AF21" i="3" s="1"/>
  <c r="AG21" i="3" s="1"/>
  <c r="AH21" i="3" s="1"/>
  <c r="AI21" i="3" s="1"/>
  <c r="AJ21" i="3" s="1"/>
  <c r="AK21" i="3" s="1"/>
  <c r="AL21" i="3" s="1"/>
  <c r="AM21" i="3" s="1"/>
  <c r="AN21" i="3" s="1"/>
  <c r="AO21" i="3" s="1"/>
  <c r="AP21" i="3" s="1"/>
  <c r="AQ21" i="3" s="1"/>
  <c r="AR21" i="3" s="1"/>
  <c r="AS21" i="3" s="1"/>
  <c r="AT21" i="3" s="1"/>
  <c r="AU21" i="3" s="1"/>
  <c r="AV21" i="3" s="1"/>
  <c r="AW21" i="3" s="1"/>
  <c r="AX21" i="3" s="1"/>
  <c r="AY21" i="3" s="1"/>
  <c r="AZ21" i="3" s="1"/>
  <c r="BA21" i="3" s="1"/>
  <c r="BB21" i="3" s="1"/>
  <c r="BC21" i="3" s="1"/>
  <c r="BD21" i="3" s="1"/>
  <c r="G12" i="3"/>
  <c r="H12" i="3" s="1"/>
  <c r="I12" i="3" s="1"/>
  <c r="J12" i="3" s="1"/>
  <c r="K12" i="3" s="1"/>
  <c r="L12" i="3" s="1"/>
  <c r="M12" i="3" s="1"/>
  <c r="N12" i="3" s="1"/>
  <c r="O12" i="3" s="1"/>
  <c r="P12" i="3" s="1"/>
  <c r="Q12" i="3" s="1"/>
  <c r="R12" i="3" s="1"/>
  <c r="S12" i="3" s="1"/>
  <c r="T12" i="3" s="1"/>
  <c r="U12" i="3" s="1"/>
  <c r="V12" i="3" s="1"/>
  <c r="W12" i="3" s="1"/>
  <c r="X12" i="3" s="1"/>
  <c r="Y12" i="3" s="1"/>
  <c r="Z12" i="3" s="1"/>
  <c r="AA12" i="3" s="1"/>
  <c r="AB12" i="3" s="1"/>
  <c r="AC12" i="3" s="1"/>
  <c r="AD12" i="3" s="1"/>
  <c r="AE12" i="3" s="1"/>
  <c r="AF12" i="3" s="1"/>
  <c r="AG12" i="3" s="1"/>
  <c r="AH12" i="3" s="1"/>
  <c r="AI12" i="3" s="1"/>
  <c r="AJ12" i="3" s="1"/>
  <c r="AK12" i="3" s="1"/>
  <c r="AL12" i="3" s="1"/>
  <c r="AM12" i="3" s="1"/>
  <c r="AN12" i="3" s="1"/>
  <c r="AO12" i="3" s="1"/>
  <c r="AP12" i="3" s="1"/>
  <c r="AQ12" i="3" s="1"/>
  <c r="AR12" i="3" s="1"/>
  <c r="AS12" i="3" s="1"/>
  <c r="AT12" i="3" s="1"/>
  <c r="AU12" i="3" s="1"/>
  <c r="AV12" i="3" s="1"/>
  <c r="AW12" i="3" s="1"/>
  <c r="AX12" i="3" s="1"/>
  <c r="AY12" i="3" s="1"/>
  <c r="AZ12" i="3" s="1"/>
  <c r="BA12" i="3" s="1"/>
  <c r="BB12" i="3" s="1"/>
  <c r="BC12" i="3" s="1"/>
  <c r="BD12" i="3" s="1"/>
  <c r="G162" i="3"/>
  <c r="H162" i="3" s="1"/>
  <c r="I162" i="3" s="1"/>
  <c r="J162" i="3" s="1"/>
  <c r="K162" i="3" s="1"/>
  <c r="L162" i="3" s="1"/>
  <c r="M162" i="3" s="1"/>
  <c r="N162" i="3" s="1"/>
  <c r="O162" i="3" s="1"/>
  <c r="P162" i="3" s="1"/>
  <c r="Q162" i="3" s="1"/>
  <c r="R162" i="3" s="1"/>
  <c r="S162" i="3" s="1"/>
  <c r="T162" i="3" s="1"/>
  <c r="U162" i="3" s="1"/>
  <c r="V162" i="3" s="1"/>
  <c r="W162" i="3" s="1"/>
  <c r="X162" i="3" s="1"/>
  <c r="Y162" i="3" s="1"/>
  <c r="Z162" i="3" s="1"/>
  <c r="AA162" i="3" s="1"/>
  <c r="AB162" i="3" s="1"/>
  <c r="AC162" i="3" s="1"/>
  <c r="AD162" i="3" s="1"/>
  <c r="AE162" i="3" s="1"/>
  <c r="AF162" i="3" s="1"/>
  <c r="AG162" i="3" s="1"/>
  <c r="AH162" i="3" s="1"/>
  <c r="AI162" i="3" s="1"/>
  <c r="AJ162" i="3" s="1"/>
  <c r="AK162" i="3" s="1"/>
  <c r="AL162" i="3" s="1"/>
  <c r="AM162" i="3" s="1"/>
  <c r="AN162" i="3" s="1"/>
  <c r="AO162" i="3" s="1"/>
  <c r="AP162" i="3" s="1"/>
  <c r="AQ162" i="3" s="1"/>
  <c r="AR162" i="3" s="1"/>
  <c r="AS162" i="3" s="1"/>
  <c r="AT162" i="3" s="1"/>
  <c r="AU162" i="3" s="1"/>
  <c r="AV162" i="3" s="1"/>
  <c r="AW162" i="3" s="1"/>
  <c r="AX162" i="3" s="1"/>
  <c r="AY162" i="3" s="1"/>
  <c r="AZ162" i="3" s="1"/>
  <c r="BA162" i="3" s="1"/>
  <c r="BB162" i="3" s="1"/>
  <c r="BC162" i="3" s="1"/>
  <c r="BD162" i="3" s="1"/>
  <c r="G144" i="3"/>
  <c r="H144" i="3" s="1"/>
  <c r="I144" i="3" s="1"/>
  <c r="J144" i="3" s="1"/>
  <c r="K144" i="3" s="1"/>
  <c r="L144" i="3" s="1"/>
  <c r="M144" i="3" s="1"/>
  <c r="N144" i="3" s="1"/>
  <c r="O144" i="3" s="1"/>
  <c r="P144" i="3" s="1"/>
  <c r="Q144" i="3" s="1"/>
  <c r="R144" i="3" s="1"/>
  <c r="S144" i="3" s="1"/>
  <c r="T144" i="3" s="1"/>
  <c r="U144" i="3" s="1"/>
  <c r="V144" i="3" s="1"/>
  <c r="W144" i="3" s="1"/>
  <c r="X144" i="3" s="1"/>
  <c r="Y144" i="3" s="1"/>
  <c r="Z144" i="3" s="1"/>
  <c r="AA144" i="3" s="1"/>
  <c r="AB144" i="3" s="1"/>
  <c r="AC144" i="3" s="1"/>
  <c r="AD144" i="3" s="1"/>
  <c r="AE144" i="3" s="1"/>
  <c r="AF144" i="3" s="1"/>
  <c r="AG144" i="3" s="1"/>
  <c r="AH144" i="3" s="1"/>
  <c r="AI144" i="3" s="1"/>
  <c r="AJ144" i="3" s="1"/>
  <c r="AK144" i="3" s="1"/>
  <c r="AL144" i="3" s="1"/>
  <c r="AM144" i="3" s="1"/>
  <c r="AN144" i="3" s="1"/>
  <c r="AO144" i="3" s="1"/>
  <c r="AP144" i="3" s="1"/>
  <c r="AQ144" i="3" s="1"/>
  <c r="AR144" i="3" s="1"/>
  <c r="AS144" i="3" s="1"/>
  <c r="AT144" i="3" s="1"/>
  <c r="AU144" i="3" s="1"/>
  <c r="AV144" i="3" s="1"/>
  <c r="AW144" i="3" s="1"/>
  <c r="AX144" i="3" s="1"/>
  <c r="AY144" i="3" s="1"/>
  <c r="AZ144" i="3" s="1"/>
  <c r="BA144" i="3" s="1"/>
  <c r="BB144" i="3" s="1"/>
  <c r="BC144" i="3" s="1"/>
  <c r="BD144" i="3" s="1"/>
  <c r="G117" i="3"/>
  <c r="H117" i="3" s="1"/>
  <c r="I117" i="3" s="1"/>
  <c r="J117" i="3" s="1"/>
  <c r="K117" i="3" s="1"/>
  <c r="L117" i="3" s="1"/>
  <c r="M117" i="3" s="1"/>
  <c r="N117" i="3" s="1"/>
  <c r="O117" i="3" s="1"/>
  <c r="P117" i="3" s="1"/>
  <c r="Q117" i="3" s="1"/>
  <c r="R117" i="3" s="1"/>
  <c r="S117" i="3" s="1"/>
  <c r="T117" i="3" s="1"/>
  <c r="U117" i="3" s="1"/>
  <c r="V117" i="3" s="1"/>
  <c r="W117" i="3" s="1"/>
  <c r="X117" i="3" s="1"/>
  <c r="Y117" i="3" s="1"/>
  <c r="Z117" i="3" s="1"/>
  <c r="AA117" i="3" s="1"/>
  <c r="AB117" i="3" s="1"/>
  <c r="AC117" i="3" s="1"/>
  <c r="AD117" i="3" s="1"/>
  <c r="AE117" i="3" s="1"/>
  <c r="AF117" i="3" s="1"/>
  <c r="AG117" i="3" s="1"/>
  <c r="AH117" i="3" s="1"/>
  <c r="AI117" i="3" s="1"/>
  <c r="AJ117" i="3" s="1"/>
  <c r="AK117" i="3" s="1"/>
  <c r="AL117" i="3" s="1"/>
  <c r="AM117" i="3" s="1"/>
  <c r="AN117" i="3" s="1"/>
  <c r="AO117" i="3" s="1"/>
  <c r="AP117" i="3" s="1"/>
  <c r="AQ117" i="3" s="1"/>
  <c r="AR117" i="3" s="1"/>
  <c r="AS117" i="3" s="1"/>
  <c r="AT117" i="3" s="1"/>
  <c r="AU117" i="3" s="1"/>
  <c r="AV117" i="3" s="1"/>
  <c r="AW117" i="3" s="1"/>
  <c r="AX117" i="3" s="1"/>
  <c r="AY117" i="3" s="1"/>
  <c r="AZ117" i="3" s="1"/>
  <c r="BA117" i="3" s="1"/>
  <c r="BB117" i="3" s="1"/>
  <c r="BC117" i="3" s="1"/>
  <c r="BD117" i="3" s="1"/>
  <c r="G74" i="3"/>
  <c r="H74" i="3" s="1"/>
  <c r="I74" i="3" s="1"/>
  <c r="J74" i="3" s="1"/>
  <c r="K74" i="3" s="1"/>
  <c r="L74" i="3" s="1"/>
  <c r="M74" i="3" s="1"/>
  <c r="N74" i="3" s="1"/>
  <c r="O74" i="3" s="1"/>
  <c r="P74" i="3" s="1"/>
  <c r="Q74" i="3" s="1"/>
  <c r="R74" i="3" s="1"/>
  <c r="S74" i="3" s="1"/>
  <c r="T74" i="3" s="1"/>
  <c r="U74" i="3" s="1"/>
  <c r="V74" i="3" s="1"/>
  <c r="W74" i="3" s="1"/>
  <c r="X74" i="3" s="1"/>
  <c r="Y74" i="3" s="1"/>
  <c r="Z74" i="3" s="1"/>
  <c r="AA74" i="3" s="1"/>
  <c r="AB74" i="3" s="1"/>
  <c r="AC74" i="3" s="1"/>
  <c r="AD74" i="3" s="1"/>
  <c r="AE74" i="3" s="1"/>
  <c r="AF74" i="3" s="1"/>
  <c r="AG74" i="3" s="1"/>
  <c r="AH74" i="3" s="1"/>
  <c r="AI74" i="3" s="1"/>
  <c r="AJ74" i="3" s="1"/>
  <c r="AK74" i="3" s="1"/>
  <c r="AL74" i="3" s="1"/>
  <c r="AM74" i="3" s="1"/>
  <c r="AN74" i="3" s="1"/>
  <c r="AO74" i="3" s="1"/>
  <c r="AP74" i="3" s="1"/>
  <c r="AQ74" i="3" s="1"/>
  <c r="AR74" i="3" s="1"/>
  <c r="AS74" i="3" s="1"/>
  <c r="AT74" i="3" s="1"/>
  <c r="AU74" i="3" s="1"/>
  <c r="AV74" i="3" s="1"/>
  <c r="AW74" i="3" s="1"/>
  <c r="AX74" i="3" s="1"/>
  <c r="AY74" i="3" s="1"/>
  <c r="AZ74" i="3" s="1"/>
  <c r="BA74" i="3" s="1"/>
  <c r="BB74" i="3" s="1"/>
  <c r="BC74" i="3" s="1"/>
  <c r="BD74" i="3" s="1"/>
  <c r="G161" i="3"/>
  <c r="H161" i="3" s="1"/>
  <c r="I161" i="3" s="1"/>
  <c r="J161" i="3" s="1"/>
  <c r="K161" i="3" s="1"/>
  <c r="L161" i="3" s="1"/>
  <c r="M161" i="3" s="1"/>
  <c r="N161" i="3" s="1"/>
  <c r="O161" i="3" s="1"/>
  <c r="P161" i="3" s="1"/>
  <c r="Q161" i="3" s="1"/>
  <c r="R161" i="3" s="1"/>
  <c r="S161" i="3" s="1"/>
  <c r="T161" i="3" s="1"/>
  <c r="U161" i="3" s="1"/>
  <c r="V161" i="3" s="1"/>
  <c r="W161" i="3" s="1"/>
  <c r="X161" i="3" s="1"/>
  <c r="Y161" i="3" s="1"/>
  <c r="Z161" i="3" s="1"/>
  <c r="AA161" i="3" s="1"/>
  <c r="AB161" i="3" s="1"/>
  <c r="AC161" i="3" s="1"/>
  <c r="AD161" i="3" s="1"/>
  <c r="AE161" i="3" s="1"/>
  <c r="AF161" i="3" s="1"/>
  <c r="AG161" i="3" s="1"/>
  <c r="AH161" i="3" s="1"/>
  <c r="AI161" i="3" s="1"/>
  <c r="AJ161" i="3" s="1"/>
  <c r="AK161" i="3" s="1"/>
  <c r="AL161" i="3" s="1"/>
  <c r="AM161" i="3" s="1"/>
  <c r="AN161" i="3" s="1"/>
  <c r="AO161" i="3" s="1"/>
  <c r="AP161" i="3" s="1"/>
  <c r="AQ161" i="3" s="1"/>
  <c r="AR161" i="3" s="1"/>
  <c r="AS161" i="3" s="1"/>
  <c r="AT161" i="3" s="1"/>
  <c r="AU161" i="3" s="1"/>
  <c r="AV161" i="3" s="1"/>
  <c r="AW161" i="3" s="1"/>
  <c r="AX161" i="3" s="1"/>
  <c r="AY161" i="3" s="1"/>
  <c r="AZ161" i="3" s="1"/>
  <c r="BA161" i="3" s="1"/>
  <c r="BB161" i="3" s="1"/>
  <c r="BC161" i="3" s="1"/>
  <c r="BD161" i="3" s="1"/>
  <c r="G153" i="3"/>
  <c r="H153" i="3" s="1"/>
  <c r="I153" i="3" s="1"/>
  <c r="J153" i="3" s="1"/>
  <c r="K153" i="3" s="1"/>
  <c r="L153" i="3" s="1"/>
  <c r="M153" i="3" s="1"/>
  <c r="N153" i="3" s="1"/>
  <c r="O153" i="3" s="1"/>
  <c r="P153" i="3" s="1"/>
  <c r="Q153" i="3" s="1"/>
  <c r="R153" i="3" s="1"/>
  <c r="S153" i="3" s="1"/>
  <c r="T153" i="3" s="1"/>
  <c r="U153" i="3" s="1"/>
  <c r="V153" i="3" s="1"/>
  <c r="W153" i="3" s="1"/>
  <c r="X153" i="3" s="1"/>
  <c r="Y153" i="3" s="1"/>
  <c r="Z153" i="3" s="1"/>
  <c r="AA153" i="3" s="1"/>
  <c r="AB153" i="3" s="1"/>
  <c r="AC153" i="3" s="1"/>
  <c r="AD153" i="3" s="1"/>
  <c r="AE153" i="3" s="1"/>
  <c r="AF153" i="3" s="1"/>
  <c r="AG153" i="3" s="1"/>
  <c r="AH153" i="3" s="1"/>
  <c r="AI153" i="3" s="1"/>
  <c r="AJ153" i="3" s="1"/>
  <c r="AK153" i="3" s="1"/>
  <c r="AL153" i="3" s="1"/>
  <c r="AM153" i="3" s="1"/>
  <c r="AN153" i="3" s="1"/>
  <c r="AO153" i="3" s="1"/>
  <c r="AP153" i="3" s="1"/>
  <c r="AQ153" i="3" s="1"/>
  <c r="AR153" i="3" s="1"/>
  <c r="AS153" i="3" s="1"/>
  <c r="AT153" i="3" s="1"/>
  <c r="AU153" i="3" s="1"/>
  <c r="AV153" i="3" s="1"/>
  <c r="AW153" i="3" s="1"/>
  <c r="AX153" i="3" s="1"/>
  <c r="AY153" i="3" s="1"/>
  <c r="AZ153" i="3" s="1"/>
  <c r="BA153" i="3" s="1"/>
  <c r="BB153" i="3" s="1"/>
  <c r="BC153" i="3" s="1"/>
  <c r="BD153" i="3" s="1"/>
  <c r="G145" i="3"/>
  <c r="H145" i="3" s="1"/>
  <c r="I145" i="3" s="1"/>
  <c r="J145" i="3" s="1"/>
  <c r="K145" i="3" s="1"/>
  <c r="L145" i="3" s="1"/>
  <c r="M145" i="3" s="1"/>
  <c r="N145" i="3" s="1"/>
  <c r="O145" i="3" s="1"/>
  <c r="P145" i="3" s="1"/>
  <c r="Q145" i="3" s="1"/>
  <c r="R145" i="3" s="1"/>
  <c r="S145" i="3" s="1"/>
  <c r="T145" i="3" s="1"/>
  <c r="U145" i="3" s="1"/>
  <c r="V145" i="3" s="1"/>
  <c r="W145" i="3" s="1"/>
  <c r="X145" i="3" s="1"/>
  <c r="Y145" i="3" s="1"/>
  <c r="Z145" i="3" s="1"/>
  <c r="AA145" i="3" s="1"/>
  <c r="AB145" i="3" s="1"/>
  <c r="AC145" i="3" s="1"/>
  <c r="AD145" i="3" s="1"/>
  <c r="AE145" i="3" s="1"/>
  <c r="AF145" i="3" s="1"/>
  <c r="AG145" i="3" s="1"/>
  <c r="AH145" i="3" s="1"/>
  <c r="AI145" i="3" s="1"/>
  <c r="AJ145" i="3" s="1"/>
  <c r="AK145" i="3" s="1"/>
  <c r="AL145" i="3" s="1"/>
  <c r="AM145" i="3" s="1"/>
  <c r="AN145" i="3" s="1"/>
  <c r="AO145" i="3" s="1"/>
  <c r="AP145" i="3" s="1"/>
  <c r="AQ145" i="3" s="1"/>
  <c r="AR145" i="3" s="1"/>
  <c r="AS145" i="3" s="1"/>
  <c r="AT145" i="3" s="1"/>
  <c r="AU145" i="3" s="1"/>
  <c r="AV145" i="3" s="1"/>
  <c r="AW145" i="3" s="1"/>
  <c r="AX145" i="3" s="1"/>
  <c r="AY145" i="3" s="1"/>
  <c r="AZ145" i="3" s="1"/>
  <c r="BA145" i="3" s="1"/>
  <c r="BB145" i="3" s="1"/>
  <c r="BC145" i="3" s="1"/>
  <c r="BD145" i="3" s="1"/>
  <c r="G156" i="3"/>
  <c r="H156" i="3" s="1"/>
  <c r="I156" i="3" s="1"/>
  <c r="J156" i="3" s="1"/>
  <c r="K156" i="3" s="1"/>
  <c r="L156" i="3" s="1"/>
  <c r="M156" i="3" s="1"/>
  <c r="N156" i="3" s="1"/>
  <c r="O156" i="3" s="1"/>
  <c r="P156" i="3" s="1"/>
  <c r="Q156" i="3" s="1"/>
  <c r="R156" i="3" s="1"/>
  <c r="S156" i="3" s="1"/>
  <c r="T156" i="3" s="1"/>
  <c r="U156" i="3" s="1"/>
  <c r="V156" i="3" s="1"/>
  <c r="W156" i="3" s="1"/>
  <c r="X156" i="3" s="1"/>
  <c r="Y156" i="3" s="1"/>
  <c r="Z156" i="3" s="1"/>
  <c r="AA156" i="3" s="1"/>
  <c r="AB156" i="3" s="1"/>
  <c r="AC156" i="3" s="1"/>
  <c r="AD156" i="3" s="1"/>
  <c r="AE156" i="3" s="1"/>
  <c r="AF156" i="3" s="1"/>
  <c r="AG156" i="3" s="1"/>
  <c r="AH156" i="3" s="1"/>
  <c r="AI156" i="3" s="1"/>
  <c r="AJ156" i="3" s="1"/>
  <c r="AK156" i="3" s="1"/>
  <c r="AL156" i="3" s="1"/>
  <c r="AM156" i="3" s="1"/>
  <c r="AN156" i="3" s="1"/>
  <c r="AO156" i="3" s="1"/>
  <c r="AP156" i="3" s="1"/>
  <c r="AQ156" i="3" s="1"/>
  <c r="AR156" i="3" s="1"/>
  <c r="AS156" i="3" s="1"/>
  <c r="AT156" i="3" s="1"/>
  <c r="AU156" i="3" s="1"/>
  <c r="AV156" i="3" s="1"/>
  <c r="AW156" i="3" s="1"/>
  <c r="AX156" i="3" s="1"/>
  <c r="AY156" i="3" s="1"/>
  <c r="AZ156" i="3" s="1"/>
  <c r="BA156" i="3" s="1"/>
  <c r="BB156" i="3" s="1"/>
  <c r="BC156" i="3" s="1"/>
  <c r="BD156" i="3" s="1"/>
  <c r="G142" i="3"/>
  <c r="H142" i="3" s="1"/>
  <c r="I142" i="3" s="1"/>
  <c r="J142" i="3" s="1"/>
  <c r="K142" i="3" s="1"/>
  <c r="L142" i="3" s="1"/>
  <c r="M142" i="3" s="1"/>
  <c r="N142" i="3" s="1"/>
  <c r="O142" i="3" s="1"/>
  <c r="P142" i="3" s="1"/>
  <c r="Q142" i="3" s="1"/>
  <c r="R142" i="3" s="1"/>
  <c r="S142" i="3" s="1"/>
  <c r="T142" i="3" s="1"/>
  <c r="U142" i="3" s="1"/>
  <c r="V142" i="3" s="1"/>
  <c r="W142" i="3" s="1"/>
  <c r="X142" i="3" s="1"/>
  <c r="Y142" i="3" s="1"/>
  <c r="Z142" i="3" s="1"/>
  <c r="AA142" i="3" s="1"/>
  <c r="AB142" i="3" s="1"/>
  <c r="AC142" i="3" s="1"/>
  <c r="AD142" i="3" s="1"/>
  <c r="AE142" i="3" s="1"/>
  <c r="AF142" i="3" s="1"/>
  <c r="AG142" i="3" s="1"/>
  <c r="AH142" i="3" s="1"/>
  <c r="AI142" i="3" s="1"/>
  <c r="AJ142" i="3" s="1"/>
  <c r="AK142" i="3" s="1"/>
  <c r="AL142" i="3" s="1"/>
  <c r="AM142" i="3" s="1"/>
  <c r="AN142" i="3" s="1"/>
  <c r="AO142" i="3" s="1"/>
  <c r="AP142" i="3" s="1"/>
  <c r="AQ142" i="3" s="1"/>
  <c r="AR142" i="3" s="1"/>
  <c r="AS142" i="3" s="1"/>
  <c r="AT142" i="3" s="1"/>
  <c r="AU142" i="3" s="1"/>
  <c r="AV142" i="3" s="1"/>
  <c r="AW142" i="3" s="1"/>
  <c r="AX142" i="3" s="1"/>
  <c r="AY142" i="3" s="1"/>
  <c r="AZ142" i="3" s="1"/>
  <c r="BA142" i="3" s="1"/>
  <c r="BB142" i="3" s="1"/>
  <c r="BC142" i="3" s="1"/>
  <c r="BD142" i="3" s="1"/>
  <c r="G129" i="3"/>
  <c r="H129" i="3" s="1"/>
  <c r="I129" i="3" s="1"/>
  <c r="J129" i="3" s="1"/>
  <c r="K129" i="3" s="1"/>
  <c r="L129" i="3" s="1"/>
  <c r="M129" i="3" s="1"/>
  <c r="N129" i="3" s="1"/>
  <c r="O129" i="3" s="1"/>
  <c r="P129" i="3" s="1"/>
  <c r="Q129" i="3" s="1"/>
  <c r="R129" i="3" s="1"/>
  <c r="S129" i="3" s="1"/>
  <c r="T129" i="3" s="1"/>
  <c r="U129" i="3" s="1"/>
  <c r="V129" i="3" s="1"/>
  <c r="W129" i="3" s="1"/>
  <c r="X129" i="3" s="1"/>
  <c r="Y129" i="3" s="1"/>
  <c r="Z129" i="3" s="1"/>
  <c r="AA129" i="3" s="1"/>
  <c r="AB129" i="3" s="1"/>
  <c r="AC129" i="3" s="1"/>
  <c r="AD129" i="3" s="1"/>
  <c r="AE129" i="3" s="1"/>
  <c r="AF129" i="3" s="1"/>
  <c r="AG129" i="3" s="1"/>
  <c r="AH129" i="3" s="1"/>
  <c r="AI129" i="3" s="1"/>
  <c r="AJ129" i="3" s="1"/>
  <c r="AK129" i="3" s="1"/>
  <c r="AL129" i="3" s="1"/>
  <c r="AM129" i="3" s="1"/>
  <c r="AN129" i="3" s="1"/>
  <c r="AO129" i="3" s="1"/>
  <c r="AP129" i="3" s="1"/>
  <c r="AQ129" i="3" s="1"/>
  <c r="AR129" i="3" s="1"/>
  <c r="AS129" i="3" s="1"/>
  <c r="AT129" i="3" s="1"/>
  <c r="AU129" i="3" s="1"/>
  <c r="AV129" i="3" s="1"/>
  <c r="AW129" i="3" s="1"/>
  <c r="AX129" i="3" s="1"/>
  <c r="AY129" i="3" s="1"/>
  <c r="AZ129" i="3" s="1"/>
  <c r="BA129" i="3" s="1"/>
  <c r="BB129" i="3" s="1"/>
  <c r="BC129" i="3" s="1"/>
  <c r="BD129" i="3" s="1"/>
  <c r="G106" i="3"/>
  <c r="H106" i="3" s="1"/>
  <c r="I106" i="3" s="1"/>
  <c r="J106" i="3" s="1"/>
  <c r="K106" i="3" s="1"/>
  <c r="L106" i="3" s="1"/>
  <c r="M106" i="3" s="1"/>
  <c r="N106" i="3" s="1"/>
  <c r="O106" i="3" s="1"/>
  <c r="P106" i="3" s="1"/>
  <c r="Q106" i="3" s="1"/>
  <c r="R106" i="3" s="1"/>
  <c r="S106" i="3" s="1"/>
  <c r="T106" i="3" s="1"/>
  <c r="U106" i="3" s="1"/>
  <c r="V106" i="3" s="1"/>
  <c r="W106" i="3" s="1"/>
  <c r="X106" i="3" s="1"/>
  <c r="Y106" i="3" s="1"/>
  <c r="Z106" i="3" s="1"/>
  <c r="AA106" i="3" s="1"/>
  <c r="AB106" i="3" s="1"/>
  <c r="AC106" i="3" s="1"/>
  <c r="AD106" i="3" s="1"/>
  <c r="AE106" i="3" s="1"/>
  <c r="AF106" i="3" s="1"/>
  <c r="AG106" i="3" s="1"/>
  <c r="AH106" i="3" s="1"/>
  <c r="AI106" i="3" s="1"/>
  <c r="AJ106" i="3" s="1"/>
  <c r="AK106" i="3" s="1"/>
  <c r="AL106" i="3" s="1"/>
  <c r="AM106" i="3" s="1"/>
  <c r="AN106" i="3" s="1"/>
  <c r="AO106" i="3" s="1"/>
  <c r="AP106" i="3" s="1"/>
  <c r="AQ106" i="3" s="1"/>
  <c r="AR106" i="3" s="1"/>
  <c r="AS106" i="3" s="1"/>
  <c r="AT106" i="3" s="1"/>
  <c r="AU106" i="3" s="1"/>
  <c r="AV106" i="3" s="1"/>
  <c r="AW106" i="3" s="1"/>
  <c r="AX106" i="3" s="1"/>
  <c r="AY106" i="3" s="1"/>
  <c r="AZ106" i="3" s="1"/>
  <c r="BA106" i="3" s="1"/>
  <c r="BB106" i="3" s="1"/>
  <c r="BC106" i="3" s="1"/>
  <c r="BD106" i="3" s="1"/>
  <c r="G131" i="3"/>
  <c r="H131" i="3" s="1"/>
  <c r="I131" i="3" s="1"/>
  <c r="J131" i="3" s="1"/>
  <c r="K131" i="3" s="1"/>
  <c r="L131" i="3" s="1"/>
  <c r="M131" i="3" s="1"/>
  <c r="N131" i="3" s="1"/>
  <c r="O131" i="3" s="1"/>
  <c r="P131" i="3" s="1"/>
  <c r="Q131" i="3" s="1"/>
  <c r="R131" i="3" s="1"/>
  <c r="S131" i="3" s="1"/>
  <c r="T131" i="3" s="1"/>
  <c r="U131" i="3" s="1"/>
  <c r="V131" i="3" s="1"/>
  <c r="W131" i="3" s="1"/>
  <c r="X131" i="3" s="1"/>
  <c r="Y131" i="3" s="1"/>
  <c r="Z131" i="3" s="1"/>
  <c r="AA131" i="3" s="1"/>
  <c r="AB131" i="3" s="1"/>
  <c r="AC131" i="3" s="1"/>
  <c r="AD131" i="3" s="1"/>
  <c r="AE131" i="3" s="1"/>
  <c r="AF131" i="3" s="1"/>
  <c r="AG131" i="3" s="1"/>
  <c r="AH131" i="3" s="1"/>
  <c r="AI131" i="3" s="1"/>
  <c r="AJ131" i="3" s="1"/>
  <c r="AK131" i="3" s="1"/>
  <c r="AL131" i="3" s="1"/>
  <c r="AM131" i="3" s="1"/>
  <c r="AN131" i="3" s="1"/>
  <c r="AO131" i="3" s="1"/>
  <c r="AP131" i="3" s="1"/>
  <c r="AQ131" i="3" s="1"/>
  <c r="AR131" i="3" s="1"/>
  <c r="AS131" i="3" s="1"/>
  <c r="AT131" i="3" s="1"/>
  <c r="AU131" i="3" s="1"/>
  <c r="AV131" i="3" s="1"/>
  <c r="AW131" i="3" s="1"/>
  <c r="AX131" i="3" s="1"/>
  <c r="AY131" i="3" s="1"/>
  <c r="AZ131" i="3" s="1"/>
  <c r="BA131" i="3" s="1"/>
  <c r="BB131" i="3" s="1"/>
  <c r="BC131" i="3" s="1"/>
  <c r="BD131" i="3" s="1"/>
  <c r="G115" i="3"/>
  <c r="H115" i="3" s="1"/>
  <c r="I115" i="3" s="1"/>
  <c r="J115" i="3" s="1"/>
  <c r="K115" i="3" s="1"/>
  <c r="L115" i="3" s="1"/>
  <c r="M115" i="3" s="1"/>
  <c r="N115" i="3" s="1"/>
  <c r="O115" i="3" s="1"/>
  <c r="P115" i="3" s="1"/>
  <c r="Q115" i="3" s="1"/>
  <c r="R115" i="3" s="1"/>
  <c r="S115" i="3" s="1"/>
  <c r="T115" i="3" s="1"/>
  <c r="U115" i="3" s="1"/>
  <c r="V115" i="3" s="1"/>
  <c r="W115" i="3" s="1"/>
  <c r="X115" i="3" s="1"/>
  <c r="Y115" i="3" s="1"/>
  <c r="Z115" i="3" s="1"/>
  <c r="AA115" i="3" s="1"/>
  <c r="AB115" i="3" s="1"/>
  <c r="AC115" i="3" s="1"/>
  <c r="AD115" i="3" s="1"/>
  <c r="AE115" i="3" s="1"/>
  <c r="AF115" i="3" s="1"/>
  <c r="AG115" i="3" s="1"/>
  <c r="AH115" i="3" s="1"/>
  <c r="AI115" i="3" s="1"/>
  <c r="AJ115" i="3" s="1"/>
  <c r="AK115" i="3" s="1"/>
  <c r="AL115" i="3" s="1"/>
  <c r="AM115" i="3" s="1"/>
  <c r="AN115" i="3" s="1"/>
  <c r="AO115" i="3" s="1"/>
  <c r="AP115" i="3" s="1"/>
  <c r="AQ115" i="3" s="1"/>
  <c r="AR115" i="3" s="1"/>
  <c r="AS115" i="3" s="1"/>
  <c r="AT115" i="3" s="1"/>
  <c r="AU115" i="3" s="1"/>
  <c r="AV115" i="3" s="1"/>
  <c r="AW115" i="3" s="1"/>
  <c r="AX115" i="3" s="1"/>
  <c r="AY115" i="3" s="1"/>
  <c r="AZ115" i="3" s="1"/>
  <c r="BA115" i="3" s="1"/>
  <c r="BB115" i="3" s="1"/>
  <c r="BC115" i="3" s="1"/>
  <c r="BD115" i="3" s="1"/>
  <c r="G86" i="3"/>
  <c r="H86" i="3" s="1"/>
  <c r="I86" i="3" s="1"/>
  <c r="J86" i="3" s="1"/>
  <c r="K86" i="3" s="1"/>
  <c r="L86" i="3" s="1"/>
  <c r="M86" i="3" s="1"/>
  <c r="N86" i="3" s="1"/>
  <c r="O86" i="3" s="1"/>
  <c r="P86" i="3" s="1"/>
  <c r="Q86" i="3" s="1"/>
  <c r="R86" i="3" s="1"/>
  <c r="S86" i="3" s="1"/>
  <c r="T86" i="3" s="1"/>
  <c r="U86" i="3" s="1"/>
  <c r="V86" i="3" s="1"/>
  <c r="W86" i="3" s="1"/>
  <c r="X86" i="3" s="1"/>
  <c r="Y86" i="3" s="1"/>
  <c r="Z86" i="3" s="1"/>
  <c r="AA86" i="3" s="1"/>
  <c r="AB86" i="3" s="1"/>
  <c r="AC86" i="3" s="1"/>
  <c r="AD86" i="3" s="1"/>
  <c r="AE86" i="3" s="1"/>
  <c r="AF86" i="3" s="1"/>
  <c r="AG86" i="3" s="1"/>
  <c r="AH86" i="3" s="1"/>
  <c r="AI86" i="3" s="1"/>
  <c r="AJ86" i="3" s="1"/>
  <c r="AK86" i="3" s="1"/>
  <c r="AL86" i="3" s="1"/>
  <c r="AM86" i="3" s="1"/>
  <c r="AN86" i="3" s="1"/>
  <c r="AO86" i="3" s="1"/>
  <c r="AP86" i="3" s="1"/>
  <c r="AQ86" i="3" s="1"/>
  <c r="AR86" i="3" s="1"/>
  <c r="AS86" i="3" s="1"/>
  <c r="AT86" i="3" s="1"/>
  <c r="AU86" i="3" s="1"/>
  <c r="AV86" i="3" s="1"/>
  <c r="AW86" i="3" s="1"/>
  <c r="AX86" i="3" s="1"/>
  <c r="AY86" i="3" s="1"/>
  <c r="AZ86" i="3" s="1"/>
  <c r="BA86" i="3" s="1"/>
  <c r="BB86" i="3" s="1"/>
  <c r="BC86" i="3" s="1"/>
  <c r="BD86" i="3" s="1"/>
  <c r="G16" i="3"/>
  <c r="H16" i="3" s="1"/>
  <c r="I16" i="3" s="1"/>
  <c r="J16" i="3" s="1"/>
  <c r="K16" i="3" s="1"/>
  <c r="L16" i="3" s="1"/>
  <c r="M16" i="3" s="1"/>
  <c r="N16" i="3" s="1"/>
  <c r="O16" i="3" s="1"/>
  <c r="P16" i="3" s="1"/>
  <c r="Q16" i="3" s="1"/>
  <c r="R16" i="3" s="1"/>
  <c r="S16" i="3" s="1"/>
  <c r="T16" i="3" s="1"/>
  <c r="U16" i="3" s="1"/>
  <c r="V16" i="3" s="1"/>
  <c r="W16" i="3" s="1"/>
  <c r="X16" i="3" s="1"/>
  <c r="Y16" i="3" s="1"/>
  <c r="Z16" i="3" s="1"/>
  <c r="AA16" i="3" s="1"/>
  <c r="AB16" i="3" s="1"/>
  <c r="AC16" i="3" s="1"/>
  <c r="AD16" i="3" s="1"/>
  <c r="AE16" i="3" s="1"/>
  <c r="AF16" i="3" s="1"/>
  <c r="AG16" i="3" s="1"/>
  <c r="AH16" i="3" s="1"/>
  <c r="AI16" i="3" s="1"/>
  <c r="AJ16" i="3" s="1"/>
  <c r="AK16" i="3" s="1"/>
  <c r="AL16" i="3" s="1"/>
  <c r="AM16" i="3" s="1"/>
  <c r="AN16" i="3" s="1"/>
  <c r="AO16" i="3" s="1"/>
  <c r="AP16" i="3" s="1"/>
  <c r="AQ16" i="3" s="1"/>
  <c r="AR16" i="3" s="1"/>
  <c r="AS16" i="3" s="1"/>
  <c r="AT16" i="3" s="1"/>
  <c r="AU16" i="3" s="1"/>
  <c r="AV16" i="3" s="1"/>
  <c r="AW16" i="3" s="1"/>
  <c r="AX16" i="3" s="1"/>
  <c r="AY16" i="3" s="1"/>
  <c r="AZ16" i="3" s="1"/>
  <c r="BA16" i="3" s="1"/>
  <c r="BB16" i="3" s="1"/>
  <c r="BC16" i="3" s="1"/>
  <c r="BD16" i="3" s="1"/>
  <c r="G132" i="3"/>
  <c r="H132" i="3" s="1"/>
  <c r="I132" i="3" s="1"/>
  <c r="J132" i="3" s="1"/>
  <c r="K132" i="3" s="1"/>
  <c r="L132" i="3" s="1"/>
  <c r="M132" i="3" s="1"/>
  <c r="N132" i="3" s="1"/>
  <c r="O132" i="3" s="1"/>
  <c r="P132" i="3" s="1"/>
  <c r="Q132" i="3" s="1"/>
  <c r="R132" i="3" s="1"/>
  <c r="S132" i="3" s="1"/>
  <c r="T132" i="3" s="1"/>
  <c r="U132" i="3" s="1"/>
  <c r="V132" i="3" s="1"/>
  <c r="W132" i="3" s="1"/>
  <c r="X132" i="3" s="1"/>
  <c r="Y132" i="3" s="1"/>
  <c r="Z132" i="3" s="1"/>
  <c r="AA132" i="3" s="1"/>
  <c r="AB132" i="3" s="1"/>
  <c r="AC132" i="3" s="1"/>
  <c r="AD132" i="3" s="1"/>
  <c r="AE132" i="3" s="1"/>
  <c r="AF132" i="3" s="1"/>
  <c r="AG132" i="3" s="1"/>
  <c r="AH132" i="3" s="1"/>
  <c r="AI132" i="3" s="1"/>
  <c r="AJ132" i="3" s="1"/>
  <c r="AK132" i="3" s="1"/>
  <c r="AL132" i="3" s="1"/>
  <c r="AM132" i="3" s="1"/>
  <c r="AN132" i="3" s="1"/>
  <c r="AO132" i="3" s="1"/>
  <c r="AP132" i="3" s="1"/>
  <c r="AQ132" i="3" s="1"/>
  <c r="AR132" i="3" s="1"/>
  <c r="AS132" i="3" s="1"/>
  <c r="AT132" i="3" s="1"/>
  <c r="AU132" i="3" s="1"/>
  <c r="AV132" i="3" s="1"/>
  <c r="AW132" i="3" s="1"/>
  <c r="AX132" i="3" s="1"/>
  <c r="AY132" i="3" s="1"/>
  <c r="AZ132" i="3" s="1"/>
  <c r="BA132" i="3" s="1"/>
  <c r="BB132" i="3" s="1"/>
  <c r="BC132" i="3" s="1"/>
  <c r="BD132" i="3" s="1"/>
  <c r="G124" i="3"/>
  <c r="H124" i="3" s="1"/>
  <c r="I124" i="3" s="1"/>
  <c r="J124" i="3" s="1"/>
  <c r="K124" i="3" s="1"/>
  <c r="L124" i="3" s="1"/>
  <c r="M124" i="3" s="1"/>
  <c r="N124" i="3" s="1"/>
  <c r="O124" i="3" s="1"/>
  <c r="P124" i="3" s="1"/>
  <c r="Q124" i="3" s="1"/>
  <c r="R124" i="3" s="1"/>
  <c r="S124" i="3" s="1"/>
  <c r="T124" i="3" s="1"/>
  <c r="U124" i="3" s="1"/>
  <c r="V124" i="3" s="1"/>
  <c r="W124" i="3" s="1"/>
  <c r="X124" i="3" s="1"/>
  <c r="Y124" i="3" s="1"/>
  <c r="Z124" i="3" s="1"/>
  <c r="AA124" i="3" s="1"/>
  <c r="AB124" i="3" s="1"/>
  <c r="AC124" i="3" s="1"/>
  <c r="AD124" i="3" s="1"/>
  <c r="AE124" i="3" s="1"/>
  <c r="AF124" i="3" s="1"/>
  <c r="AG124" i="3" s="1"/>
  <c r="AH124" i="3" s="1"/>
  <c r="AI124" i="3" s="1"/>
  <c r="AJ124" i="3" s="1"/>
  <c r="AK124" i="3" s="1"/>
  <c r="AL124" i="3" s="1"/>
  <c r="AM124" i="3" s="1"/>
  <c r="AN124" i="3" s="1"/>
  <c r="AO124" i="3" s="1"/>
  <c r="AP124" i="3" s="1"/>
  <c r="AQ124" i="3" s="1"/>
  <c r="AR124" i="3" s="1"/>
  <c r="AS124" i="3" s="1"/>
  <c r="AT124" i="3" s="1"/>
  <c r="AU124" i="3" s="1"/>
  <c r="AV124" i="3" s="1"/>
  <c r="AW124" i="3" s="1"/>
  <c r="AX124" i="3" s="1"/>
  <c r="AY124" i="3" s="1"/>
  <c r="AZ124" i="3" s="1"/>
  <c r="BA124" i="3" s="1"/>
  <c r="BB124" i="3" s="1"/>
  <c r="BC124" i="3" s="1"/>
  <c r="BD124" i="3" s="1"/>
  <c r="G116" i="3"/>
  <c r="H116" i="3" s="1"/>
  <c r="I116" i="3" s="1"/>
  <c r="J116" i="3" s="1"/>
  <c r="K116" i="3" s="1"/>
  <c r="L116" i="3" s="1"/>
  <c r="M116" i="3" s="1"/>
  <c r="N116" i="3" s="1"/>
  <c r="O116" i="3" s="1"/>
  <c r="P116" i="3" s="1"/>
  <c r="Q116" i="3" s="1"/>
  <c r="R116" i="3" s="1"/>
  <c r="S116" i="3" s="1"/>
  <c r="T116" i="3" s="1"/>
  <c r="U116" i="3" s="1"/>
  <c r="V116" i="3" s="1"/>
  <c r="W116" i="3" s="1"/>
  <c r="X116" i="3" s="1"/>
  <c r="Y116" i="3" s="1"/>
  <c r="Z116" i="3" s="1"/>
  <c r="AA116" i="3" s="1"/>
  <c r="AB116" i="3" s="1"/>
  <c r="AC116" i="3" s="1"/>
  <c r="AD116" i="3" s="1"/>
  <c r="AE116" i="3" s="1"/>
  <c r="AF116" i="3" s="1"/>
  <c r="AG116" i="3" s="1"/>
  <c r="AH116" i="3" s="1"/>
  <c r="AI116" i="3" s="1"/>
  <c r="AJ116" i="3" s="1"/>
  <c r="AK116" i="3" s="1"/>
  <c r="AL116" i="3" s="1"/>
  <c r="AM116" i="3" s="1"/>
  <c r="AN116" i="3" s="1"/>
  <c r="AO116" i="3" s="1"/>
  <c r="AP116" i="3" s="1"/>
  <c r="AQ116" i="3" s="1"/>
  <c r="AR116" i="3" s="1"/>
  <c r="AS116" i="3" s="1"/>
  <c r="AT116" i="3" s="1"/>
  <c r="AU116" i="3" s="1"/>
  <c r="AV116" i="3" s="1"/>
  <c r="AW116" i="3" s="1"/>
  <c r="AX116" i="3" s="1"/>
  <c r="AY116" i="3" s="1"/>
  <c r="AZ116" i="3" s="1"/>
  <c r="BA116" i="3" s="1"/>
  <c r="BB116" i="3" s="1"/>
  <c r="BC116" i="3" s="1"/>
  <c r="BD116" i="3" s="1"/>
  <c r="G107" i="3"/>
  <c r="H107" i="3" s="1"/>
  <c r="I107" i="3" s="1"/>
  <c r="J107" i="3" s="1"/>
  <c r="K107" i="3" s="1"/>
  <c r="L107" i="3" s="1"/>
  <c r="M107" i="3" s="1"/>
  <c r="N107" i="3" s="1"/>
  <c r="O107" i="3" s="1"/>
  <c r="P107" i="3" s="1"/>
  <c r="Q107" i="3" s="1"/>
  <c r="R107" i="3" s="1"/>
  <c r="S107" i="3" s="1"/>
  <c r="T107" i="3" s="1"/>
  <c r="U107" i="3" s="1"/>
  <c r="V107" i="3" s="1"/>
  <c r="W107" i="3" s="1"/>
  <c r="X107" i="3" s="1"/>
  <c r="Y107" i="3" s="1"/>
  <c r="Z107" i="3" s="1"/>
  <c r="AA107" i="3" s="1"/>
  <c r="AB107" i="3" s="1"/>
  <c r="AC107" i="3" s="1"/>
  <c r="AD107" i="3" s="1"/>
  <c r="AE107" i="3" s="1"/>
  <c r="AF107" i="3" s="1"/>
  <c r="AG107" i="3" s="1"/>
  <c r="AH107" i="3" s="1"/>
  <c r="AI107" i="3" s="1"/>
  <c r="AJ107" i="3" s="1"/>
  <c r="AK107" i="3" s="1"/>
  <c r="AL107" i="3" s="1"/>
  <c r="AM107" i="3" s="1"/>
  <c r="AN107" i="3" s="1"/>
  <c r="AO107" i="3" s="1"/>
  <c r="AP107" i="3" s="1"/>
  <c r="AQ107" i="3" s="1"/>
  <c r="AR107" i="3" s="1"/>
  <c r="AS107" i="3" s="1"/>
  <c r="AT107" i="3" s="1"/>
  <c r="AU107" i="3" s="1"/>
  <c r="AV107" i="3" s="1"/>
  <c r="AW107" i="3" s="1"/>
  <c r="AX107" i="3" s="1"/>
  <c r="AY107" i="3" s="1"/>
  <c r="AZ107" i="3" s="1"/>
  <c r="BA107" i="3" s="1"/>
  <c r="BB107" i="3" s="1"/>
  <c r="BC107" i="3" s="1"/>
  <c r="BD107" i="3" s="1"/>
  <c r="G92" i="3"/>
  <c r="H92" i="3" s="1"/>
  <c r="I92" i="3" s="1"/>
  <c r="J92" i="3" s="1"/>
  <c r="K92" i="3" s="1"/>
  <c r="L92" i="3" s="1"/>
  <c r="M92" i="3" s="1"/>
  <c r="N92" i="3" s="1"/>
  <c r="O92" i="3" s="1"/>
  <c r="P92" i="3" s="1"/>
  <c r="Q92" i="3" s="1"/>
  <c r="R92" i="3" s="1"/>
  <c r="S92" i="3" s="1"/>
  <c r="T92" i="3" s="1"/>
  <c r="U92" i="3" s="1"/>
  <c r="V92" i="3" s="1"/>
  <c r="W92" i="3" s="1"/>
  <c r="X92" i="3" s="1"/>
  <c r="Y92" i="3" s="1"/>
  <c r="Z92" i="3" s="1"/>
  <c r="AA92" i="3" s="1"/>
  <c r="AB92" i="3" s="1"/>
  <c r="AC92" i="3" s="1"/>
  <c r="AD92" i="3" s="1"/>
  <c r="AE92" i="3" s="1"/>
  <c r="AF92" i="3" s="1"/>
  <c r="AG92" i="3" s="1"/>
  <c r="AH92" i="3" s="1"/>
  <c r="AI92" i="3" s="1"/>
  <c r="AJ92" i="3" s="1"/>
  <c r="AK92" i="3" s="1"/>
  <c r="AL92" i="3" s="1"/>
  <c r="AM92" i="3" s="1"/>
  <c r="AN92" i="3" s="1"/>
  <c r="AO92" i="3" s="1"/>
  <c r="AP92" i="3" s="1"/>
  <c r="AQ92" i="3" s="1"/>
  <c r="AR92" i="3" s="1"/>
  <c r="AS92" i="3" s="1"/>
  <c r="AT92" i="3" s="1"/>
  <c r="AU92" i="3" s="1"/>
  <c r="AV92" i="3" s="1"/>
  <c r="AW92" i="3" s="1"/>
  <c r="AX92" i="3" s="1"/>
  <c r="AY92" i="3" s="1"/>
  <c r="AZ92" i="3" s="1"/>
  <c r="BA92" i="3" s="1"/>
  <c r="BB92" i="3" s="1"/>
  <c r="BC92" i="3" s="1"/>
  <c r="BD92" i="3" s="1"/>
  <c r="G76" i="3"/>
  <c r="H76" i="3" s="1"/>
  <c r="I76" i="3" s="1"/>
  <c r="J76" i="3" s="1"/>
  <c r="K76" i="3" s="1"/>
  <c r="L76" i="3" s="1"/>
  <c r="M76" i="3" s="1"/>
  <c r="N76" i="3" s="1"/>
  <c r="O76" i="3" s="1"/>
  <c r="P76" i="3" s="1"/>
  <c r="Q76" i="3" s="1"/>
  <c r="R76" i="3" s="1"/>
  <c r="S76" i="3" s="1"/>
  <c r="T76" i="3" s="1"/>
  <c r="U76" i="3" s="1"/>
  <c r="V76" i="3" s="1"/>
  <c r="W76" i="3" s="1"/>
  <c r="X76" i="3" s="1"/>
  <c r="Y76" i="3" s="1"/>
  <c r="Z76" i="3" s="1"/>
  <c r="AA76" i="3" s="1"/>
  <c r="AB76" i="3" s="1"/>
  <c r="AC76" i="3" s="1"/>
  <c r="AD76" i="3" s="1"/>
  <c r="AE76" i="3" s="1"/>
  <c r="AF76" i="3" s="1"/>
  <c r="AG76" i="3" s="1"/>
  <c r="AH76" i="3" s="1"/>
  <c r="AI76" i="3" s="1"/>
  <c r="AJ76" i="3" s="1"/>
  <c r="AK76" i="3" s="1"/>
  <c r="AL76" i="3" s="1"/>
  <c r="AM76" i="3" s="1"/>
  <c r="AN76" i="3" s="1"/>
  <c r="AO76" i="3" s="1"/>
  <c r="AP76" i="3" s="1"/>
  <c r="AQ76" i="3" s="1"/>
  <c r="AR76" i="3" s="1"/>
  <c r="AS76" i="3" s="1"/>
  <c r="AT76" i="3" s="1"/>
  <c r="AU76" i="3" s="1"/>
  <c r="AV76" i="3" s="1"/>
  <c r="AW76" i="3" s="1"/>
  <c r="AX76" i="3" s="1"/>
  <c r="AY76" i="3" s="1"/>
  <c r="AZ76" i="3" s="1"/>
  <c r="BA76" i="3" s="1"/>
  <c r="BB76" i="3" s="1"/>
  <c r="BC76" i="3" s="1"/>
  <c r="BD76" i="3" s="1"/>
  <c r="G40" i="3"/>
  <c r="H40" i="3" s="1"/>
  <c r="I40" i="3" s="1"/>
  <c r="J40" i="3" s="1"/>
  <c r="K40" i="3" s="1"/>
  <c r="L40" i="3" s="1"/>
  <c r="M40" i="3" s="1"/>
  <c r="N40" i="3" s="1"/>
  <c r="O40" i="3" s="1"/>
  <c r="P40" i="3" s="1"/>
  <c r="Q40" i="3" s="1"/>
  <c r="R40" i="3" s="1"/>
  <c r="S40" i="3" s="1"/>
  <c r="T40" i="3" s="1"/>
  <c r="U40" i="3" s="1"/>
  <c r="V40" i="3" s="1"/>
  <c r="W40" i="3" s="1"/>
  <c r="X40" i="3" s="1"/>
  <c r="Y40" i="3" s="1"/>
  <c r="Z40" i="3" s="1"/>
  <c r="AA40" i="3" s="1"/>
  <c r="AB40" i="3" s="1"/>
  <c r="AC40" i="3" s="1"/>
  <c r="AD40" i="3" s="1"/>
  <c r="AE40" i="3" s="1"/>
  <c r="AF40" i="3" s="1"/>
  <c r="AG40" i="3" s="1"/>
  <c r="AH40" i="3" s="1"/>
  <c r="AI40" i="3" s="1"/>
  <c r="AJ40" i="3" s="1"/>
  <c r="AK40" i="3" s="1"/>
  <c r="AL40" i="3" s="1"/>
  <c r="AM40" i="3" s="1"/>
  <c r="AN40" i="3" s="1"/>
  <c r="AO40" i="3" s="1"/>
  <c r="AP40" i="3" s="1"/>
  <c r="AQ40" i="3" s="1"/>
  <c r="AR40" i="3" s="1"/>
  <c r="AS40" i="3" s="1"/>
  <c r="AT40" i="3" s="1"/>
  <c r="AU40" i="3" s="1"/>
  <c r="AV40" i="3" s="1"/>
  <c r="AW40" i="3" s="1"/>
  <c r="AX40" i="3" s="1"/>
  <c r="AY40" i="3" s="1"/>
  <c r="AZ40" i="3" s="1"/>
  <c r="BA40" i="3" s="1"/>
  <c r="BB40" i="3" s="1"/>
  <c r="BC40" i="3" s="1"/>
  <c r="BD40" i="3" s="1"/>
  <c r="G101" i="3"/>
  <c r="H101" i="3" s="1"/>
  <c r="I101" i="3" s="1"/>
  <c r="J101" i="3" s="1"/>
  <c r="K101" i="3" s="1"/>
  <c r="L101" i="3" s="1"/>
  <c r="M101" i="3" s="1"/>
  <c r="N101" i="3" s="1"/>
  <c r="O101" i="3" s="1"/>
  <c r="P101" i="3" s="1"/>
  <c r="Q101" i="3" s="1"/>
  <c r="R101" i="3" s="1"/>
  <c r="S101" i="3" s="1"/>
  <c r="T101" i="3" s="1"/>
  <c r="U101" i="3" s="1"/>
  <c r="V101" i="3" s="1"/>
  <c r="W101" i="3" s="1"/>
  <c r="X101" i="3" s="1"/>
  <c r="Y101" i="3" s="1"/>
  <c r="Z101" i="3" s="1"/>
  <c r="AA101" i="3" s="1"/>
  <c r="AB101" i="3" s="1"/>
  <c r="AC101" i="3" s="1"/>
  <c r="AD101" i="3" s="1"/>
  <c r="AE101" i="3" s="1"/>
  <c r="AF101" i="3" s="1"/>
  <c r="AG101" i="3" s="1"/>
  <c r="AH101" i="3" s="1"/>
  <c r="AI101" i="3" s="1"/>
  <c r="AJ101" i="3" s="1"/>
  <c r="AK101" i="3" s="1"/>
  <c r="AL101" i="3" s="1"/>
  <c r="AM101" i="3" s="1"/>
  <c r="AN101" i="3" s="1"/>
  <c r="AO101" i="3" s="1"/>
  <c r="AP101" i="3" s="1"/>
  <c r="AQ101" i="3" s="1"/>
  <c r="AR101" i="3" s="1"/>
  <c r="AS101" i="3" s="1"/>
  <c r="AT101" i="3" s="1"/>
  <c r="AU101" i="3" s="1"/>
  <c r="AV101" i="3" s="1"/>
  <c r="AW101" i="3" s="1"/>
  <c r="AX101" i="3" s="1"/>
  <c r="AY101" i="3" s="1"/>
  <c r="AZ101" i="3" s="1"/>
  <c r="BA101" i="3" s="1"/>
  <c r="BB101" i="3" s="1"/>
  <c r="BC101" i="3" s="1"/>
  <c r="BD101" i="3" s="1"/>
  <c r="G93" i="3"/>
  <c r="H93" i="3" s="1"/>
  <c r="I93" i="3" s="1"/>
  <c r="J93" i="3" s="1"/>
  <c r="K93" i="3" s="1"/>
  <c r="L93" i="3" s="1"/>
  <c r="M93" i="3" s="1"/>
  <c r="N93" i="3" s="1"/>
  <c r="O93" i="3" s="1"/>
  <c r="P93" i="3" s="1"/>
  <c r="Q93" i="3" s="1"/>
  <c r="R93" i="3" s="1"/>
  <c r="S93" i="3" s="1"/>
  <c r="T93" i="3" s="1"/>
  <c r="U93" i="3" s="1"/>
  <c r="V93" i="3" s="1"/>
  <c r="W93" i="3" s="1"/>
  <c r="X93" i="3" s="1"/>
  <c r="Y93" i="3" s="1"/>
  <c r="Z93" i="3" s="1"/>
  <c r="AA93" i="3" s="1"/>
  <c r="AB93" i="3" s="1"/>
  <c r="AC93" i="3" s="1"/>
  <c r="AD93" i="3" s="1"/>
  <c r="AE93" i="3" s="1"/>
  <c r="AF93" i="3" s="1"/>
  <c r="AG93" i="3" s="1"/>
  <c r="AH93" i="3" s="1"/>
  <c r="AI93" i="3" s="1"/>
  <c r="AJ93" i="3" s="1"/>
  <c r="AK93" i="3" s="1"/>
  <c r="AL93" i="3" s="1"/>
  <c r="AM93" i="3" s="1"/>
  <c r="AN93" i="3" s="1"/>
  <c r="AO93" i="3" s="1"/>
  <c r="AP93" i="3" s="1"/>
  <c r="AQ93" i="3" s="1"/>
  <c r="AR93" i="3" s="1"/>
  <c r="AS93" i="3" s="1"/>
  <c r="AT93" i="3" s="1"/>
  <c r="AU93" i="3" s="1"/>
  <c r="AV93" i="3" s="1"/>
  <c r="AW93" i="3" s="1"/>
  <c r="AX93" i="3" s="1"/>
  <c r="AY93" i="3" s="1"/>
  <c r="AZ93" i="3" s="1"/>
  <c r="BA93" i="3" s="1"/>
  <c r="BB93" i="3" s="1"/>
  <c r="BC93" i="3" s="1"/>
  <c r="BD93" i="3" s="1"/>
  <c r="G85" i="3"/>
  <c r="H85" i="3" s="1"/>
  <c r="I85" i="3" s="1"/>
  <c r="J85" i="3" s="1"/>
  <c r="K85" i="3" s="1"/>
  <c r="L85" i="3" s="1"/>
  <c r="M85" i="3" s="1"/>
  <c r="N85" i="3" s="1"/>
  <c r="O85" i="3" s="1"/>
  <c r="P85" i="3" s="1"/>
  <c r="Q85" i="3" s="1"/>
  <c r="R85" i="3" s="1"/>
  <c r="S85" i="3" s="1"/>
  <c r="T85" i="3" s="1"/>
  <c r="U85" i="3" s="1"/>
  <c r="V85" i="3" s="1"/>
  <c r="W85" i="3" s="1"/>
  <c r="X85" i="3" s="1"/>
  <c r="Y85" i="3" s="1"/>
  <c r="Z85" i="3" s="1"/>
  <c r="AA85" i="3" s="1"/>
  <c r="AB85" i="3" s="1"/>
  <c r="AC85" i="3" s="1"/>
  <c r="AD85" i="3" s="1"/>
  <c r="AE85" i="3" s="1"/>
  <c r="AF85" i="3" s="1"/>
  <c r="AG85" i="3" s="1"/>
  <c r="AH85" i="3" s="1"/>
  <c r="AI85" i="3" s="1"/>
  <c r="AJ85" i="3" s="1"/>
  <c r="AK85" i="3" s="1"/>
  <c r="AL85" i="3" s="1"/>
  <c r="AM85" i="3" s="1"/>
  <c r="AN85" i="3" s="1"/>
  <c r="AO85" i="3" s="1"/>
  <c r="AP85" i="3" s="1"/>
  <c r="AQ85" i="3" s="1"/>
  <c r="AR85" i="3" s="1"/>
  <c r="AS85" i="3" s="1"/>
  <c r="AT85" i="3" s="1"/>
  <c r="AU85" i="3" s="1"/>
  <c r="AV85" i="3" s="1"/>
  <c r="AW85" i="3" s="1"/>
  <c r="AX85" i="3" s="1"/>
  <c r="AY85" i="3" s="1"/>
  <c r="AZ85" i="3" s="1"/>
  <c r="BA85" i="3" s="1"/>
  <c r="BB85" i="3" s="1"/>
  <c r="BC85" i="3" s="1"/>
  <c r="BD85" i="3" s="1"/>
  <c r="G77" i="3"/>
  <c r="H77" i="3" s="1"/>
  <c r="I77" i="3" s="1"/>
  <c r="J77" i="3" s="1"/>
  <c r="K77" i="3" s="1"/>
  <c r="L77" i="3" s="1"/>
  <c r="M77" i="3" s="1"/>
  <c r="N77" i="3" s="1"/>
  <c r="O77" i="3" s="1"/>
  <c r="P77" i="3" s="1"/>
  <c r="Q77" i="3" s="1"/>
  <c r="R77" i="3" s="1"/>
  <c r="S77" i="3" s="1"/>
  <c r="T77" i="3" s="1"/>
  <c r="U77" i="3" s="1"/>
  <c r="V77" i="3" s="1"/>
  <c r="W77" i="3" s="1"/>
  <c r="X77" i="3" s="1"/>
  <c r="Y77" i="3" s="1"/>
  <c r="Z77" i="3" s="1"/>
  <c r="AA77" i="3" s="1"/>
  <c r="AB77" i="3" s="1"/>
  <c r="AC77" i="3" s="1"/>
  <c r="AD77" i="3" s="1"/>
  <c r="AE77" i="3" s="1"/>
  <c r="AF77" i="3" s="1"/>
  <c r="AG77" i="3" s="1"/>
  <c r="AH77" i="3" s="1"/>
  <c r="AI77" i="3" s="1"/>
  <c r="AJ77" i="3" s="1"/>
  <c r="AK77" i="3" s="1"/>
  <c r="AL77" i="3" s="1"/>
  <c r="AM77" i="3" s="1"/>
  <c r="AN77" i="3" s="1"/>
  <c r="AO77" i="3" s="1"/>
  <c r="AP77" i="3" s="1"/>
  <c r="AQ77" i="3" s="1"/>
  <c r="AR77" i="3" s="1"/>
  <c r="AS77" i="3" s="1"/>
  <c r="AT77" i="3" s="1"/>
  <c r="AU77" i="3" s="1"/>
  <c r="AV77" i="3" s="1"/>
  <c r="AW77" i="3" s="1"/>
  <c r="AX77" i="3" s="1"/>
  <c r="AY77" i="3" s="1"/>
  <c r="AZ77" i="3" s="1"/>
  <c r="BA77" i="3" s="1"/>
  <c r="BB77" i="3" s="1"/>
  <c r="BC77" i="3" s="1"/>
  <c r="BD77" i="3" s="1"/>
  <c r="G68" i="3"/>
  <c r="H68" i="3" s="1"/>
  <c r="I68" i="3" s="1"/>
  <c r="J68" i="3" s="1"/>
  <c r="K68" i="3" s="1"/>
  <c r="L68" i="3" s="1"/>
  <c r="M68" i="3" s="1"/>
  <c r="N68" i="3" s="1"/>
  <c r="O68" i="3" s="1"/>
  <c r="P68" i="3" s="1"/>
  <c r="Q68" i="3" s="1"/>
  <c r="R68" i="3" s="1"/>
  <c r="S68" i="3" s="1"/>
  <c r="T68" i="3" s="1"/>
  <c r="U68" i="3" s="1"/>
  <c r="V68" i="3" s="1"/>
  <c r="W68" i="3" s="1"/>
  <c r="X68" i="3" s="1"/>
  <c r="Y68" i="3" s="1"/>
  <c r="Z68" i="3" s="1"/>
  <c r="AA68" i="3" s="1"/>
  <c r="AB68" i="3" s="1"/>
  <c r="AC68" i="3" s="1"/>
  <c r="AD68" i="3" s="1"/>
  <c r="AE68" i="3" s="1"/>
  <c r="AF68" i="3" s="1"/>
  <c r="AG68" i="3" s="1"/>
  <c r="AH68" i="3" s="1"/>
  <c r="AI68" i="3" s="1"/>
  <c r="AJ68" i="3" s="1"/>
  <c r="AK68" i="3" s="1"/>
  <c r="AL68" i="3" s="1"/>
  <c r="AM68" i="3" s="1"/>
  <c r="AN68" i="3" s="1"/>
  <c r="AO68" i="3" s="1"/>
  <c r="AP68" i="3" s="1"/>
  <c r="AQ68" i="3" s="1"/>
  <c r="AR68" i="3" s="1"/>
  <c r="AS68" i="3" s="1"/>
  <c r="AT68" i="3" s="1"/>
  <c r="AU68" i="3" s="1"/>
  <c r="AV68" i="3" s="1"/>
  <c r="AW68" i="3" s="1"/>
  <c r="AX68" i="3" s="1"/>
  <c r="AY68" i="3" s="1"/>
  <c r="AZ68" i="3" s="1"/>
  <c r="BA68" i="3" s="1"/>
  <c r="BB68" i="3" s="1"/>
  <c r="BC68" i="3" s="1"/>
  <c r="BD68" i="3" s="1"/>
  <c r="G52" i="3"/>
  <c r="H52" i="3" s="1"/>
  <c r="I52" i="3" s="1"/>
  <c r="J52" i="3" s="1"/>
  <c r="K52" i="3" s="1"/>
  <c r="L52" i="3" s="1"/>
  <c r="M52" i="3" s="1"/>
  <c r="N52" i="3" s="1"/>
  <c r="O52" i="3" s="1"/>
  <c r="P52" i="3" s="1"/>
  <c r="Q52" i="3" s="1"/>
  <c r="R52" i="3" s="1"/>
  <c r="S52" i="3" s="1"/>
  <c r="T52" i="3" s="1"/>
  <c r="U52" i="3" s="1"/>
  <c r="V52" i="3" s="1"/>
  <c r="W52" i="3" s="1"/>
  <c r="X52" i="3" s="1"/>
  <c r="Y52" i="3" s="1"/>
  <c r="Z52" i="3" s="1"/>
  <c r="AA52" i="3" s="1"/>
  <c r="AB52" i="3" s="1"/>
  <c r="AC52" i="3" s="1"/>
  <c r="AD52" i="3" s="1"/>
  <c r="AE52" i="3" s="1"/>
  <c r="AF52" i="3" s="1"/>
  <c r="AG52" i="3" s="1"/>
  <c r="AH52" i="3" s="1"/>
  <c r="AI52" i="3" s="1"/>
  <c r="AJ52" i="3" s="1"/>
  <c r="AK52" i="3" s="1"/>
  <c r="AL52" i="3" s="1"/>
  <c r="AM52" i="3" s="1"/>
  <c r="AN52" i="3" s="1"/>
  <c r="AO52" i="3" s="1"/>
  <c r="AP52" i="3" s="1"/>
  <c r="AQ52" i="3" s="1"/>
  <c r="AR52" i="3" s="1"/>
  <c r="AS52" i="3" s="1"/>
  <c r="AT52" i="3" s="1"/>
  <c r="AU52" i="3" s="1"/>
  <c r="AV52" i="3" s="1"/>
  <c r="AW52" i="3" s="1"/>
  <c r="AX52" i="3" s="1"/>
  <c r="AY52" i="3" s="1"/>
  <c r="AZ52" i="3" s="1"/>
  <c r="BA52" i="3" s="1"/>
  <c r="BB52" i="3" s="1"/>
  <c r="BC52" i="3" s="1"/>
  <c r="BD52" i="3" s="1"/>
  <c r="G35" i="3"/>
  <c r="H35" i="3" s="1"/>
  <c r="I35" i="3" s="1"/>
  <c r="J35" i="3" s="1"/>
  <c r="K35" i="3" s="1"/>
  <c r="L35" i="3" s="1"/>
  <c r="M35" i="3" s="1"/>
  <c r="N35" i="3" s="1"/>
  <c r="O35" i="3" s="1"/>
  <c r="P35" i="3" s="1"/>
  <c r="Q35" i="3" s="1"/>
  <c r="R35" i="3" s="1"/>
  <c r="S35" i="3" s="1"/>
  <c r="T35" i="3" s="1"/>
  <c r="U35" i="3" s="1"/>
  <c r="V35" i="3" s="1"/>
  <c r="W35" i="3" s="1"/>
  <c r="X35" i="3" s="1"/>
  <c r="Y35" i="3" s="1"/>
  <c r="Z35" i="3" s="1"/>
  <c r="AA35" i="3" s="1"/>
  <c r="AB35" i="3" s="1"/>
  <c r="AC35" i="3" s="1"/>
  <c r="AD35" i="3" s="1"/>
  <c r="AE35" i="3" s="1"/>
  <c r="AF35" i="3" s="1"/>
  <c r="AG35" i="3" s="1"/>
  <c r="AH35" i="3" s="1"/>
  <c r="AI35" i="3" s="1"/>
  <c r="AJ35" i="3" s="1"/>
  <c r="AK35" i="3" s="1"/>
  <c r="AL35" i="3" s="1"/>
  <c r="AM35" i="3" s="1"/>
  <c r="AN35" i="3" s="1"/>
  <c r="AO35" i="3" s="1"/>
  <c r="AP35" i="3" s="1"/>
  <c r="AQ35" i="3" s="1"/>
  <c r="AR35" i="3" s="1"/>
  <c r="AS35" i="3" s="1"/>
  <c r="AT35" i="3" s="1"/>
  <c r="AU35" i="3" s="1"/>
  <c r="AV35" i="3" s="1"/>
  <c r="AW35" i="3" s="1"/>
  <c r="AX35" i="3" s="1"/>
  <c r="AY35" i="3" s="1"/>
  <c r="AZ35" i="3" s="1"/>
  <c r="BA35" i="3" s="1"/>
  <c r="BB35" i="3" s="1"/>
  <c r="BC35" i="3" s="1"/>
  <c r="BD35" i="3" s="1"/>
  <c r="G61" i="3"/>
  <c r="H61" i="3" s="1"/>
  <c r="I61" i="3" s="1"/>
  <c r="J61" i="3" s="1"/>
  <c r="K61" i="3" s="1"/>
  <c r="L61" i="3" s="1"/>
  <c r="M61" i="3" s="1"/>
  <c r="N61" i="3" s="1"/>
  <c r="O61" i="3" s="1"/>
  <c r="P61" i="3" s="1"/>
  <c r="Q61" i="3" s="1"/>
  <c r="R61" i="3" s="1"/>
  <c r="S61" i="3" s="1"/>
  <c r="T61" i="3" s="1"/>
  <c r="U61" i="3" s="1"/>
  <c r="V61" i="3" s="1"/>
  <c r="W61" i="3" s="1"/>
  <c r="X61" i="3" s="1"/>
  <c r="Y61" i="3" s="1"/>
  <c r="Z61" i="3" s="1"/>
  <c r="AA61" i="3" s="1"/>
  <c r="AB61" i="3" s="1"/>
  <c r="AC61" i="3" s="1"/>
  <c r="AD61" i="3" s="1"/>
  <c r="AE61" i="3" s="1"/>
  <c r="AF61" i="3" s="1"/>
  <c r="AG61" i="3" s="1"/>
  <c r="AH61" i="3" s="1"/>
  <c r="AI61" i="3" s="1"/>
  <c r="AJ61" i="3" s="1"/>
  <c r="AK61" i="3" s="1"/>
  <c r="AL61" i="3" s="1"/>
  <c r="AM61" i="3" s="1"/>
  <c r="AN61" i="3" s="1"/>
  <c r="AO61" i="3" s="1"/>
  <c r="AP61" i="3" s="1"/>
  <c r="AQ61" i="3" s="1"/>
  <c r="AR61" i="3" s="1"/>
  <c r="AS61" i="3" s="1"/>
  <c r="AT61" i="3" s="1"/>
  <c r="AU61" i="3" s="1"/>
  <c r="AV61" i="3" s="1"/>
  <c r="AW61" i="3" s="1"/>
  <c r="AX61" i="3" s="1"/>
  <c r="AY61" i="3" s="1"/>
  <c r="AZ61" i="3" s="1"/>
  <c r="BA61" i="3" s="1"/>
  <c r="BB61" i="3" s="1"/>
  <c r="BC61" i="3" s="1"/>
  <c r="BD61" i="3" s="1"/>
  <c r="G50" i="3"/>
  <c r="H50" i="3" s="1"/>
  <c r="I50" i="3" s="1"/>
  <c r="J50" i="3" s="1"/>
  <c r="K50" i="3" s="1"/>
  <c r="L50" i="3" s="1"/>
  <c r="M50" i="3" s="1"/>
  <c r="N50" i="3" s="1"/>
  <c r="O50" i="3" s="1"/>
  <c r="P50" i="3" s="1"/>
  <c r="Q50" i="3" s="1"/>
  <c r="R50" i="3" s="1"/>
  <c r="S50" i="3" s="1"/>
  <c r="T50" i="3" s="1"/>
  <c r="U50" i="3" s="1"/>
  <c r="V50" i="3" s="1"/>
  <c r="W50" i="3" s="1"/>
  <c r="X50" i="3" s="1"/>
  <c r="Y50" i="3" s="1"/>
  <c r="Z50" i="3" s="1"/>
  <c r="AA50" i="3" s="1"/>
  <c r="AB50" i="3" s="1"/>
  <c r="AC50" i="3" s="1"/>
  <c r="AD50" i="3" s="1"/>
  <c r="AE50" i="3" s="1"/>
  <c r="AF50" i="3" s="1"/>
  <c r="AG50" i="3" s="1"/>
  <c r="AH50" i="3" s="1"/>
  <c r="AI50" i="3" s="1"/>
  <c r="AJ50" i="3" s="1"/>
  <c r="AK50" i="3" s="1"/>
  <c r="AL50" i="3" s="1"/>
  <c r="AM50" i="3" s="1"/>
  <c r="AN50" i="3" s="1"/>
  <c r="AO50" i="3" s="1"/>
  <c r="AP50" i="3" s="1"/>
  <c r="AQ50" i="3" s="1"/>
  <c r="AR50" i="3" s="1"/>
  <c r="AS50" i="3" s="1"/>
  <c r="AT50" i="3" s="1"/>
  <c r="AU50" i="3" s="1"/>
  <c r="AV50" i="3" s="1"/>
  <c r="AW50" i="3" s="1"/>
  <c r="AX50" i="3" s="1"/>
  <c r="AY50" i="3" s="1"/>
  <c r="AZ50" i="3" s="1"/>
  <c r="BA50" i="3" s="1"/>
  <c r="BB50" i="3" s="1"/>
  <c r="BC50" i="3" s="1"/>
  <c r="BD50" i="3" s="1"/>
  <c r="G29" i="3"/>
  <c r="H29" i="3" s="1"/>
  <c r="I29" i="3" s="1"/>
  <c r="J29" i="3" s="1"/>
  <c r="K29" i="3" s="1"/>
  <c r="L29" i="3" s="1"/>
  <c r="M29" i="3" s="1"/>
  <c r="N29" i="3" s="1"/>
  <c r="O29" i="3" s="1"/>
  <c r="P29" i="3" s="1"/>
  <c r="Q29" i="3" s="1"/>
  <c r="R29" i="3" s="1"/>
  <c r="S29" i="3" s="1"/>
  <c r="T29" i="3" s="1"/>
  <c r="U29" i="3" s="1"/>
  <c r="V29" i="3" s="1"/>
  <c r="W29" i="3" s="1"/>
  <c r="X29" i="3" s="1"/>
  <c r="Y29" i="3" s="1"/>
  <c r="Z29" i="3" s="1"/>
  <c r="AA29" i="3" s="1"/>
  <c r="AB29" i="3" s="1"/>
  <c r="AC29" i="3" s="1"/>
  <c r="AD29" i="3" s="1"/>
  <c r="AE29" i="3" s="1"/>
  <c r="AF29" i="3" s="1"/>
  <c r="AG29" i="3" s="1"/>
  <c r="AH29" i="3" s="1"/>
  <c r="AI29" i="3" s="1"/>
  <c r="AJ29" i="3" s="1"/>
  <c r="AK29" i="3" s="1"/>
  <c r="AL29" i="3" s="1"/>
  <c r="AM29" i="3" s="1"/>
  <c r="AN29" i="3" s="1"/>
  <c r="AO29" i="3" s="1"/>
  <c r="AP29" i="3" s="1"/>
  <c r="AQ29" i="3" s="1"/>
  <c r="AR29" i="3" s="1"/>
  <c r="AS29" i="3" s="1"/>
  <c r="AT29" i="3" s="1"/>
  <c r="AU29" i="3" s="1"/>
  <c r="AV29" i="3" s="1"/>
  <c r="AW29" i="3" s="1"/>
  <c r="AX29" i="3" s="1"/>
  <c r="AY29" i="3" s="1"/>
  <c r="AZ29" i="3" s="1"/>
  <c r="BA29" i="3" s="1"/>
  <c r="BB29" i="3" s="1"/>
  <c r="BC29" i="3" s="1"/>
  <c r="BD29" i="3" s="1"/>
  <c r="G51" i="3"/>
  <c r="H51" i="3" s="1"/>
  <c r="I51" i="3" s="1"/>
  <c r="J51" i="3" s="1"/>
  <c r="K51" i="3" s="1"/>
  <c r="L51" i="3" s="1"/>
  <c r="M51" i="3" s="1"/>
  <c r="N51" i="3" s="1"/>
  <c r="O51" i="3" s="1"/>
  <c r="P51" i="3" s="1"/>
  <c r="Q51" i="3" s="1"/>
  <c r="R51" i="3" s="1"/>
  <c r="S51" i="3" s="1"/>
  <c r="T51" i="3" s="1"/>
  <c r="U51" i="3" s="1"/>
  <c r="V51" i="3" s="1"/>
  <c r="W51" i="3" s="1"/>
  <c r="X51" i="3" s="1"/>
  <c r="Y51" i="3" s="1"/>
  <c r="Z51" i="3" s="1"/>
  <c r="AA51" i="3" s="1"/>
  <c r="AB51" i="3" s="1"/>
  <c r="AC51" i="3" s="1"/>
  <c r="AD51" i="3" s="1"/>
  <c r="AE51" i="3" s="1"/>
  <c r="AF51" i="3" s="1"/>
  <c r="AG51" i="3" s="1"/>
  <c r="AH51" i="3" s="1"/>
  <c r="AI51" i="3" s="1"/>
  <c r="AJ51" i="3" s="1"/>
  <c r="AK51" i="3" s="1"/>
  <c r="AL51" i="3" s="1"/>
  <c r="AM51" i="3" s="1"/>
  <c r="AN51" i="3" s="1"/>
  <c r="AO51" i="3" s="1"/>
  <c r="AP51" i="3" s="1"/>
  <c r="AQ51" i="3" s="1"/>
  <c r="AR51" i="3" s="1"/>
  <c r="AS51" i="3" s="1"/>
  <c r="AT51" i="3" s="1"/>
  <c r="AU51" i="3" s="1"/>
  <c r="AV51" i="3" s="1"/>
  <c r="AW51" i="3" s="1"/>
  <c r="AX51" i="3" s="1"/>
  <c r="AY51" i="3" s="1"/>
  <c r="AZ51" i="3" s="1"/>
  <c r="BA51" i="3" s="1"/>
  <c r="BB51" i="3" s="1"/>
  <c r="BC51" i="3" s="1"/>
  <c r="BD51" i="3" s="1"/>
  <c r="G43" i="3"/>
  <c r="H43" i="3" s="1"/>
  <c r="I43" i="3" s="1"/>
  <c r="J43" i="3" s="1"/>
  <c r="K43" i="3" s="1"/>
  <c r="L43" i="3" s="1"/>
  <c r="M43" i="3" s="1"/>
  <c r="N43" i="3" s="1"/>
  <c r="O43" i="3" s="1"/>
  <c r="P43" i="3" s="1"/>
  <c r="Q43" i="3" s="1"/>
  <c r="R43" i="3" s="1"/>
  <c r="S43" i="3" s="1"/>
  <c r="T43" i="3" s="1"/>
  <c r="U43" i="3" s="1"/>
  <c r="V43" i="3" s="1"/>
  <c r="W43" i="3" s="1"/>
  <c r="X43" i="3" s="1"/>
  <c r="Y43" i="3" s="1"/>
  <c r="Z43" i="3" s="1"/>
  <c r="AA43" i="3" s="1"/>
  <c r="AB43" i="3" s="1"/>
  <c r="AC43" i="3" s="1"/>
  <c r="AD43" i="3" s="1"/>
  <c r="AE43" i="3" s="1"/>
  <c r="AF43" i="3" s="1"/>
  <c r="AG43" i="3" s="1"/>
  <c r="AH43" i="3" s="1"/>
  <c r="AI43" i="3" s="1"/>
  <c r="AJ43" i="3" s="1"/>
  <c r="AK43" i="3" s="1"/>
  <c r="AL43" i="3" s="1"/>
  <c r="AM43" i="3" s="1"/>
  <c r="AN43" i="3" s="1"/>
  <c r="AO43" i="3" s="1"/>
  <c r="AP43" i="3" s="1"/>
  <c r="AQ43" i="3" s="1"/>
  <c r="AR43" i="3" s="1"/>
  <c r="AS43" i="3" s="1"/>
  <c r="AT43" i="3" s="1"/>
  <c r="AU43" i="3" s="1"/>
  <c r="AV43" i="3" s="1"/>
  <c r="AW43" i="3" s="1"/>
  <c r="AX43" i="3" s="1"/>
  <c r="AY43" i="3" s="1"/>
  <c r="AZ43" i="3" s="1"/>
  <c r="BA43" i="3" s="1"/>
  <c r="BB43" i="3" s="1"/>
  <c r="BC43" i="3" s="1"/>
  <c r="BD43" i="3" s="1"/>
  <c r="G31" i="3"/>
  <c r="H31" i="3" s="1"/>
  <c r="I31" i="3" s="1"/>
  <c r="J31" i="3" s="1"/>
  <c r="K31" i="3" s="1"/>
  <c r="L31" i="3" s="1"/>
  <c r="M31" i="3" s="1"/>
  <c r="N31" i="3" s="1"/>
  <c r="O31" i="3" s="1"/>
  <c r="P31" i="3" s="1"/>
  <c r="Q31" i="3" s="1"/>
  <c r="R31" i="3" s="1"/>
  <c r="S31" i="3" s="1"/>
  <c r="T31" i="3" s="1"/>
  <c r="U31" i="3" s="1"/>
  <c r="V31" i="3" s="1"/>
  <c r="W31" i="3" s="1"/>
  <c r="X31" i="3" s="1"/>
  <c r="Y31" i="3" s="1"/>
  <c r="Z31" i="3" s="1"/>
  <c r="AA31" i="3" s="1"/>
  <c r="AB31" i="3" s="1"/>
  <c r="AC31" i="3" s="1"/>
  <c r="AD31" i="3" s="1"/>
  <c r="AE31" i="3" s="1"/>
  <c r="AF31" i="3" s="1"/>
  <c r="AG31" i="3" s="1"/>
  <c r="AH31" i="3" s="1"/>
  <c r="AI31" i="3" s="1"/>
  <c r="AJ31" i="3" s="1"/>
  <c r="AK31" i="3" s="1"/>
  <c r="AL31" i="3" s="1"/>
  <c r="AM31" i="3" s="1"/>
  <c r="AN31" i="3" s="1"/>
  <c r="AO31" i="3" s="1"/>
  <c r="AP31" i="3" s="1"/>
  <c r="AQ31" i="3" s="1"/>
  <c r="AR31" i="3" s="1"/>
  <c r="AS31" i="3" s="1"/>
  <c r="AT31" i="3" s="1"/>
  <c r="AU31" i="3" s="1"/>
  <c r="AV31" i="3" s="1"/>
  <c r="AW31" i="3" s="1"/>
  <c r="AX31" i="3" s="1"/>
  <c r="AY31" i="3" s="1"/>
  <c r="AZ31" i="3" s="1"/>
  <c r="BA31" i="3" s="1"/>
  <c r="BB31" i="3" s="1"/>
  <c r="BC31" i="3" s="1"/>
  <c r="BD31" i="3" s="1"/>
  <c r="G30" i="3"/>
  <c r="H30" i="3" s="1"/>
  <c r="I30" i="3" s="1"/>
  <c r="J30" i="3" s="1"/>
  <c r="K30" i="3" s="1"/>
  <c r="L30" i="3" s="1"/>
  <c r="M30" i="3" s="1"/>
  <c r="N30" i="3" s="1"/>
  <c r="O30" i="3" s="1"/>
  <c r="P30" i="3" s="1"/>
  <c r="Q30" i="3" s="1"/>
  <c r="R30" i="3" s="1"/>
  <c r="S30" i="3" s="1"/>
  <c r="T30" i="3" s="1"/>
  <c r="U30" i="3" s="1"/>
  <c r="V30" i="3" s="1"/>
  <c r="W30" i="3" s="1"/>
  <c r="X30" i="3" s="1"/>
  <c r="Y30" i="3" s="1"/>
  <c r="Z30" i="3" s="1"/>
  <c r="AA30" i="3" s="1"/>
  <c r="AB30" i="3" s="1"/>
  <c r="AC30" i="3" s="1"/>
  <c r="AD30" i="3" s="1"/>
  <c r="AE30" i="3" s="1"/>
  <c r="AF30" i="3" s="1"/>
  <c r="AG30" i="3" s="1"/>
  <c r="AH30" i="3" s="1"/>
  <c r="AI30" i="3" s="1"/>
  <c r="AJ30" i="3" s="1"/>
  <c r="AK30" i="3" s="1"/>
  <c r="AL30" i="3" s="1"/>
  <c r="AM30" i="3" s="1"/>
  <c r="AN30" i="3" s="1"/>
  <c r="AO30" i="3" s="1"/>
  <c r="AP30" i="3" s="1"/>
  <c r="AQ30" i="3" s="1"/>
  <c r="AR30" i="3" s="1"/>
  <c r="AS30" i="3" s="1"/>
  <c r="AT30" i="3" s="1"/>
  <c r="AU30" i="3" s="1"/>
  <c r="AV30" i="3" s="1"/>
  <c r="AW30" i="3" s="1"/>
  <c r="AX30" i="3" s="1"/>
  <c r="AY30" i="3" s="1"/>
  <c r="AZ30" i="3" s="1"/>
  <c r="BA30" i="3" s="1"/>
  <c r="BB30" i="3" s="1"/>
  <c r="BC30" i="3" s="1"/>
  <c r="BD30" i="3" s="1"/>
  <c r="G25" i="3"/>
  <c r="H25" i="3" s="1"/>
  <c r="I25" i="3" s="1"/>
  <c r="J25" i="3" s="1"/>
  <c r="K25" i="3" s="1"/>
  <c r="L25" i="3" s="1"/>
  <c r="M25" i="3" s="1"/>
  <c r="N25" i="3" s="1"/>
  <c r="O25" i="3" s="1"/>
  <c r="P25" i="3" s="1"/>
  <c r="Q25" i="3" s="1"/>
  <c r="R25" i="3" s="1"/>
  <c r="S25" i="3" s="1"/>
  <c r="T25" i="3" s="1"/>
  <c r="U25" i="3" s="1"/>
  <c r="V25" i="3" s="1"/>
  <c r="W25" i="3" s="1"/>
  <c r="X25" i="3" s="1"/>
  <c r="Y25" i="3" s="1"/>
  <c r="Z25" i="3" s="1"/>
  <c r="AA25" i="3" s="1"/>
  <c r="AB25" i="3" s="1"/>
  <c r="AC25" i="3" s="1"/>
  <c r="AD25" i="3" s="1"/>
  <c r="AE25" i="3" s="1"/>
  <c r="AF25" i="3" s="1"/>
  <c r="AG25" i="3" s="1"/>
  <c r="AH25" i="3" s="1"/>
  <c r="AI25" i="3" s="1"/>
  <c r="AJ25" i="3" s="1"/>
  <c r="AK25" i="3" s="1"/>
  <c r="AL25" i="3" s="1"/>
  <c r="AM25" i="3" s="1"/>
  <c r="AN25" i="3" s="1"/>
  <c r="AO25" i="3" s="1"/>
  <c r="AP25" i="3" s="1"/>
  <c r="AQ25" i="3" s="1"/>
  <c r="AR25" i="3" s="1"/>
  <c r="AS25" i="3" s="1"/>
  <c r="AT25" i="3" s="1"/>
  <c r="AU25" i="3" s="1"/>
  <c r="AV25" i="3" s="1"/>
  <c r="AW25" i="3" s="1"/>
  <c r="AX25" i="3" s="1"/>
  <c r="AY25" i="3" s="1"/>
  <c r="AZ25" i="3" s="1"/>
  <c r="BA25" i="3" s="1"/>
  <c r="BB25" i="3" s="1"/>
  <c r="BC25" i="3" s="1"/>
  <c r="BD25" i="3" s="1"/>
  <c r="G18" i="3"/>
  <c r="H18" i="3" s="1"/>
  <c r="I18" i="3" s="1"/>
  <c r="J18" i="3" s="1"/>
  <c r="K18" i="3" s="1"/>
  <c r="L18" i="3" s="1"/>
  <c r="M18" i="3" s="1"/>
  <c r="N18" i="3" s="1"/>
  <c r="O18" i="3" s="1"/>
  <c r="P18" i="3" s="1"/>
  <c r="Q18" i="3" s="1"/>
  <c r="R18" i="3" s="1"/>
  <c r="S18" i="3" s="1"/>
  <c r="T18" i="3" s="1"/>
  <c r="U18" i="3" s="1"/>
  <c r="V18" i="3" s="1"/>
  <c r="W18" i="3" s="1"/>
  <c r="X18" i="3" s="1"/>
  <c r="Y18" i="3" s="1"/>
  <c r="Z18" i="3" s="1"/>
  <c r="AA18" i="3" s="1"/>
  <c r="AB18" i="3" s="1"/>
  <c r="AC18" i="3" s="1"/>
  <c r="AD18" i="3" s="1"/>
  <c r="AE18" i="3" s="1"/>
  <c r="AF18" i="3" s="1"/>
  <c r="AG18" i="3" s="1"/>
  <c r="AH18" i="3" s="1"/>
  <c r="AI18" i="3" s="1"/>
  <c r="AJ18" i="3" s="1"/>
  <c r="AK18" i="3" s="1"/>
  <c r="AL18" i="3" s="1"/>
  <c r="AM18" i="3" s="1"/>
  <c r="AN18" i="3" s="1"/>
  <c r="AO18" i="3" s="1"/>
  <c r="AP18" i="3" s="1"/>
  <c r="AQ18" i="3" s="1"/>
  <c r="AR18" i="3" s="1"/>
  <c r="AS18" i="3" s="1"/>
  <c r="AT18" i="3" s="1"/>
  <c r="AU18" i="3" s="1"/>
  <c r="AV18" i="3" s="1"/>
  <c r="AW18" i="3" s="1"/>
  <c r="AX18" i="3" s="1"/>
  <c r="AY18" i="3" s="1"/>
  <c r="AZ18" i="3" s="1"/>
  <c r="BA18" i="3" s="1"/>
  <c r="BB18" i="3" s="1"/>
  <c r="BC18" i="3" s="1"/>
  <c r="BD18" i="3" s="1"/>
  <c r="G14" i="3"/>
  <c r="H14" i="3" s="1"/>
  <c r="I14" i="3" s="1"/>
  <c r="J14" i="3" s="1"/>
  <c r="K14" i="3" s="1"/>
  <c r="L14" i="3" s="1"/>
  <c r="M14" i="3" s="1"/>
  <c r="N14" i="3" s="1"/>
  <c r="O14" i="3" s="1"/>
  <c r="P14" i="3" s="1"/>
  <c r="Q14" i="3" s="1"/>
  <c r="R14" i="3" s="1"/>
  <c r="S14" i="3" s="1"/>
  <c r="T14" i="3" s="1"/>
  <c r="U14" i="3" s="1"/>
  <c r="V14" i="3" s="1"/>
  <c r="W14" i="3" s="1"/>
  <c r="X14" i="3" s="1"/>
  <c r="Y14" i="3" s="1"/>
  <c r="Z14" i="3" s="1"/>
  <c r="AA14" i="3" s="1"/>
  <c r="AB14" i="3" s="1"/>
  <c r="AC14" i="3" s="1"/>
  <c r="AD14" i="3" s="1"/>
  <c r="AE14" i="3" s="1"/>
  <c r="AF14" i="3" s="1"/>
  <c r="AG14" i="3" s="1"/>
  <c r="AH14" i="3" s="1"/>
  <c r="AI14" i="3" s="1"/>
  <c r="AJ14" i="3" s="1"/>
  <c r="AK14" i="3" s="1"/>
  <c r="AL14" i="3" s="1"/>
  <c r="AM14" i="3" s="1"/>
  <c r="AN14" i="3" s="1"/>
  <c r="AO14" i="3" s="1"/>
  <c r="AP14" i="3" s="1"/>
  <c r="AQ14" i="3" s="1"/>
  <c r="AR14" i="3" s="1"/>
  <c r="AS14" i="3" s="1"/>
  <c r="AT14" i="3" s="1"/>
  <c r="AU14" i="3" s="1"/>
  <c r="AV14" i="3" s="1"/>
  <c r="AW14" i="3" s="1"/>
  <c r="AX14" i="3" s="1"/>
  <c r="AY14" i="3" s="1"/>
  <c r="AZ14" i="3" s="1"/>
  <c r="BA14" i="3" s="1"/>
  <c r="BB14" i="3" s="1"/>
  <c r="BC14" i="3" s="1"/>
  <c r="BD14" i="3" s="1"/>
  <c r="G7" i="3"/>
  <c r="H7" i="3" s="1"/>
  <c r="I7" i="3" s="1"/>
  <c r="J7" i="3" s="1"/>
  <c r="K7" i="3" s="1"/>
  <c r="L7" i="3" s="1"/>
  <c r="M7" i="3" s="1"/>
  <c r="N7" i="3" s="1"/>
  <c r="O7" i="3" s="1"/>
  <c r="P7" i="3" s="1"/>
  <c r="Q7" i="3" s="1"/>
  <c r="R7" i="3" s="1"/>
  <c r="S7" i="3" s="1"/>
  <c r="T7" i="3" s="1"/>
  <c r="U7" i="3" s="1"/>
  <c r="V7" i="3" s="1"/>
  <c r="W7" i="3" s="1"/>
  <c r="X7" i="3" s="1"/>
  <c r="Y7" i="3" s="1"/>
  <c r="Z7" i="3" s="1"/>
  <c r="AA7" i="3" s="1"/>
  <c r="AB7" i="3" s="1"/>
  <c r="AC7" i="3" s="1"/>
  <c r="AD7" i="3" s="1"/>
  <c r="AE7" i="3" s="1"/>
  <c r="AF7" i="3" s="1"/>
  <c r="AG7" i="3" s="1"/>
  <c r="AH7" i="3" s="1"/>
  <c r="AI7" i="3" s="1"/>
  <c r="AJ7" i="3" s="1"/>
  <c r="AK7" i="3" s="1"/>
  <c r="AL7" i="3" s="1"/>
  <c r="AM7" i="3" s="1"/>
  <c r="AN7" i="3" s="1"/>
  <c r="AO7" i="3" s="1"/>
  <c r="AP7" i="3" s="1"/>
  <c r="AQ7" i="3" s="1"/>
  <c r="AR7" i="3" s="1"/>
  <c r="AS7" i="3" s="1"/>
  <c r="AT7" i="3" s="1"/>
  <c r="AU7" i="3" s="1"/>
  <c r="AV7" i="3" s="1"/>
  <c r="AW7" i="3" s="1"/>
  <c r="AX7" i="3" s="1"/>
  <c r="AY7" i="3" s="1"/>
  <c r="AZ7" i="3" s="1"/>
  <c r="BA7" i="3" s="1"/>
  <c r="BB7" i="3" s="1"/>
  <c r="BC7" i="3" s="1"/>
  <c r="BD7" i="3" s="1"/>
  <c r="AA4" i="3"/>
  <c r="AB3" i="3"/>
  <c r="AB5" i="3" s="1"/>
  <c r="AE4" i="3"/>
  <c r="AD3" i="3"/>
  <c r="AD5" i="3" s="1"/>
  <c r="AF4" i="3" l="1"/>
  <c r="AE3" i="3"/>
  <c r="AE5" i="3" s="1"/>
  <c r="Z4" i="3"/>
  <c r="AA3" i="3"/>
  <c r="AA5" i="3" s="1"/>
  <c r="Y4" i="3" l="1"/>
  <c r="Z3" i="3"/>
  <c r="Z5" i="3" s="1"/>
  <c r="AG4" i="3"/>
  <c r="AF3" i="3"/>
  <c r="AF5" i="3" s="1"/>
  <c r="AH4" i="3" l="1"/>
  <c r="AG3" i="3"/>
  <c r="AG5" i="3" s="1"/>
  <c r="X4" i="3"/>
  <c r="Y3" i="3"/>
  <c r="Y5" i="3" s="1"/>
  <c r="W4" i="3" l="1"/>
  <c r="X3" i="3"/>
  <c r="X5" i="3" s="1"/>
  <c r="AI4" i="3"/>
  <c r="AH3" i="3"/>
  <c r="AH5" i="3" s="1"/>
  <c r="AJ4" i="3" l="1"/>
  <c r="AI3" i="3"/>
  <c r="AI5" i="3" s="1"/>
  <c r="V4" i="3"/>
  <c r="W3" i="3"/>
  <c r="W5" i="3" s="1"/>
  <c r="U4" i="3" l="1"/>
  <c r="V3" i="3"/>
  <c r="V5" i="3" s="1"/>
  <c r="AK4" i="3"/>
  <c r="AJ3" i="3"/>
  <c r="AJ5" i="3" s="1"/>
  <c r="AL4" i="3" l="1"/>
  <c r="AK3" i="3"/>
  <c r="AK5" i="3" s="1"/>
  <c r="T4" i="3"/>
  <c r="U3" i="3"/>
  <c r="U5" i="3" s="1"/>
  <c r="S4" i="3" l="1"/>
  <c r="T3" i="3"/>
  <c r="T5" i="3" s="1"/>
  <c r="AM4" i="3"/>
  <c r="AL3" i="3"/>
  <c r="AL5" i="3" s="1"/>
  <c r="AN4" i="3" l="1"/>
  <c r="AM3" i="3"/>
  <c r="AM5" i="3" s="1"/>
  <c r="R4" i="3"/>
  <c r="S3" i="3"/>
  <c r="S5" i="3" s="1"/>
  <c r="Q4" i="3" l="1"/>
  <c r="R3" i="3"/>
  <c r="R5" i="3" s="1"/>
  <c r="AO4" i="3"/>
  <c r="AN3" i="3"/>
  <c r="AN5" i="3" s="1"/>
  <c r="AP4" i="3" l="1"/>
  <c r="AO3" i="3"/>
  <c r="AO5" i="3" s="1"/>
  <c r="P4" i="3"/>
  <c r="Q3" i="3"/>
  <c r="Q5" i="3" s="1"/>
  <c r="O4" i="3" l="1"/>
  <c r="P3" i="3"/>
  <c r="P5" i="3" s="1"/>
  <c r="AQ4" i="3"/>
  <c r="AP3" i="3"/>
  <c r="AP5" i="3" s="1"/>
  <c r="AR4" i="3" l="1"/>
  <c r="AQ3" i="3"/>
  <c r="AQ5" i="3" s="1"/>
  <c r="N4" i="3"/>
  <c r="O3" i="3"/>
  <c r="O5" i="3" s="1"/>
  <c r="M4" i="3" l="1"/>
  <c r="N3" i="3"/>
  <c r="N5" i="3" s="1"/>
  <c r="AS4" i="3"/>
  <c r="AR3" i="3"/>
  <c r="AR5" i="3" s="1"/>
  <c r="AT4" i="3" l="1"/>
  <c r="AS3" i="3"/>
  <c r="AS5" i="3" s="1"/>
  <c r="L4" i="3"/>
  <c r="M3" i="3"/>
  <c r="M5" i="3" s="1"/>
  <c r="K4" i="3" l="1"/>
  <c r="L3" i="3"/>
  <c r="L5" i="3" s="1"/>
  <c r="AU4" i="3"/>
  <c r="AT3" i="3"/>
  <c r="AT5" i="3" s="1"/>
  <c r="AV4" i="3" l="1"/>
  <c r="AU3" i="3"/>
  <c r="AU5" i="3" s="1"/>
  <c r="J4" i="3"/>
  <c r="K3" i="3"/>
  <c r="K5" i="3" s="1"/>
  <c r="I4" i="3" l="1"/>
  <c r="J3" i="3"/>
  <c r="J5" i="3" s="1"/>
  <c r="AW4" i="3"/>
  <c r="AV3" i="3"/>
  <c r="AV5" i="3" s="1"/>
  <c r="AX4" i="3" l="1"/>
  <c r="AW3" i="3"/>
  <c r="AW5" i="3" s="1"/>
  <c r="H4" i="3"/>
  <c r="I3" i="3"/>
  <c r="I5" i="3" s="1"/>
  <c r="G4" i="3" l="1"/>
  <c r="H3" i="3"/>
  <c r="H5" i="3" s="1"/>
  <c r="AY4" i="3"/>
  <c r="AX3" i="3"/>
  <c r="AX5" i="3" s="1"/>
  <c r="AZ4" i="3" l="1"/>
  <c r="AY3" i="3"/>
  <c r="AY5" i="3" s="1"/>
  <c r="G3" i="3"/>
  <c r="G5" i="3" s="1"/>
  <c r="BA4" i="3" l="1"/>
  <c r="AZ3" i="3"/>
  <c r="AZ5" i="3" s="1"/>
  <c r="BB4" i="3" l="1"/>
  <c r="BA3" i="3"/>
  <c r="BA5" i="3" s="1"/>
  <c r="BC4" i="3" l="1"/>
  <c r="BB3" i="3"/>
  <c r="BB5" i="3" s="1"/>
  <c r="BD4" i="3" l="1"/>
  <c r="BD3" i="3" s="1"/>
  <c r="BD5" i="3" s="1"/>
  <c r="BD167" i="3" a="1"/>
  <c r="BD167" i="3" s="1"/>
  <c r="BD168" i="3" a="1"/>
  <c r="BD168" i="3" s="1"/>
  <c r="BD169" i="3" a="1"/>
  <c r="BD169" i="3" s="1"/>
  <c r="BC3" i="3"/>
  <c r="BC5" i="3" s="1"/>
  <c r="E5" i="4"/>
  <c r="D6" i="4"/>
  <c r="E6" i="4"/>
  <c r="D7" i="4"/>
  <c r="E7" i="4"/>
  <c r="D8" i="4"/>
  <c r="E8" i="4"/>
  <c r="D9" i="4"/>
  <c r="E9" i="4"/>
  <c r="D10" i="4"/>
  <c r="E10" i="4"/>
  <c r="D11" i="4"/>
  <c r="E11" i="4"/>
  <c r="D13" i="4"/>
  <c r="E13" i="4"/>
  <c r="D14" i="4"/>
  <c r="E14" i="4"/>
  <c r="D17" i="4"/>
  <c r="E17" i="4"/>
  <c r="D18" i="4"/>
  <c r="E18" i="4"/>
  <c r="D19" i="4"/>
  <c r="E19" i="4"/>
  <c r="D21" i="4"/>
  <c r="E21" i="4"/>
  <c r="D22" i="4"/>
  <c r="E22" i="4"/>
  <c r="D23" i="4"/>
  <c r="E23" i="4"/>
  <c r="D24" i="4"/>
  <c r="E24" i="4"/>
  <c r="D26" i="4"/>
  <c r="E26" i="4"/>
  <c r="D27" i="4"/>
  <c r="E27" i="4"/>
  <c r="D28" i="4"/>
  <c r="E28" i="4"/>
  <c r="D29" i="4"/>
  <c r="E29" i="4"/>
  <c r="D30" i="4"/>
  <c r="E30" i="4"/>
  <c r="D31" i="4"/>
  <c r="E31" i="4"/>
  <c r="D32" i="4"/>
  <c r="E32" i="4"/>
  <c r="D34" i="4"/>
  <c r="E34" i="4"/>
  <c r="D35" i="4"/>
  <c r="E35" i="4"/>
  <c r="D36" i="4"/>
  <c r="E36" i="4"/>
  <c r="D37" i="4"/>
  <c r="E37" i="4"/>
  <c r="D38" i="4"/>
  <c r="E38" i="4"/>
  <c r="D40" i="4"/>
  <c r="E40" i="4"/>
  <c r="D41" i="4"/>
  <c r="E41" i="4"/>
  <c r="D43" i="4"/>
  <c r="E43" i="4"/>
  <c r="D44" i="4"/>
  <c r="E44" i="4"/>
  <c r="D46" i="4"/>
  <c r="E46" i="4"/>
  <c r="D47" i="4"/>
  <c r="E47" i="4"/>
  <c r="D48" i="4"/>
  <c r="E48" i="4"/>
  <c r="D50" i="4"/>
  <c r="E50" i="4"/>
  <c r="D51" i="4"/>
  <c r="E51" i="4"/>
  <c r="D52" i="4"/>
  <c r="E52" i="4"/>
  <c r="D53" i="4"/>
  <c r="E53" i="4"/>
  <c r="D54" i="4"/>
  <c r="E54" i="4"/>
  <c r="D55" i="4"/>
  <c r="E55" i="4"/>
  <c r="D57" i="4"/>
  <c r="E57" i="4"/>
  <c r="D58" i="4"/>
  <c r="E58" i="4"/>
  <c r="D60" i="4"/>
  <c r="E60" i="4"/>
  <c r="D61" i="4"/>
  <c r="E61" i="4"/>
  <c r="D62" i="4"/>
  <c r="E62" i="4"/>
  <c r="D64" i="4"/>
  <c r="E64" i="4"/>
  <c r="D65" i="4"/>
  <c r="E65" i="4"/>
  <c r="D66" i="4"/>
  <c r="E66" i="4"/>
  <c r="D68" i="4"/>
  <c r="E68" i="4"/>
  <c r="D69" i="4"/>
  <c r="E69" i="4"/>
  <c r="D70" i="4"/>
  <c r="E70" i="4"/>
  <c r="D72" i="4"/>
  <c r="E72" i="4"/>
  <c r="D73" i="4"/>
  <c r="E73" i="4"/>
  <c r="D75" i="4"/>
  <c r="E75" i="4"/>
  <c r="D76" i="4"/>
  <c r="E76" i="4"/>
  <c r="D78" i="4"/>
  <c r="E78" i="4"/>
  <c r="D80" i="4"/>
  <c r="E80" i="4"/>
  <c r="D81" i="4"/>
  <c r="E81" i="4"/>
  <c r="D82" i="4"/>
  <c r="E82" i="4"/>
  <c r="D84" i="4"/>
  <c r="E84" i="4"/>
  <c r="D85" i="4"/>
  <c r="E85" i="4"/>
  <c r="D86" i="4"/>
  <c r="E86" i="4"/>
  <c r="D87" i="4"/>
  <c r="E87" i="4"/>
  <c r="D88" i="4"/>
  <c r="E88" i="4"/>
  <c r="D89" i="4"/>
  <c r="E89" i="4"/>
  <c r="D90" i="4"/>
  <c r="E90" i="4"/>
  <c r="D91" i="4"/>
  <c r="E91" i="4"/>
  <c r="D93" i="4"/>
  <c r="E93" i="4"/>
  <c r="D95" i="4"/>
  <c r="E95" i="4"/>
  <c r="D97" i="4"/>
  <c r="E97" i="4"/>
  <c r="D99" i="4"/>
  <c r="E99" i="4"/>
  <c r="D100" i="4"/>
  <c r="E100" i="4"/>
  <c r="D101" i="4"/>
  <c r="E101" i="4"/>
  <c r="D103" i="4"/>
  <c r="E103" i="4"/>
  <c r="D104" i="4"/>
  <c r="E104" i="4"/>
  <c r="D105" i="4"/>
  <c r="E105" i="4"/>
  <c r="D107" i="4"/>
  <c r="E107" i="4"/>
  <c r="D108" i="4"/>
  <c r="E108" i="4"/>
  <c r="D110" i="4"/>
  <c r="E110" i="4"/>
  <c r="D111" i="4"/>
  <c r="E111" i="4"/>
  <c r="D113" i="4"/>
  <c r="E113" i="4"/>
  <c r="D115" i="4"/>
  <c r="E115" i="4"/>
  <c r="D116" i="4"/>
  <c r="E116" i="4"/>
  <c r="D117" i="4"/>
  <c r="E117" i="4"/>
  <c r="D119" i="4"/>
  <c r="E119" i="4"/>
  <c r="D120" i="4"/>
  <c r="E120" i="4"/>
  <c r="D121" i="4"/>
  <c r="E121" i="4"/>
  <c r="D123" i="4"/>
  <c r="E123" i="4"/>
  <c r="D125" i="4"/>
  <c r="E125" i="4"/>
  <c r="D126" i="4"/>
  <c r="E126" i="4"/>
  <c r="D127" i="4"/>
  <c r="E127" i="4"/>
  <c r="D129" i="4"/>
  <c r="E129" i="4"/>
  <c r="D130" i="4"/>
  <c r="E130" i="4"/>
  <c r="D131" i="4"/>
  <c r="E131" i="4"/>
  <c r="D133" i="4"/>
  <c r="E133" i="4"/>
  <c r="D134" i="4"/>
  <c r="E134" i="4"/>
  <c r="D135" i="4"/>
  <c r="E135" i="4"/>
  <c r="D137" i="4"/>
  <c r="E137" i="4"/>
  <c r="D138" i="4"/>
  <c r="E138" i="4"/>
  <c r="D139" i="4"/>
  <c r="E139" i="4"/>
  <c r="D140" i="4"/>
  <c r="E140" i="4"/>
  <c r="D141" i="4"/>
  <c r="E141" i="4"/>
  <c r="D143" i="4"/>
  <c r="E143" i="4"/>
  <c r="D144" i="4"/>
  <c r="E144" i="4"/>
  <c r="D145" i="4"/>
  <c r="E145" i="4"/>
  <c r="D146" i="4"/>
  <c r="E146" i="4"/>
  <c r="D148" i="4"/>
  <c r="E148" i="4"/>
  <c r="D149" i="4"/>
  <c r="E149" i="4"/>
  <c r="D150" i="4"/>
  <c r="E150" i="4"/>
  <c r="D151" i="4"/>
  <c r="E151" i="4"/>
  <c r="D153" i="4"/>
  <c r="E153" i="4"/>
  <c r="D154" i="4"/>
  <c r="E154" i="4"/>
  <c r="D155" i="4"/>
  <c r="E155" i="4"/>
  <c r="D156" i="4"/>
  <c r="E156" i="4"/>
  <c r="D157" i="4"/>
  <c r="E157" i="4"/>
  <c r="D158" i="4"/>
  <c r="E158" i="4"/>
  <c r="D160" i="4"/>
  <c r="E160" i="4"/>
  <c r="D161" i="4"/>
  <c r="E161" i="4"/>
  <c r="D162" i="4"/>
  <c r="E162" i="4"/>
  <c r="D163" i="4"/>
  <c r="E163" i="4"/>
  <c r="D164" i="4"/>
  <c r="E164" i="4"/>
</calcChain>
</file>

<file path=xl/sharedStrings.xml><?xml version="1.0" encoding="utf-8"?>
<sst xmlns="http://schemas.openxmlformats.org/spreadsheetml/2006/main" count="372" uniqueCount="146">
  <si>
    <t>Dates</t>
  </si>
  <si>
    <t>Jours fériés</t>
  </si>
  <si>
    <t>Entrer l'année du fichier à droite</t>
  </si>
  <si>
    <t>Jour de l'an 2016</t>
  </si>
  <si>
    <t>Lundi de Pâques</t>
  </si>
  <si>
    <t>Fête du travail</t>
  </si>
  <si>
    <t>Victoire de 1945</t>
  </si>
  <si>
    <t>Lundi de Pentecôte</t>
  </si>
  <si>
    <t>Fête Nationale</t>
  </si>
  <si>
    <t>Toussaint</t>
  </si>
  <si>
    <t>Armistice de 1918</t>
  </si>
  <si>
    <t>Assomption</t>
  </si>
  <si>
    <t>Congés</t>
  </si>
  <si>
    <t>Noël</t>
  </si>
  <si>
    <t>Jour de l'an 2017</t>
  </si>
  <si>
    <t>Périodicité</t>
  </si>
  <si>
    <t>Unité</t>
  </si>
  <si>
    <t>Jour(s)</t>
  </si>
  <si>
    <t>Semaine(s)</t>
  </si>
  <si>
    <t>Mois</t>
  </si>
  <si>
    <t>Trimestre(s)</t>
  </si>
  <si>
    <t>Année(s)</t>
  </si>
  <si>
    <t>Calcul du nombre de jours</t>
  </si>
  <si>
    <t>Test issue de la liste</t>
  </si>
  <si>
    <t>Nombre de jours</t>
  </si>
  <si>
    <t>Type d'opération</t>
  </si>
  <si>
    <t>Date d'opération</t>
  </si>
  <si>
    <t>Etat Général</t>
  </si>
  <si>
    <t>Absence de fuites d'air</t>
  </si>
  <si>
    <t>Vérification de la pression générale</t>
  </si>
  <si>
    <t>Fonctionnement ARU</t>
  </si>
  <si>
    <t>Vidange du séparateur d'air</t>
  </si>
  <si>
    <t>Capteur trop plein machine</t>
  </si>
  <si>
    <t>POSTE 1</t>
  </si>
  <si>
    <t>Capteur de présence rack</t>
  </si>
  <si>
    <t>POSTE 2</t>
  </si>
  <si>
    <t>Etat et fonctionnement</t>
  </si>
  <si>
    <t>Graissage</t>
  </si>
  <si>
    <t>Capteur de présence de lé</t>
  </si>
  <si>
    <t>Vérin de mise en référence (alignement de lé)</t>
  </si>
  <si>
    <t>Serrage des colonnes de guidages</t>
  </si>
  <si>
    <t>Fonctionnement du capteur du vérin</t>
  </si>
  <si>
    <t>Serrage de la tête du vérin</t>
  </si>
  <si>
    <t>Vérification manomètre de pression</t>
  </si>
  <si>
    <t>Vérin de rangement x6 (serrent les lames entre elle)</t>
  </si>
  <si>
    <t>POSTE 3</t>
  </si>
  <si>
    <t>fonctionnement capteur présence lé X2</t>
  </si>
  <si>
    <t xml:space="preserve">Graissage crémaillères pour scie mobile </t>
  </si>
  <si>
    <t>Etat convoyeur pour chutes</t>
  </si>
  <si>
    <t>Guidages linéaires (X2)</t>
  </si>
  <si>
    <t>Vérification tension courroie moteur</t>
  </si>
  <si>
    <t>Vérin de bridages X4</t>
  </si>
  <si>
    <t>Vérins de plateaux chutes X2</t>
  </si>
  <si>
    <t>Moteur de scie X2</t>
  </si>
  <si>
    <t xml:space="preserve">Etat du cable d'alimentation </t>
  </si>
  <si>
    <t>Serrage des vis de maintien moteur</t>
  </si>
  <si>
    <t xml:space="preserve">Etat des lames </t>
  </si>
  <si>
    <t xml:space="preserve">Système de dépression </t>
  </si>
  <si>
    <t>Fonctionnement des ventouses et venturi</t>
  </si>
  <si>
    <t>Fonctionnement capteur de présence de lé x2</t>
  </si>
  <si>
    <t>Guidage linéaire</t>
  </si>
  <si>
    <t>Etat, fonctionnement et nettoyage</t>
  </si>
  <si>
    <t>Vérification serrage du moteur</t>
  </si>
  <si>
    <t>Vérification du joint de protection</t>
  </si>
  <si>
    <t>Fonctionnement des capteurs</t>
  </si>
  <si>
    <t>Vérification absence de jeu dans les pivôts</t>
  </si>
  <si>
    <t>POSTE 4</t>
  </si>
  <si>
    <t>Fonctionnement capteur présence bouchons</t>
  </si>
  <si>
    <t>Fonctionnement capteur évacuation lé</t>
  </si>
  <si>
    <t xml:space="preserve">Graissage et nettoyage </t>
  </si>
  <si>
    <t xml:space="preserve">Etat, fonctionnement et nettoyage </t>
  </si>
  <si>
    <t xml:space="preserve">Vérin porte miroirs </t>
  </si>
  <si>
    <t>Bon état, absence de jeu</t>
  </si>
  <si>
    <t>Etat des glissières</t>
  </si>
  <si>
    <t>Capteurs</t>
  </si>
  <si>
    <t>Vérin d'écartement lames X8</t>
  </si>
  <si>
    <t>Vérin de plateau (coté lames)</t>
  </si>
  <si>
    <t>Graissage palier</t>
  </si>
  <si>
    <t>Vérin plateau porte bouchons</t>
  </si>
  <si>
    <t>Mirroirs (plateaux chauffant)</t>
  </si>
  <si>
    <t>Tenue des mirroirs</t>
  </si>
  <si>
    <t>Papier Téflon</t>
  </si>
  <si>
    <t>Système de dépression</t>
  </si>
  <si>
    <t>Fonctionnment ventouses et venturi</t>
  </si>
  <si>
    <t>Système de pince</t>
  </si>
  <si>
    <t>Serrage des vis de fixations de chaque pince</t>
  </si>
  <si>
    <t>Vérins de butée plateau bouchon</t>
  </si>
  <si>
    <t>Serrage des têtes de vérins et corps</t>
  </si>
  <si>
    <t xml:space="preserve">POSTE 5 </t>
  </si>
  <si>
    <t>Fonctionnement capteur présence lé (x2)</t>
  </si>
  <si>
    <t>Vérification manomètre (pression)</t>
  </si>
  <si>
    <t>Guidage linéaire (bras porte bouchon)</t>
  </si>
  <si>
    <t>Graissage et nettoyage</t>
  </si>
  <si>
    <t>Vérin porte mirroir</t>
  </si>
  <si>
    <t>Etat des glissères</t>
  </si>
  <si>
    <t>Vérins d'écartement lames (x8)</t>
  </si>
  <si>
    <t>Vérin de plateau (côté lames)</t>
  </si>
  <si>
    <t>Graissage paliers</t>
  </si>
  <si>
    <t>Vérins plateau porte bouchons</t>
  </si>
  <si>
    <t>Mirroirs (plateau chauffant)</t>
  </si>
  <si>
    <t>Fonctionnement ventouses et venturi</t>
  </si>
  <si>
    <t>Serrage des vis de fixation de chaque pince</t>
  </si>
  <si>
    <t>Vérin de mise en référence</t>
  </si>
  <si>
    <t>Serrage des colonnes de guidage</t>
  </si>
  <si>
    <t>Vérins de butée plateau bouchons X4</t>
  </si>
  <si>
    <t xml:space="preserve"> MANIPULATEUR 1</t>
  </si>
  <si>
    <t>Graissage crémaillères</t>
  </si>
  <si>
    <t xml:space="preserve"> MANIPULATEUR 2</t>
  </si>
  <si>
    <t xml:space="preserve"> CONVOYEUR CHUTES DE LAMES</t>
  </si>
  <si>
    <t>Etat des tasseaux</t>
  </si>
  <si>
    <t>Etat des équèrres fixées sur tasseaux</t>
  </si>
  <si>
    <t>Graissage des paliers</t>
  </si>
  <si>
    <t xml:space="preserve">Tension tapis </t>
  </si>
  <si>
    <t>ASPIRATEUR</t>
  </si>
  <si>
    <t>Nettoyage intérieur</t>
  </si>
  <si>
    <t>Nettoyage poches filtrantes</t>
  </si>
  <si>
    <t>Souflage des tuyaux</t>
  </si>
  <si>
    <t xml:space="preserve">BOLS VIBRANTS </t>
  </si>
  <si>
    <t>Vérification connectiques</t>
  </si>
  <si>
    <t>Fonctionnement marche avant/arrière</t>
  </si>
  <si>
    <t>RABOTEUSE GAUCHE</t>
  </si>
  <si>
    <t xml:space="preserve">Vérification film patin de guidage deplacement </t>
  </si>
  <si>
    <t>Etat des courroies</t>
  </si>
  <si>
    <t>Fonctionnemnt vérin</t>
  </si>
  <si>
    <t>Absence de points durs et de jeux</t>
  </si>
  <si>
    <t xml:space="preserve">RABOTEUSE DROITE </t>
  </si>
  <si>
    <t>Lundi</t>
  </si>
  <si>
    <t>L</t>
  </si>
  <si>
    <t>Mardi</t>
  </si>
  <si>
    <t>Ma</t>
  </si>
  <si>
    <t>Mercredi</t>
  </si>
  <si>
    <t>Mer</t>
  </si>
  <si>
    <t>Jeudi</t>
  </si>
  <si>
    <t>J</t>
  </si>
  <si>
    <t>Vendredi</t>
  </si>
  <si>
    <t>V</t>
  </si>
  <si>
    <t>Samedi</t>
  </si>
  <si>
    <t>S</t>
  </si>
  <si>
    <t>Dimance</t>
  </si>
  <si>
    <t>D</t>
  </si>
  <si>
    <t>Temps en jour</t>
  </si>
  <si>
    <t>Première opération</t>
  </si>
  <si>
    <t>Prochaine opération</t>
  </si>
  <si>
    <t xml:space="preserve">NE PAS TOUCHER </t>
  </si>
  <si>
    <t>DATE A RENTREE ICI</t>
  </si>
  <si>
    <t>mois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</si>
</sst>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theme="1"/>
      <name val="Calibri"/>
      <family val="2"/>
      <scheme val="minor"/>
    </font>
    <font>
      <sz val="11"/>
      <name val="Calibri"/>
      <family val="2"/>
      <scheme val="minor"/>
    </font>
    <font>
      <sz val="10"/>
      <name val="Calibri"/>
      <family val="2"/>
      <scheme val="minor"/>
    </font>
    <font>
      <sz val="11"/>
      <color rgb="FF000000"/>
      <name val="Calibri"/>
      <family val="2"/>
      <scheme val="minor"/>
    </font>
    <font>
      <b/>
      <sz val="11"/>
      <color theme="1"/>
      <name val="Calibri"/>
      <family val="2"/>
      <scheme val="minor"/>
    </font>
    <font>
      <i/>
      <u/>
      <sz val="11"/>
      <color theme="1"/>
      <name val="Calibri"/>
      <family val="2"/>
      <scheme val="minor"/>
    </font>
    <font>
      <i/>
      <u/>
      <sz val="11"/>
      <name val="Calibri"/>
      <family val="2"/>
      <scheme val="minor"/>
    </font>
    <font>
      <b/>
      <sz val="11"/>
      <name val="Calibri"/>
      <family val="2"/>
      <scheme val="minor"/>
    </font>
    <font>
      <b/>
      <sz val="11"/>
      <color rgb="FFFF0000"/>
      <name val="Calibri"/>
      <family val="2"/>
      <scheme val="minor"/>
    </font>
    <font>
      <sz val="11"/>
      <color rgb="FF00B0F0"/>
      <name val="Calibri"/>
      <family val="2"/>
      <scheme val="minor"/>
    </font>
    <font>
      <b/>
      <sz val="11"/>
      <color rgb="FF00B0F0"/>
      <name val="Calibri"/>
      <family val="2"/>
      <scheme val="minor"/>
    </font>
  </fonts>
  <fills count="9">
    <fill>
      <patternFill patternType="none"/>
    </fill>
    <fill>
      <patternFill patternType="gray125"/>
    </fill>
    <fill>
      <patternFill patternType="solid">
        <fgColor rgb="FF00B0F0"/>
        <bgColor indexed="64"/>
      </patternFill>
    </fill>
    <fill>
      <patternFill patternType="solid">
        <fgColor rgb="FF92D050"/>
        <bgColor indexed="64"/>
      </patternFill>
    </fill>
    <fill>
      <patternFill patternType="solid">
        <fgColor theme="4" tint="0.79998168889431442"/>
        <bgColor indexed="64"/>
      </patternFill>
    </fill>
    <fill>
      <patternFill patternType="solid">
        <fgColor theme="9" tint="0.39997558519241921"/>
        <bgColor indexed="64"/>
      </patternFill>
    </fill>
    <fill>
      <patternFill patternType="solid">
        <fgColor rgb="FFFFFF00"/>
        <bgColor indexed="64"/>
      </patternFill>
    </fill>
    <fill>
      <patternFill patternType="solid">
        <fgColor theme="1"/>
        <bgColor indexed="64"/>
      </patternFill>
    </fill>
    <fill>
      <patternFill patternType="solid">
        <fgColor theme="4" tint="0.79998168889431442"/>
        <bgColor theme="4" tint="0.79998168889431442"/>
      </patternFill>
    </fill>
  </fills>
  <borders count="1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bottom/>
      <diagonal/>
    </border>
    <border>
      <left style="thick">
        <color indexed="64"/>
      </left>
      <right/>
      <top/>
      <bottom style="thick">
        <color indexed="64"/>
      </bottom>
      <diagonal/>
    </border>
    <border>
      <left style="thin">
        <color indexed="64"/>
      </left>
      <right style="thick">
        <color indexed="64"/>
      </right>
      <top style="thin">
        <color indexed="64"/>
      </top>
      <bottom style="thin">
        <color indexed="64"/>
      </bottom>
      <diagonal/>
    </border>
    <border>
      <left style="thin">
        <color indexed="64"/>
      </left>
      <right style="thin">
        <color indexed="64"/>
      </right>
      <top style="thin">
        <color indexed="64"/>
      </top>
      <bottom style="thick">
        <color indexed="64"/>
      </bottom>
      <diagonal/>
    </border>
    <border>
      <left style="thin">
        <color indexed="64"/>
      </left>
      <right style="thick">
        <color indexed="64"/>
      </right>
      <top style="thin">
        <color indexed="64"/>
      </top>
      <bottom style="thick">
        <color indexed="64"/>
      </bottom>
      <diagonal/>
    </border>
    <border>
      <left style="thick">
        <color auto="1"/>
      </left>
      <right style="thin">
        <color auto="1"/>
      </right>
      <top style="thick">
        <color auto="1"/>
      </top>
      <bottom style="thin">
        <color auto="1"/>
      </bottom>
      <diagonal/>
    </border>
    <border>
      <left style="thin">
        <color auto="1"/>
      </left>
      <right style="thick">
        <color auto="1"/>
      </right>
      <top style="thick">
        <color auto="1"/>
      </top>
      <bottom style="thin">
        <color auto="1"/>
      </bottom>
      <diagonal/>
    </border>
    <border>
      <left style="thick">
        <color auto="1"/>
      </left>
      <right style="thin">
        <color auto="1"/>
      </right>
      <top style="thin">
        <color auto="1"/>
      </top>
      <bottom style="thin">
        <color auto="1"/>
      </bottom>
      <diagonal/>
    </border>
    <border>
      <left style="thick">
        <color auto="1"/>
      </left>
      <right style="thick">
        <color indexed="64"/>
      </right>
      <top style="thin">
        <color indexed="64"/>
      </top>
      <bottom style="thin">
        <color indexed="64"/>
      </bottom>
      <diagonal/>
    </border>
    <border>
      <left style="thick">
        <color auto="1"/>
      </left>
      <right style="thin">
        <color auto="1"/>
      </right>
      <top style="thin">
        <color auto="1"/>
      </top>
      <bottom style="thick">
        <color auto="1"/>
      </bottom>
      <diagonal/>
    </border>
    <border>
      <left style="thick">
        <color indexed="64"/>
      </left>
      <right/>
      <top style="thick">
        <color indexed="64"/>
      </top>
      <bottom style="thin">
        <color indexed="64"/>
      </bottom>
      <diagonal/>
    </border>
    <border>
      <left/>
      <right/>
      <top style="thick">
        <color indexed="64"/>
      </top>
      <bottom style="thin">
        <color indexed="64"/>
      </bottom>
      <diagonal/>
    </border>
    <border>
      <left/>
      <right style="thick">
        <color indexed="64"/>
      </right>
      <top style="thick">
        <color indexed="64"/>
      </top>
      <bottom style="thin">
        <color indexed="64"/>
      </bottom>
      <diagonal/>
    </border>
    <border>
      <left style="thick">
        <color auto="1"/>
      </left>
      <right style="thick">
        <color indexed="64"/>
      </right>
      <top style="thick">
        <color auto="1"/>
      </top>
      <bottom style="thin">
        <color indexed="64"/>
      </bottom>
      <diagonal/>
    </border>
    <border>
      <left style="thin">
        <color indexed="64"/>
      </left>
      <right style="thin">
        <color indexed="64"/>
      </right>
      <top style="thick">
        <color indexed="64"/>
      </top>
      <bottom style="thin">
        <color indexed="64"/>
      </bottom>
      <diagonal/>
    </border>
    <border>
      <left style="thick">
        <color indexed="64"/>
      </left>
      <right style="thick">
        <color indexed="64"/>
      </right>
      <top style="thin">
        <color auto="1"/>
      </top>
      <bottom style="thick">
        <color indexed="64"/>
      </bottom>
      <diagonal/>
    </border>
  </borders>
  <cellStyleXfs count="1">
    <xf numFmtId="0" fontId="0" fillId="0" borderId="0"/>
  </cellStyleXfs>
  <cellXfs count="75">
    <xf numFmtId="0" fontId="0" fillId="0" borderId="0" xfId="0"/>
    <xf numFmtId="0" fontId="0" fillId="0" borderId="0" xfId="0" applyAlignment="1"/>
    <xf numFmtId="0" fontId="0" fillId="0" borderId="1" xfId="0" applyBorder="1" applyAlignment="1">
      <alignment horizontal="center"/>
    </xf>
    <xf numFmtId="0" fontId="0" fillId="0" borderId="3" xfId="0" applyBorder="1" applyAlignment="1"/>
    <xf numFmtId="0" fontId="0" fillId="0" borderId="0" xfId="0" applyBorder="1" applyAlignment="1">
      <alignment horizontal="center"/>
    </xf>
    <xf numFmtId="0" fontId="3" fillId="0" borderId="0" xfId="0" applyFont="1" applyAlignment="1">
      <alignment horizontal="center"/>
    </xf>
    <xf numFmtId="14" fontId="2" fillId="5" borderId="1" xfId="0" applyNumberFormat="1" applyFont="1" applyFill="1" applyBorder="1" applyAlignment="1">
      <alignment horizontal="center" vertical="center"/>
    </xf>
    <xf numFmtId="14" fontId="2" fillId="5" borderId="1" xfId="0" applyNumberFormat="1" applyFont="1" applyFill="1" applyBorder="1" applyAlignment="1">
      <alignment horizontal="center" vertical="center"/>
    </xf>
    <xf numFmtId="0" fontId="0" fillId="0" borderId="1" xfId="0" applyBorder="1" applyAlignment="1">
      <alignment horizontal="center"/>
    </xf>
    <xf numFmtId="0" fontId="2" fillId="5" borderId="1" xfId="0" applyFont="1" applyFill="1" applyBorder="1" applyAlignment="1">
      <alignment horizontal="center" vertical="center"/>
    </xf>
    <xf numFmtId="0" fontId="0" fillId="0" borderId="10" xfId="0" applyBorder="1" applyAlignment="1">
      <alignment horizontal="center"/>
    </xf>
    <xf numFmtId="0" fontId="0" fillId="0" borderId="10" xfId="0" applyBorder="1" applyAlignment="1">
      <alignment horizontal="center" vertical="center"/>
    </xf>
    <xf numFmtId="0" fontId="0" fillId="0" borderId="1" xfId="0" applyBorder="1" applyAlignment="1">
      <alignment horizontal="center" vertical="center"/>
    </xf>
    <xf numFmtId="0" fontId="0" fillId="3" borderId="1" xfId="0" applyFill="1" applyBorder="1" applyAlignment="1">
      <alignment horizontal="center"/>
    </xf>
    <xf numFmtId="0" fontId="0" fillId="4" borderId="1" xfId="0" applyFill="1" applyBorder="1" applyAlignment="1">
      <alignment horizontal="center"/>
    </xf>
    <xf numFmtId="0" fontId="0" fillId="4" borderId="2" xfId="0" applyFill="1" applyBorder="1" applyAlignment="1">
      <alignment horizontal="center"/>
    </xf>
    <xf numFmtId="0" fontId="0" fillId="3" borderId="10" xfId="0" applyFill="1" applyBorder="1" applyAlignment="1">
      <alignment horizontal="center"/>
    </xf>
    <xf numFmtId="0" fontId="0" fillId="3" borderId="5" xfId="0" applyFill="1" applyBorder="1" applyAlignment="1">
      <alignment horizontal="center"/>
    </xf>
    <xf numFmtId="0" fontId="0" fillId="0" borderId="5" xfId="0" applyBorder="1" applyAlignment="1">
      <alignment horizontal="center" vertical="center"/>
    </xf>
    <xf numFmtId="0" fontId="0" fillId="0" borderId="4" xfId="0" applyBorder="1" applyAlignment="1"/>
    <xf numFmtId="0" fontId="0" fillId="3" borderId="16" xfId="0" applyFill="1" applyBorder="1" applyAlignment="1">
      <alignment horizontal="center"/>
    </xf>
    <xf numFmtId="0" fontId="0" fillId="0" borderId="11" xfId="0" applyBorder="1" applyAlignment="1">
      <alignment horizontal="center" vertical="center"/>
    </xf>
    <xf numFmtId="14" fontId="0" fillId="0" borderId="1" xfId="0" applyNumberFormat="1" applyBorder="1" applyAlignment="1">
      <alignment horizontal="center" vertical="center"/>
    </xf>
    <xf numFmtId="0" fontId="4" fillId="0" borderId="1" xfId="0" applyFont="1" applyBorder="1" applyAlignment="1">
      <alignment horizontal="center" vertical="center"/>
    </xf>
    <xf numFmtId="0" fontId="0" fillId="0" borderId="1" xfId="0" applyBorder="1" applyAlignment="1">
      <alignment horizontal="left" vertical="center"/>
    </xf>
    <xf numFmtId="0" fontId="5" fillId="0" borderId="1" xfId="0" applyFont="1" applyBorder="1" applyAlignment="1">
      <alignment horizontal="left" vertical="center"/>
    </xf>
    <xf numFmtId="0" fontId="0" fillId="6" borderId="1" xfId="0" applyFill="1" applyBorder="1" applyAlignment="1">
      <alignment horizontal="left" vertical="center"/>
    </xf>
    <xf numFmtId="0" fontId="1" fillId="0" borderId="1" xfId="0" applyFont="1" applyBorder="1"/>
    <xf numFmtId="0" fontId="6" fillId="0" borderId="1" xfId="0" applyFont="1" applyBorder="1"/>
    <xf numFmtId="0" fontId="7" fillId="0" borderId="1" xfId="0" applyFont="1" applyBorder="1" applyAlignment="1">
      <alignment horizontal="center" vertical="center"/>
    </xf>
    <xf numFmtId="0" fontId="1" fillId="0" borderId="1" xfId="0" applyFont="1" applyBorder="1" applyAlignment="1">
      <alignment horizontal="left" vertical="center"/>
    </xf>
    <xf numFmtId="0" fontId="6" fillId="0" borderId="1" xfId="0" applyFont="1" applyBorder="1" applyAlignment="1">
      <alignment horizontal="left" vertical="center"/>
    </xf>
    <xf numFmtId="0" fontId="7" fillId="0" borderId="1" xfId="0" applyFont="1" applyBorder="1" applyAlignment="1">
      <alignment horizontal="center"/>
    </xf>
    <xf numFmtId="14" fontId="0" fillId="0" borderId="0" xfId="0" applyNumberFormat="1"/>
    <xf numFmtId="0" fontId="4" fillId="0" borderId="0" xfId="0" applyFont="1" applyAlignment="1">
      <alignment horizontal="center" vertical="center"/>
    </xf>
    <xf numFmtId="0" fontId="1" fillId="0" borderId="8" xfId="0" applyFont="1" applyFill="1" applyBorder="1" applyAlignment="1">
      <alignment horizontal="center"/>
    </xf>
    <xf numFmtId="0" fontId="1" fillId="0" borderId="17" xfId="0" applyFont="1" applyFill="1" applyBorder="1" applyAlignment="1">
      <alignment horizontal="center"/>
    </xf>
    <xf numFmtId="0" fontId="1" fillId="0" borderId="9" xfId="0" applyFont="1" applyFill="1" applyBorder="1" applyAlignment="1">
      <alignment horizontal="center"/>
    </xf>
    <xf numFmtId="0" fontId="1" fillId="0" borderId="10" xfId="0" applyFont="1" applyFill="1" applyBorder="1" applyAlignment="1">
      <alignment horizontal="center"/>
    </xf>
    <xf numFmtId="0" fontId="1" fillId="0" borderId="1" xfId="0" applyFont="1" applyFill="1" applyBorder="1" applyAlignment="1">
      <alignment horizontal="center"/>
    </xf>
    <xf numFmtId="0" fontId="1" fillId="0" borderId="5" xfId="0" applyFont="1" applyFill="1" applyBorder="1" applyAlignment="1">
      <alignment horizontal="center"/>
    </xf>
    <xf numFmtId="0" fontId="1" fillId="0" borderId="12" xfId="0" applyFont="1" applyFill="1" applyBorder="1" applyAlignment="1">
      <alignment horizontal="center"/>
    </xf>
    <xf numFmtId="0" fontId="1" fillId="0" borderId="6" xfId="0" applyFont="1" applyFill="1" applyBorder="1" applyAlignment="1">
      <alignment horizontal="center"/>
    </xf>
    <xf numFmtId="0" fontId="1" fillId="0" borderId="7" xfId="0" applyFont="1" applyFill="1" applyBorder="1" applyAlignment="1">
      <alignment horizontal="center"/>
    </xf>
    <xf numFmtId="0" fontId="0" fillId="0" borderId="0" xfId="0" applyFill="1"/>
    <xf numFmtId="0" fontId="0" fillId="0" borderId="8" xfId="0" applyBorder="1" applyAlignment="1">
      <alignment horizontal="center"/>
    </xf>
    <xf numFmtId="0" fontId="0" fillId="0" borderId="17" xfId="0" applyBorder="1" applyAlignment="1">
      <alignment horizontal="center"/>
    </xf>
    <xf numFmtId="0" fontId="0" fillId="0" borderId="9" xfId="0" applyBorder="1" applyAlignment="1">
      <alignment horizontal="center"/>
    </xf>
    <xf numFmtId="0" fontId="0" fillId="2" borderId="13" xfId="0" applyFill="1" applyBorder="1" applyAlignment="1">
      <alignment horizontal="center"/>
    </xf>
    <xf numFmtId="0" fontId="0" fillId="2" borderId="14" xfId="0" applyFill="1" applyBorder="1" applyAlignment="1">
      <alignment horizontal="center"/>
    </xf>
    <xf numFmtId="0" fontId="0" fillId="2" borderId="15" xfId="0" applyFill="1" applyBorder="1" applyAlignment="1">
      <alignment horizontal="center"/>
    </xf>
    <xf numFmtId="0" fontId="4" fillId="8" borderId="1" xfId="0" applyFont="1" applyFill="1" applyBorder="1" applyAlignment="1">
      <alignment horizontal="center" vertical="center"/>
    </xf>
    <xf numFmtId="0" fontId="0" fillId="8" borderId="1" xfId="0" applyFont="1" applyFill="1" applyBorder="1" applyAlignment="1">
      <alignment horizontal="center" vertical="center"/>
    </xf>
    <xf numFmtId="0" fontId="0" fillId="0" borderId="1" xfId="0" applyFont="1" applyBorder="1" applyAlignment="1">
      <alignment horizontal="left" vertical="center"/>
    </xf>
    <xf numFmtId="0" fontId="0" fillId="0" borderId="1" xfId="0" applyFont="1" applyBorder="1" applyAlignment="1">
      <alignment horizontal="center" vertical="center"/>
    </xf>
    <xf numFmtId="0" fontId="0" fillId="8" borderId="1" xfId="0" applyFont="1" applyFill="1" applyBorder="1" applyAlignment="1">
      <alignment horizontal="left" vertical="center"/>
    </xf>
    <xf numFmtId="0" fontId="0" fillId="6" borderId="1" xfId="0" applyFont="1" applyFill="1" applyBorder="1" applyAlignment="1">
      <alignment horizontal="left" vertical="center"/>
    </xf>
    <xf numFmtId="0" fontId="5" fillId="8" borderId="1" xfId="0" applyFont="1" applyFill="1" applyBorder="1" applyAlignment="1">
      <alignment horizontal="left" vertical="center"/>
    </xf>
    <xf numFmtId="0" fontId="1" fillId="8" borderId="1" xfId="0" applyFont="1" applyFill="1" applyBorder="1"/>
    <xf numFmtId="0" fontId="6" fillId="8" borderId="1" xfId="0" applyFont="1" applyFill="1" applyBorder="1"/>
    <xf numFmtId="1" fontId="0" fillId="0" borderId="12" xfId="0" applyNumberFormat="1" applyBorder="1" applyAlignment="1">
      <alignment horizontal="center"/>
    </xf>
    <xf numFmtId="1" fontId="0" fillId="0" borderId="6" xfId="0" applyNumberFormat="1" applyBorder="1" applyAlignment="1">
      <alignment horizontal="center" vertical="center"/>
    </xf>
    <xf numFmtId="1" fontId="0" fillId="0" borderId="7" xfId="0" applyNumberFormat="1" applyBorder="1" applyAlignment="1">
      <alignment horizontal="center" vertical="center"/>
    </xf>
    <xf numFmtId="1" fontId="0" fillId="0" borderId="12" xfId="0" applyNumberFormat="1" applyBorder="1" applyAlignment="1">
      <alignment horizontal="center" vertical="center"/>
    </xf>
    <xf numFmtId="1" fontId="0" fillId="0" borderId="18" xfId="0" applyNumberFormat="1" applyBorder="1" applyAlignment="1">
      <alignment horizontal="center" vertical="center"/>
    </xf>
    <xf numFmtId="0" fontId="7" fillId="8" borderId="1" xfId="0" applyFont="1" applyFill="1" applyBorder="1" applyAlignment="1">
      <alignment horizontal="center" vertical="center"/>
    </xf>
    <xf numFmtId="0" fontId="1" fillId="8" borderId="1" xfId="0" applyFont="1" applyFill="1" applyBorder="1" applyAlignment="1">
      <alignment horizontal="left" vertical="center"/>
    </xf>
    <xf numFmtId="0" fontId="7" fillId="8" borderId="1" xfId="0" applyFont="1" applyFill="1" applyBorder="1" applyAlignment="1">
      <alignment horizontal="center"/>
    </xf>
    <xf numFmtId="0" fontId="0" fillId="0" borderId="1" xfId="0" applyBorder="1"/>
    <xf numFmtId="0" fontId="0" fillId="0" borderId="0" xfId="0" applyAlignment="1">
      <alignment horizontal="center"/>
    </xf>
    <xf numFmtId="0" fontId="8" fillId="0" borderId="0" xfId="0" applyFont="1" applyAlignment="1">
      <alignment horizontal="center" vertical="center"/>
    </xf>
    <xf numFmtId="0" fontId="10" fillId="0" borderId="0" xfId="0" applyFont="1" applyAlignment="1">
      <alignment horizontal="center" vertical="center"/>
    </xf>
    <xf numFmtId="0" fontId="9" fillId="0" borderId="0" xfId="0" applyFont="1" applyAlignment="1">
      <alignment horizontal="center" vertical="center"/>
    </xf>
    <xf numFmtId="14" fontId="4" fillId="0" borderId="1" xfId="0" applyNumberFormat="1" applyFont="1" applyBorder="1" applyAlignment="1">
      <alignment horizontal="center" vertical="center" textRotation="90"/>
    </xf>
    <xf numFmtId="0" fontId="0" fillId="7" borderId="1" xfId="0" applyFill="1" applyBorder="1"/>
  </cellXfs>
  <cellStyles count="1">
    <cellStyle name="Normal" xfId="0" builtinId="0"/>
  </cellStyles>
  <dxfs count="15">
    <dxf>
      <font>
        <color rgb="FF00B050"/>
      </font>
      <fill>
        <patternFill>
          <bgColor rgb="FF00B050"/>
        </patternFill>
      </fill>
    </dxf>
    <dxf>
      <font>
        <color rgb="FF00B050"/>
      </font>
      <fill>
        <patternFill>
          <bgColor rgb="FF00B050"/>
        </patternFill>
      </fill>
    </dxf>
    <dxf>
      <font>
        <color rgb="FF00B050"/>
      </font>
      <fill>
        <patternFill>
          <bgColor rgb="FF00B050"/>
        </patternFill>
      </fill>
    </dxf>
    <dxf>
      <font>
        <color rgb="FF00B050"/>
      </font>
      <fill>
        <patternFill>
          <bgColor rgb="FF00B050"/>
        </patternFill>
      </fill>
    </dxf>
    <dxf>
      <font>
        <color rgb="FF00B050"/>
      </font>
      <fill>
        <patternFill>
          <bgColor rgb="FF00B050"/>
        </patternFill>
      </fill>
    </dxf>
    <dxf>
      <font>
        <color rgb="FF00B050"/>
      </font>
      <fill>
        <patternFill>
          <bgColor rgb="FF00B050"/>
        </patternFill>
      </fill>
    </dxf>
    <dxf>
      <font>
        <color rgb="FF00B050"/>
      </font>
      <fill>
        <patternFill>
          <bgColor rgb="FF00B050"/>
        </patternFill>
      </fill>
    </dxf>
    <dxf>
      <numFmt numFmtId="0" formatCode="Genera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numFmt numFmtId="0" formatCode="Genera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scheme val="minor"/>
      </font>
      <border diagonalUp="0" diagonalDown="0" outline="0">
        <left style="thin">
          <color indexed="64"/>
        </left>
        <right style="thin">
          <color indexed="64"/>
        </right>
        <top style="thin">
          <color indexed="64"/>
        </top>
        <bottom style="thin">
          <color indexed="64"/>
        </bottom>
      </border>
    </dxf>
    <dxf>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990600</xdr:colOff>
      <xdr:row>1</xdr:row>
      <xdr:rowOff>133350</xdr:rowOff>
    </xdr:from>
    <xdr:to>
      <xdr:col>5</xdr:col>
      <xdr:colOff>9525</xdr:colOff>
      <xdr:row>7</xdr:row>
      <xdr:rowOff>180975</xdr:rowOff>
    </xdr:to>
    <xdr:sp macro="" textlink="">
      <xdr:nvSpPr>
        <xdr:cNvPr id="2" name="Rectangle 1"/>
        <xdr:cNvSpPr/>
      </xdr:nvSpPr>
      <xdr:spPr>
        <a:xfrm>
          <a:off x="2790825" y="323850"/>
          <a:ext cx="2543175" cy="11906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xdr:col>
      <xdr:colOff>971550</xdr:colOff>
      <xdr:row>1</xdr:row>
      <xdr:rowOff>133350</xdr:rowOff>
    </xdr:from>
    <xdr:to>
      <xdr:col>4</xdr:col>
      <xdr:colOff>723900</xdr:colOff>
      <xdr:row>8</xdr:row>
      <xdr:rowOff>9525</xdr:rowOff>
    </xdr:to>
    <xdr:sp macro="" textlink="">
      <xdr:nvSpPr>
        <xdr:cNvPr id="4" name="ZoneTexte 3"/>
        <xdr:cNvSpPr txBox="1"/>
      </xdr:nvSpPr>
      <xdr:spPr>
        <a:xfrm>
          <a:off x="2771775" y="323850"/>
          <a:ext cx="2514600" cy="12096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eaLnBrk="1" fontAlgn="auto" latinLnBrk="0" hangingPunct="1"/>
          <a:r>
            <a:rPr lang="fr-FR" sz="1100" b="0" i="0" baseline="0">
              <a:solidFill>
                <a:schemeClr val="bg1"/>
              </a:solidFill>
              <a:latin typeface="+mn-lt"/>
              <a:ea typeface="+mn-ea"/>
              <a:cs typeface="+mn-cs"/>
            </a:rPr>
            <a:t>Jours fériés calculés automatiquement en fonction de l'année indiquée ci dessus en cellule D1.</a:t>
          </a:r>
          <a:endParaRPr lang="fr-FR">
            <a:solidFill>
              <a:schemeClr val="bg1"/>
            </a:solidFill>
          </a:endParaRPr>
        </a:p>
        <a:p>
          <a:pPr algn="ctr" eaLnBrk="1" fontAlgn="auto" latinLnBrk="0" hangingPunct="1"/>
          <a:r>
            <a:rPr lang="fr-FR" sz="1100" b="0" i="0" baseline="0">
              <a:solidFill>
                <a:schemeClr val="bg1"/>
              </a:solidFill>
              <a:latin typeface="+mn-lt"/>
              <a:ea typeface="+mn-ea"/>
              <a:cs typeface="+mn-cs"/>
            </a:rPr>
            <a:t>Ne rien modifier, la mise en forme des weekend et jour fériés sur la feuille "Planning" est automatique.</a:t>
          </a:r>
          <a:endParaRPr lang="fr-FR">
            <a:solidFill>
              <a:schemeClr val="bg1"/>
            </a:solidFill>
          </a:endParaRPr>
        </a:p>
        <a:p>
          <a:pPr eaLnBrk="1" fontAlgn="base" latinLnBrk="0" hangingPunct="1"/>
          <a:endParaRPr lang="fr-FR" sz="1100" b="0" i="0" baseline="0">
            <a:solidFill>
              <a:schemeClr val="dk1"/>
            </a:solidFill>
            <a:latin typeface="+mn-lt"/>
            <a:ea typeface="+mn-ea"/>
            <a:cs typeface="+mn-cs"/>
          </a:endParaRPr>
        </a:p>
        <a:p>
          <a:endParaRPr lang="fr-FR" sz="1100"/>
        </a:p>
      </xdr:txBody>
    </xdr:sp>
    <xdr:clientData/>
  </xdr:twoCellAnchor>
  <xdr:twoCellAnchor>
    <xdr:from>
      <xdr:col>2</xdr:col>
      <xdr:colOff>971550</xdr:colOff>
      <xdr:row>11</xdr:row>
      <xdr:rowOff>19050</xdr:rowOff>
    </xdr:from>
    <xdr:to>
      <xdr:col>4</xdr:col>
      <xdr:colOff>752475</xdr:colOff>
      <xdr:row>20</xdr:row>
      <xdr:rowOff>114300</xdr:rowOff>
    </xdr:to>
    <xdr:sp macro="" textlink="">
      <xdr:nvSpPr>
        <xdr:cNvPr id="5" name="Rectangle 4"/>
        <xdr:cNvSpPr/>
      </xdr:nvSpPr>
      <xdr:spPr>
        <a:xfrm>
          <a:off x="2771775" y="2114550"/>
          <a:ext cx="2543175" cy="18097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xdr:col>
      <xdr:colOff>971550</xdr:colOff>
      <xdr:row>11</xdr:row>
      <xdr:rowOff>19050</xdr:rowOff>
    </xdr:from>
    <xdr:to>
      <xdr:col>4</xdr:col>
      <xdr:colOff>723900</xdr:colOff>
      <xdr:row>20</xdr:row>
      <xdr:rowOff>142875</xdr:rowOff>
    </xdr:to>
    <xdr:sp macro="" textlink="">
      <xdr:nvSpPr>
        <xdr:cNvPr id="6" name="ZoneTexte 5"/>
        <xdr:cNvSpPr txBox="1"/>
      </xdr:nvSpPr>
      <xdr:spPr>
        <a:xfrm>
          <a:off x="2771775" y="2114550"/>
          <a:ext cx="2514600" cy="18383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eaLnBrk="1" fontAlgn="auto" latinLnBrk="0" hangingPunct="1"/>
          <a:r>
            <a:rPr lang="fr-FR" sz="1100" b="0" i="0" baseline="0">
              <a:solidFill>
                <a:schemeClr val="bg1"/>
              </a:solidFill>
              <a:latin typeface="+mn-lt"/>
              <a:ea typeface="+mn-ea"/>
              <a:cs typeface="+mn-cs"/>
            </a:rPr>
            <a:t>Vous pouvez ajouter les jours chômés que vous souhaitez sur la colonne de gauche ainsi que son nom ou sa raison sur la colonne de droite. La prise en compte des rajouts est automatique.</a:t>
          </a:r>
          <a:endParaRPr lang="fr-FR">
            <a:solidFill>
              <a:schemeClr val="bg1"/>
            </a:solidFill>
          </a:endParaRPr>
        </a:p>
        <a:p>
          <a:pPr algn="ctr" eaLnBrk="1" fontAlgn="auto" latinLnBrk="0" hangingPunct="1"/>
          <a:r>
            <a:rPr lang="fr-FR" sz="1100" b="0" i="0" baseline="0">
              <a:solidFill>
                <a:schemeClr val="bg1"/>
              </a:solidFill>
              <a:latin typeface="+mn-lt"/>
              <a:ea typeface="+mn-ea"/>
              <a:cs typeface="+mn-cs"/>
            </a:rPr>
            <a:t>C'est une zone nommée "dynamique" grace à la fonction DECALER.</a:t>
          </a:r>
          <a:endParaRPr lang="fr-FR">
            <a:solidFill>
              <a:schemeClr val="bg1"/>
            </a:solidFill>
          </a:endParaRPr>
        </a:p>
        <a:p>
          <a:pPr algn="ctr" eaLnBrk="1" fontAlgn="auto" latinLnBrk="0" hangingPunct="1"/>
          <a:r>
            <a:rPr lang="fr-FR" sz="1100" b="0" i="0" baseline="0">
              <a:solidFill>
                <a:schemeClr val="bg1"/>
              </a:solidFill>
              <a:latin typeface="+mn-lt"/>
              <a:ea typeface="+mn-ea"/>
              <a:cs typeface="+mn-cs"/>
            </a:rPr>
            <a:t>Faite un tour dans le menu gestion des noms de l'onglet Formules du ruban ci-dessus.</a:t>
          </a:r>
          <a:endParaRPr lang="fr-FR">
            <a:solidFill>
              <a:schemeClr val="bg1"/>
            </a:solidFill>
          </a:endParaRPr>
        </a:p>
        <a:p>
          <a:pPr eaLnBrk="1" fontAlgn="base" latinLnBrk="0" hangingPunct="1"/>
          <a:endParaRPr lang="fr-FR" sz="1100" b="0" i="0" baseline="0">
            <a:solidFill>
              <a:schemeClr val="dk1"/>
            </a:solidFill>
            <a:latin typeface="+mn-lt"/>
            <a:ea typeface="+mn-ea"/>
            <a:cs typeface="+mn-cs"/>
          </a:endParaRPr>
        </a:p>
        <a:p>
          <a:endParaRPr lang="fr-FR" sz="1100"/>
        </a:p>
      </xdr:txBody>
    </xdr:sp>
    <xdr:clientData/>
  </xdr:twoCellAnchor>
</xdr:wsDr>
</file>

<file path=xl/tables/table1.xml><?xml version="1.0" encoding="utf-8"?>
<table xmlns="http://schemas.openxmlformats.org/spreadsheetml/2006/main" id="2" name="Opérations" displayName="Opérations" ref="B4:H164" totalsRowShown="0" headerRowDxfId="14">
  <autoFilter ref="B4:H164"/>
  <tableColumns count="7">
    <tableColumn id="1" name="Type d'opération" dataDxfId="13"/>
    <tableColumn id="2" name="Date d'opération" dataDxfId="12"/>
    <tableColumn id="3" name="Première opération" dataDxfId="8">
      <calculatedColumnFormula>IF(AND(E5=TODAY(),E5&gt;C5),E5,C5)</calculatedColumnFormula>
    </tableColumn>
    <tableColumn id="4" name="Prochaine opération" dataDxfId="7">
      <calculatedColumnFormula>IF(OR($D5="",$H5=""),"",$D5+$H5)</calculatedColumnFormula>
    </tableColumn>
    <tableColumn id="5" name="Périodicité" dataDxfId="11"/>
    <tableColumn id="6" name="Unité" dataDxfId="10"/>
    <tableColumn id="7" name="Temps en jour" dataDxfId="9">
      <calculatedColumnFormula>IF(AM5&gt;0,AM5,"")</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J169"/>
  <sheetViews>
    <sheetView showZeros="0" tabSelected="1" workbookViewId="0">
      <selection activeCell="AD18" sqref="AD18"/>
    </sheetView>
  </sheetViews>
  <sheetFormatPr baseColWidth="10" defaultRowHeight="15" x14ac:dyDescent="0.25"/>
  <cols>
    <col min="3" max="3" width="46.7109375" bestFit="1" customWidth="1"/>
    <col min="7" max="56" width="4.7109375" customWidth="1"/>
    <col min="60" max="60" width="2" bestFit="1" customWidth="1"/>
    <col min="62" max="62" width="4.5703125" bestFit="1" customWidth="1"/>
  </cols>
  <sheetData>
    <row r="1" spans="1:62" x14ac:dyDescent="0.25">
      <c r="A1" s="33">
        <v>42653</v>
      </c>
    </row>
    <row r="2" spans="1:62" x14ac:dyDescent="0.25">
      <c r="A2" s="33"/>
    </row>
    <row r="3" spans="1:62" x14ac:dyDescent="0.25">
      <c r="G3" s="12">
        <f>WEEKDAY(G4,2)</f>
        <v>7</v>
      </c>
      <c r="H3" s="12">
        <f t="shared" ref="H3:BD3" si="0">WEEKDAY(H4,2)</f>
        <v>1</v>
      </c>
      <c r="I3" s="12">
        <f t="shared" si="0"/>
        <v>2</v>
      </c>
      <c r="J3" s="12">
        <f t="shared" si="0"/>
        <v>3</v>
      </c>
      <c r="K3" s="12">
        <f t="shared" si="0"/>
        <v>4</v>
      </c>
      <c r="L3" s="12">
        <f t="shared" si="0"/>
        <v>5</v>
      </c>
      <c r="M3" s="12">
        <f t="shared" si="0"/>
        <v>6</v>
      </c>
      <c r="N3" s="12">
        <f t="shared" si="0"/>
        <v>7</v>
      </c>
      <c r="O3" s="12">
        <f t="shared" si="0"/>
        <v>1</v>
      </c>
      <c r="P3" s="12">
        <f t="shared" si="0"/>
        <v>2</v>
      </c>
      <c r="Q3" s="12">
        <f t="shared" si="0"/>
        <v>3</v>
      </c>
      <c r="R3" s="12">
        <f t="shared" si="0"/>
        <v>4</v>
      </c>
      <c r="S3" s="12">
        <f t="shared" si="0"/>
        <v>5</v>
      </c>
      <c r="T3" s="12">
        <f t="shared" si="0"/>
        <v>6</v>
      </c>
      <c r="U3" s="12">
        <f t="shared" si="0"/>
        <v>7</v>
      </c>
      <c r="V3" s="12">
        <f t="shared" si="0"/>
        <v>1</v>
      </c>
      <c r="W3" s="12">
        <f t="shared" si="0"/>
        <v>2</v>
      </c>
      <c r="X3" s="12">
        <f t="shared" si="0"/>
        <v>3</v>
      </c>
      <c r="Y3" s="12">
        <f t="shared" si="0"/>
        <v>4</v>
      </c>
      <c r="Z3" s="12">
        <f t="shared" si="0"/>
        <v>5</v>
      </c>
      <c r="AA3" s="12">
        <f t="shared" si="0"/>
        <v>6</v>
      </c>
      <c r="AB3" s="12">
        <f t="shared" si="0"/>
        <v>7</v>
      </c>
      <c r="AC3" s="12">
        <f t="shared" si="0"/>
        <v>1</v>
      </c>
      <c r="AD3" s="12">
        <f t="shared" si="0"/>
        <v>2</v>
      </c>
      <c r="AE3" s="12">
        <f t="shared" si="0"/>
        <v>3</v>
      </c>
      <c r="AF3" s="12">
        <f t="shared" si="0"/>
        <v>4</v>
      </c>
      <c r="AG3" s="12">
        <f t="shared" si="0"/>
        <v>5</v>
      </c>
      <c r="AH3" s="12">
        <f t="shared" si="0"/>
        <v>6</v>
      </c>
      <c r="AI3" s="12">
        <f t="shared" si="0"/>
        <v>7</v>
      </c>
      <c r="AJ3" s="12">
        <f t="shared" si="0"/>
        <v>1</v>
      </c>
      <c r="AK3" s="12">
        <f t="shared" si="0"/>
        <v>2</v>
      </c>
      <c r="AL3" s="12">
        <f t="shared" si="0"/>
        <v>3</v>
      </c>
      <c r="AM3" s="12">
        <f t="shared" si="0"/>
        <v>4</v>
      </c>
      <c r="AN3" s="12">
        <f t="shared" si="0"/>
        <v>5</v>
      </c>
      <c r="AO3" s="12">
        <f t="shared" si="0"/>
        <v>6</v>
      </c>
      <c r="AP3" s="12">
        <f t="shared" si="0"/>
        <v>7</v>
      </c>
      <c r="AQ3" s="12">
        <f t="shared" si="0"/>
        <v>1</v>
      </c>
      <c r="AR3" s="12">
        <f t="shared" si="0"/>
        <v>2</v>
      </c>
      <c r="AS3" s="12">
        <f t="shared" si="0"/>
        <v>3</v>
      </c>
      <c r="AT3" s="12">
        <f t="shared" si="0"/>
        <v>4</v>
      </c>
      <c r="AU3" s="12">
        <f t="shared" si="0"/>
        <v>5</v>
      </c>
      <c r="AV3" s="12">
        <f t="shared" si="0"/>
        <v>6</v>
      </c>
      <c r="AW3" s="12">
        <f t="shared" si="0"/>
        <v>7</v>
      </c>
      <c r="AX3" s="12">
        <f t="shared" si="0"/>
        <v>1</v>
      </c>
      <c r="AY3" s="12">
        <f t="shared" si="0"/>
        <v>2</v>
      </c>
      <c r="AZ3" s="12">
        <f t="shared" si="0"/>
        <v>3</v>
      </c>
      <c r="BA3" s="12">
        <f t="shared" si="0"/>
        <v>4</v>
      </c>
      <c r="BB3" s="12">
        <f t="shared" si="0"/>
        <v>5</v>
      </c>
      <c r="BC3" s="12">
        <f t="shared" si="0"/>
        <v>6</v>
      </c>
      <c r="BD3" s="12">
        <f t="shared" si="0"/>
        <v>7</v>
      </c>
    </row>
    <row r="4" spans="1:62" s="34" customFormat="1" ht="88.5" customHeight="1" x14ac:dyDescent="0.25">
      <c r="G4" s="73">
        <f t="shared" ref="G4:AA4" si="1">H4-1</f>
        <v>42631</v>
      </c>
      <c r="H4" s="73">
        <f t="shared" si="1"/>
        <v>42632</v>
      </c>
      <c r="I4" s="73">
        <f t="shared" si="1"/>
        <v>42633</v>
      </c>
      <c r="J4" s="73">
        <f t="shared" si="1"/>
        <v>42634</v>
      </c>
      <c r="K4" s="73">
        <f t="shared" si="1"/>
        <v>42635</v>
      </c>
      <c r="L4" s="73">
        <f t="shared" si="1"/>
        <v>42636</v>
      </c>
      <c r="M4" s="73">
        <f t="shared" si="1"/>
        <v>42637</v>
      </c>
      <c r="N4" s="73">
        <f t="shared" si="1"/>
        <v>42638</v>
      </c>
      <c r="O4" s="73">
        <f t="shared" si="1"/>
        <v>42639</v>
      </c>
      <c r="P4" s="73">
        <f t="shared" si="1"/>
        <v>42640</v>
      </c>
      <c r="Q4" s="73">
        <f t="shared" si="1"/>
        <v>42641</v>
      </c>
      <c r="R4" s="73">
        <f t="shared" si="1"/>
        <v>42642</v>
      </c>
      <c r="S4" s="73">
        <f t="shared" si="1"/>
        <v>42643</v>
      </c>
      <c r="T4" s="73">
        <f t="shared" si="1"/>
        <v>42644</v>
      </c>
      <c r="U4" s="73">
        <f t="shared" si="1"/>
        <v>42645</v>
      </c>
      <c r="V4" s="73">
        <f t="shared" si="1"/>
        <v>42646</v>
      </c>
      <c r="W4" s="73">
        <f t="shared" si="1"/>
        <v>42647</v>
      </c>
      <c r="X4" s="73">
        <f t="shared" si="1"/>
        <v>42648</v>
      </c>
      <c r="Y4" s="73">
        <f t="shared" si="1"/>
        <v>42649</v>
      </c>
      <c r="Z4" s="73">
        <f t="shared" si="1"/>
        <v>42650</v>
      </c>
      <c r="AA4" s="73">
        <f t="shared" si="1"/>
        <v>42651</v>
      </c>
      <c r="AB4" s="73">
        <f>AC4-1</f>
        <v>42652</v>
      </c>
      <c r="AC4" s="73">
        <f>A1</f>
        <v>42653</v>
      </c>
      <c r="AD4" s="73">
        <f>AC4+1</f>
        <v>42654</v>
      </c>
      <c r="AE4" s="73">
        <f t="shared" ref="AE4:BD4" si="2">AD4+1</f>
        <v>42655</v>
      </c>
      <c r="AF4" s="73">
        <f t="shared" si="2"/>
        <v>42656</v>
      </c>
      <c r="AG4" s="73">
        <f t="shared" si="2"/>
        <v>42657</v>
      </c>
      <c r="AH4" s="73">
        <f t="shared" si="2"/>
        <v>42658</v>
      </c>
      <c r="AI4" s="73">
        <f t="shared" si="2"/>
        <v>42659</v>
      </c>
      <c r="AJ4" s="73">
        <f t="shared" si="2"/>
        <v>42660</v>
      </c>
      <c r="AK4" s="73">
        <f t="shared" si="2"/>
        <v>42661</v>
      </c>
      <c r="AL4" s="73">
        <f t="shared" si="2"/>
        <v>42662</v>
      </c>
      <c r="AM4" s="73">
        <f t="shared" si="2"/>
        <v>42663</v>
      </c>
      <c r="AN4" s="73">
        <f t="shared" si="2"/>
        <v>42664</v>
      </c>
      <c r="AO4" s="73">
        <f t="shared" si="2"/>
        <v>42665</v>
      </c>
      <c r="AP4" s="73">
        <f t="shared" si="2"/>
        <v>42666</v>
      </c>
      <c r="AQ4" s="73">
        <f t="shared" si="2"/>
        <v>42667</v>
      </c>
      <c r="AR4" s="73">
        <f t="shared" si="2"/>
        <v>42668</v>
      </c>
      <c r="AS4" s="73">
        <f t="shared" si="2"/>
        <v>42669</v>
      </c>
      <c r="AT4" s="73">
        <f t="shared" si="2"/>
        <v>42670</v>
      </c>
      <c r="AU4" s="73">
        <f t="shared" si="2"/>
        <v>42671</v>
      </c>
      <c r="AV4" s="73">
        <f t="shared" si="2"/>
        <v>42672</v>
      </c>
      <c r="AW4" s="73">
        <f t="shared" si="2"/>
        <v>42673</v>
      </c>
      <c r="AX4" s="73">
        <f t="shared" si="2"/>
        <v>42674</v>
      </c>
      <c r="AY4" s="73">
        <f t="shared" si="2"/>
        <v>42675</v>
      </c>
      <c r="AZ4" s="73">
        <f t="shared" si="2"/>
        <v>42676</v>
      </c>
      <c r="BA4" s="73">
        <f t="shared" si="2"/>
        <v>42677</v>
      </c>
      <c r="BB4" s="73">
        <f t="shared" si="2"/>
        <v>42678</v>
      </c>
      <c r="BC4" s="73">
        <f t="shared" si="2"/>
        <v>42679</v>
      </c>
      <c r="BD4" s="73">
        <f t="shared" si="2"/>
        <v>42680</v>
      </c>
    </row>
    <row r="5" spans="1:62" x14ac:dyDescent="0.25">
      <c r="G5" s="12" t="str">
        <f>VLOOKUP(G3,$BH$7:$BJ$13,3,0)</f>
        <v>D</v>
      </c>
      <c r="H5" s="12" t="str">
        <f t="shared" ref="H5:BD5" si="3">VLOOKUP(H3,$BH$7:$BJ$13,3,0)</f>
        <v>L</v>
      </c>
      <c r="I5" s="12" t="str">
        <f t="shared" si="3"/>
        <v>Ma</v>
      </c>
      <c r="J5" s="12" t="str">
        <f t="shared" si="3"/>
        <v>Mer</v>
      </c>
      <c r="K5" s="12" t="str">
        <f t="shared" si="3"/>
        <v>J</v>
      </c>
      <c r="L5" s="12" t="str">
        <f t="shared" si="3"/>
        <v>V</v>
      </c>
      <c r="M5" s="12" t="str">
        <f t="shared" si="3"/>
        <v>S</v>
      </c>
      <c r="N5" s="12" t="str">
        <f t="shared" si="3"/>
        <v>D</v>
      </c>
      <c r="O5" s="12" t="str">
        <f t="shared" si="3"/>
        <v>L</v>
      </c>
      <c r="P5" s="12" t="str">
        <f t="shared" si="3"/>
        <v>Ma</v>
      </c>
      <c r="Q5" s="12" t="str">
        <f t="shared" si="3"/>
        <v>Mer</v>
      </c>
      <c r="R5" s="12" t="str">
        <f t="shared" si="3"/>
        <v>J</v>
      </c>
      <c r="S5" s="12" t="str">
        <f t="shared" si="3"/>
        <v>V</v>
      </c>
      <c r="T5" s="12" t="str">
        <f t="shared" si="3"/>
        <v>S</v>
      </c>
      <c r="U5" s="12" t="str">
        <f t="shared" si="3"/>
        <v>D</v>
      </c>
      <c r="V5" s="12" t="str">
        <f t="shared" si="3"/>
        <v>L</v>
      </c>
      <c r="W5" s="12" t="str">
        <f t="shared" si="3"/>
        <v>Ma</v>
      </c>
      <c r="X5" s="12" t="str">
        <f t="shared" si="3"/>
        <v>Mer</v>
      </c>
      <c r="Y5" s="12" t="str">
        <f t="shared" si="3"/>
        <v>J</v>
      </c>
      <c r="Z5" s="12" t="str">
        <f t="shared" si="3"/>
        <v>V</v>
      </c>
      <c r="AA5" s="12" t="str">
        <f t="shared" si="3"/>
        <v>S</v>
      </c>
      <c r="AB5" s="12" t="str">
        <f t="shared" si="3"/>
        <v>D</v>
      </c>
      <c r="AC5" s="12" t="str">
        <f t="shared" si="3"/>
        <v>L</v>
      </c>
      <c r="AD5" s="12" t="str">
        <f t="shared" si="3"/>
        <v>Ma</v>
      </c>
      <c r="AE5" s="12" t="str">
        <f t="shared" si="3"/>
        <v>Mer</v>
      </c>
      <c r="AF5" s="12" t="str">
        <f t="shared" si="3"/>
        <v>J</v>
      </c>
      <c r="AG5" s="12" t="str">
        <f t="shared" si="3"/>
        <v>V</v>
      </c>
      <c r="AH5" s="12" t="str">
        <f t="shared" si="3"/>
        <v>S</v>
      </c>
      <c r="AI5" s="12" t="str">
        <f t="shared" si="3"/>
        <v>D</v>
      </c>
      <c r="AJ5" s="12" t="str">
        <f t="shared" si="3"/>
        <v>L</v>
      </c>
      <c r="AK5" s="12" t="str">
        <f t="shared" si="3"/>
        <v>Ma</v>
      </c>
      <c r="AL5" s="12" t="str">
        <f t="shared" si="3"/>
        <v>Mer</v>
      </c>
      <c r="AM5" s="12" t="str">
        <f t="shared" si="3"/>
        <v>J</v>
      </c>
      <c r="AN5" s="12" t="str">
        <f t="shared" si="3"/>
        <v>V</v>
      </c>
      <c r="AO5" s="12" t="str">
        <f t="shared" si="3"/>
        <v>S</v>
      </c>
      <c r="AP5" s="12" t="str">
        <f t="shared" si="3"/>
        <v>D</v>
      </c>
      <c r="AQ5" s="12" t="str">
        <f t="shared" si="3"/>
        <v>L</v>
      </c>
      <c r="AR5" s="12" t="str">
        <f t="shared" si="3"/>
        <v>Ma</v>
      </c>
      <c r="AS5" s="12" t="str">
        <f t="shared" si="3"/>
        <v>Mer</v>
      </c>
      <c r="AT5" s="12" t="str">
        <f t="shared" si="3"/>
        <v>J</v>
      </c>
      <c r="AU5" s="12" t="str">
        <f t="shared" si="3"/>
        <v>V</v>
      </c>
      <c r="AV5" s="12" t="str">
        <f t="shared" si="3"/>
        <v>S</v>
      </c>
      <c r="AW5" s="12" t="str">
        <f t="shared" si="3"/>
        <v>D</v>
      </c>
      <c r="AX5" s="12" t="str">
        <f t="shared" si="3"/>
        <v>L</v>
      </c>
      <c r="AY5" s="12" t="str">
        <f t="shared" si="3"/>
        <v>Ma</v>
      </c>
      <c r="AZ5" s="12" t="str">
        <f t="shared" si="3"/>
        <v>Mer</v>
      </c>
      <c r="BA5" s="12" t="str">
        <f t="shared" si="3"/>
        <v>J</v>
      </c>
      <c r="BB5" s="12" t="str">
        <f t="shared" si="3"/>
        <v>V</v>
      </c>
      <c r="BC5" s="12" t="str">
        <f t="shared" si="3"/>
        <v>S</v>
      </c>
      <c r="BD5" s="12" t="str">
        <f t="shared" si="3"/>
        <v>D</v>
      </c>
    </row>
    <row r="6" spans="1:62" ht="15.75" thickBot="1" x14ac:dyDescent="0.3">
      <c r="G6" s="74"/>
      <c r="H6" s="74"/>
      <c r="I6" s="74"/>
      <c r="J6" s="74"/>
      <c r="K6" s="74"/>
      <c r="L6" s="74"/>
      <c r="M6" s="74"/>
      <c r="N6" s="74"/>
      <c r="O6" s="74"/>
      <c r="P6" s="74"/>
      <c r="Q6" s="74"/>
      <c r="R6" s="74"/>
      <c r="S6" s="74"/>
      <c r="T6" s="74"/>
      <c r="U6" s="74"/>
      <c r="V6" s="74"/>
      <c r="W6" s="74"/>
      <c r="X6" s="74"/>
      <c r="Y6" s="74"/>
      <c r="Z6" s="74"/>
      <c r="AA6" s="74"/>
      <c r="AB6" s="74"/>
      <c r="AC6" s="74"/>
      <c r="AD6" s="74"/>
      <c r="AE6" s="74"/>
      <c r="AF6" s="74"/>
      <c r="AG6" s="74"/>
      <c r="AH6" s="74"/>
      <c r="AI6" s="74"/>
      <c r="AJ6" s="74"/>
      <c r="AK6" s="74"/>
      <c r="AL6" s="74"/>
      <c r="AM6" s="74"/>
      <c r="AN6" s="74"/>
      <c r="AO6" s="74"/>
      <c r="AP6" s="74"/>
      <c r="AQ6" s="74"/>
      <c r="AR6" s="74"/>
      <c r="AS6" s="74"/>
      <c r="AT6" s="74"/>
      <c r="AU6" s="74"/>
      <c r="AV6" s="74"/>
      <c r="AW6" s="74"/>
      <c r="AX6" s="74"/>
      <c r="AY6" s="74"/>
      <c r="AZ6" s="74"/>
      <c r="BA6" s="74"/>
      <c r="BB6" s="74"/>
      <c r="BC6" s="74"/>
      <c r="BD6" s="74"/>
    </row>
    <row r="7" spans="1:62" ht="15.75" thickTop="1" x14ac:dyDescent="0.25">
      <c r="C7" s="51" t="s">
        <v>27</v>
      </c>
      <c r="D7" s="33">
        <f>IF(ISBLANK(C7),"",VLOOKUP(C7,Opérations[],2,0))</f>
        <v>0</v>
      </c>
      <c r="F7" s="33"/>
      <c r="G7" s="68" t="str">
        <f ca="1">IFERROR(IF(AND(OR(WEEKDAY(F$4,2)&gt;5,F$4=Congés),OR(F7="x",F7="S")),F7,IF(G$4=$D7,"x",IF(AND(((G$4-$D7)/VLOOKUP($C7,Opérations[],7,0))=INT(((G$4-$D7)/VLOOKUP($C7,Opérations[],7,0))),$C7&lt;&gt;""),"S",""))),"")</f>
        <v/>
      </c>
      <c r="H7" s="68" t="str">
        <f ca="1">IFERROR(IF(AND(OR(WEEKDAY(G$4,2)&gt;5,G$4=Congés),OR(G7="x",G7="S")),G7,IF(H$4=$D7,"x",IF(AND(((H$4-$D7)/VLOOKUP($C7,Opérations[],7,0))=INT(((H$4-$D7)/VLOOKUP($C7,Opérations[],7,0))),$C7&lt;&gt;""),"S",""))),"")</f>
        <v/>
      </c>
      <c r="I7" s="68" t="str">
        <f ca="1">IFERROR(IF(AND(OR(WEEKDAY(H$4,2)&gt;5,H$4=Congés),OR(H7="x",H7="S")),H7,IF(I$4=$D7,"x",IF(AND(((I$4-$D7)/VLOOKUP($C7,Opérations[],7,0))=INT(((I$4-$D7)/VLOOKUP($C7,Opérations[],7,0))),$C7&lt;&gt;""),"S",""))),"")</f>
        <v/>
      </c>
      <c r="J7" s="68" t="str">
        <f ca="1">IFERROR(IF(AND(OR(WEEKDAY(I$4,2)&gt;5,I$4=Congés),OR(I7="x",I7="S")),I7,IF(J$4=$D7,"x",IF(AND(((J$4-$D7)/VLOOKUP($C7,Opérations[],7,0))=INT(((J$4-$D7)/VLOOKUP($C7,Opérations[],7,0))),$C7&lt;&gt;""),"S",""))),"")</f>
        <v/>
      </c>
      <c r="K7" s="68" t="str">
        <f ca="1">IFERROR(IF(AND(OR(WEEKDAY(J$4,2)&gt;5,J$4=Congés),OR(J7="x",J7="S")),J7,IF(K$4=$D7,"x",IF(AND(((K$4-$D7)/VLOOKUP($C7,Opérations[],7,0))=INT(((K$4-$D7)/VLOOKUP($C7,Opérations[],7,0))),$C7&lt;&gt;""),"S",""))),"")</f>
        <v/>
      </c>
      <c r="L7" s="68" t="str">
        <f ca="1">IFERROR(IF(AND(OR(WEEKDAY(K$4,2)&gt;5,K$4=Congés),OR(K7="x",K7="S")),K7,IF(L$4=$D7,"x",IF(AND(((L$4-$D7)/VLOOKUP($C7,Opérations[],7,0))=INT(((L$4-$D7)/VLOOKUP($C7,Opérations[],7,0))),$C7&lt;&gt;""),"S",""))),"")</f>
        <v/>
      </c>
      <c r="M7" s="68" t="str">
        <f ca="1">IFERROR(IF(AND(OR(WEEKDAY(L$4,2)&gt;5,L$4=Congés),OR(L7="x",L7="S")),L7,IF(M$4=$D7,"x",IF(AND(((M$4-$D7)/VLOOKUP($C7,Opérations[],7,0))=INT(((M$4-$D7)/VLOOKUP($C7,Opérations[],7,0))),$C7&lt;&gt;""),"S",""))),"")</f>
        <v/>
      </c>
      <c r="N7" s="68" t="str">
        <f ca="1">IFERROR(IF(AND(OR(WEEKDAY(M$4,2)&gt;5,M$4=Congés),OR(M7="x",M7="S")),M7,IF(N$4=$D7,"x",IF(AND(((N$4-$D7)/VLOOKUP($C7,Opérations[],7,0))=INT(((N$4-$D7)/VLOOKUP($C7,Opérations[],7,0))),$C7&lt;&gt;""),"S",""))),"")</f>
        <v/>
      </c>
      <c r="O7" s="68" t="str">
        <f ca="1">IFERROR(IF(AND(OR(WEEKDAY(N$4,2)&gt;5,N$4=Congés),OR(N7="x",N7="S")),N7,IF(O$4=$D7,"x",IF(AND(((O$4-$D7)/VLOOKUP($C7,Opérations[],7,0))=INT(((O$4-$D7)/VLOOKUP($C7,Opérations[],7,0))),$C7&lt;&gt;""),"S",""))),"")</f>
        <v/>
      </c>
      <c r="P7" s="68" t="str">
        <f ca="1">IFERROR(IF(AND(OR(WEEKDAY(O$4,2)&gt;5,O$4=Congés),OR(O7="x",O7="S")),O7,IF(P$4=$D7,"x",IF(AND(((P$4-$D7)/VLOOKUP($C7,Opérations[],7,0))=INT(((P$4-$D7)/VLOOKUP($C7,Opérations[],7,0))),$C7&lt;&gt;""),"S",""))),"")</f>
        <v/>
      </c>
      <c r="Q7" s="68" t="str">
        <f ca="1">IFERROR(IF(AND(OR(WEEKDAY(P$4,2)&gt;5,P$4=Congés),OR(P7="x",P7="S")),P7,IF(Q$4=$D7,"x",IF(AND(((Q$4-$D7)/VLOOKUP($C7,Opérations[],7,0))=INT(((Q$4-$D7)/VLOOKUP($C7,Opérations[],7,0))),$C7&lt;&gt;""),"S",""))),"")</f>
        <v/>
      </c>
      <c r="R7" s="68" t="str">
        <f ca="1">IFERROR(IF(AND(OR(WEEKDAY(Q$4,2)&gt;5,Q$4=Congés),OR(Q7="x",Q7="S")),Q7,IF(R$4=$D7,"x",IF(AND(((R$4-$D7)/VLOOKUP($C7,Opérations[],7,0))=INT(((R$4-$D7)/VLOOKUP($C7,Opérations[],7,0))),$C7&lt;&gt;""),"S",""))),"")</f>
        <v/>
      </c>
      <c r="S7" s="68" t="str">
        <f ca="1">IFERROR(IF(AND(OR(WEEKDAY(R$4,2)&gt;5,R$4=Congés),OR(R7="x",R7="S")),R7,IF(S$4=$D7,"x",IF(AND(((S$4-$D7)/VLOOKUP($C7,Opérations[],7,0))=INT(((S$4-$D7)/VLOOKUP($C7,Opérations[],7,0))),$C7&lt;&gt;""),"S",""))),"")</f>
        <v/>
      </c>
      <c r="T7" s="68" t="str">
        <f ca="1">IFERROR(IF(AND(OR(WEEKDAY(S$4,2)&gt;5,S$4=Congés),OR(S7="x",S7="S")),S7,IF(T$4=$D7,"x",IF(AND(((T$4-$D7)/VLOOKUP($C7,Opérations[],7,0))=INT(((T$4-$D7)/VLOOKUP($C7,Opérations[],7,0))),$C7&lt;&gt;""),"S",""))),"")</f>
        <v/>
      </c>
      <c r="U7" s="68" t="str">
        <f ca="1">IFERROR(IF(AND(OR(WEEKDAY(T$4,2)&gt;5,T$4=Congés),OR(T7="x",T7="S")),T7,IF(U$4=$D7,"x",IF(AND(((U$4-$D7)/VLOOKUP($C7,Opérations[],7,0))=INT(((U$4-$D7)/VLOOKUP($C7,Opérations[],7,0))),$C7&lt;&gt;""),"S",""))),"")</f>
        <v/>
      </c>
      <c r="V7" s="68" t="str">
        <f ca="1">IFERROR(IF(AND(OR(WEEKDAY(U$4,2)&gt;5,U$4=Congés),OR(U7="x",U7="S")),U7,IF(V$4=$D7,"x",IF(AND(((V$4-$D7)/VLOOKUP($C7,Opérations[],7,0))=INT(((V$4-$D7)/VLOOKUP($C7,Opérations[],7,0))),$C7&lt;&gt;""),"S",""))),"")</f>
        <v/>
      </c>
      <c r="W7" s="68" t="str">
        <f ca="1">IFERROR(IF(AND(OR(WEEKDAY(V$4,2)&gt;5,V$4=Congés),OR(V7="x",V7="S")),V7,IF(W$4=$D7,"x",IF(AND(((W$4-$D7)/VLOOKUP($C7,Opérations[],7,0))=INT(((W$4-$D7)/VLOOKUP($C7,Opérations[],7,0))),$C7&lt;&gt;""),"S",""))),"")</f>
        <v/>
      </c>
      <c r="X7" s="68" t="str">
        <f ca="1">IFERROR(IF(AND(OR(WEEKDAY(W$4,2)&gt;5,W$4=Congés),OR(W7="x",W7="S")),W7,IF(X$4=$D7,"x",IF(AND(((X$4-$D7)/VLOOKUP($C7,Opérations[],7,0))=INT(((X$4-$D7)/VLOOKUP($C7,Opérations[],7,0))),$C7&lt;&gt;""),"S",""))),"")</f>
        <v/>
      </c>
      <c r="Y7" s="68" t="str">
        <f ca="1">IFERROR(IF(AND(OR(WEEKDAY(X$4,2)&gt;5,X$4=Congés),OR(X7="x",X7="S")),X7,IF(Y$4=$D7,"x",IF(AND(((Y$4-$D7)/VLOOKUP($C7,Opérations[],7,0))=INT(((Y$4-$D7)/VLOOKUP($C7,Opérations[],7,0))),$C7&lt;&gt;""),"S",""))),"")</f>
        <v/>
      </c>
      <c r="Z7" s="68" t="str">
        <f ca="1">IFERROR(IF(AND(OR(WEEKDAY(Y$4,2)&gt;5,Y$4=Congés),OR(Y7="x",Y7="S")),Y7,IF(Z$4=$D7,"x",IF(AND(((Z$4-$D7)/VLOOKUP($C7,Opérations[],7,0))=INT(((Z$4-$D7)/VLOOKUP($C7,Opérations[],7,0))),$C7&lt;&gt;""),"S",""))),"")</f>
        <v/>
      </c>
      <c r="AA7" s="68" t="str">
        <f ca="1">IFERROR(IF(AND(OR(WEEKDAY(Z$4,2)&gt;5,Z$4=Congés),OR(Z7="x",Z7="S")),Z7,IF(AA$4=$D7,"x",IF(AND(((AA$4-$D7)/VLOOKUP($C7,Opérations[],7,0))=INT(((AA$4-$D7)/VLOOKUP($C7,Opérations[],7,0))),$C7&lt;&gt;""),"S",""))),"")</f>
        <v/>
      </c>
      <c r="AB7" s="68" t="str">
        <f ca="1">IFERROR(IF(AND(OR(WEEKDAY(AA$4,2)&gt;5,AA$4=Congés),OR(AA7="x",AA7="S")),AA7,IF(AB$4=$D7,"x",IF(AND(((AB$4-$D7)/VLOOKUP($C7,Opérations[],7,0))=INT(((AB$4-$D7)/VLOOKUP($C7,Opérations[],7,0))),$C7&lt;&gt;""),"S",""))),"")</f>
        <v/>
      </c>
      <c r="AC7" s="68" t="str">
        <f ca="1">IFERROR(IF(AND(OR(WEEKDAY(AB$4,2)&gt;5,AB$4=Congés),OR(AB7="x",AB7="S")),AB7,IF(AC$4=$D7,"x",IF(AND(((AC$4-$D7)/VLOOKUP($C7,Opérations[],7,0))=INT(((AC$4-$D7)/VLOOKUP($C7,Opérations[],7,0))),$C7&lt;&gt;""),"S",""))),"")</f>
        <v/>
      </c>
      <c r="AD7" s="68" t="str">
        <f ca="1">IFERROR(IF(AND(OR(WEEKDAY(AC$4,2)&gt;5,AC$4=Congés),OR(AC7="x",AC7="S")),AC7,IF(AD$4=$D7,"x",IF(AND(((AD$4-$D7)/VLOOKUP($C7,Opérations[],7,0))=INT(((AD$4-$D7)/VLOOKUP($C7,Opérations[],7,0))),$C7&lt;&gt;""),"S",""))),"")</f>
        <v/>
      </c>
      <c r="AE7" s="68" t="str">
        <f ca="1">IFERROR(IF(AND(OR(WEEKDAY(AD$4,2)&gt;5,AD$4=Congés),OR(AD7="x",AD7="S")),AD7,IF(AE$4=$D7,"x",IF(AND(((AE$4-$D7)/VLOOKUP($C7,Opérations[],7,0))=INT(((AE$4-$D7)/VLOOKUP($C7,Opérations[],7,0))),$C7&lt;&gt;""),"S",""))),"")</f>
        <v/>
      </c>
      <c r="AF7" s="68" t="str">
        <f ca="1">IFERROR(IF(AND(OR(WEEKDAY(AE$4,2)&gt;5,AE$4=Congés),OR(AE7="x",AE7="S")),AE7,IF(AF$4=$D7,"x",IF(AND(((AF$4-$D7)/VLOOKUP($C7,Opérations[],7,0))=INT(((AF$4-$D7)/VLOOKUP($C7,Opérations[],7,0))),$C7&lt;&gt;""),"S",""))),"")</f>
        <v/>
      </c>
      <c r="AG7" s="68" t="str">
        <f ca="1">IFERROR(IF(AND(OR(WEEKDAY(AF$4,2)&gt;5,AF$4=Congés),OR(AF7="x",AF7="S")),AF7,IF(AG$4=$D7,"x",IF(AND(((AG$4-$D7)/VLOOKUP($C7,Opérations[],7,0))=INT(((AG$4-$D7)/VLOOKUP($C7,Opérations[],7,0))),$C7&lt;&gt;""),"S",""))),"")</f>
        <v/>
      </c>
      <c r="AH7" s="68" t="str">
        <f ca="1">IFERROR(IF(AND(OR(WEEKDAY(AG$4,2)&gt;5,AG$4=Congés),OR(AG7="x",AG7="S")),AG7,IF(AH$4=$D7,"x",IF(AND(((AH$4-$D7)/VLOOKUP($C7,Opérations[],7,0))=INT(((AH$4-$D7)/VLOOKUP($C7,Opérations[],7,0))),$C7&lt;&gt;""),"S",""))),"")</f>
        <v/>
      </c>
      <c r="AI7" s="68" t="str">
        <f ca="1">IFERROR(IF(AND(OR(WEEKDAY(AH$4,2)&gt;5,AH$4=Congés),OR(AH7="x",AH7="S")),AH7,IF(AI$4=$D7,"x",IF(AND(((AI$4-$D7)/VLOOKUP($C7,Opérations[],7,0))=INT(((AI$4-$D7)/VLOOKUP($C7,Opérations[],7,0))),$C7&lt;&gt;""),"S",""))),"")</f>
        <v/>
      </c>
      <c r="AJ7" s="68" t="str">
        <f ca="1">IFERROR(IF(AND(OR(WEEKDAY(AI$4,2)&gt;5,AI$4=Congés),OR(AI7="x",AI7="S")),AI7,IF(AJ$4=$D7,"x",IF(AND(((AJ$4-$D7)/VLOOKUP($C7,Opérations[],7,0))=INT(((AJ$4-$D7)/VLOOKUP($C7,Opérations[],7,0))),$C7&lt;&gt;""),"S",""))),"")</f>
        <v/>
      </c>
      <c r="AK7" s="68" t="str">
        <f ca="1">IFERROR(IF(AND(OR(WEEKDAY(AJ$4,2)&gt;5,AJ$4=Congés),OR(AJ7="x",AJ7="S")),AJ7,IF(AK$4=$D7,"x",IF(AND(((AK$4-$D7)/VLOOKUP($C7,Opérations[],7,0))=INT(((AK$4-$D7)/VLOOKUP($C7,Opérations[],7,0))),$C7&lt;&gt;""),"S",""))),"")</f>
        <v/>
      </c>
      <c r="AL7" s="68" t="str">
        <f ca="1">IFERROR(IF(AND(OR(WEEKDAY(AK$4,2)&gt;5,AK$4=Congés),OR(AK7="x",AK7="S")),AK7,IF(AL$4=$D7,"x",IF(AND(((AL$4-$D7)/VLOOKUP($C7,Opérations[],7,0))=INT(((AL$4-$D7)/VLOOKUP($C7,Opérations[],7,0))),$C7&lt;&gt;""),"S",""))),"")</f>
        <v/>
      </c>
      <c r="AM7" s="68" t="str">
        <f ca="1">IFERROR(IF(AND(OR(WEEKDAY(AL$4,2)&gt;5,AL$4=Congés),OR(AL7="x",AL7="S")),AL7,IF(AM$4=$D7,"x",IF(AND(((AM$4-$D7)/VLOOKUP($C7,Opérations[],7,0))=INT(((AM$4-$D7)/VLOOKUP($C7,Opérations[],7,0))),$C7&lt;&gt;""),"S",""))),"")</f>
        <v/>
      </c>
      <c r="AN7" s="68" t="str">
        <f ca="1">IFERROR(IF(AND(OR(WEEKDAY(AM$4,2)&gt;5,AM$4=Congés),OR(AM7="x",AM7="S")),AM7,IF(AN$4=$D7,"x",IF(AND(((AN$4-$D7)/VLOOKUP($C7,Opérations[],7,0))=INT(((AN$4-$D7)/VLOOKUP($C7,Opérations[],7,0))),$C7&lt;&gt;""),"S",""))),"")</f>
        <v/>
      </c>
      <c r="AO7" s="68" t="str">
        <f ca="1">IFERROR(IF(AND(OR(WEEKDAY(AN$4,2)&gt;5,AN$4=Congés),OR(AN7="x",AN7="S")),AN7,IF(AO$4=$D7,"x",IF(AND(((AO$4-$D7)/VLOOKUP($C7,Opérations[],7,0))=INT(((AO$4-$D7)/VLOOKUP($C7,Opérations[],7,0))),$C7&lt;&gt;""),"S",""))),"")</f>
        <v/>
      </c>
      <c r="AP7" s="68" t="str">
        <f ca="1">IFERROR(IF(AND(OR(WEEKDAY(AO$4,2)&gt;5,AO$4=Congés),OR(AO7="x",AO7="S")),AO7,IF(AP$4=$D7,"x",IF(AND(((AP$4-$D7)/VLOOKUP($C7,Opérations[],7,0))=INT(((AP$4-$D7)/VLOOKUP($C7,Opérations[],7,0))),$C7&lt;&gt;""),"S",""))),"")</f>
        <v/>
      </c>
      <c r="AQ7" s="68" t="str">
        <f ca="1">IFERROR(IF(AND(OR(WEEKDAY(AP$4,2)&gt;5,AP$4=Congés),OR(AP7="x",AP7="S")),AP7,IF(AQ$4=$D7,"x",IF(AND(((AQ$4-$D7)/VLOOKUP($C7,Opérations[],7,0))=INT(((AQ$4-$D7)/VLOOKUP($C7,Opérations[],7,0))),$C7&lt;&gt;""),"S",""))),"")</f>
        <v/>
      </c>
      <c r="AR7" s="68" t="str">
        <f ca="1">IFERROR(IF(AND(OR(WEEKDAY(AQ$4,2)&gt;5,AQ$4=Congés),OR(AQ7="x",AQ7="S")),AQ7,IF(AR$4=$D7,"x",IF(AND(((AR$4-$D7)/VLOOKUP($C7,Opérations[],7,0))=INT(((AR$4-$D7)/VLOOKUP($C7,Opérations[],7,0))),$C7&lt;&gt;""),"S",""))),"")</f>
        <v/>
      </c>
      <c r="AS7" s="68" t="str">
        <f ca="1">IFERROR(IF(AND(OR(WEEKDAY(AR$4,2)&gt;5,AR$4=Congés),OR(AR7="x",AR7="S")),AR7,IF(AS$4=$D7,"x",IF(AND(((AS$4-$D7)/VLOOKUP($C7,Opérations[],7,0))=INT(((AS$4-$D7)/VLOOKUP($C7,Opérations[],7,0))),$C7&lt;&gt;""),"S",""))),"")</f>
        <v/>
      </c>
      <c r="AT7" s="68" t="str">
        <f ca="1">IFERROR(IF(AND(OR(WEEKDAY(AS$4,2)&gt;5,AS$4=Congés),OR(AS7="x",AS7="S")),AS7,IF(AT$4=$D7,"x",IF(AND(((AT$4-$D7)/VLOOKUP($C7,Opérations[],7,0))=INT(((AT$4-$D7)/VLOOKUP($C7,Opérations[],7,0))),$C7&lt;&gt;""),"S",""))),"")</f>
        <v/>
      </c>
      <c r="AU7" s="68" t="str">
        <f ca="1">IFERROR(IF(AND(OR(WEEKDAY(AT$4,2)&gt;5,AT$4=Congés),OR(AT7="x",AT7="S")),AT7,IF(AU$4=$D7,"x",IF(AND(((AU$4-$D7)/VLOOKUP($C7,Opérations[],7,0))=INT(((AU$4-$D7)/VLOOKUP($C7,Opérations[],7,0))),$C7&lt;&gt;""),"S",""))),"")</f>
        <v/>
      </c>
      <c r="AV7" s="68" t="str">
        <f ca="1">IFERROR(IF(AND(OR(WEEKDAY(AU$4,2)&gt;5,AU$4=Congés),OR(AU7="x",AU7="S")),AU7,IF(AV$4=$D7,"x",IF(AND(((AV$4-$D7)/VLOOKUP($C7,Opérations[],7,0))=INT(((AV$4-$D7)/VLOOKUP($C7,Opérations[],7,0))),$C7&lt;&gt;""),"S",""))),"")</f>
        <v/>
      </c>
      <c r="AW7" s="68" t="str">
        <f ca="1">IFERROR(IF(AND(OR(WEEKDAY(AV$4,2)&gt;5,AV$4=Congés),OR(AV7="x",AV7="S")),AV7,IF(AW$4=$D7,"x",IF(AND(((AW$4-$D7)/VLOOKUP($C7,Opérations[],7,0))=INT(((AW$4-$D7)/VLOOKUP($C7,Opérations[],7,0))),$C7&lt;&gt;""),"S",""))),"")</f>
        <v/>
      </c>
      <c r="AX7" s="68" t="str">
        <f ca="1">IFERROR(IF(AND(OR(WEEKDAY(AW$4,2)&gt;5,AW$4=Congés),OR(AW7="x",AW7="S")),AW7,IF(AX$4=$D7,"x",IF(AND(((AX$4-$D7)/VLOOKUP($C7,Opérations[],7,0))=INT(((AX$4-$D7)/VLOOKUP($C7,Opérations[],7,0))),$C7&lt;&gt;""),"S",""))),"")</f>
        <v/>
      </c>
      <c r="AY7" s="68" t="str">
        <f ca="1">IFERROR(IF(AND(OR(WEEKDAY(AX$4,2)&gt;5,AX$4=Congés),OR(AX7="x",AX7="S")),AX7,IF(AY$4=$D7,"x",IF(AND(((AY$4-$D7)/VLOOKUP($C7,Opérations[],7,0))=INT(((AY$4-$D7)/VLOOKUP($C7,Opérations[],7,0))),$C7&lt;&gt;""),"S",""))),"")</f>
        <v/>
      </c>
      <c r="AZ7" s="68" t="str">
        <f ca="1">IFERROR(IF(AND(OR(WEEKDAY(AY$4,2)&gt;5,AY$4=Congés),OR(AY7="x",AY7="S")),AY7,IF(AZ$4=$D7,"x",IF(AND(((AZ$4-$D7)/VLOOKUP($C7,Opérations[],7,0))=INT(((AZ$4-$D7)/VLOOKUP($C7,Opérations[],7,0))),$C7&lt;&gt;""),"S",""))),"")</f>
        <v/>
      </c>
      <c r="BA7" s="68" t="str">
        <f ca="1">IFERROR(IF(AND(OR(WEEKDAY(AZ$4,2)&gt;5,AZ$4=Congés),OR(AZ7="x",AZ7="S")),AZ7,IF(BA$4=$D7,"x",IF(AND(((BA$4-$D7)/VLOOKUP($C7,Opérations[],7,0))=INT(((BA$4-$D7)/VLOOKUP($C7,Opérations[],7,0))),$C7&lt;&gt;""),"S",""))),"")</f>
        <v/>
      </c>
      <c r="BB7" s="68" t="str">
        <f ca="1">IFERROR(IF(AND(OR(WEEKDAY(BA$4,2)&gt;5,BA$4=Congés),OR(BA7="x",BA7="S")),BA7,IF(BB$4=$D7,"x",IF(AND(((BB$4-$D7)/VLOOKUP($C7,Opérations[],7,0))=INT(((BB$4-$D7)/VLOOKUP($C7,Opérations[],7,0))),$C7&lt;&gt;""),"S",""))),"")</f>
        <v/>
      </c>
      <c r="BC7" s="68" t="str">
        <f ca="1">IFERROR(IF(AND(OR(WEEKDAY(BB$4,2)&gt;5,BB$4=Congés),OR(BB7="x",BB7="S")),BB7,IF(BC$4=$D7,"x",IF(AND(((BC$4-$D7)/VLOOKUP($C7,Opérations[],7,0))=INT(((BC$4-$D7)/VLOOKUP($C7,Opérations[],7,0))),$C7&lt;&gt;""),"S",""))),"")</f>
        <v/>
      </c>
      <c r="BD7" s="68" t="str">
        <f ca="1">IFERROR(IF(AND(OR(WEEKDAY(BC$4,2)&gt;5,BC$4=Congés),OR(BC7="x",BC7="S")),BC7,IF(BD$4=$D7,"x",IF(AND(((BD$4-$D7)/VLOOKUP($C7,Opérations[],7,0))=INT(((BD$4-$D7)/VLOOKUP($C7,Opérations[],7,0))),$C7&lt;&gt;""),"S",""))),"")</f>
        <v/>
      </c>
      <c r="BH7" s="35">
        <v>1</v>
      </c>
      <c r="BI7" s="36" t="s">
        <v>126</v>
      </c>
      <c r="BJ7" s="37" t="s">
        <v>127</v>
      </c>
    </row>
    <row r="8" spans="1:62" x14ac:dyDescent="0.25">
      <c r="C8" s="53" t="s">
        <v>28</v>
      </c>
      <c r="D8" s="33">
        <f>IF(ISBLANK(C8),"",VLOOKUP(C8,Opérations[],2,0))</f>
        <v>0</v>
      </c>
      <c r="F8" s="33"/>
      <c r="G8" s="68" t="str">
        <f ca="1">IFERROR(IF(AND(OR(WEEKDAY(F$4,2)&gt;5,F$4=Congés),OR(F8="x",F8="S")),F8,IF(G$4=$D8,"x",IF(AND(((G$4-$D8)/VLOOKUP($C8,Opérations[],7,0))=INT(((G$4-$D8)/VLOOKUP($C8,Opérations[],7,0))),$C8&lt;&gt;""),"S",""))),"")</f>
        <v/>
      </c>
      <c r="H8" s="68" t="str">
        <f ca="1">IFERROR(IF(AND(OR(WEEKDAY(G$4,2)&gt;5,G$4=Congés),OR(G8="x",G8="S")),G8,IF(H$4=$D8,"x",IF(AND(((H$4-$D8)/VLOOKUP($C8,Opérations[],7,0))=INT(((H$4-$D8)/VLOOKUP($C8,Opérations[],7,0))),$C8&lt;&gt;""),"S",""))),"")</f>
        <v/>
      </c>
      <c r="I8" s="68" t="str">
        <f ca="1">IFERROR(IF(AND(OR(WEEKDAY(H$4,2)&gt;5,H$4=Congés),OR(H8="x",H8="S")),H8,IF(I$4=$D8,"x",IF(AND(((I$4-$D8)/VLOOKUP($C8,Opérations[],7,0))=INT(((I$4-$D8)/VLOOKUP($C8,Opérations[],7,0))),$C8&lt;&gt;""),"S",""))),"")</f>
        <v/>
      </c>
      <c r="J8" s="68" t="str">
        <f ca="1">IFERROR(IF(AND(OR(WEEKDAY(I$4,2)&gt;5,I$4=Congés),OR(I8="x",I8="S")),I8,IF(J$4=$D8,"x",IF(AND(((J$4-$D8)/VLOOKUP($C8,Opérations[],7,0))=INT(((J$4-$D8)/VLOOKUP($C8,Opérations[],7,0))),$C8&lt;&gt;""),"S",""))),"")</f>
        <v/>
      </c>
      <c r="K8" s="68" t="str">
        <f ca="1">IFERROR(IF(AND(OR(WEEKDAY(J$4,2)&gt;5,J$4=Congés),OR(J8="x",J8="S")),J8,IF(K$4=$D8,"x",IF(AND(((K$4-$D8)/VLOOKUP($C8,Opérations[],7,0))=INT(((K$4-$D8)/VLOOKUP($C8,Opérations[],7,0))),$C8&lt;&gt;""),"S",""))),"")</f>
        <v/>
      </c>
      <c r="L8" s="68" t="str">
        <f ca="1">IFERROR(IF(AND(OR(WEEKDAY(K$4,2)&gt;5,K$4=Congés),OR(K8="x",K8="S")),K8,IF(L$4=$D8,"x",IF(AND(((L$4-$D8)/VLOOKUP($C8,Opérations[],7,0))=INT(((L$4-$D8)/VLOOKUP($C8,Opérations[],7,0))),$C8&lt;&gt;""),"S",""))),"")</f>
        <v/>
      </c>
      <c r="M8" s="68" t="str">
        <f ca="1">IFERROR(IF(AND(OR(WEEKDAY(L$4,2)&gt;5,L$4=Congés),OR(L8="x",L8="S")),L8,IF(M$4=$D8,"x",IF(AND(((M$4-$D8)/VLOOKUP($C8,Opérations[],7,0))=INT(((M$4-$D8)/VLOOKUP($C8,Opérations[],7,0))),$C8&lt;&gt;""),"S",""))),"")</f>
        <v/>
      </c>
      <c r="N8" s="68" t="str">
        <f ca="1">IFERROR(IF(AND(OR(WEEKDAY(M$4,2)&gt;5,M$4=Congés),OR(M8="x",M8="S")),M8,IF(N$4=$D8,"x",IF(AND(((N$4-$D8)/VLOOKUP($C8,Opérations[],7,0))=INT(((N$4-$D8)/VLOOKUP($C8,Opérations[],7,0))),$C8&lt;&gt;""),"S",""))),"")</f>
        <v/>
      </c>
      <c r="O8" s="68" t="str">
        <f ca="1">IFERROR(IF(AND(OR(WEEKDAY(N$4,2)&gt;5,N$4=Congés),OR(N8="x",N8="S")),N8,IF(O$4=$D8,"x",IF(AND(((O$4-$D8)/VLOOKUP($C8,Opérations[],7,0))=INT(((O$4-$D8)/VLOOKUP($C8,Opérations[],7,0))),$C8&lt;&gt;""),"S",""))),"")</f>
        <v/>
      </c>
      <c r="P8" s="68" t="str">
        <f ca="1">IFERROR(IF(AND(OR(WEEKDAY(O$4,2)&gt;5,O$4=Congés),OR(O8="x",O8="S")),O8,IF(P$4=$D8,"x",IF(AND(((P$4-$D8)/VLOOKUP($C8,Opérations[],7,0))=INT(((P$4-$D8)/VLOOKUP($C8,Opérations[],7,0))),$C8&lt;&gt;""),"S",""))),"")</f>
        <v/>
      </c>
      <c r="Q8" s="68" t="str">
        <f ca="1">IFERROR(IF(AND(OR(WEEKDAY(P$4,2)&gt;5,P$4=Congés),OR(P8="x",P8="S")),P8,IF(Q$4=$D8,"x",IF(AND(((Q$4-$D8)/VLOOKUP($C8,Opérations[],7,0))=INT(((Q$4-$D8)/VLOOKUP($C8,Opérations[],7,0))),$C8&lt;&gt;""),"S",""))),"")</f>
        <v/>
      </c>
      <c r="R8" s="68" t="str">
        <f ca="1">IFERROR(IF(AND(OR(WEEKDAY(Q$4,2)&gt;5,Q$4=Congés),OR(Q8="x",Q8="S")),Q8,IF(R$4=$D8,"x",IF(AND(((R$4-$D8)/VLOOKUP($C8,Opérations[],7,0))=INT(((R$4-$D8)/VLOOKUP($C8,Opérations[],7,0))),$C8&lt;&gt;""),"S",""))),"")</f>
        <v/>
      </c>
      <c r="S8" s="68" t="str">
        <f ca="1">IFERROR(IF(AND(OR(WEEKDAY(R$4,2)&gt;5,R$4=Congés),OR(R8="x",R8="S")),R8,IF(S$4=$D8,"x",IF(AND(((S$4-$D8)/VLOOKUP($C8,Opérations[],7,0))=INT(((S$4-$D8)/VLOOKUP($C8,Opérations[],7,0))),$C8&lt;&gt;""),"S",""))),"")</f>
        <v/>
      </c>
      <c r="T8" s="68" t="str">
        <f ca="1">IFERROR(IF(AND(OR(WEEKDAY(S$4,2)&gt;5,S$4=Congés),OR(S8="x",S8="S")),S8,IF(T$4=$D8,"x",IF(AND(((T$4-$D8)/VLOOKUP($C8,Opérations[],7,0))=INT(((T$4-$D8)/VLOOKUP($C8,Opérations[],7,0))),$C8&lt;&gt;""),"S",""))),"")</f>
        <v/>
      </c>
      <c r="U8" s="68" t="str">
        <f ca="1">IFERROR(IF(AND(OR(WEEKDAY(T$4,2)&gt;5,T$4=Congés),OR(T8="x",T8="S")),T8,IF(U$4=$D8,"x",IF(AND(((U$4-$D8)/VLOOKUP($C8,Opérations[],7,0))=INT(((U$4-$D8)/VLOOKUP($C8,Opérations[],7,0))),$C8&lt;&gt;""),"S",""))),"")</f>
        <v/>
      </c>
      <c r="V8" s="68" t="str">
        <f ca="1">IFERROR(IF(AND(OR(WEEKDAY(U$4,2)&gt;5,U$4=Congés),OR(U8="x",U8="S")),U8,IF(V$4=$D8,"x",IF(AND(((V$4-$D8)/VLOOKUP($C8,Opérations[],7,0))=INT(((V$4-$D8)/VLOOKUP($C8,Opérations[],7,0))),$C8&lt;&gt;""),"S",""))),"")</f>
        <v/>
      </c>
      <c r="W8" s="68" t="str">
        <f ca="1">IFERROR(IF(AND(OR(WEEKDAY(V$4,2)&gt;5,V$4=Congés),OR(V8="x",V8="S")),V8,IF(W$4=$D8,"x",IF(AND(((W$4-$D8)/VLOOKUP($C8,Opérations[],7,0))=INT(((W$4-$D8)/VLOOKUP($C8,Opérations[],7,0))),$C8&lt;&gt;""),"S",""))),"")</f>
        <v/>
      </c>
      <c r="X8" s="68" t="str">
        <f ca="1">IFERROR(IF(AND(OR(WEEKDAY(W$4,2)&gt;5,W$4=Congés),OR(W8="x",W8="S")),W8,IF(X$4=$D8,"x",IF(AND(((X$4-$D8)/VLOOKUP($C8,Opérations[],7,0))=INT(((X$4-$D8)/VLOOKUP($C8,Opérations[],7,0))),$C8&lt;&gt;""),"S",""))),"")</f>
        <v/>
      </c>
      <c r="Y8" s="68" t="str">
        <f ca="1">IFERROR(IF(AND(OR(WEEKDAY(X$4,2)&gt;5,X$4=Congés),OR(X8="x",X8="S")),X8,IF(Y$4=$D8,"x",IF(AND(((Y$4-$D8)/VLOOKUP($C8,Opérations[],7,0))=INT(((Y$4-$D8)/VLOOKUP($C8,Opérations[],7,0))),$C8&lt;&gt;""),"S",""))),"")</f>
        <v/>
      </c>
      <c r="Z8" s="68" t="str">
        <f ca="1">IFERROR(IF(AND(OR(WEEKDAY(Y$4,2)&gt;5,Y$4=Congés),OR(Y8="x",Y8="S")),Y8,IF(Z$4=$D8,"x",IF(AND(((Z$4-$D8)/VLOOKUP($C8,Opérations[],7,0))=INT(((Z$4-$D8)/VLOOKUP($C8,Opérations[],7,0))),$C8&lt;&gt;""),"S",""))),"")</f>
        <v/>
      </c>
      <c r="AA8" s="68" t="str">
        <f ca="1">IFERROR(IF(AND(OR(WEEKDAY(Z$4,2)&gt;5,Z$4=Congés),OR(Z8="x",Z8="S")),Z8,IF(AA$4=$D8,"x",IF(AND(((AA$4-$D8)/VLOOKUP($C8,Opérations[],7,0))=INT(((AA$4-$D8)/VLOOKUP($C8,Opérations[],7,0))),$C8&lt;&gt;""),"S",""))),"")</f>
        <v/>
      </c>
      <c r="AB8" s="68" t="str">
        <f ca="1">IFERROR(IF(AND(OR(WEEKDAY(AA$4,2)&gt;5,AA$4=Congés),OR(AA8="x",AA8="S")),AA8,IF(AB$4=$D8,"x",IF(AND(((AB$4-$D8)/VLOOKUP($C8,Opérations[],7,0))=INT(((AB$4-$D8)/VLOOKUP($C8,Opérations[],7,0))),$C8&lt;&gt;""),"S",""))),"")</f>
        <v/>
      </c>
      <c r="AC8" s="68" t="str">
        <f ca="1">IFERROR(IF(AND(OR(WEEKDAY(AB$4,2)&gt;5,AB$4=Congés),OR(AB8="x",AB8="S")),AB8,IF(AC$4=$D8,"x",IF(AND(((AC$4-$D8)/VLOOKUP($C8,Opérations[],7,0))=INT(((AC$4-$D8)/VLOOKUP($C8,Opérations[],7,0))),$C8&lt;&gt;""),"S",""))),"")</f>
        <v/>
      </c>
      <c r="AD8" s="68" t="str">
        <f ca="1">IFERROR(IF(AND(OR(WEEKDAY(AC$4,2)&gt;5,AC$4=Congés),OR(AC8="x",AC8="S")),AC8,IF(AD$4=$D8,"x",IF(AND(((AD$4-$D8)/VLOOKUP($C8,Opérations[],7,0))=INT(((AD$4-$D8)/VLOOKUP($C8,Opérations[],7,0))),$C8&lt;&gt;""),"S",""))),"")</f>
        <v/>
      </c>
      <c r="AE8" s="68" t="str">
        <f ca="1">IFERROR(IF(AND(OR(WEEKDAY(AD$4,2)&gt;5,AD$4=Congés),OR(AD8="x",AD8="S")),AD8,IF(AE$4=$D8,"x",IF(AND(((AE$4-$D8)/VLOOKUP($C8,Opérations[],7,0))=INT(((AE$4-$D8)/VLOOKUP($C8,Opérations[],7,0))),$C8&lt;&gt;""),"S",""))),"")</f>
        <v/>
      </c>
      <c r="AF8" s="68" t="str">
        <f ca="1">IFERROR(IF(AND(OR(WEEKDAY(AE$4,2)&gt;5,AE$4=Congés),OR(AE8="x",AE8="S")),AE8,IF(AF$4=$D8,"x",IF(AND(((AF$4-$D8)/VLOOKUP($C8,Opérations[],7,0))=INT(((AF$4-$D8)/VLOOKUP($C8,Opérations[],7,0))),$C8&lt;&gt;""),"S",""))),"")</f>
        <v/>
      </c>
      <c r="AG8" s="68" t="str">
        <f ca="1">IFERROR(IF(AND(OR(WEEKDAY(AF$4,2)&gt;5,AF$4=Congés),OR(AF8="x",AF8="S")),AF8,IF(AG$4=$D8,"x",IF(AND(((AG$4-$D8)/VLOOKUP($C8,Opérations[],7,0))=INT(((AG$4-$D8)/VLOOKUP($C8,Opérations[],7,0))),$C8&lt;&gt;""),"S",""))),"")</f>
        <v/>
      </c>
      <c r="AH8" s="68" t="str">
        <f ca="1">IFERROR(IF(AND(OR(WEEKDAY(AG$4,2)&gt;5,AG$4=Congés),OR(AG8="x",AG8="S")),AG8,IF(AH$4=$D8,"x",IF(AND(((AH$4-$D8)/VLOOKUP($C8,Opérations[],7,0))=INT(((AH$4-$D8)/VLOOKUP($C8,Opérations[],7,0))),$C8&lt;&gt;""),"S",""))),"")</f>
        <v/>
      </c>
      <c r="AI8" s="68" t="str">
        <f ca="1">IFERROR(IF(AND(OR(WEEKDAY(AH$4,2)&gt;5,AH$4=Congés),OR(AH8="x",AH8="S")),AH8,IF(AI$4=$D8,"x",IF(AND(((AI$4-$D8)/VLOOKUP($C8,Opérations[],7,0))=INT(((AI$4-$D8)/VLOOKUP($C8,Opérations[],7,0))),$C8&lt;&gt;""),"S",""))),"")</f>
        <v/>
      </c>
      <c r="AJ8" s="68" t="str">
        <f ca="1">IFERROR(IF(AND(OR(WEEKDAY(AI$4,2)&gt;5,AI$4=Congés),OR(AI8="x",AI8="S")),AI8,IF(AJ$4=$D8,"x",IF(AND(((AJ$4-$D8)/VLOOKUP($C8,Opérations[],7,0))=INT(((AJ$4-$D8)/VLOOKUP($C8,Opérations[],7,0))),$C8&lt;&gt;""),"S",""))),"")</f>
        <v/>
      </c>
      <c r="AK8" s="68" t="str">
        <f ca="1">IFERROR(IF(AND(OR(WEEKDAY(AJ$4,2)&gt;5,AJ$4=Congés),OR(AJ8="x",AJ8="S")),AJ8,IF(AK$4=$D8,"x",IF(AND(((AK$4-$D8)/VLOOKUP($C8,Opérations[],7,0))=INT(((AK$4-$D8)/VLOOKUP($C8,Opérations[],7,0))),$C8&lt;&gt;""),"S",""))),"")</f>
        <v/>
      </c>
      <c r="AL8" s="68" t="str">
        <f ca="1">IFERROR(IF(AND(OR(WEEKDAY(AK$4,2)&gt;5,AK$4=Congés),OR(AK8="x",AK8="S")),AK8,IF(AL$4=$D8,"x",IF(AND(((AL$4-$D8)/VLOOKUP($C8,Opérations[],7,0))=INT(((AL$4-$D8)/VLOOKUP($C8,Opérations[],7,0))),$C8&lt;&gt;""),"S",""))),"")</f>
        <v/>
      </c>
      <c r="AM8" s="68" t="str">
        <f ca="1">IFERROR(IF(AND(OR(WEEKDAY(AL$4,2)&gt;5,AL$4=Congés),OR(AL8="x",AL8="S")),AL8,IF(AM$4=$D8,"x",IF(AND(((AM$4-$D8)/VLOOKUP($C8,Opérations[],7,0))=INT(((AM$4-$D8)/VLOOKUP($C8,Opérations[],7,0))),$C8&lt;&gt;""),"S",""))),"")</f>
        <v/>
      </c>
      <c r="AN8" s="68" t="str">
        <f ca="1">IFERROR(IF(AND(OR(WEEKDAY(AM$4,2)&gt;5,AM$4=Congés),OR(AM8="x",AM8="S")),AM8,IF(AN$4=$D8,"x",IF(AND(((AN$4-$D8)/VLOOKUP($C8,Opérations[],7,0))=INT(((AN$4-$D8)/VLOOKUP($C8,Opérations[],7,0))),$C8&lt;&gt;""),"S",""))),"")</f>
        <v/>
      </c>
      <c r="AO8" s="68" t="str">
        <f ca="1">IFERROR(IF(AND(OR(WEEKDAY(AN$4,2)&gt;5,AN$4=Congés),OR(AN8="x",AN8="S")),AN8,IF(AO$4=$D8,"x",IF(AND(((AO$4-$D8)/VLOOKUP($C8,Opérations[],7,0))=INT(((AO$4-$D8)/VLOOKUP($C8,Opérations[],7,0))),$C8&lt;&gt;""),"S",""))),"")</f>
        <v/>
      </c>
      <c r="AP8" s="68" t="str">
        <f ca="1">IFERROR(IF(AND(OR(WEEKDAY(AO$4,2)&gt;5,AO$4=Congés),OR(AO8="x",AO8="S")),AO8,IF(AP$4=$D8,"x",IF(AND(((AP$4-$D8)/VLOOKUP($C8,Opérations[],7,0))=INT(((AP$4-$D8)/VLOOKUP($C8,Opérations[],7,0))),$C8&lt;&gt;""),"S",""))),"")</f>
        <v/>
      </c>
      <c r="AQ8" s="68" t="str">
        <f ca="1">IFERROR(IF(AND(OR(WEEKDAY(AP$4,2)&gt;5,AP$4=Congés),OR(AP8="x",AP8="S")),AP8,IF(AQ$4=$D8,"x",IF(AND(((AQ$4-$D8)/VLOOKUP($C8,Opérations[],7,0))=INT(((AQ$4-$D8)/VLOOKUP($C8,Opérations[],7,0))),$C8&lt;&gt;""),"S",""))),"")</f>
        <v/>
      </c>
      <c r="AR8" s="68" t="str">
        <f ca="1">IFERROR(IF(AND(OR(WEEKDAY(AQ$4,2)&gt;5,AQ$4=Congés),OR(AQ8="x",AQ8="S")),AQ8,IF(AR$4=$D8,"x",IF(AND(((AR$4-$D8)/VLOOKUP($C8,Opérations[],7,0))=INT(((AR$4-$D8)/VLOOKUP($C8,Opérations[],7,0))),$C8&lt;&gt;""),"S",""))),"")</f>
        <v/>
      </c>
      <c r="AS8" s="68" t="str">
        <f ca="1">IFERROR(IF(AND(OR(WEEKDAY(AR$4,2)&gt;5,AR$4=Congés),OR(AR8="x",AR8="S")),AR8,IF(AS$4=$D8,"x",IF(AND(((AS$4-$D8)/VLOOKUP($C8,Opérations[],7,0))=INT(((AS$4-$D8)/VLOOKUP($C8,Opérations[],7,0))),$C8&lt;&gt;""),"S",""))),"")</f>
        <v/>
      </c>
      <c r="AT8" s="68" t="str">
        <f ca="1">IFERROR(IF(AND(OR(WEEKDAY(AS$4,2)&gt;5,AS$4=Congés),OR(AS8="x",AS8="S")),AS8,IF(AT$4=$D8,"x",IF(AND(((AT$4-$D8)/VLOOKUP($C8,Opérations[],7,0))=INT(((AT$4-$D8)/VLOOKUP($C8,Opérations[],7,0))),$C8&lt;&gt;""),"S",""))),"")</f>
        <v/>
      </c>
      <c r="AU8" s="68" t="str">
        <f ca="1">IFERROR(IF(AND(OR(WEEKDAY(AT$4,2)&gt;5,AT$4=Congés),OR(AT8="x",AT8="S")),AT8,IF(AU$4=$D8,"x",IF(AND(((AU$4-$D8)/VLOOKUP($C8,Opérations[],7,0))=INT(((AU$4-$D8)/VLOOKUP($C8,Opérations[],7,0))),$C8&lt;&gt;""),"S",""))),"")</f>
        <v/>
      </c>
      <c r="AV8" s="68" t="str">
        <f ca="1">IFERROR(IF(AND(OR(WEEKDAY(AU$4,2)&gt;5,AU$4=Congés),OR(AU8="x",AU8="S")),AU8,IF(AV$4=$D8,"x",IF(AND(((AV$4-$D8)/VLOOKUP($C8,Opérations[],7,0))=INT(((AV$4-$D8)/VLOOKUP($C8,Opérations[],7,0))),$C8&lt;&gt;""),"S",""))),"")</f>
        <v/>
      </c>
      <c r="AW8" s="68" t="str">
        <f ca="1">IFERROR(IF(AND(OR(WEEKDAY(AV$4,2)&gt;5,AV$4=Congés),OR(AV8="x",AV8="S")),AV8,IF(AW$4=$D8,"x",IF(AND(((AW$4-$D8)/VLOOKUP($C8,Opérations[],7,0))=INT(((AW$4-$D8)/VLOOKUP($C8,Opérations[],7,0))),$C8&lt;&gt;""),"S",""))),"")</f>
        <v/>
      </c>
      <c r="AX8" s="68" t="str">
        <f ca="1">IFERROR(IF(AND(OR(WEEKDAY(AW$4,2)&gt;5,AW$4=Congés),OR(AW8="x",AW8="S")),AW8,IF(AX$4=$D8,"x",IF(AND(((AX$4-$D8)/VLOOKUP($C8,Opérations[],7,0))=INT(((AX$4-$D8)/VLOOKUP($C8,Opérations[],7,0))),$C8&lt;&gt;""),"S",""))),"")</f>
        <v/>
      </c>
      <c r="AY8" s="68" t="str">
        <f ca="1">IFERROR(IF(AND(OR(WEEKDAY(AX$4,2)&gt;5,AX$4=Congés),OR(AX8="x",AX8="S")),AX8,IF(AY$4=$D8,"x",IF(AND(((AY$4-$D8)/VLOOKUP($C8,Opérations[],7,0))=INT(((AY$4-$D8)/VLOOKUP($C8,Opérations[],7,0))),$C8&lt;&gt;""),"S",""))),"")</f>
        <v/>
      </c>
      <c r="AZ8" s="68" t="str">
        <f ca="1">IFERROR(IF(AND(OR(WEEKDAY(AY$4,2)&gt;5,AY$4=Congés),OR(AY8="x",AY8="S")),AY8,IF(AZ$4=$D8,"x",IF(AND(((AZ$4-$D8)/VLOOKUP($C8,Opérations[],7,0))=INT(((AZ$4-$D8)/VLOOKUP($C8,Opérations[],7,0))),$C8&lt;&gt;""),"S",""))),"")</f>
        <v/>
      </c>
      <c r="BA8" s="68" t="str">
        <f ca="1">IFERROR(IF(AND(OR(WEEKDAY(AZ$4,2)&gt;5,AZ$4=Congés),OR(AZ8="x",AZ8="S")),AZ8,IF(BA$4=$D8,"x",IF(AND(((BA$4-$D8)/VLOOKUP($C8,Opérations[],7,0))=INT(((BA$4-$D8)/VLOOKUP($C8,Opérations[],7,0))),$C8&lt;&gt;""),"S",""))),"")</f>
        <v/>
      </c>
      <c r="BB8" s="68" t="str">
        <f ca="1">IFERROR(IF(AND(OR(WEEKDAY(BA$4,2)&gt;5,BA$4=Congés),OR(BA8="x",BA8="S")),BA8,IF(BB$4=$D8,"x",IF(AND(((BB$4-$D8)/VLOOKUP($C8,Opérations[],7,0))=INT(((BB$4-$D8)/VLOOKUP($C8,Opérations[],7,0))),$C8&lt;&gt;""),"S",""))),"")</f>
        <v/>
      </c>
      <c r="BC8" s="68" t="str">
        <f ca="1">IFERROR(IF(AND(OR(WEEKDAY(BB$4,2)&gt;5,BB$4=Congés),OR(BB8="x",BB8="S")),BB8,IF(BC$4=$D8,"x",IF(AND(((BC$4-$D8)/VLOOKUP($C8,Opérations[],7,0))=INT(((BC$4-$D8)/VLOOKUP($C8,Opérations[],7,0))),$C8&lt;&gt;""),"S",""))),"")</f>
        <v/>
      </c>
      <c r="BD8" s="68" t="str">
        <f ca="1">IFERROR(IF(AND(OR(WEEKDAY(BC$4,2)&gt;5,BC$4=Congés),OR(BC8="x",BC8="S")),BC8,IF(BD$4=$D8,"x",IF(AND(((BD$4-$D8)/VLOOKUP($C8,Opérations[],7,0))=INT(((BD$4-$D8)/VLOOKUP($C8,Opérations[],7,0))),$C8&lt;&gt;""),"S",""))),"")</f>
        <v/>
      </c>
      <c r="BH8" s="38">
        <v>2</v>
      </c>
      <c r="BI8" s="39" t="s">
        <v>128</v>
      </c>
      <c r="BJ8" s="40" t="s">
        <v>129</v>
      </c>
    </row>
    <row r="9" spans="1:62" x14ac:dyDescent="0.25">
      <c r="C9" s="55" t="s">
        <v>29</v>
      </c>
      <c r="D9" s="33">
        <f>IF(ISBLANK(C9),"",VLOOKUP(C9,Opérations[],2,0))</f>
        <v>0</v>
      </c>
      <c r="F9" s="33"/>
      <c r="G9" s="68" t="str">
        <f ca="1">IFERROR(IF(AND(OR(WEEKDAY(F$4,2)&gt;5,F$4=Congés),OR(F9="x",F9="S")),F9,IF(G$4=$D9,"x",IF(AND(((G$4-$D9)/VLOOKUP($C9,Opérations[],7,0))=INT(((G$4-$D9)/VLOOKUP($C9,Opérations[],7,0))),$C9&lt;&gt;""),"S",""))),"")</f>
        <v/>
      </c>
      <c r="H9" s="68" t="str">
        <f ca="1">IFERROR(IF(AND(OR(WEEKDAY(G$4,2)&gt;5,G$4=Congés),OR(G9="x",G9="S")),G9,IF(H$4=$D9,"x",IF(AND(((H$4-$D9)/VLOOKUP($C9,Opérations[],7,0))=INT(((H$4-$D9)/VLOOKUP($C9,Opérations[],7,0))),$C9&lt;&gt;""),"S",""))),"")</f>
        <v/>
      </c>
      <c r="I9" s="68" t="str">
        <f ca="1">IFERROR(IF(AND(OR(WEEKDAY(H$4,2)&gt;5,H$4=Congés),OR(H9="x",H9="S")),H9,IF(I$4=$D9,"x",IF(AND(((I$4-$D9)/VLOOKUP($C9,Opérations[],7,0))=INT(((I$4-$D9)/VLOOKUP($C9,Opérations[],7,0))),$C9&lt;&gt;""),"S",""))),"")</f>
        <v/>
      </c>
      <c r="J9" s="68" t="str">
        <f ca="1">IFERROR(IF(AND(OR(WEEKDAY(I$4,2)&gt;5,I$4=Congés),OR(I9="x",I9="S")),I9,IF(J$4=$D9,"x",IF(AND(((J$4-$D9)/VLOOKUP($C9,Opérations[],7,0))=INT(((J$4-$D9)/VLOOKUP($C9,Opérations[],7,0))),$C9&lt;&gt;""),"S",""))),"")</f>
        <v/>
      </c>
      <c r="K9" s="68" t="str">
        <f ca="1">IFERROR(IF(AND(OR(WEEKDAY(J$4,2)&gt;5,J$4=Congés),OR(J9="x",J9="S")),J9,IF(K$4=$D9,"x",IF(AND(((K$4-$D9)/VLOOKUP($C9,Opérations[],7,0))=INT(((K$4-$D9)/VLOOKUP($C9,Opérations[],7,0))),$C9&lt;&gt;""),"S",""))),"")</f>
        <v/>
      </c>
      <c r="L9" s="68" t="str">
        <f ca="1">IFERROR(IF(AND(OR(WEEKDAY(K$4,2)&gt;5,K$4=Congés),OR(K9="x",K9="S")),K9,IF(L$4=$D9,"x",IF(AND(((L$4-$D9)/VLOOKUP($C9,Opérations[],7,0))=INT(((L$4-$D9)/VLOOKUP($C9,Opérations[],7,0))),$C9&lt;&gt;""),"S",""))),"")</f>
        <v/>
      </c>
      <c r="M9" s="68" t="str">
        <f ca="1">IFERROR(IF(AND(OR(WEEKDAY(L$4,2)&gt;5,L$4=Congés),OR(L9="x",L9="S")),L9,IF(M$4=$D9,"x",IF(AND(((M$4-$D9)/VLOOKUP($C9,Opérations[],7,0))=INT(((M$4-$D9)/VLOOKUP($C9,Opérations[],7,0))),$C9&lt;&gt;""),"S",""))),"")</f>
        <v/>
      </c>
      <c r="N9" s="68" t="str">
        <f ca="1">IFERROR(IF(AND(OR(WEEKDAY(M$4,2)&gt;5,M$4=Congés),OR(M9="x",M9="S")),M9,IF(N$4=$D9,"x",IF(AND(((N$4-$D9)/VLOOKUP($C9,Opérations[],7,0))=INT(((N$4-$D9)/VLOOKUP($C9,Opérations[],7,0))),$C9&lt;&gt;""),"S",""))),"")</f>
        <v/>
      </c>
      <c r="O9" s="68" t="str">
        <f ca="1">IFERROR(IF(AND(OR(WEEKDAY(N$4,2)&gt;5,N$4=Congés),OR(N9="x",N9="S")),N9,IF(O$4=$D9,"x",IF(AND(((O$4-$D9)/VLOOKUP($C9,Opérations[],7,0))=INT(((O$4-$D9)/VLOOKUP($C9,Opérations[],7,0))),$C9&lt;&gt;""),"S",""))),"")</f>
        <v/>
      </c>
      <c r="P9" s="68" t="str">
        <f ca="1">IFERROR(IF(AND(OR(WEEKDAY(O$4,2)&gt;5,O$4=Congés),OR(O9="x",O9="S")),O9,IF(P$4=$D9,"x",IF(AND(((P$4-$D9)/VLOOKUP($C9,Opérations[],7,0))=INT(((P$4-$D9)/VLOOKUP($C9,Opérations[],7,0))),$C9&lt;&gt;""),"S",""))),"")</f>
        <v/>
      </c>
      <c r="Q9" s="68" t="str">
        <f ca="1">IFERROR(IF(AND(OR(WEEKDAY(P$4,2)&gt;5,P$4=Congés),OR(P9="x",P9="S")),P9,IF(Q$4=$D9,"x",IF(AND(((Q$4-$D9)/VLOOKUP($C9,Opérations[],7,0))=INT(((Q$4-$D9)/VLOOKUP($C9,Opérations[],7,0))),$C9&lt;&gt;""),"S",""))),"")</f>
        <v/>
      </c>
      <c r="R9" s="68" t="str">
        <f ca="1">IFERROR(IF(AND(OR(WEEKDAY(Q$4,2)&gt;5,Q$4=Congés),OR(Q9="x",Q9="S")),Q9,IF(R$4=$D9,"x",IF(AND(((R$4-$D9)/VLOOKUP($C9,Opérations[],7,0))=INT(((R$4-$D9)/VLOOKUP($C9,Opérations[],7,0))),$C9&lt;&gt;""),"S",""))),"")</f>
        <v/>
      </c>
      <c r="S9" s="68" t="str">
        <f ca="1">IFERROR(IF(AND(OR(WEEKDAY(R$4,2)&gt;5,R$4=Congés),OR(R9="x",R9="S")),R9,IF(S$4=$D9,"x",IF(AND(((S$4-$D9)/VLOOKUP($C9,Opérations[],7,0))=INT(((S$4-$D9)/VLOOKUP($C9,Opérations[],7,0))),$C9&lt;&gt;""),"S",""))),"")</f>
        <v/>
      </c>
      <c r="T9" s="68" t="str">
        <f ca="1">IFERROR(IF(AND(OR(WEEKDAY(S$4,2)&gt;5,S$4=Congés),OR(S9="x",S9="S")),S9,IF(T$4=$D9,"x",IF(AND(((T$4-$D9)/VLOOKUP($C9,Opérations[],7,0))=INT(((T$4-$D9)/VLOOKUP($C9,Opérations[],7,0))),$C9&lt;&gt;""),"S",""))),"")</f>
        <v/>
      </c>
      <c r="U9" s="68" t="str">
        <f ca="1">IFERROR(IF(AND(OR(WEEKDAY(T$4,2)&gt;5,T$4=Congés),OR(T9="x",T9="S")),T9,IF(U$4=$D9,"x",IF(AND(((U$4-$D9)/VLOOKUP($C9,Opérations[],7,0))=INT(((U$4-$D9)/VLOOKUP($C9,Opérations[],7,0))),$C9&lt;&gt;""),"S",""))),"")</f>
        <v/>
      </c>
      <c r="V9" s="68" t="str">
        <f ca="1">IFERROR(IF(AND(OR(WEEKDAY(U$4,2)&gt;5,U$4=Congés),OR(U9="x",U9="S")),U9,IF(V$4=$D9,"x",IF(AND(((V$4-$D9)/VLOOKUP($C9,Opérations[],7,0))=INT(((V$4-$D9)/VLOOKUP($C9,Opérations[],7,0))),$C9&lt;&gt;""),"S",""))),"")</f>
        <v/>
      </c>
      <c r="W9" s="68" t="str">
        <f ca="1">IFERROR(IF(AND(OR(WEEKDAY(V$4,2)&gt;5,V$4=Congés),OR(V9="x",V9="S")),V9,IF(W$4=$D9,"x",IF(AND(((W$4-$D9)/VLOOKUP($C9,Opérations[],7,0))=INT(((W$4-$D9)/VLOOKUP($C9,Opérations[],7,0))),$C9&lt;&gt;""),"S",""))),"")</f>
        <v/>
      </c>
      <c r="X9" s="68" t="str">
        <f ca="1">IFERROR(IF(AND(OR(WEEKDAY(W$4,2)&gt;5,W$4=Congés),OR(W9="x",W9="S")),W9,IF(X$4=$D9,"x",IF(AND(((X$4-$D9)/VLOOKUP($C9,Opérations[],7,0))=INT(((X$4-$D9)/VLOOKUP($C9,Opérations[],7,0))),$C9&lt;&gt;""),"S",""))),"")</f>
        <v/>
      </c>
      <c r="Y9" s="68" t="str">
        <f ca="1">IFERROR(IF(AND(OR(WEEKDAY(X$4,2)&gt;5,X$4=Congés),OR(X9="x",X9="S")),X9,IF(Y$4=$D9,"x",IF(AND(((Y$4-$D9)/VLOOKUP($C9,Opérations[],7,0))=INT(((Y$4-$D9)/VLOOKUP($C9,Opérations[],7,0))),$C9&lt;&gt;""),"S",""))),"")</f>
        <v/>
      </c>
      <c r="Z9" s="68" t="str">
        <f ca="1">IFERROR(IF(AND(OR(WEEKDAY(Y$4,2)&gt;5,Y$4=Congés),OR(Y9="x",Y9="S")),Y9,IF(Z$4=$D9,"x",IF(AND(((Z$4-$D9)/VLOOKUP($C9,Opérations[],7,0))=INT(((Z$4-$D9)/VLOOKUP($C9,Opérations[],7,0))),$C9&lt;&gt;""),"S",""))),"")</f>
        <v/>
      </c>
      <c r="AA9" s="68" t="str">
        <f ca="1">IFERROR(IF(AND(OR(WEEKDAY(Z$4,2)&gt;5,Z$4=Congés),OR(Z9="x",Z9="S")),Z9,IF(AA$4=$D9,"x",IF(AND(((AA$4-$D9)/VLOOKUP($C9,Opérations[],7,0))=INT(((AA$4-$D9)/VLOOKUP($C9,Opérations[],7,0))),$C9&lt;&gt;""),"S",""))),"")</f>
        <v/>
      </c>
      <c r="AB9" s="68" t="str">
        <f ca="1">IFERROR(IF(AND(OR(WEEKDAY(AA$4,2)&gt;5,AA$4=Congés),OR(AA9="x",AA9="S")),AA9,IF(AB$4=$D9,"x",IF(AND(((AB$4-$D9)/VLOOKUP($C9,Opérations[],7,0))=INT(((AB$4-$D9)/VLOOKUP($C9,Opérations[],7,0))),$C9&lt;&gt;""),"S",""))),"")</f>
        <v/>
      </c>
      <c r="AC9" s="68" t="str">
        <f ca="1">IFERROR(IF(AND(OR(WEEKDAY(AB$4,2)&gt;5,AB$4=Congés),OR(AB9="x",AB9="S")),AB9,IF(AC$4=$D9,"x",IF(AND(((AC$4-$D9)/VLOOKUP($C9,Opérations[],7,0))=INT(((AC$4-$D9)/VLOOKUP($C9,Opérations[],7,0))),$C9&lt;&gt;""),"S",""))),"")</f>
        <v/>
      </c>
      <c r="AD9" s="68" t="str">
        <f ca="1">IFERROR(IF(AND(OR(WEEKDAY(AC$4,2)&gt;5,AC$4=Congés),OR(AC9="x",AC9="S")),AC9,IF(AD$4=$D9,"x",IF(AND(((AD$4-$D9)/VLOOKUP($C9,Opérations[],7,0))=INT(((AD$4-$D9)/VLOOKUP($C9,Opérations[],7,0))),$C9&lt;&gt;""),"S",""))),"")</f>
        <v/>
      </c>
      <c r="AE9" s="68" t="str">
        <f ca="1">IFERROR(IF(AND(OR(WEEKDAY(AD$4,2)&gt;5,AD$4=Congés),OR(AD9="x",AD9="S")),AD9,IF(AE$4=$D9,"x",IF(AND(((AE$4-$D9)/VLOOKUP($C9,Opérations[],7,0))=INT(((AE$4-$D9)/VLOOKUP($C9,Opérations[],7,0))),$C9&lt;&gt;""),"S",""))),"")</f>
        <v/>
      </c>
      <c r="AF9" s="68" t="str">
        <f ca="1">IFERROR(IF(AND(OR(WEEKDAY(AE$4,2)&gt;5,AE$4=Congés),OR(AE9="x",AE9="S")),AE9,IF(AF$4=$D9,"x",IF(AND(((AF$4-$D9)/VLOOKUP($C9,Opérations[],7,0))=INT(((AF$4-$D9)/VLOOKUP($C9,Opérations[],7,0))),$C9&lt;&gt;""),"S",""))),"")</f>
        <v/>
      </c>
      <c r="AG9" s="68" t="str">
        <f ca="1">IFERROR(IF(AND(OR(WEEKDAY(AF$4,2)&gt;5,AF$4=Congés),OR(AF9="x",AF9="S")),AF9,IF(AG$4=$D9,"x",IF(AND(((AG$4-$D9)/VLOOKUP($C9,Opérations[],7,0))=INT(((AG$4-$D9)/VLOOKUP($C9,Opérations[],7,0))),$C9&lt;&gt;""),"S",""))),"")</f>
        <v/>
      </c>
      <c r="AH9" s="68" t="str">
        <f ca="1">IFERROR(IF(AND(OR(WEEKDAY(AG$4,2)&gt;5,AG$4=Congés),OR(AG9="x",AG9="S")),AG9,IF(AH$4=$D9,"x",IF(AND(((AH$4-$D9)/VLOOKUP($C9,Opérations[],7,0))=INT(((AH$4-$D9)/VLOOKUP($C9,Opérations[],7,0))),$C9&lt;&gt;""),"S",""))),"")</f>
        <v/>
      </c>
      <c r="AI9" s="68" t="str">
        <f ca="1">IFERROR(IF(AND(OR(WEEKDAY(AH$4,2)&gt;5,AH$4=Congés),OR(AH9="x",AH9="S")),AH9,IF(AI$4=$D9,"x",IF(AND(((AI$4-$D9)/VLOOKUP($C9,Opérations[],7,0))=INT(((AI$4-$D9)/VLOOKUP($C9,Opérations[],7,0))),$C9&lt;&gt;""),"S",""))),"")</f>
        <v/>
      </c>
      <c r="AJ9" s="68" t="str">
        <f ca="1">IFERROR(IF(AND(OR(WEEKDAY(AI$4,2)&gt;5,AI$4=Congés),OR(AI9="x",AI9="S")),AI9,IF(AJ$4=$D9,"x",IF(AND(((AJ$4-$D9)/VLOOKUP($C9,Opérations[],7,0))=INT(((AJ$4-$D9)/VLOOKUP($C9,Opérations[],7,0))),$C9&lt;&gt;""),"S",""))),"")</f>
        <v/>
      </c>
      <c r="AK9" s="68" t="str">
        <f ca="1">IFERROR(IF(AND(OR(WEEKDAY(AJ$4,2)&gt;5,AJ$4=Congés),OR(AJ9="x",AJ9="S")),AJ9,IF(AK$4=$D9,"x",IF(AND(((AK$4-$D9)/VLOOKUP($C9,Opérations[],7,0))=INT(((AK$4-$D9)/VLOOKUP($C9,Opérations[],7,0))),$C9&lt;&gt;""),"S",""))),"")</f>
        <v/>
      </c>
      <c r="AL9" s="68" t="str">
        <f ca="1">IFERROR(IF(AND(OR(WEEKDAY(AK$4,2)&gt;5,AK$4=Congés),OR(AK9="x",AK9="S")),AK9,IF(AL$4=$D9,"x",IF(AND(((AL$4-$D9)/VLOOKUP($C9,Opérations[],7,0))=INT(((AL$4-$D9)/VLOOKUP($C9,Opérations[],7,0))),$C9&lt;&gt;""),"S",""))),"")</f>
        <v/>
      </c>
      <c r="AM9" s="68" t="str">
        <f ca="1">IFERROR(IF(AND(OR(WEEKDAY(AL$4,2)&gt;5,AL$4=Congés),OR(AL9="x",AL9="S")),AL9,IF(AM$4=$D9,"x",IF(AND(((AM$4-$D9)/VLOOKUP($C9,Opérations[],7,0))=INT(((AM$4-$D9)/VLOOKUP($C9,Opérations[],7,0))),$C9&lt;&gt;""),"S",""))),"")</f>
        <v/>
      </c>
      <c r="AN9" s="68" t="str">
        <f ca="1">IFERROR(IF(AND(OR(WEEKDAY(AM$4,2)&gt;5,AM$4=Congés),OR(AM9="x",AM9="S")),AM9,IF(AN$4=$D9,"x",IF(AND(((AN$4-$D9)/VLOOKUP($C9,Opérations[],7,0))=INT(((AN$4-$D9)/VLOOKUP($C9,Opérations[],7,0))),$C9&lt;&gt;""),"S",""))),"")</f>
        <v/>
      </c>
      <c r="AO9" s="68" t="str">
        <f ca="1">IFERROR(IF(AND(OR(WEEKDAY(AN$4,2)&gt;5,AN$4=Congés),OR(AN9="x",AN9="S")),AN9,IF(AO$4=$D9,"x",IF(AND(((AO$4-$D9)/VLOOKUP($C9,Opérations[],7,0))=INT(((AO$4-$D9)/VLOOKUP($C9,Opérations[],7,0))),$C9&lt;&gt;""),"S",""))),"")</f>
        <v/>
      </c>
      <c r="AP9" s="68" t="str">
        <f ca="1">IFERROR(IF(AND(OR(WEEKDAY(AO$4,2)&gt;5,AO$4=Congés),OR(AO9="x",AO9="S")),AO9,IF(AP$4=$D9,"x",IF(AND(((AP$4-$D9)/VLOOKUP($C9,Opérations[],7,0))=INT(((AP$4-$D9)/VLOOKUP($C9,Opérations[],7,0))),$C9&lt;&gt;""),"S",""))),"")</f>
        <v/>
      </c>
      <c r="AQ9" s="68" t="str">
        <f ca="1">IFERROR(IF(AND(OR(WEEKDAY(AP$4,2)&gt;5,AP$4=Congés),OR(AP9="x",AP9="S")),AP9,IF(AQ$4=$D9,"x",IF(AND(((AQ$4-$D9)/VLOOKUP($C9,Opérations[],7,0))=INT(((AQ$4-$D9)/VLOOKUP($C9,Opérations[],7,0))),$C9&lt;&gt;""),"S",""))),"")</f>
        <v/>
      </c>
      <c r="AR9" s="68" t="str">
        <f ca="1">IFERROR(IF(AND(OR(WEEKDAY(AQ$4,2)&gt;5,AQ$4=Congés),OR(AQ9="x",AQ9="S")),AQ9,IF(AR$4=$D9,"x",IF(AND(((AR$4-$D9)/VLOOKUP($C9,Opérations[],7,0))=INT(((AR$4-$D9)/VLOOKUP($C9,Opérations[],7,0))),$C9&lt;&gt;""),"S",""))),"")</f>
        <v/>
      </c>
      <c r="AS9" s="68" t="str">
        <f ca="1">IFERROR(IF(AND(OR(WEEKDAY(AR$4,2)&gt;5,AR$4=Congés),OR(AR9="x",AR9="S")),AR9,IF(AS$4=$D9,"x",IF(AND(((AS$4-$D9)/VLOOKUP($C9,Opérations[],7,0))=INT(((AS$4-$D9)/VLOOKUP($C9,Opérations[],7,0))),$C9&lt;&gt;""),"S",""))),"")</f>
        <v/>
      </c>
      <c r="AT9" s="68" t="str">
        <f ca="1">IFERROR(IF(AND(OR(WEEKDAY(AS$4,2)&gt;5,AS$4=Congés),OR(AS9="x",AS9="S")),AS9,IF(AT$4=$D9,"x",IF(AND(((AT$4-$D9)/VLOOKUP($C9,Opérations[],7,0))=INT(((AT$4-$D9)/VLOOKUP($C9,Opérations[],7,0))),$C9&lt;&gt;""),"S",""))),"")</f>
        <v/>
      </c>
      <c r="AU9" s="68" t="str">
        <f ca="1">IFERROR(IF(AND(OR(WEEKDAY(AT$4,2)&gt;5,AT$4=Congés),OR(AT9="x",AT9="S")),AT9,IF(AU$4=$D9,"x",IF(AND(((AU$4-$D9)/VLOOKUP($C9,Opérations[],7,0))=INT(((AU$4-$D9)/VLOOKUP($C9,Opérations[],7,0))),$C9&lt;&gt;""),"S",""))),"")</f>
        <v/>
      </c>
      <c r="AV9" s="68" t="str">
        <f ca="1">IFERROR(IF(AND(OR(WEEKDAY(AU$4,2)&gt;5,AU$4=Congés),OR(AU9="x",AU9="S")),AU9,IF(AV$4=$D9,"x",IF(AND(((AV$4-$D9)/VLOOKUP($C9,Opérations[],7,0))=INT(((AV$4-$D9)/VLOOKUP($C9,Opérations[],7,0))),$C9&lt;&gt;""),"S",""))),"")</f>
        <v/>
      </c>
      <c r="AW9" s="68" t="str">
        <f ca="1">IFERROR(IF(AND(OR(WEEKDAY(AV$4,2)&gt;5,AV$4=Congés),OR(AV9="x",AV9="S")),AV9,IF(AW$4=$D9,"x",IF(AND(((AW$4-$D9)/VLOOKUP($C9,Opérations[],7,0))=INT(((AW$4-$D9)/VLOOKUP($C9,Opérations[],7,0))),$C9&lt;&gt;""),"S",""))),"")</f>
        <v/>
      </c>
      <c r="AX9" s="68" t="str">
        <f ca="1">IFERROR(IF(AND(OR(WEEKDAY(AW$4,2)&gt;5,AW$4=Congés),OR(AW9="x",AW9="S")),AW9,IF(AX$4=$D9,"x",IF(AND(((AX$4-$D9)/VLOOKUP($C9,Opérations[],7,0))=INT(((AX$4-$D9)/VLOOKUP($C9,Opérations[],7,0))),$C9&lt;&gt;""),"S",""))),"")</f>
        <v/>
      </c>
      <c r="AY9" s="68" t="str">
        <f ca="1">IFERROR(IF(AND(OR(WEEKDAY(AX$4,2)&gt;5,AX$4=Congés),OR(AX9="x",AX9="S")),AX9,IF(AY$4=$D9,"x",IF(AND(((AY$4-$D9)/VLOOKUP($C9,Opérations[],7,0))=INT(((AY$4-$D9)/VLOOKUP($C9,Opérations[],7,0))),$C9&lt;&gt;""),"S",""))),"")</f>
        <v/>
      </c>
      <c r="AZ9" s="68" t="str">
        <f ca="1">IFERROR(IF(AND(OR(WEEKDAY(AY$4,2)&gt;5,AY$4=Congés),OR(AY9="x",AY9="S")),AY9,IF(AZ$4=$D9,"x",IF(AND(((AZ$4-$D9)/VLOOKUP($C9,Opérations[],7,0))=INT(((AZ$4-$D9)/VLOOKUP($C9,Opérations[],7,0))),$C9&lt;&gt;""),"S",""))),"")</f>
        <v/>
      </c>
      <c r="BA9" s="68" t="str">
        <f ca="1">IFERROR(IF(AND(OR(WEEKDAY(AZ$4,2)&gt;5,AZ$4=Congés),OR(AZ9="x",AZ9="S")),AZ9,IF(BA$4=$D9,"x",IF(AND(((BA$4-$D9)/VLOOKUP($C9,Opérations[],7,0))=INT(((BA$4-$D9)/VLOOKUP($C9,Opérations[],7,0))),$C9&lt;&gt;""),"S",""))),"")</f>
        <v/>
      </c>
      <c r="BB9" s="68" t="str">
        <f ca="1">IFERROR(IF(AND(OR(WEEKDAY(BA$4,2)&gt;5,BA$4=Congés),OR(BA9="x",BA9="S")),BA9,IF(BB$4=$D9,"x",IF(AND(((BB$4-$D9)/VLOOKUP($C9,Opérations[],7,0))=INT(((BB$4-$D9)/VLOOKUP($C9,Opérations[],7,0))),$C9&lt;&gt;""),"S",""))),"")</f>
        <v/>
      </c>
      <c r="BC9" s="68" t="str">
        <f ca="1">IFERROR(IF(AND(OR(WEEKDAY(BB$4,2)&gt;5,BB$4=Congés),OR(BB9="x",BB9="S")),BB9,IF(BC$4=$D9,"x",IF(AND(((BC$4-$D9)/VLOOKUP($C9,Opérations[],7,0))=INT(((BC$4-$D9)/VLOOKUP($C9,Opérations[],7,0))),$C9&lt;&gt;""),"S",""))),"")</f>
        <v/>
      </c>
      <c r="BD9" s="68" t="str">
        <f ca="1">IFERROR(IF(AND(OR(WEEKDAY(BC$4,2)&gt;5,BC$4=Congés),OR(BC9="x",BC9="S")),BC9,IF(BD$4=$D9,"x",IF(AND(((BD$4-$D9)/VLOOKUP($C9,Opérations[],7,0))=INT(((BD$4-$D9)/VLOOKUP($C9,Opérations[],7,0))),$C9&lt;&gt;""),"S",""))),"")</f>
        <v/>
      </c>
      <c r="BH9" s="38">
        <v>3</v>
      </c>
      <c r="BI9" s="39" t="s">
        <v>130</v>
      </c>
      <c r="BJ9" s="40" t="s">
        <v>131</v>
      </c>
    </row>
    <row r="10" spans="1:62" x14ac:dyDescent="0.25">
      <c r="C10" s="53" t="s">
        <v>30</v>
      </c>
      <c r="D10" s="33">
        <f>IF(ISBLANK(C10),"",VLOOKUP(C10,Opérations[],2,0))</f>
        <v>0</v>
      </c>
      <c r="F10" s="33"/>
      <c r="G10" s="68" t="str">
        <f ca="1">IFERROR(IF(AND(OR(WEEKDAY(F$4,2)&gt;5,F$4=Congés),OR(F10="x",F10="S")),F10,IF(G$4=$D10,"x",IF(AND(((G$4-$D10)/VLOOKUP($C10,Opérations[],7,0))=INT(((G$4-$D10)/VLOOKUP($C10,Opérations[],7,0))),$C10&lt;&gt;""),"S",""))),"")</f>
        <v/>
      </c>
      <c r="H10" s="68" t="str">
        <f ca="1">IFERROR(IF(AND(OR(WEEKDAY(G$4,2)&gt;5,G$4=Congés),OR(G10="x",G10="S")),G10,IF(H$4=$D10,"x",IF(AND(((H$4-$D10)/VLOOKUP($C10,Opérations[],7,0))=INT(((H$4-$D10)/VLOOKUP($C10,Opérations[],7,0))),$C10&lt;&gt;""),"S",""))),"")</f>
        <v/>
      </c>
      <c r="I10" s="68" t="str">
        <f ca="1">IFERROR(IF(AND(OR(WEEKDAY(H$4,2)&gt;5,H$4=Congés),OR(H10="x",H10="S")),H10,IF(I$4=$D10,"x",IF(AND(((I$4-$D10)/VLOOKUP($C10,Opérations[],7,0))=INT(((I$4-$D10)/VLOOKUP($C10,Opérations[],7,0))),$C10&lt;&gt;""),"S",""))),"")</f>
        <v/>
      </c>
      <c r="J10" s="68" t="str">
        <f ca="1">IFERROR(IF(AND(OR(WEEKDAY(I$4,2)&gt;5,I$4=Congés),OR(I10="x",I10="S")),I10,IF(J$4=$D10,"x",IF(AND(((J$4-$D10)/VLOOKUP($C10,Opérations[],7,0))=INT(((J$4-$D10)/VLOOKUP($C10,Opérations[],7,0))),$C10&lt;&gt;""),"S",""))),"")</f>
        <v/>
      </c>
      <c r="K10" s="68" t="str">
        <f ca="1">IFERROR(IF(AND(OR(WEEKDAY(J$4,2)&gt;5,J$4=Congés),OR(J10="x",J10="S")),J10,IF(K$4=$D10,"x",IF(AND(((K$4-$D10)/VLOOKUP($C10,Opérations[],7,0))=INT(((K$4-$D10)/VLOOKUP($C10,Opérations[],7,0))),$C10&lt;&gt;""),"S",""))),"")</f>
        <v/>
      </c>
      <c r="L10" s="68" t="str">
        <f ca="1">IFERROR(IF(AND(OR(WEEKDAY(K$4,2)&gt;5,K$4=Congés),OR(K10="x",K10="S")),K10,IF(L$4=$D10,"x",IF(AND(((L$4-$D10)/VLOOKUP($C10,Opérations[],7,0))=INT(((L$4-$D10)/VLOOKUP($C10,Opérations[],7,0))),$C10&lt;&gt;""),"S",""))),"")</f>
        <v/>
      </c>
      <c r="M10" s="68" t="str">
        <f ca="1">IFERROR(IF(AND(OR(WEEKDAY(L$4,2)&gt;5,L$4=Congés),OR(L10="x",L10="S")),L10,IF(M$4=$D10,"x",IF(AND(((M$4-$D10)/VLOOKUP($C10,Opérations[],7,0))=INT(((M$4-$D10)/VLOOKUP($C10,Opérations[],7,0))),$C10&lt;&gt;""),"S",""))),"")</f>
        <v/>
      </c>
      <c r="N10" s="68" t="str">
        <f ca="1">IFERROR(IF(AND(OR(WEEKDAY(M$4,2)&gt;5,M$4=Congés),OR(M10="x",M10="S")),M10,IF(N$4=$D10,"x",IF(AND(((N$4-$D10)/VLOOKUP($C10,Opérations[],7,0))=INT(((N$4-$D10)/VLOOKUP($C10,Opérations[],7,0))),$C10&lt;&gt;""),"S",""))),"")</f>
        <v/>
      </c>
      <c r="O10" s="68" t="str">
        <f ca="1">IFERROR(IF(AND(OR(WEEKDAY(N$4,2)&gt;5,N$4=Congés),OR(N10="x",N10="S")),N10,IF(O$4=$D10,"x",IF(AND(((O$4-$D10)/VLOOKUP($C10,Opérations[],7,0))=INT(((O$4-$D10)/VLOOKUP($C10,Opérations[],7,0))),$C10&lt;&gt;""),"S",""))),"")</f>
        <v/>
      </c>
      <c r="P10" s="68" t="str">
        <f ca="1">IFERROR(IF(AND(OR(WEEKDAY(O$4,2)&gt;5,O$4=Congés),OR(O10="x",O10="S")),O10,IF(P$4=$D10,"x",IF(AND(((P$4-$D10)/VLOOKUP($C10,Opérations[],7,0))=INT(((P$4-$D10)/VLOOKUP($C10,Opérations[],7,0))),$C10&lt;&gt;""),"S",""))),"")</f>
        <v/>
      </c>
      <c r="Q10" s="68" t="str">
        <f ca="1">IFERROR(IF(AND(OR(WEEKDAY(P$4,2)&gt;5,P$4=Congés),OR(P10="x",P10="S")),P10,IF(Q$4=$D10,"x",IF(AND(((Q$4-$D10)/VLOOKUP($C10,Opérations[],7,0))=INT(((Q$4-$D10)/VLOOKUP($C10,Opérations[],7,0))),$C10&lt;&gt;""),"S",""))),"")</f>
        <v/>
      </c>
      <c r="R10" s="68" t="str">
        <f ca="1">IFERROR(IF(AND(OR(WEEKDAY(Q$4,2)&gt;5,Q$4=Congés),OR(Q10="x",Q10="S")),Q10,IF(R$4=$D10,"x",IF(AND(((R$4-$D10)/VLOOKUP($C10,Opérations[],7,0))=INT(((R$4-$D10)/VLOOKUP($C10,Opérations[],7,0))),$C10&lt;&gt;""),"S",""))),"")</f>
        <v/>
      </c>
      <c r="S10" s="68" t="str">
        <f ca="1">IFERROR(IF(AND(OR(WEEKDAY(R$4,2)&gt;5,R$4=Congés),OR(R10="x",R10="S")),R10,IF(S$4=$D10,"x",IF(AND(((S$4-$D10)/VLOOKUP($C10,Opérations[],7,0))=INT(((S$4-$D10)/VLOOKUP($C10,Opérations[],7,0))),$C10&lt;&gt;""),"S",""))),"")</f>
        <v/>
      </c>
      <c r="T10" s="68" t="str">
        <f ca="1">IFERROR(IF(AND(OR(WEEKDAY(S$4,2)&gt;5,S$4=Congés),OR(S10="x",S10="S")),S10,IF(T$4=$D10,"x",IF(AND(((T$4-$D10)/VLOOKUP($C10,Opérations[],7,0))=INT(((T$4-$D10)/VLOOKUP($C10,Opérations[],7,0))),$C10&lt;&gt;""),"S",""))),"")</f>
        <v/>
      </c>
      <c r="U10" s="68" t="str">
        <f ca="1">IFERROR(IF(AND(OR(WEEKDAY(T$4,2)&gt;5,T$4=Congés),OR(T10="x",T10="S")),T10,IF(U$4=$D10,"x",IF(AND(((U$4-$D10)/VLOOKUP($C10,Opérations[],7,0))=INT(((U$4-$D10)/VLOOKUP($C10,Opérations[],7,0))),$C10&lt;&gt;""),"S",""))),"")</f>
        <v/>
      </c>
      <c r="V10" s="68" t="str">
        <f ca="1">IFERROR(IF(AND(OR(WEEKDAY(U$4,2)&gt;5,U$4=Congés),OR(U10="x",U10="S")),U10,IF(V$4=$D10,"x",IF(AND(((V$4-$D10)/VLOOKUP($C10,Opérations[],7,0))=INT(((V$4-$D10)/VLOOKUP($C10,Opérations[],7,0))),$C10&lt;&gt;""),"S",""))),"")</f>
        <v/>
      </c>
      <c r="W10" s="68" t="str">
        <f ca="1">IFERROR(IF(AND(OR(WEEKDAY(V$4,2)&gt;5,V$4=Congés),OR(V10="x",V10="S")),V10,IF(W$4=$D10,"x",IF(AND(((W$4-$D10)/VLOOKUP($C10,Opérations[],7,0))=INT(((W$4-$D10)/VLOOKUP($C10,Opérations[],7,0))),$C10&lt;&gt;""),"S",""))),"")</f>
        <v/>
      </c>
      <c r="X10" s="68" t="str">
        <f ca="1">IFERROR(IF(AND(OR(WEEKDAY(W$4,2)&gt;5,W$4=Congés),OR(W10="x",W10="S")),W10,IF(X$4=$D10,"x",IF(AND(((X$4-$D10)/VLOOKUP($C10,Opérations[],7,0))=INT(((X$4-$D10)/VLOOKUP($C10,Opérations[],7,0))),$C10&lt;&gt;""),"S",""))),"")</f>
        <v/>
      </c>
      <c r="Y10" s="68" t="str">
        <f ca="1">IFERROR(IF(AND(OR(WEEKDAY(X$4,2)&gt;5,X$4=Congés),OR(X10="x",X10="S")),X10,IF(Y$4=$D10,"x",IF(AND(((Y$4-$D10)/VLOOKUP($C10,Opérations[],7,0))=INT(((Y$4-$D10)/VLOOKUP($C10,Opérations[],7,0))),$C10&lt;&gt;""),"S",""))),"")</f>
        <v/>
      </c>
      <c r="Z10" s="68" t="str">
        <f ca="1">IFERROR(IF(AND(OR(WEEKDAY(Y$4,2)&gt;5,Y$4=Congés),OR(Y10="x",Y10="S")),Y10,IF(Z$4=$D10,"x",IF(AND(((Z$4-$D10)/VLOOKUP($C10,Opérations[],7,0))=INT(((Z$4-$D10)/VLOOKUP($C10,Opérations[],7,0))),$C10&lt;&gt;""),"S",""))),"")</f>
        <v/>
      </c>
      <c r="AA10" s="68" t="str">
        <f ca="1">IFERROR(IF(AND(OR(WEEKDAY(Z$4,2)&gt;5,Z$4=Congés),OR(Z10="x",Z10="S")),Z10,IF(AA$4=$D10,"x",IF(AND(((AA$4-$D10)/VLOOKUP($C10,Opérations[],7,0))=INT(((AA$4-$D10)/VLOOKUP($C10,Opérations[],7,0))),$C10&lt;&gt;""),"S",""))),"")</f>
        <v/>
      </c>
      <c r="AB10" s="68" t="str">
        <f ca="1">IFERROR(IF(AND(OR(WEEKDAY(AA$4,2)&gt;5,AA$4=Congés),OR(AA10="x",AA10="S")),AA10,IF(AB$4=$D10,"x",IF(AND(((AB$4-$D10)/VLOOKUP($C10,Opérations[],7,0))=INT(((AB$4-$D10)/VLOOKUP($C10,Opérations[],7,0))),$C10&lt;&gt;""),"S",""))),"")</f>
        <v/>
      </c>
      <c r="AC10" s="68" t="str">
        <f ca="1">IFERROR(IF(AND(OR(WEEKDAY(AB$4,2)&gt;5,AB$4=Congés),OR(AB10="x",AB10="S")),AB10,IF(AC$4=$D10,"x",IF(AND(((AC$4-$D10)/VLOOKUP($C10,Opérations[],7,0))=INT(((AC$4-$D10)/VLOOKUP($C10,Opérations[],7,0))),$C10&lt;&gt;""),"S",""))),"")</f>
        <v/>
      </c>
      <c r="AD10" s="68" t="str">
        <f ca="1">IFERROR(IF(AND(OR(WEEKDAY(AC$4,2)&gt;5,AC$4=Congés),OR(AC10="x",AC10="S")),AC10,IF(AD$4=$D10,"x",IF(AND(((AD$4-$D10)/VLOOKUP($C10,Opérations[],7,0))=INT(((AD$4-$D10)/VLOOKUP($C10,Opérations[],7,0))),$C10&lt;&gt;""),"S",""))),"")</f>
        <v/>
      </c>
      <c r="AE10" s="68" t="str">
        <f ca="1">IFERROR(IF(AND(OR(WEEKDAY(AD$4,2)&gt;5,AD$4=Congés),OR(AD10="x",AD10="S")),AD10,IF(AE$4=$D10,"x",IF(AND(((AE$4-$D10)/VLOOKUP($C10,Opérations[],7,0))=INT(((AE$4-$D10)/VLOOKUP($C10,Opérations[],7,0))),$C10&lt;&gt;""),"S",""))),"")</f>
        <v/>
      </c>
      <c r="AF10" s="68" t="str">
        <f ca="1">IFERROR(IF(AND(OR(WEEKDAY(AE$4,2)&gt;5,AE$4=Congés),OR(AE10="x",AE10="S")),AE10,IF(AF$4=$D10,"x",IF(AND(((AF$4-$D10)/VLOOKUP($C10,Opérations[],7,0))=INT(((AF$4-$D10)/VLOOKUP($C10,Opérations[],7,0))),$C10&lt;&gt;""),"S",""))),"")</f>
        <v/>
      </c>
      <c r="AG10" s="68" t="str">
        <f ca="1">IFERROR(IF(AND(OR(WEEKDAY(AF$4,2)&gt;5,AF$4=Congés),OR(AF10="x",AF10="S")),AF10,IF(AG$4=$D10,"x",IF(AND(((AG$4-$D10)/VLOOKUP($C10,Opérations[],7,0))=INT(((AG$4-$D10)/VLOOKUP($C10,Opérations[],7,0))),$C10&lt;&gt;""),"S",""))),"")</f>
        <v/>
      </c>
      <c r="AH10" s="68" t="str">
        <f ca="1">IFERROR(IF(AND(OR(WEEKDAY(AG$4,2)&gt;5,AG$4=Congés),OR(AG10="x",AG10="S")),AG10,IF(AH$4=$D10,"x",IF(AND(((AH$4-$D10)/VLOOKUP($C10,Opérations[],7,0))=INT(((AH$4-$D10)/VLOOKUP($C10,Opérations[],7,0))),$C10&lt;&gt;""),"S",""))),"")</f>
        <v/>
      </c>
      <c r="AI10" s="68" t="str">
        <f ca="1">IFERROR(IF(AND(OR(WEEKDAY(AH$4,2)&gt;5,AH$4=Congés),OR(AH10="x",AH10="S")),AH10,IF(AI$4=$D10,"x",IF(AND(((AI$4-$D10)/VLOOKUP($C10,Opérations[],7,0))=INT(((AI$4-$D10)/VLOOKUP($C10,Opérations[],7,0))),$C10&lt;&gt;""),"S",""))),"")</f>
        <v/>
      </c>
      <c r="AJ10" s="68" t="str">
        <f ca="1">IFERROR(IF(AND(OR(WEEKDAY(AI$4,2)&gt;5,AI$4=Congés),OR(AI10="x",AI10="S")),AI10,IF(AJ$4=$D10,"x",IF(AND(((AJ$4-$D10)/VLOOKUP($C10,Opérations[],7,0))=INT(((AJ$4-$D10)/VLOOKUP($C10,Opérations[],7,0))),$C10&lt;&gt;""),"S",""))),"")</f>
        <v/>
      </c>
      <c r="AK10" s="68" t="str">
        <f ca="1">IFERROR(IF(AND(OR(WEEKDAY(AJ$4,2)&gt;5,AJ$4=Congés),OR(AJ10="x",AJ10="S")),AJ10,IF(AK$4=$D10,"x",IF(AND(((AK$4-$D10)/VLOOKUP($C10,Opérations[],7,0))=INT(((AK$4-$D10)/VLOOKUP($C10,Opérations[],7,0))),$C10&lt;&gt;""),"S",""))),"")</f>
        <v/>
      </c>
      <c r="AL10" s="68" t="str">
        <f ca="1">IFERROR(IF(AND(OR(WEEKDAY(AK$4,2)&gt;5,AK$4=Congés),OR(AK10="x",AK10="S")),AK10,IF(AL$4=$D10,"x",IF(AND(((AL$4-$D10)/VLOOKUP($C10,Opérations[],7,0))=INT(((AL$4-$D10)/VLOOKUP($C10,Opérations[],7,0))),$C10&lt;&gt;""),"S",""))),"")</f>
        <v/>
      </c>
      <c r="AM10" s="68" t="str">
        <f ca="1">IFERROR(IF(AND(OR(WEEKDAY(AL$4,2)&gt;5,AL$4=Congés),OR(AL10="x",AL10="S")),AL10,IF(AM$4=$D10,"x",IF(AND(((AM$4-$D10)/VLOOKUP($C10,Opérations[],7,0))=INT(((AM$4-$D10)/VLOOKUP($C10,Opérations[],7,0))),$C10&lt;&gt;""),"S",""))),"")</f>
        <v/>
      </c>
      <c r="AN10" s="68" t="str">
        <f ca="1">IFERROR(IF(AND(OR(WEEKDAY(AM$4,2)&gt;5,AM$4=Congés),OR(AM10="x",AM10="S")),AM10,IF(AN$4=$D10,"x",IF(AND(((AN$4-$D10)/VLOOKUP($C10,Opérations[],7,0))=INT(((AN$4-$D10)/VLOOKUP($C10,Opérations[],7,0))),$C10&lt;&gt;""),"S",""))),"")</f>
        <v/>
      </c>
      <c r="AO10" s="68" t="str">
        <f ca="1">IFERROR(IF(AND(OR(WEEKDAY(AN$4,2)&gt;5,AN$4=Congés),OR(AN10="x",AN10="S")),AN10,IF(AO$4=$D10,"x",IF(AND(((AO$4-$D10)/VLOOKUP($C10,Opérations[],7,0))=INT(((AO$4-$D10)/VLOOKUP($C10,Opérations[],7,0))),$C10&lt;&gt;""),"S",""))),"")</f>
        <v/>
      </c>
      <c r="AP10" s="68" t="str">
        <f ca="1">IFERROR(IF(AND(OR(WEEKDAY(AO$4,2)&gt;5,AO$4=Congés),OR(AO10="x",AO10="S")),AO10,IF(AP$4=$D10,"x",IF(AND(((AP$4-$D10)/VLOOKUP($C10,Opérations[],7,0))=INT(((AP$4-$D10)/VLOOKUP($C10,Opérations[],7,0))),$C10&lt;&gt;""),"S",""))),"")</f>
        <v/>
      </c>
      <c r="AQ10" s="68" t="str">
        <f ca="1">IFERROR(IF(AND(OR(WEEKDAY(AP$4,2)&gt;5,AP$4=Congés),OR(AP10="x",AP10="S")),AP10,IF(AQ$4=$D10,"x",IF(AND(((AQ$4-$D10)/VLOOKUP($C10,Opérations[],7,0))=INT(((AQ$4-$D10)/VLOOKUP($C10,Opérations[],7,0))),$C10&lt;&gt;""),"S",""))),"")</f>
        <v/>
      </c>
      <c r="AR10" s="68" t="str">
        <f ca="1">IFERROR(IF(AND(OR(WEEKDAY(AQ$4,2)&gt;5,AQ$4=Congés),OR(AQ10="x",AQ10="S")),AQ10,IF(AR$4=$D10,"x",IF(AND(((AR$4-$D10)/VLOOKUP($C10,Opérations[],7,0))=INT(((AR$4-$D10)/VLOOKUP($C10,Opérations[],7,0))),$C10&lt;&gt;""),"S",""))),"")</f>
        <v/>
      </c>
      <c r="AS10" s="68" t="str">
        <f ca="1">IFERROR(IF(AND(OR(WEEKDAY(AR$4,2)&gt;5,AR$4=Congés),OR(AR10="x",AR10="S")),AR10,IF(AS$4=$D10,"x",IF(AND(((AS$4-$D10)/VLOOKUP($C10,Opérations[],7,0))=INT(((AS$4-$D10)/VLOOKUP($C10,Opérations[],7,0))),$C10&lt;&gt;""),"S",""))),"")</f>
        <v/>
      </c>
      <c r="AT10" s="68" t="str">
        <f ca="1">IFERROR(IF(AND(OR(WEEKDAY(AS$4,2)&gt;5,AS$4=Congés),OR(AS10="x",AS10="S")),AS10,IF(AT$4=$D10,"x",IF(AND(((AT$4-$D10)/VLOOKUP($C10,Opérations[],7,0))=INT(((AT$4-$D10)/VLOOKUP($C10,Opérations[],7,0))),$C10&lt;&gt;""),"S",""))),"")</f>
        <v/>
      </c>
      <c r="AU10" s="68" t="str">
        <f ca="1">IFERROR(IF(AND(OR(WEEKDAY(AT$4,2)&gt;5,AT$4=Congés),OR(AT10="x",AT10="S")),AT10,IF(AU$4=$D10,"x",IF(AND(((AU$4-$D10)/VLOOKUP($C10,Opérations[],7,0))=INT(((AU$4-$D10)/VLOOKUP($C10,Opérations[],7,0))),$C10&lt;&gt;""),"S",""))),"")</f>
        <v/>
      </c>
      <c r="AV10" s="68" t="str">
        <f ca="1">IFERROR(IF(AND(OR(WEEKDAY(AU$4,2)&gt;5,AU$4=Congés),OR(AU10="x",AU10="S")),AU10,IF(AV$4=$D10,"x",IF(AND(((AV$4-$D10)/VLOOKUP($C10,Opérations[],7,0))=INT(((AV$4-$D10)/VLOOKUP($C10,Opérations[],7,0))),$C10&lt;&gt;""),"S",""))),"")</f>
        <v/>
      </c>
      <c r="AW10" s="68" t="str">
        <f ca="1">IFERROR(IF(AND(OR(WEEKDAY(AV$4,2)&gt;5,AV$4=Congés),OR(AV10="x",AV10="S")),AV10,IF(AW$4=$D10,"x",IF(AND(((AW$4-$D10)/VLOOKUP($C10,Opérations[],7,0))=INT(((AW$4-$D10)/VLOOKUP($C10,Opérations[],7,0))),$C10&lt;&gt;""),"S",""))),"")</f>
        <v/>
      </c>
      <c r="AX10" s="68" t="str">
        <f ca="1">IFERROR(IF(AND(OR(WEEKDAY(AW$4,2)&gt;5,AW$4=Congés),OR(AW10="x",AW10="S")),AW10,IF(AX$4=$D10,"x",IF(AND(((AX$4-$D10)/VLOOKUP($C10,Opérations[],7,0))=INT(((AX$4-$D10)/VLOOKUP($C10,Opérations[],7,0))),$C10&lt;&gt;""),"S",""))),"")</f>
        <v/>
      </c>
      <c r="AY10" s="68" t="str">
        <f ca="1">IFERROR(IF(AND(OR(WEEKDAY(AX$4,2)&gt;5,AX$4=Congés),OR(AX10="x",AX10="S")),AX10,IF(AY$4=$D10,"x",IF(AND(((AY$4-$D10)/VLOOKUP($C10,Opérations[],7,0))=INT(((AY$4-$D10)/VLOOKUP($C10,Opérations[],7,0))),$C10&lt;&gt;""),"S",""))),"")</f>
        <v/>
      </c>
      <c r="AZ10" s="68" t="str">
        <f ca="1">IFERROR(IF(AND(OR(WEEKDAY(AY$4,2)&gt;5,AY$4=Congés),OR(AY10="x",AY10="S")),AY10,IF(AZ$4=$D10,"x",IF(AND(((AZ$4-$D10)/VLOOKUP($C10,Opérations[],7,0))=INT(((AZ$4-$D10)/VLOOKUP($C10,Opérations[],7,0))),$C10&lt;&gt;""),"S",""))),"")</f>
        <v/>
      </c>
      <c r="BA10" s="68" t="str">
        <f ca="1">IFERROR(IF(AND(OR(WEEKDAY(AZ$4,2)&gt;5,AZ$4=Congés),OR(AZ10="x",AZ10="S")),AZ10,IF(BA$4=$D10,"x",IF(AND(((BA$4-$D10)/VLOOKUP($C10,Opérations[],7,0))=INT(((BA$4-$D10)/VLOOKUP($C10,Opérations[],7,0))),$C10&lt;&gt;""),"S",""))),"")</f>
        <v/>
      </c>
      <c r="BB10" s="68" t="str">
        <f ca="1">IFERROR(IF(AND(OR(WEEKDAY(BA$4,2)&gt;5,BA$4=Congés),OR(BA10="x",BA10="S")),BA10,IF(BB$4=$D10,"x",IF(AND(((BB$4-$D10)/VLOOKUP($C10,Opérations[],7,0))=INT(((BB$4-$D10)/VLOOKUP($C10,Opérations[],7,0))),$C10&lt;&gt;""),"S",""))),"")</f>
        <v/>
      </c>
      <c r="BC10" s="68" t="str">
        <f ca="1">IFERROR(IF(AND(OR(WEEKDAY(BB$4,2)&gt;5,BB$4=Congés),OR(BB10="x",BB10="S")),BB10,IF(BC$4=$D10,"x",IF(AND(((BC$4-$D10)/VLOOKUP($C10,Opérations[],7,0))=INT(((BC$4-$D10)/VLOOKUP($C10,Opérations[],7,0))),$C10&lt;&gt;""),"S",""))),"")</f>
        <v/>
      </c>
      <c r="BD10" s="68" t="str">
        <f ca="1">IFERROR(IF(AND(OR(WEEKDAY(BC$4,2)&gt;5,BC$4=Congés),OR(BC10="x",BC10="S")),BC10,IF(BD$4=$D10,"x",IF(AND(((BD$4-$D10)/VLOOKUP($C10,Opérations[],7,0))=INT(((BD$4-$D10)/VLOOKUP($C10,Opérations[],7,0))),$C10&lt;&gt;""),"S",""))),"")</f>
        <v/>
      </c>
      <c r="BH10" s="38">
        <v>4</v>
      </c>
      <c r="BI10" s="39" t="s">
        <v>132</v>
      </c>
      <c r="BJ10" s="40" t="s">
        <v>133</v>
      </c>
    </row>
    <row r="11" spans="1:62" x14ac:dyDescent="0.25">
      <c r="C11" s="55" t="s">
        <v>31</v>
      </c>
      <c r="D11" s="33">
        <f>IF(ISBLANK(C11),"",VLOOKUP(C11,Opérations[],2,0))</f>
        <v>0</v>
      </c>
      <c r="F11" s="33"/>
      <c r="G11" s="68" t="str">
        <f ca="1">IFERROR(IF(AND(OR(WEEKDAY(F$4,2)&gt;5,F$4=Congés),OR(F11="x",F11="S")),F11,IF(G$4=$D11,"x",IF(AND(((G$4-$D11)/VLOOKUP($C11,Opérations[],7,0))=INT(((G$4-$D11)/VLOOKUP($C11,Opérations[],7,0))),$C11&lt;&gt;""),"S",""))),"")</f>
        <v/>
      </c>
      <c r="H11" s="68" t="str">
        <f ca="1">IFERROR(IF(AND(OR(WEEKDAY(G$4,2)&gt;5,G$4=Congés),OR(G11="x",G11="S")),G11,IF(H$4=$D11,"x",IF(AND(((H$4-$D11)/VLOOKUP($C11,Opérations[],7,0))=INT(((H$4-$D11)/VLOOKUP($C11,Opérations[],7,0))),$C11&lt;&gt;""),"S",""))),"")</f>
        <v/>
      </c>
      <c r="I11" s="68" t="str">
        <f ca="1">IFERROR(IF(AND(OR(WEEKDAY(H$4,2)&gt;5,H$4=Congés),OR(H11="x",H11="S")),H11,IF(I$4=$D11,"x",IF(AND(((I$4-$D11)/VLOOKUP($C11,Opérations[],7,0))=INT(((I$4-$D11)/VLOOKUP($C11,Opérations[],7,0))),$C11&lt;&gt;""),"S",""))),"")</f>
        <v/>
      </c>
      <c r="J11" s="68" t="str">
        <f ca="1">IFERROR(IF(AND(OR(WEEKDAY(I$4,2)&gt;5,I$4=Congés),OR(I11="x",I11="S")),I11,IF(J$4=$D11,"x",IF(AND(((J$4-$D11)/VLOOKUP($C11,Opérations[],7,0))=INT(((J$4-$D11)/VLOOKUP($C11,Opérations[],7,0))),$C11&lt;&gt;""),"S",""))),"")</f>
        <v/>
      </c>
      <c r="K11" s="68" t="str">
        <f ca="1">IFERROR(IF(AND(OR(WEEKDAY(J$4,2)&gt;5,J$4=Congés),OR(J11="x",J11="S")),J11,IF(K$4=$D11,"x",IF(AND(((K$4-$D11)/VLOOKUP($C11,Opérations[],7,0))=INT(((K$4-$D11)/VLOOKUP($C11,Opérations[],7,0))),$C11&lt;&gt;""),"S",""))),"")</f>
        <v/>
      </c>
      <c r="L11" s="68" t="str">
        <f ca="1">IFERROR(IF(AND(OR(WEEKDAY(K$4,2)&gt;5,K$4=Congés),OR(K11="x",K11="S")),K11,IF(L$4=$D11,"x",IF(AND(((L$4-$D11)/VLOOKUP($C11,Opérations[],7,0))=INT(((L$4-$D11)/VLOOKUP($C11,Opérations[],7,0))),$C11&lt;&gt;""),"S",""))),"")</f>
        <v/>
      </c>
      <c r="M11" s="68" t="str">
        <f ca="1">IFERROR(IF(AND(OR(WEEKDAY(L$4,2)&gt;5,L$4=Congés),OR(L11="x",L11="S")),L11,IF(M$4=$D11,"x",IF(AND(((M$4-$D11)/VLOOKUP($C11,Opérations[],7,0))=INT(((M$4-$D11)/VLOOKUP($C11,Opérations[],7,0))),$C11&lt;&gt;""),"S",""))),"")</f>
        <v/>
      </c>
      <c r="N11" s="68" t="str">
        <f ca="1">IFERROR(IF(AND(OR(WEEKDAY(M$4,2)&gt;5,M$4=Congés),OR(M11="x",M11="S")),M11,IF(N$4=$D11,"x",IF(AND(((N$4-$D11)/VLOOKUP($C11,Opérations[],7,0))=INT(((N$4-$D11)/VLOOKUP($C11,Opérations[],7,0))),$C11&lt;&gt;""),"S",""))),"")</f>
        <v/>
      </c>
      <c r="O11" s="68" t="str">
        <f ca="1">IFERROR(IF(AND(OR(WEEKDAY(N$4,2)&gt;5,N$4=Congés),OR(N11="x",N11="S")),N11,IF(O$4=$D11,"x",IF(AND(((O$4-$D11)/VLOOKUP($C11,Opérations[],7,0))=INT(((O$4-$D11)/VLOOKUP($C11,Opérations[],7,0))),$C11&lt;&gt;""),"S",""))),"")</f>
        <v/>
      </c>
      <c r="P11" s="68" t="str">
        <f ca="1">IFERROR(IF(AND(OR(WEEKDAY(O$4,2)&gt;5,O$4=Congés),OR(O11="x",O11="S")),O11,IF(P$4=$D11,"x",IF(AND(((P$4-$D11)/VLOOKUP($C11,Opérations[],7,0))=INT(((P$4-$D11)/VLOOKUP($C11,Opérations[],7,0))),$C11&lt;&gt;""),"S",""))),"")</f>
        <v/>
      </c>
      <c r="Q11" s="68" t="str">
        <f ca="1">IFERROR(IF(AND(OR(WEEKDAY(P$4,2)&gt;5,P$4=Congés),OR(P11="x",P11="S")),P11,IF(Q$4=$D11,"x",IF(AND(((Q$4-$D11)/VLOOKUP($C11,Opérations[],7,0))=INT(((Q$4-$D11)/VLOOKUP($C11,Opérations[],7,0))),$C11&lt;&gt;""),"S",""))),"")</f>
        <v/>
      </c>
      <c r="R11" s="68" t="str">
        <f ca="1">IFERROR(IF(AND(OR(WEEKDAY(Q$4,2)&gt;5,Q$4=Congés),OR(Q11="x",Q11="S")),Q11,IF(R$4=$D11,"x",IF(AND(((R$4-$D11)/VLOOKUP($C11,Opérations[],7,0))=INT(((R$4-$D11)/VLOOKUP($C11,Opérations[],7,0))),$C11&lt;&gt;""),"S",""))),"")</f>
        <v/>
      </c>
      <c r="S11" s="68" t="str">
        <f ca="1">IFERROR(IF(AND(OR(WEEKDAY(R$4,2)&gt;5,R$4=Congés),OR(R11="x",R11="S")),R11,IF(S$4=$D11,"x",IF(AND(((S$4-$D11)/VLOOKUP($C11,Opérations[],7,0))=INT(((S$4-$D11)/VLOOKUP($C11,Opérations[],7,0))),$C11&lt;&gt;""),"S",""))),"")</f>
        <v/>
      </c>
      <c r="T11" s="68" t="str">
        <f ca="1">IFERROR(IF(AND(OR(WEEKDAY(S$4,2)&gt;5,S$4=Congés),OR(S11="x",S11="S")),S11,IF(T$4=$D11,"x",IF(AND(((T$4-$D11)/VLOOKUP($C11,Opérations[],7,0))=INT(((T$4-$D11)/VLOOKUP($C11,Opérations[],7,0))),$C11&lt;&gt;""),"S",""))),"")</f>
        <v/>
      </c>
      <c r="U11" s="68" t="str">
        <f ca="1">IFERROR(IF(AND(OR(WEEKDAY(T$4,2)&gt;5,T$4=Congés),OR(T11="x",T11="S")),T11,IF(U$4=$D11,"x",IF(AND(((U$4-$D11)/VLOOKUP($C11,Opérations[],7,0))=INT(((U$4-$D11)/VLOOKUP($C11,Opérations[],7,0))),$C11&lt;&gt;""),"S",""))),"")</f>
        <v/>
      </c>
      <c r="V11" s="68" t="str">
        <f ca="1">IFERROR(IF(AND(OR(WEEKDAY(U$4,2)&gt;5,U$4=Congés),OR(U11="x",U11="S")),U11,IF(V$4=$D11,"x",IF(AND(((V$4-$D11)/VLOOKUP($C11,Opérations[],7,0))=INT(((V$4-$D11)/VLOOKUP($C11,Opérations[],7,0))),$C11&lt;&gt;""),"S",""))),"")</f>
        <v/>
      </c>
      <c r="W11" s="68" t="str">
        <f ca="1">IFERROR(IF(AND(OR(WEEKDAY(V$4,2)&gt;5,V$4=Congés),OR(V11="x",V11="S")),V11,IF(W$4=$D11,"x",IF(AND(((W$4-$D11)/VLOOKUP($C11,Opérations[],7,0))=INT(((W$4-$D11)/VLOOKUP($C11,Opérations[],7,0))),$C11&lt;&gt;""),"S",""))),"")</f>
        <v/>
      </c>
      <c r="X11" s="68" t="str">
        <f ca="1">IFERROR(IF(AND(OR(WEEKDAY(W$4,2)&gt;5,W$4=Congés),OR(W11="x",W11="S")),W11,IF(X$4=$D11,"x",IF(AND(((X$4-$D11)/VLOOKUP($C11,Opérations[],7,0))=INT(((X$4-$D11)/VLOOKUP($C11,Opérations[],7,0))),$C11&lt;&gt;""),"S",""))),"")</f>
        <v/>
      </c>
      <c r="Y11" s="68" t="str">
        <f ca="1">IFERROR(IF(AND(OR(WEEKDAY(X$4,2)&gt;5,X$4=Congés),OR(X11="x",X11="S")),X11,IF(Y$4=$D11,"x",IF(AND(((Y$4-$D11)/VLOOKUP($C11,Opérations[],7,0))=INT(((Y$4-$D11)/VLOOKUP($C11,Opérations[],7,0))),$C11&lt;&gt;""),"S",""))),"")</f>
        <v/>
      </c>
      <c r="Z11" s="68" t="str">
        <f ca="1">IFERROR(IF(AND(OR(WEEKDAY(Y$4,2)&gt;5,Y$4=Congés),OR(Y11="x",Y11="S")),Y11,IF(Z$4=$D11,"x",IF(AND(((Z$4-$D11)/VLOOKUP($C11,Opérations[],7,0))=INT(((Z$4-$D11)/VLOOKUP($C11,Opérations[],7,0))),$C11&lt;&gt;""),"S",""))),"")</f>
        <v/>
      </c>
      <c r="AA11" s="68" t="str">
        <f ca="1">IFERROR(IF(AND(OR(WEEKDAY(Z$4,2)&gt;5,Z$4=Congés),OR(Z11="x",Z11="S")),Z11,IF(AA$4=$D11,"x",IF(AND(((AA$4-$D11)/VLOOKUP($C11,Opérations[],7,0))=INT(((AA$4-$D11)/VLOOKUP($C11,Opérations[],7,0))),$C11&lt;&gt;""),"S",""))),"")</f>
        <v/>
      </c>
      <c r="AB11" s="68" t="str">
        <f ca="1">IFERROR(IF(AND(OR(WEEKDAY(AA$4,2)&gt;5,AA$4=Congés),OR(AA11="x",AA11="S")),AA11,IF(AB$4=$D11,"x",IF(AND(((AB$4-$D11)/VLOOKUP($C11,Opérations[],7,0))=INT(((AB$4-$D11)/VLOOKUP($C11,Opérations[],7,0))),$C11&lt;&gt;""),"S",""))),"")</f>
        <v/>
      </c>
      <c r="AC11" s="68" t="str">
        <f ca="1">IFERROR(IF(AND(OR(WEEKDAY(AB$4,2)&gt;5,AB$4=Congés),OR(AB11="x",AB11="S")),AB11,IF(AC$4=$D11,"x",IF(AND(((AC$4-$D11)/VLOOKUP($C11,Opérations[],7,0))=INT(((AC$4-$D11)/VLOOKUP($C11,Opérations[],7,0))),$C11&lt;&gt;""),"S",""))),"")</f>
        <v/>
      </c>
      <c r="AD11" s="68" t="str">
        <f ca="1">IFERROR(IF(AND(OR(WEEKDAY(AC$4,2)&gt;5,AC$4=Congés),OR(AC11="x",AC11="S")),AC11,IF(AD$4=$D11,"x",IF(AND(((AD$4-$D11)/VLOOKUP($C11,Opérations[],7,0))=INT(((AD$4-$D11)/VLOOKUP($C11,Opérations[],7,0))),$C11&lt;&gt;""),"S",""))),"")</f>
        <v/>
      </c>
      <c r="AE11" s="68" t="str">
        <f ca="1">IFERROR(IF(AND(OR(WEEKDAY(AD$4,2)&gt;5,AD$4=Congés),OR(AD11="x",AD11="S")),AD11,IF(AE$4=$D11,"x",IF(AND(((AE$4-$D11)/VLOOKUP($C11,Opérations[],7,0))=INT(((AE$4-$D11)/VLOOKUP($C11,Opérations[],7,0))),$C11&lt;&gt;""),"S",""))),"")</f>
        <v/>
      </c>
      <c r="AF11" s="68" t="str">
        <f ca="1">IFERROR(IF(AND(OR(WEEKDAY(AE$4,2)&gt;5,AE$4=Congés),OR(AE11="x",AE11="S")),AE11,IF(AF$4=$D11,"x",IF(AND(((AF$4-$D11)/VLOOKUP($C11,Opérations[],7,0))=INT(((AF$4-$D11)/VLOOKUP($C11,Opérations[],7,0))),$C11&lt;&gt;""),"S",""))),"")</f>
        <v/>
      </c>
      <c r="AG11" s="68" t="str">
        <f ca="1">IFERROR(IF(AND(OR(WEEKDAY(AF$4,2)&gt;5,AF$4=Congés),OR(AF11="x",AF11="S")),AF11,IF(AG$4=$D11,"x",IF(AND(((AG$4-$D11)/VLOOKUP($C11,Opérations[],7,0))=INT(((AG$4-$D11)/VLOOKUP($C11,Opérations[],7,0))),$C11&lt;&gt;""),"S",""))),"")</f>
        <v/>
      </c>
      <c r="AH11" s="68" t="str">
        <f ca="1">IFERROR(IF(AND(OR(WEEKDAY(AG$4,2)&gt;5,AG$4=Congés),OR(AG11="x",AG11="S")),AG11,IF(AH$4=$D11,"x",IF(AND(((AH$4-$D11)/VLOOKUP($C11,Opérations[],7,0))=INT(((AH$4-$D11)/VLOOKUP($C11,Opérations[],7,0))),$C11&lt;&gt;""),"S",""))),"")</f>
        <v/>
      </c>
      <c r="AI11" s="68" t="str">
        <f ca="1">IFERROR(IF(AND(OR(WEEKDAY(AH$4,2)&gt;5,AH$4=Congés),OR(AH11="x",AH11="S")),AH11,IF(AI$4=$D11,"x",IF(AND(((AI$4-$D11)/VLOOKUP($C11,Opérations[],7,0))=INT(((AI$4-$D11)/VLOOKUP($C11,Opérations[],7,0))),$C11&lt;&gt;""),"S",""))),"")</f>
        <v/>
      </c>
      <c r="AJ11" s="68" t="str">
        <f ca="1">IFERROR(IF(AND(OR(WEEKDAY(AI$4,2)&gt;5,AI$4=Congés),OR(AI11="x",AI11="S")),AI11,IF(AJ$4=$D11,"x",IF(AND(((AJ$4-$D11)/VLOOKUP($C11,Opérations[],7,0))=INT(((AJ$4-$D11)/VLOOKUP($C11,Opérations[],7,0))),$C11&lt;&gt;""),"S",""))),"")</f>
        <v/>
      </c>
      <c r="AK11" s="68" t="str">
        <f ca="1">IFERROR(IF(AND(OR(WEEKDAY(AJ$4,2)&gt;5,AJ$4=Congés),OR(AJ11="x",AJ11="S")),AJ11,IF(AK$4=$D11,"x",IF(AND(((AK$4-$D11)/VLOOKUP($C11,Opérations[],7,0))=INT(((AK$4-$D11)/VLOOKUP($C11,Opérations[],7,0))),$C11&lt;&gt;""),"S",""))),"")</f>
        <v/>
      </c>
      <c r="AL11" s="68" t="str">
        <f ca="1">IFERROR(IF(AND(OR(WEEKDAY(AK$4,2)&gt;5,AK$4=Congés),OR(AK11="x",AK11="S")),AK11,IF(AL$4=$D11,"x",IF(AND(((AL$4-$D11)/VLOOKUP($C11,Opérations[],7,0))=INT(((AL$4-$D11)/VLOOKUP($C11,Opérations[],7,0))),$C11&lt;&gt;""),"S",""))),"")</f>
        <v/>
      </c>
      <c r="AM11" s="68" t="str">
        <f ca="1">IFERROR(IF(AND(OR(WEEKDAY(AL$4,2)&gt;5,AL$4=Congés),OR(AL11="x",AL11="S")),AL11,IF(AM$4=$D11,"x",IF(AND(((AM$4-$D11)/VLOOKUP($C11,Opérations[],7,0))=INT(((AM$4-$D11)/VLOOKUP($C11,Opérations[],7,0))),$C11&lt;&gt;""),"S",""))),"")</f>
        <v/>
      </c>
      <c r="AN11" s="68" t="str">
        <f ca="1">IFERROR(IF(AND(OR(WEEKDAY(AM$4,2)&gt;5,AM$4=Congés),OR(AM11="x",AM11="S")),AM11,IF(AN$4=$D11,"x",IF(AND(((AN$4-$D11)/VLOOKUP($C11,Opérations[],7,0))=INT(((AN$4-$D11)/VLOOKUP($C11,Opérations[],7,0))),$C11&lt;&gt;""),"S",""))),"")</f>
        <v/>
      </c>
      <c r="AO11" s="68" t="str">
        <f ca="1">IFERROR(IF(AND(OR(WEEKDAY(AN$4,2)&gt;5,AN$4=Congés),OR(AN11="x",AN11="S")),AN11,IF(AO$4=$D11,"x",IF(AND(((AO$4-$D11)/VLOOKUP($C11,Opérations[],7,0))=INT(((AO$4-$D11)/VLOOKUP($C11,Opérations[],7,0))),$C11&lt;&gt;""),"S",""))),"")</f>
        <v/>
      </c>
      <c r="AP11" s="68" t="str">
        <f ca="1">IFERROR(IF(AND(OR(WEEKDAY(AO$4,2)&gt;5,AO$4=Congés),OR(AO11="x",AO11="S")),AO11,IF(AP$4=$D11,"x",IF(AND(((AP$4-$D11)/VLOOKUP($C11,Opérations[],7,0))=INT(((AP$4-$D11)/VLOOKUP($C11,Opérations[],7,0))),$C11&lt;&gt;""),"S",""))),"")</f>
        <v/>
      </c>
      <c r="AQ11" s="68" t="str">
        <f ca="1">IFERROR(IF(AND(OR(WEEKDAY(AP$4,2)&gt;5,AP$4=Congés),OR(AP11="x",AP11="S")),AP11,IF(AQ$4=$D11,"x",IF(AND(((AQ$4-$D11)/VLOOKUP($C11,Opérations[],7,0))=INT(((AQ$4-$D11)/VLOOKUP($C11,Opérations[],7,0))),$C11&lt;&gt;""),"S",""))),"")</f>
        <v/>
      </c>
      <c r="AR11" s="68" t="str">
        <f ca="1">IFERROR(IF(AND(OR(WEEKDAY(AQ$4,2)&gt;5,AQ$4=Congés),OR(AQ11="x",AQ11="S")),AQ11,IF(AR$4=$D11,"x",IF(AND(((AR$4-$D11)/VLOOKUP($C11,Opérations[],7,0))=INT(((AR$4-$D11)/VLOOKUP($C11,Opérations[],7,0))),$C11&lt;&gt;""),"S",""))),"")</f>
        <v/>
      </c>
      <c r="AS11" s="68" t="str">
        <f ca="1">IFERROR(IF(AND(OR(WEEKDAY(AR$4,2)&gt;5,AR$4=Congés),OR(AR11="x",AR11="S")),AR11,IF(AS$4=$D11,"x",IF(AND(((AS$4-$D11)/VLOOKUP($C11,Opérations[],7,0))=INT(((AS$4-$D11)/VLOOKUP($C11,Opérations[],7,0))),$C11&lt;&gt;""),"S",""))),"")</f>
        <v/>
      </c>
      <c r="AT11" s="68" t="str">
        <f ca="1">IFERROR(IF(AND(OR(WEEKDAY(AS$4,2)&gt;5,AS$4=Congés),OR(AS11="x",AS11="S")),AS11,IF(AT$4=$D11,"x",IF(AND(((AT$4-$D11)/VLOOKUP($C11,Opérations[],7,0))=INT(((AT$4-$D11)/VLOOKUP($C11,Opérations[],7,0))),$C11&lt;&gt;""),"S",""))),"")</f>
        <v/>
      </c>
      <c r="AU11" s="68" t="str">
        <f ca="1">IFERROR(IF(AND(OR(WEEKDAY(AT$4,2)&gt;5,AT$4=Congés),OR(AT11="x",AT11="S")),AT11,IF(AU$4=$D11,"x",IF(AND(((AU$4-$D11)/VLOOKUP($C11,Opérations[],7,0))=INT(((AU$4-$D11)/VLOOKUP($C11,Opérations[],7,0))),$C11&lt;&gt;""),"S",""))),"")</f>
        <v/>
      </c>
      <c r="AV11" s="68" t="str">
        <f ca="1">IFERROR(IF(AND(OR(WEEKDAY(AU$4,2)&gt;5,AU$4=Congés),OR(AU11="x",AU11="S")),AU11,IF(AV$4=$D11,"x",IF(AND(((AV$4-$D11)/VLOOKUP($C11,Opérations[],7,0))=INT(((AV$4-$D11)/VLOOKUP($C11,Opérations[],7,0))),$C11&lt;&gt;""),"S",""))),"")</f>
        <v/>
      </c>
      <c r="AW11" s="68" t="str">
        <f ca="1">IFERROR(IF(AND(OR(WEEKDAY(AV$4,2)&gt;5,AV$4=Congés),OR(AV11="x",AV11="S")),AV11,IF(AW$4=$D11,"x",IF(AND(((AW$4-$D11)/VLOOKUP($C11,Opérations[],7,0))=INT(((AW$4-$D11)/VLOOKUP($C11,Opérations[],7,0))),$C11&lt;&gt;""),"S",""))),"")</f>
        <v/>
      </c>
      <c r="AX11" s="68" t="str">
        <f ca="1">IFERROR(IF(AND(OR(WEEKDAY(AW$4,2)&gt;5,AW$4=Congés),OR(AW11="x",AW11="S")),AW11,IF(AX$4=$D11,"x",IF(AND(((AX$4-$D11)/VLOOKUP($C11,Opérations[],7,0))=INT(((AX$4-$D11)/VLOOKUP($C11,Opérations[],7,0))),$C11&lt;&gt;""),"S",""))),"")</f>
        <v/>
      </c>
      <c r="AY11" s="68" t="str">
        <f ca="1">IFERROR(IF(AND(OR(WEEKDAY(AX$4,2)&gt;5,AX$4=Congés),OR(AX11="x",AX11="S")),AX11,IF(AY$4=$D11,"x",IF(AND(((AY$4-$D11)/VLOOKUP($C11,Opérations[],7,0))=INT(((AY$4-$D11)/VLOOKUP($C11,Opérations[],7,0))),$C11&lt;&gt;""),"S",""))),"")</f>
        <v/>
      </c>
      <c r="AZ11" s="68" t="str">
        <f ca="1">IFERROR(IF(AND(OR(WEEKDAY(AY$4,2)&gt;5,AY$4=Congés),OR(AY11="x",AY11="S")),AY11,IF(AZ$4=$D11,"x",IF(AND(((AZ$4-$D11)/VLOOKUP($C11,Opérations[],7,0))=INT(((AZ$4-$D11)/VLOOKUP($C11,Opérations[],7,0))),$C11&lt;&gt;""),"S",""))),"")</f>
        <v/>
      </c>
      <c r="BA11" s="68" t="str">
        <f ca="1">IFERROR(IF(AND(OR(WEEKDAY(AZ$4,2)&gt;5,AZ$4=Congés),OR(AZ11="x",AZ11="S")),AZ11,IF(BA$4=$D11,"x",IF(AND(((BA$4-$D11)/VLOOKUP($C11,Opérations[],7,0))=INT(((BA$4-$D11)/VLOOKUP($C11,Opérations[],7,0))),$C11&lt;&gt;""),"S",""))),"")</f>
        <v/>
      </c>
      <c r="BB11" s="68" t="str">
        <f ca="1">IFERROR(IF(AND(OR(WEEKDAY(BA$4,2)&gt;5,BA$4=Congés),OR(BA11="x",BA11="S")),BA11,IF(BB$4=$D11,"x",IF(AND(((BB$4-$D11)/VLOOKUP($C11,Opérations[],7,0))=INT(((BB$4-$D11)/VLOOKUP($C11,Opérations[],7,0))),$C11&lt;&gt;""),"S",""))),"")</f>
        <v/>
      </c>
      <c r="BC11" s="68" t="str">
        <f ca="1">IFERROR(IF(AND(OR(WEEKDAY(BB$4,2)&gt;5,BB$4=Congés),OR(BB11="x",BB11="S")),BB11,IF(BC$4=$D11,"x",IF(AND(((BC$4-$D11)/VLOOKUP($C11,Opérations[],7,0))=INT(((BC$4-$D11)/VLOOKUP($C11,Opérations[],7,0))),$C11&lt;&gt;""),"S",""))),"")</f>
        <v/>
      </c>
      <c r="BD11" s="68" t="str">
        <f ca="1">IFERROR(IF(AND(OR(WEEKDAY(BC$4,2)&gt;5,BC$4=Congés),OR(BC11="x",BC11="S")),BC11,IF(BD$4=$D11,"x",IF(AND(((BD$4-$D11)/VLOOKUP($C11,Opérations[],7,0))=INT(((BD$4-$D11)/VLOOKUP($C11,Opérations[],7,0))),$C11&lt;&gt;""),"S",""))),"")</f>
        <v/>
      </c>
      <c r="BH11" s="38">
        <v>5</v>
      </c>
      <c r="BI11" s="39" t="s">
        <v>134</v>
      </c>
      <c r="BJ11" s="40" t="s">
        <v>135</v>
      </c>
    </row>
    <row r="12" spans="1:62" x14ac:dyDescent="0.25">
      <c r="C12" s="53" t="s">
        <v>32</v>
      </c>
      <c r="D12" s="33">
        <f>IF(ISBLANK(C12),"",VLOOKUP(C12,Opérations[],2,0))</f>
        <v>0</v>
      </c>
      <c r="F12" s="33"/>
      <c r="G12" s="68" t="str">
        <f ca="1">IFERROR(IF(AND(OR(WEEKDAY(F$4,2)&gt;5,F$4=Congés),OR(F12="x",F12="S")),F12,IF(G$4=$D12,"x",IF(AND(((G$4-$D12)/VLOOKUP($C12,Opérations[],7,0))=INT(((G$4-$D12)/VLOOKUP($C12,Opérations[],7,0))),$C12&lt;&gt;""),"S",""))),"")</f>
        <v/>
      </c>
      <c r="H12" s="68" t="str">
        <f ca="1">IFERROR(IF(AND(OR(WEEKDAY(G$4,2)&gt;5,G$4=Congés),OR(G12="x",G12="S")),G12,IF(H$4=$D12,"x",IF(AND(((H$4-$D12)/VLOOKUP($C12,Opérations[],7,0))=INT(((H$4-$D12)/VLOOKUP($C12,Opérations[],7,0))),$C12&lt;&gt;""),"S",""))),"")</f>
        <v/>
      </c>
      <c r="I12" s="68" t="str">
        <f ca="1">IFERROR(IF(AND(OR(WEEKDAY(H$4,2)&gt;5,H$4=Congés),OR(H12="x",H12="S")),H12,IF(I$4=$D12,"x",IF(AND(((I$4-$D12)/VLOOKUP($C12,Opérations[],7,0))=INT(((I$4-$D12)/VLOOKUP($C12,Opérations[],7,0))),$C12&lt;&gt;""),"S",""))),"")</f>
        <v/>
      </c>
      <c r="J12" s="68" t="str">
        <f ca="1">IFERROR(IF(AND(OR(WEEKDAY(I$4,2)&gt;5,I$4=Congés),OR(I12="x",I12="S")),I12,IF(J$4=$D12,"x",IF(AND(((J$4-$D12)/VLOOKUP($C12,Opérations[],7,0))=INT(((J$4-$D12)/VLOOKUP($C12,Opérations[],7,0))),$C12&lt;&gt;""),"S",""))),"")</f>
        <v/>
      </c>
      <c r="K12" s="68" t="str">
        <f ca="1">IFERROR(IF(AND(OR(WEEKDAY(J$4,2)&gt;5,J$4=Congés),OR(J12="x",J12="S")),J12,IF(K$4=$D12,"x",IF(AND(((K$4-$D12)/VLOOKUP($C12,Opérations[],7,0))=INT(((K$4-$D12)/VLOOKUP($C12,Opérations[],7,0))),$C12&lt;&gt;""),"S",""))),"")</f>
        <v/>
      </c>
      <c r="L12" s="68" t="str">
        <f ca="1">IFERROR(IF(AND(OR(WEEKDAY(K$4,2)&gt;5,K$4=Congés),OR(K12="x",K12="S")),K12,IF(L$4=$D12,"x",IF(AND(((L$4-$D12)/VLOOKUP($C12,Opérations[],7,0))=INT(((L$4-$D12)/VLOOKUP($C12,Opérations[],7,0))),$C12&lt;&gt;""),"S",""))),"")</f>
        <v/>
      </c>
      <c r="M12" s="68" t="str">
        <f ca="1">IFERROR(IF(AND(OR(WEEKDAY(L$4,2)&gt;5,L$4=Congés),OR(L12="x",L12="S")),L12,IF(M$4=$D12,"x",IF(AND(((M$4-$D12)/VLOOKUP($C12,Opérations[],7,0))=INT(((M$4-$D12)/VLOOKUP($C12,Opérations[],7,0))),$C12&lt;&gt;""),"S",""))),"")</f>
        <v/>
      </c>
      <c r="N12" s="68" t="str">
        <f ca="1">IFERROR(IF(AND(OR(WEEKDAY(M$4,2)&gt;5,M$4=Congés),OR(M12="x",M12="S")),M12,IF(N$4=$D12,"x",IF(AND(((N$4-$D12)/VLOOKUP($C12,Opérations[],7,0))=INT(((N$4-$D12)/VLOOKUP($C12,Opérations[],7,0))),$C12&lt;&gt;""),"S",""))),"")</f>
        <v/>
      </c>
      <c r="O12" s="68" t="str">
        <f ca="1">IFERROR(IF(AND(OR(WEEKDAY(N$4,2)&gt;5,N$4=Congés),OR(N12="x",N12="S")),N12,IF(O$4=$D12,"x",IF(AND(((O$4-$D12)/VLOOKUP($C12,Opérations[],7,0))=INT(((O$4-$D12)/VLOOKUP($C12,Opérations[],7,0))),$C12&lt;&gt;""),"S",""))),"")</f>
        <v/>
      </c>
      <c r="P12" s="68" t="str">
        <f ca="1">IFERROR(IF(AND(OR(WEEKDAY(O$4,2)&gt;5,O$4=Congés),OR(O12="x",O12="S")),O12,IF(P$4=$D12,"x",IF(AND(((P$4-$D12)/VLOOKUP($C12,Opérations[],7,0))=INT(((P$4-$D12)/VLOOKUP($C12,Opérations[],7,0))),$C12&lt;&gt;""),"S",""))),"")</f>
        <v/>
      </c>
      <c r="Q12" s="68" t="str">
        <f ca="1">IFERROR(IF(AND(OR(WEEKDAY(P$4,2)&gt;5,P$4=Congés),OR(P12="x",P12="S")),P12,IF(Q$4=$D12,"x",IF(AND(((Q$4-$D12)/VLOOKUP($C12,Opérations[],7,0))=INT(((Q$4-$D12)/VLOOKUP($C12,Opérations[],7,0))),$C12&lt;&gt;""),"S",""))),"")</f>
        <v/>
      </c>
      <c r="R12" s="68" t="str">
        <f ca="1">IFERROR(IF(AND(OR(WEEKDAY(Q$4,2)&gt;5,Q$4=Congés),OR(Q12="x",Q12="S")),Q12,IF(R$4=$D12,"x",IF(AND(((R$4-$D12)/VLOOKUP($C12,Opérations[],7,0))=INT(((R$4-$D12)/VLOOKUP($C12,Opérations[],7,0))),$C12&lt;&gt;""),"S",""))),"")</f>
        <v/>
      </c>
      <c r="S12" s="68" t="str">
        <f ca="1">IFERROR(IF(AND(OR(WEEKDAY(R$4,2)&gt;5,R$4=Congés),OR(R12="x",R12="S")),R12,IF(S$4=$D12,"x",IF(AND(((S$4-$D12)/VLOOKUP($C12,Opérations[],7,0))=INT(((S$4-$D12)/VLOOKUP($C12,Opérations[],7,0))),$C12&lt;&gt;""),"S",""))),"")</f>
        <v/>
      </c>
      <c r="T12" s="68" t="str">
        <f ca="1">IFERROR(IF(AND(OR(WEEKDAY(S$4,2)&gt;5,S$4=Congés),OR(S12="x",S12="S")),S12,IF(T$4=$D12,"x",IF(AND(((T$4-$D12)/VLOOKUP($C12,Opérations[],7,0))=INT(((T$4-$D12)/VLOOKUP($C12,Opérations[],7,0))),$C12&lt;&gt;""),"S",""))),"")</f>
        <v/>
      </c>
      <c r="U12" s="68" t="str">
        <f ca="1">IFERROR(IF(AND(OR(WEEKDAY(T$4,2)&gt;5,T$4=Congés),OR(T12="x",T12="S")),T12,IF(U$4=$D12,"x",IF(AND(((U$4-$D12)/VLOOKUP($C12,Opérations[],7,0))=INT(((U$4-$D12)/VLOOKUP($C12,Opérations[],7,0))),$C12&lt;&gt;""),"S",""))),"")</f>
        <v/>
      </c>
      <c r="V12" s="68" t="str">
        <f ca="1">IFERROR(IF(AND(OR(WEEKDAY(U$4,2)&gt;5,U$4=Congés),OR(U12="x",U12="S")),U12,IF(V$4=$D12,"x",IF(AND(((V$4-$D12)/VLOOKUP($C12,Opérations[],7,0))=INT(((V$4-$D12)/VLOOKUP($C12,Opérations[],7,0))),$C12&lt;&gt;""),"S",""))),"")</f>
        <v/>
      </c>
      <c r="W12" s="68" t="str">
        <f ca="1">IFERROR(IF(AND(OR(WEEKDAY(V$4,2)&gt;5,V$4=Congés),OR(V12="x",V12="S")),V12,IF(W$4=$D12,"x",IF(AND(((W$4-$D12)/VLOOKUP($C12,Opérations[],7,0))=INT(((W$4-$D12)/VLOOKUP($C12,Opérations[],7,0))),$C12&lt;&gt;""),"S",""))),"")</f>
        <v/>
      </c>
      <c r="X12" s="68" t="str">
        <f ca="1">IFERROR(IF(AND(OR(WEEKDAY(W$4,2)&gt;5,W$4=Congés),OR(W12="x",W12="S")),W12,IF(X$4=$D12,"x",IF(AND(((X$4-$D12)/VLOOKUP($C12,Opérations[],7,0))=INT(((X$4-$D12)/VLOOKUP($C12,Opérations[],7,0))),$C12&lt;&gt;""),"S",""))),"")</f>
        <v/>
      </c>
      <c r="Y12" s="68" t="str">
        <f ca="1">IFERROR(IF(AND(OR(WEEKDAY(X$4,2)&gt;5,X$4=Congés),OR(X12="x",X12="S")),X12,IF(Y$4=$D12,"x",IF(AND(((Y$4-$D12)/VLOOKUP($C12,Opérations[],7,0))=INT(((Y$4-$D12)/VLOOKUP($C12,Opérations[],7,0))),$C12&lt;&gt;""),"S",""))),"")</f>
        <v/>
      </c>
      <c r="Z12" s="68" t="str">
        <f ca="1">IFERROR(IF(AND(OR(WEEKDAY(Y$4,2)&gt;5,Y$4=Congés),OR(Y12="x",Y12="S")),Y12,IF(Z$4=$D12,"x",IF(AND(((Z$4-$D12)/VLOOKUP($C12,Opérations[],7,0))=INT(((Z$4-$D12)/VLOOKUP($C12,Opérations[],7,0))),$C12&lt;&gt;""),"S",""))),"")</f>
        <v/>
      </c>
      <c r="AA12" s="68" t="str">
        <f ca="1">IFERROR(IF(AND(OR(WEEKDAY(Z$4,2)&gt;5,Z$4=Congés),OR(Z12="x",Z12="S")),Z12,IF(AA$4=$D12,"x",IF(AND(((AA$4-$D12)/VLOOKUP($C12,Opérations[],7,0))=INT(((AA$4-$D12)/VLOOKUP($C12,Opérations[],7,0))),$C12&lt;&gt;""),"S",""))),"")</f>
        <v/>
      </c>
      <c r="AB12" s="68" t="str">
        <f ca="1">IFERROR(IF(AND(OR(WEEKDAY(AA$4,2)&gt;5,AA$4=Congés),OR(AA12="x",AA12="S")),AA12,IF(AB$4=$D12,"x",IF(AND(((AB$4-$D12)/VLOOKUP($C12,Opérations[],7,0))=INT(((AB$4-$D12)/VLOOKUP($C12,Opérations[],7,0))),$C12&lt;&gt;""),"S",""))),"")</f>
        <v/>
      </c>
      <c r="AC12" s="68" t="str">
        <f ca="1">IFERROR(IF(AND(OR(WEEKDAY(AB$4,2)&gt;5,AB$4=Congés),OR(AB12="x",AB12="S")),AB12,IF(AC$4=$D12,"x",IF(AND(((AC$4-$D12)/VLOOKUP($C12,Opérations[],7,0))=INT(((AC$4-$D12)/VLOOKUP($C12,Opérations[],7,0))),$C12&lt;&gt;""),"S",""))),"")</f>
        <v/>
      </c>
      <c r="AD12" s="68" t="str">
        <f ca="1">IFERROR(IF(AND(OR(WEEKDAY(AC$4,2)&gt;5,AC$4=Congés),OR(AC12="x",AC12="S")),AC12,IF(AD$4=$D12,"x",IF(AND(((AD$4-$D12)/VLOOKUP($C12,Opérations[],7,0))=INT(((AD$4-$D12)/VLOOKUP($C12,Opérations[],7,0))),$C12&lt;&gt;""),"S",""))),"")</f>
        <v/>
      </c>
      <c r="AE12" s="68" t="str">
        <f ca="1">IFERROR(IF(AND(OR(WEEKDAY(AD$4,2)&gt;5,AD$4=Congés),OR(AD12="x",AD12="S")),AD12,IF(AE$4=$D12,"x",IF(AND(((AE$4-$D12)/VLOOKUP($C12,Opérations[],7,0))=INT(((AE$4-$D12)/VLOOKUP($C12,Opérations[],7,0))),$C12&lt;&gt;""),"S",""))),"")</f>
        <v/>
      </c>
      <c r="AF12" s="68" t="str">
        <f ca="1">IFERROR(IF(AND(OR(WEEKDAY(AE$4,2)&gt;5,AE$4=Congés),OR(AE12="x",AE12="S")),AE12,IF(AF$4=$D12,"x",IF(AND(((AF$4-$D12)/VLOOKUP($C12,Opérations[],7,0))=INT(((AF$4-$D12)/VLOOKUP($C12,Opérations[],7,0))),$C12&lt;&gt;""),"S",""))),"")</f>
        <v/>
      </c>
      <c r="AG12" s="68" t="str">
        <f ca="1">IFERROR(IF(AND(OR(WEEKDAY(AF$4,2)&gt;5,AF$4=Congés),OR(AF12="x",AF12="S")),AF12,IF(AG$4=$D12,"x",IF(AND(((AG$4-$D12)/VLOOKUP($C12,Opérations[],7,0))=INT(((AG$4-$D12)/VLOOKUP($C12,Opérations[],7,0))),$C12&lt;&gt;""),"S",""))),"")</f>
        <v/>
      </c>
      <c r="AH12" s="68" t="str">
        <f ca="1">IFERROR(IF(AND(OR(WEEKDAY(AG$4,2)&gt;5,AG$4=Congés),OR(AG12="x",AG12="S")),AG12,IF(AH$4=$D12,"x",IF(AND(((AH$4-$D12)/VLOOKUP($C12,Opérations[],7,0))=INT(((AH$4-$D12)/VLOOKUP($C12,Opérations[],7,0))),$C12&lt;&gt;""),"S",""))),"")</f>
        <v/>
      </c>
      <c r="AI12" s="68" t="str">
        <f ca="1">IFERROR(IF(AND(OR(WEEKDAY(AH$4,2)&gt;5,AH$4=Congés),OR(AH12="x",AH12="S")),AH12,IF(AI$4=$D12,"x",IF(AND(((AI$4-$D12)/VLOOKUP($C12,Opérations[],7,0))=INT(((AI$4-$D12)/VLOOKUP($C12,Opérations[],7,0))),$C12&lt;&gt;""),"S",""))),"")</f>
        <v/>
      </c>
      <c r="AJ12" s="68" t="str">
        <f ca="1">IFERROR(IF(AND(OR(WEEKDAY(AI$4,2)&gt;5,AI$4=Congés),OR(AI12="x",AI12="S")),AI12,IF(AJ$4=$D12,"x",IF(AND(((AJ$4-$D12)/VLOOKUP($C12,Opérations[],7,0))=INT(((AJ$4-$D12)/VLOOKUP($C12,Opérations[],7,0))),$C12&lt;&gt;""),"S",""))),"")</f>
        <v/>
      </c>
      <c r="AK12" s="68" t="str">
        <f ca="1">IFERROR(IF(AND(OR(WEEKDAY(AJ$4,2)&gt;5,AJ$4=Congés),OR(AJ12="x",AJ12="S")),AJ12,IF(AK$4=$D12,"x",IF(AND(((AK$4-$D12)/VLOOKUP($C12,Opérations[],7,0))=INT(((AK$4-$D12)/VLOOKUP($C12,Opérations[],7,0))),$C12&lt;&gt;""),"S",""))),"")</f>
        <v/>
      </c>
      <c r="AL12" s="68" t="str">
        <f ca="1">IFERROR(IF(AND(OR(WEEKDAY(AK$4,2)&gt;5,AK$4=Congés),OR(AK12="x",AK12="S")),AK12,IF(AL$4=$D12,"x",IF(AND(((AL$4-$D12)/VLOOKUP($C12,Opérations[],7,0))=INT(((AL$4-$D12)/VLOOKUP($C12,Opérations[],7,0))),$C12&lt;&gt;""),"S",""))),"")</f>
        <v/>
      </c>
      <c r="AM12" s="68" t="str">
        <f ca="1">IFERROR(IF(AND(OR(WEEKDAY(AL$4,2)&gt;5,AL$4=Congés),OR(AL12="x",AL12="S")),AL12,IF(AM$4=$D12,"x",IF(AND(((AM$4-$D12)/VLOOKUP($C12,Opérations[],7,0))=INT(((AM$4-$D12)/VLOOKUP($C12,Opérations[],7,0))),$C12&lt;&gt;""),"S",""))),"")</f>
        <v/>
      </c>
      <c r="AN12" s="68" t="str">
        <f ca="1">IFERROR(IF(AND(OR(WEEKDAY(AM$4,2)&gt;5,AM$4=Congés),OR(AM12="x",AM12="S")),AM12,IF(AN$4=$D12,"x",IF(AND(((AN$4-$D12)/VLOOKUP($C12,Opérations[],7,0))=INT(((AN$4-$D12)/VLOOKUP($C12,Opérations[],7,0))),$C12&lt;&gt;""),"S",""))),"")</f>
        <v/>
      </c>
      <c r="AO12" s="68" t="str">
        <f ca="1">IFERROR(IF(AND(OR(WEEKDAY(AN$4,2)&gt;5,AN$4=Congés),OR(AN12="x",AN12="S")),AN12,IF(AO$4=$D12,"x",IF(AND(((AO$4-$D12)/VLOOKUP($C12,Opérations[],7,0))=INT(((AO$4-$D12)/VLOOKUP($C12,Opérations[],7,0))),$C12&lt;&gt;""),"S",""))),"")</f>
        <v/>
      </c>
      <c r="AP12" s="68" t="str">
        <f ca="1">IFERROR(IF(AND(OR(WEEKDAY(AO$4,2)&gt;5,AO$4=Congés),OR(AO12="x",AO12="S")),AO12,IF(AP$4=$D12,"x",IF(AND(((AP$4-$D12)/VLOOKUP($C12,Opérations[],7,0))=INT(((AP$4-$D12)/VLOOKUP($C12,Opérations[],7,0))),$C12&lt;&gt;""),"S",""))),"")</f>
        <v/>
      </c>
      <c r="AQ12" s="68" t="str">
        <f ca="1">IFERROR(IF(AND(OR(WEEKDAY(AP$4,2)&gt;5,AP$4=Congés),OR(AP12="x",AP12="S")),AP12,IF(AQ$4=$D12,"x",IF(AND(((AQ$4-$D12)/VLOOKUP($C12,Opérations[],7,0))=INT(((AQ$4-$D12)/VLOOKUP($C12,Opérations[],7,0))),$C12&lt;&gt;""),"S",""))),"")</f>
        <v/>
      </c>
      <c r="AR12" s="68" t="str">
        <f ca="1">IFERROR(IF(AND(OR(WEEKDAY(AQ$4,2)&gt;5,AQ$4=Congés),OR(AQ12="x",AQ12="S")),AQ12,IF(AR$4=$D12,"x",IF(AND(((AR$4-$D12)/VLOOKUP($C12,Opérations[],7,0))=INT(((AR$4-$D12)/VLOOKUP($C12,Opérations[],7,0))),$C12&lt;&gt;""),"S",""))),"")</f>
        <v/>
      </c>
      <c r="AS12" s="68" t="str">
        <f ca="1">IFERROR(IF(AND(OR(WEEKDAY(AR$4,2)&gt;5,AR$4=Congés),OR(AR12="x",AR12="S")),AR12,IF(AS$4=$D12,"x",IF(AND(((AS$4-$D12)/VLOOKUP($C12,Opérations[],7,0))=INT(((AS$4-$D12)/VLOOKUP($C12,Opérations[],7,0))),$C12&lt;&gt;""),"S",""))),"")</f>
        <v/>
      </c>
      <c r="AT12" s="68" t="str">
        <f ca="1">IFERROR(IF(AND(OR(WEEKDAY(AS$4,2)&gt;5,AS$4=Congés),OR(AS12="x",AS12="S")),AS12,IF(AT$4=$D12,"x",IF(AND(((AT$4-$D12)/VLOOKUP($C12,Opérations[],7,0))=INT(((AT$4-$D12)/VLOOKUP($C12,Opérations[],7,0))),$C12&lt;&gt;""),"S",""))),"")</f>
        <v/>
      </c>
      <c r="AU12" s="68" t="str">
        <f ca="1">IFERROR(IF(AND(OR(WEEKDAY(AT$4,2)&gt;5,AT$4=Congés),OR(AT12="x",AT12="S")),AT12,IF(AU$4=$D12,"x",IF(AND(((AU$4-$D12)/VLOOKUP($C12,Opérations[],7,0))=INT(((AU$4-$D12)/VLOOKUP($C12,Opérations[],7,0))),$C12&lt;&gt;""),"S",""))),"")</f>
        <v/>
      </c>
      <c r="AV12" s="68" t="str">
        <f ca="1">IFERROR(IF(AND(OR(WEEKDAY(AU$4,2)&gt;5,AU$4=Congés),OR(AU12="x",AU12="S")),AU12,IF(AV$4=$D12,"x",IF(AND(((AV$4-$D12)/VLOOKUP($C12,Opérations[],7,0))=INT(((AV$4-$D12)/VLOOKUP($C12,Opérations[],7,0))),$C12&lt;&gt;""),"S",""))),"")</f>
        <v/>
      </c>
      <c r="AW12" s="68" t="str">
        <f ca="1">IFERROR(IF(AND(OR(WEEKDAY(AV$4,2)&gt;5,AV$4=Congés),OR(AV12="x",AV12="S")),AV12,IF(AW$4=$D12,"x",IF(AND(((AW$4-$D12)/VLOOKUP($C12,Opérations[],7,0))=INT(((AW$4-$D12)/VLOOKUP($C12,Opérations[],7,0))),$C12&lt;&gt;""),"S",""))),"")</f>
        <v/>
      </c>
      <c r="AX12" s="68" t="str">
        <f ca="1">IFERROR(IF(AND(OR(WEEKDAY(AW$4,2)&gt;5,AW$4=Congés),OR(AW12="x",AW12="S")),AW12,IF(AX$4=$D12,"x",IF(AND(((AX$4-$D12)/VLOOKUP($C12,Opérations[],7,0))=INT(((AX$4-$D12)/VLOOKUP($C12,Opérations[],7,0))),$C12&lt;&gt;""),"S",""))),"")</f>
        <v/>
      </c>
      <c r="AY12" s="68" t="str">
        <f ca="1">IFERROR(IF(AND(OR(WEEKDAY(AX$4,2)&gt;5,AX$4=Congés),OR(AX12="x",AX12="S")),AX12,IF(AY$4=$D12,"x",IF(AND(((AY$4-$D12)/VLOOKUP($C12,Opérations[],7,0))=INT(((AY$4-$D12)/VLOOKUP($C12,Opérations[],7,0))),$C12&lt;&gt;""),"S",""))),"")</f>
        <v/>
      </c>
      <c r="AZ12" s="68" t="str">
        <f ca="1">IFERROR(IF(AND(OR(WEEKDAY(AY$4,2)&gt;5,AY$4=Congés),OR(AY12="x",AY12="S")),AY12,IF(AZ$4=$D12,"x",IF(AND(((AZ$4-$D12)/VLOOKUP($C12,Opérations[],7,0))=INT(((AZ$4-$D12)/VLOOKUP($C12,Opérations[],7,0))),$C12&lt;&gt;""),"S",""))),"")</f>
        <v/>
      </c>
      <c r="BA12" s="68" t="str">
        <f ca="1">IFERROR(IF(AND(OR(WEEKDAY(AZ$4,2)&gt;5,AZ$4=Congés),OR(AZ12="x",AZ12="S")),AZ12,IF(BA$4=$D12,"x",IF(AND(((BA$4-$D12)/VLOOKUP($C12,Opérations[],7,0))=INT(((BA$4-$D12)/VLOOKUP($C12,Opérations[],7,0))),$C12&lt;&gt;""),"S",""))),"")</f>
        <v/>
      </c>
      <c r="BB12" s="68" t="str">
        <f ca="1">IFERROR(IF(AND(OR(WEEKDAY(BA$4,2)&gt;5,BA$4=Congés),OR(BA12="x",BA12="S")),BA12,IF(BB$4=$D12,"x",IF(AND(((BB$4-$D12)/VLOOKUP($C12,Opérations[],7,0))=INT(((BB$4-$D12)/VLOOKUP($C12,Opérations[],7,0))),$C12&lt;&gt;""),"S",""))),"")</f>
        <v/>
      </c>
      <c r="BC12" s="68" t="str">
        <f ca="1">IFERROR(IF(AND(OR(WEEKDAY(BB$4,2)&gt;5,BB$4=Congés),OR(BB12="x",BB12="S")),BB12,IF(BC$4=$D12,"x",IF(AND(((BC$4-$D12)/VLOOKUP($C12,Opérations[],7,0))=INT(((BC$4-$D12)/VLOOKUP($C12,Opérations[],7,0))),$C12&lt;&gt;""),"S",""))),"")</f>
        <v/>
      </c>
      <c r="BD12" s="68" t="str">
        <f ca="1">IFERROR(IF(AND(OR(WEEKDAY(BC$4,2)&gt;5,BC$4=Congés),OR(BC12="x",BC12="S")),BC12,IF(BD$4=$D12,"x",IF(AND(((BD$4-$D12)/VLOOKUP($C12,Opérations[],7,0))=INT(((BD$4-$D12)/VLOOKUP($C12,Opérations[],7,0))),$C12&lt;&gt;""),"S",""))),"")</f>
        <v/>
      </c>
      <c r="BH12" s="38">
        <v>6</v>
      </c>
      <c r="BI12" s="39" t="s">
        <v>136</v>
      </c>
      <c r="BJ12" s="40" t="s">
        <v>137</v>
      </c>
    </row>
    <row r="13" spans="1:62" ht="15.75" thickBot="1" x14ac:dyDescent="0.3">
      <c r="C13" s="52"/>
      <c r="D13" s="33" t="str">
        <f>IF(ISBLANK(C13),"",VLOOKUP(C13,Opérations[],2,0))</f>
        <v/>
      </c>
      <c r="F13" s="33"/>
      <c r="G13" s="68" t="str">
        <f ca="1">IFERROR(IF(AND(OR(WEEKDAY(F$4,2)&gt;5,F$4=Congés),OR(F13="x",F13="S")),F13,IF(G$4=$D13,"x",IF(AND(((G$4-$D13)/VLOOKUP($C13,Opérations[],7,0))=INT(((G$4-$D13)/VLOOKUP($C13,Opérations[],7,0))),$C13&lt;&gt;""),"S",""))),"")</f>
        <v/>
      </c>
      <c r="H13" s="68" t="str">
        <f ca="1">IFERROR(IF(AND(OR(WEEKDAY(G$4,2)&gt;5,G$4=Congés),OR(G13="x",G13="S")),G13,IF(H$4=$D13,"x",IF(AND(((H$4-$D13)/VLOOKUP($C13,Opérations[],7,0))=INT(((H$4-$D13)/VLOOKUP($C13,Opérations[],7,0))),$C13&lt;&gt;""),"S",""))),"")</f>
        <v/>
      </c>
      <c r="I13" s="68" t="str">
        <f ca="1">IFERROR(IF(AND(OR(WEEKDAY(H$4,2)&gt;5,H$4=Congés),OR(H13="x",H13="S")),H13,IF(I$4=$D13,"x",IF(AND(((I$4-$D13)/VLOOKUP($C13,Opérations[],7,0))=INT(((I$4-$D13)/VLOOKUP($C13,Opérations[],7,0))),$C13&lt;&gt;""),"S",""))),"")</f>
        <v/>
      </c>
      <c r="J13" s="68" t="str">
        <f ca="1">IFERROR(IF(AND(OR(WEEKDAY(I$4,2)&gt;5,I$4=Congés),OR(I13="x",I13="S")),I13,IF(J$4=$D13,"x",IF(AND(((J$4-$D13)/VLOOKUP($C13,Opérations[],7,0))=INT(((J$4-$D13)/VLOOKUP($C13,Opérations[],7,0))),$C13&lt;&gt;""),"S",""))),"")</f>
        <v/>
      </c>
      <c r="K13" s="68" t="str">
        <f ca="1">IFERROR(IF(AND(OR(WEEKDAY(J$4,2)&gt;5,J$4=Congés),OR(J13="x",J13="S")),J13,IF(K$4=$D13,"x",IF(AND(((K$4-$D13)/VLOOKUP($C13,Opérations[],7,0))=INT(((K$4-$D13)/VLOOKUP($C13,Opérations[],7,0))),$C13&lt;&gt;""),"S",""))),"")</f>
        <v/>
      </c>
      <c r="L13" s="68" t="str">
        <f ca="1">IFERROR(IF(AND(OR(WEEKDAY(K$4,2)&gt;5,K$4=Congés),OR(K13="x",K13="S")),K13,IF(L$4=$D13,"x",IF(AND(((L$4-$D13)/VLOOKUP($C13,Opérations[],7,0))=INT(((L$4-$D13)/VLOOKUP($C13,Opérations[],7,0))),$C13&lt;&gt;""),"S",""))),"")</f>
        <v/>
      </c>
      <c r="M13" s="68" t="str">
        <f ca="1">IFERROR(IF(AND(OR(WEEKDAY(L$4,2)&gt;5,L$4=Congés),OR(L13="x",L13="S")),L13,IF(M$4=$D13,"x",IF(AND(((M$4-$D13)/VLOOKUP($C13,Opérations[],7,0))=INT(((M$4-$D13)/VLOOKUP($C13,Opérations[],7,0))),$C13&lt;&gt;""),"S",""))),"")</f>
        <v/>
      </c>
      <c r="N13" s="68" t="str">
        <f ca="1">IFERROR(IF(AND(OR(WEEKDAY(M$4,2)&gt;5,M$4=Congés),OR(M13="x",M13="S")),M13,IF(N$4=$D13,"x",IF(AND(((N$4-$D13)/VLOOKUP($C13,Opérations[],7,0))=INT(((N$4-$D13)/VLOOKUP($C13,Opérations[],7,0))),$C13&lt;&gt;""),"S",""))),"")</f>
        <v/>
      </c>
      <c r="O13" s="68" t="str">
        <f ca="1">IFERROR(IF(AND(OR(WEEKDAY(N$4,2)&gt;5,N$4=Congés),OR(N13="x",N13="S")),N13,IF(O$4=$D13,"x",IF(AND(((O$4-$D13)/VLOOKUP($C13,Opérations[],7,0))=INT(((O$4-$D13)/VLOOKUP($C13,Opérations[],7,0))),$C13&lt;&gt;""),"S",""))),"")</f>
        <v/>
      </c>
      <c r="P13" s="68" t="str">
        <f ca="1">IFERROR(IF(AND(OR(WEEKDAY(O$4,2)&gt;5,O$4=Congés),OR(O13="x",O13="S")),O13,IF(P$4=$D13,"x",IF(AND(((P$4-$D13)/VLOOKUP($C13,Opérations[],7,0))=INT(((P$4-$D13)/VLOOKUP($C13,Opérations[],7,0))),$C13&lt;&gt;""),"S",""))),"")</f>
        <v/>
      </c>
      <c r="Q13" s="68" t="str">
        <f ca="1">IFERROR(IF(AND(OR(WEEKDAY(P$4,2)&gt;5,P$4=Congés),OR(P13="x",P13="S")),P13,IF(Q$4=$D13,"x",IF(AND(((Q$4-$D13)/VLOOKUP($C13,Opérations[],7,0))=INT(((Q$4-$D13)/VLOOKUP($C13,Opérations[],7,0))),$C13&lt;&gt;""),"S",""))),"")</f>
        <v/>
      </c>
      <c r="R13" s="68" t="str">
        <f ca="1">IFERROR(IF(AND(OR(WEEKDAY(Q$4,2)&gt;5,Q$4=Congés),OR(Q13="x",Q13="S")),Q13,IF(R$4=$D13,"x",IF(AND(((R$4-$D13)/VLOOKUP($C13,Opérations[],7,0))=INT(((R$4-$D13)/VLOOKUP($C13,Opérations[],7,0))),$C13&lt;&gt;""),"S",""))),"")</f>
        <v/>
      </c>
      <c r="S13" s="68" t="str">
        <f ca="1">IFERROR(IF(AND(OR(WEEKDAY(R$4,2)&gt;5,R$4=Congés),OR(R13="x",R13="S")),R13,IF(S$4=$D13,"x",IF(AND(((S$4-$D13)/VLOOKUP($C13,Opérations[],7,0))=INT(((S$4-$D13)/VLOOKUP($C13,Opérations[],7,0))),$C13&lt;&gt;""),"S",""))),"")</f>
        <v/>
      </c>
      <c r="T13" s="68" t="str">
        <f ca="1">IFERROR(IF(AND(OR(WEEKDAY(S$4,2)&gt;5,S$4=Congés),OR(S13="x",S13="S")),S13,IF(T$4=$D13,"x",IF(AND(((T$4-$D13)/VLOOKUP($C13,Opérations[],7,0))=INT(((T$4-$D13)/VLOOKUP($C13,Opérations[],7,0))),$C13&lt;&gt;""),"S",""))),"")</f>
        <v/>
      </c>
      <c r="U13" s="68" t="str">
        <f ca="1">IFERROR(IF(AND(OR(WEEKDAY(T$4,2)&gt;5,T$4=Congés),OR(T13="x",T13="S")),T13,IF(U$4=$D13,"x",IF(AND(((U$4-$D13)/VLOOKUP($C13,Opérations[],7,0))=INT(((U$4-$D13)/VLOOKUP($C13,Opérations[],7,0))),$C13&lt;&gt;""),"S",""))),"")</f>
        <v/>
      </c>
      <c r="V13" s="68" t="str">
        <f ca="1">IFERROR(IF(AND(OR(WEEKDAY(U$4,2)&gt;5,U$4=Congés),OR(U13="x",U13="S")),U13,IF(V$4=$D13,"x",IF(AND(((V$4-$D13)/VLOOKUP($C13,Opérations[],7,0))=INT(((V$4-$D13)/VLOOKUP($C13,Opérations[],7,0))),$C13&lt;&gt;""),"S",""))),"")</f>
        <v/>
      </c>
      <c r="W13" s="68" t="str">
        <f ca="1">IFERROR(IF(AND(OR(WEEKDAY(V$4,2)&gt;5,V$4=Congés),OR(V13="x",V13="S")),V13,IF(W$4=$D13,"x",IF(AND(((W$4-$D13)/VLOOKUP($C13,Opérations[],7,0))=INT(((W$4-$D13)/VLOOKUP($C13,Opérations[],7,0))),$C13&lt;&gt;""),"S",""))),"")</f>
        <v/>
      </c>
      <c r="X13" s="68" t="str">
        <f ca="1">IFERROR(IF(AND(OR(WEEKDAY(W$4,2)&gt;5,W$4=Congés),OR(W13="x",W13="S")),W13,IF(X$4=$D13,"x",IF(AND(((X$4-$D13)/VLOOKUP($C13,Opérations[],7,0))=INT(((X$4-$D13)/VLOOKUP($C13,Opérations[],7,0))),$C13&lt;&gt;""),"S",""))),"")</f>
        <v/>
      </c>
      <c r="Y13" s="68" t="str">
        <f ca="1">IFERROR(IF(AND(OR(WEEKDAY(X$4,2)&gt;5,X$4=Congés),OR(X13="x",X13="S")),X13,IF(Y$4=$D13,"x",IF(AND(((Y$4-$D13)/VLOOKUP($C13,Opérations[],7,0))=INT(((Y$4-$D13)/VLOOKUP($C13,Opérations[],7,0))),$C13&lt;&gt;""),"S",""))),"")</f>
        <v/>
      </c>
      <c r="Z13" s="68" t="str">
        <f ca="1">IFERROR(IF(AND(OR(WEEKDAY(Y$4,2)&gt;5,Y$4=Congés),OR(Y13="x",Y13="S")),Y13,IF(Z$4=$D13,"x",IF(AND(((Z$4-$D13)/VLOOKUP($C13,Opérations[],7,0))=INT(((Z$4-$D13)/VLOOKUP($C13,Opérations[],7,0))),$C13&lt;&gt;""),"S",""))),"")</f>
        <v/>
      </c>
      <c r="AA13" s="68" t="str">
        <f ca="1">IFERROR(IF(AND(OR(WEEKDAY(Z$4,2)&gt;5,Z$4=Congés),OR(Z13="x",Z13="S")),Z13,IF(AA$4=$D13,"x",IF(AND(((AA$4-$D13)/VLOOKUP($C13,Opérations[],7,0))=INT(((AA$4-$D13)/VLOOKUP($C13,Opérations[],7,0))),$C13&lt;&gt;""),"S",""))),"")</f>
        <v/>
      </c>
      <c r="AB13" s="68" t="str">
        <f ca="1">IFERROR(IF(AND(OR(WEEKDAY(AA$4,2)&gt;5,AA$4=Congés),OR(AA13="x",AA13="S")),AA13,IF(AB$4=$D13,"x",IF(AND(((AB$4-$D13)/VLOOKUP($C13,Opérations[],7,0))=INT(((AB$4-$D13)/VLOOKUP($C13,Opérations[],7,0))),$C13&lt;&gt;""),"S",""))),"")</f>
        <v/>
      </c>
      <c r="AC13" s="68" t="str">
        <f ca="1">IFERROR(IF(AND(OR(WEEKDAY(AB$4,2)&gt;5,AB$4=Congés),OR(AB13="x",AB13="S")),AB13,IF(AC$4=$D13,"x",IF(AND(((AC$4-$D13)/VLOOKUP($C13,Opérations[],7,0))=INT(((AC$4-$D13)/VLOOKUP($C13,Opérations[],7,0))),$C13&lt;&gt;""),"S",""))),"")</f>
        <v/>
      </c>
      <c r="AD13" s="68" t="str">
        <f ca="1">IFERROR(IF(AND(OR(WEEKDAY(AC$4,2)&gt;5,AC$4=Congés),OR(AC13="x",AC13="S")),AC13,IF(AD$4=$D13,"x",IF(AND(((AD$4-$D13)/VLOOKUP($C13,Opérations[],7,0))=INT(((AD$4-$D13)/VLOOKUP($C13,Opérations[],7,0))),$C13&lt;&gt;""),"S",""))),"")</f>
        <v/>
      </c>
      <c r="AE13" s="68" t="str">
        <f ca="1">IFERROR(IF(AND(OR(WEEKDAY(AD$4,2)&gt;5,AD$4=Congés),OR(AD13="x",AD13="S")),AD13,IF(AE$4=$D13,"x",IF(AND(((AE$4-$D13)/VLOOKUP($C13,Opérations[],7,0))=INT(((AE$4-$D13)/VLOOKUP($C13,Opérations[],7,0))),$C13&lt;&gt;""),"S",""))),"")</f>
        <v/>
      </c>
      <c r="AF13" s="68" t="str">
        <f ca="1">IFERROR(IF(AND(OR(WEEKDAY(AE$4,2)&gt;5,AE$4=Congés),OR(AE13="x",AE13="S")),AE13,IF(AF$4=$D13,"x",IF(AND(((AF$4-$D13)/VLOOKUP($C13,Opérations[],7,0))=INT(((AF$4-$D13)/VLOOKUP($C13,Opérations[],7,0))),$C13&lt;&gt;""),"S",""))),"")</f>
        <v/>
      </c>
      <c r="AG13" s="68" t="str">
        <f ca="1">IFERROR(IF(AND(OR(WEEKDAY(AF$4,2)&gt;5,AF$4=Congés),OR(AF13="x",AF13="S")),AF13,IF(AG$4=$D13,"x",IF(AND(((AG$4-$D13)/VLOOKUP($C13,Opérations[],7,0))=INT(((AG$4-$D13)/VLOOKUP($C13,Opérations[],7,0))),$C13&lt;&gt;""),"S",""))),"")</f>
        <v/>
      </c>
      <c r="AH13" s="68" t="str">
        <f ca="1">IFERROR(IF(AND(OR(WEEKDAY(AG$4,2)&gt;5,AG$4=Congés),OR(AG13="x",AG13="S")),AG13,IF(AH$4=$D13,"x",IF(AND(((AH$4-$D13)/VLOOKUP($C13,Opérations[],7,0))=INT(((AH$4-$D13)/VLOOKUP($C13,Opérations[],7,0))),$C13&lt;&gt;""),"S",""))),"")</f>
        <v/>
      </c>
      <c r="AI13" s="68" t="str">
        <f ca="1">IFERROR(IF(AND(OR(WEEKDAY(AH$4,2)&gt;5,AH$4=Congés),OR(AH13="x",AH13="S")),AH13,IF(AI$4=$D13,"x",IF(AND(((AI$4-$D13)/VLOOKUP($C13,Opérations[],7,0))=INT(((AI$4-$D13)/VLOOKUP($C13,Opérations[],7,0))),$C13&lt;&gt;""),"S",""))),"")</f>
        <v/>
      </c>
      <c r="AJ13" s="68" t="str">
        <f ca="1">IFERROR(IF(AND(OR(WEEKDAY(AI$4,2)&gt;5,AI$4=Congés),OR(AI13="x",AI13="S")),AI13,IF(AJ$4=$D13,"x",IF(AND(((AJ$4-$D13)/VLOOKUP($C13,Opérations[],7,0))=INT(((AJ$4-$D13)/VLOOKUP($C13,Opérations[],7,0))),$C13&lt;&gt;""),"S",""))),"")</f>
        <v/>
      </c>
      <c r="AK13" s="68" t="str">
        <f ca="1">IFERROR(IF(AND(OR(WEEKDAY(AJ$4,2)&gt;5,AJ$4=Congés),OR(AJ13="x",AJ13="S")),AJ13,IF(AK$4=$D13,"x",IF(AND(((AK$4-$D13)/VLOOKUP($C13,Opérations[],7,0))=INT(((AK$4-$D13)/VLOOKUP($C13,Opérations[],7,0))),$C13&lt;&gt;""),"S",""))),"")</f>
        <v/>
      </c>
      <c r="AL13" s="68" t="str">
        <f ca="1">IFERROR(IF(AND(OR(WEEKDAY(AK$4,2)&gt;5,AK$4=Congés),OR(AK13="x",AK13="S")),AK13,IF(AL$4=$D13,"x",IF(AND(((AL$4-$D13)/VLOOKUP($C13,Opérations[],7,0))=INT(((AL$4-$D13)/VLOOKUP($C13,Opérations[],7,0))),$C13&lt;&gt;""),"S",""))),"")</f>
        <v/>
      </c>
      <c r="AM13" s="68" t="str">
        <f ca="1">IFERROR(IF(AND(OR(WEEKDAY(AL$4,2)&gt;5,AL$4=Congés),OR(AL13="x",AL13="S")),AL13,IF(AM$4=$D13,"x",IF(AND(((AM$4-$D13)/VLOOKUP($C13,Opérations[],7,0))=INT(((AM$4-$D13)/VLOOKUP($C13,Opérations[],7,0))),$C13&lt;&gt;""),"S",""))),"")</f>
        <v/>
      </c>
      <c r="AN13" s="68" t="str">
        <f ca="1">IFERROR(IF(AND(OR(WEEKDAY(AM$4,2)&gt;5,AM$4=Congés),OR(AM13="x",AM13="S")),AM13,IF(AN$4=$D13,"x",IF(AND(((AN$4-$D13)/VLOOKUP($C13,Opérations[],7,0))=INT(((AN$4-$D13)/VLOOKUP($C13,Opérations[],7,0))),$C13&lt;&gt;""),"S",""))),"")</f>
        <v/>
      </c>
      <c r="AO13" s="68" t="str">
        <f ca="1">IFERROR(IF(AND(OR(WEEKDAY(AN$4,2)&gt;5,AN$4=Congés),OR(AN13="x",AN13="S")),AN13,IF(AO$4=$D13,"x",IF(AND(((AO$4-$D13)/VLOOKUP($C13,Opérations[],7,0))=INT(((AO$4-$D13)/VLOOKUP($C13,Opérations[],7,0))),$C13&lt;&gt;""),"S",""))),"")</f>
        <v/>
      </c>
      <c r="AP13" s="68" t="str">
        <f ca="1">IFERROR(IF(AND(OR(WEEKDAY(AO$4,2)&gt;5,AO$4=Congés),OR(AO13="x",AO13="S")),AO13,IF(AP$4=$D13,"x",IF(AND(((AP$4-$D13)/VLOOKUP($C13,Opérations[],7,0))=INT(((AP$4-$D13)/VLOOKUP($C13,Opérations[],7,0))),$C13&lt;&gt;""),"S",""))),"")</f>
        <v/>
      </c>
      <c r="AQ13" s="68" t="str">
        <f ca="1">IFERROR(IF(AND(OR(WEEKDAY(AP$4,2)&gt;5,AP$4=Congés),OR(AP13="x",AP13="S")),AP13,IF(AQ$4=$D13,"x",IF(AND(((AQ$4-$D13)/VLOOKUP($C13,Opérations[],7,0))=INT(((AQ$4-$D13)/VLOOKUP($C13,Opérations[],7,0))),$C13&lt;&gt;""),"S",""))),"")</f>
        <v/>
      </c>
      <c r="AR13" s="68" t="str">
        <f ca="1">IFERROR(IF(AND(OR(WEEKDAY(AQ$4,2)&gt;5,AQ$4=Congés),OR(AQ13="x",AQ13="S")),AQ13,IF(AR$4=$D13,"x",IF(AND(((AR$4-$D13)/VLOOKUP($C13,Opérations[],7,0))=INT(((AR$4-$D13)/VLOOKUP($C13,Opérations[],7,0))),$C13&lt;&gt;""),"S",""))),"")</f>
        <v/>
      </c>
      <c r="AS13" s="68" t="str">
        <f ca="1">IFERROR(IF(AND(OR(WEEKDAY(AR$4,2)&gt;5,AR$4=Congés),OR(AR13="x",AR13="S")),AR13,IF(AS$4=$D13,"x",IF(AND(((AS$4-$D13)/VLOOKUP($C13,Opérations[],7,0))=INT(((AS$4-$D13)/VLOOKUP($C13,Opérations[],7,0))),$C13&lt;&gt;""),"S",""))),"")</f>
        <v/>
      </c>
      <c r="AT13" s="68" t="str">
        <f ca="1">IFERROR(IF(AND(OR(WEEKDAY(AS$4,2)&gt;5,AS$4=Congés),OR(AS13="x",AS13="S")),AS13,IF(AT$4=$D13,"x",IF(AND(((AT$4-$D13)/VLOOKUP($C13,Opérations[],7,0))=INT(((AT$4-$D13)/VLOOKUP($C13,Opérations[],7,0))),$C13&lt;&gt;""),"S",""))),"")</f>
        <v/>
      </c>
      <c r="AU13" s="68" t="str">
        <f ca="1">IFERROR(IF(AND(OR(WEEKDAY(AT$4,2)&gt;5,AT$4=Congés),OR(AT13="x",AT13="S")),AT13,IF(AU$4=$D13,"x",IF(AND(((AU$4-$D13)/VLOOKUP($C13,Opérations[],7,0))=INT(((AU$4-$D13)/VLOOKUP($C13,Opérations[],7,0))),$C13&lt;&gt;""),"S",""))),"")</f>
        <v/>
      </c>
      <c r="AV13" s="68" t="str">
        <f ca="1">IFERROR(IF(AND(OR(WEEKDAY(AU$4,2)&gt;5,AU$4=Congés),OR(AU13="x",AU13="S")),AU13,IF(AV$4=$D13,"x",IF(AND(((AV$4-$D13)/VLOOKUP($C13,Opérations[],7,0))=INT(((AV$4-$D13)/VLOOKUP($C13,Opérations[],7,0))),$C13&lt;&gt;""),"S",""))),"")</f>
        <v/>
      </c>
      <c r="AW13" s="68" t="str">
        <f ca="1">IFERROR(IF(AND(OR(WEEKDAY(AV$4,2)&gt;5,AV$4=Congés),OR(AV13="x",AV13="S")),AV13,IF(AW$4=$D13,"x",IF(AND(((AW$4-$D13)/VLOOKUP($C13,Opérations[],7,0))=INT(((AW$4-$D13)/VLOOKUP($C13,Opérations[],7,0))),$C13&lt;&gt;""),"S",""))),"")</f>
        <v/>
      </c>
      <c r="AX13" s="68" t="str">
        <f ca="1">IFERROR(IF(AND(OR(WEEKDAY(AW$4,2)&gt;5,AW$4=Congés),OR(AW13="x",AW13="S")),AW13,IF(AX$4=$D13,"x",IF(AND(((AX$4-$D13)/VLOOKUP($C13,Opérations[],7,0))=INT(((AX$4-$D13)/VLOOKUP($C13,Opérations[],7,0))),$C13&lt;&gt;""),"S",""))),"")</f>
        <v/>
      </c>
      <c r="AY13" s="68" t="str">
        <f ca="1">IFERROR(IF(AND(OR(WEEKDAY(AX$4,2)&gt;5,AX$4=Congés),OR(AX13="x",AX13="S")),AX13,IF(AY$4=$D13,"x",IF(AND(((AY$4-$D13)/VLOOKUP($C13,Opérations[],7,0))=INT(((AY$4-$D13)/VLOOKUP($C13,Opérations[],7,0))),$C13&lt;&gt;""),"S",""))),"")</f>
        <v/>
      </c>
      <c r="AZ13" s="68" t="str">
        <f ca="1">IFERROR(IF(AND(OR(WEEKDAY(AY$4,2)&gt;5,AY$4=Congés),OR(AY13="x",AY13="S")),AY13,IF(AZ$4=$D13,"x",IF(AND(((AZ$4-$D13)/VLOOKUP($C13,Opérations[],7,0))=INT(((AZ$4-$D13)/VLOOKUP($C13,Opérations[],7,0))),$C13&lt;&gt;""),"S",""))),"")</f>
        <v/>
      </c>
      <c r="BA13" s="68" t="str">
        <f ca="1">IFERROR(IF(AND(OR(WEEKDAY(AZ$4,2)&gt;5,AZ$4=Congés),OR(AZ13="x",AZ13="S")),AZ13,IF(BA$4=$D13,"x",IF(AND(((BA$4-$D13)/VLOOKUP($C13,Opérations[],7,0))=INT(((BA$4-$D13)/VLOOKUP($C13,Opérations[],7,0))),$C13&lt;&gt;""),"S",""))),"")</f>
        <v/>
      </c>
      <c r="BB13" s="68" t="str">
        <f ca="1">IFERROR(IF(AND(OR(WEEKDAY(BA$4,2)&gt;5,BA$4=Congés),OR(BA13="x",BA13="S")),BA13,IF(BB$4=$D13,"x",IF(AND(((BB$4-$D13)/VLOOKUP($C13,Opérations[],7,0))=INT(((BB$4-$D13)/VLOOKUP($C13,Opérations[],7,0))),$C13&lt;&gt;""),"S",""))),"")</f>
        <v/>
      </c>
      <c r="BC13" s="68" t="str">
        <f ca="1">IFERROR(IF(AND(OR(WEEKDAY(BB$4,2)&gt;5,BB$4=Congés),OR(BB13="x",BB13="S")),BB13,IF(BC$4=$D13,"x",IF(AND(((BC$4-$D13)/VLOOKUP($C13,Opérations[],7,0))=INT(((BC$4-$D13)/VLOOKUP($C13,Opérations[],7,0))),$C13&lt;&gt;""),"S",""))),"")</f>
        <v/>
      </c>
      <c r="BD13" s="68" t="str">
        <f ca="1">IFERROR(IF(AND(OR(WEEKDAY(BC$4,2)&gt;5,BC$4=Congés),OR(BC13="x",BC13="S")),BC13,IF(BD$4=$D13,"x",IF(AND(((BD$4-$D13)/VLOOKUP($C13,Opérations[],7,0))=INT(((BD$4-$D13)/VLOOKUP($C13,Opérations[],7,0))),$C13&lt;&gt;""),"S",""))),"")</f>
        <v/>
      </c>
      <c r="BH13" s="41">
        <v>7</v>
      </c>
      <c r="BI13" s="42" t="s">
        <v>138</v>
      </c>
      <c r="BJ13" s="43" t="s">
        <v>139</v>
      </c>
    </row>
    <row r="14" spans="1:62" ht="15.75" thickTop="1" x14ac:dyDescent="0.25">
      <c r="C14" s="23" t="s">
        <v>33</v>
      </c>
      <c r="D14" s="33">
        <f>IF(ISBLANK(C14),"",VLOOKUP(C14,Opérations[],2,0))</f>
        <v>0</v>
      </c>
      <c r="F14" s="33"/>
      <c r="G14" s="68" t="str">
        <f ca="1">IFERROR(IF(AND(OR(WEEKDAY(F$4,2)&gt;5,F$4=Congés),OR(F14="x",F14="S")),F14,IF(G$4=$D14,"x",IF(AND(((G$4-$D14)/VLOOKUP($C14,Opérations[],7,0))=INT(((G$4-$D14)/VLOOKUP($C14,Opérations[],7,0))),$C14&lt;&gt;""),"S",""))),"")</f>
        <v/>
      </c>
      <c r="H14" s="68" t="str">
        <f ca="1">IFERROR(IF(AND(OR(WEEKDAY(G$4,2)&gt;5,G$4=Congés),OR(G14="x",G14="S")),G14,IF(H$4=$D14,"x",IF(AND(((H$4-$D14)/VLOOKUP($C14,Opérations[],7,0))=INT(((H$4-$D14)/VLOOKUP($C14,Opérations[],7,0))),$C14&lt;&gt;""),"S",""))),"")</f>
        <v/>
      </c>
      <c r="I14" s="68" t="str">
        <f ca="1">IFERROR(IF(AND(OR(WEEKDAY(H$4,2)&gt;5,H$4=Congés),OR(H14="x",H14="S")),H14,IF(I$4=$D14,"x",IF(AND(((I$4-$D14)/VLOOKUP($C14,Opérations[],7,0))=INT(((I$4-$D14)/VLOOKUP($C14,Opérations[],7,0))),$C14&lt;&gt;""),"S",""))),"")</f>
        <v/>
      </c>
      <c r="J14" s="68" t="str">
        <f ca="1">IFERROR(IF(AND(OR(WEEKDAY(I$4,2)&gt;5,I$4=Congés),OR(I14="x",I14="S")),I14,IF(J$4=$D14,"x",IF(AND(((J$4-$D14)/VLOOKUP($C14,Opérations[],7,0))=INT(((J$4-$D14)/VLOOKUP($C14,Opérations[],7,0))),$C14&lt;&gt;""),"S",""))),"")</f>
        <v/>
      </c>
      <c r="K14" s="68" t="str">
        <f ca="1">IFERROR(IF(AND(OR(WEEKDAY(J$4,2)&gt;5,J$4=Congés),OR(J14="x",J14="S")),J14,IF(K$4=$D14,"x",IF(AND(((K$4-$D14)/VLOOKUP($C14,Opérations[],7,0))=INT(((K$4-$D14)/VLOOKUP($C14,Opérations[],7,0))),$C14&lt;&gt;""),"S",""))),"")</f>
        <v/>
      </c>
      <c r="L14" s="68" t="str">
        <f ca="1">IFERROR(IF(AND(OR(WEEKDAY(K$4,2)&gt;5,K$4=Congés),OR(K14="x",K14="S")),K14,IF(L$4=$D14,"x",IF(AND(((L$4-$D14)/VLOOKUP($C14,Opérations[],7,0))=INT(((L$4-$D14)/VLOOKUP($C14,Opérations[],7,0))),$C14&lt;&gt;""),"S",""))),"")</f>
        <v/>
      </c>
      <c r="M14" s="68" t="str">
        <f ca="1">IFERROR(IF(AND(OR(WEEKDAY(L$4,2)&gt;5,L$4=Congés),OR(L14="x",L14="S")),L14,IF(M$4=$D14,"x",IF(AND(((M$4-$D14)/VLOOKUP($C14,Opérations[],7,0))=INT(((M$4-$D14)/VLOOKUP($C14,Opérations[],7,0))),$C14&lt;&gt;""),"S",""))),"")</f>
        <v/>
      </c>
      <c r="N14" s="68" t="str">
        <f ca="1">IFERROR(IF(AND(OR(WEEKDAY(M$4,2)&gt;5,M$4=Congés),OR(M14="x",M14="S")),M14,IF(N$4=$D14,"x",IF(AND(((N$4-$D14)/VLOOKUP($C14,Opérations[],7,0))=INT(((N$4-$D14)/VLOOKUP($C14,Opérations[],7,0))),$C14&lt;&gt;""),"S",""))),"")</f>
        <v/>
      </c>
      <c r="O14" s="68" t="str">
        <f ca="1">IFERROR(IF(AND(OR(WEEKDAY(N$4,2)&gt;5,N$4=Congés),OR(N14="x",N14="S")),N14,IF(O$4=$D14,"x",IF(AND(((O$4-$D14)/VLOOKUP($C14,Opérations[],7,0))=INT(((O$4-$D14)/VLOOKUP($C14,Opérations[],7,0))),$C14&lt;&gt;""),"S",""))),"")</f>
        <v/>
      </c>
      <c r="P14" s="68" t="str">
        <f ca="1">IFERROR(IF(AND(OR(WEEKDAY(O$4,2)&gt;5,O$4=Congés),OR(O14="x",O14="S")),O14,IF(P$4=$D14,"x",IF(AND(((P$4-$D14)/VLOOKUP($C14,Opérations[],7,0))=INT(((P$4-$D14)/VLOOKUP($C14,Opérations[],7,0))),$C14&lt;&gt;""),"S",""))),"")</f>
        <v/>
      </c>
      <c r="Q14" s="68" t="str">
        <f ca="1">IFERROR(IF(AND(OR(WEEKDAY(P$4,2)&gt;5,P$4=Congés),OR(P14="x",P14="S")),P14,IF(Q$4=$D14,"x",IF(AND(((Q$4-$D14)/VLOOKUP($C14,Opérations[],7,0))=INT(((Q$4-$D14)/VLOOKUP($C14,Opérations[],7,0))),$C14&lt;&gt;""),"S",""))),"")</f>
        <v/>
      </c>
      <c r="R14" s="68" t="str">
        <f ca="1">IFERROR(IF(AND(OR(WEEKDAY(Q$4,2)&gt;5,Q$4=Congés),OR(Q14="x",Q14="S")),Q14,IF(R$4=$D14,"x",IF(AND(((R$4-$D14)/VLOOKUP($C14,Opérations[],7,0))=INT(((R$4-$D14)/VLOOKUP($C14,Opérations[],7,0))),$C14&lt;&gt;""),"S",""))),"")</f>
        <v/>
      </c>
      <c r="S14" s="68" t="str">
        <f ca="1">IFERROR(IF(AND(OR(WEEKDAY(R$4,2)&gt;5,R$4=Congés),OR(R14="x",R14="S")),R14,IF(S$4=$D14,"x",IF(AND(((S$4-$D14)/VLOOKUP($C14,Opérations[],7,0))=INT(((S$4-$D14)/VLOOKUP($C14,Opérations[],7,0))),$C14&lt;&gt;""),"S",""))),"")</f>
        <v/>
      </c>
      <c r="T14" s="68" t="str">
        <f ca="1">IFERROR(IF(AND(OR(WEEKDAY(S$4,2)&gt;5,S$4=Congés),OR(S14="x",S14="S")),S14,IF(T$4=$D14,"x",IF(AND(((T$4-$D14)/VLOOKUP($C14,Opérations[],7,0))=INT(((T$4-$D14)/VLOOKUP($C14,Opérations[],7,0))),$C14&lt;&gt;""),"S",""))),"")</f>
        <v/>
      </c>
      <c r="U14" s="68" t="str">
        <f ca="1">IFERROR(IF(AND(OR(WEEKDAY(T$4,2)&gt;5,T$4=Congés),OR(T14="x",T14="S")),T14,IF(U$4=$D14,"x",IF(AND(((U$4-$D14)/VLOOKUP($C14,Opérations[],7,0))=INT(((U$4-$D14)/VLOOKUP($C14,Opérations[],7,0))),$C14&lt;&gt;""),"S",""))),"")</f>
        <v/>
      </c>
      <c r="V14" s="68" t="str">
        <f ca="1">IFERROR(IF(AND(OR(WEEKDAY(U$4,2)&gt;5,U$4=Congés),OR(U14="x",U14="S")),U14,IF(V$4=$D14,"x",IF(AND(((V$4-$D14)/VLOOKUP($C14,Opérations[],7,0))=INT(((V$4-$D14)/VLOOKUP($C14,Opérations[],7,0))),$C14&lt;&gt;""),"S",""))),"")</f>
        <v/>
      </c>
      <c r="W14" s="68" t="str">
        <f ca="1">IFERROR(IF(AND(OR(WEEKDAY(V$4,2)&gt;5,V$4=Congés),OR(V14="x",V14="S")),V14,IF(W$4=$D14,"x",IF(AND(((W$4-$D14)/VLOOKUP($C14,Opérations[],7,0))=INT(((W$4-$D14)/VLOOKUP($C14,Opérations[],7,0))),$C14&lt;&gt;""),"S",""))),"")</f>
        <v/>
      </c>
      <c r="X14" s="68" t="str">
        <f ca="1">IFERROR(IF(AND(OR(WEEKDAY(W$4,2)&gt;5,W$4=Congés),OR(W14="x",W14="S")),W14,IF(X$4=$D14,"x",IF(AND(((X$4-$D14)/VLOOKUP($C14,Opérations[],7,0))=INT(((X$4-$D14)/VLOOKUP($C14,Opérations[],7,0))),$C14&lt;&gt;""),"S",""))),"")</f>
        <v/>
      </c>
      <c r="Y14" s="68" t="str">
        <f ca="1">IFERROR(IF(AND(OR(WEEKDAY(X$4,2)&gt;5,X$4=Congés),OR(X14="x",X14="S")),X14,IF(Y$4=$D14,"x",IF(AND(((Y$4-$D14)/VLOOKUP($C14,Opérations[],7,0))=INT(((Y$4-$D14)/VLOOKUP($C14,Opérations[],7,0))),$C14&lt;&gt;""),"S",""))),"")</f>
        <v/>
      </c>
      <c r="Z14" s="68" t="str">
        <f ca="1">IFERROR(IF(AND(OR(WEEKDAY(Y$4,2)&gt;5,Y$4=Congés),OR(Y14="x",Y14="S")),Y14,IF(Z$4=$D14,"x",IF(AND(((Z$4-$D14)/VLOOKUP($C14,Opérations[],7,0))=INT(((Z$4-$D14)/VLOOKUP($C14,Opérations[],7,0))),$C14&lt;&gt;""),"S",""))),"")</f>
        <v/>
      </c>
      <c r="AA14" s="68" t="str">
        <f ca="1">IFERROR(IF(AND(OR(WEEKDAY(Z$4,2)&gt;5,Z$4=Congés),OR(Z14="x",Z14="S")),Z14,IF(AA$4=$D14,"x",IF(AND(((AA$4-$D14)/VLOOKUP($C14,Opérations[],7,0))=INT(((AA$4-$D14)/VLOOKUP($C14,Opérations[],7,0))),$C14&lt;&gt;""),"S",""))),"")</f>
        <v/>
      </c>
      <c r="AB14" s="68" t="str">
        <f ca="1">IFERROR(IF(AND(OR(WEEKDAY(AA$4,2)&gt;5,AA$4=Congés),OR(AA14="x",AA14="S")),AA14,IF(AB$4=$D14,"x",IF(AND(((AB$4-$D14)/VLOOKUP($C14,Opérations[],7,0))=INT(((AB$4-$D14)/VLOOKUP($C14,Opérations[],7,0))),$C14&lt;&gt;""),"S",""))),"")</f>
        <v/>
      </c>
      <c r="AC14" s="68" t="str">
        <f ca="1">IFERROR(IF(AND(OR(WEEKDAY(AB$4,2)&gt;5,AB$4=Congés),OR(AB14="x",AB14="S")),AB14,IF(AC$4=$D14,"x",IF(AND(((AC$4-$D14)/VLOOKUP($C14,Opérations[],7,0))=INT(((AC$4-$D14)/VLOOKUP($C14,Opérations[],7,0))),$C14&lt;&gt;""),"S",""))),"")</f>
        <v/>
      </c>
      <c r="AD14" s="68" t="str">
        <f ca="1">IFERROR(IF(AND(OR(WEEKDAY(AC$4,2)&gt;5,AC$4=Congés),OR(AC14="x",AC14="S")),AC14,IF(AD$4=$D14,"x",IF(AND(((AD$4-$D14)/VLOOKUP($C14,Opérations[],7,0))=INT(((AD$4-$D14)/VLOOKUP($C14,Opérations[],7,0))),$C14&lt;&gt;""),"S",""))),"")</f>
        <v/>
      </c>
      <c r="AE14" s="68" t="str">
        <f ca="1">IFERROR(IF(AND(OR(WEEKDAY(AD$4,2)&gt;5,AD$4=Congés),OR(AD14="x",AD14="S")),AD14,IF(AE$4=$D14,"x",IF(AND(((AE$4-$D14)/VLOOKUP($C14,Opérations[],7,0))=INT(((AE$4-$D14)/VLOOKUP($C14,Opérations[],7,0))),$C14&lt;&gt;""),"S",""))),"")</f>
        <v/>
      </c>
      <c r="AF14" s="68" t="str">
        <f ca="1">IFERROR(IF(AND(OR(WEEKDAY(AE$4,2)&gt;5,AE$4=Congés),OR(AE14="x",AE14="S")),AE14,IF(AF$4=$D14,"x",IF(AND(((AF$4-$D14)/VLOOKUP($C14,Opérations[],7,0))=INT(((AF$4-$D14)/VLOOKUP($C14,Opérations[],7,0))),$C14&lt;&gt;""),"S",""))),"")</f>
        <v/>
      </c>
      <c r="AG14" s="68" t="str">
        <f ca="1">IFERROR(IF(AND(OR(WEEKDAY(AF$4,2)&gt;5,AF$4=Congés),OR(AF14="x",AF14="S")),AF14,IF(AG$4=$D14,"x",IF(AND(((AG$4-$D14)/VLOOKUP($C14,Opérations[],7,0))=INT(((AG$4-$D14)/VLOOKUP($C14,Opérations[],7,0))),$C14&lt;&gt;""),"S",""))),"")</f>
        <v/>
      </c>
      <c r="AH14" s="68" t="str">
        <f ca="1">IFERROR(IF(AND(OR(WEEKDAY(AG$4,2)&gt;5,AG$4=Congés),OR(AG14="x",AG14="S")),AG14,IF(AH$4=$D14,"x",IF(AND(((AH$4-$D14)/VLOOKUP($C14,Opérations[],7,0))=INT(((AH$4-$D14)/VLOOKUP($C14,Opérations[],7,0))),$C14&lt;&gt;""),"S",""))),"")</f>
        <v/>
      </c>
      <c r="AI14" s="68" t="str">
        <f ca="1">IFERROR(IF(AND(OR(WEEKDAY(AH$4,2)&gt;5,AH$4=Congés),OR(AH14="x",AH14="S")),AH14,IF(AI$4=$D14,"x",IF(AND(((AI$4-$D14)/VLOOKUP($C14,Opérations[],7,0))=INT(((AI$4-$D14)/VLOOKUP($C14,Opérations[],7,0))),$C14&lt;&gt;""),"S",""))),"")</f>
        <v/>
      </c>
      <c r="AJ14" s="68" t="str">
        <f ca="1">IFERROR(IF(AND(OR(WEEKDAY(AI$4,2)&gt;5,AI$4=Congés),OR(AI14="x",AI14="S")),AI14,IF(AJ$4=$D14,"x",IF(AND(((AJ$4-$D14)/VLOOKUP($C14,Opérations[],7,0))=INT(((AJ$4-$D14)/VLOOKUP($C14,Opérations[],7,0))),$C14&lt;&gt;""),"S",""))),"")</f>
        <v/>
      </c>
      <c r="AK14" s="68" t="str">
        <f ca="1">IFERROR(IF(AND(OR(WEEKDAY(AJ$4,2)&gt;5,AJ$4=Congés),OR(AJ14="x",AJ14="S")),AJ14,IF(AK$4=$D14,"x",IF(AND(((AK$4-$D14)/VLOOKUP($C14,Opérations[],7,0))=INT(((AK$4-$D14)/VLOOKUP($C14,Opérations[],7,0))),$C14&lt;&gt;""),"S",""))),"")</f>
        <v/>
      </c>
      <c r="AL14" s="68" t="str">
        <f ca="1">IFERROR(IF(AND(OR(WEEKDAY(AK$4,2)&gt;5,AK$4=Congés),OR(AK14="x",AK14="S")),AK14,IF(AL$4=$D14,"x",IF(AND(((AL$4-$D14)/VLOOKUP($C14,Opérations[],7,0))=INT(((AL$4-$D14)/VLOOKUP($C14,Opérations[],7,0))),$C14&lt;&gt;""),"S",""))),"")</f>
        <v/>
      </c>
      <c r="AM14" s="68" t="str">
        <f ca="1">IFERROR(IF(AND(OR(WEEKDAY(AL$4,2)&gt;5,AL$4=Congés),OR(AL14="x",AL14="S")),AL14,IF(AM$4=$D14,"x",IF(AND(((AM$4-$D14)/VLOOKUP($C14,Opérations[],7,0))=INT(((AM$4-$D14)/VLOOKUP($C14,Opérations[],7,0))),$C14&lt;&gt;""),"S",""))),"")</f>
        <v/>
      </c>
      <c r="AN14" s="68" t="str">
        <f ca="1">IFERROR(IF(AND(OR(WEEKDAY(AM$4,2)&gt;5,AM$4=Congés),OR(AM14="x",AM14="S")),AM14,IF(AN$4=$D14,"x",IF(AND(((AN$4-$D14)/VLOOKUP($C14,Opérations[],7,0))=INT(((AN$4-$D14)/VLOOKUP($C14,Opérations[],7,0))),$C14&lt;&gt;""),"S",""))),"")</f>
        <v/>
      </c>
      <c r="AO14" s="68" t="str">
        <f ca="1">IFERROR(IF(AND(OR(WEEKDAY(AN$4,2)&gt;5,AN$4=Congés),OR(AN14="x",AN14="S")),AN14,IF(AO$4=$D14,"x",IF(AND(((AO$4-$D14)/VLOOKUP($C14,Opérations[],7,0))=INT(((AO$4-$D14)/VLOOKUP($C14,Opérations[],7,0))),$C14&lt;&gt;""),"S",""))),"")</f>
        <v/>
      </c>
      <c r="AP14" s="68" t="str">
        <f ca="1">IFERROR(IF(AND(OR(WEEKDAY(AO$4,2)&gt;5,AO$4=Congés),OR(AO14="x",AO14="S")),AO14,IF(AP$4=$D14,"x",IF(AND(((AP$4-$D14)/VLOOKUP($C14,Opérations[],7,0))=INT(((AP$4-$D14)/VLOOKUP($C14,Opérations[],7,0))),$C14&lt;&gt;""),"S",""))),"")</f>
        <v/>
      </c>
      <c r="AQ14" s="68" t="str">
        <f ca="1">IFERROR(IF(AND(OR(WEEKDAY(AP$4,2)&gt;5,AP$4=Congés),OR(AP14="x",AP14="S")),AP14,IF(AQ$4=$D14,"x",IF(AND(((AQ$4-$D14)/VLOOKUP($C14,Opérations[],7,0))=INT(((AQ$4-$D14)/VLOOKUP($C14,Opérations[],7,0))),$C14&lt;&gt;""),"S",""))),"")</f>
        <v/>
      </c>
      <c r="AR14" s="68" t="str">
        <f ca="1">IFERROR(IF(AND(OR(WEEKDAY(AQ$4,2)&gt;5,AQ$4=Congés),OR(AQ14="x",AQ14="S")),AQ14,IF(AR$4=$D14,"x",IF(AND(((AR$4-$D14)/VLOOKUP($C14,Opérations[],7,0))=INT(((AR$4-$D14)/VLOOKUP($C14,Opérations[],7,0))),$C14&lt;&gt;""),"S",""))),"")</f>
        <v/>
      </c>
      <c r="AS14" s="68" t="str">
        <f ca="1">IFERROR(IF(AND(OR(WEEKDAY(AR$4,2)&gt;5,AR$4=Congés),OR(AR14="x",AR14="S")),AR14,IF(AS$4=$D14,"x",IF(AND(((AS$4-$D14)/VLOOKUP($C14,Opérations[],7,0))=INT(((AS$4-$D14)/VLOOKUP($C14,Opérations[],7,0))),$C14&lt;&gt;""),"S",""))),"")</f>
        <v/>
      </c>
      <c r="AT14" s="68" t="str">
        <f ca="1">IFERROR(IF(AND(OR(WEEKDAY(AS$4,2)&gt;5,AS$4=Congés),OR(AS14="x",AS14="S")),AS14,IF(AT$4=$D14,"x",IF(AND(((AT$4-$D14)/VLOOKUP($C14,Opérations[],7,0))=INT(((AT$4-$D14)/VLOOKUP($C14,Opérations[],7,0))),$C14&lt;&gt;""),"S",""))),"")</f>
        <v/>
      </c>
      <c r="AU14" s="68" t="str">
        <f ca="1">IFERROR(IF(AND(OR(WEEKDAY(AT$4,2)&gt;5,AT$4=Congés),OR(AT14="x",AT14="S")),AT14,IF(AU$4=$D14,"x",IF(AND(((AU$4-$D14)/VLOOKUP($C14,Opérations[],7,0))=INT(((AU$4-$D14)/VLOOKUP($C14,Opérations[],7,0))),$C14&lt;&gt;""),"S",""))),"")</f>
        <v/>
      </c>
      <c r="AV14" s="68" t="str">
        <f ca="1">IFERROR(IF(AND(OR(WEEKDAY(AU$4,2)&gt;5,AU$4=Congés),OR(AU14="x",AU14="S")),AU14,IF(AV$4=$D14,"x",IF(AND(((AV$4-$D14)/VLOOKUP($C14,Opérations[],7,0))=INT(((AV$4-$D14)/VLOOKUP($C14,Opérations[],7,0))),$C14&lt;&gt;""),"S",""))),"")</f>
        <v/>
      </c>
      <c r="AW14" s="68" t="str">
        <f ca="1">IFERROR(IF(AND(OR(WEEKDAY(AV$4,2)&gt;5,AV$4=Congés),OR(AV14="x",AV14="S")),AV14,IF(AW$4=$D14,"x",IF(AND(((AW$4-$D14)/VLOOKUP($C14,Opérations[],7,0))=INT(((AW$4-$D14)/VLOOKUP($C14,Opérations[],7,0))),$C14&lt;&gt;""),"S",""))),"")</f>
        <v/>
      </c>
      <c r="AX14" s="68" t="str">
        <f ca="1">IFERROR(IF(AND(OR(WEEKDAY(AW$4,2)&gt;5,AW$4=Congés),OR(AW14="x",AW14="S")),AW14,IF(AX$4=$D14,"x",IF(AND(((AX$4-$D14)/VLOOKUP($C14,Opérations[],7,0))=INT(((AX$4-$D14)/VLOOKUP($C14,Opérations[],7,0))),$C14&lt;&gt;""),"S",""))),"")</f>
        <v/>
      </c>
      <c r="AY14" s="68" t="str">
        <f ca="1">IFERROR(IF(AND(OR(WEEKDAY(AX$4,2)&gt;5,AX$4=Congés),OR(AX14="x",AX14="S")),AX14,IF(AY$4=$D14,"x",IF(AND(((AY$4-$D14)/VLOOKUP($C14,Opérations[],7,0))=INT(((AY$4-$D14)/VLOOKUP($C14,Opérations[],7,0))),$C14&lt;&gt;""),"S",""))),"")</f>
        <v/>
      </c>
      <c r="AZ14" s="68" t="str">
        <f ca="1">IFERROR(IF(AND(OR(WEEKDAY(AY$4,2)&gt;5,AY$4=Congés),OR(AY14="x",AY14="S")),AY14,IF(AZ$4=$D14,"x",IF(AND(((AZ$4-$D14)/VLOOKUP($C14,Opérations[],7,0))=INT(((AZ$4-$D14)/VLOOKUP($C14,Opérations[],7,0))),$C14&lt;&gt;""),"S",""))),"")</f>
        <v/>
      </c>
      <c r="BA14" s="68" t="str">
        <f ca="1">IFERROR(IF(AND(OR(WEEKDAY(AZ$4,2)&gt;5,AZ$4=Congés),OR(AZ14="x",AZ14="S")),AZ14,IF(BA$4=$D14,"x",IF(AND(((BA$4-$D14)/VLOOKUP($C14,Opérations[],7,0))=INT(((BA$4-$D14)/VLOOKUP($C14,Opérations[],7,0))),$C14&lt;&gt;""),"S",""))),"")</f>
        <v/>
      </c>
      <c r="BB14" s="68" t="str">
        <f ca="1">IFERROR(IF(AND(OR(WEEKDAY(BA$4,2)&gt;5,BA$4=Congés),OR(BA14="x",BA14="S")),BA14,IF(BB$4=$D14,"x",IF(AND(((BB$4-$D14)/VLOOKUP($C14,Opérations[],7,0))=INT(((BB$4-$D14)/VLOOKUP($C14,Opérations[],7,0))),$C14&lt;&gt;""),"S",""))),"")</f>
        <v/>
      </c>
      <c r="BC14" s="68" t="str">
        <f ca="1">IFERROR(IF(AND(OR(WEEKDAY(BB$4,2)&gt;5,BB$4=Congés),OR(BB14="x",BB14="S")),BB14,IF(BC$4=$D14,"x",IF(AND(((BC$4-$D14)/VLOOKUP($C14,Opérations[],7,0))=INT(((BC$4-$D14)/VLOOKUP($C14,Opérations[],7,0))),$C14&lt;&gt;""),"S",""))),"")</f>
        <v/>
      </c>
      <c r="BD14" s="68" t="str">
        <f ca="1">IFERROR(IF(AND(OR(WEEKDAY(BC$4,2)&gt;5,BC$4=Congés),OR(BC14="x",BC14="S")),BC14,IF(BD$4=$D14,"x",IF(AND(((BD$4-$D14)/VLOOKUP($C14,Opérations[],7,0))=INT(((BD$4-$D14)/VLOOKUP($C14,Opérations[],7,0))),$C14&lt;&gt;""),"S",""))),"")</f>
        <v/>
      </c>
    </row>
    <row r="15" spans="1:62" x14ac:dyDescent="0.25">
      <c r="C15" s="55" t="s">
        <v>34</v>
      </c>
      <c r="D15" s="33">
        <f>IF(ISBLANK(C15),"",VLOOKUP(C15,Opérations[],2,0))</f>
        <v>0</v>
      </c>
      <c r="F15" s="33"/>
      <c r="G15" s="68" t="str">
        <f ca="1">IFERROR(IF(AND(OR(WEEKDAY(F$4,2)&gt;5,F$4=Congés),OR(F15="x",F15="S")),F15,IF(G$4=$D15,"x",IF(AND(((G$4-$D15)/VLOOKUP($C15,Opérations[],7,0))=INT(((G$4-$D15)/VLOOKUP($C15,Opérations[],7,0))),$C15&lt;&gt;""),"S",""))),"")</f>
        <v/>
      </c>
      <c r="H15" s="68" t="str">
        <f ca="1">IFERROR(IF(AND(OR(WEEKDAY(G$4,2)&gt;5,G$4=Congés),OR(G15="x",G15="S")),G15,IF(H$4=$D15,"x",IF(AND(((H$4-$D15)/VLOOKUP($C15,Opérations[],7,0))=INT(((H$4-$D15)/VLOOKUP($C15,Opérations[],7,0))),$C15&lt;&gt;""),"S",""))),"")</f>
        <v/>
      </c>
      <c r="I15" s="68" t="str">
        <f ca="1">IFERROR(IF(AND(OR(WEEKDAY(H$4,2)&gt;5,H$4=Congés),OR(H15="x",H15="S")),H15,IF(I$4=$D15,"x",IF(AND(((I$4-$D15)/VLOOKUP($C15,Opérations[],7,0))=INT(((I$4-$D15)/VLOOKUP($C15,Opérations[],7,0))),$C15&lt;&gt;""),"S",""))),"")</f>
        <v/>
      </c>
      <c r="J15" s="68" t="str">
        <f ca="1">IFERROR(IF(AND(OR(WEEKDAY(I$4,2)&gt;5,I$4=Congés),OR(I15="x",I15="S")),I15,IF(J$4=$D15,"x",IF(AND(((J$4-$D15)/VLOOKUP($C15,Opérations[],7,0))=INT(((J$4-$D15)/VLOOKUP($C15,Opérations[],7,0))),$C15&lt;&gt;""),"S",""))),"")</f>
        <v/>
      </c>
      <c r="K15" s="68" t="str">
        <f ca="1">IFERROR(IF(AND(OR(WEEKDAY(J$4,2)&gt;5,J$4=Congés),OR(J15="x",J15="S")),J15,IF(K$4=$D15,"x",IF(AND(((K$4-$D15)/VLOOKUP($C15,Opérations[],7,0))=INT(((K$4-$D15)/VLOOKUP($C15,Opérations[],7,0))),$C15&lt;&gt;""),"S",""))),"")</f>
        <v/>
      </c>
      <c r="L15" s="68" t="str">
        <f ca="1">IFERROR(IF(AND(OR(WEEKDAY(K$4,2)&gt;5,K$4=Congés),OR(K15="x",K15="S")),K15,IF(L$4=$D15,"x",IF(AND(((L$4-$D15)/VLOOKUP($C15,Opérations[],7,0))=INT(((L$4-$D15)/VLOOKUP($C15,Opérations[],7,0))),$C15&lt;&gt;""),"S",""))),"")</f>
        <v/>
      </c>
      <c r="M15" s="68" t="str">
        <f ca="1">IFERROR(IF(AND(OR(WEEKDAY(L$4,2)&gt;5,L$4=Congés),OR(L15="x",L15="S")),L15,IF(M$4=$D15,"x",IF(AND(((M$4-$D15)/VLOOKUP($C15,Opérations[],7,0))=INT(((M$4-$D15)/VLOOKUP($C15,Opérations[],7,0))),$C15&lt;&gt;""),"S",""))),"")</f>
        <v/>
      </c>
      <c r="N15" s="68" t="str">
        <f ca="1">IFERROR(IF(AND(OR(WEEKDAY(M$4,2)&gt;5,M$4=Congés),OR(M15="x",M15="S")),M15,IF(N$4=$D15,"x",IF(AND(((N$4-$D15)/VLOOKUP($C15,Opérations[],7,0))=INT(((N$4-$D15)/VLOOKUP($C15,Opérations[],7,0))),$C15&lt;&gt;""),"S",""))),"")</f>
        <v/>
      </c>
      <c r="O15" s="68" t="str">
        <f ca="1">IFERROR(IF(AND(OR(WEEKDAY(N$4,2)&gt;5,N$4=Congés),OR(N15="x",N15="S")),N15,IF(O$4=$D15,"x",IF(AND(((O$4-$D15)/VLOOKUP($C15,Opérations[],7,0))=INT(((O$4-$D15)/VLOOKUP($C15,Opérations[],7,0))),$C15&lt;&gt;""),"S",""))),"")</f>
        <v/>
      </c>
      <c r="P15" s="68" t="str">
        <f ca="1">IFERROR(IF(AND(OR(WEEKDAY(O$4,2)&gt;5,O$4=Congés),OR(O15="x",O15="S")),O15,IF(P$4=$D15,"x",IF(AND(((P$4-$D15)/VLOOKUP($C15,Opérations[],7,0))=INT(((P$4-$D15)/VLOOKUP($C15,Opérations[],7,0))),$C15&lt;&gt;""),"S",""))),"")</f>
        <v/>
      </c>
      <c r="Q15" s="68" t="str">
        <f ca="1">IFERROR(IF(AND(OR(WEEKDAY(P$4,2)&gt;5,P$4=Congés),OR(P15="x",P15="S")),P15,IF(Q$4=$D15,"x",IF(AND(((Q$4-$D15)/VLOOKUP($C15,Opérations[],7,0))=INT(((Q$4-$D15)/VLOOKUP($C15,Opérations[],7,0))),$C15&lt;&gt;""),"S",""))),"")</f>
        <v/>
      </c>
      <c r="R15" s="68" t="str">
        <f ca="1">IFERROR(IF(AND(OR(WEEKDAY(Q$4,2)&gt;5,Q$4=Congés),OR(Q15="x",Q15="S")),Q15,IF(R$4=$D15,"x",IF(AND(((R$4-$D15)/VLOOKUP($C15,Opérations[],7,0))=INT(((R$4-$D15)/VLOOKUP($C15,Opérations[],7,0))),$C15&lt;&gt;""),"S",""))),"")</f>
        <v/>
      </c>
      <c r="S15" s="68" t="str">
        <f ca="1">IFERROR(IF(AND(OR(WEEKDAY(R$4,2)&gt;5,R$4=Congés),OR(R15="x",R15="S")),R15,IF(S$4=$D15,"x",IF(AND(((S$4-$D15)/VLOOKUP($C15,Opérations[],7,0))=INT(((S$4-$D15)/VLOOKUP($C15,Opérations[],7,0))),$C15&lt;&gt;""),"S",""))),"")</f>
        <v/>
      </c>
      <c r="T15" s="68" t="str">
        <f ca="1">IFERROR(IF(AND(OR(WEEKDAY(S$4,2)&gt;5,S$4=Congés),OR(S15="x",S15="S")),S15,IF(T$4=$D15,"x",IF(AND(((T$4-$D15)/VLOOKUP($C15,Opérations[],7,0))=INT(((T$4-$D15)/VLOOKUP($C15,Opérations[],7,0))),$C15&lt;&gt;""),"S",""))),"")</f>
        <v/>
      </c>
      <c r="U15" s="68" t="str">
        <f ca="1">IFERROR(IF(AND(OR(WEEKDAY(T$4,2)&gt;5,T$4=Congés),OR(T15="x",T15="S")),T15,IF(U$4=$D15,"x",IF(AND(((U$4-$D15)/VLOOKUP($C15,Opérations[],7,0))=INT(((U$4-$D15)/VLOOKUP($C15,Opérations[],7,0))),$C15&lt;&gt;""),"S",""))),"")</f>
        <v/>
      </c>
      <c r="V15" s="68" t="str">
        <f ca="1">IFERROR(IF(AND(OR(WEEKDAY(U$4,2)&gt;5,U$4=Congés),OR(U15="x",U15="S")),U15,IF(V$4=$D15,"x",IF(AND(((V$4-$D15)/VLOOKUP($C15,Opérations[],7,0))=INT(((V$4-$D15)/VLOOKUP($C15,Opérations[],7,0))),$C15&lt;&gt;""),"S",""))),"")</f>
        <v/>
      </c>
      <c r="W15" s="68" t="str">
        <f ca="1">IFERROR(IF(AND(OR(WEEKDAY(V$4,2)&gt;5,V$4=Congés),OR(V15="x",V15="S")),V15,IF(W$4=$D15,"x",IF(AND(((W$4-$D15)/VLOOKUP($C15,Opérations[],7,0))=INT(((W$4-$D15)/VLOOKUP($C15,Opérations[],7,0))),$C15&lt;&gt;""),"S",""))),"")</f>
        <v/>
      </c>
      <c r="X15" s="68" t="str">
        <f ca="1">IFERROR(IF(AND(OR(WEEKDAY(W$4,2)&gt;5,W$4=Congés),OR(W15="x",W15="S")),W15,IF(X$4=$D15,"x",IF(AND(((X$4-$D15)/VLOOKUP($C15,Opérations[],7,0))=INT(((X$4-$D15)/VLOOKUP($C15,Opérations[],7,0))),$C15&lt;&gt;""),"S",""))),"")</f>
        <v/>
      </c>
      <c r="Y15" s="68" t="str">
        <f ca="1">IFERROR(IF(AND(OR(WEEKDAY(X$4,2)&gt;5,X$4=Congés),OR(X15="x",X15="S")),X15,IF(Y$4=$D15,"x",IF(AND(((Y$4-$D15)/VLOOKUP($C15,Opérations[],7,0))=INT(((Y$4-$D15)/VLOOKUP($C15,Opérations[],7,0))),$C15&lt;&gt;""),"S",""))),"")</f>
        <v/>
      </c>
      <c r="Z15" s="68" t="str">
        <f ca="1">IFERROR(IF(AND(OR(WEEKDAY(Y$4,2)&gt;5,Y$4=Congés),OR(Y15="x",Y15="S")),Y15,IF(Z$4=$D15,"x",IF(AND(((Z$4-$D15)/VLOOKUP($C15,Opérations[],7,0))=INT(((Z$4-$D15)/VLOOKUP($C15,Opérations[],7,0))),$C15&lt;&gt;""),"S",""))),"")</f>
        <v/>
      </c>
      <c r="AA15" s="68" t="str">
        <f ca="1">IFERROR(IF(AND(OR(WEEKDAY(Z$4,2)&gt;5,Z$4=Congés),OR(Z15="x",Z15="S")),Z15,IF(AA$4=$D15,"x",IF(AND(((AA$4-$D15)/VLOOKUP($C15,Opérations[],7,0))=INT(((AA$4-$D15)/VLOOKUP($C15,Opérations[],7,0))),$C15&lt;&gt;""),"S",""))),"")</f>
        <v/>
      </c>
      <c r="AB15" s="68" t="str">
        <f ca="1">IFERROR(IF(AND(OR(WEEKDAY(AA$4,2)&gt;5,AA$4=Congés),OR(AA15="x",AA15="S")),AA15,IF(AB$4=$D15,"x",IF(AND(((AB$4-$D15)/VLOOKUP($C15,Opérations[],7,0))=INT(((AB$4-$D15)/VLOOKUP($C15,Opérations[],7,0))),$C15&lt;&gt;""),"S",""))),"")</f>
        <v/>
      </c>
      <c r="AC15" s="68" t="str">
        <f ca="1">IFERROR(IF(AND(OR(WEEKDAY(AB$4,2)&gt;5,AB$4=Congés),OR(AB15="x",AB15="S")),AB15,IF(AC$4=$D15,"x",IF(AND(((AC$4-$D15)/VLOOKUP($C15,Opérations[],7,0))=INT(((AC$4-$D15)/VLOOKUP($C15,Opérations[],7,0))),$C15&lt;&gt;""),"S",""))),"")</f>
        <v/>
      </c>
      <c r="AD15" s="68" t="str">
        <f ca="1">IFERROR(IF(AND(OR(WEEKDAY(AC$4,2)&gt;5,AC$4=Congés),OR(AC15="x",AC15="S")),AC15,IF(AD$4=$D15,"x",IF(AND(((AD$4-$D15)/VLOOKUP($C15,Opérations[],7,0))=INT(((AD$4-$D15)/VLOOKUP($C15,Opérations[],7,0))),$C15&lt;&gt;""),"S",""))),"")</f>
        <v/>
      </c>
      <c r="AE15" s="68" t="str">
        <f ca="1">IFERROR(IF(AND(OR(WEEKDAY(AD$4,2)&gt;5,AD$4=Congés),OR(AD15="x",AD15="S")),AD15,IF(AE$4=$D15,"x",IF(AND(((AE$4-$D15)/VLOOKUP($C15,Opérations[],7,0))=INT(((AE$4-$D15)/VLOOKUP($C15,Opérations[],7,0))),$C15&lt;&gt;""),"S",""))),"")</f>
        <v/>
      </c>
      <c r="AF15" s="68" t="str">
        <f ca="1">IFERROR(IF(AND(OR(WEEKDAY(AE$4,2)&gt;5,AE$4=Congés),OR(AE15="x",AE15="S")),AE15,IF(AF$4=$D15,"x",IF(AND(((AF$4-$D15)/VLOOKUP($C15,Opérations[],7,0))=INT(((AF$4-$D15)/VLOOKUP($C15,Opérations[],7,0))),$C15&lt;&gt;""),"S",""))),"")</f>
        <v/>
      </c>
      <c r="AG15" s="68" t="str">
        <f ca="1">IFERROR(IF(AND(OR(WEEKDAY(AF$4,2)&gt;5,AF$4=Congés),OR(AF15="x",AF15="S")),AF15,IF(AG$4=$D15,"x",IF(AND(((AG$4-$D15)/VLOOKUP($C15,Opérations[],7,0))=INT(((AG$4-$D15)/VLOOKUP($C15,Opérations[],7,0))),$C15&lt;&gt;""),"S",""))),"")</f>
        <v/>
      </c>
      <c r="AH15" s="68" t="str">
        <f ca="1">IFERROR(IF(AND(OR(WEEKDAY(AG$4,2)&gt;5,AG$4=Congés),OR(AG15="x",AG15="S")),AG15,IF(AH$4=$D15,"x",IF(AND(((AH$4-$D15)/VLOOKUP($C15,Opérations[],7,0))=INT(((AH$4-$D15)/VLOOKUP($C15,Opérations[],7,0))),$C15&lt;&gt;""),"S",""))),"")</f>
        <v/>
      </c>
      <c r="AI15" s="68" t="str">
        <f ca="1">IFERROR(IF(AND(OR(WEEKDAY(AH$4,2)&gt;5,AH$4=Congés),OR(AH15="x",AH15="S")),AH15,IF(AI$4=$D15,"x",IF(AND(((AI$4-$D15)/VLOOKUP($C15,Opérations[],7,0))=INT(((AI$4-$D15)/VLOOKUP($C15,Opérations[],7,0))),$C15&lt;&gt;""),"S",""))),"")</f>
        <v/>
      </c>
      <c r="AJ15" s="68" t="str">
        <f ca="1">IFERROR(IF(AND(OR(WEEKDAY(AI$4,2)&gt;5,AI$4=Congés),OR(AI15="x",AI15="S")),AI15,IF(AJ$4=$D15,"x",IF(AND(((AJ$4-$D15)/VLOOKUP($C15,Opérations[],7,0))=INT(((AJ$4-$D15)/VLOOKUP($C15,Opérations[],7,0))),$C15&lt;&gt;""),"S",""))),"")</f>
        <v/>
      </c>
      <c r="AK15" s="68" t="str">
        <f ca="1">IFERROR(IF(AND(OR(WEEKDAY(AJ$4,2)&gt;5,AJ$4=Congés),OR(AJ15="x",AJ15="S")),AJ15,IF(AK$4=$D15,"x",IF(AND(((AK$4-$D15)/VLOOKUP($C15,Opérations[],7,0))=INT(((AK$4-$D15)/VLOOKUP($C15,Opérations[],7,0))),$C15&lt;&gt;""),"S",""))),"")</f>
        <v/>
      </c>
      <c r="AL15" s="68" t="str">
        <f ca="1">IFERROR(IF(AND(OR(WEEKDAY(AK$4,2)&gt;5,AK$4=Congés),OR(AK15="x",AK15="S")),AK15,IF(AL$4=$D15,"x",IF(AND(((AL$4-$D15)/VLOOKUP($C15,Opérations[],7,0))=INT(((AL$4-$D15)/VLOOKUP($C15,Opérations[],7,0))),$C15&lt;&gt;""),"S",""))),"")</f>
        <v/>
      </c>
      <c r="AM15" s="68" t="str">
        <f ca="1">IFERROR(IF(AND(OR(WEEKDAY(AL$4,2)&gt;5,AL$4=Congés),OR(AL15="x",AL15="S")),AL15,IF(AM$4=$D15,"x",IF(AND(((AM$4-$D15)/VLOOKUP($C15,Opérations[],7,0))=INT(((AM$4-$D15)/VLOOKUP($C15,Opérations[],7,0))),$C15&lt;&gt;""),"S",""))),"")</f>
        <v/>
      </c>
      <c r="AN15" s="68" t="str">
        <f ca="1">IFERROR(IF(AND(OR(WEEKDAY(AM$4,2)&gt;5,AM$4=Congés),OR(AM15="x",AM15="S")),AM15,IF(AN$4=$D15,"x",IF(AND(((AN$4-$D15)/VLOOKUP($C15,Opérations[],7,0))=INT(((AN$4-$D15)/VLOOKUP($C15,Opérations[],7,0))),$C15&lt;&gt;""),"S",""))),"")</f>
        <v/>
      </c>
      <c r="AO15" s="68" t="str">
        <f ca="1">IFERROR(IF(AND(OR(WEEKDAY(AN$4,2)&gt;5,AN$4=Congés),OR(AN15="x",AN15="S")),AN15,IF(AO$4=$D15,"x",IF(AND(((AO$4-$D15)/VLOOKUP($C15,Opérations[],7,0))=INT(((AO$4-$D15)/VLOOKUP($C15,Opérations[],7,0))),$C15&lt;&gt;""),"S",""))),"")</f>
        <v/>
      </c>
      <c r="AP15" s="68" t="str">
        <f ca="1">IFERROR(IF(AND(OR(WEEKDAY(AO$4,2)&gt;5,AO$4=Congés),OR(AO15="x",AO15="S")),AO15,IF(AP$4=$D15,"x",IF(AND(((AP$4-$D15)/VLOOKUP($C15,Opérations[],7,0))=INT(((AP$4-$D15)/VLOOKUP($C15,Opérations[],7,0))),$C15&lt;&gt;""),"S",""))),"")</f>
        <v/>
      </c>
      <c r="AQ15" s="68" t="str">
        <f ca="1">IFERROR(IF(AND(OR(WEEKDAY(AP$4,2)&gt;5,AP$4=Congés),OR(AP15="x",AP15="S")),AP15,IF(AQ$4=$D15,"x",IF(AND(((AQ$4-$D15)/VLOOKUP($C15,Opérations[],7,0))=INT(((AQ$4-$D15)/VLOOKUP($C15,Opérations[],7,0))),$C15&lt;&gt;""),"S",""))),"")</f>
        <v/>
      </c>
      <c r="AR15" s="68" t="str">
        <f ca="1">IFERROR(IF(AND(OR(WEEKDAY(AQ$4,2)&gt;5,AQ$4=Congés),OR(AQ15="x",AQ15="S")),AQ15,IF(AR$4=$D15,"x",IF(AND(((AR$4-$D15)/VLOOKUP($C15,Opérations[],7,0))=INT(((AR$4-$D15)/VLOOKUP($C15,Opérations[],7,0))),$C15&lt;&gt;""),"S",""))),"")</f>
        <v/>
      </c>
      <c r="AS15" s="68" t="str">
        <f ca="1">IFERROR(IF(AND(OR(WEEKDAY(AR$4,2)&gt;5,AR$4=Congés),OR(AR15="x",AR15="S")),AR15,IF(AS$4=$D15,"x",IF(AND(((AS$4-$D15)/VLOOKUP($C15,Opérations[],7,0))=INT(((AS$4-$D15)/VLOOKUP($C15,Opérations[],7,0))),$C15&lt;&gt;""),"S",""))),"")</f>
        <v/>
      </c>
      <c r="AT15" s="68" t="str">
        <f ca="1">IFERROR(IF(AND(OR(WEEKDAY(AS$4,2)&gt;5,AS$4=Congés),OR(AS15="x",AS15="S")),AS15,IF(AT$4=$D15,"x",IF(AND(((AT$4-$D15)/VLOOKUP($C15,Opérations[],7,0))=INT(((AT$4-$D15)/VLOOKUP($C15,Opérations[],7,0))),$C15&lt;&gt;""),"S",""))),"")</f>
        <v/>
      </c>
      <c r="AU15" s="68" t="str">
        <f ca="1">IFERROR(IF(AND(OR(WEEKDAY(AT$4,2)&gt;5,AT$4=Congés),OR(AT15="x",AT15="S")),AT15,IF(AU$4=$D15,"x",IF(AND(((AU$4-$D15)/VLOOKUP($C15,Opérations[],7,0))=INT(((AU$4-$D15)/VLOOKUP($C15,Opérations[],7,0))),$C15&lt;&gt;""),"S",""))),"")</f>
        <v/>
      </c>
      <c r="AV15" s="68" t="str">
        <f ca="1">IFERROR(IF(AND(OR(WEEKDAY(AU$4,2)&gt;5,AU$4=Congés),OR(AU15="x",AU15="S")),AU15,IF(AV$4=$D15,"x",IF(AND(((AV$4-$D15)/VLOOKUP($C15,Opérations[],7,0))=INT(((AV$4-$D15)/VLOOKUP($C15,Opérations[],7,0))),$C15&lt;&gt;""),"S",""))),"")</f>
        <v/>
      </c>
      <c r="AW15" s="68" t="str">
        <f ca="1">IFERROR(IF(AND(OR(WEEKDAY(AV$4,2)&gt;5,AV$4=Congés),OR(AV15="x",AV15="S")),AV15,IF(AW$4=$D15,"x",IF(AND(((AW$4-$D15)/VLOOKUP($C15,Opérations[],7,0))=INT(((AW$4-$D15)/VLOOKUP($C15,Opérations[],7,0))),$C15&lt;&gt;""),"S",""))),"")</f>
        <v/>
      </c>
      <c r="AX15" s="68" t="str">
        <f ca="1">IFERROR(IF(AND(OR(WEEKDAY(AW$4,2)&gt;5,AW$4=Congés),OR(AW15="x",AW15="S")),AW15,IF(AX$4=$D15,"x",IF(AND(((AX$4-$D15)/VLOOKUP($C15,Opérations[],7,0))=INT(((AX$4-$D15)/VLOOKUP($C15,Opérations[],7,0))),$C15&lt;&gt;""),"S",""))),"")</f>
        <v/>
      </c>
      <c r="AY15" s="68" t="str">
        <f ca="1">IFERROR(IF(AND(OR(WEEKDAY(AX$4,2)&gt;5,AX$4=Congés),OR(AX15="x",AX15="S")),AX15,IF(AY$4=$D15,"x",IF(AND(((AY$4-$D15)/VLOOKUP($C15,Opérations[],7,0))=INT(((AY$4-$D15)/VLOOKUP($C15,Opérations[],7,0))),$C15&lt;&gt;""),"S",""))),"")</f>
        <v/>
      </c>
      <c r="AZ15" s="68" t="str">
        <f ca="1">IFERROR(IF(AND(OR(WEEKDAY(AY$4,2)&gt;5,AY$4=Congés),OR(AY15="x",AY15="S")),AY15,IF(AZ$4=$D15,"x",IF(AND(((AZ$4-$D15)/VLOOKUP($C15,Opérations[],7,0))=INT(((AZ$4-$D15)/VLOOKUP($C15,Opérations[],7,0))),$C15&lt;&gt;""),"S",""))),"")</f>
        <v/>
      </c>
      <c r="BA15" s="68" t="str">
        <f ca="1">IFERROR(IF(AND(OR(WEEKDAY(AZ$4,2)&gt;5,AZ$4=Congés),OR(AZ15="x",AZ15="S")),AZ15,IF(BA$4=$D15,"x",IF(AND(((BA$4-$D15)/VLOOKUP($C15,Opérations[],7,0))=INT(((BA$4-$D15)/VLOOKUP($C15,Opérations[],7,0))),$C15&lt;&gt;""),"S",""))),"")</f>
        <v/>
      </c>
      <c r="BB15" s="68" t="str">
        <f ca="1">IFERROR(IF(AND(OR(WEEKDAY(BA$4,2)&gt;5,BA$4=Congés),OR(BA15="x",BA15="S")),BA15,IF(BB$4=$D15,"x",IF(AND(((BB$4-$D15)/VLOOKUP($C15,Opérations[],7,0))=INT(((BB$4-$D15)/VLOOKUP($C15,Opérations[],7,0))),$C15&lt;&gt;""),"S",""))),"")</f>
        <v/>
      </c>
      <c r="BC15" s="68" t="str">
        <f ca="1">IFERROR(IF(AND(OR(WEEKDAY(BB$4,2)&gt;5,BB$4=Congés),OR(BB15="x",BB15="S")),BB15,IF(BC$4=$D15,"x",IF(AND(((BC$4-$D15)/VLOOKUP($C15,Opérations[],7,0))=INT(((BC$4-$D15)/VLOOKUP($C15,Opérations[],7,0))),$C15&lt;&gt;""),"S",""))),"")</f>
        <v/>
      </c>
      <c r="BD15" s="68" t="str">
        <f ca="1">IFERROR(IF(AND(OR(WEEKDAY(BC$4,2)&gt;5,BC$4=Congés),OR(BC15="x",BC15="S")),BC15,IF(BD$4=$D15,"x",IF(AND(((BD$4-$D15)/VLOOKUP($C15,Opérations[],7,0))=INT(((BD$4-$D15)/VLOOKUP($C15,Opérations[],7,0))),$C15&lt;&gt;""),"S",""))),"")</f>
        <v/>
      </c>
    </row>
    <row r="16" spans="1:62" x14ac:dyDescent="0.25">
      <c r="C16" s="54"/>
      <c r="D16" s="33" t="str">
        <f>IF(ISBLANK(C16),"",VLOOKUP(C16,Opérations[],2,0))</f>
        <v/>
      </c>
      <c r="F16" s="33"/>
      <c r="G16" s="68" t="str">
        <f ca="1">IFERROR(IF(AND(OR(WEEKDAY(F$4,2)&gt;5,F$4=Congés),OR(F16="x",F16="S")),F16,IF(G$4=$D16,"x",IF(AND(((G$4-$D16)/VLOOKUP($C16,Opérations[],7,0))=INT(((G$4-$D16)/VLOOKUP($C16,Opérations[],7,0))),$C16&lt;&gt;""),"S",""))),"")</f>
        <v/>
      </c>
      <c r="H16" s="68" t="str">
        <f ca="1">IFERROR(IF(AND(OR(WEEKDAY(G$4,2)&gt;5,G$4=Congés),OR(G16="x",G16="S")),G16,IF(H$4=$D16,"x",IF(AND(((H$4-$D16)/VLOOKUP($C16,Opérations[],7,0))=INT(((H$4-$D16)/VLOOKUP($C16,Opérations[],7,0))),$C16&lt;&gt;""),"S",""))),"")</f>
        <v/>
      </c>
      <c r="I16" s="68" t="str">
        <f ca="1">IFERROR(IF(AND(OR(WEEKDAY(H$4,2)&gt;5,H$4=Congés),OR(H16="x",H16="S")),H16,IF(I$4=$D16,"x",IF(AND(((I$4-$D16)/VLOOKUP($C16,Opérations[],7,0))=INT(((I$4-$D16)/VLOOKUP($C16,Opérations[],7,0))),$C16&lt;&gt;""),"S",""))),"")</f>
        <v/>
      </c>
      <c r="J16" s="68" t="str">
        <f ca="1">IFERROR(IF(AND(OR(WEEKDAY(I$4,2)&gt;5,I$4=Congés),OR(I16="x",I16="S")),I16,IF(J$4=$D16,"x",IF(AND(((J$4-$D16)/VLOOKUP($C16,Opérations[],7,0))=INT(((J$4-$D16)/VLOOKUP($C16,Opérations[],7,0))),$C16&lt;&gt;""),"S",""))),"")</f>
        <v/>
      </c>
      <c r="K16" s="68" t="str">
        <f ca="1">IFERROR(IF(AND(OR(WEEKDAY(J$4,2)&gt;5,J$4=Congés),OR(J16="x",J16="S")),J16,IF(K$4=$D16,"x",IF(AND(((K$4-$D16)/VLOOKUP($C16,Opérations[],7,0))=INT(((K$4-$D16)/VLOOKUP($C16,Opérations[],7,0))),$C16&lt;&gt;""),"S",""))),"")</f>
        <v/>
      </c>
      <c r="L16" s="68" t="str">
        <f ca="1">IFERROR(IF(AND(OR(WEEKDAY(K$4,2)&gt;5,K$4=Congés),OR(K16="x",K16="S")),K16,IF(L$4=$D16,"x",IF(AND(((L$4-$D16)/VLOOKUP($C16,Opérations[],7,0))=INT(((L$4-$D16)/VLOOKUP($C16,Opérations[],7,0))),$C16&lt;&gt;""),"S",""))),"")</f>
        <v/>
      </c>
      <c r="M16" s="68" t="str">
        <f ca="1">IFERROR(IF(AND(OR(WEEKDAY(L$4,2)&gt;5,L$4=Congés),OR(L16="x",L16="S")),L16,IF(M$4=$D16,"x",IF(AND(((M$4-$D16)/VLOOKUP($C16,Opérations[],7,0))=INT(((M$4-$D16)/VLOOKUP($C16,Opérations[],7,0))),$C16&lt;&gt;""),"S",""))),"")</f>
        <v/>
      </c>
      <c r="N16" s="68" t="str">
        <f ca="1">IFERROR(IF(AND(OR(WEEKDAY(M$4,2)&gt;5,M$4=Congés),OR(M16="x",M16="S")),M16,IF(N$4=$D16,"x",IF(AND(((N$4-$D16)/VLOOKUP($C16,Opérations[],7,0))=INT(((N$4-$D16)/VLOOKUP($C16,Opérations[],7,0))),$C16&lt;&gt;""),"S",""))),"")</f>
        <v/>
      </c>
      <c r="O16" s="68" t="str">
        <f ca="1">IFERROR(IF(AND(OR(WEEKDAY(N$4,2)&gt;5,N$4=Congés),OR(N16="x",N16="S")),N16,IF(O$4=$D16,"x",IF(AND(((O$4-$D16)/VLOOKUP($C16,Opérations[],7,0))=INT(((O$4-$D16)/VLOOKUP($C16,Opérations[],7,0))),$C16&lt;&gt;""),"S",""))),"")</f>
        <v/>
      </c>
      <c r="P16" s="68" t="str">
        <f ca="1">IFERROR(IF(AND(OR(WEEKDAY(O$4,2)&gt;5,O$4=Congés),OR(O16="x",O16="S")),O16,IF(P$4=$D16,"x",IF(AND(((P$4-$D16)/VLOOKUP($C16,Opérations[],7,0))=INT(((P$4-$D16)/VLOOKUP($C16,Opérations[],7,0))),$C16&lt;&gt;""),"S",""))),"")</f>
        <v/>
      </c>
      <c r="Q16" s="68" t="str">
        <f ca="1">IFERROR(IF(AND(OR(WEEKDAY(P$4,2)&gt;5,P$4=Congés),OR(P16="x",P16="S")),P16,IF(Q$4=$D16,"x",IF(AND(((Q$4-$D16)/VLOOKUP($C16,Opérations[],7,0))=INT(((Q$4-$D16)/VLOOKUP($C16,Opérations[],7,0))),$C16&lt;&gt;""),"S",""))),"")</f>
        <v/>
      </c>
      <c r="R16" s="68" t="str">
        <f ca="1">IFERROR(IF(AND(OR(WEEKDAY(Q$4,2)&gt;5,Q$4=Congés),OR(Q16="x",Q16="S")),Q16,IF(R$4=$D16,"x",IF(AND(((R$4-$D16)/VLOOKUP($C16,Opérations[],7,0))=INT(((R$4-$D16)/VLOOKUP($C16,Opérations[],7,0))),$C16&lt;&gt;""),"S",""))),"")</f>
        <v/>
      </c>
      <c r="S16" s="68" t="str">
        <f ca="1">IFERROR(IF(AND(OR(WEEKDAY(R$4,2)&gt;5,R$4=Congés),OR(R16="x",R16="S")),R16,IF(S$4=$D16,"x",IF(AND(((S$4-$D16)/VLOOKUP($C16,Opérations[],7,0))=INT(((S$4-$D16)/VLOOKUP($C16,Opérations[],7,0))),$C16&lt;&gt;""),"S",""))),"")</f>
        <v/>
      </c>
      <c r="T16" s="68" t="str">
        <f ca="1">IFERROR(IF(AND(OR(WEEKDAY(S$4,2)&gt;5,S$4=Congés),OR(S16="x",S16="S")),S16,IF(T$4=$D16,"x",IF(AND(((T$4-$D16)/VLOOKUP($C16,Opérations[],7,0))=INT(((T$4-$D16)/VLOOKUP($C16,Opérations[],7,0))),$C16&lt;&gt;""),"S",""))),"")</f>
        <v/>
      </c>
      <c r="U16" s="68" t="str">
        <f ca="1">IFERROR(IF(AND(OR(WEEKDAY(T$4,2)&gt;5,T$4=Congés),OR(T16="x",T16="S")),T16,IF(U$4=$D16,"x",IF(AND(((U$4-$D16)/VLOOKUP($C16,Opérations[],7,0))=INT(((U$4-$D16)/VLOOKUP($C16,Opérations[],7,0))),$C16&lt;&gt;""),"S",""))),"")</f>
        <v/>
      </c>
      <c r="V16" s="68" t="str">
        <f ca="1">IFERROR(IF(AND(OR(WEEKDAY(U$4,2)&gt;5,U$4=Congés),OR(U16="x",U16="S")),U16,IF(V$4=$D16,"x",IF(AND(((V$4-$D16)/VLOOKUP($C16,Opérations[],7,0))=INT(((V$4-$D16)/VLOOKUP($C16,Opérations[],7,0))),$C16&lt;&gt;""),"S",""))),"")</f>
        <v/>
      </c>
      <c r="W16" s="68" t="str">
        <f ca="1">IFERROR(IF(AND(OR(WEEKDAY(V$4,2)&gt;5,V$4=Congés),OR(V16="x",V16="S")),V16,IF(W$4=$D16,"x",IF(AND(((W$4-$D16)/VLOOKUP($C16,Opérations[],7,0))=INT(((W$4-$D16)/VLOOKUP($C16,Opérations[],7,0))),$C16&lt;&gt;""),"S",""))),"")</f>
        <v/>
      </c>
      <c r="X16" s="68" t="str">
        <f ca="1">IFERROR(IF(AND(OR(WEEKDAY(W$4,2)&gt;5,W$4=Congés),OR(W16="x",W16="S")),W16,IF(X$4=$D16,"x",IF(AND(((X$4-$D16)/VLOOKUP($C16,Opérations[],7,0))=INT(((X$4-$D16)/VLOOKUP($C16,Opérations[],7,0))),$C16&lt;&gt;""),"S",""))),"")</f>
        <v/>
      </c>
      <c r="Y16" s="68" t="str">
        <f ca="1">IFERROR(IF(AND(OR(WEEKDAY(X$4,2)&gt;5,X$4=Congés),OR(X16="x",X16="S")),X16,IF(Y$4=$D16,"x",IF(AND(((Y$4-$D16)/VLOOKUP($C16,Opérations[],7,0))=INT(((Y$4-$D16)/VLOOKUP($C16,Opérations[],7,0))),$C16&lt;&gt;""),"S",""))),"")</f>
        <v/>
      </c>
      <c r="Z16" s="68" t="str">
        <f ca="1">IFERROR(IF(AND(OR(WEEKDAY(Y$4,2)&gt;5,Y$4=Congés),OR(Y16="x",Y16="S")),Y16,IF(Z$4=$D16,"x",IF(AND(((Z$4-$D16)/VLOOKUP($C16,Opérations[],7,0))=INT(((Z$4-$D16)/VLOOKUP($C16,Opérations[],7,0))),$C16&lt;&gt;""),"S",""))),"")</f>
        <v/>
      </c>
      <c r="AA16" s="68" t="str">
        <f ca="1">IFERROR(IF(AND(OR(WEEKDAY(Z$4,2)&gt;5,Z$4=Congés),OR(Z16="x",Z16="S")),Z16,IF(AA$4=$D16,"x",IF(AND(((AA$4-$D16)/VLOOKUP($C16,Opérations[],7,0))=INT(((AA$4-$D16)/VLOOKUP($C16,Opérations[],7,0))),$C16&lt;&gt;""),"S",""))),"")</f>
        <v/>
      </c>
      <c r="AB16" s="68" t="str">
        <f ca="1">IFERROR(IF(AND(OR(WEEKDAY(AA$4,2)&gt;5,AA$4=Congés),OR(AA16="x",AA16="S")),AA16,IF(AB$4=$D16,"x",IF(AND(((AB$4-$D16)/VLOOKUP($C16,Opérations[],7,0))=INT(((AB$4-$D16)/VLOOKUP($C16,Opérations[],7,0))),$C16&lt;&gt;""),"S",""))),"")</f>
        <v/>
      </c>
      <c r="AC16" s="68" t="str">
        <f ca="1">IFERROR(IF(AND(OR(WEEKDAY(AB$4,2)&gt;5,AB$4=Congés),OR(AB16="x",AB16="S")),AB16,IF(AC$4=$D16,"x",IF(AND(((AC$4-$D16)/VLOOKUP($C16,Opérations[],7,0))=INT(((AC$4-$D16)/VLOOKUP($C16,Opérations[],7,0))),$C16&lt;&gt;""),"S",""))),"")</f>
        <v/>
      </c>
      <c r="AD16" s="68" t="str">
        <f ca="1">IFERROR(IF(AND(OR(WEEKDAY(AC$4,2)&gt;5,AC$4=Congés),OR(AC16="x",AC16="S")),AC16,IF(AD$4=$D16,"x",IF(AND(((AD$4-$D16)/VLOOKUP($C16,Opérations[],7,0))=INT(((AD$4-$D16)/VLOOKUP($C16,Opérations[],7,0))),$C16&lt;&gt;""),"S",""))),"")</f>
        <v/>
      </c>
      <c r="AE16" s="68" t="str">
        <f ca="1">IFERROR(IF(AND(OR(WEEKDAY(AD$4,2)&gt;5,AD$4=Congés),OR(AD16="x",AD16="S")),AD16,IF(AE$4=$D16,"x",IF(AND(((AE$4-$D16)/VLOOKUP($C16,Opérations[],7,0))=INT(((AE$4-$D16)/VLOOKUP($C16,Opérations[],7,0))),$C16&lt;&gt;""),"S",""))),"")</f>
        <v/>
      </c>
      <c r="AF16" s="68" t="str">
        <f ca="1">IFERROR(IF(AND(OR(WEEKDAY(AE$4,2)&gt;5,AE$4=Congés),OR(AE16="x",AE16="S")),AE16,IF(AF$4=$D16,"x",IF(AND(((AF$4-$D16)/VLOOKUP($C16,Opérations[],7,0))=INT(((AF$4-$D16)/VLOOKUP($C16,Opérations[],7,0))),$C16&lt;&gt;""),"S",""))),"")</f>
        <v/>
      </c>
      <c r="AG16" s="68" t="str">
        <f ca="1">IFERROR(IF(AND(OR(WEEKDAY(AF$4,2)&gt;5,AF$4=Congés),OR(AF16="x",AF16="S")),AF16,IF(AG$4=$D16,"x",IF(AND(((AG$4-$D16)/VLOOKUP($C16,Opérations[],7,0))=INT(((AG$4-$D16)/VLOOKUP($C16,Opérations[],7,0))),$C16&lt;&gt;""),"S",""))),"")</f>
        <v/>
      </c>
      <c r="AH16" s="68" t="str">
        <f ca="1">IFERROR(IF(AND(OR(WEEKDAY(AG$4,2)&gt;5,AG$4=Congés),OR(AG16="x",AG16="S")),AG16,IF(AH$4=$D16,"x",IF(AND(((AH$4-$D16)/VLOOKUP($C16,Opérations[],7,0))=INT(((AH$4-$D16)/VLOOKUP($C16,Opérations[],7,0))),$C16&lt;&gt;""),"S",""))),"")</f>
        <v/>
      </c>
      <c r="AI16" s="68" t="str">
        <f ca="1">IFERROR(IF(AND(OR(WEEKDAY(AH$4,2)&gt;5,AH$4=Congés),OR(AH16="x",AH16="S")),AH16,IF(AI$4=$D16,"x",IF(AND(((AI$4-$D16)/VLOOKUP($C16,Opérations[],7,0))=INT(((AI$4-$D16)/VLOOKUP($C16,Opérations[],7,0))),$C16&lt;&gt;""),"S",""))),"")</f>
        <v/>
      </c>
      <c r="AJ16" s="68" t="str">
        <f ca="1">IFERROR(IF(AND(OR(WEEKDAY(AI$4,2)&gt;5,AI$4=Congés),OR(AI16="x",AI16="S")),AI16,IF(AJ$4=$D16,"x",IF(AND(((AJ$4-$D16)/VLOOKUP($C16,Opérations[],7,0))=INT(((AJ$4-$D16)/VLOOKUP($C16,Opérations[],7,0))),$C16&lt;&gt;""),"S",""))),"")</f>
        <v/>
      </c>
      <c r="AK16" s="68" t="str">
        <f ca="1">IFERROR(IF(AND(OR(WEEKDAY(AJ$4,2)&gt;5,AJ$4=Congés),OR(AJ16="x",AJ16="S")),AJ16,IF(AK$4=$D16,"x",IF(AND(((AK$4-$D16)/VLOOKUP($C16,Opérations[],7,0))=INT(((AK$4-$D16)/VLOOKUP($C16,Opérations[],7,0))),$C16&lt;&gt;""),"S",""))),"")</f>
        <v/>
      </c>
      <c r="AL16" s="68" t="str">
        <f ca="1">IFERROR(IF(AND(OR(WEEKDAY(AK$4,2)&gt;5,AK$4=Congés),OR(AK16="x",AK16="S")),AK16,IF(AL$4=$D16,"x",IF(AND(((AL$4-$D16)/VLOOKUP($C16,Opérations[],7,0))=INT(((AL$4-$D16)/VLOOKUP($C16,Opérations[],7,0))),$C16&lt;&gt;""),"S",""))),"")</f>
        <v/>
      </c>
      <c r="AM16" s="68" t="str">
        <f ca="1">IFERROR(IF(AND(OR(WEEKDAY(AL$4,2)&gt;5,AL$4=Congés),OR(AL16="x",AL16="S")),AL16,IF(AM$4=$D16,"x",IF(AND(((AM$4-$D16)/VLOOKUP($C16,Opérations[],7,0))=INT(((AM$4-$D16)/VLOOKUP($C16,Opérations[],7,0))),$C16&lt;&gt;""),"S",""))),"")</f>
        <v/>
      </c>
      <c r="AN16" s="68" t="str">
        <f ca="1">IFERROR(IF(AND(OR(WEEKDAY(AM$4,2)&gt;5,AM$4=Congés),OR(AM16="x",AM16="S")),AM16,IF(AN$4=$D16,"x",IF(AND(((AN$4-$D16)/VLOOKUP($C16,Opérations[],7,0))=INT(((AN$4-$D16)/VLOOKUP($C16,Opérations[],7,0))),$C16&lt;&gt;""),"S",""))),"")</f>
        <v/>
      </c>
      <c r="AO16" s="68" t="str">
        <f ca="1">IFERROR(IF(AND(OR(WEEKDAY(AN$4,2)&gt;5,AN$4=Congés),OR(AN16="x",AN16="S")),AN16,IF(AO$4=$D16,"x",IF(AND(((AO$4-$D16)/VLOOKUP($C16,Opérations[],7,0))=INT(((AO$4-$D16)/VLOOKUP($C16,Opérations[],7,0))),$C16&lt;&gt;""),"S",""))),"")</f>
        <v/>
      </c>
      <c r="AP16" s="68" t="str">
        <f ca="1">IFERROR(IF(AND(OR(WEEKDAY(AO$4,2)&gt;5,AO$4=Congés),OR(AO16="x",AO16="S")),AO16,IF(AP$4=$D16,"x",IF(AND(((AP$4-$D16)/VLOOKUP($C16,Opérations[],7,0))=INT(((AP$4-$D16)/VLOOKUP($C16,Opérations[],7,0))),$C16&lt;&gt;""),"S",""))),"")</f>
        <v/>
      </c>
      <c r="AQ16" s="68" t="str">
        <f ca="1">IFERROR(IF(AND(OR(WEEKDAY(AP$4,2)&gt;5,AP$4=Congés),OR(AP16="x",AP16="S")),AP16,IF(AQ$4=$D16,"x",IF(AND(((AQ$4-$D16)/VLOOKUP($C16,Opérations[],7,0))=INT(((AQ$4-$D16)/VLOOKUP($C16,Opérations[],7,0))),$C16&lt;&gt;""),"S",""))),"")</f>
        <v/>
      </c>
      <c r="AR16" s="68" t="str">
        <f ca="1">IFERROR(IF(AND(OR(WEEKDAY(AQ$4,2)&gt;5,AQ$4=Congés),OR(AQ16="x",AQ16="S")),AQ16,IF(AR$4=$D16,"x",IF(AND(((AR$4-$D16)/VLOOKUP($C16,Opérations[],7,0))=INT(((AR$4-$D16)/VLOOKUP($C16,Opérations[],7,0))),$C16&lt;&gt;""),"S",""))),"")</f>
        <v/>
      </c>
      <c r="AS16" s="68" t="str">
        <f ca="1">IFERROR(IF(AND(OR(WEEKDAY(AR$4,2)&gt;5,AR$4=Congés),OR(AR16="x",AR16="S")),AR16,IF(AS$4=$D16,"x",IF(AND(((AS$4-$D16)/VLOOKUP($C16,Opérations[],7,0))=INT(((AS$4-$D16)/VLOOKUP($C16,Opérations[],7,0))),$C16&lt;&gt;""),"S",""))),"")</f>
        <v/>
      </c>
      <c r="AT16" s="68" t="str">
        <f ca="1">IFERROR(IF(AND(OR(WEEKDAY(AS$4,2)&gt;5,AS$4=Congés),OR(AS16="x",AS16="S")),AS16,IF(AT$4=$D16,"x",IF(AND(((AT$4-$D16)/VLOOKUP($C16,Opérations[],7,0))=INT(((AT$4-$D16)/VLOOKUP($C16,Opérations[],7,0))),$C16&lt;&gt;""),"S",""))),"")</f>
        <v/>
      </c>
      <c r="AU16" s="68" t="str">
        <f ca="1">IFERROR(IF(AND(OR(WEEKDAY(AT$4,2)&gt;5,AT$4=Congés),OR(AT16="x",AT16="S")),AT16,IF(AU$4=$D16,"x",IF(AND(((AU$4-$D16)/VLOOKUP($C16,Opérations[],7,0))=INT(((AU$4-$D16)/VLOOKUP($C16,Opérations[],7,0))),$C16&lt;&gt;""),"S",""))),"")</f>
        <v/>
      </c>
      <c r="AV16" s="68" t="str">
        <f ca="1">IFERROR(IF(AND(OR(WEEKDAY(AU$4,2)&gt;5,AU$4=Congés),OR(AU16="x",AU16="S")),AU16,IF(AV$4=$D16,"x",IF(AND(((AV$4-$D16)/VLOOKUP($C16,Opérations[],7,0))=INT(((AV$4-$D16)/VLOOKUP($C16,Opérations[],7,0))),$C16&lt;&gt;""),"S",""))),"")</f>
        <v/>
      </c>
      <c r="AW16" s="68" t="str">
        <f ca="1">IFERROR(IF(AND(OR(WEEKDAY(AV$4,2)&gt;5,AV$4=Congés),OR(AV16="x",AV16="S")),AV16,IF(AW$4=$D16,"x",IF(AND(((AW$4-$D16)/VLOOKUP($C16,Opérations[],7,0))=INT(((AW$4-$D16)/VLOOKUP($C16,Opérations[],7,0))),$C16&lt;&gt;""),"S",""))),"")</f>
        <v/>
      </c>
      <c r="AX16" s="68" t="str">
        <f ca="1">IFERROR(IF(AND(OR(WEEKDAY(AW$4,2)&gt;5,AW$4=Congés),OR(AW16="x",AW16="S")),AW16,IF(AX$4=$D16,"x",IF(AND(((AX$4-$D16)/VLOOKUP($C16,Opérations[],7,0))=INT(((AX$4-$D16)/VLOOKUP($C16,Opérations[],7,0))),$C16&lt;&gt;""),"S",""))),"")</f>
        <v/>
      </c>
      <c r="AY16" s="68" t="str">
        <f ca="1">IFERROR(IF(AND(OR(WEEKDAY(AX$4,2)&gt;5,AX$4=Congés),OR(AX16="x",AX16="S")),AX16,IF(AY$4=$D16,"x",IF(AND(((AY$4-$D16)/VLOOKUP($C16,Opérations[],7,0))=INT(((AY$4-$D16)/VLOOKUP($C16,Opérations[],7,0))),$C16&lt;&gt;""),"S",""))),"")</f>
        <v/>
      </c>
      <c r="AZ16" s="68" t="str">
        <f ca="1">IFERROR(IF(AND(OR(WEEKDAY(AY$4,2)&gt;5,AY$4=Congés),OR(AY16="x",AY16="S")),AY16,IF(AZ$4=$D16,"x",IF(AND(((AZ$4-$D16)/VLOOKUP($C16,Opérations[],7,0))=INT(((AZ$4-$D16)/VLOOKUP($C16,Opérations[],7,0))),$C16&lt;&gt;""),"S",""))),"")</f>
        <v/>
      </c>
      <c r="BA16" s="68" t="str">
        <f ca="1">IFERROR(IF(AND(OR(WEEKDAY(AZ$4,2)&gt;5,AZ$4=Congés),OR(AZ16="x",AZ16="S")),AZ16,IF(BA$4=$D16,"x",IF(AND(((BA$4-$D16)/VLOOKUP($C16,Opérations[],7,0))=INT(((BA$4-$D16)/VLOOKUP($C16,Opérations[],7,0))),$C16&lt;&gt;""),"S",""))),"")</f>
        <v/>
      </c>
      <c r="BB16" s="68" t="str">
        <f ca="1">IFERROR(IF(AND(OR(WEEKDAY(BA$4,2)&gt;5,BA$4=Congés),OR(BA16="x",BA16="S")),BA16,IF(BB$4=$D16,"x",IF(AND(((BB$4-$D16)/VLOOKUP($C16,Opérations[],7,0))=INT(((BB$4-$D16)/VLOOKUP($C16,Opérations[],7,0))),$C16&lt;&gt;""),"S",""))),"")</f>
        <v/>
      </c>
      <c r="BC16" s="68" t="str">
        <f ca="1">IFERROR(IF(AND(OR(WEEKDAY(BB$4,2)&gt;5,BB$4=Congés),OR(BB16="x",BB16="S")),BB16,IF(BC$4=$D16,"x",IF(AND(((BC$4-$D16)/VLOOKUP($C16,Opérations[],7,0))=INT(((BC$4-$D16)/VLOOKUP($C16,Opérations[],7,0))),$C16&lt;&gt;""),"S",""))),"")</f>
        <v/>
      </c>
      <c r="BD16" s="68" t="str">
        <f ca="1">IFERROR(IF(AND(OR(WEEKDAY(BC$4,2)&gt;5,BC$4=Congés),OR(BC16="x",BC16="S")),BC16,IF(BD$4=$D16,"x",IF(AND(((BD$4-$D16)/VLOOKUP($C16,Opérations[],7,0))=INT(((BD$4-$D16)/VLOOKUP($C16,Opérations[],7,0))),$C16&lt;&gt;""),"S",""))),"")</f>
        <v/>
      </c>
    </row>
    <row r="17" spans="1:56" x14ac:dyDescent="0.25">
      <c r="C17" s="51" t="s">
        <v>35</v>
      </c>
      <c r="D17" s="33">
        <f>IF(ISBLANK(C17),"",VLOOKUP(C17,Opérations[],2,0))</f>
        <v>0</v>
      </c>
      <c r="F17" s="33"/>
      <c r="G17" s="68" t="str">
        <f ca="1">IFERROR(IF(AND(OR(WEEKDAY(F$4,2)&gt;5,F$4=Congés),OR(F17="x",F17="S")),F17,IF(G$4=$D17,"x",IF(AND(((G$4-$D17)/VLOOKUP($C17,Opérations[],7,0))=INT(((G$4-$D17)/VLOOKUP($C17,Opérations[],7,0))),$C17&lt;&gt;""),"S",""))),"")</f>
        <v/>
      </c>
      <c r="H17" s="68" t="str">
        <f ca="1">IFERROR(IF(AND(OR(WEEKDAY(G$4,2)&gt;5,G$4=Congés),OR(G17="x",G17="S")),G17,IF(H$4=$D17,"x",IF(AND(((H$4-$D17)/VLOOKUP($C17,Opérations[],7,0))=INT(((H$4-$D17)/VLOOKUP($C17,Opérations[],7,0))),$C17&lt;&gt;""),"S",""))),"")</f>
        <v/>
      </c>
      <c r="I17" s="68" t="str">
        <f ca="1">IFERROR(IF(AND(OR(WEEKDAY(H$4,2)&gt;5,H$4=Congés),OR(H17="x",H17="S")),H17,IF(I$4=$D17,"x",IF(AND(((I$4-$D17)/VLOOKUP($C17,Opérations[],7,0))=INT(((I$4-$D17)/VLOOKUP($C17,Opérations[],7,0))),$C17&lt;&gt;""),"S",""))),"")</f>
        <v/>
      </c>
      <c r="J17" s="68" t="str">
        <f ca="1">IFERROR(IF(AND(OR(WEEKDAY(I$4,2)&gt;5,I$4=Congés),OR(I17="x",I17="S")),I17,IF(J$4=$D17,"x",IF(AND(((J$4-$D17)/VLOOKUP($C17,Opérations[],7,0))=INT(((J$4-$D17)/VLOOKUP($C17,Opérations[],7,0))),$C17&lt;&gt;""),"S",""))),"")</f>
        <v/>
      </c>
      <c r="K17" s="68" t="str">
        <f ca="1">IFERROR(IF(AND(OR(WEEKDAY(J$4,2)&gt;5,J$4=Congés),OR(J17="x",J17="S")),J17,IF(K$4=$D17,"x",IF(AND(((K$4-$D17)/VLOOKUP($C17,Opérations[],7,0))=INT(((K$4-$D17)/VLOOKUP($C17,Opérations[],7,0))),$C17&lt;&gt;""),"S",""))),"")</f>
        <v/>
      </c>
      <c r="L17" s="68" t="str">
        <f ca="1">IFERROR(IF(AND(OR(WEEKDAY(K$4,2)&gt;5,K$4=Congés),OR(K17="x",K17="S")),K17,IF(L$4=$D17,"x",IF(AND(((L$4-$D17)/VLOOKUP($C17,Opérations[],7,0))=INT(((L$4-$D17)/VLOOKUP($C17,Opérations[],7,0))),$C17&lt;&gt;""),"S",""))),"")</f>
        <v/>
      </c>
      <c r="M17" s="68" t="str">
        <f ca="1">IFERROR(IF(AND(OR(WEEKDAY(L$4,2)&gt;5,L$4=Congés),OR(L17="x",L17="S")),L17,IF(M$4=$D17,"x",IF(AND(((M$4-$D17)/VLOOKUP($C17,Opérations[],7,0))=INT(((M$4-$D17)/VLOOKUP($C17,Opérations[],7,0))),$C17&lt;&gt;""),"S",""))),"")</f>
        <v/>
      </c>
      <c r="N17" s="68" t="str">
        <f ca="1">IFERROR(IF(AND(OR(WEEKDAY(M$4,2)&gt;5,M$4=Congés),OR(M17="x",M17="S")),M17,IF(N$4=$D17,"x",IF(AND(((N$4-$D17)/VLOOKUP($C17,Opérations[],7,0))=INT(((N$4-$D17)/VLOOKUP($C17,Opérations[],7,0))),$C17&lt;&gt;""),"S",""))),"")</f>
        <v/>
      </c>
      <c r="O17" s="68" t="str">
        <f ca="1">IFERROR(IF(AND(OR(WEEKDAY(N$4,2)&gt;5,N$4=Congés),OR(N17="x",N17="S")),N17,IF(O$4=$D17,"x",IF(AND(((O$4-$D17)/VLOOKUP($C17,Opérations[],7,0))=INT(((O$4-$D17)/VLOOKUP($C17,Opérations[],7,0))),$C17&lt;&gt;""),"S",""))),"")</f>
        <v/>
      </c>
      <c r="P17" s="68" t="str">
        <f ca="1">IFERROR(IF(AND(OR(WEEKDAY(O$4,2)&gt;5,O$4=Congés),OR(O17="x",O17="S")),O17,IF(P$4=$D17,"x",IF(AND(((P$4-$D17)/VLOOKUP($C17,Opérations[],7,0))=INT(((P$4-$D17)/VLOOKUP($C17,Opérations[],7,0))),$C17&lt;&gt;""),"S",""))),"")</f>
        <v/>
      </c>
      <c r="Q17" s="68" t="str">
        <f ca="1">IFERROR(IF(AND(OR(WEEKDAY(P$4,2)&gt;5,P$4=Congés),OR(P17="x",P17="S")),P17,IF(Q$4=$D17,"x",IF(AND(((Q$4-$D17)/VLOOKUP($C17,Opérations[],7,0))=INT(((Q$4-$D17)/VLOOKUP($C17,Opérations[],7,0))),$C17&lt;&gt;""),"S",""))),"")</f>
        <v/>
      </c>
      <c r="R17" s="68" t="str">
        <f ca="1">IFERROR(IF(AND(OR(WEEKDAY(Q$4,2)&gt;5,Q$4=Congés),OR(Q17="x",Q17="S")),Q17,IF(R$4=$D17,"x",IF(AND(((R$4-$D17)/VLOOKUP($C17,Opérations[],7,0))=INT(((R$4-$D17)/VLOOKUP($C17,Opérations[],7,0))),$C17&lt;&gt;""),"S",""))),"")</f>
        <v/>
      </c>
      <c r="S17" s="68" t="str">
        <f ca="1">IFERROR(IF(AND(OR(WEEKDAY(R$4,2)&gt;5,R$4=Congés),OR(R17="x",R17="S")),R17,IF(S$4=$D17,"x",IF(AND(((S$4-$D17)/VLOOKUP($C17,Opérations[],7,0))=INT(((S$4-$D17)/VLOOKUP($C17,Opérations[],7,0))),$C17&lt;&gt;""),"S",""))),"")</f>
        <v/>
      </c>
      <c r="T17" s="68" t="str">
        <f ca="1">IFERROR(IF(AND(OR(WEEKDAY(S$4,2)&gt;5,S$4=Congés),OR(S17="x",S17="S")),S17,IF(T$4=$D17,"x",IF(AND(((T$4-$D17)/VLOOKUP($C17,Opérations[],7,0))=INT(((T$4-$D17)/VLOOKUP($C17,Opérations[],7,0))),$C17&lt;&gt;""),"S",""))),"")</f>
        <v/>
      </c>
      <c r="U17" s="68" t="str">
        <f ca="1">IFERROR(IF(AND(OR(WEEKDAY(T$4,2)&gt;5,T$4=Congés),OR(T17="x",T17="S")),T17,IF(U$4=$D17,"x",IF(AND(((U$4-$D17)/VLOOKUP($C17,Opérations[],7,0))=INT(((U$4-$D17)/VLOOKUP($C17,Opérations[],7,0))),$C17&lt;&gt;""),"S",""))),"")</f>
        <v/>
      </c>
      <c r="V17" s="68" t="str">
        <f ca="1">IFERROR(IF(AND(OR(WEEKDAY(U$4,2)&gt;5,U$4=Congés),OR(U17="x",U17="S")),U17,IF(V$4=$D17,"x",IF(AND(((V$4-$D17)/VLOOKUP($C17,Opérations[],7,0))=INT(((V$4-$D17)/VLOOKUP($C17,Opérations[],7,0))),$C17&lt;&gt;""),"S",""))),"")</f>
        <v/>
      </c>
      <c r="W17" s="68" t="str">
        <f ca="1">IFERROR(IF(AND(OR(WEEKDAY(V$4,2)&gt;5,V$4=Congés),OR(V17="x",V17="S")),V17,IF(W$4=$D17,"x",IF(AND(((W$4-$D17)/VLOOKUP($C17,Opérations[],7,0))=INT(((W$4-$D17)/VLOOKUP($C17,Opérations[],7,0))),$C17&lt;&gt;""),"S",""))),"")</f>
        <v/>
      </c>
      <c r="X17" s="68" t="str">
        <f ca="1">IFERROR(IF(AND(OR(WEEKDAY(W$4,2)&gt;5,W$4=Congés),OR(W17="x",W17="S")),W17,IF(X$4=$D17,"x",IF(AND(((X$4-$D17)/VLOOKUP($C17,Opérations[],7,0))=INT(((X$4-$D17)/VLOOKUP($C17,Opérations[],7,0))),$C17&lt;&gt;""),"S",""))),"")</f>
        <v/>
      </c>
      <c r="Y17" s="68" t="str">
        <f ca="1">IFERROR(IF(AND(OR(WEEKDAY(X$4,2)&gt;5,X$4=Congés),OR(X17="x",X17="S")),X17,IF(Y$4=$D17,"x",IF(AND(((Y$4-$D17)/VLOOKUP($C17,Opérations[],7,0))=INT(((Y$4-$D17)/VLOOKUP($C17,Opérations[],7,0))),$C17&lt;&gt;""),"S",""))),"")</f>
        <v/>
      </c>
      <c r="Z17" s="68" t="str">
        <f ca="1">IFERROR(IF(AND(OR(WEEKDAY(Y$4,2)&gt;5,Y$4=Congés),OR(Y17="x",Y17="S")),Y17,IF(Z$4=$D17,"x",IF(AND(((Z$4-$D17)/VLOOKUP($C17,Opérations[],7,0))=INT(((Z$4-$D17)/VLOOKUP($C17,Opérations[],7,0))),$C17&lt;&gt;""),"S",""))),"")</f>
        <v/>
      </c>
      <c r="AA17" s="68" t="str">
        <f ca="1">IFERROR(IF(AND(OR(WEEKDAY(Z$4,2)&gt;5,Z$4=Congés),OR(Z17="x",Z17="S")),Z17,IF(AA$4=$D17,"x",IF(AND(((AA$4-$D17)/VLOOKUP($C17,Opérations[],7,0))=INT(((AA$4-$D17)/VLOOKUP($C17,Opérations[],7,0))),$C17&lt;&gt;""),"S",""))),"")</f>
        <v/>
      </c>
      <c r="AB17" s="68" t="str">
        <f ca="1">IFERROR(IF(AND(OR(WEEKDAY(AA$4,2)&gt;5,AA$4=Congés),OR(AA17="x",AA17="S")),AA17,IF(AB$4=$D17,"x",IF(AND(((AB$4-$D17)/VLOOKUP($C17,Opérations[],7,0))=INT(((AB$4-$D17)/VLOOKUP($C17,Opérations[],7,0))),$C17&lt;&gt;""),"S",""))),"")</f>
        <v/>
      </c>
      <c r="AC17" s="68" t="str">
        <f ca="1">IFERROR(IF(AND(OR(WEEKDAY(AB$4,2)&gt;5,AB$4=Congés),OR(AB17="x",AB17="S")),AB17,IF(AC$4=$D17,"x",IF(AND(((AC$4-$D17)/VLOOKUP($C17,Opérations[],7,0))=INT(((AC$4-$D17)/VLOOKUP($C17,Opérations[],7,0))),$C17&lt;&gt;""),"S",""))),"")</f>
        <v/>
      </c>
      <c r="AD17" s="68" t="str">
        <f ca="1">IFERROR(IF(AND(OR(WEEKDAY(AC$4,2)&gt;5,AC$4=Congés),OR(AC17="x",AC17="S")),AC17,IF(AD$4=$D17,"x",IF(AND(((AD$4-$D17)/VLOOKUP($C17,Opérations[],7,0))=INT(((AD$4-$D17)/VLOOKUP($C17,Opérations[],7,0))),$C17&lt;&gt;""),"S",""))),"")</f>
        <v/>
      </c>
      <c r="AE17" s="68" t="str">
        <f ca="1">IFERROR(IF(AND(OR(WEEKDAY(AD$4,2)&gt;5,AD$4=Congés),OR(AD17="x",AD17="S")),AD17,IF(AE$4=$D17,"x",IF(AND(((AE$4-$D17)/VLOOKUP($C17,Opérations[],7,0))=INT(((AE$4-$D17)/VLOOKUP($C17,Opérations[],7,0))),$C17&lt;&gt;""),"S",""))),"")</f>
        <v/>
      </c>
      <c r="AF17" s="68" t="str">
        <f ca="1">IFERROR(IF(AND(OR(WEEKDAY(AE$4,2)&gt;5,AE$4=Congés),OR(AE17="x",AE17="S")),AE17,IF(AF$4=$D17,"x",IF(AND(((AF$4-$D17)/VLOOKUP($C17,Opérations[],7,0))=INT(((AF$4-$D17)/VLOOKUP($C17,Opérations[],7,0))),$C17&lt;&gt;""),"S",""))),"")</f>
        <v/>
      </c>
      <c r="AG17" s="68" t="str">
        <f ca="1">IFERROR(IF(AND(OR(WEEKDAY(AF$4,2)&gt;5,AF$4=Congés),OR(AF17="x",AF17="S")),AF17,IF(AG$4=$D17,"x",IF(AND(((AG$4-$D17)/VLOOKUP($C17,Opérations[],7,0))=INT(((AG$4-$D17)/VLOOKUP($C17,Opérations[],7,0))),$C17&lt;&gt;""),"S",""))),"")</f>
        <v/>
      </c>
      <c r="AH17" s="68" t="str">
        <f ca="1">IFERROR(IF(AND(OR(WEEKDAY(AG$4,2)&gt;5,AG$4=Congés),OR(AG17="x",AG17="S")),AG17,IF(AH$4=$D17,"x",IF(AND(((AH$4-$D17)/VLOOKUP($C17,Opérations[],7,0))=INT(((AH$4-$D17)/VLOOKUP($C17,Opérations[],7,0))),$C17&lt;&gt;""),"S",""))),"")</f>
        <v/>
      </c>
      <c r="AI17" s="68" t="str">
        <f ca="1">IFERROR(IF(AND(OR(WEEKDAY(AH$4,2)&gt;5,AH$4=Congés),OR(AH17="x",AH17="S")),AH17,IF(AI$4=$D17,"x",IF(AND(((AI$4-$D17)/VLOOKUP($C17,Opérations[],7,0))=INT(((AI$4-$D17)/VLOOKUP($C17,Opérations[],7,0))),$C17&lt;&gt;""),"S",""))),"")</f>
        <v/>
      </c>
      <c r="AJ17" s="68" t="str">
        <f ca="1">IFERROR(IF(AND(OR(WEEKDAY(AI$4,2)&gt;5,AI$4=Congés),OR(AI17="x",AI17="S")),AI17,IF(AJ$4=$D17,"x",IF(AND(((AJ$4-$D17)/VLOOKUP($C17,Opérations[],7,0))=INT(((AJ$4-$D17)/VLOOKUP($C17,Opérations[],7,0))),$C17&lt;&gt;""),"S",""))),"")</f>
        <v/>
      </c>
      <c r="AK17" s="68" t="str">
        <f ca="1">IFERROR(IF(AND(OR(WEEKDAY(AJ$4,2)&gt;5,AJ$4=Congés),OR(AJ17="x",AJ17="S")),AJ17,IF(AK$4=$D17,"x",IF(AND(((AK$4-$D17)/VLOOKUP($C17,Opérations[],7,0))=INT(((AK$4-$D17)/VLOOKUP($C17,Opérations[],7,0))),$C17&lt;&gt;""),"S",""))),"")</f>
        <v/>
      </c>
      <c r="AL17" s="68" t="str">
        <f ca="1">IFERROR(IF(AND(OR(WEEKDAY(AK$4,2)&gt;5,AK$4=Congés),OR(AK17="x",AK17="S")),AK17,IF(AL$4=$D17,"x",IF(AND(((AL$4-$D17)/VLOOKUP($C17,Opérations[],7,0))=INT(((AL$4-$D17)/VLOOKUP($C17,Opérations[],7,0))),$C17&lt;&gt;""),"S",""))),"")</f>
        <v/>
      </c>
      <c r="AM17" s="68" t="str">
        <f ca="1">IFERROR(IF(AND(OR(WEEKDAY(AL$4,2)&gt;5,AL$4=Congés),OR(AL17="x",AL17="S")),AL17,IF(AM$4=$D17,"x",IF(AND(((AM$4-$D17)/VLOOKUP($C17,Opérations[],7,0))=INT(((AM$4-$D17)/VLOOKUP($C17,Opérations[],7,0))),$C17&lt;&gt;""),"S",""))),"")</f>
        <v/>
      </c>
      <c r="AN17" s="68" t="str">
        <f ca="1">IFERROR(IF(AND(OR(WEEKDAY(AM$4,2)&gt;5,AM$4=Congés),OR(AM17="x",AM17="S")),AM17,IF(AN$4=$D17,"x",IF(AND(((AN$4-$D17)/VLOOKUP($C17,Opérations[],7,0))=INT(((AN$4-$D17)/VLOOKUP($C17,Opérations[],7,0))),$C17&lt;&gt;""),"S",""))),"")</f>
        <v/>
      </c>
      <c r="AO17" s="68" t="str">
        <f ca="1">IFERROR(IF(AND(OR(WEEKDAY(AN$4,2)&gt;5,AN$4=Congés),OR(AN17="x",AN17="S")),AN17,IF(AO$4=$D17,"x",IF(AND(((AO$4-$D17)/VLOOKUP($C17,Opérations[],7,0))=INT(((AO$4-$D17)/VLOOKUP($C17,Opérations[],7,0))),$C17&lt;&gt;""),"S",""))),"")</f>
        <v/>
      </c>
      <c r="AP17" s="68" t="str">
        <f ca="1">IFERROR(IF(AND(OR(WEEKDAY(AO$4,2)&gt;5,AO$4=Congés),OR(AO17="x",AO17="S")),AO17,IF(AP$4=$D17,"x",IF(AND(((AP$4-$D17)/VLOOKUP($C17,Opérations[],7,0))=INT(((AP$4-$D17)/VLOOKUP($C17,Opérations[],7,0))),$C17&lt;&gt;""),"S",""))),"")</f>
        <v/>
      </c>
      <c r="AQ17" s="68" t="str">
        <f ca="1">IFERROR(IF(AND(OR(WEEKDAY(AP$4,2)&gt;5,AP$4=Congés),OR(AP17="x",AP17="S")),AP17,IF(AQ$4=$D17,"x",IF(AND(((AQ$4-$D17)/VLOOKUP($C17,Opérations[],7,0))=INT(((AQ$4-$D17)/VLOOKUP($C17,Opérations[],7,0))),$C17&lt;&gt;""),"S",""))),"")</f>
        <v/>
      </c>
      <c r="AR17" s="68" t="str">
        <f ca="1">IFERROR(IF(AND(OR(WEEKDAY(AQ$4,2)&gt;5,AQ$4=Congés),OR(AQ17="x",AQ17="S")),AQ17,IF(AR$4=$D17,"x",IF(AND(((AR$4-$D17)/VLOOKUP($C17,Opérations[],7,0))=INT(((AR$4-$D17)/VLOOKUP($C17,Opérations[],7,0))),$C17&lt;&gt;""),"S",""))),"")</f>
        <v/>
      </c>
      <c r="AS17" s="68" t="str">
        <f ca="1">IFERROR(IF(AND(OR(WEEKDAY(AR$4,2)&gt;5,AR$4=Congés),OR(AR17="x",AR17="S")),AR17,IF(AS$4=$D17,"x",IF(AND(((AS$4-$D17)/VLOOKUP($C17,Opérations[],7,0))=INT(((AS$4-$D17)/VLOOKUP($C17,Opérations[],7,0))),$C17&lt;&gt;""),"S",""))),"")</f>
        <v/>
      </c>
      <c r="AT17" s="68" t="str">
        <f ca="1">IFERROR(IF(AND(OR(WEEKDAY(AS$4,2)&gt;5,AS$4=Congés),OR(AS17="x",AS17="S")),AS17,IF(AT$4=$D17,"x",IF(AND(((AT$4-$D17)/VLOOKUP($C17,Opérations[],7,0))=INT(((AT$4-$D17)/VLOOKUP($C17,Opérations[],7,0))),$C17&lt;&gt;""),"S",""))),"")</f>
        <v/>
      </c>
      <c r="AU17" s="68" t="str">
        <f ca="1">IFERROR(IF(AND(OR(WEEKDAY(AT$4,2)&gt;5,AT$4=Congés),OR(AT17="x",AT17="S")),AT17,IF(AU$4=$D17,"x",IF(AND(((AU$4-$D17)/VLOOKUP($C17,Opérations[],7,0))=INT(((AU$4-$D17)/VLOOKUP($C17,Opérations[],7,0))),$C17&lt;&gt;""),"S",""))),"")</f>
        <v/>
      </c>
      <c r="AV17" s="68" t="str">
        <f ca="1">IFERROR(IF(AND(OR(WEEKDAY(AU$4,2)&gt;5,AU$4=Congés),OR(AU17="x",AU17="S")),AU17,IF(AV$4=$D17,"x",IF(AND(((AV$4-$D17)/VLOOKUP($C17,Opérations[],7,0))=INT(((AV$4-$D17)/VLOOKUP($C17,Opérations[],7,0))),$C17&lt;&gt;""),"S",""))),"")</f>
        <v/>
      </c>
      <c r="AW17" s="68" t="str">
        <f ca="1">IFERROR(IF(AND(OR(WEEKDAY(AV$4,2)&gt;5,AV$4=Congés),OR(AV17="x",AV17="S")),AV17,IF(AW$4=$D17,"x",IF(AND(((AW$4-$D17)/VLOOKUP($C17,Opérations[],7,0))=INT(((AW$4-$D17)/VLOOKUP($C17,Opérations[],7,0))),$C17&lt;&gt;""),"S",""))),"")</f>
        <v/>
      </c>
      <c r="AX17" s="68" t="str">
        <f ca="1">IFERROR(IF(AND(OR(WEEKDAY(AW$4,2)&gt;5,AW$4=Congés),OR(AW17="x",AW17="S")),AW17,IF(AX$4=$D17,"x",IF(AND(((AX$4-$D17)/VLOOKUP($C17,Opérations[],7,0))=INT(((AX$4-$D17)/VLOOKUP($C17,Opérations[],7,0))),$C17&lt;&gt;""),"S",""))),"")</f>
        <v/>
      </c>
      <c r="AY17" s="68" t="str">
        <f ca="1">IFERROR(IF(AND(OR(WEEKDAY(AX$4,2)&gt;5,AX$4=Congés),OR(AX17="x",AX17="S")),AX17,IF(AY$4=$D17,"x",IF(AND(((AY$4-$D17)/VLOOKUP($C17,Opérations[],7,0))=INT(((AY$4-$D17)/VLOOKUP($C17,Opérations[],7,0))),$C17&lt;&gt;""),"S",""))),"")</f>
        <v/>
      </c>
      <c r="AZ17" s="68" t="str">
        <f ca="1">IFERROR(IF(AND(OR(WEEKDAY(AY$4,2)&gt;5,AY$4=Congés),OR(AY17="x",AY17="S")),AY17,IF(AZ$4=$D17,"x",IF(AND(((AZ$4-$D17)/VLOOKUP($C17,Opérations[],7,0))=INT(((AZ$4-$D17)/VLOOKUP($C17,Opérations[],7,0))),$C17&lt;&gt;""),"S",""))),"")</f>
        <v/>
      </c>
      <c r="BA17" s="68" t="str">
        <f ca="1">IFERROR(IF(AND(OR(WEEKDAY(AZ$4,2)&gt;5,AZ$4=Congés),OR(AZ17="x",AZ17="S")),AZ17,IF(BA$4=$D17,"x",IF(AND(((BA$4-$D17)/VLOOKUP($C17,Opérations[],7,0))=INT(((BA$4-$D17)/VLOOKUP($C17,Opérations[],7,0))),$C17&lt;&gt;""),"S",""))),"")</f>
        <v/>
      </c>
      <c r="BB17" s="68" t="str">
        <f ca="1">IFERROR(IF(AND(OR(WEEKDAY(BA$4,2)&gt;5,BA$4=Congés),OR(BA17="x",BA17="S")),BA17,IF(BB$4=$D17,"x",IF(AND(((BB$4-$D17)/VLOOKUP($C17,Opérations[],7,0))=INT(((BB$4-$D17)/VLOOKUP($C17,Opérations[],7,0))),$C17&lt;&gt;""),"S",""))),"")</f>
        <v/>
      </c>
      <c r="BC17" s="68" t="str">
        <f ca="1">IFERROR(IF(AND(OR(WEEKDAY(BB$4,2)&gt;5,BB$4=Congés),OR(BB17="x",BB17="S")),BB17,IF(BC$4=$D17,"x",IF(AND(((BC$4-$D17)/VLOOKUP($C17,Opérations[],7,0))=INT(((BC$4-$D17)/VLOOKUP($C17,Opérations[],7,0))),$C17&lt;&gt;""),"S",""))),"")</f>
        <v/>
      </c>
      <c r="BD17" s="68" t="str">
        <f ca="1">IFERROR(IF(AND(OR(WEEKDAY(BC$4,2)&gt;5,BC$4=Congés),OR(BC17="x",BC17="S")),BC17,IF(BD$4=$D17,"x",IF(AND(((BD$4-$D17)/VLOOKUP($C17,Opérations[],7,0))=INT(((BD$4-$D17)/VLOOKUP($C17,Opérations[],7,0))),$C17&lt;&gt;""),"S",""))),"")</f>
        <v/>
      </c>
    </row>
    <row r="18" spans="1:56" x14ac:dyDescent="0.25">
      <c r="C18" s="25" t="s">
        <v>60</v>
      </c>
      <c r="D18" s="33">
        <f>IF(ISBLANK(C18),"",VLOOKUP(C18,Opérations[],2,0))</f>
        <v>0</v>
      </c>
      <c r="F18" s="33"/>
      <c r="G18" s="68" t="str">
        <f ca="1">IFERROR(IF(AND(OR(WEEKDAY(F$4,2)&gt;5,F$4=Congés),OR(F18="x",F18="S")),F18,IF(G$4=$D18,"x",IF(AND(((G$4-$D18)/VLOOKUP($C18,Opérations[],7,0))=INT(((G$4-$D18)/VLOOKUP($C18,Opérations[],7,0))),$C18&lt;&gt;""),"S",""))),"")</f>
        <v/>
      </c>
      <c r="H18" s="68" t="str">
        <f ca="1">IFERROR(IF(AND(OR(WEEKDAY(G$4,2)&gt;5,G$4=Congés),OR(G18="x",G18="S")),G18,IF(H$4=$D18,"x",IF(AND(((H$4-$D18)/VLOOKUP($C18,Opérations[],7,0))=INT(((H$4-$D18)/VLOOKUP($C18,Opérations[],7,0))),$C18&lt;&gt;""),"S",""))),"")</f>
        <v/>
      </c>
      <c r="I18" s="68" t="str">
        <f ca="1">IFERROR(IF(AND(OR(WEEKDAY(H$4,2)&gt;5,H$4=Congés),OR(H18="x",H18="S")),H18,IF(I$4=$D18,"x",IF(AND(((I$4-$D18)/VLOOKUP($C18,Opérations[],7,0))=INT(((I$4-$D18)/VLOOKUP($C18,Opérations[],7,0))),$C18&lt;&gt;""),"S",""))),"")</f>
        <v/>
      </c>
      <c r="J18" s="68" t="str">
        <f ca="1">IFERROR(IF(AND(OR(WEEKDAY(I$4,2)&gt;5,I$4=Congés),OR(I18="x",I18="S")),I18,IF(J$4=$D18,"x",IF(AND(((J$4-$D18)/VLOOKUP($C18,Opérations[],7,0))=INT(((J$4-$D18)/VLOOKUP($C18,Opérations[],7,0))),$C18&lt;&gt;""),"S",""))),"")</f>
        <v/>
      </c>
      <c r="K18" s="68" t="str">
        <f ca="1">IFERROR(IF(AND(OR(WEEKDAY(J$4,2)&gt;5,J$4=Congés),OR(J18="x",J18="S")),J18,IF(K$4=$D18,"x",IF(AND(((K$4-$D18)/VLOOKUP($C18,Opérations[],7,0))=INT(((K$4-$D18)/VLOOKUP($C18,Opérations[],7,0))),$C18&lt;&gt;""),"S",""))),"")</f>
        <v/>
      </c>
      <c r="L18" s="68" t="str">
        <f ca="1">IFERROR(IF(AND(OR(WEEKDAY(K$4,2)&gt;5,K$4=Congés),OR(K18="x",K18="S")),K18,IF(L$4=$D18,"x",IF(AND(((L$4-$D18)/VLOOKUP($C18,Opérations[],7,0))=INT(((L$4-$D18)/VLOOKUP($C18,Opérations[],7,0))),$C18&lt;&gt;""),"S",""))),"")</f>
        <v/>
      </c>
      <c r="M18" s="68" t="str">
        <f ca="1">IFERROR(IF(AND(OR(WEEKDAY(L$4,2)&gt;5,L$4=Congés),OR(L18="x",L18="S")),L18,IF(M$4=$D18,"x",IF(AND(((M$4-$D18)/VLOOKUP($C18,Opérations[],7,0))=INT(((M$4-$D18)/VLOOKUP($C18,Opérations[],7,0))),$C18&lt;&gt;""),"S",""))),"")</f>
        <v/>
      </c>
      <c r="N18" s="68" t="str">
        <f ca="1">IFERROR(IF(AND(OR(WEEKDAY(M$4,2)&gt;5,M$4=Congés),OR(M18="x",M18="S")),M18,IF(N$4=$D18,"x",IF(AND(((N$4-$D18)/VLOOKUP($C18,Opérations[],7,0))=INT(((N$4-$D18)/VLOOKUP($C18,Opérations[],7,0))),$C18&lt;&gt;""),"S",""))),"")</f>
        <v/>
      </c>
      <c r="O18" s="68" t="str">
        <f ca="1">IFERROR(IF(AND(OR(WEEKDAY(N$4,2)&gt;5,N$4=Congés),OR(N18="x",N18="S")),N18,IF(O$4=$D18,"x",IF(AND(((O$4-$D18)/VLOOKUP($C18,Opérations[],7,0))=INT(((O$4-$D18)/VLOOKUP($C18,Opérations[],7,0))),$C18&lt;&gt;""),"S",""))),"")</f>
        <v/>
      </c>
      <c r="P18" s="68" t="str">
        <f ca="1">IFERROR(IF(AND(OR(WEEKDAY(O$4,2)&gt;5,O$4=Congés),OR(O18="x",O18="S")),O18,IF(P$4=$D18,"x",IF(AND(((P$4-$D18)/VLOOKUP($C18,Opérations[],7,0))=INT(((P$4-$D18)/VLOOKUP($C18,Opérations[],7,0))),$C18&lt;&gt;""),"S",""))),"")</f>
        <v/>
      </c>
      <c r="Q18" s="68" t="str">
        <f ca="1">IFERROR(IF(AND(OR(WEEKDAY(P$4,2)&gt;5,P$4=Congés),OR(P18="x",P18="S")),P18,IF(Q$4=$D18,"x",IF(AND(((Q$4-$D18)/VLOOKUP($C18,Opérations[],7,0))=INT(((Q$4-$D18)/VLOOKUP($C18,Opérations[],7,0))),$C18&lt;&gt;""),"S",""))),"")</f>
        <v/>
      </c>
      <c r="R18" s="68" t="str">
        <f ca="1">IFERROR(IF(AND(OR(WEEKDAY(Q$4,2)&gt;5,Q$4=Congés),OR(Q18="x",Q18="S")),Q18,IF(R$4=$D18,"x",IF(AND(((R$4-$D18)/VLOOKUP($C18,Opérations[],7,0))=INT(((R$4-$D18)/VLOOKUP($C18,Opérations[],7,0))),$C18&lt;&gt;""),"S",""))),"")</f>
        <v/>
      </c>
      <c r="S18" s="68" t="str">
        <f ca="1">IFERROR(IF(AND(OR(WEEKDAY(R$4,2)&gt;5,R$4=Congés),OR(R18="x",R18="S")),R18,IF(S$4=$D18,"x",IF(AND(((S$4-$D18)/VLOOKUP($C18,Opérations[],7,0))=INT(((S$4-$D18)/VLOOKUP($C18,Opérations[],7,0))),$C18&lt;&gt;""),"S",""))),"")</f>
        <v/>
      </c>
      <c r="T18" s="68" t="str">
        <f ca="1">IFERROR(IF(AND(OR(WEEKDAY(S$4,2)&gt;5,S$4=Congés),OR(S18="x",S18="S")),S18,IF(T$4=$D18,"x",IF(AND(((T$4-$D18)/VLOOKUP($C18,Opérations[],7,0))=INT(((T$4-$D18)/VLOOKUP($C18,Opérations[],7,0))),$C18&lt;&gt;""),"S",""))),"")</f>
        <v/>
      </c>
      <c r="U18" s="68" t="str">
        <f ca="1">IFERROR(IF(AND(OR(WEEKDAY(T$4,2)&gt;5,T$4=Congés),OR(T18="x",T18="S")),T18,IF(U$4=$D18,"x",IF(AND(((U$4-$D18)/VLOOKUP($C18,Opérations[],7,0))=INT(((U$4-$D18)/VLOOKUP($C18,Opérations[],7,0))),$C18&lt;&gt;""),"S",""))),"")</f>
        <v/>
      </c>
      <c r="V18" s="68" t="str">
        <f ca="1">IFERROR(IF(AND(OR(WEEKDAY(U$4,2)&gt;5,U$4=Congés),OR(U18="x",U18="S")),U18,IF(V$4=$D18,"x",IF(AND(((V$4-$D18)/VLOOKUP($C18,Opérations[],7,0))=INT(((V$4-$D18)/VLOOKUP($C18,Opérations[],7,0))),$C18&lt;&gt;""),"S",""))),"")</f>
        <v/>
      </c>
      <c r="W18" s="68" t="str">
        <f ca="1">IFERROR(IF(AND(OR(WEEKDAY(V$4,2)&gt;5,V$4=Congés),OR(V18="x",V18="S")),V18,IF(W$4=$D18,"x",IF(AND(((W$4-$D18)/VLOOKUP($C18,Opérations[],7,0))=INT(((W$4-$D18)/VLOOKUP($C18,Opérations[],7,0))),$C18&lt;&gt;""),"S",""))),"")</f>
        <v/>
      </c>
      <c r="X18" s="68" t="str">
        <f ca="1">IFERROR(IF(AND(OR(WEEKDAY(W$4,2)&gt;5,W$4=Congés),OR(W18="x",W18="S")),W18,IF(X$4=$D18,"x",IF(AND(((X$4-$D18)/VLOOKUP($C18,Opérations[],7,0))=INT(((X$4-$D18)/VLOOKUP($C18,Opérations[],7,0))),$C18&lt;&gt;""),"S",""))),"")</f>
        <v/>
      </c>
      <c r="Y18" s="68" t="str">
        <f ca="1">IFERROR(IF(AND(OR(WEEKDAY(X$4,2)&gt;5,X$4=Congés),OR(X18="x",X18="S")),X18,IF(Y$4=$D18,"x",IF(AND(((Y$4-$D18)/VLOOKUP($C18,Opérations[],7,0))=INT(((Y$4-$D18)/VLOOKUP($C18,Opérations[],7,0))),$C18&lt;&gt;""),"S",""))),"")</f>
        <v/>
      </c>
      <c r="Z18" s="68" t="str">
        <f ca="1">IFERROR(IF(AND(OR(WEEKDAY(Y$4,2)&gt;5,Y$4=Congés),OR(Y18="x",Y18="S")),Y18,IF(Z$4=$D18,"x",IF(AND(((Z$4-$D18)/VLOOKUP($C18,Opérations[],7,0))=INT(((Z$4-$D18)/VLOOKUP($C18,Opérations[],7,0))),$C18&lt;&gt;""),"S",""))),"")</f>
        <v/>
      </c>
      <c r="AA18" s="68" t="str">
        <f ca="1">IFERROR(IF(AND(OR(WEEKDAY(Z$4,2)&gt;5,Z$4=Congés),OR(Z18="x",Z18="S")),Z18,IF(AA$4=$D18,"x",IF(AND(((AA$4-$D18)/VLOOKUP($C18,Opérations[],7,0))=INT(((AA$4-$D18)/VLOOKUP($C18,Opérations[],7,0))),$C18&lt;&gt;""),"S",""))),"")</f>
        <v/>
      </c>
      <c r="AB18" s="68" t="str">
        <f ca="1">IFERROR(IF(AND(OR(WEEKDAY(AA$4,2)&gt;5,AA$4=Congés),OR(AA18="x",AA18="S")),AA18,IF(AB$4=$D18,"x",IF(AND(((AB$4-$D18)/VLOOKUP($C18,Opérations[],7,0))=INT(((AB$4-$D18)/VLOOKUP($C18,Opérations[],7,0))),$C18&lt;&gt;""),"S",""))),"")</f>
        <v/>
      </c>
      <c r="AC18" s="68" t="str">
        <f ca="1">IFERROR(IF(AND(OR(WEEKDAY(AB$4,2)&gt;5,AB$4=Congés),OR(AB18="x",AB18="S")),AB18,IF(AC$4=$D18,"x",IF(AND(((AC$4-$D18)/VLOOKUP($C18,Opérations[],7,0))=INT(((AC$4-$D18)/VLOOKUP($C18,Opérations[],7,0))),$C18&lt;&gt;""),"S",""))),"")</f>
        <v/>
      </c>
      <c r="AD18" s="68" t="str">
        <f ca="1">IFERROR(IF(AND(OR(WEEKDAY(AC$4,2)&gt;5,AC$4=Congés),OR(AC18="x",AC18="S")),AC18,IF(AD$4=$D18,"x",IF(AND(((AD$4-$D18)/VLOOKUP($C18,Opérations[],7,0))=INT(((AD$4-$D18)/VLOOKUP($C18,Opérations[],7,0))),$C18&lt;&gt;""),"S",""))),"")</f>
        <v/>
      </c>
      <c r="AE18" s="68" t="str">
        <f ca="1">IFERROR(IF(AND(OR(WEEKDAY(AD$4,2)&gt;5,AD$4=Congés),OR(AD18="x",AD18="S")),AD18,IF(AE$4=$D18,"x",IF(AND(((AE$4-$D18)/VLOOKUP($C18,Opérations[],7,0))=INT(((AE$4-$D18)/VLOOKUP($C18,Opérations[],7,0))),$C18&lt;&gt;""),"S",""))),"")</f>
        <v/>
      </c>
      <c r="AF18" s="68" t="str">
        <f ca="1">IFERROR(IF(AND(OR(WEEKDAY(AE$4,2)&gt;5,AE$4=Congés),OR(AE18="x",AE18="S")),AE18,IF(AF$4=$D18,"x",IF(AND(((AF$4-$D18)/VLOOKUP($C18,Opérations[],7,0))=INT(((AF$4-$D18)/VLOOKUP($C18,Opérations[],7,0))),$C18&lt;&gt;""),"S",""))),"")</f>
        <v/>
      </c>
      <c r="AG18" s="68" t="str">
        <f ca="1">IFERROR(IF(AND(OR(WEEKDAY(AF$4,2)&gt;5,AF$4=Congés),OR(AF18="x",AF18="S")),AF18,IF(AG$4=$D18,"x",IF(AND(((AG$4-$D18)/VLOOKUP($C18,Opérations[],7,0))=INT(((AG$4-$D18)/VLOOKUP($C18,Opérations[],7,0))),$C18&lt;&gt;""),"S",""))),"")</f>
        <v/>
      </c>
      <c r="AH18" s="68" t="str">
        <f ca="1">IFERROR(IF(AND(OR(WEEKDAY(AG$4,2)&gt;5,AG$4=Congés),OR(AG18="x",AG18="S")),AG18,IF(AH$4=$D18,"x",IF(AND(((AH$4-$D18)/VLOOKUP($C18,Opérations[],7,0))=INT(((AH$4-$D18)/VLOOKUP($C18,Opérations[],7,0))),$C18&lt;&gt;""),"S",""))),"")</f>
        <v/>
      </c>
      <c r="AI18" s="68" t="str">
        <f ca="1">IFERROR(IF(AND(OR(WEEKDAY(AH$4,2)&gt;5,AH$4=Congés),OR(AH18="x",AH18="S")),AH18,IF(AI$4=$D18,"x",IF(AND(((AI$4-$D18)/VLOOKUP($C18,Opérations[],7,0))=INT(((AI$4-$D18)/VLOOKUP($C18,Opérations[],7,0))),$C18&lt;&gt;""),"S",""))),"")</f>
        <v/>
      </c>
      <c r="AJ18" s="68" t="str">
        <f ca="1">IFERROR(IF(AND(OR(WEEKDAY(AI$4,2)&gt;5,AI$4=Congés),OR(AI18="x",AI18="S")),AI18,IF(AJ$4=$D18,"x",IF(AND(((AJ$4-$D18)/VLOOKUP($C18,Opérations[],7,0))=INT(((AJ$4-$D18)/VLOOKUP($C18,Opérations[],7,0))),$C18&lt;&gt;""),"S",""))),"")</f>
        <v/>
      </c>
      <c r="AK18" s="68" t="str">
        <f ca="1">IFERROR(IF(AND(OR(WEEKDAY(AJ$4,2)&gt;5,AJ$4=Congés),OR(AJ18="x",AJ18="S")),AJ18,IF(AK$4=$D18,"x",IF(AND(((AK$4-$D18)/VLOOKUP($C18,Opérations[],7,0))=INT(((AK$4-$D18)/VLOOKUP($C18,Opérations[],7,0))),$C18&lt;&gt;""),"S",""))),"")</f>
        <v/>
      </c>
      <c r="AL18" s="68" t="str">
        <f ca="1">IFERROR(IF(AND(OR(WEEKDAY(AK$4,2)&gt;5,AK$4=Congés),OR(AK18="x",AK18="S")),AK18,IF(AL$4=$D18,"x",IF(AND(((AL$4-$D18)/VLOOKUP($C18,Opérations[],7,0))=INT(((AL$4-$D18)/VLOOKUP($C18,Opérations[],7,0))),$C18&lt;&gt;""),"S",""))),"")</f>
        <v/>
      </c>
      <c r="AM18" s="68" t="str">
        <f ca="1">IFERROR(IF(AND(OR(WEEKDAY(AL$4,2)&gt;5,AL$4=Congés),OR(AL18="x",AL18="S")),AL18,IF(AM$4=$D18,"x",IF(AND(((AM$4-$D18)/VLOOKUP($C18,Opérations[],7,0))=INT(((AM$4-$D18)/VLOOKUP($C18,Opérations[],7,0))),$C18&lt;&gt;""),"S",""))),"")</f>
        <v/>
      </c>
      <c r="AN18" s="68" t="str">
        <f ca="1">IFERROR(IF(AND(OR(WEEKDAY(AM$4,2)&gt;5,AM$4=Congés),OR(AM18="x",AM18="S")),AM18,IF(AN$4=$D18,"x",IF(AND(((AN$4-$D18)/VLOOKUP($C18,Opérations[],7,0))=INT(((AN$4-$D18)/VLOOKUP($C18,Opérations[],7,0))),$C18&lt;&gt;""),"S",""))),"")</f>
        <v/>
      </c>
      <c r="AO18" s="68" t="str">
        <f ca="1">IFERROR(IF(AND(OR(WEEKDAY(AN$4,2)&gt;5,AN$4=Congés),OR(AN18="x",AN18="S")),AN18,IF(AO$4=$D18,"x",IF(AND(((AO$4-$D18)/VLOOKUP($C18,Opérations[],7,0))=INT(((AO$4-$D18)/VLOOKUP($C18,Opérations[],7,0))),$C18&lt;&gt;""),"S",""))),"")</f>
        <v/>
      </c>
      <c r="AP18" s="68" t="str">
        <f ca="1">IFERROR(IF(AND(OR(WEEKDAY(AO$4,2)&gt;5,AO$4=Congés),OR(AO18="x",AO18="S")),AO18,IF(AP$4=$D18,"x",IF(AND(((AP$4-$D18)/VLOOKUP($C18,Opérations[],7,0))=INT(((AP$4-$D18)/VLOOKUP($C18,Opérations[],7,0))),$C18&lt;&gt;""),"S",""))),"")</f>
        <v/>
      </c>
      <c r="AQ18" s="68" t="str">
        <f ca="1">IFERROR(IF(AND(OR(WEEKDAY(AP$4,2)&gt;5,AP$4=Congés),OR(AP18="x",AP18="S")),AP18,IF(AQ$4=$D18,"x",IF(AND(((AQ$4-$D18)/VLOOKUP($C18,Opérations[],7,0))=INT(((AQ$4-$D18)/VLOOKUP($C18,Opérations[],7,0))),$C18&lt;&gt;""),"S",""))),"")</f>
        <v/>
      </c>
      <c r="AR18" s="68" t="str">
        <f ca="1">IFERROR(IF(AND(OR(WEEKDAY(AQ$4,2)&gt;5,AQ$4=Congés),OR(AQ18="x",AQ18="S")),AQ18,IF(AR$4=$D18,"x",IF(AND(((AR$4-$D18)/VLOOKUP($C18,Opérations[],7,0))=INT(((AR$4-$D18)/VLOOKUP($C18,Opérations[],7,0))),$C18&lt;&gt;""),"S",""))),"")</f>
        <v/>
      </c>
      <c r="AS18" s="68" t="str">
        <f ca="1">IFERROR(IF(AND(OR(WEEKDAY(AR$4,2)&gt;5,AR$4=Congés),OR(AR18="x",AR18="S")),AR18,IF(AS$4=$D18,"x",IF(AND(((AS$4-$D18)/VLOOKUP($C18,Opérations[],7,0))=INT(((AS$4-$D18)/VLOOKUP($C18,Opérations[],7,0))),$C18&lt;&gt;""),"S",""))),"")</f>
        <v/>
      </c>
      <c r="AT18" s="68" t="str">
        <f ca="1">IFERROR(IF(AND(OR(WEEKDAY(AS$4,2)&gt;5,AS$4=Congés),OR(AS18="x",AS18="S")),AS18,IF(AT$4=$D18,"x",IF(AND(((AT$4-$D18)/VLOOKUP($C18,Opérations[],7,0))=INT(((AT$4-$D18)/VLOOKUP($C18,Opérations[],7,0))),$C18&lt;&gt;""),"S",""))),"")</f>
        <v/>
      </c>
      <c r="AU18" s="68" t="str">
        <f ca="1">IFERROR(IF(AND(OR(WEEKDAY(AT$4,2)&gt;5,AT$4=Congés),OR(AT18="x",AT18="S")),AT18,IF(AU$4=$D18,"x",IF(AND(((AU$4-$D18)/VLOOKUP($C18,Opérations[],7,0))=INT(((AU$4-$D18)/VLOOKUP($C18,Opérations[],7,0))),$C18&lt;&gt;""),"S",""))),"")</f>
        <v/>
      </c>
      <c r="AV18" s="68" t="str">
        <f ca="1">IFERROR(IF(AND(OR(WEEKDAY(AU$4,2)&gt;5,AU$4=Congés),OR(AU18="x",AU18="S")),AU18,IF(AV$4=$D18,"x",IF(AND(((AV$4-$D18)/VLOOKUP($C18,Opérations[],7,0))=INT(((AV$4-$D18)/VLOOKUP($C18,Opérations[],7,0))),$C18&lt;&gt;""),"S",""))),"")</f>
        <v/>
      </c>
      <c r="AW18" s="68" t="str">
        <f ca="1">IFERROR(IF(AND(OR(WEEKDAY(AV$4,2)&gt;5,AV$4=Congés),OR(AV18="x",AV18="S")),AV18,IF(AW$4=$D18,"x",IF(AND(((AW$4-$D18)/VLOOKUP($C18,Opérations[],7,0))=INT(((AW$4-$D18)/VLOOKUP($C18,Opérations[],7,0))),$C18&lt;&gt;""),"S",""))),"")</f>
        <v/>
      </c>
      <c r="AX18" s="68" t="str">
        <f ca="1">IFERROR(IF(AND(OR(WEEKDAY(AW$4,2)&gt;5,AW$4=Congés),OR(AW18="x",AW18="S")),AW18,IF(AX$4=$D18,"x",IF(AND(((AX$4-$D18)/VLOOKUP($C18,Opérations[],7,0))=INT(((AX$4-$D18)/VLOOKUP($C18,Opérations[],7,0))),$C18&lt;&gt;""),"S",""))),"")</f>
        <v/>
      </c>
      <c r="AY18" s="68" t="str">
        <f ca="1">IFERROR(IF(AND(OR(WEEKDAY(AX$4,2)&gt;5,AX$4=Congés),OR(AX18="x",AX18="S")),AX18,IF(AY$4=$D18,"x",IF(AND(((AY$4-$D18)/VLOOKUP($C18,Opérations[],7,0))=INT(((AY$4-$D18)/VLOOKUP($C18,Opérations[],7,0))),$C18&lt;&gt;""),"S",""))),"")</f>
        <v/>
      </c>
      <c r="AZ18" s="68" t="str">
        <f ca="1">IFERROR(IF(AND(OR(WEEKDAY(AY$4,2)&gt;5,AY$4=Congés),OR(AY18="x",AY18="S")),AY18,IF(AZ$4=$D18,"x",IF(AND(((AZ$4-$D18)/VLOOKUP($C18,Opérations[],7,0))=INT(((AZ$4-$D18)/VLOOKUP($C18,Opérations[],7,0))),$C18&lt;&gt;""),"S",""))),"")</f>
        <v/>
      </c>
      <c r="BA18" s="68" t="str">
        <f ca="1">IFERROR(IF(AND(OR(WEEKDAY(AZ$4,2)&gt;5,AZ$4=Congés),OR(AZ18="x",AZ18="S")),AZ18,IF(BA$4=$D18,"x",IF(AND(((BA$4-$D18)/VLOOKUP($C18,Opérations[],7,0))=INT(((BA$4-$D18)/VLOOKUP($C18,Opérations[],7,0))),$C18&lt;&gt;""),"S",""))),"")</f>
        <v/>
      </c>
      <c r="BB18" s="68" t="str">
        <f ca="1">IFERROR(IF(AND(OR(WEEKDAY(BA$4,2)&gt;5,BA$4=Congés),OR(BA18="x",BA18="S")),BA18,IF(BB$4=$D18,"x",IF(AND(((BB$4-$D18)/VLOOKUP($C18,Opérations[],7,0))=INT(((BB$4-$D18)/VLOOKUP($C18,Opérations[],7,0))),$C18&lt;&gt;""),"S",""))),"")</f>
        <v/>
      </c>
      <c r="BC18" s="68" t="str">
        <f ca="1">IFERROR(IF(AND(OR(WEEKDAY(BB$4,2)&gt;5,BB$4=Congés),OR(BB18="x",BB18="S")),BB18,IF(BC$4=$D18,"x",IF(AND(((BC$4-$D18)/VLOOKUP($C18,Opérations[],7,0))=INT(((BC$4-$D18)/VLOOKUP($C18,Opérations[],7,0))),$C18&lt;&gt;""),"S",""))),"")</f>
        <v/>
      </c>
      <c r="BD18" s="68" t="str">
        <f ca="1">IFERROR(IF(AND(OR(WEEKDAY(BC$4,2)&gt;5,BC$4=Congés),OR(BC18="x",BC18="S")),BC18,IF(BD$4=$D18,"x",IF(AND(((BD$4-$D18)/VLOOKUP($C18,Opérations[],7,0))=INT(((BD$4-$D18)/VLOOKUP($C18,Opérations[],7,0))),$C18&lt;&gt;""),"S",""))),"")</f>
        <v/>
      </c>
    </row>
    <row r="19" spans="1:56" x14ac:dyDescent="0.25">
      <c r="C19" s="55" t="s">
        <v>36</v>
      </c>
      <c r="D19" s="33">
        <f>IF(ISBLANK(C19),"",VLOOKUP(C19,Opérations[],2,0))</f>
        <v>0</v>
      </c>
      <c r="F19" s="33"/>
      <c r="G19" s="68" t="str">
        <f ca="1">IFERROR(IF(AND(OR(WEEKDAY(F$4,2)&gt;5,F$4=Congés),OR(F19="x",F19="S")),F19,IF(G$4=$D19,"x",IF(AND(((G$4-$D19)/VLOOKUP($C19,Opérations[],7,0))=INT(((G$4-$D19)/VLOOKUP($C19,Opérations[],7,0))),$C19&lt;&gt;""),"S",""))),"")</f>
        <v/>
      </c>
      <c r="H19" s="68" t="str">
        <f ca="1">IFERROR(IF(AND(OR(WEEKDAY(G$4,2)&gt;5,G$4=Congés),OR(G19="x",G19="S")),G19,IF(H$4=$D19,"x",IF(AND(((H$4-$D19)/VLOOKUP($C19,Opérations[],7,0))=INT(((H$4-$D19)/VLOOKUP($C19,Opérations[],7,0))),$C19&lt;&gt;""),"S",""))),"")</f>
        <v/>
      </c>
      <c r="I19" s="68" t="str">
        <f ca="1">IFERROR(IF(AND(OR(WEEKDAY(H$4,2)&gt;5,H$4=Congés),OR(H19="x",H19="S")),H19,IF(I$4=$D19,"x",IF(AND(((I$4-$D19)/VLOOKUP($C19,Opérations[],7,0))=INT(((I$4-$D19)/VLOOKUP($C19,Opérations[],7,0))),$C19&lt;&gt;""),"S",""))),"")</f>
        <v/>
      </c>
      <c r="J19" s="68" t="str">
        <f ca="1">IFERROR(IF(AND(OR(WEEKDAY(I$4,2)&gt;5,I$4=Congés),OR(I19="x",I19="S")),I19,IF(J$4=$D19,"x",IF(AND(((J$4-$D19)/VLOOKUP($C19,Opérations[],7,0))=INT(((J$4-$D19)/VLOOKUP($C19,Opérations[],7,0))),$C19&lt;&gt;""),"S",""))),"")</f>
        <v/>
      </c>
      <c r="K19" s="68" t="str">
        <f ca="1">IFERROR(IF(AND(OR(WEEKDAY(J$4,2)&gt;5,J$4=Congés),OR(J19="x",J19="S")),J19,IF(K$4=$D19,"x",IF(AND(((K$4-$D19)/VLOOKUP($C19,Opérations[],7,0))=INT(((K$4-$D19)/VLOOKUP($C19,Opérations[],7,0))),$C19&lt;&gt;""),"S",""))),"")</f>
        <v/>
      </c>
      <c r="L19" s="68" t="str">
        <f ca="1">IFERROR(IF(AND(OR(WEEKDAY(K$4,2)&gt;5,K$4=Congés),OR(K19="x",K19="S")),K19,IF(L$4=$D19,"x",IF(AND(((L$4-$D19)/VLOOKUP($C19,Opérations[],7,0))=INT(((L$4-$D19)/VLOOKUP($C19,Opérations[],7,0))),$C19&lt;&gt;""),"S",""))),"")</f>
        <v/>
      </c>
      <c r="M19" s="68" t="str">
        <f ca="1">IFERROR(IF(AND(OR(WEEKDAY(L$4,2)&gt;5,L$4=Congés),OR(L19="x",L19="S")),L19,IF(M$4=$D19,"x",IF(AND(((M$4-$D19)/VLOOKUP($C19,Opérations[],7,0))=INT(((M$4-$D19)/VLOOKUP($C19,Opérations[],7,0))),$C19&lt;&gt;""),"S",""))),"")</f>
        <v/>
      </c>
      <c r="N19" s="68" t="str">
        <f ca="1">IFERROR(IF(AND(OR(WEEKDAY(M$4,2)&gt;5,M$4=Congés),OR(M19="x",M19="S")),M19,IF(N$4=$D19,"x",IF(AND(((N$4-$D19)/VLOOKUP($C19,Opérations[],7,0))=INT(((N$4-$D19)/VLOOKUP($C19,Opérations[],7,0))),$C19&lt;&gt;""),"S",""))),"")</f>
        <v/>
      </c>
      <c r="O19" s="68" t="str">
        <f ca="1">IFERROR(IF(AND(OR(WEEKDAY(N$4,2)&gt;5,N$4=Congés),OR(N19="x",N19="S")),N19,IF(O$4=$D19,"x",IF(AND(((O$4-$D19)/VLOOKUP($C19,Opérations[],7,0))=INT(((O$4-$D19)/VLOOKUP($C19,Opérations[],7,0))),$C19&lt;&gt;""),"S",""))),"")</f>
        <v/>
      </c>
      <c r="P19" s="68" t="str">
        <f ca="1">IFERROR(IF(AND(OR(WEEKDAY(O$4,2)&gt;5,O$4=Congés),OR(O19="x",O19="S")),O19,IF(P$4=$D19,"x",IF(AND(((P$4-$D19)/VLOOKUP($C19,Opérations[],7,0))=INT(((P$4-$D19)/VLOOKUP($C19,Opérations[],7,0))),$C19&lt;&gt;""),"S",""))),"")</f>
        <v/>
      </c>
      <c r="Q19" s="68" t="str">
        <f ca="1">IFERROR(IF(AND(OR(WEEKDAY(P$4,2)&gt;5,P$4=Congés),OR(P19="x",P19="S")),P19,IF(Q$4=$D19,"x",IF(AND(((Q$4-$D19)/VLOOKUP($C19,Opérations[],7,0))=INT(((Q$4-$D19)/VLOOKUP($C19,Opérations[],7,0))),$C19&lt;&gt;""),"S",""))),"")</f>
        <v/>
      </c>
      <c r="R19" s="68" t="str">
        <f ca="1">IFERROR(IF(AND(OR(WEEKDAY(Q$4,2)&gt;5,Q$4=Congés),OR(Q19="x",Q19="S")),Q19,IF(R$4=$D19,"x",IF(AND(((R$4-$D19)/VLOOKUP($C19,Opérations[],7,0))=INT(((R$4-$D19)/VLOOKUP($C19,Opérations[],7,0))),$C19&lt;&gt;""),"S",""))),"")</f>
        <v/>
      </c>
      <c r="S19" s="68" t="str">
        <f ca="1">IFERROR(IF(AND(OR(WEEKDAY(R$4,2)&gt;5,R$4=Congés),OR(R19="x",R19="S")),R19,IF(S$4=$D19,"x",IF(AND(((S$4-$D19)/VLOOKUP($C19,Opérations[],7,0))=INT(((S$4-$D19)/VLOOKUP($C19,Opérations[],7,0))),$C19&lt;&gt;""),"S",""))),"")</f>
        <v/>
      </c>
      <c r="T19" s="68" t="str">
        <f ca="1">IFERROR(IF(AND(OR(WEEKDAY(S$4,2)&gt;5,S$4=Congés),OR(S19="x",S19="S")),S19,IF(T$4=$D19,"x",IF(AND(((T$4-$D19)/VLOOKUP($C19,Opérations[],7,0))=INT(((T$4-$D19)/VLOOKUP($C19,Opérations[],7,0))),$C19&lt;&gt;""),"S",""))),"")</f>
        <v/>
      </c>
      <c r="U19" s="68" t="str">
        <f ca="1">IFERROR(IF(AND(OR(WEEKDAY(T$4,2)&gt;5,T$4=Congés),OR(T19="x",T19="S")),T19,IF(U$4=$D19,"x",IF(AND(((U$4-$D19)/VLOOKUP($C19,Opérations[],7,0))=INT(((U$4-$D19)/VLOOKUP($C19,Opérations[],7,0))),$C19&lt;&gt;""),"S",""))),"")</f>
        <v/>
      </c>
      <c r="V19" s="68" t="str">
        <f ca="1">IFERROR(IF(AND(OR(WEEKDAY(U$4,2)&gt;5,U$4=Congés),OR(U19="x",U19="S")),U19,IF(V$4=$D19,"x",IF(AND(((V$4-$D19)/VLOOKUP($C19,Opérations[],7,0))=INT(((V$4-$D19)/VLOOKUP($C19,Opérations[],7,0))),$C19&lt;&gt;""),"S",""))),"")</f>
        <v/>
      </c>
      <c r="W19" s="68" t="str">
        <f ca="1">IFERROR(IF(AND(OR(WEEKDAY(V$4,2)&gt;5,V$4=Congés),OR(V19="x",V19="S")),V19,IF(W$4=$D19,"x",IF(AND(((W$4-$D19)/VLOOKUP($C19,Opérations[],7,0))=INT(((W$4-$D19)/VLOOKUP($C19,Opérations[],7,0))),$C19&lt;&gt;""),"S",""))),"")</f>
        <v/>
      </c>
      <c r="X19" s="68" t="str">
        <f ca="1">IFERROR(IF(AND(OR(WEEKDAY(W$4,2)&gt;5,W$4=Congés),OR(W19="x",W19="S")),W19,IF(X$4=$D19,"x",IF(AND(((X$4-$D19)/VLOOKUP($C19,Opérations[],7,0))=INT(((X$4-$D19)/VLOOKUP($C19,Opérations[],7,0))),$C19&lt;&gt;""),"S",""))),"")</f>
        <v/>
      </c>
      <c r="Y19" s="68" t="str">
        <f ca="1">IFERROR(IF(AND(OR(WEEKDAY(X$4,2)&gt;5,X$4=Congés),OR(X19="x",X19="S")),X19,IF(Y$4=$D19,"x",IF(AND(((Y$4-$D19)/VLOOKUP($C19,Opérations[],7,0))=INT(((Y$4-$D19)/VLOOKUP($C19,Opérations[],7,0))),$C19&lt;&gt;""),"S",""))),"")</f>
        <v/>
      </c>
      <c r="Z19" s="68" t="str">
        <f ca="1">IFERROR(IF(AND(OR(WEEKDAY(Y$4,2)&gt;5,Y$4=Congés),OR(Y19="x",Y19="S")),Y19,IF(Z$4=$D19,"x",IF(AND(((Z$4-$D19)/VLOOKUP($C19,Opérations[],7,0))=INT(((Z$4-$D19)/VLOOKUP($C19,Opérations[],7,0))),$C19&lt;&gt;""),"S",""))),"")</f>
        <v/>
      </c>
      <c r="AA19" s="68" t="str">
        <f ca="1">IFERROR(IF(AND(OR(WEEKDAY(Z$4,2)&gt;5,Z$4=Congés),OR(Z19="x",Z19="S")),Z19,IF(AA$4=$D19,"x",IF(AND(((AA$4-$D19)/VLOOKUP($C19,Opérations[],7,0))=INT(((AA$4-$D19)/VLOOKUP($C19,Opérations[],7,0))),$C19&lt;&gt;""),"S",""))),"")</f>
        <v/>
      </c>
      <c r="AB19" s="68" t="str">
        <f ca="1">IFERROR(IF(AND(OR(WEEKDAY(AA$4,2)&gt;5,AA$4=Congés),OR(AA19="x",AA19="S")),AA19,IF(AB$4=$D19,"x",IF(AND(((AB$4-$D19)/VLOOKUP($C19,Opérations[],7,0))=INT(((AB$4-$D19)/VLOOKUP($C19,Opérations[],7,0))),$C19&lt;&gt;""),"S",""))),"")</f>
        <v/>
      </c>
      <c r="AC19" s="68" t="str">
        <f ca="1">IFERROR(IF(AND(OR(WEEKDAY(AB$4,2)&gt;5,AB$4=Congés),OR(AB19="x",AB19="S")),AB19,IF(AC$4=$D19,"x",IF(AND(((AC$4-$D19)/VLOOKUP($C19,Opérations[],7,0))=INT(((AC$4-$D19)/VLOOKUP($C19,Opérations[],7,0))),$C19&lt;&gt;""),"S",""))),"")</f>
        <v/>
      </c>
      <c r="AD19" s="68" t="str">
        <f ca="1">IFERROR(IF(AND(OR(WEEKDAY(AC$4,2)&gt;5,AC$4=Congés),OR(AC19="x",AC19="S")),AC19,IF(AD$4=$D19,"x",IF(AND(((AD$4-$D19)/VLOOKUP($C19,Opérations[],7,0))=INT(((AD$4-$D19)/VLOOKUP($C19,Opérations[],7,0))),$C19&lt;&gt;""),"S",""))),"")</f>
        <v/>
      </c>
      <c r="AE19" s="68" t="str">
        <f ca="1">IFERROR(IF(AND(OR(WEEKDAY(AD$4,2)&gt;5,AD$4=Congés),OR(AD19="x",AD19="S")),AD19,IF(AE$4=$D19,"x",IF(AND(((AE$4-$D19)/VLOOKUP($C19,Opérations[],7,0))=INT(((AE$4-$D19)/VLOOKUP($C19,Opérations[],7,0))),$C19&lt;&gt;""),"S",""))),"")</f>
        <v/>
      </c>
      <c r="AF19" s="68" t="str">
        <f ca="1">IFERROR(IF(AND(OR(WEEKDAY(AE$4,2)&gt;5,AE$4=Congés),OR(AE19="x",AE19="S")),AE19,IF(AF$4=$D19,"x",IF(AND(((AF$4-$D19)/VLOOKUP($C19,Opérations[],7,0))=INT(((AF$4-$D19)/VLOOKUP($C19,Opérations[],7,0))),$C19&lt;&gt;""),"S",""))),"")</f>
        <v/>
      </c>
      <c r="AG19" s="68" t="str">
        <f ca="1">IFERROR(IF(AND(OR(WEEKDAY(AF$4,2)&gt;5,AF$4=Congés),OR(AF19="x",AF19="S")),AF19,IF(AG$4=$D19,"x",IF(AND(((AG$4-$D19)/VLOOKUP($C19,Opérations[],7,0))=INT(((AG$4-$D19)/VLOOKUP($C19,Opérations[],7,0))),$C19&lt;&gt;""),"S",""))),"")</f>
        <v/>
      </c>
      <c r="AH19" s="68" t="str">
        <f ca="1">IFERROR(IF(AND(OR(WEEKDAY(AG$4,2)&gt;5,AG$4=Congés),OR(AG19="x",AG19="S")),AG19,IF(AH$4=$D19,"x",IF(AND(((AH$4-$D19)/VLOOKUP($C19,Opérations[],7,0))=INT(((AH$4-$D19)/VLOOKUP($C19,Opérations[],7,0))),$C19&lt;&gt;""),"S",""))),"")</f>
        <v/>
      </c>
      <c r="AI19" s="68" t="str">
        <f ca="1">IFERROR(IF(AND(OR(WEEKDAY(AH$4,2)&gt;5,AH$4=Congés),OR(AH19="x",AH19="S")),AH19,IF(AI$4=$D19,"x",IF(AND(((AI$4-$D19)/VLOOKUP($C19,Opérations[],7,0))=INT(((AI$4-$D19)/VLOOKUP($C19,Opérations[],7,0))),$C19&lt;&gt;""),"S",""))),"")</f>
        <v/>
      </c>
      <c r="AJ19" s="68" t="str">
        <f ca="1">IFERROR(IF(AND(OR(WEEKDAY(AI$4,2)&gt;5,AI$4=Congés),OR(AI19="x",AI19="S")),AI19,IF(AJ$4=$D19,"x",IF(AND(((AJ$4-$D19)/VLOOKUP($C19,Opérations[],7,0))=INT(((AJ$4-$D19)/VLOOKUP($C19,Opérations[],7,0))),$C19&lt;&gt;""),"S",""))),"")</f>
        <v/>
      </c>
      <c r="AK19" s="68" t="str">
        <f ca="1">IFERROR(IF(AND(OR(WEEKDAY(AJ$4,2)&gt;5,AJ$4=Congés),OR(AJ19="x",AJ19="S")),AJ19,IF(AK$4=$D19,"x",IF(AND(((AK$4-$D19)/VLOOKUP($C19,Opérations[],7,0))=INT(((AK$4-$D19)/VLOOKUP($C19,Opérations[],7,0))),$C19&lt;&gt;""),"S",""))),"")</f>
        <v/>
      </c>
      <c r="AL19" s="68" t="str">
        <f ca="1">IFERROR(IF(AND(OR(WEEKDAY(AK$4,2)&gt;5,AK$4=Congés),OR(AK19="x",AK19="S")),AK19,IF(AL$4=$D19,"x",IF(AND(((AL$4-$D19)/VLOOKUP($C19,Opérations[],7,0))=INT(((AL$4-$D19)/VLOOKUP($C19,Opérations[],7,0))),$C19&lt;&gt;""),"S",""))),"")</f>
        <v/>
      </c>
      <c r="AM19" s="68" t="str">
        <f ca="1">IFERROR(IF(AND(OR(WEEKDAY(AL$4,2)&gt;5,AL$4=Congés),OR(AL19="x",AL19="S")),AL19,IF(AM$4=$D19,"x",IF(AND(((AM$4-$D19)/VLOOKUP($C19,Opérations[],7,0))=INT(((AM$4-$D19)/VLOOKUP($C19,Opérations[],7,0))),$C19&lt;&gt;""),"S",""))),"")</f>
        <v/>
      </c>
      <c r="AN19" s="68" t="str">
        <f ca="1">IFERROR(IF(AND(OR(WEEKDAY(AM$4,2)&gt;5,AM$4=Congés),OR(AM19="x",AM19="S")),AM19,IF(AN$4=$D19,"x",IF(AND(((AN$4-$D19)/VLOOKUP($C19,Opérations[],7,0))=INT(((AN$4-$D19)/VLOOKUP($C19,Opérations[],7,0))),$C19&lt;&gt;""),"S",""))),"")</f>
        <v/>
      </c>
      <c r="AO19" s="68" t="str">
        <f ca="1">IFERROR(IF(AND(OR(WEEKDAY(AN$4,2)&gt;5,AN$4=Congés),OR(AN19="x",AN19="S")),AN19,IF(AO$4=$D19,"x",IF(AND(((AO$4-$D19)/VLOOKUP($C19,Opérations[],7,0))=INT(((AO$4-$D19)/VLOOKUP($C19,Opérations[],7,0))),$C19&lt;&gt;""),"S",""))),"")</f>
        <v/>
      </c>
      <c r="AP19" s="68" t="str">
        <f ca="1">IFERROR(IF(AND(OR(WEEKDAY(AO$4,2)&gt;5,AO$4=Congés),OR(AO19="x",AO19="S")),AO19,IF(AP$4=$D19,"x",IF(AND(((AP$4-$D19)/VLOOKUP($C19,Opérations[],7,0))=INT(((AP$4-$D19)/VLOOKUP($C19,Opérations[],7,0))),$C19&lt;&gt;""),"S",""))),"")</f>
        <v/>
      </c>
      <c r="AQ19" s="68" t="str">
        <f ca="1">IFERROR(IF(AND(OR(WEEKDAY(AP$4,2)&gt;5,AP$4=Congés),OR(AP19="x",AP19="S")),AP19,IF(AQ$4=$D19,"x",IF(AND(((AQ$4-$D19)/VLOOKUP($C19,Opérations[],7,0))=INT(((AQ$4-$D19)/VLOOKUP($C19,Opérations[],7,0))),$C19&lt;&gt;""),"S",""))),"")</f>
        <v/>
      </c>
      <c r="AR19" s="68" t="str">
        <f ca="1">IFERROR(IF(AND(OR(WEEKDAY(AQ$4,2)&gt;5,AQ$4=Congés),OR(AQ19="x",AQ19="S")),AQ19,IF(AR$4=$D19,"x",IF(AND(((AR$4-$D19)/VLOOKUP($C19,Opérations[],7,0))=INT(((AR$4-$D19)/VLOOKUP($C19,Opérations[],7,0))),$C19&lt;&gt;""),"S",""))),"")</f>
        <v/>
      </c>
      <c r="AS19" s="68" t="str">
        <f ca="1">IFERROR(IF(AND(OR(WEEKDAY(AR$4,2)&gt;5,AR$4=Congés),OR(AR19="x",AR19="S")),AR19,IF(AS$4=$D19,"x",IF(AND(((AS$4-$D19)/VLOOKUP($C19,Opérations[],7,0))=INT(((AS$4-$D19)/VLOOKUP($C19,Opérations[],7,0))),$C19&lt;&gt;""),"S",""))),"")</f>
        <v/>
      </c>
      <c r="AT19" s="68" t="str">
        <f ca="1">IFERROR(IF(AND(OR(WEEKDAY(AS$4,2)&gt;5,AS$4=Congés),OR(AS19="x",AS19="S")),AS19,IF(AT$4=$D19,"x",IF(AND(((AT$4-$D19)/VLOOKUP($C19,Opérations[],7,0))=INT(((AT$4-$D19)/VLOOKUP($C19,Opérations[],7,0))),$C19&lt;&gt;""),"S",""))),"")</f>
        <v/>
      </c>
      <c r="AU19" s="68" t="str">
        <f ca="1">IFERROR(IF(AND(OR(WEEKDAY(AT$4,2)&gt;5,AT$4=Congés),OR(AT19="x",AT19="S")),AT19,IF(AU$4=$D19,"x",IF(AND(((AU$4-$D19)/VLOOKUP($C19,Opérations[],7,0))=INT(((AU$4-$D19)/VLOOKUP($C19,Opérations[],7,0))),$C19&lt;&gt;""),"S",""))),"")</f>
        <v/>
      </c>
      <c r="AV19" s="68" t="str">
        <f ca="1">IFERROR(IF(AND(OR(WEEKDAY(AU$4,2)&gt;5,AU$4=Congés),OR(AU19="x",AU19="S")),AU19,IF(AV$4=$D19,"x",IF(AND(((AV$4-$D19)/VLOOKUP($C19,Opérations[],7,0))=INT(((AV$4-$D19)/VLOOKUP($C19,Opérations[],7,0))),$C19&lt;&gt;""),"S",""))),"")</f>
        <v/>
      </c>
      <c r="AW19" s="68" t="str">
        <f ca="1">IFERROR(IF(AND(OR(WEEKDAY(AV$4,2)&gt;5,AV$4=Congés),OR(AV19="x",AV19="S")),AV19,IF(AW$4=$D19,"x",IF(AND(((AW$4-$D19)/VLOOKUP($C19,Opérations[],7,0))=INT(((AW$4-$D19)/VLOOKUP($C19,Opérations[],7,0))),$C19&lt;&gt;""),"S",""))),"")</f>
        <v/>
      </c>
      <c r="AX19" s="68" t="str">
        <f ca="1">IFERROR(IF(AND(OR(WEEKDAY(AW$4,2)&gt;5,AW$4=Congés),OR(AW19="x",AW19="S")),AW19,IF(AX$4=$D19,"x",IF(AND(((AX$4-$D19)/VLOOKUP($C19,Opérations[],7,0))=INT(((AX$4-$D19)/VLOOKUP($C19,Opérations[],7,0))),$C19&lt;&gt;""),"S",""))),"")</f>
        <v/>
      </c>
      <c r="AY19" s="68" t="str">
        <f ca="1">IFERROR(IF(AND(OR(WEEKDAY(AX$4,2)&gt;5,AX$4=Congés),OR(AX19="x",AX19="S")),AX19,IF(AY$4=$D19,"x",IF(AND(((AY$4-$D19)/VLOOKUP($C19,Opérations[],7,0))=INT(((AY$4-$D19)/VLOOKUP($C19,Opérations[],7,0))),$C19&lt;&gt;""),"S",""))),"")</f>
        <v/>
      </c>
      <c r="AZ19" s="68" t="str">
        <f ca="1">IFERROR(IF(AND(OR(WEEKDAY(AY$4,2)&gt;5,AY$4=Congés),OR(AY19="x",AY19="S")),AY19,IF(AZ$4=$D19,"x",IF(AND(((AZ$4-$D19)/VLOOKUP($C19,Opérations[],7,0))=INT(((AZ$4-$D19)/VLOOKUP($C19,Opérations[],7,0))),$C19&lt;&gt;""),"S",""))),"")</f>
        <v/>
      </c>
      <c r="BA19" s="68" t="str">
        <f ca="1">IFERROR(IF(AND(OR(WEEKDAY(AZ$4,2)&gt;5,AZ$4=Congés),OR(AZ19="x",AZ19="S")),AZ19,IF(BA$4=$D19,"x",IF(AND(((BA$4-$D19)/VLOOKUP($C19,Opérations[],7,0))=INT(((BA$4-$D19)/VLOOKUP($C19,Opérations[],7,0))),$C19&lt;&gt;""),"S",""))),"")</f>
        <v/>
      </c>
      <c r="BB19" s="68" t="str">
        <f ca="1">IFERROR(IF(AND(OR(WEEKDAY(BA$4,2)&gt;5,BA$4=Congés),OR(BA19="x",BA19="S")),BA19,IF(BB$4=$D19,"x",IF(AND(((BB$4-$D19)/VLOOKUP($C19,Opérations[],7,0))=INT(((BB$4-$D19)/VLOOKUP($C19,Opérations[],7,0))),$C19&lt;&gt;""),"S",""))),"")</f>
        <v/>
      </c>
      <c r="BC19" s="68" t="str">
        <f ca="1">IFERROR(IF(AND(OR(WEEKDAY(BB$4,2)&gt;5,BB$4=Congés),OR(BB19="x",BB19="S")),BB19,IF(BC$4=$D19,"x",IF(AND(((BC$4-$D19)/VLOOKUP($C19,Opérations[],7,0))=INT(((BC$4-$D19)/VLOOKUP($C19,Opérations[],7,0))),$C19&lt;&gt;""),"S",""))),"")</f>
        <v/>
      </c>
      <c r="BD19" s="68" t="str">
        <f ca="1">IFERROR(IF(AND(OR(WEEKDAY(BC$4,2)&gt;5,BC$4=Congés),OR(BC19="x",BC19="S")),BC19,IF(BD$4=$D19,"x",IF(AND(((BD$4-$D19)/VLOOKUP($C19,Opérations[],7,0))=INT(((BD$4-$D19)/VLOOKUP($C19,Opérations[],7,0))),$C19&lt;&gt;""),"S",""))),"")</f>
        <v/>
      </c>
    </row>
    <row r="20" spans="1:56" x14ac:dyDescent="0.25">
      <c r="C20" s="53" t="s">
        <v>37</v>
      </c>
      <c r="D20" s="33">
        <f>IF(ISBLANK(C20),"",VLOOKUP(C20,Opérations[],2,0))</f>
        <v>0</v>
      </c>
      <c r="F20" s="33"/>
      <c r="G20" s="68" t="str">
        <f ca="1">IFERROR(IF(AND(OR(WEEKDAY(F$4,2)&gt;5,F$4=Congés),OR(F20="x",F20="S")),F20,IF(G$4=$D20,"x",IF(AND(((G$4-$D20)/VLOOKUP($C20,Opérations[],7,0))=INT(((G$4-$D20)/VLOOKUP($C20,Opérations[],7,0))),$C20&lt;&gt;""),"S",""))),"")</f>
        <v/>
      </c>
      <c r="H20" s="68" t="str">
        <f ca="1">IFERROR(IF(AND(OR(WEEKDAY(G$4,2)&gt;5,G$4=Congés),OR(G20="x",G20="S")),G20,IF(H$4=$D20,"x",IF(AND(((H$4-$D20)/VLOOKUP($C20,Opérations[],7,0))=INT(((H$4-$D20)/VLOOKUP($C20,Opérations[],7,0))),$C20&lt;&gt;""),"S",""))),"")</f>
        <v/>
      </c>
      <c r="I20" s="68" t="str">
        <f ca="1">IFERROR(IF(AND(OR(WEEKDAY(H$4,2)&gt;5,H$4=Congés),OR(H20="x",H20="S")),H20,IF(I$4=$D20,"x",IF(AND(((I$4-$D20)/VLOOKUP($C20,Opérations[],7,0))=INT(((I$4-$D20)/VLOOKUP($C20,Opérations[],7,0))),$C20&lt;&gt;""),"S",""))),"")</f>
        <v/>
      </c>
      <c r="J20" s="68" t="str">
        <f ca="1">IFERROR(IF(AND(OR(WEEKDAY(I$4,2)&gt;5,I$4=Congés),OR(I20="x",I20="S")),I20,IF(J$4=$D20,"x",IF(AND(((J$4-$D20)/VLOOKUP($C20,Opérations[],7,0))=INT(((J$4-$D20)/VLOOKUP($C20,Opérations[],7,0))),$C20&lt;&gt;""),"S",""))),"")</f>
        <v/>
      </c>
      <c r="K20" s="68" t="str">
        <f ca="1">IFERROR(IF(AND(OR(WEEKDAY(J$4,2)&gt;5,J$4=Congés),OR(J20="x",J20="S")),J20,IF(K$4=$D20,"x",IF(AND(((K$4-$D20)/VLOOKUP($C20,Opérations[],7,0))=INT(((K$4-$D20)/VLOOKUP($C20,Opérations[],7,0))),$C20&lt;&gt;""),"S",""))),"")</f>
        <v/>
      </c>
      <c r="L20" s="68" t="str">
        <f ca="1">IFERROR(IF(AND(OR(WEEKDAY(K$4,2)&gt;5,K$4=Congés),OR(K20="x",K20="S")),K20,IF(L$4=$D20,"x",IF(AND(((L$4-$D20)/VLOOKUP($C20,Opérations[],7,0))=INT(((L$4-$D20)/VLOOKUP($C20,Opérations[],7,0))),$C20&lt;&gt;""),"S",""))),"")</f>
        <v/>
      </c>
      <c r="M20" s="68" t="str">
        <f ca="1">IFERROR(IF(AND(OR(WEEKDAY(L$4,2)&gt;5,L$4=Congés),OR(L20="x",L20="S")),L20,IF(M$4=$D20,"x",IF(AND(((M$4-$D20)/VLOOKUP($C20,Opérations[],7,0))=INT(((M$4-$D20)/VLOOKUP($C20,Opérations[],7,0))),$C20&lt;&gt;""),"S",""))),"")</f>
        <v/>
      </c>
      <c r="N20" s="68" t="str">
        <f ca="1">IFERROR(IF(AND(OR(WEEKDAY(M$4,2)&gt;5,M$4=Congés),OR(M20="x",M20="S")),M20,IF(N$4=$D20,"x",IF(AND(((N$4-$D20)/VLOOKUP($C20,Opérations[],7,0))=INT(((N$4-$D20)/VLOOKUP($C20,Opérations[],7,0))),$C20&lt;&gt;""),"S",""))),"")</f>
        <v/>
      </c>
      <c r="O20" s="68" t="str">
        <f ca="1">IFERROR(IF(AND(OR(WEEKDAY(N$4,2)&gt;5,N$4=Congés),OR(N20="x",N20="S")),N20,IF(O$4=$D20,"x",IF(AND(((O$4-$D20)/VLOOKUP($C20,Opérations[],7,0))=INT(((O$4-$D20)/VLOOKUP($C20,Opérations[],7,0))),$C20&lt;&gt;""),"S",""))),"")</f>
        <v/>
      </c>
      <c r="P20" s="68" t="str">
        <f ca="1">IFERROR(IF(AND(OR(WEEKDAY(O$4,2)&gt;5,O$4=Congés),OR(O20="x",O20="S")),O20,IF(P$4=$D20,"x",IF(AND(((P$4-$D20)/VLOOKUP($C20,Opérations[],7,0))=INT(((P$4-$D20)/VLOOKUP($C20,Opérations[],7,0))),$C20&lt;&gt;""),"S",""))),"")</f>
        <v/>
      </c>
      <c r="Q20" s="68" t="str">
        <f ca="1">IFERROR(IF(AND(OR(WEEKDAY(P$4,2)&gt;5,P$4=Congés),OR(P20="x",P20="S")),P20,IF(Q$4=$D20,"x",IF(AND(((Q$4-$D20)/VLOOKUP($C20,Opérations[],7,0))=INT(((Q$4-$D20)/VLOOKUP($C20,Opérations[],7,0))),$C20&lt;&gt;""),"S",""))),"")</f>
        <v/>
      </c>
      <c r="R20" s="68" t="str">
        <f ca="1">IFERROR(IF(AND(OR(WEEKDAY(Q$4,2)&gt;5,Q$4=Congés),OR(Q20="x",Q20="S")),Q20,IF(R$4=$D20,"x",IF(AND(((R$4-$D20)/VLOOKUP($C20,Opérations[],7,0))=INT(((R$4-$D20)/VLOOKUP($C20,Opérations[],7,0))),$C20&lt;&gt;""),"S",""))),"")</f>
        <v/>
      </c>
      <c r="S20" s="68" t="str">
        <f ca="1">IFERROR(IF(AND(OR(WEEKDAY(R$4,2)&gt;5,R$4=Congés),OR(R20="x",R20="S")),R20,IF(S$4=$D20,"x",IF(AND(((S$4-$D20)/VLOOKUP($C20,Opérations[],7,0))=INT(((S$4-$D20)/VLOOKUP($C20,Opérations[],7,0))),$C20&lt;&gt;""),"S",""))),"")</f>
        <v/>
      </c>
      <c r="T20" s="68" t="str">
        <f ca="1">IFERROR(IF(AND(OR(WEEKDAY(S$4,2)&gt;5,S$4=Congés),OR(S20="x",S20="S")),S20,IF(T$4=$D20,"x",IF(AND(((T$4-$D20)/VLOOKUP($C20,Opérations[],7,0))=INT(((T$4-$D20)/VLOOKUP($C20,Opérations[],7,0))),$C20&lt;&gt;""),"S",""))),"")</f>
        <v/>
      </c>
      <c r="U20" s="68" t="str">
        <f ca="1">IFERROR(IF(AND(OR(WEEKDAY(T$4,2)&gt;5,T$4=Congés),OR(T20="x",T20="S")),T20,IF(U$4=$D20,"x",IF(AND(((U$4-$D20)/VLOOKUP($C20,Opérations[],7,0))=INT(((U$4-$D20)/VLOOKUP($C20,Opérations[],7,0))),$C20&lt;&gt;""),"S",""))),"")</f>
        <v/>
      </c>
      <c r="V20" s="68" t="str">
        <f ca="1">IFERROR(IF(AND(OR(WEEKDAY(U$4,2)&gt;5,U$4=Congés),OR(U20="x",U20="S")),U20,IF(V$4=$D20,"x",IF(AND(((V$4-$D20)/VLOOKUP($C20,Opérations[],7,0))=INT(((V$4-$D20)/VLOOKUP($C20,Opérations[],7,0))),$C20&lt;&gt;""),"S",""))),"")</f>
        <v/>
      </c>
      <c r="W20" s="68" t="str">
        <f ca="1">IFERROR(IF(AND(OR(WEEKDAY(V$4,2)&gt;5,V$4=Congés),OR(V20="x",V20="S")),V20,IF(W$4=$D20,"x",IF(AND(((W$4-$D20)/VLOOKUP($C20,Opérations[],7,0))=INT(((W$4-$D20)/VLOOKUP($C20,Opérations[],7,0))),$C20&lt;&gt;""),"S",""))),"")</f>
        <v/>
      </c>
      <c r="X20" s="68" t="str">
        <f ca="1">IFERROR(IF(AND(OR(WEEKDAY(W$4,2)&gt;5,W$4=Congés),OR(W20="x",W20="S")),W20,IF(X$4=$D20,"x",IF(AND(((X$4-$D20)/VLOOKUP($C20,Opérations[],7,0))=INT(((X$4-$D20)/VLOOKUP($C20,Opérations[],7,0))),$C20&lt;&gt;""),"S",""))),"")</f>
        <v/>
      </c>
      <c r="Y20" s="68" t="str">
        <f ca="1">IFERROR(IF(AND(OR(WEEKDAY(X$4,2)&gt;5,X$4=Congés),OR(X20="x",X20="S")),X20,IF(Y$4=$D20,"x",IF(AND(((Y$4-$D20)/VLOOKUP($C20,Opérations[],7,0))=INT(((Y$4-$D20)/VLOOKUP($C20,Opérations[],7,0))),$C20&lt;&gt;""),"S",""))),"")</f>
        <v/>
      </c>
      <c r="Z20" s="68" t="str">
        <f ca="1">IFERROR(IF(AND(OR(WEEKDAY(Y$4,2)&gt;5,Y$4=Congés),OR(Y20="x",Y20="S")),Y20,IF(Z$4=$D20,"x",IF(AND(((Z$4-$D20)/VLOOKUP($C20,Opérations[],7,0))=INT(((Z$4-$D20)/VLOOKUP($C20,Opérations[],7,0))),$C20&lt;&gt;""),"S",""))),"")</f>
        <v/>
      </c>
      <c r="AA20" s="68" t="str">
        <f ca="1">IFERROR(IF(AND(OR(WEEKDAY(Z$4,2)&gt;5,Z$4=Congés),OR(Z20="x",Z20="S")),Z20,IF(AA$4=$D20,"x",IF(AND(((AA$4-$D20)/VLOOKUP($C20,Opérations[],7,0))=INT(((AA$4-$D20)/VLOOKUP($C20,Opérations[],7,0))),$C20&lt;&gt;""),"S",""))),"")</f>
        <v/>
      </c>
      <c r="AB20" s="68" t="str">
        <f ca="1">IFERROR(IF(AND(OR(WEEKDAY(AA$4,2)&gt;5,AA$4=Congés),OR(AA20="x",AA20="S")),AA20,IF(AB$4=$D20,"x",IF(AND(((AB$4-$D20)/VLOOKUP($C20,Opérations[],7,0))=INT(((AB$4-$D20)/VLOOKUP($C20,Opérations[],7,0))),$C20&lt;&gt;""),"S",""))),"")</f>
        <v/>
      </c>
      <c r="AC20" s="68" t="str">
        <f ca="1">IFERROR(IF(AND(OR(WEEKDAY(AB$4,2)&gt;5,AB$4=Congés),OR(AB20="x",AB20="S")),AB20,IF(AC$4=$D20,"x",IF(AND(((AC$4-$D20)/VLOOKUP($C20,Opérations[],7,0))=INT(((AC$4-$D20)/VLOOKUP($C20,Opérations[],7,0))),$C20&lt;&gt;""),"S",""))),"")</f>
        <v/>
      </c>
      <c r="AD20" s="68" t="str">
        <f ca="1">IFERROR(IF(AND(OR(WEEKDAY(AC$4,2)&gt;5,AC$4=Congés),OR(AC20="x",AC20="S")),AC20,IF(AD$4=$D20,"x",IF(AND(((AD$4-$D20)/VLOOKUP($C20,Opérations[],7,0))=INT(((AD$4-$D20)/VLOOKUP($C20,Opérations[],7,0))),$C20&lt;&gt;""),"S",""))),"")</f>
        <v/>
      </c>
      <c r="AE20" s="68" t="str">
        <f ca="1">IFERROR(IF(AND(OR(WEEKDAY(AD$4,2)&gt;5,AD$4=Congés),OR(AD20="x",AD20="S")),AD20,IF(AE$4=$D20,"x",IF(AND(((AE$4-$D20)/VLOOKUP($C20,Opérations[],7,0))=INT(((AE$4-$D20)/VLOOKUP($C20,Opérations[],7,0))),$C20&lt;&gt;""),"S",""))),"")</f>
        <v/>
      </c>
      <c r="AF20" s="68" t="str">
        <f ca="1">IFERROR(IF(AND(OR(WEEKDAY(AE$4,2)&gt;5,AE$4=Congés),OR(AE20="x",AE20="S")),AE20,IF(AF$4=$D20,"x",IF(AND(((AF$4-$D20)/VLOOKUP($C20,Opérations[],7,0))=INT(((AF$4-$D20)/VLOOKUP($C20,Opérations[],7,0))),$C20&lt;&gt;""),"S",""))),"")</f>
        <v/>
      </c>
      <c r="AG20" s="68" t="str">
        <f ca="1">IFERROR(IF(AND(OR(WEEKDAY(AF$4,2)&gt;5,AF$4=Congés),OR(AF20="x",AF20="S")),AF20,IF(AG$4=$D20,"x",IF(AND(((AG$4-$D20)/VLOOKUP($C20,Opérations[],7,0))=INT(((AG$4-$D20)/VLOOKUP($C20,Opérations[],7,0))),$C20&lt;&gt;""),"S",""))),"")</f>
        <v/>
      </c>
      <c r="AH20" s="68" t="str">
        <f ca="1">IFERROR(IF(AND(OR(WEEKDAY(AG$4,2)&gt;5,AG$4=Congés),OR(AG20="x",AG20="S")),AG20,IF(AH$4=$D20,"x",IF(AND(((AH$4-$D20)/VLOOKUP($C20,Opérations[],7,0))=INT(((AH$4-$D20)/VLOOKUP($C20,Opérations[],7,0))),$C20&lt;&gt;""),"S",""))),"")</f>
        <v/>
      </c>
      <c r="AI20" s="68" t="str">
        <f ca="1">IFERROR(IF(AND(OR(WEEKDAY(AH$4,2)&gt;5,AH$4=Congés),OR(AH20="x",AH20="S")),AH20,IF(AI$4=$D20,"x",IF(AND(((AI$4-$D20)/VLOOKUP($C20,Opérations[],7,0))=INT(((AI$4-$D20)/VLOOKUP($C20,Opérations[],7,0))),$C20&lt;&gt;""),"S",""))),"")</f>
        <v/>
      </c>
      <c r="AJ20" s="68" t="str">
        <f ca="1">IFERROR(IF(AND(OR(WEEKDAY(AI$4,2)&gt;5,AI$4=Congés),OR(AI20="x",AI20="S")),AI20,IF(AJ$4=$D20,"x",IF(AND(((AJ$4-$D20)/VLOOKUP($C20,Opérations[],7,0))=INT(((AJ$4-$D20)/VLOOKUP($C20,Opérations[],7,0))),$C20&lt;&gt;""),"S",""))),"")</f>
        <v/>
      </c>
      <c r="AK20" s="68" t="str">
        <f ca="1">IFERROR(IF(AND(OR(WEEKDAY(AJ$4,2)&gt;5,AJ$4=Congés),OR(AJ20="x",AJ20="S")),AJ20,IF(AK$4=$D20,"x",IF(AND(((AK$4-$D20)/VLOOKUP($C20,Opérations[],7,0))=INT(((AK$4-$D20)/VLOOKUP($C20,Opérations[],7,0))),$C20&lt;&gt;""),"S",""))),"")</f>
        <v/>
      </c>
      <c r="AL20" s="68" t="str">
        <f ca="1">IFERROR(IF(AND(OR(WEEKDAY(AK$4,2)&gt;5,AK$4=Congés),OR(AK20="x",AK20="S")),AK20,IF(AL$4=$D20,"x",IF(AND(((AL$4-$D20)/VLOOKUP($C20,Opérations[],7,0))=INT(((AL$4-$D20)/VLOOKUP($C20,Opérations[],7,0))),$C20&lt;&gt;""),"S",""))),"")</f>
        <v/>
      </c>
      <c r="AM20" s="68" t="str">
        <f ca="1">IFERROR(IF(AND(OR(WEEKDAY(AL$4,2)&gt;5,AL$4=Congés),OR(AL20="x",AL20="S")),AL20,IF(AM$4=$D20,"x",IF(AND(((AM$4-$D20)/VLOOKUP($C20,Opérations[],7,0))=INT(((AM$4-$D20)/VLOOKUP($C20,Opérations[],7,0))),$C20&lt;&gt;""),"S",""))),"")</f>
        <v/>
      </c>
      <c r="AN20" s="68" t="str">
        <f ca="1">IFERROR(IF(AND(OR(WEEKDAY(AM$4,2)&gt;5,AM$4=Congés),OR(AM20="x",AM20="S")),AM20,IF(AN$4=$D20,"x",IF(AND(((AN$4-$D20)/VLOOKUP($C20,Opérations[],7,0))=INT(((AN$4-$D20)/VLOOKUP($C20,Opérations[],7,0))),$C20&lt;&gt;""),"S",""))),"")</f>
        <v/>
      </c>
      <c r="AO20" s="68" t="str">
        <f ca="1">IFERROR(IF(AND(OR(WEEKDAY(AN$4,2)&gt;5,AN$4=Congés),OR(AN20="x",AN20="S")),AN20,IF(AO$4=$D20,"x",IF(AND(((AO$4-$D20)/VLOOKUP($C20,Opérations[],7,0))=INT(((AO$4-$D20)/VLOOKUP($C20,Opérations[],7,0))),$C20&lt;&gt;""),"S",""))),"")</f>
        <v/>
      </c>
      <c r="AP20" s="68" t="str">
        <f ca="1">IFERROR(IF(AND(OR(WEEKDAY(AO$4,2)&gt;5,AO$4=Congés),OR(AO20="x",AO20="S")),AO20,IF(AP$4=$D20,"x",IF(AND(((AP$4-$D20)/VLOOKUP($C20,Opérations[],7,0))=INT(((AP$4-$D20)/VLOOKUP($C20,Opérations[],7,0))),$C20&lt;&gt;""),"S",""))),"")</f>
        <v/>
      </c>
      <c r="AQ20" s="68" t="str">
        <f ca="1">IFERROR(IF(AND(OR(WEEKDAY(AP$4,2)&gt;5,AP$4=Congés),OR(AP20="x",AP20="S")),AP20,IF(AQ$4=$D20,"x",IF(AND(((AQ$4-$D20)/VLOOKUP($C20,Opérations[],7,0))=INT(((AQ$4-$D20)/VLOOKUP($C20,Opérations[],7,0))),$C20&lt;&gt;""),"S",""))),"")</f>
        <v/>
      </c>
      <c r="AR20" s="68" t="str">
        <f ca="1">IFERROR(IF(AND(OR(WEEKDAY(AQ$4,2)&gt;5,AQ$4=Congés),OR(AQ20="x",AQ20="S")),AQ20,IF(AR$4=$D20,"x",IF(AND(((AR$4-$D20)/VLOOKUP($C20,Opérations[],7,0))=INT(((AR$4-$D20)/VLOOKUP($C20,Opérations[],7,0))),$C20&lt;&gt;""),"S",""))),"")</f>
        <v/>
      </c>
      <c r="AS20" s="68" t="str">
        <f ca="1">IFERROR(IF(AND(OR(WEEKDAY(AR$4,2)&gt;5,AR$4=Congés),OR(AR20="x",AR20="S")),AR20,IF(AS$4=$D20,"x",IF(AND(((AS$4-$D20)/VLOOKUP($C20,Opérations[],7,0))=INT(((AS$4-$D20)/VLOOKUP($C20,Opérations[],7,0))),$C20&lt;&gt;""),"S",""))),"")</f>
        <v/>
      </c>
      <c r="AT20" s="68" t="str">
        <f ca="1">IFERROR(IF(AND(OR(WEEKDAY(AS$4,2)&gt;5,AS$4=Congés),OR(AS20="x",AS20="S")),AS20,IF(AT$4=$D20,"x",IF(AND(((AT$4-$D20)/VLOOKUP($C20,Opérations[],7,0))=INT(((AT$4-$D20)/VLOOKUP($C20,Opérations[],7,0))),$C20&lt;&gt;""),"S",""))),"")</f>
        <v/>
      </c>
      <c r="AU20" s="68" t="str">
        <f ca="1">IFERROR(IF(AND(OR(WEEKDAY(AT$4,2)&gt;5,AT$4=Congés),OR(AT20="x",AT20="S")),AT20,IF(AU$4=$D20,"x",IF(AND(((AU$4-$D20)/VLOOKUP($C20,Opérations[],7,0))=INT(((AU$4-$D20)/VLOOKUP($C20,Opérations[],7,0))),$C20&lt;&gt;""),"S",""))),"")</f>
        <v/>
      </c>
      <c r="AV20" s="68" t="str">
        <f ca="1">IFERROR(IF(AND(OR(WEEKDAY(AU$4,2)&gt;5,AU$4=Congés),OR(AU20="x",AU20="S")),AU20,IF(AV$4=$D20,"x",IF(AND(((AV$4-$D20)/VLOOKUP($C20,Opérations[],7,0))=INT(((AV$4-$D20)/VLOOKUP($C20,Opérations[],7,0))),$C20&lt;&gt;""),"S",""))),"")</f>
        <v/>
      </c>
      <c r="AW20" s="68" t="str">
        <f ca="1">IFERROR(IF(AND(OR(WEEKDAY(AV$4,2)&gt;5,AV$4=Congés),OR(AV20="x",AV20="S")),AV20,IF(AW$4=$D20,"x",IF(AND(((AW$4-$D20)/VLOOKUP($C20,Opérations[],7,0))=INT(((AW$4-$D20)/VLOOKUP($C20,Opérations[],7,0))),$C20&lt;&gt;""),"S",""))),"")</f>
        <v/>
      </c>
      <c r="AX20" s="68" t="str">
        <f ca="1">IFERROR(IF(AND(OR(WEEKDAY(AW$4,2)&gt;5,AW$4=Congés),OR(AW20="x",AW20="S")),AW20,IF(AX$4=$D20,"x",IF(AND(((AX$4-$D20)/VLOOKUP($C20,Opérations[],7,0))=INT(((AX$4-$D20)/VLOOKUP($C20,Opérations[],7,0))),$C20&lt;&gt;""),"S",""))),"")</f>
        <v/>
      </c>
      <c r="AY20" s="68" t="str">
        <f ca="1">IFERROR(IF(AND(OR(WEEKDAY(AX$4,2)&gt;5,AX$4=Congés),OR(AX20="x",AX20="S")),AX20,IF(AY$4=$D20,"x",IF(AND(((AY$4-$D20)/VLOOKUP($C20,Opérations[],7,0))=INT(((AY$4-$D20)/VLOOKUP($C20,Opérations[],7,0))),$C20&lt;&gt;""),"S",""))),"")</f>
        <v/>
      </c>
      <c r="AZ20" s="68" t="str">
        <f ca="1">IFERROR(IF(AND(OR(WEEKDAY(AY$4,2)&gt;5,AY$4=Congés),OR(AY20="x",AY20="S")),AY20,IF(AZ$4=$D20,"x",IF(AND(((AZ$4-$D20)/VLOOKUP($C20,Opérations[],7,0))=INT(((AZ$4-$D20)/VLOOKUP($C20,Opérations[],7,0))),$C20&lt;&gt;""),"S",""))),"")</f>
        <v/>
      </c>
      <c r="BA20" s="68" t="str">
        <f ca="1">IFERROR(IF(AND(OR(WEEKDAY(AZ$4,2)&gt;5,AZ$4=Congés),OR(AZ20="x",AZ20="S")),AZ20,IF(BA$4=$D20,"x",IF(AND(((BA$4-$D20)/VLOOKUP($C20,Opérations[],7,0))=INT(((BA$4-$D20)/VLOOKUP($C20,Opérations[],7,0))),$C20&lt;&gt;""),"S",""))),"")</f>
        <v/>
      </c>
      <c r="BB20" s="68" t="str">
        <f ca="1">IFERROR(IF(AND(OR(WEEKDAY(BA$4,2)&gt;5,BA$4=Congés),OR(BA20="x",BA20="S")),BA20,IF(BB$4=$D20,"x",IF(AND(((BB$4-$D20)/VLOOKUP($C20,Opérations[],7,0))=INT(((BB$4-$D20)/VLOOKUP($C20,Opérations[],7,0))),$C20&lt;&gt;""),"S",""))),"")</f>
        <v/>
      </c>
      <c r="BC20" s="68" t="str">
        <f ca="1">IFERROR(IF(AND(OR(WEEKDAY(BB$4,2)&gt;5,BB$4=Congés),OR(BB20="x",BB20="S")),BB20,IF(BC$4=$D20,"x",IF(AND(((BC$4-$D20)/VLOOKUP($C20,Opérations[],7,0))=INT(((BC$4-$D20)/VLOOKUP($C20,Opérations[],7,0))),$C20&lt;&gt;""),"S",""))),"")</f>
        <v/>
      </c>
      <c r="BD20" s="68" t="str">
        <f ca="1">IFERROR(IF(AND(OR(WEEKDAY(BC$4,2)&gt;5,BC$4=Congés),OR(BC20="x",BC20="S")),BC20,IF(BD$4=$D20,"x",IF(AND(((BD$4-$D20)/VLOOKUP($C20,Opérations[],7,0))=INT(((BD$4-$D20)/VLOOKUP($C20,Opérations[],7,0))),$C20&lt;&gt;""),"S",""))),"")</f>
        <v/>
      </c>
    </row>
    <row r="21" spans="1:56" x14ac:dyDescent="0.25">
      <c r="C21" s="55" t="s">
        <v>38</v>
      </c>
      <c r="D21" s="33">
        <f>IF(ISBLANK(C21),"",VLOOKUP(C21,Opérations[],2,0))</f>
        <v>0</v>
      </c>
      <c r="F21" s="33"/>
      <c r="G21" s="68" t="str">
        <f ca="1">IFERROR(IF(AND(OR(WEEKDAY(F$4,2)&gt;5,F$4=Congés),OR(F21="x",F21="S")),F21,IF(G$4=$D21,"x",IF(AND(((G$4-$D21)/VLOOKUP($C21,Opérations[],7,0))=INT(((G$4-$D21)/VLOOKUP($C21,Opérations[],7,0))),$C21&lt;&gt;""),"S",""))),"")</f>
        <v/>
      </c>
      <c r="H21" s="68" t="str">
        <f ca="1">IFERROR(IF(AND(OR(WEEKDAY(G$4,2)&gt;5,G$4=Congés),OR(G21="x",G21="S")),G21,IF(H$4=$D21,"x",IF(AND(((H$4-$D21)/VLOOKUP($C21,Opérations[],7,0))=INT(((H$4-$D21)/VLOOKUP($C21,Opérations[],7,0))),$C21&lt;&gt;""),"S",""))),"")</f>
        <v/>
      </c>
      <c r="I21" s="68" t="str">
        <f ca="1">IFERROR(IF(AND(OR(WEEKDAY(H$4,2)&gt;5,H$4=Congés),OR(H21="x",H21="S")),H21,IF(I$4=$D21,"x",IF(AND(((I$4-$D21)/VLOOKUP($C21,Opérations[],7,0))=INT(((I$4-$D21)/VLOOKUP($C21,Opérations[],7,0))),$C21&lt;&gt;""),"S",""))),"")</f>
        <v/>
      </c>
      <c r="J21" s="68" t="str">
        <f ca="1">IFERROR(IF(AND(OR(WEEKDAY(I$4,2)&gt;5,I$4=Congés),OR(I21="x",I21="S")),I21,IF(J$4=$D21,"x",IF(AND(((J$4-$D21)/VLOOKUP($C21,Opérations[],7,0))=INT(((J$4-$D21)/VLOOKUP($C21,Opérations[],7,0))),$C21&lt;&gt;""),"S",""))),"")</f>
        <v/>
      </c>
      <c r="K21" s="68" t="str">
        <f ca="1">IFERROR(IF(AND(OR(WEEKDAY(J$4,2)&gt;5,J$4=Congés),OR(J21="x",J21="S")),J21,IF(K$4=$D21,"x",IF(AND(((K$4-$D21)/VLOOKUP($C21,Opérations[],7,0))=INT(((K$4-$D21)/VLOOKUP($C21,Opérations[],7,0))),$C21&lt;&gt;""),"S",""))),"")</f>
        <v/>
      </c>
      <c r="L21" s="68" t="str">
        <f ca="1">IFERROR(IF(AND(OR(WEEKDAY(K$4,2)&gt;5,K$4=Congés),OR(K21="x",K21="S")),K21,IF(L$4=$D21,"x",IF(AND(((L$4-$D21)/VLOOKUP($C21,Opérations[],7,0))=INT(((L$4-$D21)/VLOOKUP($C21,Opérations[],7,0))),$C21&lt;&gt;""),"S",""))),"")</f>
        <v/>
      </c>
      <c r="M21" s="68" t="str">
        <f ca="1">IFERROR(IF(AND(OR(WEEKDAY(L$4,2)&gt;5,L$4=Congés),OR(L21="x",L21="S")),L21,IF(M$4=$D21,"x",IF(AND(((M$4-$D21)/VLOOKUP($C21,Opérations[],7,0))=INT(((M$4-$D21)/VLOOKUP($C21,Opérations[],7,0))),$C21&lt;&gt;""),"S",""))),"")</f>
        <v/>
      </c>
      <c r="N21" s="68" t="str">
        <f ca="1">IFERROR(IF(AND(OR(WEEKDAY(M$4,2)&gt;5,M$4=Congés),OR(M21="x",M21="S")),M21,IF(N$4=$D21,"x",IF(AND(((N$4-$D21)/VLOOKUP($C21,Opérations[],7,0))=INT(((N$4-$D21)/VLOOKUP($C21,Opérations[],7,0))),$C21&lt;&gt;""),"S",""))),"")</f>
        <v/>
      </c>
      <c r="O21" s="68" t="str">
        <f ca="1">IFERROR(IF(AND(OR(WEEKDAY(N$4,2)&gt;5,N$4=Congés),OR(N21="x",N21="S")),N21,IF(O$4=$D21,"x",IF(AND(((O$4-$D21)/VLOOKUP($C21,Opérations[],7,0))=INT(((O$4-$D21)/VLOOKUP($C21,Opérations[],7,0))),$C21&lt;&gt;""),"S",""))),"")</f>
        <v/>
      </c>
      <c r="P21" s="68" t="str">
        <f ca="1">IFERROR(IF(AND(OR(WEEKDAY(O$4,2)&gt;5,O$4=Congés),OR(O21="x",O21="S")),O21,IF(P$4=$D21,"x",IF(AND(((P$4-$D21)/VLOOKUP($C21,Opérations[],7,0))=INT(((P$4-$D21)/VLOOKUP($C21,Opérations[],7,0))),$C21&lt;&gt;""),"S",""))),"")</f>
        <v/>
      </c>
      <c r="Q21" s="68" t="str">
        <f ca="1">IFERROR(IF(AND(OR(WEEKDAY(P$4,2)&gt;5,P$4=Congés),OR(P21="x",P21="S")),P21,IF(Q$4=$D21,"x",IF(AND(((Q$4-$D21)/VLOOKUP($C21,Opérations[],7,0))=INT(((Q$4-$D21)/VLOOKUP($C21,Opérations[],7,0))),$C21&lt;&gt;""),"S",""))),"")</f>
        <v/>
      </c>
      <c r="R21" s="68" t="str">
        <f ca="1">IFERROR(IF(AND(OR(WEEKDAY(Q$4,2)&gt;5,Q$4=Congés),OR(Q21="x",Q21="S")),Q21,IF(R$4=$D21,"x",IF(AND(((R$4-$D21)/VLOOKUP($C21,Opérations[],7,0))=INT(((R$4-$D21)/VLOOKUP($C21,Opérations[],7,0))),$C21&lt;&gt;""),"S",""))),"")</f>
        <v/>
      </c>
      <c r="S21" s="68" t="str">
        <f ca="1">IFERROR(IF(AND(OR(WEEKDAY(R$4,2)&gt;5,R$4=Congés),OR(R21="x",R21="S")),R21,IF(S$4=$D21,"x",IF(AND(((S$4-$D21)/VLOOKUP($C21,Opérations[],7,0))=INT(((S$4-$D21)/VLOOKUP($C21,Opérations[],7,0))),$C21&lt;&gt;""),"S",""))),"")</f>
        <v/>
      </c>
      <c r="T21" s="68" t="str">
        <f ca="1">IFERROR(IF(AND(OR(WEEKDAY(S$4,2)&gt;5,S$4=Congés),OR(S21="x",S21="S")),S21,IF(T$4=$D21,"x",IF(AND(((T$4-$D21)/VLOOKUP($C21,Opérations[],7,0))=INT(((T$4-$D21)/VLOOKUP($C21,Opérations[],7,0))),$C21&lt;&gt;""),"S",""))),"")</f>
        <v/>
      </c>
      <c r="U21" s="68" t="str">
        <f ca="1">IFERROR(IF(AND(OR(WEEKDAY(T$4,2)&gt;5,T$4=Congés),OR(T21="x",T21="S")),T21,IF(U$4=$D21,"x",IF(AND(((U$4-$D21)/VLOOKUP($C21,Opérations[],7,0))=INT(((U$4-$D21)/VLOOKUP($C21,Opérations[],7,0))),$C21&lt;&gt;""),"S",""))),"")</f>
        <v/>
      </c>
      <c r="V21" s="68" t="str">
        <f ca="1">IFERROR(IF(AND(OR(WEEKDAY(U$4,2)&gt;5,U$4=Congés),OR(U21="x",U21="S")),U21,IF(V$4=$D21,"x",IF(AND(((V$4-$D21)/VLOOKUP($C21,Opérations[],7,0))=INT(((V$4-$D21)/VLOOKUP($C21,Opérations[],7,0))),$C21&lt;&gt;""),"S",""))),"")</f>
        <v/>
      </c>
      <c r="W21" s="68" t="str">
        <f ca="1">IFERROR(IF(AND(OR(WEEKDAY(V$4,2)&gt;5,V$4=Congés),OR(V21="x",V21="S")),V21,IF(W$4=$D21,"x",IF(AND(((W$4-$D21)/VLOOKUP($C21,Opérations[],7,0))=INT(((W$4-$D21)/VLOOKUP($C21,Opérations[],7,0))),$C21&lt;&gt;""),"S",""))),"")</f>
        <v/>
      </c>
      <c r="X21" s="68" t="str">
        <f ca="1">IFERROR(IF(AND(OR(WEEKDAY(W$4,2)&gt;5,W$4=Congés),OR(W21="x",W21="S")),W21,IF(X$4=$D21,"x",IF(AND(((X$4-$D21)/VLOOKUP($C21,Opérations[],7,0))=INT(((X$4-$D21)/VLOOKUP($C21,Opérations[],7,0))),$C21&lt;&gt;""),"S",""))),"")</f>
        <v/>
      </c>
      <c r="Y21" s="68" t="str">
        <f ca="1">IFERROR(IF(AND(OR(WEEKDAY(X$4,2)&gt;5,X$4=Congés),OR(X21="x",X21="S")),X21,IF(Y$4=$D21,"x",IF(AND(((Y$4-$D21)/VLOOKUP($C21,Opérations[],7,0))=INT(((Y$4-$D21)/VLOOKUP($C21,Opérations[],7,0))),$C21&lt;&gt;""),"S",""))),"")</f>
        <v/>
      </c>
      <c r="Z21" s="68" t="str">
        <f ca="1">IFERROR(IF(AND(OR(WEEKDAY(Y$4,2)&gt;5,Y$4=Congés),OR(Y21="x",Y21="S")),Y21,IF(Z$4=$D21,"x",IF(AND(((Z$4-$D21)/VLOOKUP($C21,Opérations[],7,0))=INT(((Z$4-$D21)/VLOOKUP($C21,Opérations[],7,0))),$C21&lt;&gt;""),"S",""))),"")</f>
        <v/>
      </c>
      <c r="AA21" s="68" t="str">
        <f ca="1">IFERROR(IF(AND(OR(WEEKDAY(Z$4,2)&gt;5,Z$4=Congés),OR(Z21="x",Z21="S")),Z21,IF(AA$4=$D21,"x",IF(AND(((AA$4-$D21)/VLOOKUP($C21,Opérations[],7,0))=INT(((AA$4-$D21)/VLOOKUP($C21,Opérations[],7,0))),$C21&lt;&gt;""),"S",""))),"")</f>
        <v/>
      </c>
      <c r="AB21" s="68" t="str">
        <f ca="1">IFERROR(IF(AND(OR(WEEKDAY(AA$4,2)&gt;5,AA$4=Congés),OR(AA21="x",AA21="S")),AA21,IF(AB$4=$D21,"x",IF(AND(((AB$4-$D21)/VLOOKUP($C21,Opérations[],7,0))=INT(((AB$4-$D21)/VLOOKUP($C21,Opérations[],7,0))),$C21&lt;&gt;""),"S",""))),"")</f>
        <v/>
      </c>
      <c r="AC21" s="68" t="str">
        <f ca="1">IFERROR(IF(AND(OR(WEEKDAY(AB$4,2)&gt;5,AB$4=Congés),OR(AB21="x",AB21="S")),AB21,IF(AC$4=$D21,"x",IF(AND(((AC$4-$D21)/VLOOKUP($C21,Opérations[],7,0))=INT(((AC$4-$D21)/VLOOKUP($C21,Opérations[],7,0))),$C21&lt;&gt;""),"S",""))),"")</f>
        <v/>
      </c>
      <c r="AD21" s="68" t="str">
        <f ca="1">IFERROR(IF(AND(OR(WEEKDAY(AC$4,2)&gt;5,AC$4=Congés),OR(AC21="x",AC21="S")),AC21,IF(AD$4=$D21,"x",IF(AND(((AD$4-$D21)/VLOOKUP($C21,Opérations[],7,0))=INT(((AD$4-$D21)/VLOOKUP($C21,Opérations[],7,0))),$C21&lt;&gt;""),"S",""))),"")</f>
        <v/>
      </c>
      <c r="AE21" s="68" t="str">
        <f ca="1">IFERROR(IF(AND(OR(WEEKDAY(AD$4,2)&gt;5,AD$4=Congés),OR(AD21="x",AD21="S")),AD21,IF(AE$4=$D21,"x",IF(AND(((AE$4-$D21)/VLOOKUP($C21,Opérations[],7,0))=INT(((AE$4-$D21)/VLOOKUP($C21,Opérations[],7,0))),$C21&lt;&gt;""),"S",""))),"")</f>
        <v/>
      </c>
      <c r="AF21" s="68" t="str">
        <f ca="1">IFERROR(IF(AND(OR(WEEKDAY(AE$4,2)&gt;5,AE$4=Congés),OR(AE21="x",AE21="S")),AE21,IF(AF$4=$D21,"x",IF(AND(((AF$4-$D21)/VLOOKUP($C21,Opérations[],7,0))=INT(((AF$4-$D21)/VLOOKUP($C21,Opérations[],7,0))),$C21&lt;&gt;""),"S",""))),"")</f>
        <v/>
      </c>
      <c r="AG21" s="68" t="str">
        <f ca="1">IFERROR(IF(AND(OR(WEEKDAY(AF$4,2)&gt;5,AF$4=Congés),OR(AF21="x",AF21="S")),AF21,IF(AG$4=$D21,"x",IF(AND(((AG$4-$D21)/VLOOKUP($C21,Opérations[],7,0))=INT(((AG$4-$D21)/VLOOKUP($C21,Opérations[],7,0))),$C21&lt;&gt;""),"S",""))),"")</f>
        <v/>
      </c>
      <c r="AH21" s="68" t="str">
        <f ca="1">IFERROR(IF(AND(OR(WEEKDAY(AG$4,2)&gt;5,AG$4=Congés),OR(AG21="x",AG21="S")),AG21,IF(AH$4=$D21,"x",IF(AND(((AH$4-$D21)/VLOOKUP($C21,Opérations[],7,0))=INT(((AH$4-$D21)/VLOOKUP($C21,Opérations[],7,0))),$C21&lt;&gt;""),"S",""))),"")</f>
        <v/>
      </c>
      <c r="AI21" s="68" t="str">
        <f ca="1">IFERROR(IF(AND(OR(WEEKDAY(AH$4,2)&gt;5,AH$4=Congés),OR(AH21="x",AH21="S")),AH21,IF(AI$4=$D21,"x",IF(AND(((AI$4-$D21)/VLOOKUP($C21,Opérations[],7,0))=INT(((AI$4-$D21)/VLOOKUP($C21,Opérations[],7,0))),$C21&lt;&gt;""),"S",""))),"")</f>
        <v/>
      </c>
      <c r="AJ21" s="68" t="str">
        <f ca="1">IFERROR(IF(AND(OR(WEEKDAY(AI$4,2)&gt;5,AI$4=Congés),OR(AI21="x",AI21="S")),AI21,IF(AJ$4=$D21,"x",IF(AND(((AJ$4-$D21)/VLOOKUP($C21,Opérations[],7,0))=INT(((AJ$4-$D21)/VLOOKUP($C21,Opérations[],7,0))),$C21&lt;&gt;""),"S",""))),"")</f>
        <v/>
      </c>
      <c r="AK21" s="68" t="str">
        <f ca="1">IFERROR(IF(AND(OR(WEEKDAY(AJ$4,2)&gt;5,AJ$4=Congés),OR(AJ21="x",AJ21="S")),AJ21,IF(AK$4=$D21,"x",IF(AND(((AK$4-$D21)/VLOOKUP($C21,Opérations[],7,0))=INT(((AK$4-$D21)/VLOOKUP($C21,Opérations[],7,0))),$C21&lt;&gt;""),"S",""))),"")</f>
        <v/>
      </c>
      <c r="AL21" s="68" t="str">
        <f ca="1">IFERROR(IF(AND(OR(WEEKDAY(AK$4,2)&gt;5,AK$4=Congés),OR(AK21="x",AK21="S")),AK21,IF(AL$4=$D21,"x",IF(AND(((AL$4-$D21)/VLOOKUP($C21,Opérations[],7,0))=INT(((AL$4-$D21)/VLOOKUP($C21,Opérations[],7,0))),$C21&lt;&gt;""),"S",""))),"")</f>
        <v/>
      </c>
      <c r="AM21" s="68" t="str">
        <f ca="1">IFERROR(IF(AND(OR(WEEKDAY(AL$4,2)&gt;5,AL$4=Congés),OR(AL21="x",AL21="S")),AL21,IF(AM$4=$D21,"x",IF(AND(((AM$4-$D21)/VLOOKUP($C21,Opérations[],7,0))=INT(((AM$4-$D21)/VLOOKUP($C21,Opérations[],7,0))),$C21&lt;&gt;""),"S",""))),"")</f>
        <v/>
      </c>
      <c r="AN21" s="68" t="str">
        <f ca="1">IFERROR(IF(AND(OR(WEEKDAY(AM$4,2)&gt;5,AM$4=Congés),OR(AM21="x",AM21="S")),AM21,IF(AN$4=$D21,"x",IF(AND(((AN$4-$D21)/VLOOKUP($C21,Opérations[],7,0))=INT(((AN$4-$D21)/VLOOKUP($C21,Opérations[],7,0))),$C21&lt;&gt;""),"S",""))),"")</f>
        <v/>
      </c>
      <c r="AO21" s="68" t="str">
        <f ca="1">IFERROR(IF(AND(OR(WEEKDAY(AN$4,2)&gt;5,AN$4=Congés),OR(AN21="x",AN21="S")),AN21,IF(AO$4=$D21,"x",IF(AND(((AO$4-$D21)/VLOOKUP($C21,Opérations[],7,0))=INT(((AO$4-$D21)/VLOOKUP($C21,Opérations[],7,0))),$C21&lt;&gt;""),"S",""))),"")</f>
        <v/>
      </c>
      <c r="AP21" s="68" t="str">
        <f ca="1">IFERROR(IF(AND(OR(WEEKDAY(AO$4,2)&gt;5,AO$4=Congés),OR(AO21="x",AO21="S")),AO21,IF(AP$4=$D21,"x",IF(AND(((AP$4-$D21)/VLOOKUP($C21,Opérations[],7,0))=INT(((AP$4-$D21)/VLOOKUP($C21,Opérations[],7,0))),$C21&lt;&gt;""),"S",""))),"")</f>
        <v/>
      </c>
      <c r="AQ21" s="68" t="str">
        <f ca="1">IFERROR(IF(AND(OR(WEEKDAY(AP$4,2)&gt;5,AP$4=Congés),OR(AP21="x",AP21="S")),AP21,IF(AQ$4=$D21,"x",IF(AND(((AQ$4-$D21)/VLOOKUP($C21,Opérations[],7,0))=INT(((AQ$4-$D21)/VLOOKUP($C21,Opérations[],7,0))),$C21&lt;&gt;""),"S",""))),"")</f>
        <v/>
      </c>
      <c r="AR21" s="68" t="str">
        <f ca="1">IFERROR(IF(AND(OR(WEEKDAY(AQ$4,2)&gt;5,AQ$4=Congés),OR(AQ21="x",AQ21="S")),AQ21,IF(AR$4=$D21,"x",IF(AND(((AR$4-$D21)/VLOOKUP($C21,Opérations[],7,0))=INT(((AR$4-$D21)/VLOOKUP($C21,Opérations[],7,0))),$C21&lt;&gt;""),"S",""))),"")</f>
        <v/>
      </c>
      <c r="AS21" s="68" t="str">
        <f ca="1">IFERROR(IF(AND(OR(WEEKDAY(AR$4,2)&gt;5,AR$4=Congés),OR(AR21="x",AR21="S")),AR21,IF(AS$4=$D21,"x",IF(AND(((AS$4-$D21)/VLOOKUP($C21,Opérations[],7,0))=INT(((AS$4-$D21)/VLOOKUP($C21,Opérations[],7,0))),$C21&lt;&gt;""),"S",""))),"")</f>
        <v/>
      </c>
      <c r="AT21" s="68" t="str">
        <f ca="1">IFERROR(IF(AND(OR(WEEKDAY(AS$4,2)&gt;5,AS$4=Congés),OR(AS21="x",AS21="S")),AS21,IF(AT$4=$D21,"x",IF(AND(((AT$4-$D21)/VLOOKUP($C21,Opérations[],7,0))=INT(((AT$4-$D21)/VLOOKUP($C21,Opérations[],7,0))),$C21&lt;&gt;""),"S",""))),"")</f>
        <v/>
      </c>
      <c r="AU21" s="68" t="str">
        <f ca="1">IFERROR(IF(AND(OR(WEEKDAY(AT$4,2)&gt;5,AT$4=Congés),OR(AT21="x",AT21="S")),AT21,IF(AU$4=$D21,"x",IF(AND(((AU$4-$D21)/VLOOKUP($C21,Opérations[],7,0))=INT(((AU$4-$D21)/VLOOKUP($C21,Opérations[],7,0))),$C21&lt;&gt;""),"S",""))),"")</f>
        <v/>
      </c>
      <c r="AV21" s="68" t="str">
        <f ca="1">IFERROR(IF(AND(OR(WEEKDAY(AU$4,2)&gt;5,AU$4=Congés),OR(AU21="x",AU21="S")),AU21,IF(AV$4=$D21,"x",IF(AND(((AV$4-$D21)/VLOOKUP($C21,Opérations[],7,0))=INT(((AV$4-$D21)/VLOOKUP($C21,Opérations[],7,0))),$C21&lt;&gt;""),"S",""))),"")</f>
        <v/>
      </c>
      <c r="AW21" s="68" t="str">
        <f ca="1">IFERROR(IF(AND(OR(WEEKDAY(AV$4,2)&gt;5,AV$4=Congés),OR(AV21="x",AV21="S")),AV21,IF(AW$4=$D21,"x",IF(AND(((AW$4-$D21)/VLOOKUP($C21,Opérations[],7,0))=INT(((AW$4-$D21)/VLOOKUP($C21,Opérations[],7,0))),$C21&lt;&gt;""),"S",""))),"")</f>
        <v/>
      </c>
      <c r="AX21" s="68" t="str">
        <f ca="1">IFERROR(IF(AND(OR(WEEKDAY(AW$4,2)&gt;5,AW$4=Congés),OR(AW21="x",AW21="S")),AW21,IF(AX$4=$D21,"x",IF(AND(((AX$4-$D21)/VLOOKUP($C21,Opérations[],7,0))=INT(((AX$4-$D21)/VLOOKUP($C21,Opérations[],7,0))),$C21&lt;&gt;""),"S",""))),"")</f>
        <v/>
      </c>
      <c r="AY21" s="68" t="str">
        <f ca="1">IFERROR(IF(AND(OR(WEEKDAY(AX$4,2)&gt;5,AX$4=Congés),OR(AX21="x",AX21="S")),AX21,IF(AY$4=$D21,"x",IF(AND(((AY$4-$D21)/VLOOKUP($C21,Opérations[],7,0))=INT(((AY$4-$D21)/VLOOKUP($C21,Opérations[],7,0))),$C21&lt;&gt;""),"S",""))),"")</f>
        <v/>
      </c>
      <c r="AZ21" s="68" t="str">
        <f ca="1">IFERROR(IF(AND(OR(WEEKDAY(AY$4,2)&gt;5,AY$4=Congés),OR(AY21="x",AY21="S")),AY21,IF(AZ$4=$D21,"x",IF(AND(((AZ$4-$D21)/VLOOKUP($C21,Opérations[],7,0))=INT(((AZ$4-$D21)/VLOOKUP($C21,Opérations[],7,0))),$C21&lt;&gt;""),"S",""))),"")</f>
        <v/>
      </c>
      <c r="BA21" s="68" t="str">
        <f ca="1">IFERROR(IF(AND(OR(WEEKDAY(AZ$4,2)&gt;5,AZ$4=Congés),OR(AZ21="x",AZ21="S")),AZ21,IF(BA$4=$D21,"x",IF(AND(((BA$4-$D21)/VLOOKUP($C21,Opérations[],7,0))=INT(((BA$4-$D21)/VLOOKUP($C21,Opérations[],7,0))),$C21&lt;&gt;""),"S",""))),"")</f>
        <v/>
      </c>
      <c r="BB21" s="68" t="str">
        <f ca="1">IFERROR(IF(AND(OR(WEEKDAY(BA$4,2)&gt;5,BA$4=Congés),OR(BA21="x",BA21="S")),BA21,IF(BB$4=$D21,"x",IF(AND(((BB$4-$D21)/VLOOKUP($C21,Opérations[],7,0))=INT(((BB$4-$D21)/VLOOKUP($C21,Opérations[],7,0))),$C21&lt;&gt;""),"S",""))),"")</f>
        <v/>
      </c>
      <c r="BC21" s="68" t="str">
        <f ca="1">IFERROR(IF(AND(OR(WEEKDAY(BB$4,2)&gt;5,BB$4=Congés),OR(BB21="x",BB21="S")),BB21,IF(BC$4=$D21,"x",IF(AND(((BC$4-$D21)/VLOOKUP($C21,Opérations[],7,0))=INT(((BC$4-$D21)/VLOOKUP($C21,Opérations[],7,0))),$C21&lt;&gt;""),"S",""))),"")</f>
        <v/>
      </c>
      <c r="BD21" s="68" t="str">
        <f ca="1">IFERROR(IF(AND(OR(WEEKDAY(BC$4,2)&gt;5,BC$4=Congés),OR(BC21="x",BC21="S")),BC21,IF(BD$4=$D21,"x",IF(AND(((BD$4-$D21)/VLOOKUP($C21,Opérations[],7,0))=INT(((BD$4-$D21)/VLOOKUP($C21,Opérations[],7,0))),$C21&lt;&gt;""),"S",""))),"")</f>
        <v/>
      </c>
    </row>
    <row r="22" spans="1:56" x14ac:dyDescent="0.25">
      <c r="C22" s="25" t="s">
        <v>39</v>
      </c>
      <c r="D22" s="33">
        <f>IF(ISBLANK(C22),"",VLOOKUP(C22,Opérations[],2,0))</f>
        <v>0</v>
      </c>
      <c r="F22" s="33"/>
      <c r="G22" s="68" t="str">
        <f ca="1">IFERROR(IF(AND(OR(WEEKDAY(F$4,2)&gt;5,F$4=Congés),OR(F22="x",F22="S")),F22,IF(G$4=$D22,"x",IF(AND(((G$4-$D22)/VLOOKUP($C22,Opérations[],7,0))=INT(((G$4-$D22)/VLOOKUP($C22,Opérations[],7,0))),$C22&lt;&gt;""),"S",""))),"")</f>
        <v/>
      </c>
      <c r="H22" s="68" t="str">
        <f ca="1">IFERROR(IF(AND(OR(WEEKDAY(G$4,2)&gt;5,G$4=Congés),OR(G22="x",G22="S")),G22,IF(H$4=$D22,"x",IF(AND(((H$4-$D22)/VLOOKUP($C22,Opérations[],7,0))=INT(((H$4-$D22)/VLOOKUP($C22,Opérations[],7,0))),$C22&lt;&gt;""),"S",""))),"")</f>
        <v/>
      </c>
      <c r="I22" s="68" t="str">
        <f ca="1">IFERROR(IF(AND(OR(WEEKDAY(H$4,2)&gt;5,H$4=Congés),OR(H22="x",H22="S")),H22,IF(I$4=$D22,"x",IF(AND(((I$4-$D22)/VLOOKUP($C22,Opérations[],7,0))=INT(((I$4-$D22)/VLOOKUP($C22,Opérations[],7,0))),$C22&lt;&gt;""),"S",""))),"")</f>
        <v/>
      </c>
      <c r="J22" s="68" t="str">
        <f ca="1">IFERROR(IF(AND(OR(WEEKDAY(I$4,2)&gt;5,I$4=Congés),OR(I22="x",I22="S")),I22,IF(J$4=$D22,"x",IF(AND(((J$4-$D22)/VLOOKUP($C22,Opérations[],7,0))=INT(((J$4-$D22)/VLOOKUP($C22,Opérations[],7,0))),$C22&lt;&gt;""),"S",""))),"")</f>
        <v/>
      </c>
      <c r="K22" s="68" t="str">
        <f ca="1">IFERROR(IF(AND(OR(WEEKDAY(J$4,2)&gt;5,J$4=Congés),OR(J22="x",J22="S")),J22,IF(K$4=$D22,"x",IF(AND(((K$4-$D22)/VLOOKUP($C22,Opérations[],7,0))=INT(((K$4-$D22)/VLOOKUP($C22,Opérations[],7,0))),$C22&lt;&gt;""),"S",""))),"")</f>
        <v/>
      </c>
      <c r="L22" s="68" t="str">
        <f ca="1">IFERROR(IF(AND(OR(WEEKDAY(K$4,2)&gt;5,K$4=Congés),OR(K22="x",K22="S")),K22,IF(L$4=$D22,"x",IF(AND(((L$4-$D22)/VLOOKUP($C22,Opérations[],7,0))=INT(((L$4-$D22)/VLOOKUP($C22,Opérations[],7,0))),$C22&lt;&gt;""),"S",""))),"")</f>
        <v/>
      </c>
      <c r="M22" s="68" t="str">
        <f ca="1">IFERROR(IF(AND(OR(WEEKDAY(L$4,2)&gt;5,L$4=Congés),OR(L22="x",L22="S")),L22,IF(M$4=$D22,"x",IF(AND(((M$4-$D22)/VLOOKUP($C22,Opérations[],7,0))=INT(((M$4-$D22)/VLOOKUP($C22,Opérations[],7,0))),$C22&lt;&gt;""),"S",""))),"")</f>
        <v/>
      </c>
      <c r="N22" s="68" t="str">
        <f ca="1">IFERROR(IF(AND(OR(WEEKDAY(M$4,2)&gt;5,M$4=Congés),OR(M22="x",M22="S")),M22,IF(N$4=$D22,"x",IF(AND(((N$4-$D22)/VLOOKUP($C22,Opérations[],7,0))=INT(((N$4-$D22)/VLOOKUP($C22,Opérations[],7,0))),$C22&lt;&gt;""),"S",""))),"")</f>
        <v/>
      </c>
      <c r="O22" s="68" t="str">
        <f ca="1">IFERROR(IF(AND(OR(WEEKDAY(N$4,2)&gt;5,N$4=Congés),OR(N22="x",N22="S")),N22,IF(O$4=$D22,"x",IF(AND(((O$4-$D22)/VLOOKUP($C22,Opérations[],7,0))=INT(((O$4-$D22)/VLOOKUP($C22,Opérations[],7,0))),$C22&lt;&gt;""),"S",""))),"")</f>
        <v/>
      </c>
      <c r="P22" s="68" t="str">
        <f ca="1">IFERROR(IF(AND(OR(WEEKDAY(O$4,2)&gt;5,O$4=Congés),OR(O22="x",O22="S")),O22,IF(P$4=$D22,"x",IF(AND(((P$4-$D22)/VLOOKUP($C22,Opérations[],7,0))=INT(((P$4-$D22)/VLOOKUP($C22,Opérations[],7,0))),$C22&lt;&gt;""),"S",""))),"")</f>
        <v/>
      </c>
      <c r="Q22" s="68" t="str">
        <f ca="1">IFERROR(IF(AND(OR(WEEKDAY(P$4,2)&gt;5,P$4=Congés),OR(P22="x",P22="S")),P22,IF(Q$4=$D22,"x",IF(AND(((Q$4-$D22)/VLOOKUP($C22,Opérations[],7,0))=INT(((Q$4-$D22)/VLOOKUP($C22,Opérations[],7,0))),$C22&lt;&gt;""),"S",""))),"")</f>
        <v/>
      </c>
      <c r="R22" s="68" t="str">
        <f ca="1">IFERROR(IF(AND(OR(WEEKDAY(Q$4,2)&gt;5,Q$4=Congés),OR(Q22="x",Q22="S")),Q22,IF(R$4=$D22,"x",IF(AND(((R$4-$D22)/VLOOKUP($C22,Opérations[],7,0))=INT(((R$4-$D22)/VLOOKUP($C22,Opérations[],7,0))),$C22&lt;&gt;""),"S",""))),"")</f>
        <v/>
      </c>
      <c r="S22" s="68" t="str">
        <f ca="1">IFERROR(IF(AND(OR(WEEKDAY(R$4,2)&gt;5,R$4=Congés),OR(R22="x",R22="S")),R22,IF(S$4=$D22,"x",IF(AND(((S$4-$D22)/VLOOKUP($C22,Opérations[],7,0))=INT(((S$4-$D22)/VLOOKUP($C22,Opérations[],7,0))),$C22&lt;&gt;""),"S",""))),"")</f>
        <v/>
      </c>
      <c r="T22" s="68" t="str">
        <f ca="1">IFERROR(IF(AND(OR(WEEKDAY(S$4,2)&gt;5,S$4=Congés),OR(S22="x",S22="S")),S22,IF(T$4=$D22,"x",IF(AND(((T$4-$D22)/VLOOKUP($C22,Opérations[],7,0))=INT(((T$4-$D22)/VLOOKUP($C22,Opérations[],7,0))),$C22&lt;&gt;""),"S",""))),"")</f>
        <v/>
      </c>
      <c r="U22" s="68" t="str">
        <f ca="1">IFERROR(IF(AND(OR(WEEKDAY(T$4,2)&gt;5,T$4=Congés),OR(T22="x",T22="S")),T22,IF(U$4=$D22,"x",IF(AND(((U$4-$D22)/VLOOKUP($C22,Opérations[],7,0))=INT(((U$4-$D22)/VLOOKUP($C22,Opérations[],7,0))),$C22&lt;&gt;""),"S",""))),"")</f>
        <v/>
      </c>
      <c r="V22" s="68" t="str">
        <f ca="1">IFERROR(IF(AND(OR(WEEKDAY(U$4,2)&gt;5,U$4=Congés),OR(U22="x",U22="S")),U22,IF(V$4=$D22,"x",IF(AND(((V$4-$D22)/VLOOKUP($C22,Opérations[],7,0))=INT(((V$4-$D22)/VLOOKUP($C22,Opérations[],7,0))),$C22&lt;&gt;""),"S",""))),"")</f>
        <v/>
      </c>
      <c r="W22" s="68" t="str">
        <f ca="1">IFERROR(IF(AND(OR(WEEKDAY(V$4,2)&gt;5,V$4=Congés),OR(V22="x",V22="S")),V22,IF(W$4=$D22,"x",IF(AND(((W$4-$D22)/VLOOKUP($C22,Opérations[],7,0))=INT(((W$4-$D22)/VLOOKUP($C22,Opérations[],7,0))),$C22&lt;&gt;""),"S",""))),"")</f>
        <v/>
      </c>
      <c r="X22" s="68" t="str">
        <f ca="1">IFERROR(IF(AND(OR(WEEKDAY(W$4,2)&gt;5,W$4=Congés),OR(W22="x",W22="S")),W22,IF(X$4=$D22,"x",IF(AND(((X$4-$D22)/VLOOKUP($C22,Opérations[],7,0))=INT(((X$4-$D22)/VLOOKUP($C22,Opérations[],7,0))),$C22&lt;&gt;""),"S",""))),"")</f>
        <v/>
      </c>
      <c r="Y22" s="68" t="str">
        <f ca="1">IFERROR(IF(AND(OR(WEEKDAY(X$4,2)&gt;5,X$4=Congés),OR(X22="x",X22="S")),X22,IF(Y$4=$D22,"x",IF(AND(((Y$4-$D22)/VLOOKUP($C22,Opérations[],7,0))=INT(((Y$4-$D22)/VLOOKUP($C22,Opérations[],7,0))),$C22&lt;&gt;""),"S",""))),"")</f>
        <v/>
      </c>
      <c r="Z22" s="68" t="str">
        <f ca="1">IFERROR(IF(AND(OR(WEEKDAY(Y$4,2)&gt;5,Y$4=Congés),OR(Y22="x",Y22="S")),Y22,IF(Z$4=$D22,"x",IF(AND(((Z$4-$D22)/VLOOKUP($C22,Opérations[],7,0))=INT(((Z$4-$D22)/VLOOKUP($C22,Opérations[],7,0))),$C22&lt;&gt;""),"S",""))),"")</f>
        <v/>
      </c>
      <c r="AA22" s="68" t="str">
        <f ca="1">IFERROR(IF(AND(OR(WEEKDAY(Z$4,2)&gt;5,Z$4=Congés),OR(Z22="x",Z22="S")),Z22,IF(AA$4=$D22,"x",IF(AND(((AA$4-$D22)/VLOOKUP($C22,Opérations[],7,0))=INT(((AA$4-$D22)/VLOOKUP($C22,Opérations[],7,0))),$C22&lt;&gt;""),"S",""))),"")</f>
        <v/>
      </c>
      <c r="AB22" s="68" t="str">
        <f ca="1">IFERROR(IF(AND(OR(WEEKDAY(AA$4,2)&gt;5,AA$4=Congés),OR(AA22="x",AA22="S")),AA22,IF(AB$4=$D22,"x",IF(AND(((AB$4-$D22)/VLOOKUP($C22,Opérations[],7,0))=INT(((AB$4-$D22)/VLOOKUP($C22,Opérations[],7,0))),$C22&lt;&gt;""),"S",""))),"")</f>
        <v/>
      </c>
      <c r="AC22" s="68" t="str">
        <f ca="1">IFERROR(IF(AND(OR(WEEKDAY(AB$4,2)&gt;5,AB$4=Congés),OR(AB22="x",AB22="S")),AB22,IF(AC$4=$D22,"x",IF(AND(((AC$4-$D22)/VLOOKUP($C22,Opérations[],7,0))=INT(((AC$4-$D22)/VLOOKUP($C22,Opérations[],7,0))),$C22&lt;&gt;""),"S",""))),"")</f>
        <v/>
      </c>
      <c r="AD22" s="68" t="str">
        <f ca="1">IFERROR(IF(AND(OR(WEEKDAY(AC$4,2)&gt;5,AC$4=Congés),OR(AC22="x",AC22="S")),AC22,IF(AD$4=$D22,"x",IF(AND(((AD$4-$D22)/VLOOKUP($C22,Opérations[],7,0))=INT(((AD$4-$D22)/VLOOKUP($C22,Opérations[],7,0))),$C22&lt;&gt;""),"S",""))),"")</f>
        <v/>
      </c>
      <c r="AE22" s="68" t="str">
        <f ca="1">IFERROR(IF(AND(OR(WEEKDAY(AD$4,2)&gt;5,AD$4=Congés),OR(AD22="x",AD22="S")),AD22,IF(AE$4=$D22,"x",IF(AND(((AE$4-$D22)/VLOOKUP($C22,Opérations[],7,0))=INT(((AE$4-$D22)/VLOOKUP($C22,Opérations[],7,0))),$C22&lt;&gt;""),"S",""))),"")</f>
        <v/>
      </c>
      <c r="AF22" s="68" t="str">
        <f ca="1">IFERROR(IF(AND(OR(WEEKDAY(AE$4,2)&gt;5,AE$4=Congés),OR(AE22="x",AE22="S")),AE22,IF(AF$4=$D22,"x",IF(AND(((AF$4-$D22)/VLOOKUP($C22,Opérations[],7,0))=INT(((AF$4-$D22)/VLOOKUP($C22,Opérations[],7,0))),$C22&lt;&gt;""),"S",""))),"")</f>
        <v/>
      </c>
      <c r="AG22" s="68" t="str">
        <f ca="1">IFERROR(IF(AND(OR(WEEKDAY(AF$4,2)&gt;5,AF$4=Congés),OR(AF22="x",AF22="S")),AF22,IF(AG$4=$D22,"x",IF(AND(((AG$4-$D22)/VLOOKUP($C22,Opérations[],7,0))=INT(((AG$4-$D22)/VLOOKUP($C22,Opérations[],7,0))),$C22&lt;&gt;""),"S",""))),"")</f>
        <v/>
      </c>
      <c r="AH22" s="68" t="str">
        <f ca="1">IFERROR(IF(AND(OR(WEEKDAY(AG$4,2)&gt;5,AG$4=Congés),OR(AG22="x",AG22="S")),AG22,IF(AH$4=$D22,"x",IF(AND(((AH$4-$D22)/VLOOKUP($C22,Opérations[],7,0))=INT(((AH$4-$D22)/VLOOKUP($C22,Opérations[],7,0))),$C22&lt;&gt;""),"S",""))),"")</f>
        <v/>
      </c>
      <c r="AI22" s="68" t="str">
        <f ca="1">IFERROR(IF(AND(OR(WEEKDAY(AH$4,2)&gt;5,AH$4=Congés),OR(AH22="x",AH22="S")),AH22,IF(AI$4=$D22,"x",IF(AND(((AI$4-$D22)/VLOOKUP($C22,Opérations[],7,0))=INT(((AI$4-$D22)/VLOOKUP($C22,Opérations[],7,0))),$C22&lt;&gt;""),"S",""))),"")</f>
        <v/>
      </c>
      <c r="AJ22" s="68" t="str">
        <f ca="1">IFERROR(IF(AND(OR(WEEKDAY(AI$4,2)&gt;5,AI$4=Congés),OR(AI22="x",AI22="S")),AI22,IF(AJ$4=$D22,"x",IF(AND(((AJ$4-$D22)/VLOOKUP($C22,Opérations[],7,0))=INT(((AJ$4-$D22)/VLOOKUP($C22,Opérations[],7,0))),$C22&lt;&gt;""),"S",""))),"")</f>
        <v/>
      </c>
      <c r="AK22" s="68" t="str">
        <f ca="1">IFERROR(IF(AND(OR(WEEKDAY(AJ$4,2)&gt;5,AJ$4=Congés),OR(AJ22="x",AJ22="S")),AJ22,IF(AK$4=$D22,"x",IF(AND(((AK$4-$D22)/VLOOKUP($C22,Opérations[],7,0))=INT(((AK$4-$D22)/VLOOKUP($C22,Opérations[],7,0))),$C22&lt;&gt;""),"S",""))),"")</f>
        <v/>
      </c>
      <c r="AL22" s="68" t="str">
        <f ca="1">IFERROR(IF(AND(OR(WEEKDAY(AK$4,2)&gt;5,AK$4=Congés),OR(AK22="x",AK22="S")),AK22,IF(AL$4=$D22,"x",IF(AND(((AL$4-$D22)/VLOOKUP($C22,Opérations[],7,0))=INT(((AL$4-$D22)/VLOOKUP($C22,Opérations[],7,0))),$C22&lt;&gt;""),"S",""))),"")</f>
        <v/>
      </c>
      <c r="AM22" s="68" t="str">
        <f ca="1">IFERROR(IF(AND(OR(WEEKDAY(AL$4,2)&gt;5,AL$4=Congés),OR(AL22="x",AL22="S")),AL22,IF(AM$4=$D22,"x",IF(AND(((AM$4-$D22)/VLOOKUP($C22,Opérations[],7,0))=INT(((AM$4-$D22)/VLOOKUP($C22,Opérations[],7,0))),$C22&lt;&gt;""),"S",""))),"")</f>
        <v/>
      </c>
      <c r="AN22" s="68" t="str">
        <f ca="1">IFERROR(IF(AND(OR(WEEKDAY(AM$4,2)&gt;5,AM$4=Congés),OR(AM22="x",AM22="S")),AM22,IF(AN$4=$D22,"x",IF(AND(((AN$4-$D22)/VLOOKUP($C22,Opérations[],7,0))=INT(((AN$4-$D22)/VLOOKUP($C22,Opérations[],7,0))),$C22&lt;&gt;""),"S",""))),"")</f>
        <v/>
      </c>
      <c r="AO22" s="68" t="str">
        <f ca="1">IFERROR(IF(AND(OR(WEEKDAY(AN$4,2)&gt;5,AN$4=Congés),OR(AN22="x",AN22="S")),AN22,IF(AO$4=$D22,"x",IF(AND(((AO$4-$D22)/VLOOKUP($C22,Opérations[],7,0))=INT(((AO$4-$D22)/VLOOKUP($C22,Opérations[],7,0))),$C22&lt;&gt;""),"S",""))),"")</f>
        <v/>
      </c>
      <c r="AP22" s="68" t="str">
        <f ca="1">IFERROR(IF(AND(OR(WEEKDAY(AO$4,2)&gt;5,AO$4=Congés),OR(AO22="x",AO22="S")),AO22,IF(AP$4=$D22,"x",IF(AND(((AP$4-$D22)/VLOOKUP($C22,Opérations[],7,0))=INT(((AP$4-$D22)/VLOOKUP($C22,Opérations[],7,0))),$C22&lt;&gt;""),"S",""))),"")</f>
        <v/>
      </c>
      <c r="AQ22" s="68" t="str">
        <f ca="1">IFERROR(IF(AND(OR(WEEKDAY(AP$4,2)&gt;5,AP$4=Congés),OR(AP22="x",AP22="S")),AP22,IF(AQ$4=$D22,"x",IF(AND(((AQ$4-$D22)/VLOOKUP($C22,Opérations[],7,0))=INT(((AQ$4-$D22)/VLOOKUP($C22,Opérations[],7,0))),$C22&lt;&gt;""),"S",""))),"")</f>
        <v/>
      </c>
      <c r="AR22" s="68" t="str">
        <f ca="1">IFERROR(IF(AND(OR(WEEKDAY(AQ$4,2)&gt;5,AQ$4=Congés),OR(AQ22="x",AQ22="S")),AQ22,IF(AR$4=$D22,"x",IF(AND(((AR$4-$D22)/VLOOKUP($C22,Opérations[],7,0))=INT(((AR$4-$D22)/VLOOKUP($C22,Opérations[],7,0))),$C22&lt;&gt;""),"S",""))),"")</f>
        <v/>
      </c>
      <c r="AS22" s="68" t="str">
        <f ca="1">IFERROR(IF(AND(OR(WEEKDAY(AR$4,2)&gt;5,AR$4=Congés),OR(AR22="x",AR22="S")),AR22,IF(AS$4=$D22,"x",IF(AND(((AS$4-$D22)/VLOOKUP($C22,Opérations[],7,0))=INT(((AS$4-$D22)/VLOOKUP($C22,Opérations[],7,0))),$C22&lt;&gt;""),"S",""))),"")</f>
        <v/>
      </c>
      <c r="AT22" s="68" t="str">
        <f ca="1">IFERROR(IF(AND(OR(WEEKDAY(AS$4,2)&gt;5,AS$4=Congés),OR(AS22="x",AS22="S")),AS22,IF(AT$4=$D22,"x",IF(AND(((AT$4-$D22)/VLOOKUP($C22,Opérations[],7,0))=INT(((AT$4-$D22)/VLOOKUP($C22,Opérations[],7,0))),$C22&lt;&gt;""),"S",""))),"")</f>
        <v/>
      </c>
      <c r="AU22" s="68" t="str">
        <f ca="1">IFERROR(IF(AND(OR(WEEKDAY(AT$4,2)&gt;5,AT$4=Congés),OR(AT22="x",AT22="S")),AT22,IF(AU$4=$D22,"x",IF(AND(((AU$4-$D22)/VLOOKUP($C22,Opérations[],7,0))=INT(((AU$4-$D22)/VLOOKUP($C22,Opérations[],7,0))),$C22&lt;&gt;""),"S",""))),"")</f>
        <v/>
      </c>
      <c r="AV22" s="68" t="str">
        <f ca="1">IFERROR(IF(AND(OR(WEEKDAY(AU$4,2)&gt;5,AU$4=Congés),OR(AU22="x",AU22="S")),AU22,IF(AV$4=$D22,"x",IF(AND(((AV$4-$D22)/VLOOKUP($C22,Opérations[],7,0))=INT(((AV$4-$D22)/VLOOKUP($C22,Opérations[],7,0))),$C22&lt;&gt;""),"S",""))),"")</f>
        <v/>
      </c>
      <c r="AW22" s="68" t="str">
        <f ca="1">IFERROR(IF(AND(OR(WEEKDAY(AV$4,2)&gt;5,AV$4=Congés),OR(AV22="x",AV22="S")),AV22,IF(AW$4=$D22,"x",IF(AND(((AW$4-$D22)/VLOOKUP($C22,Opérations[],7,0))=INT(((AW$4-$D22)/VLOOKUP($C22,Opérations[],7,0))),$C22&lt;&gt;""),"S",""))),"")</f>
        <v/>
      </c>
      <c r="AX22" s="68" t="str">
        <f ca="1">IFERROR(IF(AND(OR(WEEKDAY(AW$4,2)&gt;5,AW$4=Congés),OR(AW22="x",AW22="S")),AW22,IF(AX$4=$D22,"x",IF(AND(((AX$4-$D22)/VLOOKUP($C22,Opérations[],7,0))=INT(((AX$4-$D22)/VLOOKUP($C22,Opérations[],7,0))),$C22&lt;&gt;""),"S",""))),"")</f>
        <v/>
      </c>
      <c r="AY22" s="68" t="str">
        <f ca="1">IFERROR(IF(AND(OR(WEEKDAY(AX$4,2)&gt;5,AX$4=Congés),OR(AX22="x",AX22="S")),AX22,IF(AY$4=$D22,"x",IF(AND(((AY$4-$D22)/VLOOKUP($C22,Opérations[],7,0))=INT(((AY$4-$D22)/VLOOKUP($C22,Opérations[],7,0))),$C22&lt;&gt;""),"S",""))),"")</f>
        <v/>
      </c>
      <c r="AZ22" s="68" t="str">
        <f ca="1">IFERROR(IF(AND(OR(WEEKDAY(AY$4,2)&gt;5,AY$4=Congés),OR(AY22="x",AY22="S")),AY22,IF(AZ$4=$D22,"x",IF(AND(((AZ$4-$D22)/VLOOKUP($C22,Opérations[],7,0))=INT(((AZ$4-$D22)/VLOOKUP($C22,Opérations[],7,0))),$C22&lt;&gt;""),"S",""))),"")</f>
        <v/>
      </c>
      <c r="BA22" s="68" t="str">
        <f ca="1">IFERROR(IF(AND(OR(WEEKDAY(AZ$4,2)&gt;5,AZ$4=Congés),OR(AZ22="x",AZ22="S")),AZ22,IF(BA$4=$D22,"x",IF(AND(((BA$4-$D22)/VLOOKUP($C22,Opérations[],7,0))=INT(((BA$4-$D22)/VLOOKUP($C22,Opérations[],7,0))),$C22&lt;&gt;""),"S",""))),"")</f>
        <v/>
      </c>
      <c r="BB22" s="68" t="str">
        <f ca="1">IFERROR(IF(AND(OR(WEEKDAY(BA$4,2)&gt;5,BA$4=Congés),OR(BA22="x",BA22="S")),BA22,IF(BB$4=$D22,"x",IF(AND(((BB$4-$D22)/VLOOKUP($C22,Opérations[],7,0))=INT(((BB$4-$D22)/VLOOKUP($C22,Opérations[],7,0))),$C22&lt;&gt;""),"S",""))),"")</f>
        <v/>
      </c>
      <c r="BC22" s="68" t="str">
        <f ca="1">IFERROR(IF(AND(OR(WEEKDAY(BB$4,2)&gt;5,BB$4=Congés),OR(BB22="x",BB22="S")),BB22,IF(BC$4=$D22,"x",IF(AND(((BC$4-$D22)/VLOOKUP($C22,Opérations[],7,0))=INT(((BC$4-$D22)/VLOOKUP($C22,Opérations[],7,0))),$C22&lt;&gt;""),"S",""))),"")</f>
        <v/>
      </c>
      <c r="BD22" s="68" t="str">
        <f ca="1">IFERROR(IF(AND(OR(WEEKDAY(BC$4,2)&gt;5,BC$4=Congés),OR(BC22="x",BC22="S")),BC22,IF(BD$4=$D22,"x",IF(AND(((BD$4-$D22)/VLOOKUP($C22,Opérations[],7,0))=INT(((BD$4-$D22)/VLOOKUP($C22,Opérations[],7,0))),$C22&lt;&gt;""),"S",""))),"")</f>
        <v/>
      </c>
    </row>
    <row r="23" spans="1:56" x14ac:dyDescent="0.25">
      <c r="C23" s="55" t="s">
        <v>40</v>
      </c>
      <c r="D23" s="33">
        <f>IF(ISBLANK(C23),"",VLOOKUP(C23,Opérations[],2,0))</f>
        <v>0</v>
      </c>
      <c r="F23" s="33"/>
      <c r="G23" s="68" t="str">
        <f ca="1">IFERROR(IF(AND(OR(WEEKDAY(F$4,2)&gt;5,F$4=Congés),OR(F23="x",F23="S")),F23,IF(G$4=$D23,"x",IF(AND(((G$4-$D23)/VLOOKUP($C23,Opérations[],7,0))=INT(((G$4-$D23)/VLOOKUP($C23,Opérations[],7,0))),$C23&lt;&gt;""),"S",""))),"")</f>
        <v/>
      </c>
      <c r="H23" s="68" t="str">
        <f ca="1">IFERROR(IF(AND(OR(WEEKDAY(G$4,2)&gt;5,G$4=Congés),OR(G23="x",G23="S")),G23,IF(H$4=$D23,"x",IF(AND(((H$4-$D23)/VLOOKUP($C23,Opérations[],7,0))=INT(((H$4-$D23)/VLOOKUP($C23,Opérations[],7,0))),$C23&lt;&gt;""),"S",""))),"")</f>
        <v/>
      </c>
      <c r="I23" s="68" t="str">
        <f ca="1">IFERROR(IF(AND(OR(WEEKDAY(H$4,2)&gt;5,H$4=Congés),OR(H23="x",H23="S")),H23,IF(I$4=$D23,"x",IF(AND(((I$4-$D23)/VLOOKUP($C23,Opérations[],7,0))=INT(((I$4-$D23)/VLOOKUP($C23,Opérations[],7,0))),$C23&lt;&gt;""),"S",""))),"")</f>
        <v/>
      </c>
      <c r="J23" s="68" t="str">
        <f ca="1">IFERROR(IF(AND(OR(WEEKDAY(I$4,2)&gt;5,I$4=Congés),OR(I23="x",I23="S")),I23,IF(J$4=$D23,"x",IF(AND(((J$4-$D23)/VLOOKUP($C23,Opérations[],7,0))=INT(((J$4-$D23)/VLOOKUP($C23,Opérations[],7,0))),$C23&lt;&gt;""),"S",""))),"")</f>
        <v/>
      </c>
      <c r="K23" s="68" t="str">
        <f ca="1">IFERROR(IF(AND(OR(WEEKDAY(J$4,2)&gt;5,J$4=Congés),OR(J23="x",J23="S")),J23,IF(K$4=$D23,"x",IF(AND(((K$4-$D23)/VLOOKUP($C23,Opérations[],7,0))=INT(((K$4-$D23)/VLOOKUP($C23,Opérations[],7,0))),$C23&lt;&gt;""),"S",""))),"")</f>
        <v/>
      </c>
      <c r="L23" s="68" t="str">
        <f ca="1">IFERROR(IF(AND(OR(WEEKDAY(K$4,2)&gt;5,K$4=Congés),OR(K23="x",K23="S")),K23,IF(L$4=$D23,"x",IF(AND(((L$4-$D23)/VLOOKUP($C23,Opérations[],7,0))=INT(((L$4-$D23)/VLOOKUP($C23,Opérations[],7,0))),$C23&lt;&gt;""),"S",""))),"")</f>
        <v/>
      </c>
      <c r="M23" s="68" t="str">
        <f ca="1">IFERROR(IF(AND(OR(WEEKDAY(L$4,2)&gt;5,L$4=Congés),OR(L23="x",L23="S")),L23,IF(M$4=$D23,"x",IF(AND(((M$4-$D23)/VLOOKUP($C23,Opérations[],7,0))=INT(((M$4-$D23)/VLOOKUP($C23,Opérations[],7,0))),$C23&lt;&gt;""),"S",""))),"")</f>
        <v/>
      </c>
      <c r="N23" s="68" t="str">
        <f ca="1">IFERROR(IF(AND(OR(WEEKDAY(M$4,2)&gt;5,M$4=Congés),OR(M23="x",M23="S")),M23,IF(N$4=$D23,"x",IF(AND(((N$4-$D23)/VLOOKUP($C23,Opérations[],7,0))=INT(((N$4-$D23)/VLOOKUP($C23,Opérations[],7,0))),$C23&lt;&gt;""),"S",""))),"")</f>
        <v/>
      </c>
      <c r="O23" s="68" t="str">
        <f ca="1">IFERROR(IF(AND(OR(WEEKDAY(N$4,2)&gt;5,N$4=Congés),OR(N23="x",N23="S")),N23,IF(O$4=$D23,"x",IF(AND(((O$4-$D23)/VLOOKUP($C23,Opérations[],7,0))=INT(((O$4-$D23)/VLOOKUP($C23,Opérations[],7,0))),$C23&lt;&gt;""),"S",""))),"")</f>
        <v/>
      </c>
      <c r="P23" s="68" t="str">
        <f ca="1">IFERROR(IF(AND(OR(WEEKDAY(O$4,2)&gt;5,O$4=Congés),OR(O23="x",O23="S")),O23,IF(P$4=$D23,"x",IF(AND(((P$4-$D23)/VLOOKUP($C23,Opérations[],7,0))=INT(((P$4-$D23)/VLOOKUP($C23,Opérations[],7,0))),$C23&lt;&gt;""),"S",""))),"")</f>
        <v/>
      </c>
      <c r="Q23" s="68" t="str">
        <f ca="1">IFERROR(IF(AND(OR(WEEKDAY(P$4,2)&gt;5,P$4=Congés),OR(P23="x",P23="S")),P23,IF(Q$4=$D23,"x",IF(AND(((Q$4-$D23)/VLOOKUP($C23,Opérations[],7,0))=INT(((Q$4-$D23)/VLOOKUP($C23,Opérations[],7,0))),$C23&lt;&gt;""),"S",""))),"")</f>
        <v/>
      </c>
      <c r="R23" s="68" t="str">
        <f ca="1">IFERROR(IF(AND(OR(WEEKDAY(Q$4,2)&gt;5,Q$4=Congés),OR(Q23="x",Q23="S")),Q23,IF(R$4=$D23,"x",IF(AND(((R$4-$D23)/VLOOKUP($C23,Opérations[],7,0))=INT(((R$4-$D23)/VLOOKUP($C23,Opérations[],7,0))),$C23&lt;&gt;""),"S",""))),"")</f>
        <v/>
      </c>
      <c r="S23" s="68" t="str">
        <f ca="1">IFERROR(IF(AND(OR(WEEKDAY(R$4,2)&gt;5,R$4=Congés),OR(R23="x",R23="S")),R23,IF(S$4=$D23,"x",IF(AND(((S$4-$D23)/VLOOKUP($C23,Opérations[],7,0))=INT(((S$4-$D23)/VLOOKUP($C23,Opérations[],7,0))),$C23&lt;&gt;""),"S",""))),"")</f>
        <v/>
      </c>
      <c r="T23" s="68" t="str">
        <f ca="1">IFERROR(IF(AND(OR(WEEKDAY(S$4,2)&gt;5,S$4=Congés),OR(S23="x",S23="S")),S23,IF(T$4=$D23,"x",IF(AND(((T$4-$D23)/VLOOKUP($C23,Opérations[],7,0))=INT(((T$4-$D23)/VLOOKUP($C23,Opérations[],7,0))),$C23&lt;&gt;""),"S",""))),"")</f>
        <v/>
      </c>
      <c r="U23" s="68" t="str">
        <f ca="1">IFERROR(IF(AND(OR(WEEKDAY(T$4,2)&gt;5,T$4=Congés),OR(T23="x",T23="S")),T23,IF(U$4=$D23,"x",IF(AND(((U$4-$D23)/VLOOKUP($C23,Opérations[],7,0))=INT(((U$4-$D23)/VLOOKUP($C23,Opérations[],7,0))),$C23&lt;&gt;""),"S",""))),"")</f>
        <v/>
      </c>
      <c r="V23" s="68" t="str">
        <f ca="1">IFERROR(IF(AND(OR(WEEKDAY(U$4,2)&gt;5,U$4=Congés),OR(U23="x",U23="S")),U23,IF(V$4=$D23,"x",IF(AND(((V$4-$D23)/VLOOKUP($C23,Opérations[],7,0))=INT(((V$4-$D23)/VLOOKUP($C23,Opérations[],7,0))),$C23&lt;&gt;""),"S",""))),"")</f>
        <v/>
      </c>
      <c r="W23" s="68" t="str">
        <f ca="1">IFERROR(IF(AND(OR(WEEKDAY(V$4,2)&gt;5,V$4=Congés),OR(V23="x",V23="S")),V23,IF(W$4=$D23,"x",IF(AND(((W$4-$D23)/VLOOKUP($C23,Opérations[],7,0))=INT(((W$4-$D23)/VLOOKUP($C23,Opérations[],7,0))),$C23&lt;&gt;""),"S",""))),"")</f>
        <v/>
      </c>
      <c r="X23" s="68" t="str">
        <f ca="1">IFERROR(IF(AND(OR(WEEKDAY(W$4,2)&gt;5,W$4=Congés),OR(W23="x",W23="S")),W23,IF(X$4=$D23,"x",IF(AND(((X$4-$D23)/VLOOKUP($C23,Opérations[],7,0))=INT(((X$4-$D23)/VLOOKUP($C23,Opérations[],7,0))),$C23&lt;&gt;""),"S",""))),"")</f>
        <v/>
      </c>
      <c r="Y23" s="68" t="str">
        <f ca="1">IFERROR(IF(AND(OR(WEEKDAY(X$4,2)&gt;5,X$4=Congés),OR(X23="x",X23="S")),X23,IF(Y$4=$D23,"x",IF(AND(((Y$4-$D23)/VLOOKUP($C23,Opérations[],7,0))=INT(((Y$4-$D23)/VLOOKUP($C23,Opérations[],7,0))),$C23&lt;&gt;""),"S",""))),"")</f>
        <v/>
      </c>
      <c r="Z23" s="68" t="str">
        <f ca="1">IFERROR(IF(AND(OR(WEEKDAY(Y$4,2)&gt;5,Y$4=Congés),OR(Y23="x",Y23="S")),Y23,IF(Z$4=$D23,"x",IF(AND(((Z$4-$D23)/VLOOKUP($C23,Opérations[],7,0))=INT(((Z$4-$D23)/VLOOKUP($C23,Opérations[],7,0))),$C23&lt;&gt;""),"S",""))),"")</f>
        <v/>
      </c>
      <c r="AA23" s="68" t="str">
        <f ca="1">IFERROR(IF(AND(OR(WEEKDAY(Z$4,2)&gt;5,Z$4=Congés),OR(Z23="x",Z23="S")),Z23,IF(AA$4=$D23,"x",IF(AND(((AA$4-$D23)/VLOOKUP($C23,Opérations[],7,0))=INT(((AA$4-$D23)/VLOOKUP($C23,Opérations[],7,0))),$C23&lt;&gt;""),"S",""))),"")</f>
        <v/>
      </c>
      <c r="AB23" s="68" t="str">
        <f ca="1">IFERROR(IF(AND(OR(WEEKDAY(AA$4,2)&gt;5,AA$4=Congés),OR(AA23="x",AA23="S")),AA23,IF(AB$4=$D23,"x",IF(AND(((AB$4-$D23)/VLOOKUP($C23,Opérations[],7,0))=INT(((AB$4-$D23)/VLOOKUP($C23,Opérations[],7,0))),$C23&lt;&gt;""),"S",""))),"")</f>
        <v/>
      </c>
      <c r="AC23" s="68" t="str">
        <f ca="1">IFERROR(IF(AND(OR(WEEKDAY(AB$4,2)&gt;5,AB$4=Congés),OR(AB23="x",AB23="S")),AB23,IF(AC$4=$D23,"x",IF(AND(((AC$4-$D23)/VLOOKUP($C23,Opérations[],7,0))=INT(((AC$4-$D23)/VLOOKUP($C23,Opérations[],7,0))),$C23&lt;&gt;""),"S",""))),"")</f>
        <v/>
      </c>
      <c r="AD23" s="68" t="str">
        <f ca="1">IFERROR(IF(AND(OR(WEEKDAY(AC$4,2)&gt;5,AC$4=Congés),OR(AC23="x",AC23="S")),AC23,IF(AD$4=$D23,"x",IF(AND(((AD$4-$D23)/VLOOKUP($C23,Opérations[],7,0))=INT(((AD$4-$D23)/VLOOKUP($C23,Opérations[],7,0))),$C23&lt;&gt;""),"S",""))),"")</f>
        <v/>
      </c>
      <c r="AE23" s="68" t="str">
        <f ca="1">IFERROR(IF(AND(OR(WEEKDAY(AD$4,2)&gt;5,AD$4=Congés),OR(AD23="x",AD23="S")),AD23,IF(AE$4=$D23,"x",IF(AND(((AE$4-$D23)/VLOOKUP($C23,Opérations[],7,0))=INT(((AE$4-$D23)/VLOOKUP($C23,Opérations[],7,0))),$C23&lt;&gt;""),"S",""))),"")</f>
        <v/>
      </c>
      <c r="AF23" s="68" t="str">
        <f ca="1">IFERROR(IF(AND(OR(WEEKDAY(AE$4,2)&gt;5,AE$4=Congés),OR(AE23="x",AE23="S")),AE23,IF(AF$4=$D23,"x",IF(AND(((AF$4-$D23)/VLOOKUP($C23,Opérations[],7,0))=INT(((AF$4-$D23)/VLOOKUP($C23,Opérations[],7,0))),$C23&lt;&gt;""),"S",""))),"")</f>
        <v/>
      </c>
      <c r="AG23" s="68" t="str">
        <f ca="1">IFERROR(IF(AND(OR(WEEKDAY(AF$4,2)&gt;5,AF$4=Congés),OR(AF23="x",AF23="S")),AF23,IF(AG$4=$D23,"x",IF(AND(((AG$4-$D23)/VLOOKUP($C23,Opérations[],7,0))=INT(((AG$4-$D23)/VLOOKUP($C23,Opérations[],7,0))),$C23&lt;&gt;""),"S",""))),"")</f>
        <v/>
      </c>
      <c r="AH23" s="68" t="str">
        <f ca="1">IFERROR(IF(AND(OR(WEEKDAY(AG$4,2)&gt;5,AG$4=Congés),OR(AG23="x",AG23="S")),AG23,IF(AH$4=$D23,"x",IF(AND(((AH$4-$D23)/VLOOKUP($C23,Opérations[],7,0))=INT(((AH$4-$D23)/VLOOKUP($C23,Opérations[],7,0))),$C23&lt;&gt;""),"S",""))),"")</f>
        <v/>
      </c>
      <c r="AI23" s="68" t="str">
        <f ca="1">IFERROR(IF(AND(OR(WEEKDAY(AH$4,2)&gt;5,AH$4=Congés),OR(AH23="x",AH23="S")),AH23,IF(AI$4=$D23,"x",IF(AND(((AI$4-$D23)/VLOOKUP($C23,Opérations[],7,0))=INT(((AI$4-$D23)/VLOOKUP($C23,Opérations[],7,0))),$C23&lt;&gt;""),"S",""))),"")</f>
        <v/>
      </c>
      <c r="AJ23" s="68" t="str">
        <f ca="1">IFERROR(IF(AND(OR(WEEKDAY(AI$4,2)&gt;5,AI$4=Congés),OR(AI23="x",AI23="S")),AI23,IF(AJ$4=$D23,"x",IF(AND(((AJ$4-$D23)/VLOOKUP($C23,Opérations[],7,0))=INT(((AJ$4-$D23)/VLOOKUP($C23,Opérations[],7,0))),$C23&lt;&gt;""),"S",""))),"")</f>
        <v/>
      </c>
      <c r="AK23" s="68" t="str">
        <f ca="1">IFERROR(IF(AND(OR(WEEKDAY(AJ$4,2)&gt;5,AJ$4=Congés),OR(AJ23="x",AJ23="S")),AJ23,IF(AK$4=$D23,"x",IF(AND(((AK$4-$D23)/VLOOKUP($C23,Opérations[],7,0))=INT(((AK$4-$D23)/VLOOKUP($C23,Opérations[],7,0))),$C23&lt;&gt;""),"S",""))),"")</f>
        <v/>
      </c>
      <c r="AL23" s="68" t="str">
        <f ca="1">IFERROR(IF(AND(OR(WEEKDAY(AK$4,2)&gt;5,AK$4=Congés),OR(AK23="x",AK23="S")),AK23,IF(AL$4=$D23,"x",IF(AND(((AL$4-$D23)/VLOOKUP($C23,Opérations[],7,0))=INT(((AL$4-$D23)/VLOOKUP($C23,Opérations[],7,0))),$C23&lt;&gt;""),"S",""))),"")</f>
        <v/>
      </c>
      <c r="AM23" s="68" t="str">
        <f ca="1">IFERROR(IF(AND(OR(WEEKDAY(AL$4,2)&gt;5,AL$4=Congés),OR(AL23="x",AL23="S")),AL23,IF(AM$4=$D23,"x",IF(AND(((AM$4-$D23)/VLOOKUP($C23,Opérations[],7,0))=INT(((AM$4-$D23)/VLOOKUP($C23,Opérations[],7,0))),$C23&lt;&gt;""),"S",""))),"")</f>
        <v/>
      </c>
      <c r="AN23" s="68" t="str">
        <f ca="1">IFERROR(IF(AND(OR(WEEKDAY(AM$4,2)&gt;5,AM$4=Congés),OR(AM23="x",AM23="S")),AM23,IF(AN$4=$D23,"x",IF(AND(((AN$4-$D23)/VLOOKUP($C23,Opérations[],7,0))=INT(((AN$4-$D23)/VLOOKUP($C23,Opérations[],7,0))),$C23&lt;&gt;""),"S",""))),"")</f>
        <v/>
      </c>
      <c r="AO23" s="68" t="str">
        <f ca="1">IFERROR(IF(AND(OR(WEEKDAY(AN$4,2)&gt;5,AN$4=Congés),OR(AN23="x",AN23="S")),AN23,IF(AO$4=$D23,"x",IF(AND(((AO$4-$D23)/VLOOKUP($C23,Opérations[],7,0))=INT(((AO$4-$D23)/VLOOKUP($C23,Opérations[],7,0))),$C23&lt;&gt;""),"S",""))),"")</f>
        <v/>
      </c>
      <c r="AP23" s="68" t="str">
        <f ca="1">IFERROR(IF(AND(OR(WEEKDAY(AO$4,2)&gt;5,AO$4=Congés),OR(AO23="x",AO23="S")),AO23,IF(AP$4=$D23,"x",IF(AND(((AP$4-$D23)/VLOOKUP($C23,Opérations[],7,0))=INT(((AP$4-$D23)/VLOOKUP($C23,Opérations[],7,0))),$C23&lt;&gt;""),"S",""))),"")</f>
        <v/>
      </c>
      <c r="AQ23" s="68" t="str">
        <f ca="1">IFERROR(IF(AND(OR(WEEKDAY(AP$4,2)&gt;5,AP$4=Congés),OR(AP23="x",AP23="S")),AP23,IF(AQ$4=$D23,"x",IF(AND(((AQ$4-$D23)/VLOOKUP($C23,Opérations[],7,0))=INT(((AQ$4-$D23)/VLOOKUP($C23,Opérations[],7,0))),$C23&lt;&gt;""),"S",""))),"")</f>
        <v/>
      </c>
      <c r="AR23" s="68" t="str">
        <f ca="1">IFERROR(IF(AND(OR(WEEKDAY(AQ$4,2)&gt;5,AQ$4=Congés),OR(AQ23="x",AQ23="S")),AQ23,IF(AR$4=$D23,"x",IF(AND(((AR$4-$D23)/VLOOKUP($C23,Opérations[],7,0))=INT(((AR$4-$D23)/VLOOKUP($C23,Opérations[],7,0))),$C23&lt;&gt;""),"S",""))),"")</f>
        <v/>
      </c>
      <c r="AS23" s="68" t="str">
        <f ca="1">IFERROR(IF(AND(OR(WEEKDAY(AR$4,2)&gt;5,AR$4=Congés),OR(AR23="x",AR23="S")),AR23,IF(AS$4=$D23,"x",IF(AND(((AS$4-$D23)/VLOOKUP($C23,Opérations[],7,0))=INT(((AS$4-$D23)/VLOOKUP($C23,Opérations[],7,0))),$C23&lt;&gt;""),"S",""))),"")</f>
        <v/>
      </c>
      <c r="AT23" s="68" t="str">
        <f ca="1">IFERROR(IF(AND(OR(WEEKDAY(AS$4,2)&gt;5,AS$4=Congés),OR(AS23="x",AS23="S")),AS23,IF(AT$4=$D23,"x",IF(AND(((AT$4-$D23)/VLOOKUP($C23,Opérations[],7,0))=INT(((AT$4-$D23)/VLOOKUP($C23,Opérations[],7,0))),$C23&lt;&gt;""),"S",""))),"")</f>
        <v/>
      </c>
      <c r="AU23" s="68" t="str">
        <f ca="1">IFERROR(IF(AND(OR(WEEKDAY(AT$4,2)&gt;5,AT$4=Congés),OR(AT23="x",AT23="S")),AT23,IF(AU$4=$D23,"x",IF(AND(((AU$4-$D23)/VLOOKUP($C23,Opérations[],7,0))=INT(((AU$4-$D23)/VLOOKUP($C23,Opérations[],7,0))),$C23&lt;&gt;""),"S",""))),"")</f>
        <v/>
      </c>
      <c r="AV23" s="68" t="str">
        <f ca="1">IFERROR(IF(AND(OR(WEEKDAY(AU$4,2)&gt;5,AU$4=Congés),OR(AU23="x",AU23="S")),AU23,IF(AV$4=$D23,"x",IF(AND(((AV$4-$D23)/VLOOKUP($C23,Opérations[],7,0))=INT(((AV$4-$D23)/VLOOKUP($C23,Opérations[],7,0))),$C23&lt;&gt;""),"S",""))),"")</f>
        <v/>
      </c>
      <c r="AW23" s="68" t="str">
        <f ca="1">IFERROR(IF(AND(OR(WEEKDAY(AV$4,2)&gt;5,AV$4=Congés),OR(AV23="x",AV23="S")),AV23,IF(AW$4=$D23,"x",IF(AND(((AW$4-$D23)/VLOOKUP($C23,Opérations[],7,0))=INT(((AW$4-$D23)/VLOOKUP($C23,Opérations[],7,0))),$C23&lt;&gt;""),"S",""))),"")</f>
        <v/>
      </c>
      <c r="AX23" s="68" t="str">
        <f ca="1">IFERROR(IF(AND(OR(WEEKDAY(AW$4,2)&gt;5,AW$4=Congés),OR(AW23="x",AW23="S")),AW23,IF(AX$4=$D23,"x",IF(AND(((AX$4-$D23)/VLOOKUP($C23,Opérations[],7,0))=INT(((AX$4-$D23)/VLOOKUP($C23,Opérations[],7,0))),$C23&lt;&gt;""),"S",""))),"")</f>
        <v/>
      </c>
      <c r="AY23" s="68" t="str">
        <f ca="1">IFERROR(IF(AND(OR(WEEKDAY(AX$4,2)&gt;5,AX$4=Congés),OR(AX23="x",AX23="S")),AX23,IF(AY$4=$D23,"x",IF(AND(((AY$4-$D23)/VLOOKUP($C23,Opérations[],7,0))=INT(((AY$4-$D23)/VLOOKUP($C23,Opérations[],7,0))),$C23&lt;&gt;""),"S",""))),"")</f>
        <v/>
      </c>
      <c r="AZ23" s="68" t="str">
        <f ca="1">IFERROR(IF(AND(OR(WEEKDAY(AY$4,2)&gt;5,AY$4=Congés),OR(AY23="x",AY23="S")),AY23,IF(AZ$4=$D23,"x",IF(AND(((AZ$4-$D23)/VLOOKUP($C23,Opérations[],7,0))=INT(((AZ$4-$D23)/VLOOKUP($C23,Opérations[],7,0))),$C23&lt;&gt;""),"S",""))),"")</f>
        <v/>
      </c>
      <c r="BA23" s="68" t="str">
        <f ca="1">IFERROR(IF(AND(OR(WEEKDAY(AZ$4,2)&gt;5,AZ$4=Congés),OR(AZ23="x",AZ23="S")),AZ23,IF(BA$4=$D23,"x",IF(AND(((BA$4-$D23)/VLOOKUP($C23,Opérations[],7,0))=INT(((BA$4-$D23)/VLOOKUP($C23,Opérations[],7,0))),$C23&lt;&gt;""),"S",""))),"")</f>
        <v/>
      </c>
      <c r="BB23" s="68" t="str">
        <f ca="1">IFERROR(IF(AND(OR(WEEKDAY(BA$4,2)&gt;5,BA$4=Congés),OR(BA23="x",BA23="S")),BA23,IF(BB$4=$D23,"x",IF(AND(((BB$4-$D23)/VLOOKUP($C23,Opérations[],7,0))=INT(((BB$4-$D23)/VLOOKUP($C23,Opérations[],7,0))),$C23&lt;&gt;""),"S",""))),"")</f>
        <v/>
      </c>
      <c r="BC23" s="68" t="str">
        <f ca="1">IFERROR(IF(AND(OR(WEEKDAY(BB$4,2)&gt;5,BB$4=Congés),OR(BB23="x",BB23="S")),BB23,IF(BC$4=$D23,"x",IF(AND(((BC$4-$D23)/VLOOKUP($C23,Opérations[],7,0))=INT(((BC$4-$D23)/VLOOKUP($C23,Opérations[],7,0))),$C23&lt;&gt;""),"S",""))),"")</f>
        <v/>
      </c>
      <c r="BD23" s="68" t="str">
        <f ca="1">IFERROR(IF(AND(OR(WEEKDAY(BC$4,2)&gt;5,BC$4=Congés),OR(BC23="x",BC23="S")),BC23,IF(BD$4=$D23,"x",IF(AND(((BD$4-$D23)/VLOOKUP($C23,Opérations[],7,0))=INT(((BD$4-$D23)/VLOOKUP($C23,Opérations[],7,0))),$C23&lt;&gt;""),"S",""))),"")</f>
        <v/>
      </c>
    </row>
    <row r="24" spans="1:56" x14ac:dyDescent="0.25">
      <c r="C24" s="53" t="s">
        <v>41</v>
      </c>
      <c r="D24" s="33">
        <f>IF(ISBLANK(C24),"",VLOOKUP(C24,Opérations[],2,0))</f>
        <v>0</v>
      </c>
      <c r="F24" s="33"/>
      <c r="G24" s="68" t="str">
        <f ca="1">IFERROR(IF(AND(OR(WEEKDAY(F$4,2)&gt;5,F$4=Congés),OR(F24="x",F24="S")),F24,IF(G$4=$D24,"x",IF(AND(((G$4-$D24)/VLOOKUP($C24,Opérations[],7,0))=INT(((G$4-$D24)/VLOOKUP($C24,Opérations[],7,0))),$C24&lt;&gt;""),"S",""))),"")</f>
        <v/>
      </c>
      <c r="H24" s="68" t="str">
        <f ca="1">IFERROR(IF(AND(OR(WEEKDAY(G$4,2)&gt;5,G$4=Congés),OR(G24="x",G24="S")),G24,IF(H$4=$D24,"x",IF(AND(((H$4-$D24)/VLOOKUP($C24,Opérations[],7,0))=INT(((H$4-$D24)/VLOOKUP($C24,Opérations[],7,0))),$C24&lt;&gt;""),"S",""))),"")</f>
        <v/>
      </c>
      <c r="I24" s="68" t="str">
        <f ca="1">IFERROR(IF(AND(OR(WEEKDAY(H$4,2)&gt;5,H$4=Congés),OR(H24="x",H24="S")),H24,IF(I$4=$D24,"x",IF(AND(((I$4-$D24)/VLOOKUP($C24,Opérations[],7,0))=INT(((I$4-$D24)/VLOOKUP($C24,Opérations[],7,0))),$C24&lt;&gt;""),"S",""))),"")</f>
        <v/>
      </c>
      <c r="J24" s="68" t="str">
        <f ca="1">IFERROR(IF(AND(OR(WEEKDAY(I$4,2)&gt;5,I$4=Congés),OR(I24="x",I24="S")),I24,IF(J$4=$D24,"x",IF(AND(((J$4-$D24)/VLOOKUP($C24,Opérations[],7,0))=INT(((J$4-$D24)/VLOOKUP($C24,Opérations[],7,0))),$C24&lt;&gt;""),"S",""))),"")</f>
        <v/>
      </c>
      <c r="K24" s="68" t="str">
        <f ca="1">IFERROR(IF(AND(OR(WEEKDAY(J$4,2)&gt;5,J$4=Congés),OR(J24="x",J24="S")),J24,IF(K$4=$D24,"x",IF(AND(((K$4-$D24)/VLOOKUP($C24,Opérations[],7,0))=INT(((K$4-$D24)/VLOOKUP($C24,Opérations[],7,0))),$C24&lt;&gt;""),"S",""))),"")</f>
        <v/>
      </c>
      <c r="L24" s="68" t="str">
        <f ca="1">IFERROR(IF(AND(OR(WEEKDAY(K$4,2)&gt;5,K$4=Congés),OR(K24="x",K24="S")),K24,IF(L$4=$D24,"x",IF(AND(((L$4-$D24)/VLOOKUP($C24,Opérations[],7,0))=INT(((L$4-$D24)/VLOOKUP($C24,Opérations[],7,0))),$C24&lt;&gt;""),"S",""))),"")</f>
        <v/>
      </c>
      <c r="M24" s="68" t="str">
        <f ca="1">IFERROR(IF(AND(OR(WEEKDAY(L$4,2)&gt;5,L$4=Congés),OR(L24="x",L24="S")),L24,IF(M$4=$D24,"x",IF(AND(((M$4-$D24)/VLOOKUP($C24,Opérations[],7,0))=INT(((M$4-$D24)/VLOOKUP($C24,Opérations[],7,0))),$C24&lt;&gt;""),"S",""))),"")</f>
        <v/>
      </c>
      <c r="N24" s="68" t="str">
        <f ca="1">IFERROR(IF(AND(OR(WEEKDAY(M$4,2)&gt;5,M$4=Congés),OR(M24="x",M24="S")),M24,IF(N$4=$D24,"x",IF(AND(((N$4-$D24)/VLOOKUP($C24,Opérations[],7,0))=INT(((N$4-$D24)/VLOOKUP($C24,Opérations[],7,0))),$C24&lt;&gt;""),"S",""))),"")</f>
        <v/>
      </c>
      <c r="O24" s="68" t="str">
        <f ca="1">IFERROR(IF(AND(OR(WEEKDAY(N$4,2)&gt;5,N$4=Congés),OR(N24="x",N24="S")),N24,IF(O$4=$D24,"x",IF(AND(((O$4-$D24)/VLOOKUP($C24,Opérations[],7,0))=INT(((O$4-$D24)/VLOOKUP($C24,Opérations[],7,0))),$C24&lt;&gt;""),"S",""))),"")</f>
        <v/>
      </c>
      <c r="P24" s="68" t="str">
        <f ca="1">IFERROR(IF(AND(OR(WEEKDAY(O$4,2)&gt;5,O$4=Congés),OR(O24="x",O24="S")),O24,IF(P$4=$D24,"x",IF(AND(((P$4-$D24)/VLOOKUP($C24,Opérations[],7,0))=INT(((P$4-$D24)/VLOOKUP($C24,Opérations[],7,0))),$C24&lt;&gt;""),"S",""))),"")</f>
        <v/>
      </c>
      <c r="Q24" s="68" t="str">
        <f ca="1">IFERROR(IF(AND(OR(WEEKDAY(P$4,2)&gt;5,P$4=Congés),OR(P24="x",P24="S")),P24,IF(Q$4=$D24,"x",IF(AND(((Q$4-$D24)/VLOOKUP($C24,Opérations[],7,0))=INT(((Q$4-$D24)/VLOOKUP($C24,Opérations[],7,0))),$C24&lt;&gt;""),"S",""))),"")</f>
        <v/>
      </c>
      <c r="R24" s="68" t="str">
        <f ca="1">IFERROR(IF(AND(OR(WEEKDAY(Q$4,2)&gt;5,Q$4=Congés),OR(Q24="x",Q24="S")),Q24,IF(R$4=$D24,"x",IF(AND(((R$4-$D24)/VLOOKUP($C24,Opérations[],7,0))=INT(((R$4-$D24)/VLOOKUP($C24,Opérations[],7,0))),$C24&lt;&gt;""),"S",""))),"")</f>
        <v/>
      </c>
      <c r="S24" s="68" t="str">
        <f ca="1">IFERROR(IF(AND(OR(WEEKDAY(R$4,2)&gt;5,R$4=Congés),OR(R24="x",R24="S")),R24,IF(S$4=$D24,"x",IF(AND(((S$4-$D24)/VLOOKUP($C24,Opérations[],7,0))=INT(((S$4-$D24)/VLOOKUP($C24,Opérations[],7,0))),$C24&lt;&gt;""),"S",""))),"")</f>
        <v/>
      </c>
      <c r="T24" s="68" t="str">
        <f ca="1">IFERROR(IF(AND(OR(WEEKDAY(S$4,2)&gt;5,S$4=Congés),OR(S24="x",S24="S")),S24,IF(T$4=$D24,"x",IF(AND(((T$4-$D24)/VLOOKUP($C24,Opérations[],7,0))=INT(((T$4-$D24)/VLOOKUP($C24,Opérations[],7,0))),$C24&lt;&gt;""),"S",""))),"")</f>
        <v/>
      </c>
      <c r="U24" s="68" t="str">
        <f ca="1">IFERROR(IF(AND(OR(WEEKDAY(T$4,2)&gt;5,T$4=Congés),OR(T24="x",T24="S")),T24,IF(U$4=$D24,"x",IF(AND(((U$4-$D24)/VLOOKUP($C24,Opérations[],7,0))=INT(((U$4-$D24)/VLOOKUP($C24,Opérations[],7,0))),$C24&lt;&gt;""),"S",""))),"")</f>
        <v/>
      </c>
      <c r="V24" s="68" t="str">
        <f ca="1">IFERROR(IF(AND(OR(WEEKDAY(U$4,2)&gt;5,U$4=Congés),OR(U24="x",U24="S")),U24,IF(V$4=$D24,"x",IF(AND(((V$4-$D24)/VLOOKUP($C24,Opérations[],7,0))=INT(((V$4-$D24)/VLOOKUP($C24,Opérations[],7,0))),$C24&lt;&gt;""),"S",""))),"")</f>
        <v/>
      </c>
      <c r="W24" s="68" t="str">
        <f ca="1">IFERROR(IF(AND(OR(WEEKDAY(V$4,2)&gt;5,V$4=Congés),OR(V24="x",V24="S")),V24,IF(W$4=$D24,"x",IF(AND(((W$4-$D24)/VLOOKUP($C24,Opérations[],7,0))=INT(((W$4-$D24)/VLOOKUP($C24,Opérations[],7,0))),$C24&lt;&gt;""),"S",""))),"")</f>
        <v/>
      </c>
      <c r="X24" s="68" t="str">
        <f ca="1">IFERROR(IF(AND(OR(WEEKDAY(W$4,2)&gt;5,W$4=Congés),OR(W24="x",W24="S")),W24,IF(X$4=$D24,"x",IF(AND(((X$4-$D24)/VLOOKUP($C24,Opérations[],7,0))=INT(((X$4-$D24)/VLOOKUP($C24,Opérations[],7,0))),$C24&lt;&gt;""),"S",""))),"")</f>
        <v/>
      </c>
      <c r="Y24" s="68" t="str">
        <f ca="1">IFERROR(IF(AND(OR(WEEKDAY(X$4,2)&gt;5,X$4=Congés),OR(X24="x",X24="S")),X24,IF(Y$4=$D24,"x",IF(AND(((Y$4-$D24)/VLOOKUP($C24,Opérations[],7,0))=INT(((Y$4-$D24)/VLOOKUP($C24,Opérations[],7,0))),$C24&lt;&gt;""),"S",""))),"")</f>
        <v/>
      </c>
      <c r="Z24" s="68" t="str">
        <f ca="1">IFERROR(IF(AND(OR(WEEKDAY(Y$4,2)&gt;5,Y$4=Congés),OR(Y24="x",Y24="S")),Y24,IF(Z$4=$D24,"x",IF(AND(((Z$4-$D24)/VLOOKUP($C24,Opérations[],7,0))=INT(((Z$4-$D24)/VLOOKUP($C24,Opérations[],7,0))),$C24&lt;&gt;""),"S",""))),"")</f>
        <v/>
      </c>
      <c r="AA24" s="68" t="str">
        <f ca="1">IFERROR(IF(AND(OR(WEEKDAY(Z$4,2)&gt;5,Z$4=Congés),OR(Z24="x",Z24="S")),Z24,IF(AA$4=$D24,"x",IF(AND(((AA$4-$D24)/VLOOKUP($C24,Opérations[],7,0))=INT(((AA$4-$D24)/VLOOKUP($C24,Opérations[],7,0))),$C24&lt;&gt;""),"S",""))),"")</f>
        <v/>
      </c>
      <c r="AB24" s="68" t="str">
        <f ca="1">IFERROR(IF(AND(OR(WEEKDAY(AA$4,2)&gt;5,AA$4=Congés),OR(AA24="x",AA24="S")),AA24,IF(AB$4=$D24,"x",IF(AND(((AB$4-$D24)/VLOOKUP($C24,Opérations[],7,0))=INT(((AB$4-$D24)/VLOOKUP($C24,Opérations[],7,0))),$C24&lt;&gt;""),"S",""))),"")</f>
        <v/>
      </c>
      <c r="AC24" s="68" t="str">
        <f ca="1">IFERROR(IF(AND(OR(WEEKDAY(AB$4,2)&gt;5,AB$4=Congés),OR(AB24="x",AB24="S")),AB24,IF(AC$4=$D24,"x",IF(AND(((AC$4-$D24)/VLOOKUP($C24,Opérations[],7,0))=INT(((AC$4-$D24)/VLOOKUP($C24,Opérations[],7,0))),$C24&lt;&gt;""),"S",""))),"")</f>
        <v/>
      </c>
      <c r="AD24" s="68" t="str">
        <f ca="1">IFERROR(IF(AND(OR(WEEKDAY(AC$4,2)&gt;5,AC$4=Congés),OR(AC24="x",AC24="S")),AC24,IF(AD$4=$D24,"x",IF(AND(((AD$4-$D24)/VLOOKUP($C24,Opérations[],7,0))=INT(((AD$4-$D24)/VLOOKUP($C24,Opérations[],7,0))),$C24&lt;&gt;""),"S",""))),"")</f>
        <v/>
      </c>
      <c r="AE24" s="68" t="str">
        <f ca="1">IFERROR(IF(AND(OR(WEEKDAY(AD$4,2)&gt;5,AD$4=Congés),OR(AD24="x",AD24="S")),AD24,IF(AE$4=$D24,"x",IF(AND(((AE$4-$D24)/VLOOKUP($C24,Opérations[],7,0))=INT(((AE$4-$D24)/VLOOKUP($C24,Opérations[],7,0))),$C24&lt;&gt;""),"S",""))),"")</f>
        <v/>
      </c>
      <c r="AF24" s="68" t="str">
        <f ca="1">IFERROR(IF(AND(OR(WEEKDAY(AE$4,2)&gt;5,AE$4=Congés),OR(AE24="x",AE24="S")),AE24,IF(AF$4=$D24,"x",IF(AND(((AF$4-$D24)/VLOOKUP($C24,Opérations[],7,0))=INT(((AF$4-$D24)/VLOOKUP($C24,Opérations[],7,0))),$C24&lt;&gt;""),"S",""))),"")</f>
        <v/>
      </c>
      <c r="AG24" s="68" t="str">
        <f ca="1">IFERROR(IF(AND(OR(WEEKDAY(AF$4,2)&gt;5,AF$4=Congés),OR(AF24="x",AF24="S")),AF24,IF(AG$4=$D24,"x",IF(AND(((AG$4-$D24)/VLOOKUP($C24,Opérations[],7,0))=INT(((AG$4-$D24)/VLOOKUP($C24,Opérations[],7,0))),$C24&lt;&gt;""),"S",""))),"")</f>
        <v/>
      </c>
      <c r="AH24" s="68" t="str">
        <f ca="1">IFERROR(IF(AND(OR(WEEKDAY(AG$4,2)&gt;5,AG$4=Congés),OR(AG24="x",AG24="S")),AG24,IF(AH$4=$D24,"x",IF(AND(((AH$4-$D24)/VLOOKUP($C24,Opérations[],7,0))=INT(((AH$4-$D24)/VLOOKUP($C24,Opérations[],7,0))),$C24&lt;&gt;""),"S",""))),"")</f>
        <v/>
      </c>
      <c r="AI24" s="68" t="str">
        <f ca="1">IFERROR(IF(AND(OR(WEEKDAY(AH$4,2)&gt;5,AH$4=Congés),OR(AH24="x",AH24="S")),AH24,IF(AI$4=$D24,"x",IF(AND(((AI$4-$D24)/VLOOKUP($C24,Opérations[],7,0))=INT(((AI$4-$D24)/VLOOKUP($C24,Opérations[],7,0))),$C24&lt;&gt;""),"S",""))),"")</f>
        <v/>
      </c>
      <c r="AJ24" s="68" t="str">
        <f ca="1">IFERROR(IF(AND(OR(WEEKDAY(AI$4,2)&gt;5,AI$4=Congés),OR(AI24="x",AI24="S")),AI24,IF(AJ$4=$D24,"x",IF(AND(((AJ$4-$D24)/VLOOKUP($C24,Opérations[],7,0))=INT(((AJ$4-$D24)/VLOOKUP($C24,Opérations[],7,0))),$C24&lt;&gt;""),"S",""))),"")</f>
        <v/>
      </c>
      <c r="AK24" s="68" t="str">
        <f ca="1">IFERROR(IF(AND(OR(WEEKDAY(AJ$4,2)&gt;5,AJ$4=Congés),OR(AJ24="x",AJ24="S")),AJ24,IF(AK$4=$D24,"x",IF(AND(((AK$4-$D24)/VLOOKUP($C24,Opérations[],7,0))=INT(((AK$4-$D24)/VLOOKUP($C24,Opérations[],7,0))),$C24&lt;&gt;""),"S",""))),"")</f>
        <v/>
      </c>
      <c r="AL24" s="68" t="str">
        <f ca="1">IFERROR(IF(AND(OR(WEEKDAY(AK$4,2)&gt;5,AK$4=Congés),OR(AK24="x",AK24="S")),AK24,IF(AL$4=$D24,"x",IF(AND(((AL$4-$D24)/VLOOKUP($C24,Opérations[],7,0))=INT(((AL$4-$D24)/VLOOKUP($C24,Opérations[],7,0))),$C24&lt;&gt;""),"S",""))),"")</f>
        <v/>
      </c>
      <c r="AM24" s="68" t="str">
        <f ca="1">IFERROR(IF(AND(OR(WEEKDAY(AL$4,2)&gt;5,AL$4=Congés),OR(AL24="x",AL24="S")),AL24,IF(AM$4=$D24,"x",IF(AND(((AM$4-$D24)/VLOOKUP($C24,Opérations[],7,0))=INT(((AM$4-$D24)/VLOOKUP($C24,Opérations[],7,0))),$C24&lt;&gt;""),"S",""))),"")</f>
        <v/>
      </c>
      <c r="AN24" s="68" t="str">
        <f ca="1">IFERROR(IF(AND(OR(WEEKDAY(AM$4,2)&gt;5,AM$4=Congés),OR(AM24="x",AM24="S")),AM24,IF(AN$4=$D24,"x",IF(AND(((AN$4-$D24)/VLOOKUP($C24,Opérations[],7,0))=INT(((AN$4-$D24)/VLOOKUP($C24,Opérations[],7,0))),$C24&lt;&gt;""),"S",""))),"")</f>
        <v/>
      </c>
      <c r="AO24" s="68" t="str">
        <f ca="1">IFERROR(IF(AND(OR(WEEKDAY(AN$4,2)&gt;5,AN$4=Congés),OR(AN24="x",AN24="S")),AN24,IF(AO$4=$D24,"x",IF(AND(((AO$4-$D24)/VLOOKUP($C24,Opérations[],7,0))=INT(((AO$4-$D24)/VLOOKUP($C24,Opérations[],7,0))),$C24&lt;&gt;""),"S",""))),"")</f>
        <v/>
      </c>
      <c r="AP24" s="68" t="str">
        <f ca="1">IFERROR(IF(AND(OR(WEEKDAY(AO$4,2)&gt;5,AO$4=Congés),OR(AO24="x",AO24="S")),AO24,IF(AP$4=$D24,"x",IF(AND(((AP$4-$D24)/VLOOKUP($C24,Opérations[],7,0))=INT(((AP$4-$D24)/VLOOKUP($C24,Opérations[],7,0))),$C24&lt;&gt;""),"S",""))),"")</f>
        <v/>
      </c>
      <c r="AQ24" s="68" t="str">
        <f ca="1">IFERROR(IF(AND(OR(WEEKDAY(AP$4,2)&gt;5,AP$4=Congés),OR(AP24="x",AP24="S")),AP24,IF(AQ$4=$D24,"x",IF(AND(((AQ$4-$D24)/VLOOKUP($C24,Opérations[],7,0))=INT(((AQ$4-$D24)/VLOOKUP($C24,Opérations[],7,0))),$C24&lt;&gt;""),"S",""))),"")</f>
        <v/>
      </c>
      <c r="AR24" s="68" t="str">
        <f ca="1">IFERROR(IF(AND(OR(WEEKDAY(AQ$4,2)&gt;5,AQ$4=Congés),OR(AQ24="x",AQ24="S")),AQ24,IF(AR$4=$D24,"x",IF(AND(((AR$4-$D24)/VLOOKUP($C24,Opérations[],7,0))=INT(((AR$4-$D24)/VLOOKUP($C24,Opérations[],7,0))),$C24&lt;&gt;""),"S",""))),"")</f>
        <v/>
      </c>
      <c r="AS24" s="68" t="str">
        <f ca="1">IFERROR(IF(AND(OR(WEEKDAY(AR$4,2)&gt;5,AR$4=Congés),OR(AR24="x",AR24="S")),AR24,IF(AS$4=$D24,"x",IF(AND(((AS$4-$D24)/VLOOKUP($C24,Opérations[],7,0))=INT(((AS$4-$D24)/VLOOKUP($C24,Opérations[],7,0))),$C24&lt;&gt;""),"S",""))),"")</f>
        <v/>
      </c>
      <c r="AT24" s="68" t="str">
        <f ca="1">IFERROR(IF(AND(OR(WEEKDAY(AS$4,2)&gt;5,AS$4=Congés),OR(AS24="x",AS24="S")),AS24,IF(AT$4=$D24,"x",IF(AND(((AT$4-$D24)/VLOOKUP($C24,Opérations[],7,0))=INT(((AT$4-$D24)/VLOOKUP($C24,Opérations[],7,0))),$C24&lt;&gt;""),"S",""))),"")</f>
        <v/>
      </c>
      <c r="AU24" s="68" t="str">
        <f ca="1">IFERROR(IF(AND(OR(WEEKDAY(AT$4,2)&gt;5,AT$4=Congés),OR(AT24="x",AT24="S")),AT24,IF(AU$4=$D24,"x",IF(AND(((AU$4-$D24)/VLOOKUP($C24,Opérations[],7,0))=INT(((AU$4-$D24)/VLOOKUP($C24,Opérations[],7,0))),$C24&lt;&gt;""),"S",""))),"")</f>
        <v/>
      </c>
      <c r="AV24" s="68" t="str">
        <f ca="1">IFERROR(IF(AND(OR(WEEKDAY(AU$4,2)&gt;5,AU$4=Congés),OR(AU24="x",AU24="S")),AU24,IF(AV$4=$D24,"x",IF(AND(((AV$4-$D24)/VLOOKUP($C24,Opérations[],7,0))=INT(((AV$4-$D24)/VLOOKUP($C24,Opérations[],7,0))),$C24&lt;&gt;""),"S",""))),"")</f>
        <v/>
      </c>
      <c r="AW24" s="68" t="str">
        <f ca="1">IFERROR(IF(AND(OR(WEEKDAY(AV$4,2)&gt;5,AV$4=Congés),OR(AV24="x",AV24="S")),AV24,IF(AW$4=$D24,"x",IF(AND(((AW$4-$D24)/VLOOKUP($C24,Opérations[],7,0))=INT(((AW$4-$D24)/VLOOKUP($C24,Opérations[],7,0))),$C24&lt;&gt;""),"S",""))),"")</f>
        <v/>
      </c>
      <c r="AX24" s="68" t="str">
        <f ca="1">IFERROR(IF(AND(OR(WEEKDAY(AW$4,2)&gt;5,AW$4=Congés),OR(AW24="x",AW24="S")),AW24,IF(AX$4=$D24,"x",IF(AND(((AX$4-$D24)/VLOOKUP($C24,Opérations[],7,0))=INT(((AX$4-$D24)/VLOOKUP($C24,Opérations[],7,0))),$C24&lt;&gt;""),"S",""))),"")</f>
        <v/>
      </c>
      <c r="AY24" s="68" t="str">
        <f ca="1">IFERROR(IF(AND(OR(WEEKDAY(AX$4,2)&gt;5,AX$4=Congés),OR(AX24="x",AX24="S")),AX24,IF(AY$4=$D24,"x",IF(AND(((AY$4-$D24)/VLOOKUP($C24,Opérations[],7,0))=INT(((AY$4-$D24)/VLOOKUP($C24,Opérations[],7,0))),$C24&lt;&gt;""),"S",""))),"")</f>
        <v/>
      </c>
      <c r="AZ24" s="68" t="str">
        <f ca="1">IFERROR(IF(AND(OR(WEEKDAY(AY$4,2)&gt;5,AY$4=Congés),OR(AY24="x",AY24="S")),AY24,IF(AZ$4=$D24,"x",IF(AND(((AZ$4-$D24)/VLOOKUP($C24,Opérations[],7,0))=INT(((AZ$4-$D24)/VLOOKUP($C24,Opérations[],7,0))),$C24&lt;&gt;""),"S",""))),"")</f>
        <v/>
      </c>
      <c r="BA24" s="68" t="str">
        <f ca="1">IFERROR(IF(AND(OR(WEEKDAY(AZ$4,2)&gt;5,AZ$4=Congés),OR(AZ24="x",AZ24="S")),AZ24,IF(BA$4=$D24,"x",IF(AND(((BA$4-$D24)/VLOOKUP($C24,Opérations[],7,0))=INT(((BA$4-$D24)/VLOOKUP($C24,Opérations[],7,0))),$C24&lt;&gt;""),"S",""))),"")</f>
        <v/>
      </c>
      <c r="BB24" s="68" t="str">
        <f ca="1">IFERROR(IF(AND(OR(WEEKDAY(BA$4,2)&gt;5,BA$4=Congés),OR(BA24="x",BA24="S")),BA24,IF(BB$4=$D24,"x",IF(AND(((BB$4-$D24)/VLOOKUP($C24,Opérations[],7,0))=INT(((BB$4-$D24)/VLOOKUP($C24,Opérations[],7,0))),$C24&lt;&gt;""),"S",""))),"")</f>
        <v/>
      </c>
      <c r="BC24" s="68" t="str">
        <f ca="1">IFERROR(IF(AND(OR(WEEKDAY(BB$4,2)&gt;5,BB$4=Congés),OR(BB24="x",BB24="S")),BB24,IF(BC$4=$D24,"x",IF(AND(((BC$4-$D24)/VLOOKUP($C24,Opérations[],7,0))=INT(((BC$4-$D24)/VLOOKUP($C24,Opérations[],7,0))),$C24&lt;&gt;""),"S",""))),"")</f>
        <v/>
      </c>
      <c r="BD24" s="68" t="str">
        <f ca="1">IFERROR(IF(AND(OR(WEEKDAY(BC$4,2)&gt;5,BC$4=Congés),OR(BC24="x",BC24="S")),BC24,IF(BD$4=$D24,"x",IF(AND(((BD$4-$D24)/VLOOKUP($C24,Opérations[],7,0))=INT(((BD$4-$D24)/VLOOKUP($C24,Opérations[],7,0))),$C24&lt;&gt;""),"S",""))),"")</f>
        <v/>
      </c>
    </row>
    <row r="25" spans="1:56" x14ac:dyDescent="0.25">
      <c r="A25" s="44"/>
      <c r="B25" s="44"/>
      <c r="C25" s="56" t="s">
        <v>42</v>
      </c>
      <c r="D25" s="33">
        <f>IF(ISBLANK(C25),"",VLOOKUP(C25,Opérations[],2,0))</f>
        <v>42676</v>
      </c>
      <c r="F25" s="33"/>
      <c r="G25" s="68" t="str">
        <f ca="1">IFERROR(IF(AND(OR(WEEKDAY(F$4,2)&gt;5,F$4=Congés),OR(F25="x",F25="S")),F25,IF(G$4=$D25,"x",IF(AND(((G$4-$D25)/VLOOKUP($C25,Opérations[],7,0))=INT(((G$4-$D25)/VLOOKUP($C25,Opérations[],7,0))),$C25&lt;&gt;""),"S",""))),"")</f>
        <v/>
      </c>
      <c r="H25" s="68" t="str">
        <f ca="1">IFERROR(IF(AND(OR(WEEKDAY(G$4,2)&gt;5,G$4=Congés),OR(G25="x",G25="S")),G25,IF(H$4=$D25,"x",IF(AND(((H$4-$D25)/VLOOKUP($C25,Opérations[],7,0))=INT(((H$4-$D25)/VLOOKUP($C25,Opérations[],7,0))),$C25&lt;&gt;""),"S",""))),"")</f>
        <v/>
      </c>
      <c r="I25" s="68" t="str">
        <f ca="1">IFERROR(IF(AND(OR(WEEKDAY(H$4,2)&gt;5,H$4=Congés),OR(H25="x",H25="S")),H25,IF(I$4=$D25,"x",IF(AND(((I$4-$D25)/VLOOKUP($C25,Opérations[],7,0))=INT(((I$4-$D25)/VLOOKUP($C25,Opérations[],7,0))),$C25&lt;&gt;""),"S",""))),"")</f>
        <v/>
      </c>
      <c r="J25" s="68" t="str">
        <f ca="1">IFERROR(IF(AND(OR(WEEKDAY(I$4,2)&gt;5,I$4=Congés),OR(I25="x",I25="S")),I25,IF(J$4=$D25,"x",IF(AND(((J$4-$D25)/VLOOKUP($C25,Opérations[],7,0))=INT(((J$4-$D25)/VLOOKUP($C25,Opérations[],7,0))),$C25&lt;&gt;""),"S",""))),"")</f>
        <v/>
      </c>
      <c r="K25" s="68" t="str">
        <f ca="1">IFERROR(IF(AND(OR(WEEKDAY(J$4,2)&gt;5,J$4=Congés),OR(J25="x",J25="S")),J25,IF(K$4=$D25,"x",IF(AND(((K$4-$D25)/VLOOKUP($C25,Opérations[],7,0))=INT(((K$4-$D25)/VLOOKUP($C25,Opérations[],7,0))),$C25&lt;&gt;""),"S",""))),"")</f>
        <v/>
      </c>
      <c r="L25" s="68" t="str">
        <f ca="1">IFERROR(IF(AND(OR(WEEKDAY(K$4,2)&gt;5,K$4=Congés),OR(K25="x",K25="S")),K25,IF(L$4=$D25,"x",IF(AND(((L$4-$D25)/VLOOKUP($C25,Opérations[],7,0))=INT(((L$4-$D25)/VLOOKUP($C25,Opérations[],7,0))),$C25&lt;&gt;""),"S",""))),"")</f>
        <v/>
      </c>
      <c r="M25" s="68" t="str">
        <f ca="1">IFERROR(IF(AND(OR(WEEKDAY(L$4,2)&gt;5,L$4=Congés),OR(L25="x",L25="S")),L25,IF(M$4=$D25,"x",IF(AND(((M$4-$D25)/VLOOKUP($C25,Opérations[],7,0))=INT(((M$4-$D25)/VLOOKUP($C25,Opérations[],7,0))),$C25&lt;&gt;""),"S",""))),"")</f>
        <v/>
      </c>
      <c r="N25" s="68" t="str">
        <f ca="1">IFERROR(IF(AND(OR(WEEKDAY(M$4,2)&gt;5,M$4=Congés),OR(M25="x",M25="S")),M25,IF(N$4=$D25,"x",IF(AND(((N$4-$D25)/VLOOKUP($C25,Opérations[],7,0))=INT(((N$4-$D25)/VLOOKUP($C25,Opérations[],7,0))),$C25&lt;&gt;""),"S",""))),"")</f>
        <v/>
      </c>
      <c r="O25" s="68" t="str">
        <f ca="1">IFERROR(IF(AND(OR(WEEKDAY(N$4,2)&gt;5,N$4=Congés),OR(N25="x",N25="S")),N25,IF(O$4=$D25,"x",IF(AND(((O$4-$D25)/VLOOKUP($C25,Opérations[],7,0))=INT(((O$4-$D25)/VLOOKUP($C25,Opérations[],7,0))),$C25&lt;&gt;""),"S",""))),"")</f>
        <v/>
      </c>
      <c r="P25" s="68" t="str">
        <f ca="1">IFERROR(IF(AND(OR(WEEKDAY(O$4,2)&gt;5,O$4=Congés),OR(O25="x",O25="S")),O25,IF(P$4=$D25,"x",IF(AND(((P$4-$D25)/VLOOKUP($C25,Opérations[],7,0))=INT(((P$4-$D25)/VLOOKUP($C25,Opérations[],7,0))),$C25&lt;&gt;""),"S",""))),"")</f>
        <v/>
      </c>
      <c r="Q25" s="68" t="str">
        <f ca="1">IFERROR(IF(AND(OR(WEEKDAY(P$4,2)&gt;5,P$4=Congés),OR(P25="x",P25="S")),P25,IF(Q$4=$D25,"x",IF(AND(((Q$4-$D25)/VLOOKUP($C25,Opérations[],7,0))=INT(((Q$4-$D25)/VLOOKUP($C25,Opérations[],7,0))),$C25&lt;&gt;""),"S",""))),"")</f>
        <v/>
      </c>
      <c r="R25" s="68" t="str">
        <f ca="1">IFERROR(IF(AND(OR(WEEKDAY(Q$4,2)&gt;5,Q$4=Congés),OR(Q25="x",Q25="S")),Q25,IF(R$4=$D25,"x",IF(AND(((R$4-$D25)/VLOOKUP($C25,Opérations[],7,0))=INT(((R$4-$D25)/VLOOKUP($C25,Opérations[],7,0))),$C25&lt;&gt;""),"S",""))),"")</f>
        <v/>
      </c>
      <c r="S25" s="68" t="str">
        <f ca="1">IFERROR(IF(AND(OR(WEEKDAY(R$4,2)&gt;5,R$4=Congés),OR(R25="x",R25="S")),R25,IF(S$4=$D25,"x",IF(AND(((S$4-$D25)/VLOOKUP($C25,Opérations[],7,0))=INT(((S$4-$D25)/VLOOKUP($C25,Opérations[],7,0))),$C25&lt;&gt;""),"S",""))),"")</f>
        <v/>
      </c>
      <c r="T25" s="68" t="str">
        <f ca="1">IFERROR(IF(AND(OR(WEEKDAY(S$4,2)&gt;5,S$4=Congés),OR(S25="x",S25="S")),S25,IF(T$4=$D25,"x",IF(AND(((T$4-$D25)/VLOOKUP($C25,Opérations[],7,0))=INT(((T$4-$D25)/VLOOKUP($C25,Opérations[],7,0))),$C25&lt;&gt;""),"S",""))),"")</f>
        <v/>
      </c>
      <c r="U25" s="68" t="str">
        <f ca="1">IFERROR(IF(AND(OR(WEEKDAY(T$4,2)&gt;5,T$4=Congés),OR(T25="x",T25="S")),T25,IF(U$4=$D25,"x",IF(AND(((U$4-$D25)/VLOOKUP($C25,Opérations[],7,0))=INT(((U$4-$D25)/VLOOKUP($C25,Opérations[],7,0))),$C25&lt;&gt;""),"S",""))),"")</f>
        <v/>
      </c>
      <c r="V25" s="68" t="str">
        <f ca="1">IFERROR(IF(AND(OR(WEEKDAY(U$4,2)&gt;5,U$4=Congés),OR(U25="x",U25="S")),U25,IF(V$4=$D25,"x",IF(AND(((V$4-$D25)/VLOOKUP($C25,Opérations[],7,0))=INT(((V$4-$D25)/VLOOKUP($C25,Opérations[],7,0))),$C25&lt;&gt;""),"S",""))),"")</f>
        <v>S</v>
      </c>
      <c r="W25" s="68" t="str">
        <f ca="1">IFERROR(IF(AND(OR(WEEKDAY(V$4,2)&gt;5,V$4=Congés),OR(V25="x",V25="S")),V25,IF(W$4=$D25,"x",IF(AND(((W$4-$D25)/VLOOKUP($C25,Opérations[],7,0))=INT(((W$4-$D25)/VLOOKUP($C25,Opérations[],7,0))),$C25&lt;&gt;""),"S",""))),"")</f>
        <v/>
      </c>
      <c r="X25" s="68" t="str">
        <f ca="1">IFERROR(IF(AND(OR(WEEKDAY(W$4,2)&gt;5,W$4=Congés),OR(W25="x",W25="S")),W25,IF(X$4=$D25,"x",IF(AND(((X$4-$D25)/VLOOKUP($C25,Opérations[],7,0))=INT(((X$4-$D25)/VLOOKUP($C25,Opérations[],7,0))),$C25&lt;&gt;""),"S",""))),"")</f>
        <v/>
      </c>
      <c r="Y25" s="68" t="str">
        <f ca="1">IFERROR(IF(AND(OR(WEEKDAY(X$4,2)&gt;5,X$4=Congés),OR(X25="x",X25="S")),X25,IF(Y$4=$D25,"x",IF(AND(((Y$4-$D25)/VLOOKUP($C25,Opérations[],7,0))=INT(((Y$4-$D25)/VLOOKUP($C25,Opérations[],7,0))),$C25&lt;&gt;""),"S",""))),"")</f>
        <v/>
      </c>
      <c r="Z25" s="68" t="str">
        <f ca="1">IFERROR(IF(AND(OR(WEEKDAY(Y$4,2)&gt;5,Y$4=Congés),OR(Y25="x",Y25="S")),Y25,IF(Z$4=$D25,"x",IF(AND(((Z$4-$D25)/VLOOKUP($C25,Opérations[],7,0))=INT(((Z$4-$D25)/VLOOKUP($C25,Opérations[],7,0))),$C25&lt;&gt;""),"S",""))),"")</f>
        <v/>
      </c>
      <c r="AA25" s="68" t="str">
        <f ca="1">IFERROR(IF(AND(OR(WEEKDAY(Z$4,2)&gt;5,Z$4=Congés),OR(Z25="x",Z25="S")),Z25,IF(AA$4=$D25,"x",IF(AND(((AA$4-$D25)/VLOOKUP($C25,Opérations[],7,0))=INT(((AA$4-$D25)/VLOOKUP($C25,Opérations[],7,0))),$C25&lt;&gt;""),"S",""))),"")</f>
        <v/>
      </c>
      <c r="AB25" s="68" t="str">
        <f ca="1">IFERROR(IF(AND(OR(WEEKDAY(AA$4,2)&gt;5,AA$4=Congés),OR(AA25="x",AA25="S")),AA25,IF(AB$4=$D25,"x",IF(AND(((AB$4-$D25)/VLOOKUP($C25,Opérations[],7,0))=INT(((AB$4-$D25)/VLOOKUP($C25,Opérations[],7,0))),$C25&lt;&gt;""),"S",""))),"")</f>
        <v/>
      </c>
      <c r="AC25" s="68" t="str">
        <f ca="1">IFERROR(IF(AND(OR(WEEKDAY(AB$4,2)&gt;5,AB$4=Congés),OR(AB25="x",AB25="S")),AB25,IF(AC$4=$D25,"x",IF(AND(((AC$4-$D25)/VLOOKUP($C25,Opérations[],7,0))=INT(((AC$4-$D25)/VLOOKUP($C25,Opérations[],7,0))),$C25&lt;&gt;""),"S",""))),"")</f>
        <v/>
      </c>
      <c r="AD25" s="68" t="str">
        <f ca="1">IFERROR(IF(AND(OR(WEEKDAY(AC$4,2)&gt;5,AC$4=Congés),OR(AC25="x",AC25="S")),AC25,IF(AD$4=$D25,"x",IF(AND(((AD$4-$D25)/VLOOKUP($C25,Opérations[],7,0))=INT(((AD$4-$D25)/VLOOKUP($C25,Opérations[],7,0))),$C25&lt;&gt;""),"S",""))),"")</f>
        <v/>
      </c>
      <c r="AE25" s="68" t="str">
        <f ca="1">IFERROR(IF(AND(OR(WEEKDAY(AD$4,2)&gt;5,AD$4=Congés),OR(AD25="x",AD25="S")),AD25,IF(AE$4=$D25,"x",IF(AND(((AE$4-$D25)/VLOOKUP($C25,Opérations[],7,0))=INT(((AE$4-$D25)/VLOOKUP($C25,Opérations[],7,0))),$C25&lt;&gt;""),"S",""))),"")</f>
        <v/>
      </c>
      <c r="AF25" s="68" t="str">
        <f ca="1">IFERROR(IF(AND(OR(WEEKDAY(AE$4,2)&gt;5,AE$4=Congés),OR(AE25="x",AE25="S")),AE25,IF(AF$4=$D25,"x",IF(AND(((AF$4-$D25)/VLOOKUP($C25,Opérations[],7,0))=INT(((AF$4-$D25)/VLOOKUP($C25,Opérations[],7,0))),$C25&lt;&gt;""),"S",""))),"")</f>
        <v/>
      </c>
      <c r="AG25" s="68" t="str">
        <f ca="1">IFERROR(IF(AND(OR(WEEKDAY(AF$4,2)&gt;5,AF$4=Congés),OR(AF25="x",AF25="S")),AF25,IF(AG$4=$D25,"x",IF(AND(((AG$4-$D25)/VLOOKUP($C25,Opérations[],7,0))=INT(((AG$4-$D25)/VLOOKUP($C25,Opérations[],7,0))),$C25&lt;&gt;""),"S",""))),"")</f>
        <v/>
      </c>
      <c r="AH25" s="68" t="str">
        <f ca="1">IFERROR(IF(AND(OR(WEEKDAY(AG$4,2)&gt;5,AG$4=Congés),OR(AG25="x",AG25="S")),AG25,IF(AH$4=$D25,"x",IF(AND(((AH$4-$D25)/VLOOKUP($C25,Opérations[],7,0))=INT(((AH$4-$D25)/VLOOKUP($C25,Opérations[],7,0))),$C25&lt;&gt;""),"S",""))),"")</f>
        <v/>
      </c>
      <c r="AI25" s="68" t="str">
        <f ca="1">IFERROR(IF(AND(OR(WEEKDAY(AH$4,2)&gt;5,AH$4=Congés),OR(AH25="x",AH25="S")),AH25,IF(AI$4=$D25,"x",IF(AND(((AI$4-$D25)/VLOOKUP($C25,Opérations[],7,0))=INT(((AI$4-$D25)/VLOOKUP($C25,Opérations[],7,0))),$C25&lt;&gt;""),"S",""))),"")</f>
        <v/>
      </c>
      <c r="AJ25" s="68" t="str">
        <f ca="1">IFERROR(IF(AND(OR(WEEKDAY(AI$4,2)&gt;5,AI$4=Congés),OR(AI25="x",AI25="S")),AI25,IF(AJ$4=$D25,"x",IF(AND(((AJ$4-$D25)/VLOOKUP($C25,Opérations[],7,0))=INT(((AJ$4-$D25)/VLOOKUP($C25,Opérations[],7,0))),$C25&lt;&gt;""),"S",""))),"")</f>
        <v/>
      </c>
      <c r="AK25" s="68" t="str">
        <f ca="1">IFERROR(IF(AND(OR(WEEKDAY(AJ$4,2)&gt;5,AJ$4=Congés),OR(AJ25="x",AJ25="S")),AJ25,IF(AK$4=$D25,"x",IF(AND(((AK$4-$D25)/VLOOKUP($C25,Opérations[],7,0))=INT(((AK$4-$D25)/VLOOKUP($C25,Opérations[],7,0))),$C25&lt;&gt;""),"S",""))),"")</f>
        <v/>
      </c>
      <c r="AL25" s="68" t="str">
        <f ca="1">IFERROR(IF(AND(OR(WEEKDAY(AK$4,2)&gt;5,AK$4=Congés),OR(AK25="x",AK25="S")),AK25,IF(AL$4=$D25,"x",IF(AND(((AL$4-$D25)/VLOOKUP($C25,Opérations[],7,0))=INT(((AL$4-$D25)/VLOOKUP($C25,Opérations[],7,0))),$C25&lt;&gt;""),"S",""))),"")</f>
        <v/>
      </c>
      <c r="AM25" s="68" t="str">
        <f ca="1">IFERROR(IF(AND(OR(WEEKDAY(AL$4,2)&gt;5,AL$4=Congés),OR(AL25="x",AL25="S")),AL25,IF(AM$4=$D25,"x",IF(AND(((AM$4-$D25)/VLOOKUP($C25,Opérations[],7,0))=INT(((AM$4-$D25)/VLOOKUP($C25,Opérations[],7,0))),$C25&lt;&gt;""),"S",""))),"")</f>
        <v/>
      </c>
      <c r="AN25" s="68" t="str">
        <f ca="1">IFERROR(IF(AND(OR(WEEKDAY(AM$4,2)&gt;5,AM$4=Congés),OR(AM25="x",AM25="S")),AM25,IF(AN$4=$D25,"x",IF(AND(((AN$4-$D25)/VLOOKUP($C25,Opérations[],7,0))=INT(((AN$4-$D25)/VLOOKUP($C25,Opérations[],7,0))),$C25&lt;&gt;""),"S",""))),"")</f>
        <v/>
      </c>
      <c r="AO25" s="68" t="str">
        <f ca="1">IFERROR(IF(AND(OR(WEEKDAY(AN$4,2)&gt;5,AN$4=Congés),OR(AN25="x",AN25="S")),AN25,IF(AO$4=$D25,"x",IF(AND(((AO$4-$D25)/VLOOKUP($C25,Opérations[],7,0))=INT(((AO$4-$D25)/VLOOKUP($C25,Opérations[],7,0))),$C25&lt;&gt;""),"S",""))),"")</f>
        <v/>
      </c>
      <c r="AP25" s="68" t="str">
        <f ca="1">IFERROR(IF(AND(OR(WEEKDAY(AO$4,2)&gt;5,AO$4=Congés),OR(AO25="x",AO25="S")),AO25,IF(AP$4=$D25,"x",IF(AND(((AP$4-$D25)/VLOOKUP($C25,Opérations[],7,0))=INT(((AP$4-$D25)/VLOOKUP($C25,Opérations[],7,0))),$C25&lt;&gt;""),"S",""))),"")</f>
        <v/>
      </c>
      <c r="AQ25" s="68" t="str">
        <f ca="1">IFERROR(IF(AND(OR(WEEKDAY(AP$4,2)&gt;5,AP$4=Congés),OR(AP25="x",AP25="S")),AP25,IF(AQ$4=$D25,"x",IF(AND(((AQ$4-$D25)/VLOOKUP($C25,Opérations[],7,0))=INT(((AQ$4-$D25)/VLOOKUP($C25,Opérations[],7,0))),$C25&lt;&gt;""),"S",""))),"")</f>
        <v/>
      </c>
      <c r="AR25" s="68" t="str">
        <f ca="1">IFERROR(IF(AND(OR(WEEKDAY(AQ$4,2)&gt;5,AQ$4=Congés),OR(AQ25="x",AQ25="S")),AQ25,IF(AR$4=$D25,"x",IF(AND(((AR$4-$D25)/VLOOKUP($C25,Opérations[],7,0))=INT(((AR$4-$D25)/VLOOKUP($C25,Opérations[],7,0))),$C25&lt;&gt;""),"S",""))),"")</f>
        <v/>
      </c>
      <c r="AS25" s="68" t="str">
        <f ca="1">IFERROR(IF(AND(OR(WEEKDAY(AR$4,2)&gt;5,AR$4=Congés),OR(AR25="x",AR25="S")),AR25,IF(AS$4=$D25,"x",IF(AND(((AS$4-$D25)/VLOOKUP($C25,Opérations[],7,0))=INT(((AS$4-$D25)/VLOOKUP($C25,Opérations[],7,0))),$C25&lt;&gt;""),"S",""))),"")</f>
        <v/>
      </c>
      <c r="AT25" s="68" t="str">
        <f ca="1">IFERROR(IF(AND(OR(WEEKDAY(AS$4,2)&gt;5,AS$4=Congés),OR(AS25="x",AS25="S")),AS25,IF(AT$4=$D25,"x",IF(AND(((AT$4-$D25)/VLOOKUP($C25,Opérations[],7,0))=INT(((AT$4-$D25)/VLOOKUP($C25,Opérations[],7,0))),$C25&lt;&gt;""),"S",""))),"")</f>
        <v/>
      </c>
      <c r="AU25" s="68" t="str">
        <f ca="1">IFERROR(IF(AND(OR(WEEKDAY(AT$4,2)&gt;5,AT$4=Congés),OR(AT25="x",AT25="S")),AT25,IF(AU$4=$D25,"x",IF(AND(((AU$4-$D25)/VLOOKUP($C25,Opérations[],7,0))=INT(((AU$4-$D25)/VLOOKUP($C25,Opérations[],7,0))),$C25&lt;&gt;""),"S",""))),"")</f>
        <v/>
      </c>
      <c r="AV25" s="68" t="str">
        <f ca="1">IFERROR(IF(AND(OR(WEEKDAY(AU$4,2)&gt;5,AU$4=Congés),OR(AU25="x",AU25="S")),AU25,IF(AV$4=$D25,"x",IF(AND(((AV$4-$D25)/VLOOKUP($C25,Opérations[],7,0))=INT(((AV$4-$D25)/VLOOKUP($C25,Opérations[],7,0))),$C25&lt;&gt;""),"S",""))),"")</f>
        <v/>
      </c>
      <c r="AW25" s="68" t="str">
        <f ca="1">IFERROR(IF(AND(OR(WEEKDAY(AV$4,2)&gt;5,AV$4=Congés),OR(AV25="x",AV25="S")),AV25,IF(AW$4=$D25,"x",IF(AND(((AW$4-$D25)/VLOOKUP($C25,Opérations[],7,0))=INT(((AW$4-$D25)/VLOOKUP($C25,Opérations[],7,0))),$C25&lt;&gt;""),"S",""))),"")</f>
        <v/>
      </c>
      <c r="AX25" s="68" t="str">
        <f ca="1">IFERROR(IF(AND(OR(WEEKDAY(AW$4,2)&gt;5,AW$4=Congés),OR(AW25="x",AW25="S")),AW25,IF(AX$4=$D25,"x",IF(AND(((AX$4-$D25)/VLOOKUP($C25,Opérations[],7,0))=INT(((AX$4-$D25)/VLOOKUP($C25,Opérations[],7,0))),$C25&lt;&gt;""),"S",""))),"")</f>
        <v/>
      </c>
      <c r="AY25" s="68" t="str">
        <f ca="1">IFERROR(IF(AND(OR(WEEKDAY(AX$4,2)&gt;5,AX$4=Congés),OR(AX25="x",AX25="S")),AX25,IF(AY$4=$D25,"x",IF(AND(((AY$4-$D25)/VLOOKUP($C25,Opérations[],7,0))=INT(((AY$4-$D25)/VLOOKUP($C25,Opérations[],7,0))),$C25&lt;&gt;""),"S",""))),"")</f>
        <v/>
      </c>
      <c r="AZ25" s="68" t="str">
        <f ca="1">IFERROR(IF(AND(OR(WEEKDAY(AY$4,2)&gt;5,AY$4=Congés),OR(AY25="x",AY25="S")),AY25,IF(AZ$4=$D25,"x",IF(AND(((AZ$4-$D25)/VLOOKUP($C25,Opérations[],7,0))=INT(((AZ$4-$D25)/VLOOKUP($C25,Opérations[],7,0))),$C25&lt;&gt;""),"S",""))),"")</f>
        <v>x</v>
      </c>
      <c r="BA25" s="68" t="str">
        <f ca="1">IFERROR(IF(AND(OR(WEEKDAY(AZ$4,2)&gt;5,AZ$4=Congés),OR(AZ25="x",AZ25="S")),AZ25,IF(BA$4=$D25,"x",IF(AND(((BA$4-$D25)/VLOOKUP($C25,Opérations[],7,0))=INT(((BA$4-$D25)/VLOOKUP($C25,Opérations[],7,0))),$C25&lt;&gt;""),"S",""))),"")</f>
        <v/>
      </c>
      <c r="BB25" s="68" t="str">
        <f ca="1">IFERROR(IF(AND(OR(WEEKDAY(BA$4,2)&gt;5,BA$4=Congés),OR(BA25="x",BA25="S")),BA25,IF(BB$4=$D25,"x",IF(AND(((BB$4-$D25)/VLOOKUP($C25,Opérations[],7,0))=INT(((BB$4-$D25)/VLOOKUP($C25,Opérations[],7,0))),$C25&lt;&gt;""),"S",""))),"")</f>
        <v/>
      </c>
      <c r="BC25" s="68" t="str">
        <f ca="1">IFERROR(IF(AND(OR(WEEKDAY(BB$4,2)&gt;5,BB$4=Congés),OR(BB25="x",BB25="S")),BB25,IF(BC$4=$D25,"x",IF(AND(((BC$4-$D25)/VLOOKUP($C25,Opérations[],7,0))=INT(((BC$4-$D25)/VLOOKUP($C25,Opérations[],7,0))),$C25&lt;&gt;""),"S",""))),"")</f>
        <v/>
      </c>
      <c r="BD25" s="68" t="str">
        <f ca="1">IFERROR(IF(AND(OR(WEEKDAY(BC$4,2)&gt;5,BC$4=Congés),OR(BC25="x",BC25="S")),BC25,IF(BD$4=$D25,"x",IF(AND(((BD$4-$D25)/VLOOKUP($C25,Opérations[],7,0))=INT(((BD$4-$D25)/VLOOKUP($C25,Opérations[],7,0))),$C25&lt;&gt;""),"S",""))),"")</f>
        <v/>
      </c>
    </row>
    <row r="26" spans="1:56" x14ac:dyDescent="0.25">
      <c r="A26" s="44"/>
      <c r="B26" s="44"/>
      <c r="C26" s="53" t="s">
        <v>43</v>
      </c>
      <c r="D26" s="33">
        <f>IF(ISBLANK(C26),"",VLOOKUP(C26,Opérations[],2,0))</f>
        <v>0</v>
      </c>
      <c r="F26" s="33"/>
      <c r="G26" s="68" t="str">
        <f ca="1">IFERROR(IF(AND(OR(WEEKDAY(F$4,2)&gt;5,F$4=Congés),OR(F26="x",F26="S")),F26,IF(G$4=$D26,"x",IF(AND(((G$4-$D26)/VLOOKUP($C26,Opérations[],7,0))=INT(((G$4-$D26)/VLOOKUP($C26,Opérations[],7,0))),$C26&lt;&gt;""),"S",""))),"")</f>
        <v/>
      </c>
      <c r="H26" s="68" t="str">
        <f ca="1">IFERROR(IF(AND(OR(WEEKDAY(G$4,2)&gt;5,G$4=Congés),OR(G26="x",G26="S")),G26,IF(H$4=$D26,"x",IF(AND(((H$4-$D26)/VLOOKUP($C26,Opérations[],7,0))=INT(((H$4-$D26)/VLOOKUP($C26,Opérations[],7,0))),$C26&lt;&gt;""),"S",""))),"")</f>
        <v/>
      </c>
      <c r="I26" s="68" t="str">
        <f ca="1">IFERROR(IF(AND(OR(WEEKDAY(H$4,2)&gt;5,H$4=Congés),OR(H26="x",H26="S")),H26,IF(I$4=$D26,"x",IF(AND(((I$4-$D26)/VLOOKUP($C26,Opérations[],7,0))=INT(((I$4-$D26)/VLOOKUP($C26,Opérations[],7,0))),$C26&lt;&gt;""),"S",""))),"")</f>
        <v/>
      </c>
      <c r="J26" s="68" t="str">
        <f ca="1">IFERROR(IF(AND(OR(WEEKDAY(I$4,2)&gt;5,I$4=Congés),OR(I26="x",I26="S")),I26,IF(J$4=$D26,"x",IF(AND(((J$4-$D26)/VLOOKUP($C26,Opérations[],7,0))=INT(((J$4-$D26)/VLOOKUP($C26,Opérations[],7,0))),$C26&lt;&gt;""),"S",""))),"")</f>
        <v/>
      </c>
      <c r="K26" s="68" t="str">
        <f ca="1">IFERROR(IF(AND(OR(WEEKDAY(J$4,2)&gt;5,J$4=Congés),OR(J26="x",J26="S")),J26,IF(K$4=$D26,"x",IF(AND(((K$4-$D26)/VLOOKUP($C26,Opérations[],7,0))=INT(((K$4-$D26)/VLOOKUP($C26,Opérations[],7,0))),$C26&lt;&gt;""),"S",""))),"")</f>
        <v/>
      </c>
      <c r="L26" s="68" t="str">
        <f ca="1">IFERROR(IF(AND(OR(WEEKDAY(K$4,2)&gt;5,K$4=Congés),OR(K26="x",K26="S")),K26,IF(L$4=$D26,"x",IF(AND(((L$4-$D26)/VLOOKUP($C26,Opérations[],7,0))=INT(((L$4-$D26)/VLOOKUP($C26,Opérations[],7,0))),$C26&lt;&gt;""),"S",""))),"")</f>
        <v/>
      </c>
      <c r="M26" s="68" t="str">
        <f ca="1">IFERROR(IF(AND(OR(WEEKDAY(L$4,2)&gt;5,L$4=Congés),OR(L26="x",L26="S")),L26,IF(M$4=$D26,"x",IF(AND(((M$4-$D26)/VLOOKUP($C26,Opérations[],7,0))=INT(((M$4-$D26)/VLOOKUP($C26,Opérations[],7,0))),$C26&lt;&gt;""),"S",""))),"")</f>
        <v/>
      </c>
      <c r="N26" s="68" t="str">
        <f ca="1">IFERROR(IF(AND(OR(WEEKDAY(M$4,2)&gt;5,M$4=Congés),OR(M26="x",M26="S")),M26,IF(N$4=$D26,"x",IF(AND(((N$4-$D26)/VLOOKUP($C26,Opérations[],7,0))=INT(((N$4-$D26)/VLOOKUP($C26,Opérations[],7,0))),$C26&lt;&gt;""),"S",""))),"")</f>
        <v/>
      </c>
      <c r="O26" s="68" t="str">
        <f ca="1">IFERROR(IF(AND(OR(WEEKDAY(N$4,2)&gt;5,N$4=Congés),OR(N26="x",N26="S")),N26,IF(O$4=$D26,"x",IF(AND(((O$4-$D26)/VLOOKUP($C26,Opérations[],7,0))=INT(((O$4-$D26)/VLOOKUP($C26,Opérations[],7,0))),$C26&lt;&gt;""),"S",""))),"")</f>
        <v/>
      </c>
      <c r="P26" s="68" t="str">
        <f ca="1">IFERROR(IF(AND(OR(WEEKDAY(O$4,2)&gt;5,O$4=Congés),OR(O26="x",O26="S")),O26,IF(P$4=$D26,"x",IF(AND(((P$4-$D26)/VLOOKUP($C26,Opérations[],7,0))=INT(((P$4-$D26)/VLOOKUP($C26,Opérations[],7,0))),$C26&lt;&gt;""),"S",""))),"")</f>
        <v/>
      </c>
      <c r="Q26" s="68" t="str">
        <f ca="1">IFERROR(IF(AND(OR(WEEKDAY(P$4,2)&gt;5,P$4=Congés),OR(P26="x",P26="S")),P26,IF(Q$4=$D26,"x",IF(AND(((Q$4-$D26)/VLOOKUP($C26,Opérations[],7,0))=INT(((Q$4-$D26)/VLOOKUP($C26,Opérations[],7,0))),$C26&lt;&gt;""),"S",""))),"")</f>
        <v/>
      </c>
      <c r="R26" s="68" t="str">
        <f ca="1">IFERROR(IF(AND(OR(WEEKDAY(Q$4,2)&gt;5,Q$4=Congés),OR(Q26="x",Q26="S")),Q26,IF(R$4=$D26,"x",IF(AND(((R$4-$D26)/VLOOKUP($C26,Opérations[],7,0))=INT(((R$4-$D26)/VLOOKUP($C26,Opérations[],7,0))),$C26&lt;&gt;""),"S",""))),"")</f>
        <v/>
      </c>
      <c r="S26" s="68" t="str">
        <f ca="1">IFERROR(IF(AND(OR(WEEKDAY(R$4,2)&gt;5,R$4=Congés),OR(R26="x",R26="S")),R26,IF(S$4=$D26,"x",IF(AND(((S$4-$D26)/VLOOKUP($C26,Opérations[],7,0))=INT(((S$4-$D26)/VLOOKUP($C26,Opérations[],7,0))),$C26&lt;&gt;""),"S",""))),"")</f>
        <v/>
      </c>
      <c r="T26" s="68" t="str">
        <f ca="1">IFERROR(IF(AND(OR(WEEKDAY(S$4,2)&gt;5,S$4=Congés),OR(S26="x",S26="S")),S26,IF(T$4=$D26,"x",IF(AND(((T$4-$D26)/VLOOKUP($C26,Opérations[],7,0))=INT(((T$4-$D26)/VLOOKUP($C26,Opérations[],7,0))),$C26&lt;&gt;""),"S",""))),"")</f>
        <v/>
      </c>
      <c r="U26" s="68" t="str">
        <f ca="1">IFERROR(IF(AND(OR(WEEKDAY(T$4,2)&gt;5,T$4=Congés),OR(T26="x",T26="S")),T26,IF(U$4=$D26,"x",IF(AND(((U$4-$D26)/VLOOKUP($C26,Opérations[],7,0))=INT(((U$4-$D26)/VLOOKUP($C26,Opérations[],7,0))),$C26&lt;&gt;""),"S",""))),"")</f>
        <v/>
      </c>
      <c r="V26" s="68" t="str">
        <f ca="1">IFERROR(IF(AND(OR(WEEKDAY(U$4,2)&gt;5,U$4=Congés),OR(U26="x",U26="S")),U26,IF(V$4=$D26,"x",IF(AND(((V$4-$D26)/VLOOKUP($C26,Opérations[],7,0))=INT(((V$4-$D26)/VLOOKUP($C26,Opérations[],7,0))),$C26&lt;&gt;""),"S",""))),"")</f>
        <v/>
      </c>
      <c r="W26" s="68" t="str">
        <f ca="1">IFERROR(IF(AND(OR(WEEKDAY(V$4,2)&gt;5,V$4=Congés),OR(V26="x",V26="S")),V26,IF(W$4=$D26,"x",IF(AND(((W$4-$D26)/VLOOKUP($C26,Opérations[],7,0))=INT(((W$4-$D26)/VLOOKUP($C26,Opérations[],7,0))),$C26&lt;&gt;""),"S",""))),"")</f>
        <v/>
      </c>
      <c r="X26" s="68" t="str">
        <f ca="1">IFERROR(IF(AND(OR(WEEKDAY(W$4,2)&gt;5,W$4=Congés),OR(W26="x",W26="S")),W26,IF(X$4=$D26,"x",IF(AND(((X$4-$D26)/VLOOKUP($C26,Opérations[],7,0))=INT(((X$4-$D26)/VLOOKUP($C26,Opérations[],7,0))),$C26&lt;&gt;""),"S",""))),"")</f>
        <v/>
      </c>
      <c r="Y26" s="68" t="str">
        <f ca="1">IFERROR(IF(AND(OR(WEEKDAY(X$4,2)&gt;5,X$4=Congés),OR(X26="x",X26="S")),X26,IF(Y$4=$D26,"x",IF(AND(((Y$4-$D26)/VLOOKUP($C26,Opérations[],7,0))=INT(((Y$4-$D26)/VLOOKUP($C26,Opérations[],7,0))),$C26&lt;&gt;""),"S",""))),"")</f>
        <v/>
      </c>
      <c r="Z26" s="68" t="str">
        <f ca="1">IFERROR(IF(AND(OR(WEEKDAY(Y$4,2)&gt;5,Y$4=Congés),OR(Y26="x",Y26="S")),Y26,IF(Z$4=$D26,"x",IF(AND(((Z$4-$D26)/VLOOKUP($C26,Opérations[],7,0))=INT(((Z$4-$D26)/VLOOKUP($C26,Opérations[],7,0))),$C26&lt;&gt;""),"S",""))),"")</f>
        <v/>
      </c>
      <c r="AA26" s="68" t="str">
        <f ca="1">IFERROR(IF(AND(OR(WEEKDAY(Z$4,2)&gt;5,Z$4=Congés),OR(Z26="x",Z26="S")),Z26,IF(AA$4=$D26,"x",IF(AND(((AA$4-$D26)/VLOOKUP($C26,Opérations[],7,0))=INT(((AA$4-$D26)/VLOOKUP($C26,Opérations[],7,0))),$C26&lt;&gt;""),"S",""))),"")</f>
        <v/>
      </c>
      <c r="AB26" s="68" t="str">
        <f ca="1">IFERROR(IF(AND(OR(WEEKDAY(AA$4,2)&gt;5,AA$4=Congés),OR(AA26="x",AA26="S")),AA26,IF(AB$4=$D26,"x",IF(AND(((AB$4-$D26)/VLOOKUP($C26,Opérations[],7,0))=INT(((AB$4-$D26)/VLOOKUP($C26,Opérations[],7,0))),$C26&lt;&gt;""),"S",""))),"")</f>
        <v/>
      </c>
      <c r="AC26" s="68" t="str">
        <f ca="1">IFERROR(IF(AND(OR(WEEKDAY(AB$4,2)&gt;5,AB$4=Congés),OR(AB26="x",AB26="S")),AB26,IF(AC$4=$D26,"x",IF(AND(((AC$4-$D26)/VLOOKUP($C26,Opérations[],7,0))=INT(((AC$4-$D26)/VLOOKUP($C26,Opérations[],7,0))),$C26&lt;&gt;""),"S",""))),"")</f>
        <v/>
      </c>
      <c r="AD26" s="68" t="str">
        <f ca="1">IFERROR(IF(AND(OR(WEEKDAY(AC$4,2)&gt;5,AC$4=Congés),OR(AC26="x",AC26="S")),AC26,IF(AD$4=$D26,"x",IF(AND(((AD$4-$D26)/VLOOKUP($C26,Opérations[],7,0))=INT(((AD$4-$D26)/VLOOKUP($C26,Opérations[],7,0))),$C26&lt;&gt;""),"S",""))),"")</f>
        <v/>
      </c>
      <c r="AE26" s="68" t="str">
        <f ca="1">IFERROR(IF(AND(OR(WEEKDAY(AD$4,2)&gt;5,AD$4=Congés),OR(AD26="x",AD26="S")),AD26,IF(AE$4=$D26,"x",IF(AND(((AE$4-$D26)/VLOOKUP($C26,Opérations[],7,0))=INT(((AE$4-$D26)/VLOOKUP($C26,Opérations[],7,0))),$C26&lt;&gt;""),"S",""))),"")</f>
        <v/>
      </c>
      <c r="AF26" s="68" t="str">
        <f ca="1">IFERROR(IF(AND(OR(WEEKDAY(AE$4,2)&gt;5,AE$4=Congés),OR(AE26="x",AE26="S")),AE26,IF(AF$4=$D26,"x",IF(AND(((AF$4-$D26)/VLOOKUP($C26,Opérations[],7,0))=INT(((AF$4-$D26)/VLOOKUP($C26,Opérations[],7,0))),$C26&lt;&gt;""),"S",""))),"")</f>
        <v/>
      </c>
      <c r="AG26" s="68" t="str">
        <f ca="1">IFERROR(IF(AND(OR(WEEKDAY(AF$4,2)&gt;5,AF$4=Congés),OR(AF26="x",AF26="S")),AF26,IF(AG$4=$D26,"x",IF(AND(((AG$4-$D26)/VLOOKUP($C26,Opérations[],7,0))=INT(((AG$4-$D26)/VLOOKUP($C26,Opérations[],7,0))),$C26&lt;&gt;""),"S",""))),"")</f>
        <v/>
      </c>
      <c r="AH26" s="68" t="str">
        <f ca="1">IFERROR(IF(AND(OR(WEEKDAY(AG$4,2)&gt;5,AG$4=Congés),OR(AG26="x",AG26="S")),AG26,IF(AH$4=$D26,"x",IF(AND(((AH$4-$D26)/VLOOKUP($C26,Opérations[],7,0))=INT(((AH$4-$D26)/VLOOKUP($C26,Opérations[],7,0))),$C26&lt;&gt;""),"S",""))),"")</f>
        <v/>
      </c>
      <c r="AI26" s="68" t="str">
        <f ca="1">IFERROR(IF(AND(OR(WEEKDAY(AH$4,2)&gt;5,AH$4=Congés),OR(AH26="x",AH26="S")),AH26,IF(AI$4=$D26,"x",IF(AND(((AI$4-$D26)/VLOOKUP($C26,Opérations[],7,0))=INT(((AI$4-$D26)/VLOOKUP($C26,Opérations[],7,0))),$C26&lt;&gt;""),"S",""))),"")</f>
        <v/>
      </c>
      <c r="AJ26" s="68" t="str">
        <f ca="1">IFERROR(IF(AND(OR(WEEKDAY(AI$4,2)&gt;5,AI$4=Congés),OR(AI26="x",AI26="S")),AI26,IF(AJ$4=$D26,"x",IF(AND(((AJ$4-$D26)/VLOOKUP($C26,Opérations[],7,0))=INT(((AJ$4-$D26)/VLOOKUP($C26,Opérations[],7,0))),$C26&lt;&gt;""),"S",""))),"")</f>
        <v/>
      </c>
      <c r="AK26" s="68" t="str">
        <f ca="1">IFERROR(IF(AND(OR(WEEKDAY(AJ$4,2)&gt;5,AJ$4=Congés),OR(AJ26="x",AJ26="S")),AJ26,IF(AK$4=$D26,"x",IF(AND(((AK$4-$D26)/VLOOKUP($C26,Opérations[],7,0))=INT(((AK$4-$D26)/VLOOKUP($C26,Opérations[],7,0))),$C26&lt;&gt;""),"S",""))),"")</f>
        <v/>
      </c>
      <c r="AL26" s="68" t="str">
        <f ca="1">IFERROR(IF(AND(OR(WEEKDAY(AK$4,2)&gt;5,AK$4=Congés),OR(AK26="x",AK26="S")),AK26,IF(AL$4=$D26,"x",IF(AND(((AL$4-$D26)/VLOOKUP($C26,Opérations[],7,0))=INT(((AL$4-$D26)/VLOOKUP($C26,Opérations[],7,0))),$C26&lt;&gt;""),"S",""))),"")</f>
        <v/>
      </c>
      <c r="AM26" s="68" t="str">
        <f ca="1">IFERROR(IF(AND(OR(WEEKDAY(AL$4,2)&gt;5,AL$4=Congés),OR(AL26="x",AL26="S")),AL26,IF(AM$4=$D26,"x",IF(AND(((AM$4-$D26)/VLOOKUP($C26,Opérations[],7,0))=INT(((AM$4-$D26)/VLOOKUP($C26,Opérations[],7,0))),$C26&lt;&gt;""),"S",""))),"")</f>
        <v/>
      </c>
      <c r="AN26" s="68" t="str">
        <f ca="1">IFERROR(IF(AND(OR(WEEKDAY(AM$4,2)&gt;5,AM$4=Congés),OR(AM26="x",AM26="S")),AM26,IF(AN$4=$D26,"x",IF(AND(((AN$4-$D26)/VLOOKUP($C26,Opérations[],7,0))=INT(((AN$4-$D26)/VLOOKUP($C26,Opérations[],7,0))),$C26&lt;&gt;""),"S",""))),"")</f>
        <v/>
      </c>
      <c r="AO26" s="68" t="str">
        <f ca="1">IFERROR(IF(AND(OR(WEEKDAY(AN$4,2)&gt;5,AN$4=Congés),OR(AN26="x",AN26="S")),AN26,IF(AO$4=$D26,"x",IF(AND(((AO$4-$D26)/VLOOKUP($C26,Opérations[],7,0))=INT(((AO$4-$D26)/VLOOKUP($C26,Opérations[],7,0))),$C26&lt;&gt;""),"S",""))),"")</f>
        <v/>
      </c>
      <c r="AP26" s="68" t="str">
        <f ca="1">IFERROR(IF(AND(OR(WEEKDAY(AO$4,2)&gt;5,AO$4=Congés),OR(AO26="x",AO26="S")),AO26,IF(AP$4=$D26,"x",IF(AND(((AP$4-$D26)/VLOOKUP($C26,Opérations[],7,0))=INT(((AP$4-$D26)/VLOOKUP($C26,Opérations[],7,0))),$C26&lt;&gt;""),"S",""))),"")</f>
        <v/>
      </c>
      <c r="AQ26" s="68" t="str">
        <f ca="1">IFERROR(IF(AND(OR(WEEKDAY(AP$4,2)&gt;5,AP$4=Congés),OR(AP26="x",AP26="S")),AP26,IF(AQ$4=$D26,"x",IF(AND(((AQ$4-$D26)/VLOOKUP($C26,Opérations[],7,0))=INT(((AQ$4-$D26)/VLOOKUP($C26,Opérations[],7,0))),$C26&lt;&gt;""),"S",""))),"")</f>
        <v/>
      </c>
      <c r="AR26" s="68" t="str">
        <f ca="1">IFERROR(IF(AND(OR(WEEKDAY(AQ$4,2)&gt;5,AQ$4=Congés),OR(AQ26="x",AQ26="S")),AQ26,IF(AR$4=$D26,"x",IF(AND(((AR$4-$D26)/VLOOKUP($C26,Opérations[],7,0))=INT(((AR$4-$D26)/VLOOKUP($C26,Opérations[],7,0))),$C26&lt;&gt;""),"S",""))),"")</f>
        <v/>
      </c>
      <c r="AS26" s="68" t="str">
        <f ca="1">IFERROR(IF(AND(OR(WEEKDAY(AR$4,2)&gt;5,AR$4=Congés),OR(AR26="x",AR26="S")),AR26,IF(AS$4=$D26,"x",IF(AND(((AS$4-$D26)/VLOOKUP($C26,Opérations[],7,0))=INT(((AS$4-$D26)/VLOOKUP($C26,Opérations[],7,0))),$C26&lt;&gt;""),"S",""))),"")</f>
        <v/>
      </c>
      <c r="AT26" s="68" t="str">
        <f ca="1">IFERROR(IF(AND(OR(WEEKDAY(AS$4,2)&gt;5,AS$4=Congés),OR(AS26="x",AS26="S")),AS26,IF(AT$4=$D26,"x",IF(AND(((AT$4-$D26)/VLOOKUP($C26,Opérations[],7,0))=INT(((AT$4-$D26)/VLOOKUP($C26,Opérations[],7,0))),$C26&lt;&gt;""),"S",""))),"")</f>
        <v/>
      </c>
      <c r="AU26" s="68" t="str">
        <f ca="1">IFERROR(IF(AND(OR(WEEKDAY(AT$4,2)&gt;5,AT$4=Congés),OR(AT26="x",AT26="S")),AT26,IF(AU$4=$D26,"x",IF(AND(((AU$4-$D26)/VLOOKUP($C26,Opérations[],7,0))=INT(((AU$4-$D26)/VLOOKUP($C26,Opérations[],7,0))),$C26&lt;&gt;""),"S",""))),"")</f>
        <v/>
      </c>
      <c r="AV26" s="68" t="str">
        <f ca="1">IFERROR(IF(AND(OR(WEEKDAY(AU$4,2)&gt;5,AU$4=Congés),OR(AU26="x",AU26="S")),AU26,IF(AV$4=$D26,"x",IF(AND(((AV$4-$D26)/VLOOKUP($C26,Opérations[],7,0))=INT(((AV$4-$D26)/VLOOKUP($C26,Opérations[],7,0))),$C26&lt;&gt;""),"S",""))),"")</f>
        <v/>
      </c>
      <c r="AW26" s="68" t="str">
        <f ca="1">IFERROR(IF(AND(OR(WEEKDAY(AV$4,2)&gt;5,AV$4=Congés),OR(AV26="x",AV26="S")),AV26,IF(AW$4=$D26,"x",IF(AND(((AW$4-$D26)/VLOOKUP($C26,Opérations[],7,0))=INT(((AW$4-$D26)/VLOOKUP($C26,Opérations[],7,0))),$C26&lt;&gt;""),"S",""))),"")</f>
        <v/>
      </c>
      <c r="AX26" s="68" t="str">
        <f ca="1">IFERROR(IF(AND(OR(WEEKDAY(AW$4,2)&gt;5,AW$4=Congés),OR(AW26="x",AW26="S")),AW26,IF(AX$4=$D26,"x",IF(AND(((AX$4-$D26)/VLOOKUP($C26,Opérations[],7,0))=INT(((AX$4-$D26)/VLOOKUP($C26,Opérations[],7,0))),$C26&lt;&gt;""),"S",""))),"")</f>
        <v/>
      </c>
      <c r="AY26" s="68" t="str">
        <f ca="1">IFERROR(IF(AND(OR(WEEKDAY(AX$4,2)&gt;5,AX$4=Congés),OR(AX26="x",AX26="S")),AX26,IF(AY$4=$D26,"x",IF(AND(((AY$4-$D26)/VLOOKUP($C26,Opérations[],7,0))=INT(((AY$4-$D26)/VLOOKUP($C26,Opérations[],7,0))),$C26&lt;&gt;""),"S",""))),"")</f>
        <v/>
      </c>
      <c r="AZ26" s="68" t="str">
        <f ca="1">IFERROR(IF(AND(OR(WEEKDAY(AY$4,2)&gt;5,AY$4=Congés),OR(AY26="x",AY26="S")),AY26,IF(AZ$4=$D26,"x",IF(AND(((AZ$4-$D26)/VLOOKUP($C26,Opérations[],7,0))=INT(((AZ$4-$D26)/VLOOKUP($C26,Opérations[],7,0))),$C26&lt;&gt;""),"S",""))),"")</f>
        <v/>
      </c>
      <c r="BA26" s="68" t="str">
        <f ca="1">IFERROR(IF(AND(OR(WEEKDAY(AZ$4,2)&gt;5,AZ$4=Congés),OR(AZ26="x",AZ26="S")),AZ26,IF(BA$4=$D26,"x",IF(AND(((BA$4-$D26)/VLOOKUP($C26,Opérations[],7,0))=INT(((BA$4-$D26)/VLOOKUP($C26,Opérations[],7,0))),$C26&lt;&gt;""),"S",""))),"")</f>
        <v/>
      </c>
      <c r="BB26" s="68" t="str">
        <f ca="1">IFERROR(IF(AND(OR(WEEKDAY(BA$4,2)&gt;5,BA$4=Congés),OR(BA26="x",BA26="S")),BA26,IF(BB$4=$D26,"x",IF(AND(((BB$4-$D26)/VLOOKUP($C26,Opérations[],7,0))=INT(((BB$4-$D26)/VLOOKUP($C26,Opérations[],7,0))),$C26&lt;&gt;""),"S",""))),"")</f>
        <v/>
      </c>
      <c r="BC26" s="68" t="str">
        <f ca="1">IFERROR(IF(AND(OR(WEEKDAY(BB$4,2)&gt;5,BB$4=Congés),OR(BB26="x",BB26="S")),BB26,IF(BC$4=$D26,"x",IF(AND(((BC$4-$D26)/VLOOKUP($C26,Opérations[],7,0))=INT(((BC$4-$D26)/VLOOKUP($C26,Opérations[],7,0))),$C26&lt;&gt;""),"S",""))),"")</f>
        <v/>
      </c>
      <c r="BD26" s="68" t="str">
        <f ca="1">IFERROR(IF(AND(OR(WEEKDAY(BC$4,2)&gt;5,BC$4=Congés),OR(BC26="x",BC26="S")),BC26,IF(BD$4=$D26,"x",IF(AND(((BD$4-$D26)/VLOOKUP($C26,Opérations[],7,0))=INT(((BD$4-$D26)/VLOOKUP($C26,Opérations[],7,0))),$C26&lt;&gt;""),"S",""))),"")</f>
        <v/>
      </c>
    </row>
    <row r="27" spans="1:56" x14ac:dyDescent="0.25">
      <c r="A27" s="44"/>
      <c r="B27" s="44"/>
      <c r="C27" s="57" t="s">
        <v>44</v>
      </c>
      <c r="D27" s="33">
        <f>IF(ISBLANK(C27),"",VLOOKUP(C27,Opérations[],2,0))</f>
        <v>0</v>
      </c>
      <c r="F27" s="33"/>
      <c r="G27" s="68" t="str">
        <f ca="1">IFERROR(IF(AND(OR(WEEKDAY(F$4,2)&gt;5,F$4=Congés),OR(F27="x",F27="S")),F27,IF(G$4=$D27,"x",IF(AND(((G$4-$D27)/VLOOKUP($C27,Opérations[],7,0))=INT(((G$4-$D27)/VLOOKUP($C27,Opérations[],7,0))),$C27&lt;&gt;""),"S",""))),"")</f>
        <v/>
      </c>
      <c r="H27" s="68" t="str">
        <f ca="1">IFERROR(IF(AND(OR(WEEKDAY(G$4,2)&gt;5,G$4=Congés),OR(G27="x",G27="S")),G27,IF(H$4=$D27,"x",IF(AND(((H$4-$D27)/VLOOKUP($C27,Opérations[],7,0))=INT(((H$4-$D27)/VLOOKUP($C27,Opérations[],7,0))),$C27&lt;&gt;""),"S",""))),"")</f>
        <v/>
      </c>
      <c r="I27" s="68" t="str">
        <f ca="1">IFERROR(IF(AND(OR(WEEKDAY(H$4,2)&gt;5,H$4=Congés),OR(H27="x",H27="S")),H27,IF(I$4=$D27,"x",IF(AND(((I$4-$D27)/VLOOKUP($C27,Opérations[],7,0))=INT(((I$4-$D27)/VLOOKUP($C27,Opérations[],7,0))),$C27&lt;&gt;""),"S",""))),"")</f>
        <v/>
      </c>
      <c r="J27" s="68" t="str">
        <f ca="1">IFERROR(IF(AND(OR(WEEKDAY(I$4,2)&gt;5,I$4=Congés),OR(I27="x",I27="S")),I27,IF(J$4=$D27,"x",IF(AND(((J$4-$D27)/VLOOKUP($C27,Opérations[],7,0))=INT(((J$4-$D27)/VLOOKUP($C27,Opérations[],7,0))),$C27&lt;&gt;""),"S",""))),"")</f>
        <v/>
      </c>
      <c r="K27" s="68" t="str">
        <f ca="1">IFERROR(IF(AND(OR(WEEKDAY(J$4,2)&gt;5,J$4=Congés),OR(J27="x",J27="S")),J27,IF(K$4=$D27,"x",IF(AND(((K$4-$D27)/VLOOKUP($C27,Opérations[],7,0))=INT(((K$4-$D27)/VLOOKUP($C27,Opérations[],7,0))),$C27&lt;&gt;""),"S",""))),"")</f>
        <v/>
      </c>
      <c r="L27" s="68" t="str">
        <f ca="1">IFERROR(IF(AND(OR(WEEKDAY(K$4,2)&gt;5,K$4=Congés),OR(K27="x",K27="S")),K27,IF(L$4=$D27,"x",IF(AND(((L$4-$D27)/VLOOKUP($C27,Opérations[],7,0))=INT(((L$4-$D27)/VLOOKUP($C27,Opérations[],7,0))),$C27&lt;&gt;""),"S",""))),"")</f>
        <v/>
      </c>
      <c r="M27" s="68" t="str">
        <f ca="1">IFERROR(IF(AND(OR(WEEKDAY(L$4,2)&gt;5,L$4=Congés),OR(L27="x",L27="S")),L27,IF(M$4=$D27,"x",IF(AND(((M$4-$D27)/VLOOKUP($C27,Opérations[],7,0))=INT(((M$4-$D27)/VLOOKUP($C27,Opérations[],7,0))),$C27&lt;&gt;""),"S",""))),"")</f>
        <v/>
      </c>
      <c r="N27" s="68" t="str">
        <f ca="1">IFERROR(IF(AND(OR(WEEKDAY(M$4,2)&gt;5,M$4=Congés),OR(M27="x",M27="S")),M27,IF(N$4=$D27,"x",IF(AND(((N$4-$D27)/VLOOKUP($C27,Opérations[],7,0))=INT(((N$4-$D27)/VLOOKUP($C27,Opérations[],7,0))),$C27&lt;&gt;""),"S",""))),"")</f>
        <v/>
      </c>
      <c r="O27" s="68" t="str">
        <f ca="1">IFERROR(IF(AND(OR(WEEKDAY(N$4,2)&gt;5,N$4=Congés),OR(N27="x",N27="S")),N27,IF(O$4=$D27,"x",IF(AND(((O$4-$D27)/VLOOKUP($C27,Opérations[],7,0))=INT(((O$4-$D27)/VLOOKUP($C27,Opérations[],7,0))),$C27&lt;&gt;""),"S",""))),"")</f>
        <v/>
      </c>
      <c r="P27" s="68" t="str">
        <f ca="1">IFERROR(IF(AND(OR(WEEKDAY(O$4,2)&gt;5,O$4=Congés),OR(O27="x",O27="S")),O27,IF(P$4=$D27,"x",IF(AND(((P$4-$D27)/VLOOKUP($C27,Opérations[],7,0))=INT(((P$4-$D27)/VLOOKUP($C27,Opérations[],7,0))),$C27&lt;&gt;""),"S",""))),"")</f>
        <v/>
      </c>
      <c r="Q27" s="68" t="str">
        <f ca="1">IFERROR(IF(AND(OR(WEEKDAY(P$4,2)&gt;5,P$4=Congés),OR(P27="x",P27="S")),P27,IF(Q$4=$D27,"x",IF(AND(((Q$4-$D27)/VLOOKUP($C27,Opérations[],7,0))=INT(((Q$4-$D27)/VLOOKUP($C27,Opérations[],7,0))),$C27&lt;&gt;""),"S",""))),"")</f>
        <v/>
      </c>
      <c r="R27" s="68" t="str">
        <f ca="1">IFERROR(IF(AND(OR(WEEKDAY(Q$4,2)&gt;5,Q$4=Congés),OR(Q27="x",Q27="S")),Q27,IF(R$4=$D27,"x",IF(AND(((R$4-$D27)/VLOOKUP($C27,Opérations[],7,0))=INT(((R$4-$D27)/VLOOKUP($C27,Opérations[],7,0))),$C27&lt;&gt;""),"S",""))),"")</f>
        <v/>
      </c>
      <c r="S27" s="68" t="str">
        <f ca="1">IFERROR(IF(AND(OR(WEEKDAY(R$4,2)&gt;5,R$4=Congés),OR(R27="x",R27="S")),R27,IF(S$4=$D27,"x",IF(AND(((S$4-$D27)/VLOOKUP($C27,Opérations[],7,0))=INT(((S$4-$D27)/VLOOKUP($C27,Opérations[],7,0))),$C27&lt;&gt;""),"S",""))),"")</f>
        <v/>
      </c>
      <c r="T27" s="68" t="str">
        <f ca="1">IFERROR(IF(AND(OR(WEEKDAY(S$4,2)&gt;5,S$4=Congés),OR(S27="x",S27="S")),S27,IF(T$4=$D27,"x",IF(AND(((T$4-$D27)/VLOOKUP($C27,Opérations[],7,0))=INT(((T$4-$D27)/VLOOKUP($C27,Opérations[],7,0))),$C27&lt;&gt;""),"S",""))),"")</f>
        <v/>
      </c>
      <c r="U27" s="68" t="str">
        <f ca="1">IFERROR(IF(AND(OR(WEEKDAY(T$4,2)&gt;5,T$4=Congés),OR(T27="x",T27="S")),T27,IF(U$4=$D27,"x",IF(AND(((U$4-$D27)/VLOOKUP($C27,Opérations[],7,0))=INT(((U$4-$D27)/VLOOKUP($C27,Opérations[],7,0))),$C27&lt;&gt;""),"S",""))),"")</f>
        <v/>
      </c>
      <c r="V27" s="68" t="str">
        <f ca="1">IFERROR(IF(AND(OR(WEEKDAY(U$4,2)&gt;5,U$4=Congés),OR(U27="x",U27="S")),U27,IF(V$4=$D27,"x",IF(AND(((V$4-$D27)/VLOOKUP($C27,Opérations[],7,0))=INT(((V$4-$D27)/VLOOKUP($C27,Opérations[],7,0))),$C27&lt;&gt;""),"S",""))),"")</f>
        <v/>
      </c>
      <c r="W27" s="68" t="str">
        <f ca="1">IFERROR(IF(AND(OR(WEEKDAY(V$4,2)&gt;5,V$4=Congés),OR(V27="x",V27="S")),V27,IF(W$4=$D27,"x",IF(AND(((W$4-$D27)/VLOOKUP($C27,Opérations[],7,0))=INT(((W$4-$D27)/VLOOKUP($C27,Opérations[],7,0))),$C27&lt;&gt;""),"S",""))),"")</f>
        <v/>
      </c>
      <c r="X27" s="68" t="str">
        <f ca="1">IFERROR(IF(AND(OR(WEEKDAY(W$4,2)&gt;5,W$4=Congés),OR(W27="x",W27="S")),W27,IF(X$4=$D27,"x",IF(AND(((X$4-$D27)/VLOOKUP($C27,Opérations[],7,0))=INT(((X$4-$D27)/VLOOKUP($C27,Opérations[],7,0))),$C27&lt;&gt;""),"S",""))),"")</f>
        <v/>
      </c>
      <c r="Y27" s="68" t="str">
        <f ca="1">IFERROR(IF(AND(OR(WEEKDAY(X$4,2)&gt;5,X$4=Congés),OR(X27="x",X27="S")),X27,IF(Y$4=$D27,"x",IF(AND(((Y$4-$D27)/VLOOKUP($C27,Opérations[],7,0))=INT(((Y$4-$D27)/VLOOKUP($C27,Opérations[],7,0))),$C27&lt;&gt;""),"S",""))),"")</f>
        <v/>
      </c>
      <c r="Z27" s="68" t="str">
        <f ca="1">IFERROR(IF(AND(OR(WEEKDAY(Y$4,2)&gt;5,Y$4=Congés),OR(Y27="x",Y27="S")),Y27,IF(Z$4=$D27,"x",IF(AND(((Z$4-$D27)/VLOOKUP($C27,Opérations[],7,0))=INT(((Z$4-$D27)/VLOOKUP($C27,Opérations[],7,0))),$C27&lt;&gt;""),"S",""))),"")</f>
        <v/>
      </c>
      <c r="AA27" s="68" t="str">
        <f ca="1">IFERROR(IF(AND(OR(WEEKDAY(Z$4,2)&gt;5,Z$4=Congés),OR(Z27="x",Z27="S")),Z27,IF(AA$4=$D27,"x",IF(AND(((AA$4-$D27)/VLOOKUP($C27,Opérations[],7,0))=INT(((AA$4-$D27)/VLOOKUP($C27,Opérations[],7,0))),$C27&lt;&gt;""),"S",""))),"")</f>
        <v/>
      </c>
      <c r="AB27" s="68" t="str">
        <f ca="1">IFERROR(IF(AND(OR(WEEKDAY(AA$4,2)&gt;5,AA$4=Congés),OR(AA27="x",AA27="S")),AA27,IF(AB$4=$D27,"x",IF(AND(((AB$4-$D27)/VLOOKUP($C27,Opérations[],7,0))=INT(((AB$4-$D27)/VLOOKUP($C27,Opérations[],7,0))),$C27&lt;&gt;""),"S",""))),"")</f>
        <v/>
      </c>
      <c r="AC27" s="68" t="str">
        <f ca="1">IFERROR(IF(AND(OR(WEEKDAY(AB$4,2)&gt;5,AB$4=Congés),OR(AB27="x",AB27="S")),AB27,IF(AC$4=$D27,"x",IF(AND(((AC$4-$D27)/VLOOKUP($C27,Opérations[],7,0))=INT(((AC$4-$D27)/VLOOKUP($C27,Opérations[],7,0))),$C27&lt;&gt;""),"S",""))),"")</f>
        <v/>
      </c>
      <c r="AD27" s="68" t="str">
        <f ca="1">IFERROR(IF(AND(OR(WEEKDAY(AC$4,2)&gt;5,AC$4=Congés),OR(AC27="x",AC27="S")),AC27,IF(AD$4=$D27,"x",IF(AND(((AD$4-$D27)/VLOOKUP($C27,Opérations[],7,0))=INT(((AD$4-$D27)/VLOOKUP($C27,Opérations[],7,0))),$C27&lt;&gt;""),"S",""))),"")</f>
        <v/>
      </c>
      <c r="AE27" s="68" t="str">
        <f ca="1">IFERROR(IF(AND(OR(WEEKDAY(AD$4,2)&gt;5,AD$4=Congés),OR(AD27="x",AD27="S")),AD27,IF(AE$4=$D27,"x",IF(AND(((AE$4-$D27)/VLOOKUP($C27,Opérations[],7,0))=INT(((AE$4-$D27)/VLOOKUP($C27,Opérations[],7,0))),$C27&lt;&gt;""),"S",""))),"")</f>
        <v/>
      </c>
      <c r="AF27" s="68" t="str">
        <f ca="1">IFERROR(IF(AND(OR(WEEKDAY(AE$4,2)&gt;5,AE$4=Congés),OR(AE27="x",AE27="S")),AE27,IF(AF$4=$D27,"x",IF(AND(((AF$4-$D27)/VLOOKUP($C27,Opérations[],7,0))=INT(((AF$4-$D27)/VLOOKUP($C27,Opérations[],7,0))),$C27&lt;&gt;""),"S",""))),"")</f>
        <v/>
      </c>
      <c r="AG27" s="68" t="str">
        <f ca="1">IFERROR(IF(AND(OR(WEEKDAY(AF$4,2)&gt;5,AF$4=Congés),OR(AF27="x",AF27="S")),AF27,IF(AG$4=$D27,"x",IF(AND(((AG$4-$D27)/VLOOKUP($C27,Opérations[],7,0))=INT(((AG$4-$D27)/VLOOKUP($C27,Opérations[],7,0))),$C27&lt;&gt;""),"S",""))),"")</f>
        <v/>
      </c>
      <c r="AH27" s="68" t="str">
        <f ca="1">IFERROR(IF(AND(OR(WEEKDAY(AG$4,2)&gt;5,AG$4=Congés),OR(AG27="x",AG27="S")),AG27,IF(AH$4=$D27,"x",IF(AND(((AH$4-$D27)/VLOOKUP($C27,Opérations[],7,0))=INT(((AH$4-$D27)/VLOOKUP($C27,Opérations[],7,0))),$C27&lt;&gt;""),"S",""))),"")</f>
        <v/>
      </c>
      <c r="AI27" s="68" t="str">
        <f ca="1">IFERROR(IF(AND(OR(WEEKDAY(AH$4,2)&gt;5,AH$4=Congés),OR(AH27="x",AH27="S")),AH27,IF(AI$4=$D27,"x",IF(AND(((AI$4-$D27)/VLOOKUP($C27,Opérations[],7,0))=INT(((AI$4-$D27)/VLOOKUP($C27,Opérations[],7,0))),$C27&lt;&gt;""),"S",""))),"")</f>
        <v/>
      </c>
      <c r="AJ27" s="68" t="str">
        <f ca="1">IFERROR(IF(AND(OR(WEEKDAY(AI$4,2)&gt;5,AI$4=Congés),OR(AI27="x",AI27="S")),AI27,IF(AJ$4=$D27,"x",IF(AND(((AJ$4-$D27)/VLOOKUP($C27,Opérations[],7,0))=INT(((AJ$4-$D27)/VLOOKUP($C27,Opérations[],7,0))),$C27&lt;&gt;""),"S",""))),"")</f>
        <v/>
      </c>
      <c r="AK27" s="68" t="str">
        <f ca="1">IFERROR(IF(AND(OR(WEEKDAY(AJ$4,2)&gt;5,AJ$4=Congés),OR(AJ27="x",AJ27="S")),AJ27,IF(AK$4=$D27,"x",IF(AND(((AK$4-$D27)/VLOOKUP($C27,Opérations[],7,0))=INT(((AK$4-$D27)/VLOOKUP($C27,Opérations[],7,0))),$C27&lt;&gt;""),"S",""))),"")</f>
        <v/>
      </c>
      <c r="AL27" s="68" t="str">
        <f ca="1">IFERROR(IF(AND(OR(WEEKDAY(AK$4,2)&gt;5,AK$4=Congés),OR(AK27="x",AK27="S")),AK27,IF(AL$4=$D27,"x",IF(AND(((AL$4-$D27)/VLOOKUP($C27,Opérations[],7,0))=INT(((AL$4-$D27)/VLOOKUP($C27,Opérations[],7,0))),$C27&lt;&gt;""),"S",""))),"")</f>
        <v/>
      </c>
      <c r="AM27" s="68" t="str">
        <f ca="1">IFERROR(IF(AND(OR(WEEKDAY(AL$4,2)&gt;5,AL$4=Congés),OR(AL27="x",AL27="S")),AL27,IF(AM$4=$D27,"x",IF(AND(((AM$4-$D27)/VLOOKUP($C27,Opérations[],7,0))=INT(((AM$4-$D27)/VLOOKUP($C27,Opérations[],7,0))),$C27&lt;&gt;""),"S",""))),"")</f>
        <v/>
      </c>
      <c r="AN27" s="68" t="str">
        <f ca="1">IFERROR(IF(AND(OR(WEEKDAY(AM$4,2)&gt;5,AM$4=Congés),OR(AM27="x",AM27="S")),AM27,IF(AN$4=$D27,"x",IF(AND(((AN$4-$D27)/VLOOKUP($C27,Opérations[],7,0))=INT(((AN$4-$D27)/VLOOKUP($C27,Opérations[],7,0))),$C27&lt;&gt;""),"S",""))),"")</f>
        <v/>
      </c>
      <c r="AO27" s="68" t="str">
        <f ca="1">IFERROR(IF(AND(OR(WEEKDAY(AN$4,2)&gt;5,AN$4=Congés),OR(AN27="x",AN27="S")),AN27,IF(AO$4=$D27,"x",IF(AND(((AO$4-$D27)/VLOOKUP($C27,Opérations[],7,0))=INT(((AO$4-$D27)/VLOOKUP($C27,Opérations[],7,0))),$C27&lt;&gt;""),"S",""))),"")</f>
        <v/>
      </c>
      <c r="AP27" s="68" t="str">
        <f ca="1">IFERROR(IF(AND(OR(WEEKDAY(AO$4,2)&gt;5,AO$4=Congés),OR(AO27="x",AO27="S")),AO27,IF(AP$4=$D27,"x",IF(AND(((AP$4-$D27)/VLOOKUP($C27,Opérations[],7,0))=INT(((AP$4-$D27)/VLOOKUP($C27,Opérations[],7,0))),$C27&lt;&gt;""),"S",""))),"")</f>
        <v/>
      </c>
      <c r="AQ27" s="68" t="str">
        <f ca="1">IFERROR(IF(AND(OR(WEEKDAY(AP$4,2)&gt;5,AP$4=Congés),OR(AP27="x",AP27="S")),AP27,IF(AQ$4=$D27,"x",IF(AND(((AQ$4-$D27)/VLOOKUP($C27,Opérations[],7,0))=INT(((AQ$4-$D27)/VLOOKUP($C27,Opérations[],7,0))),$C27&lt;&gt;""),"S",""))),"")</f>
        <v/>
      </c>
      <c r="AR27" s="68" t="str">
        <f ca="1">IFERROR(IF(AND(OR(WEEKDAY(AQ$4,2)&gt;5,AQ$4=Congés),OR(AQ27="x",AQ27="S")),AQ27,IF(AR$4=$D27,"x",IF(AND(((AR$4-$D27)/VLOOKUP($C27,Opérations[],7,0))=INT(((AR$4-$D27)/VLOOKUP($C27,Opérations[],7,0))),$C27&lt;&gt;""),"S",""))),"")</f>
        <v/>
      </c>
      <c r="AS27" s="68" t="str">
        <f ca="1">IFERROR(IF(AND(OR(WEEKDAY(AR$4,2)&gt;5,AR$4=Congés),OR(AR27="x",AR27="S")),AR27,IF(AS$4=$D27,"x",IF(AND(((AS$4-$D27)/VLOOKUP($C27,Opérations[],7,0))=INT(((AS$4-$D27)/VLOOKUP($C27,Opérations[],7,0))),$C27&lt;&gt;""),"S",""))),"")</f>
        <v/>
      </c>
      <c r="AT27" s="68" t="str">
        <f ca="1">IFERROR(IF(AND(OR(WEEKDAY(AS$4,2)&gt;5,AS$4=Congés),OR(AS27="x",AS27="S")),AS27,IF(AT$4=$D27,"x",IF(AND(((AT$4-$D27)/VLOOKUP($C27,Opérations[],7,0))=INT(((AT$4-$D27)/VLOOKUP($C27,Opérations[],7,0))),$C27&lt;&gt;""),"S",""))),"")</f>
        <v/>
      </c>
      <c r="AU27" s="68" t="str">
        <f ca="1">IFERROR(IF(AND(OR(WEEKDAY(AT$4,2)&gt;5,AT$4=Congés),OR(AT27="x",AT27="S")),AT27,IF(AU$4=$D27,"x",IF(AND(((AU$4-$D27)/VLOOKUP($C27,Opérations[],7,0))=INT(((AU$4-$D27)/VLOOKUP($C27,Opérations[],7,0))),$C27&lt;&gt;""),"S",""))),"")</f>
        <v/>
      </c>
      <c r="AV27" s="68" t="str">
        <f ca="1">IFERROR(IF(AND(OR(WEEKDAY(AU$4,2)&gt;5,AU$4=Congés),OR(AU27="x",AU27="S")),AU27,IF(AV$4=$D27,"x",IF(AND(((AV$4-$D27)/VLOOKUP($C27,Opérations[],7,0))=INT(((AV$4-$D27)/VLOOKUP($C27,Opérations[],7,0))),$C27&lt;&gt;""),"S",""))),"")</f>
        <v/>
      </c>
      <c r="AW27" s="68" t="str">
        <f ca="1">IFERROR(IF(AND(OR(WEEKDAY(AV$4,2)&gt;5,AV$4=Congés),OR(AV27="x",AV27="S")),AV27,IF(AW$4=$D27,"x",IF(AND(((AW$4-$D27)/VLOOKUP($C27,Opérations[],7,0))=INT(((AW$4-$D27)/VLOOKUP($C27,Opérations[],7,0))),$C27&lt;&gt;""),"S",""))),"")</f>
        <v/>
      </c>
      <c r="AX27" s="68" t="str">
        <f ca="1">IFERROR(IF(AND(OR(WEEKDAY(AW$4,2)&gt;5,AW$4=Congés),OR(AW27="x",AW27="S")),AW27,IF(AX$4=$D27,"x",IF(AND(((AX$4-$D27)/VLOOKUP($C27,Opérations[],7,0))=INT(((AX$4-$D27)/VLOOKUP($C27,Opérations[],7,0))),$C27&lt;&gt;""),"S",""))),"")</f>
        <v/>
      </c>
      <c r="AY27" s="68" t="str">
        <f ca="1">IFERROR(IF(AND(OR(WEEKDAY(AX$4,2)&gt;5,AX$4=Congés),OR(AX27="x",AX27="S")),AX27,IF(AY$4=$D27,"x",IF(AND(((AY$4-$D27)/VLOOKUP($C27,Opérations[],7,0))=INT(((AY$4-$D27)/VLOOKUP($C27,Opérations[],7,0))),$C27&lt;&gt;""),"S",""))),"")</f>
        <v/>
      </c>
      <c r="AZ27" s="68" t="str">
        <f ca="1">IFERROR(IF(AND(OR(WEEKDAY(AY$4,2)&gt;5,AY$4=Congés),OR(AY27="x",AY27="S")),AY27,IF(AZ$4=$D27,"x",IF(AND(((AZ$4-$D27)/VLOOKUP($C27,Opérations[],7,0))=INT(((AZ$4-$D27)/VLOOKUP($C27,Opérations[],7,0))),$C27&lt;&gt;""),"S",""))),"")</f>
        <v/>
      </c>
      <c r="BA27" s="68" t="str">
        <f ca="1">IFERROR(IF(AND(OR(WEEKDAY(AZ$4,2)&gt;5,AZ$4=Congés),OR(AZ27="x",AZ27="S")),AZ27,IF(BA$4=$D27,"x",IF(AND(((BA$4-$D27)/VLOOKUP($C27,Opérations[],7,0))=INT(((BA$4-$D27)/VLOOKUP($C27,Opérations[],7,0))),$C27&lt;&gt;""),"S",""))),"")</f>
        <v/>
      </c>
      <c r="BB27" s="68" t="str">
        <f ca="1">IFERROR(IF(AND(OR(WEEKDAY(BA$4,2)&gt;5,BA$4=Congés),OR(BA27="x",BA27="S")),BA27,IF(BB$4=$D27,"x",IF(AND(((BB$4-$D27)/VLOOKUP($C27,Opérations[],7,0))=INT(((BB$4-$D27)/VLOOKUP($C27,Opérations[],7,0))),$C27&lt;&gt;""),"S",""))),"")</f>
        <v/>
      </c>
      <c r="BC27" s="68" t="str">
        <f ca="1">IFERROR(IF(AND(OR(WEEKDAY(BB$4,2)&gt;5,BB$4=Congés),OR(BB27="x",BB27="S")),BB27,IF(BC$4=$D27,"x",IF(AND(((BC$4-$D27)/VLOOKUP($C27,Opérations[],7,0))=INT(((BC$4-$D27)/VLOOKUP($C27,Opérations[],7,0))),$C27&lt;&gt;""),"S",""))),"")</f>
        <v/>
      </c>
      <c r="BD27" s="68" t="str">
        <f ca="1">IFERROR(IF(AND(OR(WEEKDAY(BC$4,2)&gt;5,BC$4=Congés),OR(BC27="x",BC27="S")),BC27,IF(BD$4=$D27,"x",IF(AND(((BD$4-$D27)/VLOOKUP($C27,Opérations[],7,0))=INT(((BD$4-$D27)/VLOOKUP($C27,Opérations[],7,0))),$C27&lt;&gt;""),"S",""))),"")</f>
        <v/>
      </c>
    </row>
    <row r="28" spans="1:56" x14ac:dyDescent="0.25">
      <c r="A28" s="44"/>
      <c r="B28" s="44"/>
      <c r="C28" s="53" t="s">
        <v>41</v>
      </c>
      <c r="D28" s="33">
        <f>IF(ISBLANK(C28),"",VLOOKUP(C28,Opérations[],2,0))</f>
        <v>0</v>
      </c>
      <c r="F28" s="33"/>
      <c r="G28" s="68" t="str">
        <f ca="1">IFERROR(IF(AND(OR(WEEKDAY(F$4,2)&gt;5,F$4=Congés),OR(F28="x",F28="S")),F28,IF(G$4=$D28,"x",IF(AND(((G$4-$D28)/VLOOKUP($C28,Opérations[],7,0))=INT(((G$4-$D28)/VLOOKUP($C28,Opérations[],7,0))),$C28&lt;&gt;""),"S",""))),"")</f>
        <v/>
      </c>
      <c r="H28" s="68" t="str">
        <f ca="1">IFERROR(IF(AND(OR(WEEKDAY(G$4,2)&gt;5,G$4=Congés),OR(G28="x",G28="S")),G28,IF(H$4=$D28,"x",IF(AND(((H$4-$D28)/VLOOKUP($C28,Opérations[],7,0))=INT(((H$4-$D28)/VLOOKUP($C28,Opérations[],7,0))),$C28&lt;&gt;""),"S",""))),"")</f>
        <v/>
      </c>
      <c r="I28" s="68" t="str">
        <f ca="1">IFERROR(IF(AND(OR(WEEKDAY(H$4,2)&gt;5,H$4=Congés),OR(H28="x",H28="S")),H28,IF(I$4=$D28,"x",IF(AND(((I$4-$D28)/VLOOKUP($C28,Opérations[],7,0))=INT(((I$4-$D28)/VLOOKUP($C28,Opérations[],7,0))),$C28&lt;&gt;""),"S",""))),"")</f>
        <v/>
      </c>
      <c r="J28" s="68" t="str">
        <f ca="1">IFERROR(IF(AND(OR(WEEKDAY(I$4,2)&gt;5,I$4=Congés),OR(I28="x",I28="S")),I28,IF(J$4=$D28,"x",IF(AND(((J$4-$D28)/VLOOKUP($C28,Opérations[],7,0))=INT(((J$4-$D28)/VLOOKUP($C28,Opérations[],7,0))),$C28&lt;&gt;""),"S",""))),"")</f>
        <v/>
      </c>
      <c r="K28" s="68" t="str">
        <f ca="1">IFERROR(IF(AND(OR(WEEKDAY(J$4,2)&gt;5,J$4=Congés),OR(J28="x",J28="S")),J28,IF(K$4=$D28,"x",IF(AND(((K$4-$D28)/VLOOKUP($C28,Opérations[],7,0))=INT(((K$4-$D28)/VLOOKUP($C28,Opérations[],7,0))),$C28&lt;&gt;""),"S",""))),"")</f>
        <v/>
      </c>
      <c r="L28" s="68" t="str">
        <f ca="1">IFERROR(IF(AND(OR(WEEKDAY(K$4,2)&gt;5,K$4=Congés),OR(K28="x",K28="S")),K28,IF(L$4=$D28,"x",IF(AND(((L$4-$D28)/VLOOKUP($C28,Opérations[],7,0))=INT(((L$4-$D28)/VLOOKUP($C28,Opérations[],7,0))),$C28&lt;&gt;""),"S",""))),"")</f>
        <v/>
      </c>
      <c r="M28" s="68" t="str">
        <f ca="1">IFERROR(IF(AND(OR(WEEKDAY(L$4,2)&gt;5,L$4=Congés),OR(L28="x",L28="S")),L28,IF(M$4=$D28,"x",IF(AND(((M$4-$D28)/VLOOKUP($C28,Opérations[],7,0))=INT(((M$4-$D28)/VLOOKUP($C28,Opérations[],7,0))),$C28&lt;&gt;""),"S",""))),"")</f>
        <v/>
      </c>
      <c r="N28" s="68" t="str">
        <f ca="1">IFERROR(IF(AND(OR(WEEKDAY(M$4,2)&gt;5,M$4=Congés),OR(M28="x",M28="S")),M28,IF(N$4=$D28,"x",IF(AND(((N$4-$D28)/VLOOKUP($C28,Opérations[],7,0))=INT(((N$4-$D28)/VLOOKUP($C28,Opérations[],7,0))),$C28&lt;&gt;""),"S",""))),"")</f>
        <v/>
      </c>
      <c r="O28" s="68" t="str">
        <f ca="1">IFERROR(IF(AND(OR(WEEKDAY(N$4,2)&gt;5,N$4=Congés),OR(N28="x",N28="S")),N28,IF(O$4=$D28,"x",IF(AND(((O$4-$D28)/VLOOKUP($C28,Opérations[],7,0))=INT(((O$4-$D28)/VLOOKUP($C28,Opérations[],7,0))),$C28&lt;&gt;""),"S",""))),"")</f>
        <v/>
      </c>
      <c r="P28" s="68" t="str">
        <f ca="1">IFERROR(IF(AND(OR(WEEKDAY(O$4,2)&gt;5,O$4=Congés),OR(O28="x",O28="S")),O28,IF(P$4=$D28,"x",IF(AND(((P$4-$D28)/VLOOKUP($C28,Opérations[],7,0))=INT(((P$4-$D28)/VLOOKUP($C28,Opérations[],7,0))),$C28&lt;&gt;""),"S",""))),"")</f>
        <v/>
      </c>
      <c r="Q28" s="68" t="str">
        <f ca="1">IFERROR(IF(AND(OR(WEEKDAY(P$4,2)&gt;5,P$4=Congés),OR(P28="x",P28="S")),P28,IF(Q$4=$D28,"x",IF(AND(((Q$4-$D28)/VLOOKUP($C28,Opérations[],7,0))=INT(((Q$4-$D28)/VLOOKUP($C28,Opérations[],7,0))),$C28&lt;&gt;""),"S",""))),"")</f>
        <v/>
      </c>
      <c r="R28" s="68" t="str">
        <f ca="1">IFERROR(IF(AND(OR(WEEKDAY(Q$4,2)&gt;5,Q$4=Congés),OR(Q28="x",Q28="S")),Q28,IF(R$4=$D28,"x",IF(AND(((R$4-$D28)/VLOOKUP($C28,Opérations[],7,0))=INT(((R$4-$D28)/VLOOKUP($C28,Opérations[],7,0))),$C28&lt;&gt;""),"S",""))),"")</f>
        <v/>
      </c>
      <c r="S28" s="68" t="str">
        <f ca="1">IFERROR(IF(AND(OR(WEEKDAY(R$4,2)&gt;5,R$4=Congés),OR(R28="x",R28="S")),R28,IF(S$4=$D28,"x",IF(AND(((S$4-$D28)/VLOOKUP($C28,Opérations[],7,0))=INT(((S$4-$D28)/VLOOKUP($C28,Opérations[],7,0))),$C28&lt;&gt;""),"S",""))),"")</f>
        <v/>
      </c>
      <c r="T28" s="68" t="str">
        <f ca="1">IFERROR(IF(AND(OR(WEEKDAY(S$4,2)&gt;5,S$4=Congés),OR(S28="x",S28="S")),S28,IF(T$4=$D28,"x",IF(AND(((T$4-$D28)/VLOOKUP($C28,Opérations[],7,0))=INT(((T$4-$D28)/VLOOKUP($C28,Opérations[],7,0))),$C28&lt;&gt;""),"S",""))),"")</f>
        <v/>
      </c>
      <c r="U28" s="68" t="str">
        <f ca="1">IFERROR(IF(AND(OR(WEEKDAY(T$4,2)&gt;5,T$4=Congés),OR(T28="x",T28="S")),T28,IF(U$4=$D28,"x",IF(AND(((U$4-$D28)/VLOOKUP($C28,Opérations[],7,0))=INT(((U$4-$D28)/VLOOKUP($C28,Opérations[],7,0))),$C28&lt;&gt;""),"S",""))),"")</f>
        <v/>
      </c>
      <c r="V28" s="68" t="str">
        <f ca="1">IFERROR(IF(AND(OR(WEEKDAY(U$4,2)&gt;5,U$4=Congés),OR(U28="x",U28="S")),U28,IF(V$4=$D28,"x",IF(AND(((V$4-$D28)/VLOOKUP($C28,Opérations[],7,0))=INT(((V$4-$D28)/VLOOKUP($C28,Opérations[],7,0))),$C28&lt;&gt;""),"S",""))),"")</f>
        <v/>
      </c>
      <c r="W28" s="68" t="str">
        <f ca="1">IFERROR(IF(AND(OR(WEEKDAY(V$4,2)&gt;5,V$4=Congés),OR(V28="x",V28="S")),V28,IF(W$4=$D28,"x",IF(AND(((W$4-$D28)/VLOOKUP($C28,Opérations[],7,0))=INT(((W$4-$D28)/VLOOKUP($C28,Opérations[],7,0))),$C28&lt;&gt;""),"S",""))),"")</f>
        <v/>
      </c>
      <c r="X28" s="68" t="str">
        <f ca="1">IFERROR(IF(AND(OR(WEEKDAY(W$4,2)&gt;5,W$4=Congés),OR(W28="x",W28="S")),W28,IF(X$4=$D28,"x",IF(AND(((X$4-$D28)/VLOOKUP($C28,Opérations[],7,0))=INT(((X$4-$D28)/VLOOKUP($C28,Opérations[],7,0))),$C28&lt;&gt;""),"S",""))),"")</f>
        <v/>
      </c>
      <c r="Y28" s="68" t="str">
        <f ca="1">IFERROR(IF(AND(OR(WEEKDAY(X$4,2)&gt;5,X$4=Congés),OR(X28="x",X28="S")),X28,IF(Y$4=$D28,"x",IF(AND(((Y$4-$D28)/VLOOKUP($C28,Opérations[],7,0))=INT(((Y$4-$D28)/VLOOKUP($C28,Opérations[],7,0))),$C28&lt;&gt;""),"S",""))),"")</f>
        <v/>
      </c>
      <c r="Z28" s="68" t="str">
        <f ca="1">IFERROR(IF(AND(OR(WEEKDAY(Y$4,2)&gt;5,Y$4=Congés),OR(Y28="x",Y28="S")),Y28,IF(Z$4=$D28,"x",IF(AND(((Z$4-$D28)/VLOOKUP($C28,Opérations[],7,0))=INT(((Z$4-$D28)/VLOOKUP($C28,Opérations[],7,0))),$C28&lt;&gt;""),"S",""))),"")</f>
        <v/>
      </c>
      <c r="AA28" s="68" t="str">
        <f ca="1">IFERROR(IF(AND(OR(WEEKDAY(Z$4,2)&gt;5,Z$4=Congés),OR(Z28="x",Z28="S")),Z28,IF(AA$4=$D28,"x",IF(AND(((AA$4-$D28)/VLOOKUP($C28,Opérations[],7,0))=INT(((AA$4-$D28)/VLOOKUP($C28,Opérations[],7,0))),$C28&lt;&gt;""),"S",""))),"")</f>
        <v/>
      </c>
      <c r="AB28" s="68" t="str">
        <f ca="1">IFERROR(IF(AND(OR(WEEKDAY(AA$4,2)&gt;5,AA$4=Congés),OR(AA28="x",AA28="S")),AA28,IF(AB$4=$D28,"x",IF(AND(((AB$4-$D28)/VLOOKUP($C28,Opérations[],7,0))=INT(((AB$4-$D28)/VLOOKUP($C28,Opérations[],7,0))),$C28&lt;&gt;""),"S",""))),"")</f>
        <v/>
      </c>
      <c r="AC28" s="68" t="str">
        <f ca="1">IFERROR(IF(AND(OR(WEEKDAY(AB$4,2)&gt;5,AB$4=Congés),OR(AB28="x",AB28="S")),AB28,IF(AC$4=$D28,"x",IF(AND(((AC$4-$D28)/VLOOKUP($C28,Opérations[],7,0))=INT(((AC$4-$D28)/VLOOKUP($C28,Opérations[],7,0))),$C28&lt;&gt;""),"S",""))),"")</f>
        <v/>
      </c>
      <c r="AD28" s="68" t="str">
        <f ca="1">IFERROR(IF(AND(OR(WEEKDAY(AC$4,2)&gt;5,AC$4=Congés),OR(AC28="x",AC28="S")),AC28,IF(AD$4=$D28,"x",IF(AND(((AD$4-$D28)/VLOOKUP($C28,Opérations[],7,0))=INT(((AD$4-$D28)/VLOOKUP($C28,Opérations[],7,0))),$C28&lt;&gt;""),"S",""))),"")</f>
        <v/>
      </c>
      <c r="AE28" s="68" t="str">
        <f ca="1">IFERROR(IF(AND(OR(WEEKDAY(AD$4,2)&gt;5,AD$4=Congés),OR(AD28="x",AD28="S")),AD28,IF(AE$4=$D28,"x",IF(AND(((AE$4-$D28)/VLOOKUP($C28,Opérations[],7,0))=INT(((AE$4-$D28)/VLOOKUP($C28,Opérations[],7,0))),$C28&lt;&gt;""),"S",""))),"")</f>
        <v/>
      </c>
      <c r="AF28" s="68" t="str">
        <f ca="1">IFERROR(IF(AND(OR(WEEKDAY(AE$4,2)&gt;5,AE$4=Congés),OR(AE28="x",AE28="S")),AE28,IF(AF$4=$D28,"x",IF(AND(((AF$4-$D28)/VLOOKUP($C28,Opérations[],7,0))=INT(((AF$4-$D28)/VLOOKUP($C28,Opérations[],7,0))),$C28&lt;&gt;""),"S",""))),"")</f>
        <v/>
      </c>
      <c r="AG28" s="68" t="str">
        <f ca="1">IFERROR(IF(AND(OR(WEEKDAY(AF$4,2)&gt;5,AF$4=Congés),OR(AF28="x",AF28="S")),AF28,IF(AG$4=$D28,"x",IF(AND(((AG$4-$D28)/VLOOKUP($C28,Opérations[],7,0))=INT(((AG$4-$D28)/VLOOKUP($C28,Opérations[],7,0))),$C28&lt;&gt;""),"S",""))),"")</f>
        <v/>
      </c>
      <c r="AH28" s="68" t="str">
        <f ca="1">IFERROR(IF(AND(OR(WEEKDAY(AG$4,2)&gt;5,AG$4=Congés),OR(AG28="x",AG28="S")),AG28,IF(AH$4=$D28,"x",IF(AND(((AH$4-$D28)/VLOOKUP($C28,Opérations[],7,0))=INT(((AH$4-$D28)/VLOOKUP($C28,Opérations[],7,0))),$C28&lt;&gt;""),"S",""))),"")</f>
        <v/>
      </c>
      <c r="AI28" s="68" t="str">
        <f ca="1">IFERROR(IF(AND(OR(WEEKDAY(AH$4,2)&gt;5,AH$4=Congés),OR(AH28="x",AH28="S")),AH28,IF(AI$4=$D28,"x",IF(AND(((AI$4-$D28)/VLOOKUP($C28,Opérations[],7,0))=INT(((AI$4-$D28)/VLOOKUP($C28,Opérations[],7,0))),$C28&lt;&gt;""),"S",""))),"")</f>
        <v/>
      </c>
      <c r="AJ28" s="68" t="str">
        <f ca="1">IFERROR(IF(AND(OR(WEEKDAY(AI$4,2)&gt;5,AI$4=Congés),OR(AI28="x",AI28="S")),AI28,IF(AJ$4=$D28,"x",IF(AND(((AJ$4-$D28)/VLOOKUP($C28,Opérations[],7,0))=INT(((AJ$4-$D28)/VLOOKUP($C28,Opérations[],7,0))),$C28&lt;&gt;""),"S",""))),"")</f>
        <v/>
      </c>
      <c r="AK28" s="68" t="str">
        <f ca="1">IFERROR(IF(AND(OR(WEEKDAY(AJ$4,2)&gt;5,AJ$4=Congés),OR(AJ28="x",AJ28="S")),AJ28,IF(AK$4=$D28,"x",IF(AND(((AK$4-$D28)/VLOOKUP($C28,Opérations[],7,0))=INT(((AK$4-$D28)/VLOOKUP($C28,Opérations[],7,0))),$C28&lt;&gt;""),"S",""))),"")</f>
        <v/>
      </c>
      <c r="AL28" s="68" t="str">
        <f ca="1">IFERROR(IF(AND(OR(WEEKDAY(AK$4,2)&gt;5,AK$4=Congés),OR(AK28="x",AK28="S")),AK28,IF(AL$4=$D28,"x",IF(AND(((AL$4-$D28)/VLOOKUP($C28,Opérations[],7,0))=INT(((AL$4-$D28)/VLOOKUP($C28,Opérations[],7,0))),$C28&lt;&gt;""),"S",""))),"")</f>
        <v/>
      </c>
      <c r="AM28" s="68" t="str">
        <f ca="1">IFERROR(IF(AND(OR(WEEKDAY(AL$4,2)&gt;5,AL$4=Congés),OR(AL28="x",AL28="S")),AL28,IF(AM$4=$D28,"x",IF(AND(((AM$4-$D28)/VLOOKUP($C28,Opérations[],7,0))=INT(((AM$4-$D28)/VLOOKUP($C28,Opérations[],7,0))),$C28&lt;&gt;""),"S",""))),"")</f>
        <v/>
      </c>
      <c r="AN28" s="68" t="str">
        <f ca="1">IFERROR(IF(AND(OR(WEEKDAY(AM$4,2)&gt;5,AM$4=Congés),OR(AM28="x",AM28="S")),AM28,IF(AN$4=$D28,"x",IF(AND(((AN$4-$D28)/VLOOKUP($C28,Opérations[],7,0))=INT(((AN$4-$D28)/VLOOKUP($C28,Opérations[],7,0))),$C28&lt;&gt;""),"S",""))),"")</f>
        <v/>
      </c>
      <c r="AO28" s="68" t="str">
        <f ca="1">IFERROR(IF(AND(OR(WEEKDAY(AN$4,2)&gt;5,AN$4=Congés),OR(AN28="x",AN28="S")),AN28,IF(AO$4=$D28,"x",IF(AND(((AO$4-$D28)/VLOOKUP($C28,Opérations[],7,0))=INT(((AO$4-$D28)/VLOOKUP($C28,Opérations[],7,0))),$C28&lt;&gt;""),"S",""))),"")</f>
        <v/>
      </c>
      <c r="AP28" s="68" t="str">
        <f ca="1">IFERROR(IF(AND(OR(WEEKDAY(AO$4,2)&gt;5,AO$4=Congés),OR(AO28="x",AO28="S")),AO28,IF(AP$4=$D28,"x",IF(AND(((AP$4-$D28)/VLOOKUP($C28,Opérations[],7,0))=INT(((AP$4-$D28)/VLOOKUP($C28,Opérations[],7,0))),$C28&lt;&gt;""),"S",""))),"")</f>
        <v/>
      </c>
      <c r="AQ28" s="68" t="str">
        <f ca="1">IFERROR(IF(AND(OR(WEEKDAY(AP$4,2)&gt;5,AP$4=Congés),OR(AP28="x",AP28="S")),AP28,IF(AQ$4=$D28,"x",IF(AND(((AQ$4-$D28)/VLOOKUP($C28,Opérations[],7,0))=INT(((AQ$4-$D28)/VLOOKUP($C28,Opérations[],7,0))),$C28&lt;&gt;""),"S",""))),"")</f>
        <v/>
      </c>
      <c r="AR28" s="68" t="str">
        <f ca="1">IFERROR(IF(AND(OR(WEEKDAY(AQ$4,2)&gt;5,AQ$4=Congés),OR(AQ28="x",AQ28="S")),AQ28,IF(AR$4=$D28,"x",IF(AND(((AR$4-$D28)/VLOOKUP($C28,Opérations[],7,0))=INT(((AR$4-$D28)/VLOOKUP($C28,Opérations[],7,0))),$C28&lt;&gt;""),"S",""))),"")</f>
        <v/>
      </c>
      <c r="AS28" s="68" t="str">
        <f ca="1">IFERROR(IF(AND(OR(WEEKDAY(AR$4,2)&gt;5,AR$4=Congés),OR(AR28="x",AR28="S")),AR28,IF(AS$4=$D28,"x",IF(AND(((AS$4-$D28)/VLOOKUP($C28,Opérations[],7,0))=INT(((AS$4-$D28)/VLOOKUP($C28,Opérations[],7,0))),$C28&lt;&gt;""),"S",""))),"")</f>
        <v/>
      </c>
      <c r="AT28" s="68" t="str">
        <f ca="1">IFERROR(IF(AND(OR(WEEKDAY(AS$4,2)&gt;5,AS$4=Congés),OR(AS28="x",AS28="S")),AS28,IF(AT$4=$D28,"x",IF(AND(((AT$4-$D28)/VLOOKUP($C28,Opérations[],7,0))=INT(((AT$4-$D28)/VLOOKUP($C28,Opérations[],7,0))),$C28&lt;&gt;""),"S",""))),"")</f>
        <v/>
      </c>
      <c r="AU28" s="68" t="str">
        <f ca="1">IFERROR(IF(AND(OR(WEEKDAY(AT$4,2)&gt;5,AT$4=Congés),OR(AT28="x",AT28="S")),AT28,IF(AU$4=$D28,"x",IF(AND(((AU$4-$D28)/VLOOKUP($C28,Opérations[],7,0))=INT(((AU$4-$D28)/VLOOKUP($C28,Opérations[],7,0))),$C28&lt;&gt;""),"S",""))),"")</f>
        <v/>
      </c>
      <c r="AV28" s="68" t="str">
        <f ca="1">IFERROR(IF(AND(OR(WEEKDAY(AU$4,2)&gt;5,AU$4=Congés),OR(AU28="x",AU28="S")),AU28,IF(AV$4=$D28,"x",IF(AND(((AV$4-$D28)/VLOOKUP($C28,Opérations[],7,0))=INT(((AV$4-$D28)/VLOOKUP($C28,Opérations[],7,0))),$C28&lt;&gt;""),"S",""))),"")</f>
        <v/>
      </c>
      <c r="AW28" s="68" t="str">
        <f ca="1">IFERROR(IF(AND(OR(WEEKDAY(AV$4,2)&gt;5,AV$4=Congés),OR(AV28="x",AV28="S")),AV28,IF(AW$4=$D28,"x",IF(AND(((AW$4-$D28)/VLOOKUP($C28,Opérations[],7,0))=INT(((AW$4-$D28)/VLOOKUP($C28,Opérations[],7,0))),$C28&lt;&gt;""),"S",""))),"")</f>
        <v/>
      </c>
      <c r="AX28" s="68" t="str">
        <f ca="1">IFERROR(IF(AND(OR(WEEKDAY(AW$4,2)&gt;5,AW$4=Congés),OR(AW28="x",AW28="S")),AW28,IF(AX$4=$D28,"x",IF(AND(((AX$4-$D28)/VLOOKUP($C28,Opérations[],7,0))=INT(((AX$4-$D28)/VLOOKUP($C28,Opérations[],7,0))),$C28&lt;&gt;""),"S",""))),"")</f>
        <v/>
      </c>
      <c r="AY28" s="68" t="str">
        <f ca="1">IFERROR(IF(AND(OR(WEEKDAY(AX$4,2)&gt;5,AX$4=Congés),OR(AX28="x",AX28="S")),AX28,IF(AY$4=$D28,"x",IF(AND(((AY$4-$D28)/VLOOKUP($C28,Opérations[],7,0))=INT(((AY$4-$D28)/VLOOKUP($C28,Opérations[],7,0))),$C28&lt;&gt;""),"S",""))),"")</f>
        <v/>
      </c>
      <c r="AZ28" s="68" t="str">
        <f ca="1">IFERROR(IF(AND(OR(WEEKDAY(AY$4,2)&gt;5,AY$4=Congés),OR(AY28="x",AY28="S")),AY28,IF(AZ$4=$D28,"x",IF(AND(((AZ$4-$D28)/VLOOKUP($C28,Opérations[],7,0))=INT(((AZ$4-$D28)/VLOOKUP($C28,Opérations[],7,0))),$C28&lt;&gt;""),"S",""))),"")</f>
        <v/>
      </c>
      <c r="BA28" s="68" t="str">
        <f ca="1">IFERROR(IF(AND(OR(WEEKDAY(AZ$4,2)&gt;5,AZ$4=Congés),OR(AZ28="x",AZ28="S")),AZ28,IF(BA$4=$D28,"x",IF(AND(((BA$4-$D28)/VLOOKUP($C28,Opérations[],7,0))=INT(((BA$4-$D28)/VLOOKUP($C28,Opérations[],7,0))),$C28&lt;&gt;""),"S",""))),"")</f>
        <v/>
      </c>
      <c r="BB28" s="68" t="str">
        <f ca="1">IFERROR(IF(AND(OR(WEEKDAY(BA$4,2)&gt;5,BA$4=Congés),OR(BA28="x",BA28="S")),BA28,IF(BB$4=$D28,"x",IF(AND(((BB$4-$D28)/VLOOKUP($C28,Opérations[],7,0))=INT(((BB$4-$D28)/VLOOKUP($C28,Opérations[],7,0))),$C28&lt;&gt;""),"S",""))),"")</f>
        <v/>
      </c>
      <c r="BC28" s="68" t="str">
        <f ca="1">IFERROR(IF(AND(OR(WEEKDAY(BB$4,2)&gt;5,BB$4=Congés),OR(BB28="x",BB28="S")),BB28,IF(BC$4=$D28,"x",IF(AND(((BC$4-$D28)/VLOOKUP($C28,Opérations[],7,0))=INT(((BC$4-$D28)/VLOOKUP($C28,Opérations[],7,0))),$C28&lt;&gt;""),"S",""))),"")</f>
        <v/>
      </c>
      <c r="BD28" s="68" t="str">
        <f ca="1">IFERROR(IF(AND(OR(WEEKDAY(BC$4,2)&gt;5,BC$4=Congés),OR(BC28="x",BC28="S")),BC28,IF(BD$4=$D28,"x",IF(AND(((BD$4-$D28)/VLOOKUP($C28,Opérations[],7,0))=INT(((BD$4-$D28)/VLOOKUP($C28,Opérations[],7,0))),$C28&lt;&gt;""),"S",""))),"")</f>
        <v/>
      </c>
    </row>
    <row r="29" spans="1:56" x14ac:dyDescent="0.25">
      <c r="A29" s="44"/>
      <c r="B29" s="44"/>
      <c r="C29" s="56" t="s">
        <v>42</v>
      </c>
      <c r="D29" s="33">
        <f>IF(ISBLANK(C29),"",VLOOKUP(C29,Opérations[],2,0))</f>
        <v>42676</v>
      </c>
      <c r="F29" s="33"/>
      <c r="G29" s="68" t="str">
        <f ca="1">IFERROR(IF(AND(OR(WEEKDAY(F$4,2)&gt;5,F$4=Congés),OR(F29="x",F29="S")),F29,IF(G$4=$D29,"x",IF(AND(((G$4-$D29)/VLOOKUP($C29,Opérations[],7,0))=INT(((G$4-$D29)/VLOOKUP($C29,Opérations[],7,0))),$C29&lt;&gt;""),"S",""))),"")</f>
        <v/>
      </c>
      <c r="H29" s="68" t="str">
        <f ca="1">IFERROR(IF(AND(OR(WEEKDAY(G$4,2)&gt;5,G$4=Congés),OR(G29="x",G29="S")),G29,IF(H$4=$D29,"x",IF(AND(((H$4-$D29)/VLOOKUP($C29,Opérations[],7,0))=INT(((H$4-$D29)/VLOOKUP($C29,Opérations[],7,0))),$C29&lt;&gt;""),"S",""))),"")</f>
        <v/>
      </c>
      <c r="I29" s="68" t="str">
        <f ca="1">IFERROR(IF(AND(OR(WEEKDAY(H$4,2)&gt;5,H$4=Congés),OR(H29="x",H29="S")),H29,IF(I$4=$D29,"x",IF(AND(((I$4-$D29)/VLOOKUP($C29,Opérations[],7,0))=INT(((I$4-$D29)/VLOOKUP($C29,Opérations[],7,0))),$C29&lt;&gt;""),"S",""))),"")</f>
        <v/>
      </c>
      <c r="J29" s="68" t="str">
        <f ca="1">IFERROR(IF(AND(OR(WEEKDAY(I$4,2)&gt;5,I$4=Congés),OR(I29="x",I29="S")),I29,IF(J$4=$D29,"x",IF(AND(((J$4-$D29)/VLOOKUP($C29,Opérations[],7,0))=INT(((J$4-$D29)/VLOOKUP($C29,Opérations[],7,0))),$C29&lt;&gt;""),"S",""))),"")</f>
        <v/>
      </c>
      <c r="K29" s="68" t="str">
        <f ca="1">IFERROR(IF(AND(OR(WEEKDAY(J$4,2)&gt;5,J$4=Congés),OR(J29="x",J29="S")),J29,IF(K$4=$D29,"x",IF(AND(((K$4-$D29)/VLOOKUP($C29,Opérations[],7,0))=INT(((K$4-$D29)/VLOOKUP($C29,Opérations[],7,0))),$C29&lt;&gt;""),"S",""))),"")</f>
        <v/>
      </c>
      <c r="L29" s="68" t="str">
        <f ca="1">IFERROR(IF(AND(OR(WEEKDAY(K$4,2)&gt;5,K$4=Congés),OR(K29="x",K29="S")),K29,IF(L$4=$D29,"x",IF(AND(((L$4-$D29)/VLOOKUP($C29,Opérations[],7,0))=INT(((L$4-$D29)/VLOOKUP($C29,Opérations[],7,0))),$C29&lt;&gt;""),"S",""))),"")</f>
        <v/>
      </c>
      <c r="M29" s="68" t="str">
        <f ca="1">IFERROR(IF(AND(OR(WEEKDAY(L$4,2)&gt;5,L$4=Congés),OR(L29="x",L29="S")),L29,IF(M$4=$D29,"x",IF(AND(((M$4-$D29)/VLOOKUP($C29,Opérations[],7,0))=INT(((M$4-$D29)/VLOOKUP($C29,Opérations[],7,0))),$C29&lt;&gt;""),"S",""))),"")</f>
        <v/>
      </c>
      <c r="N29" s="68" t="str">
        <f ca="1">IFERROR(IF(AND(OR(WEEKDAY(M$4,2)&gt;5,M$4=Congés),OR(M29="x",M29="S")),M29,IF(N$4=$D29,"x",IF(AND(((N$4-$D29)/VLOOKUP($C29,Opérations[],7,0))=INT(((N$4-$D29)/VLOOKUP($C29,Opérations[],7,0))),$C29&lt;&gt;""),"S",""))),"")</f>
        <v/>
      </c>
      <c r="O29" s="68" t="str">
        <f ca="1">IFERROR(IF(AND(OR(WEEKDAY(N$4,2)&gt;5,N$4=Congés),OR(N29="x",N29="S")),N29,IF(O$4=$D29,"x",IF(AND(((O$4-$D29)/VLOOKUP($C29,Opérations[],7,0))=INT(((O$4-$D29)/VLOOKUP($C29,Opérations[],7,0))),$C29&lt;&gt;""),"S",""))),"")</f>
        <v/>
      </c>
      <c r="P29" s="68" t="str">
        <f ca="1">IFERROR(IF(AND(OR(WEEKDAY(O$4,2)&gt;5,O$4=Congés),OR(O29="x",O29="S")),O29,IF(P$4=$D29,"x",IF(AND(((P$4-$D29)/VLOOKUP($C29,Opérations[],7,0))=INT(((P$4-$D29)/VLOOKUP($C29,Opérations[],7,0))),$C29&lt;&gt;""),"S",""))),"")</f>
        <v/>
      </c>
      <c r="Q29" s="68" t="str">
        <f ca="1">IFERROR(IF(AND(OR(WEEKDAY(P$4,2)&gt;5,P$4=Congés),OR(P29="x",P29="S")),P29,IF(Q$4=$D29,"x",IF(AND(((Q$4-$D29)/VLOOKUP($C29,Opérations[],7,0))=INT(((Q$4-$D29)/VLOOKUP($C29,Opérations[],7,0))),$C29&lt;&gt;""),"S",""))),"")</f>
        <v/>
      </c>
      <c r="R29" s="68" t="str">
        <f ca="1">IFERROR(IF(AND(OR(WEEKDAY(Q$4,2)&gt;5,Q$4=Congés),OR(Q29="x",Q29="S")),Q29,IF(R$4=$D29,"x",IF(AND(((R$4-$D29)/VLOOKUP($C29,Opérations[],7,0))=INT(((R$4-$D29)/VLOOKUP($C29,Opérations[],7,0))),$C29&lt;&gt;""),"S",""))),"")</f>
        <v/>
      </c>
      <c r="S29" s="68" t="str">
        <f ca="1">IFERROR(IF(AND(OR(WEEKDAY(R$4,2)&gt;5,R$4=Congés),OR(R29="x",R29="S")),R29,IF(S$4=$D29,"x",IF(AND(((S$4-$D29)/VLOOKUP($C29,Opérations[],7,0))=INT(((S$4-$D29)/VLOOKUP($C29,Opérations[],7,0))),$C29&lt;&gt;""),"S",""))),"")</f>
        <v/>
      </c>
      <c r="T29" s="68" t="str">
        <f ca="1">IFERROR(IF(AND(OR(WEEKDAY(S$4,2)&gt;5,S$4=Congés),OR(S29="x",S29="S")),S29,IF(T$4=$D29,"x",IF(AND(((T$4-$D29)/VLOOKUP($C29,Opérations[],7,0))=INT(((T$4-$D29)/VLOOKUP($C29,Opérations[],7,0))),$C29&lt;&gt;""),"S",""))),"")</f>
        <v/>
      </c>
      <c r="U29" s="68" t="str">
        <f ca="1">IFERROR(IF(AND(OR(WEEKDAY(T$4,2)&gt;5,T$4=Congés),OR(T29="x",T29="S")),T29,IF(U$4=$D29,"x",IF(AND(((U$4-$D29)/VLOOKUP($C29,Opérations[],7,0))=INT(((U$4-$D29)/VLOOKUP($C29,Opérations[],7,0))),$C29&lt;&gt;""),"S",""))),"")</f>
        <v/>
      </c>
      <c r="V29" s="68" t="str">
        <f ca="1">IFERROR(IF(AND(OR(WEEKDAY(U$4,2)&gt;5,U$4=Congés),OR(U29="x",U29="S")),U29,IF(V$4=$D29,"x",IF(AND(((V$4-$D29)/VLOOKUP($C29,Opérations[],7,0))=INT(((V$4-$D29)/VLOOKUP($C29,Opérations[],7,0))),$C29&lt;&gt;""),"S",""))),"")</f>
        <v/>
      </c>
      <c r="W29" s="68" t="str">
        <f ca="1">IFERROR(IF(AND(OR(WEEKDAY(V$4,2)&gt;5,V$4=Congés),OR(V29="x",V29="S")),V29,IF(W$4=$D29,"x",IF(AND(((W$4-$D29)/VLOOKUP($C29,Opérations[],7,0))=INT(((W$4-$D29)/VLOOKUP($C29,Opérations[],7,0))),$C29&lt;&gt;""),"S",""))),"")</f>
        <v/>
      </c>
      <c r="X29" s="68" t="str">
        <f ca="1">IFERROR(IF(AND(OR(WEEKDAY(W$4,2)&gt;5,W$4=Congés),OR(W29="x",W29="S")),W29,IF(X$4=$D29,"x",IF(AND(((X$4-$D29)/VLOOKUP($C29,Opérations[],7,0))=INT(((X$4-$D29)/VLOOKUP($C29,Opérations[],7,0))),$C29&lt;&gt;""),"S",""))),"")</f>
        <v/>
      </c>
      <c r="Y29" s="68" t="str">
        <f ca="1">IFERROR(IF(AND(OR(WEEKDAY(X$4,2)&gt;5,X$4=Congés),OR(X29="x",X29="S")),X29,IF(Y$4=$D29,"x",IF(AND(((Y$4-$D29)/VLOOKUP($C29,Opérations[],7,0))=INT(((Y$4-$D29)/VLOOKUP($C29,Opérations[],7,0))),$C29&lt;&gt;""),"S",""))),"")</f>
        <v/>
      </c>
      <c r="Z29" s="68" t="str">
        <f ca="1">IFERROR(IF(AND(OR(WEEKDAY(Y$4,2)&gt;5,Y$4=Congés),OR(Y29="x",Y29="S")),Y29,IF(Z$4=$D29,"x",IF(AND(((Z$4-$D29)/VLOOKUP($C29,Opérations[],7,0))=INT(((Z$4-$D29)/VLOOKUP($C29,Opérations[],7,0))),$C29&lt;&gt;""),"S",""))),"")</f>
        <v/>
      </c>
      <c r="AA29" s="68" t="str">
        <f ca="1">IFERROR(IF(AND(OR(WEEKDAY(Z$4,2)&gt;5,Z$4=Congés),OR(Z29="x",Z29="S")),Z29,IF(AA$4=$D29,"x",IF(AND(((AA$4-$D29)/VLOOKUP($C29,Opérations[],7,0))=INT(((AA$4-$D29)/VLOOKUP($C29,Opérations[],7,0))),$C29&lt;&gt;""),"S",""))),"")</f>
        <v/>
      </c>
      <c r="AB29" s="68" t="str">
        <f ca="1">IFERROR(IF(AND(OR(WEEKDAY(AA$4,2)&gt;5,AA$4=Congés),OR(AA29="x",AA29="S")),AA29,IF(AB$4=$D29,"x",IF(AND(((AB$4-$D29)/VLOOKUP($C29,Opérations[],7,0))=INT(((AB$4-$D29)/VLOOKUP($C29,Opérations[],7,0))),$C29&lt;&gt;""),"S",""))),"")</f>
        <v/>
      </c>
      <c r="AC29" s="68" t="str">
        <f ca="1">IFERROR(IF(AND(OR(WEEKDAY(AB$4,2)&gt;5,AB$4=Congés),OR(AB29="x",AB29="S")),AB29,IF(AC$4=$D29,"x",IF(AND(((AC$4-$D29)/VLOOKUP($C29,Opérations[],7,0))=INT(((AC$4-$D29)/VLOOKUP($C29,Opérations[],7,0))),$C29&lt;&gt;""),"S",""))),"")</f>
        <v/>
      </c>
      <c r="AD29" s="68" t="str">
        <f ca="1">IFERROR(IF(AND(OR(WEEKDAY(AC$4,2)&gt;5,AC$4=Congés),OR(AC29="x",AC29="S")),AC29,IF(AD$4=$D29,"x",IF(AND(((AD$4-$D29)/VLOOKUP($C29,Opérations[],7,0))=INT(((AD$4-$D29)/VLOOKUP($C29,Opérations[],7,0))),$C29&lt;&gt;""),"S",""))),"")</f>
        <v/>
      </c>
      <c r="AE29" s="68" t="str">
        <f ca="1">IFERROR(IF(AND(OR(WEEKDAY(AD$4,2)&gt;5,AD$4=Congés),OR(AD29="x",AD29="S")),AD29,IF(AE$4=$D29,"x",IF(AND(((AE$4-$D29)/VLOOKUP($C29,Opérations[],7,0))=INT(((AE$4-$D29)/VLOOKUP($C29,Opérations[],7,0))),$C29&lt;&gt;""),"S",""))),"")</f>
        <v/>
      </c>
      <c r="AF29" s="68" t="str">
        <f ca="1">IFERROR(IF(AND(OR(WEEKDAY(AE$4,2)&gt;5,AE$4=Congés),OR(AE29="x",AE29="S")),AE29,IF(AF$4=$D29,"x",IF(AND(((AF$4-$D29)/VLOOKUP($C29,Opérations[],7,0))=INT(((AF$4-$D29)/VLOOKUP($C29,Opérations[],7,0))),$C29&lt;&gt;""),"S",""))),"")</f>
        <v/>
      </c>
      <c r="AG29" s="68" t="str">
        <f ca="1">IFERROR(IF(AND(OR(WEEKDAY(AF$4,2)&gt;5,AF$4=Congés),OR(AF29="x",AF29="S")),AF29,IF(AG$4=$D29,"x",IF(AND(((AG$4-$D29)/VLOOKUP($C29,Opérations[],7,0))=INT(((AG$4-$D29)/VLOOKUP($C29,Opérations[],7,0))),$C29&lt;&gt;""),"S",""))),"")</f>
        <v/>
      </c>
      <c r="AH29" s="68" t="str">
        <f ca="1">IFERROR(IF(AND(OR(WEEKDAY(AG$4,2)&gt;5,AG$4=Congés),OR(AG29="x",AG29="S")),AG29,IF(AH$4=$D29,"x",IF(AND(((AH$4-$D29)/VLOOKUP($C29,Opérations[],7,0))=INT(((AH$4-$D29)/VLOOKUP($C29,Opérations[],7,0))),$C29&lt;&gt;""),"S",""))),"")</f>
        <v/>
      </c>
      <c r="AI29" s="68" t="str">
        <f ca="1">IFERROR(IF(AND(OR(WEEKDAY(AH$4,2)&gt;5,AH$4=Congés),OR(AH29="x",AH29="S")),AH29,IF(AI$4=$D29,"x",IF(AND(((AI$4-$D29)/VLOOKUP($C29,Opérations[],7,0))=INT(((AI$4-$D29)/VLOOKUP($C29,Opérations[],7,0))),$C29&lt;&gt;""),"S",""))),"")</f>
        <v/>
      </c>
      <c r="AJ29" s="68" t="str">
        <f ca="1">IFERROR(IF(AND(OR(WEEKDAY(AI$4,2)&gt;5,AI$4=Congés),OR(AI29="x",AI29="S")),AI29,IF(AJ$4=$D29,"x",IF(AND(((AJ$4-$D29)/VLOOKUP($C29,Opérations[],7,0))=INT(((AJ$4-$D29)/VLOOKUP($C29,Opérations[],7,0))),$C29&lt;&gt;""),"S",""))),"")</f>
        <v/>
      </c>
      <c r="AK29" s="68" t="str">
        <f ca="1">IFERROR(IF(AND(OR(WEEKDAY(AJ$4,2)&gt;5,AJ$4=Congés),OR(AJ29="x",AJ29="S")),AJ29,IF(AK$4=$D29,"x",IF(AND(((AK$4-$D29)/VLOOKUP($C29,Opérations[],7,0))=INT(((AK$4-$D29)/VLOOKUP($C29,Opérations[],7,0))),$C29&lt;&gt;""),"S",""))),"")</f>
        <v/>
      </c>
      <c r="AL29" s="68" t="str">
        <f ca="1">IFERROR(IF(AND(OR(WEEKDAY(AK$4,2)&gt;5,AK$4=Congés),OR(AK29="x",AK29="S")),AK29,IF(AL$4=$D29,"x",IF(AND(((AL$4-$D29)/VLOOKUP($C29,Opérations[],7,0))=INT(((AL$4-$D29)/VLOOKUP($C29,Opérations[],7,0))),$C29&lt;&gt;""),"S",""))),"")</f>
        <v/>
      </c>
      <c r="AM29" s="68" t="str">
        <f ca="1">IFERROR(IF(AND(OR(WEEKDAY(AL$4,2)&gt;5,AL$4=Congés),OR(AL29="x",AL29="S")),AL29,IF(AM$4=$D29,"x",IF(AND(((AM$4-$D29)/VLOOKUP($C29,Opérations[],7,0))=INT(((AM$4-$D29)/VLOOKUP($C29,Opérations[],7,0))),$C29&lt;&gt;""),"S",""))),"")</f>
        <v/>
      </c>
      <c r="AN29" s="68" t="str">
        <f ca="1">IFERROR(IF(AND(OR(WEEKDAY(AM$4,2)&gt;5,AM$4=Congés),OR(AM29="x",AM29="S")),AM29,IF(AN$4=$D29,"x",IF(AND(((AN$4-$D29)/VLOOKUP($C29,Opérations[],7,0))=INT(((AN$4-$D29)/VLOOKUP($C29,Opérations[],7,0))),$C29&lt;&gt;""),"S",""))),"")</f>
        <v/>
      </c>
      <c r="AO29" s="68" t="str">
        <f ca="1">IFERROR(IF(AND(OR(WEEKDAY(AN$4,2)&gt;5,AN$4=Congés),OR(AN29="x",AN29="S")),AN29,IF(AO$4=$D29,"x",IF(AND(((AO$4-$D29)/VLOOKUP($C29,Opérations[],7,0))=INT(((AO$4-$D29)/VLOOKUP($C29,Opérations[],7,0))),$C29&lt;&gt;""),"S",""))),"")</f>
        <v/>
      </c>
      <c r="AP29" s="68" t="str">
        <f ca="1">IFERROR(IF(AND(OR(WEEKDAY(AO$4,2)&gt;5,AO$4=Congés),OR(AO29="x",AO29="S")),AO29,IF(AP$4=$D29,"x",IF(AND(((AP$4-$D29)/VLOOKUP($C29,Opérations[],7,0))=INT(((AP$4-$D29)/VLOOKUP($C29,Opérations[],7,0))),$C29&lt;&gt;""),"S",""))),"")</f>
        <v/>
      </c>
      <c r="AQ29" s="68" t="str">
        <f ca="1">IFERROR(IF(AND(OR(WEEKDAY(AP$4,2)&gt;5,AP$4=Congés),OR(AP29="x",AP29="S")),AP29,IF(AQ$4=$D29,"x",IF(AND(((AQ$4-$D29)/VLOOKUP($C29,Opérations[],7,0))=INT(((AQ$4-$D29)/VLOOKUP($C29,Opérations[],7,0))),$C29&lt;&gt;""),"S",""))),"")</f>
        <v/>
      </c>
      <c r="AR29" s="68" t="str">
        <f ca="1">IFERROR(IF(AND(OR(WEEKDAY(AQ$4,2)&gt;5,AQ$4=Congés),OR(AQ29="x",AQ29="S")),AQ29,IF(AR$4=$D29,"x",IF(AND(((AR$4-$D29)/VLOOKUP($C29,Opérations[],7,0))=INT(((AR$4-$D29)/VLOOKUP($C29,Opérations[],7,0))),$C29&lt;&gt;""),"S",""))),"")</f>
        <v/>
      </c>
      <c r="AS29" s="68" t="str">
        <f ca="1">IFERROR(IF(AND(OR(WEEKDAY(AR$4,2)&gt;5,AR$4=Congés),OR(AR29="x",AR29="S")),AR29,IF(AS$4=$D29,"x",IF(AND(((AS$4-$D29)/VLOOKUP($C29,Opérations[],7,0))=INT(((AS$4-$D29)/VLOOKUP($C29,Opérations[],7,0))),$C29&lt;&gt;""),"S",""))),"")</f>
        <v/>
      </c>
      <c r="AT29" s="68" t="str">
        <f ca="1">IFERROR(IF(AND(OR(WEEKDAY(AS$4,2)&gt;5,AS$4=Congés),OR(AS29="x",AS29="S")),AS29,IF(AT$4=$D29,"x",IF(AND(((AT$4-$D29)/VLOOKUP($C29,Opérations[],7,0))=INT(((AT$4-$D29)/VLOOKUP($C29,Opérations[],7,0))),$C29&lt;&gt;""),"S",""))),"")</f>
        <v/>
      </c>
      <c r="AU29" s="68" t="str">
        <f ca="1">IFERROR(IF(AND(OR(WEEKDAY(AT$4,2)&gt;5,AT$4=Congés),OR(AT29="x",AT29="S")),AT29,IF(AU$4=$D29,"x",IF(AND(((AU$4-$D29)/VLOOKUP($C29,Opérations[],7,0))=INT(((AU$4-$D29)/VLOOKUP($C29,Opérations[],7,0))),$C29&lt;&gt;""),"S",""))),"")</f>
        <v/>
      </c>
      <c r="AV29" s="68" t="str">
        <f ca="1">IFERROR(IF(AND(OR(WEEKDAY(AU$4,2)&gt;5,AU$4=Congés),OR(AU29="x",AU29="S")),AU29,IF(AV$4=$D29,"x",IF(AND(((AV$4-$D29)/VLOOKUP($C29,Opérations[],7,0))=INT(((AV$4-$D29)/VLOOKUP($C29,Opérations[],7,0))),$C29&lt;&gt;""),"S",""))),"")</f>
        <v/>
      </c>
      <c r="AW29" s="68" t="str">
        <f ca="1">IFERROR(IF(AND(OR(WEEKDAY(AV$4,2)&gt;5,AV$4=Congés),OR(AV29="x",AV29="S")),AV29,IF(AW$4=$D29,"x",IF(AND(((AW$4-$D29)/VLOOKUP($C29,Opérations[],7,0))=INT(((AW$4-$D29)/VLOOKUP($C29,Opérations[],7,0))),$C29&lt;&gt;""),"S",""))),"")</f>
        <v/>
      </c>
      <c r="AX29" s="68" t="str">
        <f ca="1">IFERROR(IF(AND(OR(WEEKDAY(AW$4,2)&gt;5,AW$4=Congés),OR(AW29="x",AW29="S")),AW29,IF(AX$4=$D29,"x",IF(AND(((AX$4-$D29)/VLOOKUP($C29,Opérations[],7,0))=INT(((AX$4-$D29)/VLOOKUP($C29,Opérations[],7,0))),$C29&lt;&gt;""),"S",""))),"")</f>
        <v/>
      </c>
      <c r="AY29" s="68" t="str">
        <f ca="1">IFERROR(IF(AND(OR(WEEKDAY(AX$4,2)&gt;5,AX$4=Congés),OR(AX29="x",AX29="S")),AX29,IF(AY$4=$D29,"x",IF(AND(((AY$4-$D29)/VLOOKUP($C29,Opérations[],7,0))=INT(((AY$4-$D29)/VLOOKUP($C29,Opérations[],7,0))),$C29&lt;&gt;""),"S",""))),"")</f>
        <v/>
      </c>
      <c r="AZ29" s="68" t="str">
        <f ca="1">IFERROR(IF(AND(OR(WEEKDAY(AY$4,2)&gt;5,AY$4=Congés),OR(AY29="x",AY29="S")),AY29,IF(AZ$4=$D29,"x",IF(AND(((AZ$4-$D29)/VLOOKUP($C29,Opérations[],7,0))=INT(((AZ$4-$D29)/VLOOKUP($C29,Opérations[],7,0))),$C29&lt;&gt;""),"S",""))),"")</f>
        <v/>
      </c>
      <c r="BA29" s="68" t="str">
        <f ca="1">IFERROR(IF(AND(OR(WEEKDAY(AZ$4,2)&gt;5,AZ$4=Congés),OR(AZ29="x",AZ29="S")),AZ29,IF(BA$4=$D29,"x",IF(AND(((BA$4-$D29)/VLOOKUP($C29,Opérations[],7,0))=INT(((BA$4-$D29)/VLOOKUP($C29,Opérations[],7,0))),$C29&lt;&gt;""),"S",""))),"")</f>
        <v/>
      </c>
      <c r="BB29" s="68" t="str">
        <f ca="1">IFERROR(IF(AND(OR(WEEKDAY(BA$4,2)&gt;5,BA$4=Congés),OR(BA29="x",BA29="S")),BA29,IF(BB$4=$D29,"x",IF(AND(((BB$4-$D29)/VLOOKUP($C29,Opérations[],7,0))=INT(((BB$4-$D29)/VLOOKUP($C29,Opérations[],7,0))),$C29&lt;&gt;""),"S",""))),"")</f>
        <v/>
      </c>
      <c r="BC29" s="68" t="str">
        <f ca="1">IFERROR(IF(AND(OR(WEEKDAY(BB$4,2)&gt;5,BB$4=Congés),OR(BB29="x",BB29="S")),BB29,IF(BC$4=$D29,"x",IF(AND(((BC$4-$D29)/VLOOKUP($C29,Opérations[],7,0))=INT(((BC$4-$D29)/VLOOKUP($C29,Opérations[],7,0))),$C29&lt;&gt;""),"S",""))),"")</f>
        <v/>
      </c>
      <c r="BD29" s="68" t="str">
        <f ca="1">IFERROR(IF(AND(OR(WEEKDAY(BC$4,2)&gt;5,BC$4=Congés),OR(BC29="x",BC29="S")),BC29,IF(BD$4=$D29,"x",IF(AND(((BD$4-$D29)/VLOOKUP($C29,Opérations[],7,0))=INT(((BD$4-$D29)/VLOOKUP($C29,Opérations[],7,0))),$C29&lt;&gt;""),"S",""))),"")</f>
        <v/>
      </c>
    </row>
    <row r="30" spans="1:56" x14ac:dyDescent="0.25">
      <c r="C30" s="54"/>
      <c r="D30" s="33" t="str">
        <f>IF(ISBLANK(C30),"",VLOOKUP(C30,Opérations[],2,0))</f>
        <v/>
      </c>
      <c r="F30" s="33"/>
      <c r="G30" s="68" t="str">
        <f ca="1">IFERROR(IF(AND(OR(WEEKDAY(F$4,2)&gt;5,F$4=Congés),OR(F30="x",F30="S")),F30,IF(G$4=$D30,"x",IF(AND(((G$4-$D30)/VLOOKUP($C30,Opérations[],7,0))=INT(((G$4-$D30)/VLOOKUP($C30,Opérations[],7,0))),$C30&lt;&gt;""),"S",""))),"")</f>
        <v/>
      </c>
      <c r="H30" s="68" t="str">
        <f ca="1">IFERROR(IF(AND(OR(WEEKDAY(G$4,2)&gt;5,G$4=Congés),OR(G30="x",G30="S")),G30,IF(H$4=$D30,"x",IF(AND(((H$4-$D30)/VLOOKUP($C30,Opérations[],7,0))=INT(((H$4-$D30)/VLOOKUP($C30,Opérations[],7,0))),$C30&lt;&gt;""),"S",""))),"")</f>
        <v/>
      </c>
      <c r="I30" s="68" t="str">
        <f ca="1">IFERROR(IF(AND(OR(WEEKDAY(H$4,2)&gt;5,H$4=Congés),OR(H30="x",H30="S")),H30,IF(I$4=$D30,"x",IF(AND(((I$4-$D30)/VLOOKUP($C30,Opérations[],7,0))=INT(((I$4-$D30)/VLOOKUP($C30,Opérations[],7,0))),$C30&lt;&gt;""),"S",""))),"")</f>
        <v/>
      </c>
      <c r="J30" s="68" t="str">
        <f ca="1">IFERROR(IF(AND(OR(WEEKDAY(I$4,2)&gt;5,I$4=Congés),OR(I30="x",I30="S")),I30,IF(J$4=$D30,"x",IF(AND(((J$4-$D30)/VLOOKUP($C30,Opérations[],7,0))=INT(((J$4-$D30)/VLOOKUP($C30,Opérations[],7,0))),$C30&lt;&gt;""),"S",""))),"")</f>
        <v/>
      </c>
      <c r="K30" s="68" t="str">
        <f ca="1">IFERROR(IF(AND(OR(WEEKDAY(J$4,2)&gt;5,J$4=Congés),OR(J30="x",J30="S")),J30,IF(K$4=$D30,"x",IF(AND(((K$4-$D30)/VLOOKUP($C30,Opérations[],7,0))=INT(((K$4-$D30)/VLOOKUP($C30,Opérations[],7,0))),$C30&lt;&gt;""),"S",""))),"")</f>
        <v/>
      </c>
      <c r="L30" s="68" t="str">
        <f ca="1">IFERROR(IF(AND(OR(WEEKDAY(K$4,2)&gt;5,K$4=Congés),OR(K30="x",K30="S")),K30,IF(L$4=$D30,"x",IF(AND(((L$4-$D30)/VLOOKUP($C30,Opérations[],7,0))=INT(((L$4-$D30)/VLOOKUP($C30,Opérations[],7,0))),$C30&lt;&gt;""),"S",""))),"")</f>
        <v/>
      </c>
      <c r="M30" s="68" t="str">
        <f ca="1">IFERROR(IF(AND(OR(WEEKDAY(L$4,2)&gt;5,L$4=Congés),OR(L30="x",L30="S")),L30,IF(M$4=$D30,"x",IF(AND(((M$4-$D30)/VLOOKUP($C30,Opérations[],7,0))=INT(((M$4-$D30)/VLOOKUP($C30,Opérations[],7,0))),$C30&lt;&gt;""),"S",""))),"")</f>
        <v/>
      </c>
      <c r="N30" s="68" t="str">
        <f ca="1">IFERROR(IF(AND(OR(WEEKDAY(M$4,2)&gt;5,M$4=Congés),OR(M30="x",M30="S")),M30,IF(N$4=$D30,"x",IF(AND(((N$4-$D30)/VLOOKUP($C30,Opérations[],7,0))=INT(((N$4-$D30)/VLOOKUP($C30,Opérations[],7,0))),$C30&lt;&gt;""),"S",""))),"")</f>
        <v/>
      </c>
      <c r="O30" s="68" t="str">
        <f ca="1">IFERROR(IF(AND(OR(WEEKDAY(N$4,2)&gt;5,N$4=Congés),OR(N30="x",N30="S")),N30,IF(O$4=$D30,"x",IF(AND(((O$4-$D30)/VLOOKUP($C30,Opérations[],7,0))=INT(((O$4-$D30)/VLOOKUP($C30,Opérations[],7,0))),$C30&lt;&gt;""),"S",""))),"")</f>
        <v/>
      </c>
      <c r="P30" s="68" t="str">
        <f ca="1">IFERROR(IF(AND(OR(WEEKDAY(O$4,2)&gt;5,O$4=Congés),OR(O30="x",O30="S")),O30,IF(P$4=$D30,"x",IF(AND(((P$4-$D30)/VLOOKUP($C30,Opérations[],7,0))=INT(((P$4-$D30)/VLOOKUP($C30,Opérations[],7,0))),$C30&lt;&gt;""),"S",""))),"")</f>
        <v/>
      </c>
      <c r="Q30" s="68" t="str">
        <f ca="1">IFERROR(IF(AND(OR(WEEKDAY(P$4,2)&gt;5,P$4=Congés),OR(P30="x",P30="S")),P30,IF(Q$4=$D30,"x",IF(AND(((Q$4-$D30)/VLOOKUP($C30,Opérations[],7,0))=INT(((Q$4-$D30)/VLOOKUP($C30,Opérations[],7,0))),$C30&lt;&gt;""),"S",""))),"")</f>
        <v/>
      </c>
      <c r="R30" s="68" t="str">
        <f ca="1">IFERROR(IF(AND(OR(WEEKDAY(Q$4,2)&gt;5,Q$4=Congés),OR(Q30="x",Q30="S")),Q30,IF(R$4=$D30,"x",IF(AND(((R$4-$D30)/VLOOKUP($C30,Opérations[],7,0))=INT(((R$4-$D30)/VLOOKUP($C30,Opérations[],7,0))),$C30&lt;&gt;""),"S",""))),"")</f>
        <v/>
      </c>
      <c r="S30" s="68" t="str">
        <f ca="1">IFERROR(IF(AND(OR(WEEKDAY(R$4,2)&gt;5,R$4=Congés),OR(R30="x",R30="S")),R30,IF(S$4=$D30,"x",IF(AND(((S$4-$D30)/VLOOKUP($C30,Opérations[],7,0))=INT(((S$4-$D30)/VLOOKUP($C30,Opérations[],7,0))),$C30&lt;&gt;""),"S",""))),"")</f>
        <v/>
      </c>
      <c r="T30" s="68" t="str">
        <f ca="1">IFERROR(IF(AND(OR(WEEKDAY(S$4,2)&gt;5,S$4=Congés),OR(S30="x",S30="S")),S30,IF(T$4=$D30,"x",IF(AND(((T$4-$D30)/VLOOKUP($C30,Opérations[],7,0))=INT(((T$4-$D30)/VLOOKUP($C30,Opérations[],7,0))),$C30&lt;&gt;""),"S",""))),"")</f>
        <v/>
      </c>
      <c r="U30" s="68" t="str">
        <f ca="1">IFERROR(IF(AND(OR(WEEKDAY(T$4,2)&gt;5,T$4=Congés),OR(T30="x",T30="S")),T30,IF(U$4=$D30,"x",IF(AND(((U$4-$D30)/VLOOKUP($C30,Opérations[],7,0))=INT(((U$4-$D30)/VLOOKUP($C30,Opérations[],7,0))),$C30&lt;&gt;""),"S",""))),"")</f>
        <v/>
      </c>
      <c r="V30" s="68" t="str">
        <f ca="1">IFERROR(IF(AND(OR(WEEKDAY(U$4,2)&gt;5,U$4=Congés),OR(U30="x",U30="S")),U30,IF(V$4=$D30,"x",IF(AND(((V$4-$D30)/VLOOKUP($C30,Opérations[],7,0))=INT(((V$4-$D30)/VLOOKUP($C30,Opérations[],7,0))),$C30&lt;&gt;""),"S",""))),"")</f>
        <v/>
      </c>
      <c r="W30" s="68" t="str">
        <f ca="1">IFERROR(IF(AND(OR(WEEKDAY(V$4,2)&gt;5,V$4=Congés),OR(V30="x",V30="S")),V30,IF(W$4=$D30,"x",IF(AND(((W$4-$D30)/VLOOKUP($C30,Opérations[],7,0))=INT(((W$4-$D30)/VLOOKUP($C30,Opérations[],7,0))),$C30&lt;&gt;""),"S",""))),"")</f>
        <v/>
      </c>
      <c r="X30" s="68" t="str">
        <f ca="1">IFERROR(IF(AND(OR(WEEKDAY(W$4,2)&gt;5,W$4=Congés),OR(W30="x",W30="S")),W30,IF(X$4=$D30,"x",IF(AND(((X$4-$D30)/VLOOKUP($C30,Opérations[],7,0))=INT(((X$4-$D30)/VLOOKUP($C30,Opérations[],7,0))),$C30&lt;&gt;""),"S",""))),"")</f>
        <v/>
      </c>
      <c r="Y30" s="68" t="str">
        <f ca="1">IFERROR(IF(AND(OR(WEEKDAY(X$4,2)&gt;5,X$4=Congés),OR(X30="x",X30="S")),X30,IF(Y$4=$D30,"x",IF(AND(((Y$4-$D30)/VLOOKUP($C30,Opérations[],7,0))=INT(((Y$4-$D30)/VLOOKUP($C30,Opérations[],7,0))),$C30&lt;&gt;""),"S",""))),"")</f>
        <v/>
      </c>
      <c r="Z30" s="68" t="str">
        <f ca="1">IFERROR(IF(AND(OR(WEEKDAY(Y$4,2)&gt;5,Y$4=Congés),OR(Y30="x",Y30="S")),Y30,IF(Z$4=$D30,"x",IF(AND(((Z$4-$D30)/VLOOKUP($C30,Opérations[],7,0))=INT(((Z$4-$D30)/VLOOKUP($C30,Opérations[],7,0))),$C30&lt;&gt;""),"S",""))),"")</f>
        <v/>
      </c>
      <c r="AA30" s="68" t="str">
        <f ca="1">IFERROR(IF(AND(OR(WEEKDAY(Z$4,2)&gt;5,Z$4=Congés),OR(Z30="x",Z30="S")),Z30,IF(AA$4=$D30,"x",IF(AND(((AA$4-$D30)/VLOOKUP($C30,Opérations[],7,0))=INT(((AA$4-$D30)/VLOOKUP($C30,Opérations[],7,0))),$C30&lt;&gt;""),"S",""))),"")</f>
        <v/>
      </c>
      <c r="AB30" s="68" t="str">
        <f ca="1">IFERROR(IF(AND(OR(WEEKDAY(AA$4,2)&gt;5,AA$4=Congés),OR(AA30="x",AA30="S")),AA30,IF(AB$4=$D30,"x",IF(AND(((AB$4-$D30)/VLOOKUP($C30,Opérations[],7,0))=INT(((AB$4-$D30)/VLOOKUP($C30,Opérations[],7,0))),$C30&lt;&gt;""),"S",""))),"")</f>
        <v/>
      </c>
      <c r="AC30" s="68" t="str">
        <f ca="1">IFERROR(IF(AND(OR(WEEKDAY(AB$4,2)&gt;5,AB$4=Congés),OR(AB30="x",AB30="S")),AB30,IF(AC$4=$D30,"x",IF(AND(((AC$4-$D30)/VLOOKUP($C30,Opérations[],7,0))=INT(((AC$4-$D30)/VLOOKUP($C30,Opérations[],7,0))),$C30&lt;&gt;""),"S",""))),"")</f>
        <v/>
      </c>
      <c r="AD30" s="68" t="str">
        <f ca="1">IFERROR(IF(AND(OR(WEEKDAY(AC$4,2)&gt;5,AC$4=Congés),OR(AC30="x",AC30="S")),AC30,IF(AD$4=$D30,"x",IF(AND(((AD$4-$D30)/VLOOKUP($C30,Opérations[],7,0))=INT(((AD$4-$D30)/VLOOKUP($C30,Opérations[],7,0))),$C30&lt;&gt;""),"S",""))),"")</f>
        <v/>
      </c>
      <c r="AE30" s="68" t="str">
        <f ca="1">IFERROR(IF(AND(OR(WEEKDAY(AD$4,2)&gt;5,AD$4=Congés),OR(AD30="x",AD30="S")),AD30,IF(AE$4=$D30,"x",IF(AND(((AE$4-$D30)/VLOOKUP($C30,Opérations[],7,0))=INT(((AE$4-$D30)/VLOOKUP($C30,Opérations[],7,0))),$C30&lt;&gt;""),"S",""))),"")</f>
        <v/>
      </c>
      <c r="AF30" s="68" t="str">
        <f ca="1">IFERROR(IF(AND(OR(WEEKDAY(AE$4,2)&gt;5,AE$4=Congés),OR(AE30="x",AE30="S")),AE30,IF(AF$4=$D30,"x",IF(AND(((AF$4-$D30)/VLOOKUP($C30,Opérations[],7,0))=INT(((AF$4-$D30)/VLOOKUP($C30,Opérations[],7,0))),$C30&lt;&gt;""),"S",""))),"")</f>
        <v/>
      </c>
      <c r="AG30" s="68" t="str">
        <f ca="1">IFERROR(IF(AND(OR(WEEKDAY(AF$4,2)&gt;5,AF$4=Congés),OR(AF30="x",AF30="S")),AF30,IF(AG$4=$D30,"x",IF(AND(((AG$4-$D30)/VLOOKUP($C30,Opérations[],7,0))=INT(((AG$4-$D30)/VLOOKUP($C30,Opérations[],7,0))),$C30&lt;&gt;""),"S",""))),"")</f>
        <v/>
      </c>
      <c r="AH30" s="68" t="str">
        <f ca="1">IFERROR(IF(AND(OR(WEEKDAY(AG$4,2)&gt;5,AG$4=Congés),OR(AG30="x",AG30="S")),AG30,IF(AH$4=$D30,"x",IF(AND(((AH$4-$D30)/VLOOKUP($C30,Opérations[],7,0))=INT(((AH$4-$D30)/VLOOKUP($C30,Opérations[],7,0))),$C30&lt;&gt;""),"S",""))),"")</f>
        <v/>
      </c>
      <c r="AI30" s="68" t="str">
        <f ca="1">IFERROR(IF(AND(OR(WEEKDAY(AH$4,2)&gt;5,AH$4=Congés),OR(AH30="x",AH30="S")),AH30,IF(AI$4=$D30,"x",IF(AND(((AI$4-$D30)/VLOOKUP($C30,Opérations[],7,0))=INT(((AI$4-$D30)/VLOOKUP($C30,Opérations[],7,0))),$C30&lt;&gt;""),"S",""))),"")</f>
        <v/>
      </c>
      <c r="AJ30" s="68" t="str">
        <f ca="1">IFERROR(IF(AND(OR(WEEKDAY(AI$4,2)&gt;5,AI$4=Congés),OR(AI30="x",AI30="S")),AI30,IF(AJ$4=$D30,"x",IF(AND(((AJ$4-$D30)/VLOOKUP($C30,Opérations[],7,0))=INT(((AJ$4-$D30)/VLOOKUP($C30,Opérations[],7,0))),$C30&lt;&gt;""),"S",""))),"")</f>
        <v/>
      </c>
      <c r="AK30" s="68" t="str">
        <f ca="1">IFERROR(IF(AND(OR(WEEKDAY(AJ$4,2)&gt;5,AJ$4=Congés),OR(AJ30="x",AJ30="S")),AJ30,IF(AK$4=$D30,"x",IF(AND(((AK$4-$D30)/VLOOKUP($C30,Opérations[],7,0))=INT(((AK$4-$D30)/VLOOKUP($C30,Opérations[],7,0))),$C30&lt;&gt;""),"S",""))),"")</f>
        <v/>
      </c>
      <c r="AL30" s="68" t="str">
        <f ca="1">IFERROR(IF(AND(OR(WEEKDAY(AK$4,2)&gt;5,AK$4=Congés),OR(AK30="x",AK30="S")),AK30,IF(AL$4=$D30,"x",IF(AND(((AL$4-$D30)/VLOOKUP($C30,Opérations[],7,0))=INT(((AL$4-$D30)/VLOOKUP($C30,Opérations[],7,0))),$C30&lt;&gt;""),"S",""))),"")</f>
        <v/>
      </c>
      <c r="AM30" s="68" t="str">
        <f ca="1">IFERROR(IF(AND(OR(WEEKDAY(AL$4,2)&gt;5,AL$4=Congés),OR(AL30="x",AL30="S")),AL30,IF(AM$4=$D30,"x",IF(AND(((AM$4-$D30)/VLOOKUP($C30,Opérations[],7,0))=INT(((AM$4-$D30)/VLOOKUP($C30,Opérations[],7,0))),$C30&lt;&gt;""),"S",""))),"")</f>
        <v/>
      </c>
      <c r="AN30" s="68" t="str">
        <f ca="1">IFERROR(IF(AND(OR(WEEKDAY(AM$4,2)&gt;5,AM$4=Congés),OR(AM30="x",AM30="S")),AM30,IF(AN$4=$D30,"x",IF(AND(((AN$4-$D30)/VLOOKUP($C30,Opérations[],7,0))=INT(((AN$4-$D30)/VLOOKUP($C30,Opérations[],7,0))),$C30&lt;&gt;""),"S",""))),"")</f>
        <v/>
      </c>
      <c r="AO30" s="68" t="str">
        <f ca="1">IFERROR(IF(AND(OR(WEEKDAY(AN$4,2)&gt;5,AN$4=Congés),OR(AN30="x",AN30="S")),AN30,IF(AO$4=$D30,"x",IF(AND(((AO$4-$D30)/VLOOKUP($C30,Opérations[],7,0))=INT(((AO$4-$D30)/VLOOKUP($C30,Opérations[],7,0))),$C30&lt;&gt;""),"S",""))),"")</f>
        <v/>
      </c>
      <c r="AP30" s="68" t="str">
        <f ca="1">IFERROR(IF(AND(OR(WEEKDAY(AO$4,2)&gt;5,AO$4=Congés),OR(AO30="x",AO30="S")),AO30,IF(AP$4=$D30,"x",IF(AND(((AP$4-$D30)/VLOOKUP($C30,Opérations[],7,0))=INT(((AP$4-$D30)/VLOOKUP($C30,Opérations[],7,0))),$C30&lt;&gt;""),"S",""))),"")</f>
        <v/>
      </c>
      <c r="AQ30" s="68" t="str">
        <f ca="1">IFERROR(IF(AND(OR(WEEKDAY(AP$4,2)&gt;5,AP$4=Congés),OR(AP30="x",AP30="S")),AP30,IF(AQ$4=$D30,"x",IF(AND(((AQ$4-$D30)/VLOOKUP($C30,Opérations[],7,0))=INT(((AQ$4-$D30)/VLOOKUP($C30,Opérations[],7,0))),$C30&lt;&gt;""),"S",""))),"")</f>
        <v/>
      </c>
      <c r="AR30" s="68" t="str">
        <f ca="1">IFERROR(IF(AND(OR(WEEKDAY(AQ$4,2)&gt;5,AQ$4=Congés),OR(AQ30="x",AQ30="S")),AQ30,IF(AR$4=$D30,"x",IF(AND(((AR$4-$D30)/VLOOKUP($C30,Opérations[],7,0))=INT(((AR$4-$D30)/VLOOKUP($C30,Opérations[],7,0))),$C30&lt;&gt;""),"S",""))),"")</f>
        <v/>
      </c>
      <c r="AS30" s="68" t="str">
        <f ca="1">IFERROR(IF(AND(OR(WEEKDAY(AR$4,2)&gt;5,AR$4=Congés),OR(AR30="x",AR30="S")),AR30,IF(AS$4=$D30,"x",IF(AND(((AS$4-$D30)/VLOOKUP($C30,Opérations[],7,0))=INT(((AS$4-$D30)/VLOOKUP($C30,Opérations[],7,0))),$C30&lt;&gt;""),"S",""))),"")</f>
        <v/>
      </c>
      <c r="AT30" s="68" t="str">
        <f ca="1">IFERROR(IF(AND(OR(WEEKDAY(AS$4,2)&gt;5,AS$4=Congés),OR(AS30="x",AS30="S")),AS30,IF(AT$4=$D30,"x",IF(AND(((AT$4-$D30)/VLOOKUP($C30,Opérations[],7,0))=INT(((AT$4-$D30)/VLOOKUP($C30,Opérations[],7,0))),$C30&lt;&gt;""),"S",""))),"")</f>
        <v/>
      </c>
      <c r="AU30" s="68" t="str">
        <f ca="1">IFERROR(IF(AND(OR(WEEKDAY(AT$4,2)&gt;5,AT$4=Congés),OR(AT30="x",AT30="S")),AT30,IF(AU$4=$D30,"x",IF(AND(((AU$4-$D30)/VLOOKUP($C30,Opérations[],7,0))=INT(((AU$4-$D30)/VLOOKUP($C30,Opérations[],7,0))),$C30&lt;&gt;""),"S",""))),"")</f>
        <v/>
      </c>
      <c r="AV30" s="68" t="str">
        <f ca="1">IFERROR(IF(AND(OR(WEEKDAY(AU$4,2)&gt;5,AU$4=Congés),OR(AU30="x",AU30="S")),AU30,IF(AV$4=$D30,"x",IF(AND(((AV$4-$D30)/VLOOKUP($C30,Opérations[],7,0))=INT(((AV$4-$D30)/VLOOKUP($C30,Opérations[],7,0))),$C30&lt;&gt;""),"S",""))),"")</f>
        <v/>
      </c>
      <c r="AW30" s="68" t="str">
        <f ca="1">IFERROR(IF(AND(OR(WEEKDAY(AV$4,2)&gt;5,AV$4=Congés),OR(AV30="x",AV30="S")),AV30,IF(AW$4=$D30,"x",IF(AND(((AW$4-$D30)/VLOOKUP($C30,Opérations[],7,0))=INT(((AW$4-$D30)/VLOOKUP($C30,Opérations[],7,0))),$C30&lt;&gt;""),"S",""))),"")</f>
        <v/>
      </c>
      <c r="AX30" s="68" t="str">
        <f ca="1">IFERROR(IF(AND(OR(WEEKDAY(AW$4,2)&gt;5,AW$4=Congés),OR(AW30="x",AW30="S")),AW30,IF(AX$4=$D30,"x",IF(AND(((AX$4-$D30)/VLOOKUP($C30,Opérations[],7,0))=INT(((AX$4-$D30)/VLOOKUP($C30,Opérations[],7,0))),$C30&lt;&gt;""),"S",""))),"")</f>
        <v/>
      </c>
      <c r="AY30" s="68" t="str">
        <f ca="1">IFERROR(IF(AND(OR(WEEKDAY(AX$4,2)&gt;5,AX$4=Congés),OR(AX30="x",AX30="S")),AX30,IF(AY$4=$D30,"x",IF(AND(((AY$4-$D30)/VLOOKUP($C30,Opérations[],7,0))=INT(((AY$4-$D30)/VLOOKUP($C30,Opérations[],7,0))),$C30&lt;&gt;""),"S",""))),"")</f>
        <v/>
      </c>
      <c r="AZ30" s="68" t="str">
        <f ca="1">IFERROR(IF(AND(OR(WEEKDAY(AY$4,2)&gt;5,AY$4=Congés),OR(AY30="x",AY30="S")),AY30,IF(AZ$4=$D30,"x",IF(AND(((AZ$4-$D30)/VLOOKUP($C30,Opérations[],7,0))=INT(((AZ$4-$D30)/VLOOKUP($C30,Opérations[],7,0))),$C30&lt;&gt;""),"S",""))),"")</f>
        <v/>
      </c>
      <c r="BA30" s="68" t="str">
        <f ca="1">IFERROR(IF(AND(OR(WEEKDAY(AZ$4,2)&gt;5,AZ$4=Congés),OR(AZ30="x",AZ30="S")),AZ30,IF(BA$4=$D30,"x",IF(AND(((BA$4-$D30)/VLOOKUP($C30,Opérations[],7,0))=INT(((BA$4-$D30)/VLOOKUP($C30,Opérations[],7,0))),$C30&lt;&gt;""),"S",""))),"")</f>
        <v/>
      </c>
      <c r="BB30" s="68" t="str">
        <f ca="1">IFERROR(IF(AND(OR(WEEKDAY(BA$4,2)&gt;5,BA$4=Congés),OR(BA30="x",BA30="S")),BA30,IF(BB$4=$D30,"x",IF(AND(((BB$4-$D30)/VLOOKUP($C30,Opérations[],7,0))=INT(((BB$4-$D30)/VLOOKUP($C30,Opérations[],7,0))),$C30&lt;&gt;""),"S",""))),"")</f>
        <v/>
      </c>
      <c r="BC30" s="68" t="str">
        <f ca="1">IFERROR(IF(AND(OR(WEEKDAY(BB$4,2)&gt;5,BB$4=Congés),OR(BB30="x",BB30="S")),BB30,IF(BC$4=$D30,"x",IF(AND(((BC$4-$D30)/VLOOKUP($C30,Opérations[],7,0))=INT(((BC$4-$D30)/VLOOKUP($C30,Opérations[],7,0))),$C30&lt;&gt;""),"S",""))),"")</f>
        <v/>
      </c>
      <c r="BD30" s="68" t="str">
        <f ca="1">IFERROR(IF(AND(OR(WEEKDAY(BC$4,2)&gt;5,BC$4=Congés),OR(BC30="x",BC30="S")),BC30,IF(BD$4=$D30,"x",IF(AND(((BD$4-$D30)/VLOOKUP($C30,Opérations[],7,0))=INT(((BD$4-$D30)/VLOOKUP($C30,Opérations[],7,0))),$C30&lt;&gt;""),"S",""))),"")</f>
        <v/>
      </c>
    </row>
    <row r="31" spans="1:56" x14ac:dyDescent="0.25">
      <c r="C31" s="51" t="s">
        <v>45</v>
      </c>
      <c r="D31" s="33">
        <f>IF(ISBLANK(C31),"",VLOOKUP(C31,Opérations[],2,0))</f>
        <v>0</v>
      </c>
      <c r="F31" s="33"/>
      <c r="G31" s="68" t="str">
        <f ca="1">IFERROR(IF(AND(OR(WEEKDAY(F$4,2)&gt;5,F$4=Congés),OR(F31="x",F31="S")),F31,IF(G$4=$D31,"x",IF(AND(((G$4-$D31)/VLOOKUP($C31,Opérations[],7,0))=INT(((G$4-$D31)/VLOOKUP($C31,Opérations[],7,0))),$C31&lt;&gt;""),"S",""))),"")</f>
        <v/>
      </c>
      <c r="H31" s="68" t="str">
        <f ca="1">IFERROR(IF(AND(OR(WEEKDAY(G$4,2)&gt;5,G$4=Congés),OR(G31="x",G31="S")),G31,IF(H$4=$D31,"x",IF(AND(((H$4-$D31)/VLOOKUP($C31,Opérations[],7,0))=INT(((H$4-$D31)/VLOOKUP($C31,Opérations[],7,0))),$C31&lt;&gt;""),"S",""))),"")</f>
        <v/>
      </c>
      <c r="I31" s="68" t="str">
        <f ca="1">IFERROR(IF(AND(OR(WEEKDAY(H$4,2)&gt;5,H$4=Congés),OR(H31="x",H31="S")),H31,IF(I$4=$D31,"x",IF(AND(((I$4-$D31)/VLOOKUP($C31,Opérations[],7,0))=INT(((I$4-$D31)/VLOOKUP($C31,Opérations[],7,0))),$C31&lt;&gt;""),"S",""))),"")</f>
        <v/>
      </c>
      <c r="J31" s="68" t="str">
        <f ca="1">IFERROR(IF(AND(OR(WEEKDAY(I$4,2)&gt;5,I$4=Congés),OR(I31="x",I31="S")),I31,IF(J$4=$D31,"x",IF(AND(((J$4-$D31)/VLOOKUP($C31,Opérations[],7,0))=INT(((J$4-$D31)/VLOOKUP($C31,Opérations[],7,0))),$C31&lt;&gt;""),"S",""))),"")</f>
        <v/>
      </c>
      <c r="K31" s="68" t="str">
        <f ca="1">IFERROR(IF(AND(OR(WEEKDAY(J$4,2)&gt;5,J$4=Congés),OR(J31="x",J31="S")),J31,IF(K$4=$D31,"x",IF(AND(((K$4-$D31)/VLOOKUP($C31,Opérations[],7,0))=INT(((K$4-$D31)/VLOOKUP($C31,Opérations[],7,0))),$C31&lt;&gt;""),"S",""))),"")</f>
        <v/>
      </c>
      <c r="L31" s="68" t="str">
        <f ca="1">IFERROR(IF(AND(OR(WEEKDAY(K$4,2)&gt;5,K$4=Congés),OR(K31="x",K31="S")),K31,IF(L$4=$D31,"x",IF(AND(((L$4-$D31)/VLOOKUP($C31,Opérations[],7,0))=INT(((L$4-$D31)/VLOOKUP($C31,Opérations[],7,0))),$C31&lt;&gt;""),"S",""))),"")</f>
        <v/>
      </c>
      <c r="M31" s="68" t="str">
        <f ca="1">IFERROR(IF(AND(OR(WEEKDAY(L$4,2)&gt;5,L$4=Congés),OR(L31="x",L31="S")),L31,IF(M$4=$D31,"x",IF(AND(((M$4-$D31)/VLOOKUP($C31,Opérations[],7,0))=INT(((M$4-$D31)/VLOOKUP($C31,Opérations[],7,0))),$C31&lt;&gt;""),"S",""))),"")</f>
        <v/>
      </c>
      <c r="N31" s="68" t="str">
        <f ca="1">IFERROR(IF(AND(OR(WEEKDAY(M$4,2)&gt;5,M$4=Congés),OR(M31="x",M31="S")),M31,IF(N$4=$D31,"x",IF(AND(((N$4-$D31)/VLOOKUP($C31,Opérations[],7,0))=INT(((N$4-$D31)/VLOOKUP($C31,Opérations[],7,0))),$C31&lt;&gt;""),"S",""))),"")</f>
        <v/>
      </c>
      <c r="O31" s="68" t="str">
        <f ca="1">IFERROR(IF(AND(OR(WEEKDAY(N$4,2)&gt;5,N$4=Congés),OR(N31="x",N31="S")),N31,IF(O$4=$D31,"x",IF(AND(((O$4-$D31)/VLOOKUP($C31,Opérations[],7,0))=INT(((O$4-$D31)/VLOOKUP($C31,Opérations[],7,0))),$C31&lt;&gt;""),"S",""))),"")</f>
        <v/>
      </c>
      <c r="P31" s="68" t="str">
        <f ca="1">IFERROR(IF(AND(OR(WEEKDAY(O$4,2)&gt;5,O$4=Congés),OR(O31="x",O31="S")),O31,IF(P$4=$D31,"x",IF(AND(((P$4-$D31)/VLOOKUP($C31,Opérations[],7,0))=INT(((P$4-$D31)/VLOOKUP($C31,Opérations[],7,0))),$C31&lt;&gt;""),"S",""))),"")</f>
        <v/>
      </c>
      <c r="Q31" s="68" t="str">
        <f ca="1">IFERROR(IF(AND(OR(WEEKDAY(P$4,2)&gt;5,P$4=Congés),OR(P31="x",P31="S")),P31,IF(Q$4=$D31,"x",IF(AND(((Q$4-$D31)/VLOOKUP($C31,Opérations[],7,0))=INT(((Q$4-$D31)/VLOOKUP($C31,Opérations[],7,0))),$C31&lt;&gt;""),"S",""))),"")</f>
        <v/>
      </c>
      <c r="R31" s="68" t="str">
        <f ca="1">IFERROR(IF(AND(OR(WEEKDAY(Q$4,2)&gt;5,Q$4=Congés),OR(Q31="x",Q31="S")),Q31,IF(R$4=$D31,"x",IF(AND(((R$4-$D31)/VLOOKUP($C31,Opérations[],7,0))=INT(((R$4-$D31)/VLOOKUP($C31,Opérations[],7,0))),$C31&lt;&gt;""),"S",""))),"")</f>
        <v/>
      </c>
      <c r="S31" s="68" t="str">
        <f ca="1">IFERROR(IF(AND(OR(WEEKDAY(R$4,2)&gt;5,R$4=Congés),OR(R31="x",R31="S")),R31,IF(S$4=$D31,"x",IF(AND(((S$4-$D31)/VLOOKUP($C31,Opérations[],7,0))=INT(((S$4-$D31)/VLOOKUP($C31,Opérations[],7,0))),$C31&lt;&gt;""),"S",""))),"")</f>
        <v/>
      </c>
      <c r="T31" s="68" t="str">
        <f ca="1">IFERROR(IF(AND(OR(WEEKDAY(S$4,2)&gt;5,S$4=Congés),OR(S31="x",S31="S")),S31,IF(T$4=$D31,"x",IF(AND(((T$4-$D31)/VLOOKUP($C31,Opérations[],7,0))=INT(((T$4-$D31)/VLOOKUP($C31,Opérations[],7,0))),$C31&lt;&gt;""),"S",""))),"")</f>
        <v/>
      </c>
      <c r="U31" s="68" t="str">
        <f ca="1">IFERROR(IF(AND(OR(WEEKDAY(T$4,2)&gt;5,T$4=Congés),OR(T31="x",T31="S")),T31,IF(U$4=$D31,"x",IF(AND(((U$4-$D31)/VLOOKUP($C31,Opérations[],7,0))=INT(((U$4-$D31)/VLOOKUP($C31,Opérations[],7,0))),$C31&lt;&gt;""),"S",""))),"")</f>
        <v/>
      </c>
      <c r="V31" s="68" t="str">
        <f ca="1">IFERROR(IF(AND(OR(WEEKDAY(U$4,2)&gt;5,U$4=Congés),OR(U31="x",U31="S")),U31,IF(V$4=$D31,"x",IF(AND(((V$4-$D31)/VLOOKUP($C31,Opérations[],7,0))=INT(((V$4-$D31)/VLOOKUP($C31,Opérations[],7,0))),$C31&lt;&gt;""),"S",""))),"")</f>
        <v/>
      </c>
      <c r="W31" s="68" t="str">
        <f ca="1">IFERROR(IF(AND(OR(WEEKDAY(V$4,2)&gt;5,V$4=Congés),OR(V31="x",V31="S")),V31,IF(W$4=$D31,"x",IF(AND(((W$4-$D31)/VLOOKUP($C31,Opérations[],7,0))=INT(((W$4-$D31)/VLOOKUP($C31,Opérations[],7,0))),$C31&lt;&gt;""),"S",""))),"")</f>
        <v/>
      </c>
      <c r="X31" s="68" t="str">
        <f ca="1">IFERROR(IF(AND(OR(WEEKDAY(W$4,2)&gt;5,W$4=Congés),OR(W31="x",W31="S")),W31,IF(X$4=$D31,"x",IF(AND(((X$4-$D31)/VLOOKUP($C31,Opérations[],7,0))=INT(((X$4-$D31)/VLOOKUP($C31,Opérations[],7,0))),$C31&lt;&gt;""),"S",""))),"")</f>
        <v/>
      </c>
      <c r="Y31" s="68" t="str">
        <f ca="1">IFERROR(IF(AND(OR(WEEKDAY(X$4,2)&gt;5,X$4=Congés),OR(X31="x",X31="S")),X31,IF(Y$4=$D31,"x",IF(AND(((Y$4-$D31)/VLOOKUP($C31,Opérations[],7,0))=INT(((Y$4-$D31)/VLOOKUP($C31,Opérations[],7,0))),$C31&lt;&gt;""),"S",""))),"")</f>
        <v/>
      </c>
      <c r="Z31" s="68" t="str">
        <f ca="1">IFERROR(IF(AND(OR(WEEKDAY(Y$4,2)&gt;5,Y$4=Congés),OR(Y31="x",Y31="S")),Y31,IF(Z$4=$D31,"x",IF(AND(((Z$4-$D31)/VLOOKUP($C31,Opérations[],7,0))=INT(((Z$4-$D31)/VLOOKUP($C31,Opérations[],7,0))),$C31&lt;&gt;""),"S",""))),"")</f>
        <v/>
      </c>
      <c r="AA31" s="68" t="str">
        <f ca="1">IFERROR(IF(AND(OR(WEEKDAY(Z$4,2)&gt;5,Z$4=Congés),OR(Z31="x",Z31="S")),Z31,IF(AA$4=$D31,"x",IF(AND(((AA$4-$D31)/VLOOKUP($C31,Opérations[],7,0))=INT(((AA$4-$D31)/VLOOKUP($C31,Opérations[],7,0))),$C31&lt;&gt;""),"S",""))),"")</f>
        <v/>
      </c>
      <c r="AB31" s="68" t="str">
        <f ca="1">IFERROR(IF(AND(OR(WEEKDAY(AA$4,2)&gt;5,AA$4=Congés),OR(AA31="x",AA31="S")),AA31,IF(AB$4=$D31,"x",IF(AND(((AB$4-$D31)/VLOOKUP($C31,Opérations[],7,0))=INT(((AB$4-$D31)/VLOOKUP($C31,Opérations[],7,0))),$C31&lt;&gt;""),"S",""))),"")</f>
        <v/>
      </c>
      <c r="AC31" s="68" t="str">
        <f ca="1">IFERROR(IF(AND(OR(WEEKDAY(AB$4,2)&gt;5,AB$4=Congés),OR(AB31="x",AB31="S")),AB31,IF(AC$4=$D31,"x",IF(AND(((AC$4-$D31)/VLOOKUP($C31,Opérations[],7,0))=INT(((AC$4-$D31)/VLOOKUP($C31,Opérations[],7,0))),$C31&lt;&gt;""),"S",""))),"")</f>
        <v/>
      </c>
      <c r="AD31" s="68" t="str">
        <f ca="1">IFERROR(IF(AND(OR(WEEKDAY(AC$4,2)&gt;5,AC$4=Congés),OR(AC31="x",AC31="S")),AC31,IF(AD$4=$D31,"x",IF(AND(((AD$4-$D31)/VLOOKUP($C31,Opérations[],7,0))=INT(((AD$4-$D31)/VLOOKUP($C31,Opérations[],7,0))),$C31&lt;&gt;""),"S",""))),"")</f>
        <v/>
      </c>
      <c r="AE31" s="68" t="str">
        <f ca="1">IFERROR(IF(AND(OR(WEEKDAY(AD$4,2)&gt;5,AD$4=Congés),OR(AD31="x",AD31="S")),AD31,IF(AE$4=$D31,"x",IF(AND(((AE$4-$D31)/VLOOKUP($C31,Opérations[],7,0))=INT(((AE$4-$D31)/VLOOKUP($C31,Opérations[],7,0))),$C31&lt;&gt;""),"S",""))),"")</f>
        <v/>
      </c>
      <c r="AF31" s="68" t="str">
        <f ca="1">IFERROR(IF(AND(OR(WEEKDAY(AE$4,2)&gt;5,AE$4=Congés),OR(AE31="x",AE31="S")),AE31,IF(AF$4=$D31,"x",IF(AND(((AF$4-$D31)/VLOOKUP($C31,Opérations[],7,0))=INT(((AF$4-$D31)/VLOOKUP($C31,Opérations[],7,0))),$C31&lt;&gt;""),"S",""))),"")</f>
        <v/>
      </c>
      <c r="AG31" s="68" t="str">
        <f ca="1">IFERROR(IF(AND(OR(WEEKDAY(AF$4,2)&gt;5,AF$4=Congés),OR(AF31="x",AF31="S")),AF31,IF(AG$4=$D31,"x",IF(AND(((AG$4-$D31)/VLOOKUP($C31,Opérations[],7,0))=INT(((AG$4-$D31)/VLOOKUP($C31,Opérations[],7,0))),$C31&lt;&gt;""),"S",""))),"")</f>
        <v/>
      </c>
      <c r="AH31" s="68" t="str">
        <f ca="1">IFERROR(IF(AND(OR(WEEKDAY(AG$4,2)&gt;5,AG$4=Congés),OR(AG31="x",AG31="S")),AG31,IF(AH$4=$D31,"x",IF(AND(((AH$4-$D31)/VLOOKUP($C31,Opérations[],7,0))=INT(((AH$4-$D31)/VLOOKUP($C31,Opérations[],7,0))),$C31&lt;&gt;""),"S",""))),"")</f>
        <v/>
      </c>
      <c r="AI31" s="68" t="str">
        <f ca="1">IFERROR(IF(AND(OR(WEEKDAY(AH$4,2)&gt;5,AH$4=Congés),OR(AH31="x",AH31="S")),AH31,IF(AI$4=$D31,"x",IF(AND(((AI$4-$D31)/VLOOKUP($C31,Opérations[],7,0))=INT(((AI$4-$D31)/VLOOKUP($C31,Opérations[],7,0))),$C31&lt;&gt;""),"S",""))),"")</f>
        <v/>
      </c>
      <c r="AJ31" s="68" t="str">
        <f ca="1">IFERROR(IF(AND(OR(WEEKDAY(AI$4,2)&gt;5,AI$4=Congés),OR(AI31="x",AI31="S")),AI31,IF(AJ$4=$D31,"x",IF(AND(((AJ$4-$D31)/VLOOKUP($C31,Opérations[],7,0))=INT(((AJ$4-$D31)/VLOOKUP($C31,Opérations[],7,0))),$C31&lt;&gt;""),"S",""))),"")</f>
        <v/>
      </c>
      <c r="AK31" s="68" t="str">
        <f ca="1">IFERROR(IF(AND(OR(WEEKDAY(AJ$4,2)&gt;5,AJ$4=Congés),OR(AJ31="x",AJ31="S")),AJ31,IF(AK$4=$D31,"x",IF(AND(((AK$4-$D31)/VLOOKUP($C31,Opérations[],7,0))=INT(((AK$4-$D31)/VLOOKUP($C31,Opérations[],7,0))),$C31&lt;&gt;""),"S",""))),"")</f>
        <v/>
      </c>
      <c r="AL31" s="68" t="str">
        <f ca="1">IFERROR(IF(AND(OR(WEEKDAY(AK$4,2)&gt;5,AK$4=Congés),OR(AK31="x",AK31="S")),AK31,IF(AL$4=$D31,"x",IF(AND(((AL$4-$D31)/VLOOKUP($C31,Opérations[],7,0))=INT(((AL$4-$D31)/VLOOKUP($C31,Opérations[],7,0))),$C31&lt;&gt;""),"S",""))),"")</f>
        <v/>
      </c>
      <c r="AM31" s="68" t="str">
        <f ca="1">IFERROR(IF(AND(OR(WEEKDAY(AL$4,2)&gt;5,AL$4=Congés),OR(AL31="x",AL31="S")),AL31,IF(AM$4=$D31,"x",IF(AND(((AM$4-$D31)/VLOOKUP($C31,Opérations[],7,0))=INT(((AM$4-$D31)/VLOOKUP($C31,Opérations[],7,0))),$C31&lt;&gt;""),"S",""))),"")</f>
        <v/>
      </c>
      <c r="AN31" s="68" t="str">
        <f ca="1">IFERROR(IF(AND(OR(WEEKDAY(AM$4,2)&gt;5,AM$4=Congés),OR(AM31="x",AM31="S")),AM31,IF(AN$4=$D31,"x",IF(AND(((AN$4-$D31)/VLOOKUP($C31,Opérations[],7,0))=INT(((AN$4-$D31)/VLOOKUP($C31,Opérations[],7,0))),$C31&lt;&gt;""),"S",""))),"")</f>
        <v/>
      </c>
      <c r="AO31" s="68" t="str">
        <f ca="1">IFERROR(IF(AND(OR(WEEKDAY(AN$4,2)&gt;5,AN$4=Congés),OR(AN31="x",AN31="S")),AN31,IF(AO$4=$D31,"x",IF(AND(((AO$4-$D31)/VLOOKUP($C31,Opérations[],7,0))=INT(((AO$4-$D31)/VLOOKUP($C31,Opérations[],7,0))),$C31&lt;&gt;""),"S",""))),"")</f>
        <v/>
      </c>
      <c r="AP31" s="68" t="str">
        <f ca="1">IFERROR(IF(AND(OR(WEEKDAY(AO$4,2)&gt;5,AO$4=Congés),OR(AO31="x",AO31="S")),AO31,IF(AP$4=$D31,"x",IF(AND(((AP$4-$D31)/VLOOKUP($C31,Opérations[],7,0))=INT(((AP$4-$D31)/VLOOKUP($C31,Opérations[],7,0))),$C31&lt;&gt;""),"S",""))),"")</f>
        <v/>
      </c>
      <c r="AQ31" s="68" t="str">
        <f ca="1">IFERROR(IF(AND(OR(WEEKDAY(AP$4,2)&gt;5,AP$4=Congés),OR(AP31="x",AP31="S")),AP31,IF(AQ$4=$D31,"x",IF(AND(((AQ$4-$D31)/VLOOKUP($C31,Opérations[],7,0))=INT(((AQ$4-$D31)/VLOOKUP($C31,Opérations[],7,0))),$C31&lt;&gt;""),"S",""))),"")</f>
        <v/>
      </c>
      <c r="AR31" s="68" t="str">
        <f ca="1">IFERROR(IF(AND(OR(WEEKDAY(AQ$4,2)&gt;5,AQ$4=Congés),OR(AQ31="x",AQ31="S")),AQ31,IF(AR$4=$D31,"x",IF(AND(((AR$4-$D31)/VLOOKUP($C31,Opérations[],7,0))=INT(((AR$4-$D31)/VLOOKUP($C31,Opérations[],7,0))),$C31&lt;&gt;""),"S",""))),"")</f>
        <v/>
      </c>
      <c r="AS31" s="68" t="str">
        <f ca="1">IFERROR(IF(AND(OR(WEEKDAY(AR$4,2)&gt;5,AR$4=Congés),OR(AR31="x",AR31="S")),AR31,IF(AS$4=$D31,"x",IF(AND(((AS$4-$D31)/VLOOKUP($C31,Opérations[],7,0))=INT(((AS$4-$D31)/VLOOKUP($C31,Opérations[],7,0))),$C31&lt;&gt;""),"S",""))),"")</f>
        <v/>
      </c>
      <c r="AT31" s="68" t="str">
        <f ca="1">IFERROR(IF(AND(OR(WEEKDAY(AS$4,2)&gt;5,AS$4=Congés),OR(AS31="x",AS31="S")),AS31,IF(AT$4=$D31,"x",IF(AND(((AT$4-$D31)/VLOOKUP($C31,Opérations[],7,0))=INT(((AT$4-$D31)/VLOOKUP($C31,Opérations[],7,0))),$C31&lt;&gt;""),"S",""))),"")</f>
        <v/>
      </c>
      <c r="AU31" s="68" t="str">
        <f ca="1">IFERROR(IF(AND(OR(WEEKDAY(AT$4,2)&gt;5,AT$4=Congés),OR(AT31="x",AT31="S")),AT31,IF(AU$4=$D31,"x",IF(AND(((AU$4-$D31)/VLOOKUP($C31,Opérations[],7,0))=INT(((AU$4-$D31)/VLOOKUP($C31,Opérations[],7,0))),$C31&lt;&gt;""),"S",""))),"")</f>
        <v/>
      </c>
      <c r="AV31" s="68" t="str">
        <f ca="1">IFERROR(IF(AND(OR(WEEKDAY(AU$4,2)&gt;5,AU$4=Congés),OR(AU31="x",AU31="S")),AU31,IF(AV$4=$D31,"x",IF(AND(((AV$4-$D31)/VLOOKUP($C31,Opérations[],7,0))=INT(((AV$4-$D31)/VLOOKUP($C31,Opérations[],7,0))),$C31&lt;&gt;""),"S",""))),"")</f>
        <v/>
      </c>
      <c r="AW31" s="68" t="str">
        <f ca="1">IFERROR(IF(AND(OR(WEEKDAY(AV$4,2)&gt;5,AV$4=Congés),OR(AV31="x",AV31="S")),AV31,IF(AW$4=$D31,"x",IF(AND(((AW$4-$D31)/VLOOKUP($C31,Opérations[],7,0))=INT(((AW$4-$D31)/VLOOKUP($C31,Opérations[],7,0))),$C31&lt;&gt;""),"S",""))),"")</f>
        <v/>
      </c>
      <c r="AX31" s="68" t="str">
        <f ca="1">IFERROR(IF(AND(OR(WEEKDAY(AW$4,2)&gt;5,AW$4=Congés),OR(AW31="x",AW31="S")),AW31,IF(AX$4=$D31,"x",IF(AND(((AX$4-$D31)/VLOOKUP($C31,Opérations[],7,0))=INT(((AX$4-$D31)/VLOOKUP($C31,Opérations[],7,0))),$C31&lt;&gt;""),"S",""))),"")</f>
        <v/>
      </c>
      <c r="AY31" s="68" t="str">
        <f ca="1">IFERROR(IF(AND(OR(WEEKDAY(AX$4,2)&gt;5,AX$4=Congés),OR(AX31="x",AX31="S")),AX31,IF(AY$4=$D31,"x",IF(AND(((AY$4-$D31)/VLOOKUP($C31,Opérations[],7,0))=INT(((AY$4-$D31)/VLOOKUP($C31,Opérations[],7,0))),$C31&lt;&gt;""),"S",""))),"")</f>
        <v/>
      </c>
      <c r="AZ31" s="68" t="str">
        <f ca="1">IFERROR(IF(AND(OR(WEEKDAY(AY$4,2)&gt;5,AY$4=Congés),OR(AY31="x",AY31="S")),AY31,IF(AZ$4=$D31,"x",IF(AND(((AZ$4-$D31)/VLOOKUP($C31,Opérations[],7,0))=INT(((AZ$4-$D31)/VLOOKUP($C31,Opérations[],7,0))),$C31&lt;&gt;""),"S",""))),"")</f>
        <v/>
      </c>
      <c r="BA31" s="68" t="str">
        <f ca="1">IFERROR(IF(AND(OR(WEEKDAY(AZ$4,2)&gt;5,AZ$4=Congés),OR(AZ31="x",AZ31="S")),AZ31,IF(BA$4=$D31,"x",IF(AND(((BA$4-$D31)/VLOOKUP($C31,Opérations[],7,0))=INT(((BA$4-$D31)/VLOOKUP($C31,Opérations[],7,0))),$C31&lt;&gt;""),"S",""))),"")</f>
        <v/>
      </c>
      <c r="BB31" s="68" t="str">
        <f ca="1">IFERROR(IF(AND(OR(WEEKDAY(BA$4,2)&gt;5,BA$4=Congés),OR(BA31="x",BA31="S")),BA31,IF(BB$4=$D31,"x",IF(AND(((BB$4-$D31)/VLOOKUP($C31,Opérations[],7,0))=INT(((BB$4-$D31)/VLOOKUP($C31,Opérations[],7,0))),$C31&lt;&gt;""),"S",""))),"")</f>
        <v/>
      </c>
      <c r="BC31" s="68" t="str">
        <f ca="1">IFERROR(IF(AND(OR(WEEKDAY(BB$4,2)&gt;5,BB$4=Congés),OR(BB31="x",BB31="S")),BB31,IF(BC$4=$D31,"x",IF(AND(((BC$4-$D31)/VLOOKUP($C31,Opérations[],7,0))=INT(((BC$4-$D31)/VLOOKUP($C31,Opérations[],7,0))),$C31&lt;&gt;""),"S",""))),"")</f>
        <v/>
      </c>
      <c r="BD31" s="68" t="str">
        <f ca="1">IFERROR(IF(AND(OR(WEEKDAY(BC$4,2)&gt;5,BC$4=Congés),OR(BC31="x",BC31="S")),BC31,IF(BD$4=$D31,"x",IF(AND(((BD$4-$D31)/VLOOKUP($C31,Opérations[],7,0))=INT(((BD$4-$D31)/VLOOKUP($C31,Opérations[],7,0))),$C31&lt;&gt;""),"S",""))),"")</f>
        <v/>
      </c>
    </row>
    <row r="32" spans="1:56" x14ac:dyDescent="0.25">
      <c r="C32" s="27" t="s">
        <v>59</v>
      </c>
      <c r="D32" s="33">
        <f>IF(ISBLANK(C32),"",VLOOKUP(C32,Opérations[],2,0))</f>
        <v>0</v>
      </c>
      <c r="F32" s="33"/>
      <c r="G32" s="68" t="str">
        <f ca="1">IFERROR(IF(AND(OR(WEEKDAY(F$4,2)&gt;5,F$4=Congés),OR(F32="x",F32="S")),F32,IF(G$4=$D32,"x",IF(AND(((G$4-$D32)/VLOOKUP($C32,Opérations[],7,0))=INT(((G$4-$D32)/VLOOKUP($C32,Opérations[],7,0))),$C32&lt;&gt;""),"S",""))),"")</f>
        <v/>
      </c>
      <c r="H32" s="68" t="str">
        <f ca="1">IFERROR(IF(AND(OR(WEEKDAY(G$4,2)&gt;5,G$4=Congés),OR(G32="x",G32="S")),G32,IF(H$4=$D32,"x",IF(AND(((H$4-$D32)/VLOOKUP($C32,Opérations[],7,0))=INT(((H$4-$D32)/VLOOKUP($C32,Opérations[],7,0))),$C32&lt;&gt;""),"S",""))),"")</f>
        <v/>
      </c>
      <c r="I32" s="68" t="str">
        <f ca="1">IFERROR(IF(AND(OR(WEEKDAY(H$4,2)&gt;5,H$4=Congés),OR(H32="x",H32="S")),H32,IF(I$4=$D32,"x",IF(AND(((I$4-$D32)/VLOOKUP($C32,Opérations[],7,0))=INT(((I$4-$D32)/VLOOKUP($C32,Opérations[],7,0))),$C32&lt;&gt;""),"S",""))),"")</f>
        <v/>
      </c>
      <c r="J32" s="68" t="str">
        <f ca="1">IFERROR(IF(AND(OR(WEEKDAY(I$4,2)&gt;5,I$4=Congés),OR(I32="x",I32="S")),I32,IF(J$4=$D32,"x",IF(AND(((J$4-$D32)/VLOOKUP($C32,Opérations[],7,0))=INT(((J$4-$D32)/VLOOKUP($C32,Opérations[],7,0))),$C32&lt;&gt;""),"S",""))),"")</f>
        <v/>
      </c>
      <c r="K32" s="68" t="str">
        <f ca="1">IFERROR(IF(AND(OR(WEEKDAY(J$4,2)&gt;5,J$4=Congés),OR(J32="x",J32="S")),J32,IF(K$4=$D32,"x",IF(AND(((K$4-$D32)/VLOOKUP($C32,Opérations[],7,0))=INT(((K$4-$D32)/VLOOKUP($C32,Opérations[],7,0))),$C32&lt;&gt;""),"S",""))),"")</f>
        <v/>
      </c>
      <c r="L32" s="68" t="str">
        <f ca="1">IFERROR(IF(AND(OR(WEEKDAY(K$4,2)&gt;5,K$4=Congés),OR(K32="x",K32="S")),K32,IF(L$4=$D32,"x",IF(AND(((L$4-$D32)/VLOOKUP($C32,Opérations[],7,0))=INT(((L$4-$D32)/VLOOKUP($C32,Opérations[],7,0))),$C32&lt;&gt;""),"S",""))),"")</f>
        <v/>
      </c>
      <c r="M32" s="68" t="str">
        <f ca="1">IFERROR(IF(AND(OR(WEEKDAY(L$4,2)&gt;5,L$4=Congés),OR(L32="x",L32="S")),L32,IF(M$4=$D32,"x",IF(AND(((M$4-$D32)/VLOOKUP($C32,Opérations[],7,0))=INT(((M$4-$D32)/VLOOKUP($C32,Opérations[],7,0))),$C32&lt;&gt;""),"S",""))),"")</f>
        <v/>
      </c>
      <c r="N32" s="68" t="str">
        <f ca="1">IFERROR(IF(AND(OR(WEEKDAY(M$4,2)&gt;5,M$4=Congés),OR(M32="x",M32="S")),M32,IF(N$4=$D32,"x",IF(AND(((N$4-$D32)/VLOOKUP($C32,Opérations[],7,0))=INT(((N$4-$D32)/VLOOKUP($C32,Opérations[],7,0))),$C32&lt;&gt;""),"S",""))),"")</f>
        <v/>
      </c>
      <c r="O32" s="68" t="str">
        <f ca="1">IFERROR(IF(AND(OR(WEEKDAY(N$4,2)&gt;5,N$4=Congés),OR(N32="x",N32="S")),N32,IF(O$4=$D32,"x",IF(AND(((O$4-$D32)/VLOOKUP($C32,Opérations[],7,0))=INT(((O$4-$D32)/VLOOKUP($C32,Opérations[],7,0))),$C32&lt;&gt;""),"S",""))),"")</f>
        <v/>
      </c>
      <c r="P32" s="68" t="str">
        <f ca="1">IFERROR(IF(AND(OR(WEEKDAY(O$4,2)&gt;5,O$4=Congés),OR(O32="x",O32="S")),O32,IF(P$4=$D32,"x",IF(AND(((P$4-$D32)/VLOOKUP($C32,Opérations[],7,0))=INT(((P$4-$D32)/VLOOKUP($C32,Opérations[],7,0))),$C32&lt;&gt;""),"S",""))),"")</f>
        <v/>
      </c>
      <c r="Q32" s="68" t="str">
        <f ca="1">IFERROR(IF(AND(OR(WEEKDAY(P$4,2)&gt;5,P$4=Congés),OR(P32="x",P32="S")),P32,IF(Q$4=$D32,"x",IF(AND(((Q$4-$D32)/VLOOKUP($C32,Opérations[],7,0))=INT(((Q$4-$D32)/VLOOKUP($C32,Opérations[],7,0))),$C32&lt;&gt;""),"S",""))),"")</f>
        <v/>
      </c>
      <c r="R32" s="68" t="str">
        <f ca="1">IFERROR(IF(AND(OR(WEEKDAY(Q$4,2)&gt;5,Q$4=Congés),OR(Q32="x",Q32="S")),Q32,IF(R$4=$D32,"x",IF(AND(((R$4-$D32)/VLOOKUP($C32,Opérations[],7,0))=INT(((R$4-$D32)/VLOOKUP($C32,Opérations[],7,0))),$C32&lt;&gt;""),"S",""))),"")</f>
        <v/>
      </c>
      <c r="S32" s="68" t="str">
        <f ca="1">IFERROR(IF(AND(OR(WEEKDAY(R$4,2)&gt;5,R$4=Congés),OR(R32="x",R32="S")),R32,IF(S$4=$D32,"x",IF(AND(((S$4-$D32)/VLOOKUP($C32,Opérations[],7,0))=INT(((S$4-$D32)/VLOOKUP($C32,Opérations[],7,0))),$C32&lt;&gt;""),"S",""))),"")</f>
        <v/>
      </c>
      <c r="T32" s="68" t="str">
        <f ca="1">IFERROR(IF(AND(OR(WEEKDAY(S$4,2)&gt;5,S$4=Congés),OR(S32="x",S32="S")),S32,IF(T$4=$D32,"x",IF(AND(((T$4-$D32)/VLOOKUP($C32,Opérations[],7,0))=INT(((T$4-$D32)/VLOOKUP($C32,Opérations[],7,0))),$C32&lt;&gt;""),"S",""))),"")</f>
        <v/>
      </c>
      <c r="U32" s="68" t="str">
        <f ca="1">IFERROR(IF(AND(OR(WEEKDAY(T$4,2)&gt;5,T$4=Congés),OR(T32="x",T32="S")),T32,IF(U$4=$D32,"x",IF(AND(((U$4-$D32)/VLOOKUP($C32,Opérations[],7,0))=INT(((U$4-$D32)/VLOOKUP($C32,Opérations[],7,0))),$C32&lt;&gt;""),"S",""))),"")</f>
        <v/>
      </c>
      <c r="V32" s="68" t="str">
        <f ca="1">IFERROR(IF(AND(OR(WEEKDAY(U$4,2)&gt;5,U$4=Congés),OR(U32="x",U32="S")),U32,IF(V$4=$D32,"x",IF(AND(((V$4-$D32)/VLOOKUP($C32,Opérations[],7,0))=INT(((V$4-$D32)/VLOOKUP($C32,Opérations[],7,0))),$C32&lt;&gt;""),"S",""))),"")</f>
        <v/>
      </c>
      <c r="W32" s="68" t="str">
        <f ca="1">IFERROR(IF(AND(OR(WEEKDAY(V$4,2)&gt;5,V$4=Congés),OR(V32="x",V32="S")),V32,IF(W$4=$D32,"x",IF(AND(((W$4-$D32)/VLOOKUP($C32,Opérations[],7,0))=INT(((W$4-$D32)/VLOOKUP($C32,Opérations[],7,0))),$C32&lt;&gt;""),"S",""))),"")</f>
        <v/>
      </c>
      <c r="X32" s="68" t="str">
        <f ca="1">IFERROR(IF(AND(OR(WEEKDAY(W$4,2)&gt;5,W$4=Congés),OR(W32="x",W32="S")),W32,IF(X$4=$D32,"x",IF(AND(((X$4-$D32)/VLOOKUP($C32,Opérations[],7,0))=INT(((X$4-$D32)/VLOOKUP($C32,Opérations[],7,0))),$C32&lt;&gt;""),"S",""))),"")</f>
        <v/>
      </c>
      <c r="Y32" s="68" t="str">
        <f ca="1">IFERROR(IF(AND(OR(WEEKDAY(X$4,2)&gt;5,X$4=Congés),OR(X32="x",X32="S")),X32,IF(Y$4=$D32,"x",IF(AND(((Y$4-$D32)/VLOOKUP($C32,Opérations[],7,0))=INT(((Y$4-$D32)/VLOOKUP($C32,Opérations[],7,0))),$C32&lt;&gt;""),"S",""))),"")</f>
        <v/>
      </c>
      <c r="Z32" s="68" t="str">
        <f ca="1">IFERROR(IF(AND(OR(WEEKDAY(Y$4,2)&gt;5,Y$4=Congés),OR(Y32="x",Y32="S")),Y32,IF(Z$4=$D32,"x",IF(AND(((Z$4-$D32)/VLOOKUP($C32,Opérations[],7,0))=INT(((Z$4-$D32)/VLOOKUP($C32,Opérations[],7,0))),$C32&lt;&gt;""),"S",""))),"")</f>
        <v/>
      </c>
      <c r="AA32" s="68" t="str">
        <f ca="1">IFERROR(IF(AND(OR(WEEKDAY(Z$4,2)&gt;5,Z$4=Congés),OR(Z32="x",Z32="S")),Z32,IF(AA$4=$D32,"x",IF(AND(((AA$4-$D32)/VLOOKUP($C32,Opérations[],7,0))=INT(((AA$4-$D32)/VLOOKUP($C32,Opérations[],7,0))),$C32&lt;&gt;""),"S",""))),"")</f>
        <v/>
      </c>
      <c r="AB32" s="68" t="str">
        <f ca="1">IFERROR(IF(AND(OR(WEEKDAY(AA$4,2)&gt;5,AA$4=Congés),OR(AA32="x",AA32="S")),AA32,IF(AB$4=$D32,"x",IF(AND(((AB$4-$D32)/VLOOKUP($C32,Opérations[],7,0))=INT(((AB$4-$D32)/VLOOKUP($C32,Opérations[],7,0))),$C32&lt;&gt;""),"S",""))),"")</f>
        <v/>
      </c>
      <c r="AC32" s="68" t="str">
        <f ca="1">IFERROR(IF(AND(OR(WEEKDAY(AB$4,2)&gt;5,AB$4=Congés),OR(AB32="x",AB32="S")),AB32,IF(AC$4=$D32,"x",IF(AND(((AC$4-$D32)/VLOOKUP($C32,Opérations[],7,0))=INT(((AC$4-$D32)/VLOOKUP($C32,Opérations[],7,0))),$C32&lt;&gt;""),"S",""))),"")</f>
        <v/>
      </c>
      <c r="AD32" s="68" t="str">
        <f ca="1">IFERROR(IF(AND(OR(WEEKDAY(AC$4,2)&gt;5,AC$4=Congés),OR(AC32="x",AC32="S")),AC32,IF(AD$4=$D32,"x",IF(AND(((AD$4-$D32)/VLOOKUP($C32,Opérations[],7,0))=INT(((AD$4-$D32)/VLOOKUP($C32,Opérations[],7,0))),$C32&lt;&gt;""),"S",""))),"")</f>
        <v/>
      </c>
      <c r="AE32" s="68" t="str">
        <f ca="1">IFERROR(IF(AND(OR(WEEKDAY(AD$4,2)&gt;5,AD$4=Congés),OR(AD32="x",AD32="S")),AD32,IF(AE$4=$D32,"x",IF(AND(((AE$4-$D32)/VLOOKUP($C32,Opérations[],7,0))=INT(((AE$4-$D32)/VLOOKUP($C32,Opérations[],7,0))),$C32&lt;&gt;""),"S",""))),"")</f>
        <v/>
      </c>
      <c r="AF32" s="68" t="str">
        <f ca="1">IFERROR(IF(AND(OR(WEEKDAY(AE$4,2)&gt;5,AE$4=Congés),OR(AE32="x",AE32="S")),AE32,IF(AF$4=$D32,"x",IF(AND(((AF$4-$D32)/VLOOKUP($C32,Opérations[],7,0))=INT(((AF$4-$D32)/VLOOKUP($C32,Opérations[],7,0))),$C32&lt;&gt;""),"S",""))),"")</f>
        <v/>
      </c>
      <c r="AG32" s="68" t="str">
        <f ca="1">IFERROR(IF(AND(OR(WEEKDAY(AF$4,2)&gt;5,AF$4=Congés),OR(AF32="x",AF32="S")),AF32,IF(AG$4=$D32,"x",IF(AND(((AG$4-$D32)/VLOOKUP($C32,Opérations[],7,0))=INT(((AG$4-$D32)/VLOOKUP($C32,Opérations[],7,0))),$C32&lt;&gt;""),"S",""))),"")</f>
        <v/>
      </c>
      <c r="AH32" s="68" t="str">
        <f ca="1">IFERROR(IF(AND(OR(WEEKDAY(AG$4,2)&gt;5,AG$4=Congés),OR(AG32="x",AG32="S")),AG32,IF(AH$4=$D32,"x",IF(AND(((AH$4-$D32)/VLOOKUP($C32,Opérations[],7,0))=INT(((AH$4-$D32)/VLOOKUP($C32,Opérations[],7,0))),$C32&lt;&gt;""),"S",""))),"")</f>
        <v/>
      </c>
      <c r="AI32" s="68" t="str">
        <f ca="1">IFERROR(IF(AND(OR(WEEKDAY(AH$4,2)&gt;5,AH$4=Congés),OR(AH32="x",AH32="S")),AH32,IF(AI$4=$D32,"x",IF(AND(((AI$4-$D32)/VLOOKUP($C32,Opérations[],7,0))=INT(((AI$4-$D32)/VLOOKUP($C32,Opérations[],7,0))),$C32&lt;&gt;""),"S",""))),"")</f>
        <v/>
      </c>
      <c r="AJ32" s="68" t="str">
        <f ca="1">IFERROR(IF(AND(OR(WEEKDAY(AI$4,2)&gt;5,AI$4=Congés),OR(AI32="x",AI32="S")),AI32,IF(AJ$4=$D32,"x",IF(AND(((AJ$4-$D32)/VLOOKUP($C32,Opérations[],7,0))=INT(((AJ$4-$D32)/VLOOKUP($C32,Opérations[],7,0))),$C32&lt;&gt;""),"S",""))),"")</f>
        <v/>
      </c>
      <c r="AK32" s="68" t="str">
        <f ca="1">IFERROR(IF(AND(OR(WEEKDAY(AJ$4,2)&gt;5,AJ$4=Congés),OR(AJ32="x",AJ32="S")),AJ32,IF(AK$4=$D32,"x",IF(AND(((AK$4-$D32)/VLOOKUP($C32,Opérations[],7,0))=INT(((AK$4-$D32)/VLOOKUP($C32,Opérations[],7,0))),$C32&lt;&gt;""),"S",""))),"")</f>
        <v/>
      </c>
      <c r="AL32" s="68" t="str">
        <f ca="1">IFERROR(IF(AND(OR(WEEKDAY(AK$4,2)&gt;5,AK$4=Congés),OR(AK32="x",AK32="S")),AK32,IF(AL$4=$D32,"x",IF(AND(((AL$4-$D32)/VLOOKUP($C32,Opérations[],7,0))=INT(((AL$4-$D32)/VLOOKUP($C32,Opérations[],7,0))),$C32&lt;&gt;""),"S",""))),"")</f>
        <v/>
      </c>
      <c r="AM32" s="68" t="str">
        <f ca="1">IFERROR(IF(AND(OR(WEEKDAY(AL$4,2)&gt;5,AL$4=Congés),OR(AL32="x",AL32="S")),AL32,IF(AM$4=$D32,"x",IF(AND(((AM$4-$D32)/VLOOKUP($C32,Opérations[],7,0))=INT(((AM$4-$D32)/VLOOKUP($C32,Opérations[],7,0))),$C32&lt;&gt;""),"S",""))),"")</f>
        <v/>
      </c>
      <c r="AN32" s="68" t="str">
        <f ca="1">IFERROR(IF(AND(OR(WEEKDAY(AM$4,2)&gt;5,AM$4=Congés),OR(AM32="x",AM32="S")),AM32,IF(AN$4=$D32,"x",IF(AND(((AN$4-$D32)/VLOOKUP($C32,Opérations[],7,0))=INT(((AN$4-$D32)/VLOOKUP($C32,Opérations[],7,0))),$C32&lt;&gt;""),"S",""))),"")</f>
        <v/>
      </c>
      <c r="AO32" s="68" t="str">
        <f ca="1">IFERROR(IF(AND(OR(WEEKDAY(AN$4,2)&gt;5,AN$4=Congés),OR(AN32="x",AN32="S")),AN32,IF(AO$4=$D32,"x",IF(AND(((AO$4-$D32)/VLOOKUP($C32,Opérations[],7,0))=INT(((AO$4-$D32)/VLOOKUP($C32,Opérations[],7,0))),$C32&lt;&gt;""),"S",""))),"")</f>
        <v/>
      </c>
      <c r="AP32" s="68" t="str">
        <f ca="1">IFERROR(IF(AND(OR(WEEKDAY(AO$4,2)&gt;5,AO$4=Congés),OR(AO32="x",AO32="S")),AO32,IF(AP$4=$D32,"x",IF(AND(((AP$4-$D32)/VLOOKUP($C32,Opérations[],7,0))=INT(((AP$4-$D32)/VLOOKUP($C32,Opérations[],7,0))),$C32&lt;&gt;""),"S",""))),"")</f>
        <v/>
      </c>
      <c r="AQ32" s="68" t="str">
        <f ca="1">IFERROR(IF(AND(OR(WEEKDAY(AP$4,2)&gt;5,AP$4=Congés),OR(AP32="x",AP32="S")),AP32,IF(AQ$4=$D32,"x",IF(AND(((AQ$4-$D32)/VLOOKUP($C32,Opérations[],7,0))=INT(((AQ$4-$D32)/VLOOKUP($C32,Opérations[],7,0))),$C32&lt;&gt;""),"S",""))),"")</f>
        <v/>
      </c>
      <c r="AR32" s="68" t="str">
        <f ca="1">IFERROR(IF(AND(OR(WEEKDAY(AQ$4,2)&gt;5,AQ$4=Congés),OR(AQ32="x",AQ32="S")),AQ32,IF(AR$4=$D32,"x",IF(AND(((AR$4-$D32)/VLOOKUP($C32,Opérations[],7,0))=INT(((AR$4-$D32)/VLOOKUP($C32,Opérations[],7,0))),$C32&lt;&gt;""),"S",""))),"")</f>
        <v/>
      </c>
      <c r="AS32" s="68" t="str">
        <f ca="1">IFERROR(IF(AND(OR(WEEKDAY(AR$4,2)&gt;5,AR$4=Congés),OR(AR32="x",AR32="S")),AR32,IF(AS$4=$D32,"x",IF(AND(((AS$4-$D32)/VLOOKUP($C32,Opérations[],7,0))=INT(((AS$4-$D32)/VLOOKUP($C32,Opérations[],7,0))),$C32&lt;&gt;""),"S",""))),"")</f>
        <v/>
      </c>
      <c r="AT32" s="68" t="str">
        <f ca="1">IFERROR(IF(AND(OR(WEEKDAY(AS$4,2)&gt;5,AS$4=Congés),OR(AS32="x",AS32="S")),AS32,IF(AT$4=$D32,"x",IF(AND(((AT$4-$D32)/VLOOKUP($C32,Opérations[],7,0))=INT(((AT$4-$D32)/VLOOKUP($C32,Opérations[],7,0))),$C32&lt;&gt;""),"S",""))),"")</f>
        <v/>
      </c>
      <c r="AU32" s="68" t="str">
        <f ca="1">IFERROR(IF(AND(OR(WEEKDAY(AT$4,2)&gt;5,AT$4=Congés),OR(AT32="x",AT32="S")),AT32,IF(AU$4=$D32,"x",IF(AND(((AU$4-$D32)/VLOOKUP($C32,Opérations[],7,0))=INT(((AU$4-$D32)/VLOOKUP($C32,Opérations[],7,0))),$C32&lt;&gt;""),"S",""))),"")</f>
        <v/>
      </c>
      <c r="AV32" s="68" t="str">
        <f ca="1">IFERROR(IF(AND(OR(WEEKDAY(AU$4,2)&gt;5,AU$4=Congés),OR(AU32="x",AU32="S")),AU32,IF(AV$4=$D32,"x",IF(AND(((AV$4-$D32)/VLOOKUP($C32,Opérations[],7,0))=INT(((AV$4-$D32)/VLOOKUP($C32,Opérations[],7,0))),$C32&lt;&gt;""),"S",""))),"")</f>
        <v/>
      </c>
      <c r="AW32" s="68" t="str">
        <f ca="1">IFERROR(IF(AND(OR(WEEKDAY(AV$4,2)&gt;5,AV$4=Congés),OR(AV32="x",AV32="S")),AV32,IF(AW$4=$D32,"x",IF(AND(((AW$4-$D32)/VLOOKUP($C32,Opérations[],7,0))=INT(((AW$4-$D32)/VLOOKUP($C32,Opérations[],7,0))),$C32&lt;&gt;""),"S",""))),"")</f>
        <v/>
      </c>
      <c r="AX32" s="68" t="str">
        <f ca="1">IFERROR(IF(AND(OR(WEEKDAY(AW$4,2)&gt;5,AW$4=Congés),OR(AW32="x",AW32="S")),AW32,IF(AX$4=$D32,"x",IF(AND(((AX$4-$D32)/VLOOKUP($C32,Opérations[],7,0))=INT(((AX$4-$D32)/VLOOKUP($C32,Opérations[],7,0))),$C32&lt;&gt;""),"S",""))),"")</f>
        <v/>
      </c>
      <c r="AY32" s="68" t="str">
        <f ca="1">IFERROR(IF(AND(OR(WEEKDAY(AX$4,2)&gt;5,AX$4=Congés),OR(AX32="x",AX32="S")),AX32,IF(AY$4=$D32,"x",IF(AND(((AY$4-$D32)/VLOOKUP($C32,Opérations[],7,0))=INT(((AY$4-$D32)/VLOOKUP($C32,Opérations[],7,0))),$C32&lt;&gt;""),"S",""))),"")</f>
        <v/>
      </c>
      <c r="AZ32" s="68" t="str">
        <f ca="1">IFERROR(IF(AND(OR(WEEKDAY(AY$4,2)&gt;5,AY$4=Congés),OR(AY32="x",AY32="S")),AY32,IF(AZ$4=$D32,"x",IF(AND(((AZ$4-$D32)/VLOOKUP($C32,Opérations[],7,0))=INT(((AZ$4-$D32)/VLOOKUP($C32,Opérations[],7,0))),$C32&lt;&gt;""),"S",""))),"")</f>
        <v/>
      </c>
      <c r="BA32" s="68" t="str">
        <f ca="1">IFERROR(IF(AND(OR(WEEKDAY(AZ$4,2)&gt;5,AZ$4=Congés),OR(AZ32="x",AZ32="S")),AZ32,IF(BA$4=$D32,"x",IF(AND(((BA$4-$D32)/VLOOKUP($C32,Opérations[],7,0))=INT(((BA$4-$D32)/VLOOKUP($C32,Opérations[],7,0))),$C32&lt;&gt;""),"S",""))),"")</f>
        <v/>
      </c>
      <c r="BB32" s="68" t="str">
        <f ca="1">IFERROR(IF(AND(OR(WEEKDAY(BA$4,2)&gt;5,BA$4=Congés),OR(BA32="x",BA32="S")),BA32,IF(BB$4=$D32,"x",IF(AND(((BB$4-$D32)/VLOOKUP($C32,Opérations[],7,0))=INT(((BB$4-$D32)/VLOOKUP($C32,Opérations[],7,0))),$C32&lt;&gt;""),"S",""))),"")</f>
        <v/>
      </c>
      <c r="BC32" s="68" t="str">
        <f ca="1">IFERROR(IF(AND(OR(WEEKDAY(BB$4,2)&gt;5,BB$4=Congés),OR(BB32="x",BB32="S")),BB32,IF(BC$4=$D32,"x",IF(AND(((BC$4-$D32)/VLOOKUP($C32,Opérations[],7,0))=INT(((BC$4-$D32)/VLOOKUP($C32,Opérations[],7,0))),$C32&lt;&gt;""),"S",""))),"")</f>
        <v/>
      </c>
      <c r="BD32" s="68" t="str">
        <f ca="1">IFERROR(IF(AND(OR(WEEKDAY(BC$4,2)&gt;5,BC$4=Congés),OR(BC32="x",BC32="S")),BC32,IF(BD$4=$D32,"x",IF(AND(((BD$4-$D32)/VLOOKUP($C32,Opérations[],7,0))=INT(((BD$4-$D32)/VLOOKUP($C32,Opérations[],7,0))),$C32&lt;&gt;""),"S",""))),"")</f>
        <v/>
      </c>
    </row>
    <row r="33" spans="3:56" x14ac:dyDescent="0.25">
      <c r="C33" s="58" t="s">
        <v>47</v>
      </c>
      <c r="D33" s="33">
        <f>IF(ISBLANK(C33),"",VLOOKUP(C33,Opérations[],2,0))</f>
        <v>0</v>
      </c>
      <c r="F33" s="33"/>
      <c r="G33" s="68" t="str">
        <f ca="1">IFERROR(IF(AND(OR(WEEKDAY(F$4,2)&gt;5,F$4=Congés),OR(F33="x",F33="S")),F33,IF(G$4=$D33,"x",IF(AND(((G$4-$D33)/VLOOKUP($C33,Opérations[],7,0))=INT(((G$4-$D33)/VLOOKUP($C33,Opérations[],7,0))),$C33&lt;&gt;""),"S",""))),"")</f>
        <v/>
      </c>
      <c r="H33" s="68" t="str">
        <f ca="1">IFERROR(IF(AND(OR(WEEKDAY(G$4,2)&gt;5,G$4=Congés),OR(G33="x",G33="S")),G33,IF(H$4=$D33,"x",IF(AND(((H$4-$D33)/VLOOKUP($C33,Opérations[],7,0))=INT(((H$4-$D33)/VLOOKUP($C33,Opérations[],7,0))),$C33&lt;&gt;""),"S",""))),"")</f>
        <v/>
      </c>
      <c r="I33" s="68" t="str">
        <f ca="1">IFERROR(IF(AND(OR(WEEKDAY(H$4,2)&gt;5,H$4=Congés),OR(H33="x",H33="S")),H33,IF(I$4=$D33,"x",IF(AND(((I$4-$D33)/VLOOKUP($C33,Opérations[],7,0))=INT(((I$4-$D33)/VLOOKUP($C33,Opérations[],7,0))),$C33&lt;&gt;""),"S",""))),"")</f>
        <v/>
      </c>
      <c r="J33" s="68" t="str">
        <f ca="1">IFERROR(IF(AND(OR(WEEKDAY(I$4,2)&gt;5,I$4=Congés),OR(I33="x",I33="S")),I33,IF(J$4=$D33,"x",IF(AND(((J$4-$D33)/VLOOKUP($C33,Opérations[],7,0))=INT(((J$4-$D33)/VLOOKUP($C33,Opérations[],7,0))),$C33&lt;&gt;""),"S",""))),"")</f>
        <v/>
      </c>
      <c r="K33" s="68" t="str">
        <f ca="1">IFERROR(IF(AND(OR(WEEKDAY(J$4,2)&gt;5,J$4=Congés),OR(J33="x",J33="S")),J33,IF(K$4=$D33,"x",IF(AND(((K$4-$D33)/VLOOKUP($C33,Opérations[],7,0))=INT(((K$4-$D33)/VLOOKUP($C33,Opérations[],7,0))),$C33&lt;&gt;""),"S",""))),"")</f>
        <v/>
      </c>
      <c r="L33" s="68" t="str">
        <f ca="1">IFERROR(IF(AND(OR(WEEKDAY(K$4,2)&gt;5,K$4=Congés),OR(K33="x",K33="S")),K33,IF(L$4=$D33,"x",IF(AND(((L$4-$D33)/VLOOKUP($C33,Opérations[],7,0))=INT(((L$4-$D33)/VLOOKUP($C33,Opérations[],7,0))),$C33&lt;&gt;""),"S",""))),"")</f>
        <v/>
      </c>
      <c r="M33" s="68" t="str">
        <f ca="1">IFERROR(IF(AND(OR(WEEKDAY(L$4,2)&gt;5,L$4=Congés),OR(L33="x",L33="S")),L33,IF(M$4=$D33,"x",IF(AND(((M$4-$D33)/VLOOKUP($C33,Opérations[],7,0))=INT(((M$4-$D33)/VLOOKUP($C33,Opérations[],7,0))),$C33&lt;&gt;""),"S",""))),"")</f>
        <v/>
      </c>
      <c r="N33" s="68" t="str">
        <f ca="1">IFERROR(IF(AND(OR(WEEKDAY(M$4,2)&gt;5,M$4=Congés),OR(M33="x",M33="S")),M33,IF(N$4=$D33,"x",IF(AND(((N$4-$D33)/VLOOKUP($C33,Opérations[],7,0))=INT(((N$4-$D33)/VLOOKUP($C33,Opérations[],7,0))),$C33&lt;&gt;""),"S",""))),"")</f>
        <v/>
      </c>
      <c r="O33" s="68" t="str">
        <f ca="1">IFERROR(IF(AND(OR(WEEKDAY(N$4,2)&gt;5,N$4=Congés),OR(N33="x",N33="S")),N33,IF(O$4=$D33,"x",IF(AND(((O$4-$D33)/VLOOKUP($C33,Opérations[],7,0))=INT(((O$4-$D33)/VLOOKUP($C33,Opérations[],7,0))),$C33&lt;&gt;""),"S",""))),"")</f>
        <v/>
      </c>
      <c r="P33" s="68" t="str">
        <f ca="1">IFERROR(IF(AND(OR(WEEKDAY(O$4,2)&gt;5,O$4=Congés),OR(O33="x",O33="S")),O33,IF(P$4=$D33,"x",IF(AND(((P$4-$D33)/VLOOKUP($C33,Opérations[],7,0))=INT(((P$4-$D33)/VLOOKUP($C33,Opérations[],7,0))),$C33&lt;&gt;""),"S",""))),"")</f>
        <v/>
      </c>
      <c r="Q33" s="68" t="str">
        <f ca="1">IFERROR(IF(AND(OR(WEEKDAY(P$4,2)&gt;5,P$4=Congés),OR(P33="x",P33="S")),P33,IF(Q$4=$D33,"x",IF(AND(((Q$4-$D33)/VLOOKUP($C33,Opérations[],7,0))=INT(((Q$4-$D33)/VLOOKUP($C33,Opérations[],7,0))),$C33&lt;&gt;""),"S",""))),"")</f>
        <v/>
      </c>
      <c r="R33" s="68" t="str">
        <f ca="1">IFERROR(IF(AND(OR(WEEKDAY(Q$4,2)&gt;5,Q$4=Congés),OR(Q33="x",Q33="S")),Q33,IF(R$4=$D33,"x",IF(AND(((R$4-$D33)/VLOOKUP($C33,Opérations[],7,0))=INT(((R$4-$D33)/VLOOKUP($C33,Opérations[],7,0))),$C33&lt;&gt;""),"S",""))),"")</f>
        <v/>
      </c>
      <c r="S33" s="68" t="str">
        <f ca="1">IFERROR(IF(AND(OR(WEEKDAY(R$4,2)&gt;5,R$4=Congés),OR(R33="x",R33="S")),R33,IF(S$4=$D33,"x",IF(AND(((S$4-$D33)/VLOOKUP($C33,Opérations[],7,0))=INT(((S$4-$D33)/VLOOKUP($C33,Opérations[],7,0))),$C33&lt;&gt;""),"S",""))),"")</f>
        <v/>
      </c>
      <c r="T33" s="68" t="str">
        <f ca="1">IFERROR(IF(AND(OR(WEEKDAY(S$4,2)&gt;5,S$4=Congés),OR(S33="x",S33="S")),S33,IF(T$4=$D33,"x",IF(AND(((T$4-$D33)/VLOOKUP($C33,Opérations[],7,0))=INT(((T$4-$D33)/VLOOKUP($C33,Opérations[],7,0))),$C33&lt;&gt;""),"S",""))),"")</f>
        <v/>
      </c>
      <c r="U33" s="68" t="str">
        <f ca="1">IFERROR(IF(AND(OR(WEEKDAY(T$4,2)&gt;5,T$4=Congés),OR(T33="x",T33="S")),T33,IF(U$4=$D33,"x",IF(AND(((U$4-$D33)/VLOOKUP($C33,Opérations[],7,0))=INT(((U$4-$D33)/VLOOKUP($C33,Opérations[],7,0))),$C33&lt;&gt;""),"S",""))),"")</f>
        <v/>
      </c>
      <c r="V33" s="68" t="str">
        <f ca="1">IFERROR(IF(AND(OR(WEEKDAY(U$4,2)&gt;5,U$4=Congés),OR(U33="x",U33="S")),U33,IF(V$4=$D33,"x",IF(AND(((V$4-$D33)/VLOOKUP($C33,Opérations[],7,0))=INT(((V$4-$D33)/VLOOKUP($C33,Opérations[],7,0))),$C33&lt;&gt;""),"S",""))),"")</f>
        <v/>
      </c>
      <c r="W33" s="68" t="str">
        <f ca="1">IFERROR(IF(AND(OR(WEEKDAY(V$4,2)&gt;5,V$4=Congés),OR(V33="x",V33="S")),V33,IF(W$4=$D33,"x",IF(AND(((W$4-$D33)/VLOOKUP($C33,Opérations[],7,0))=INT(((W$4-$D33)/VLOOKUP($C33,Opérations[],7,0))),$C33&lt;&gt;""),"S",""))),"")</f>
        <v/>
      </c>
      <c r="X33" s="68" t="str">
        <f ca="1">IFERROR(IF(AND(OR(WEEKDAY(W$4,2)&gt;5,W$4=Congés),OR(W33="x",W33="S")),W33,IF(X$4=$D33,"x",IF(AND(((X$4-$D33)/VLOOKUP($C33,Opérations[],7,0))=INT(((X$4-$D33)/VLOOKUP($C33,Opérations[],7,0))),$C33&lt;&gt;""),"S",""))),"")</f>
        <v/>
      </c>
      <c r="Y33" s="68" t="str">
        <f ca="1">IFERROR(IF(AND(OR(WEEKDAY(X$4,2)&gt;5,X$4=Congés),OR(X33="x",X33="S")),X33,IF(Y$4=$D33,"x",IF(AND(((Y$4-$D33)/VLOOKUP($C33,Opérations[],7,0))=INT(((Y$4-$D33)/VLOOKUP($C33,Opérations[],7,0))),$C33&lt;&gt;""),"S",""))),"")</f>
        <v/>
      </c>
      <c r="Z33" s="68" t="str">
        <f ca="1">IFERROR(IF(AND(OR(WEEKDAY(Y$4,2)&gt;5,Y$4=Congés),OR(Y33="x",Y33="S")),Y33,IF(Z$4=$D33,"x",IF(AND(((Z$4-$D33)/VLOOKUP($C33,Opérations[],7,0))=INT(((Z$4-$D33)/VLOOKUP($C33,Opérations[],7,0))),$C33&lt;&gt;""),"S",""))),"")</f>
        <v/>
      </c>
      <c r="AA33" s="68" t="str">
        <f ca="1">IFERROR(IF(AND(OR(WEEKDAY(Z$4,2)&gt;5,Z$4=Congés),OR(Z33="x",Z33="S")),Z33,IF(AA$4=$D33,"x",IF(AND(((AA$4-$D33)/VLOOKUP($C33,Opérations[],7,0))=INT(((AA$4-$D33)/VLOOKUP($C33,Opérations[],7,0))),$C33&lt;&gt;""),"S",""))),"")</f>
        <v/>
      </c>
      <c r="AB33" s="68" t="str">
        <f ca="1">IFERROR(IF(AND(OR(WEEKDAY(AA$4,2)&gt;5,AA$4=Congés),OR(AA33="x",AA33="S")),AA33,IF(AB$4=$D33,"x",IF(AND(((AB$4-$D33)/VLOOKUP($C33,Opérations[],7,0))=INT(((AB$4-$D33)/VLOOKUP($C33,Opérations[],7,0))),$C33&lt;&gt;""),"S",""))),"")</f>
        <v/>
      </c>
      <c r="AC33" s="68" t="str">
        <f ca="1">IFERROR(IF(AND(OR(WEEKDAY(AB$4,2)&gt;5,AB$4=Congés),OR(AB33="x",AB33="S")),AB33,IF(AC$4=$D33,"x",IF(AND(((AC$4-$D33)/VLOOKUP($C33,Opérations[],7,0))=INT(((AC$4-$D33)/VLOOKUP($C33,Opérations[],7,0))),$C33&lt;&gt;""),"S",""))),"")</f>
        <v/>
      </c>
      <c r="AD33" s="68" t="str">
        <f ca="1">IFERROR(IF(AND(OR(WEEKDAY(AC$4,2)&gt;5,AC$4=Congés),OR(AC33="x",AC33="S")),AC33,IF(AD$4=$D33,"x",IF(AND(((AD$4-$D33)/VLOOKUP($C33,Opérations[],7,0))=INT(((AD$4-$D33)/VLOOKUP($C33,Opérations[],7,0))),$C33&lt;&gt;""),"S",""))),"")</f>
        <v/>
      </c>
      <c r="AE33" s="68" t="str">
        <f ca="1">IFERROR(IF(AND(OR(WEEKDAY(AD$4,2)&gt;5,AD$4=Congés),OR(AD33="x",AD33="S")),AD33,IF(AE$4=$D33,"x",IF(AND(((AE$4-$D33)/VLOOKUP($C33,Opérations[],7,0))=INT(((AE$4-$D33)/VLOOKUP($C33,Opérations[],7,0))),$C33&lt;&gt;""),"S",""))),"")</f>
        <v/>
      </c>
      <c r="AF33" s="68" t="str">
        <f ca="1">IFERROR(IF(AND(OR(WEEKDAY(AE$4,2)&gt;5,AE$4=Congés),OR(AE33="x",AE33="S")),AE33,IF(AF$4=$D33,"x",IF(AND(((AF$4-$D33)/VLOOKUP($C33,Opérations[],7,0))=INT(((AF$4-$D33)/VLOOKUP($C33,Opérations[],7,0))),$C33&lt;&gt;""),"S",""))),"")</f>
        <v/>
      </c>
      <c r="AG33" s="68" t="str">
        <f ca="1">IFERROR(IF(AND(OR(WEEKDAY(AF$4,2)&gt;5,AF$4=Congés),OR(AF33="x",AF33="S")),AF33,IF(AG$4=$D33,"x",IF(AND(((AG$4-$D33)/VLOOKUP($C33,Opérations[],7,0))=INT(((AG$4-$D33)/VLOOKUP($C33,Opérations[],7,0))),$C33&lt;&gt;""),"S",""))),"")</f>
        <v/>
      </c>
      <c r="AH33" s="68" t="str">
        <f ca="1">IFERROR(IF(AND(OR(WEEKDAY(AG$4,2)&gt;5,AG$4=Congés),OR(AG33="x",AG33="S")),AG33,IF(AH$4=$D33,"x",IF(AND(((AH$4-$D33)/VLOOKUP($C33,Opérations[],7,0))=INT(((AH$4-$D33)/VLOOKUP($C33,Opérations[],7,0))),$C33&lt;&gt;""),"S",""))),"")</f>
        <v/>
      </c>
      <c r="AI33" s="68" t="str">
        <f ca="1">IFERROR(IF(AND(OR(WEEKDAY(AH$4,2)&gt;5,AH$4=Congés),OR(AH33="x",AH33="S")),AH33,IF(AI$4=$D33,"x",IF(AND(((AI$4-$D33)/VLOOKUP($C33,Opérations[],7,0))=INT(((AI$4-$D33)/VLOOKUP($C33,Opérations[],7,0))),$C33&lt;&gt;""),"S",""))),"")</f>
        <v/>
      </c>
      <c r="AJ33" s="68" t="str">
        <f ca="1">IFERROR(IF(AND(OR(WEEKDAY(AI$4,2)&gt;5,AI$4=Congés),OR(AI33="x",AI33="S")),AI33,IF(AJ$4=$D33,"x",IF(AND(((AJ$4-$D33)/VLOOKUP($C33,Opérations[],7,0))=INT(((AJ$4-$D33)/VLOOKUP($C33,Opérations[],7,0))),$C33&lt;&gt;""),"S",""))),"")</f>
        <v/>
      </c>
      <c r="AK33" s="68" t="str">
        <f ca="1">IFERROR(IF(AND(OR(WEEKDAY(AJ$4,2)&gt;5,AJ$4=Congés),OR(AJ33="x",AJ33="S")),AJ33,IF(AK$4=$D33,"x",IF(AND(((AK$4-$D33)/VLOOKUP($C33,Opérations[],7,0))=INT(((AK$4-$D33)/VLOOKUP($C33,Opérations[],7,0))),$C33&lt;&gt;""),"S",""))),"")</f>
        <v/>
      </c>
      <c r="AL33" s="68" t="str">
        <f ca="1">IFERROR(IF(AND(OR(WEEKDAY(AK$4,2)&gt;5,AK$4=Congés),OR(AK33="x",AK33="S")),AK33,IF(AL$4=$D33,"x",IF(AND(((AL$4-$D33)/VLOOKUP($C33,Opérations[],7,0))=INT(((AL$4-$D33)/VLOOKUP($C33,Opérations[],7,0))),$C33&lt;&gt;""),"S",""))),"")</f>
        <v/>
      </c>
      <c r="AM33" s="68" t="str">
        <f ca="1">IFERROR(IF(AND(OR(WEEKDAY(AL$4,2)&gt;5,AL$4=Congés),OR(AL33="x",AL33="S")),AL33,IF(AM$4=$D33,"x",IF(AND(((AM$4-$D33)/VLOOKUP($C33,Opérations[],7,0))=INT(((AM$4-$D33)/VLOOKUP($C33,Opérations[],7,0))),$C33&lt;&gt;""),"S",""))),"")</f>
        <v/>
      </c>
      <c r="AN33" s="68" t="str">
        <f ca="1">IFERROR(IF(AND(OR(WEEKDAY(AM$4,2)&gt;5,AM$4=Congés),OR(AM33="x",AM33="S")),AM33,IF(AN$4=$D33,"x",IF(AND(((AN$4-$D33)/VLOOKUP($C33,Opérations[],7,0))=INT(((AN$4-$D33)/VLOOKUP($C33,Opérations[],7,0))),$C33&lt;&gt;""),"S",""))),"")</f>
        <v/>
      </c>
      <c r="AO33" s="68" t="str">
        <f ca="1">IFERROR(IF(AND(OR(WEEKDAY(AN$4,2)&gt;5,AN$4=Congés),OR(AN33="x",AN33="S")),AN33,IF(AO$4=$D33,"x",IF(AND(((AO$4-$D33)/VLOOKUP($C33,Opérations[],7,0))=INT(((AO$4-$D33)/VLOOKUP($C33,Opérations[],7,0))),$C33&lt;&gt;""),"S",""))),"")</f>
        <v/>
      </c>
      <c r="AP33" s="68" t="str">
        <f ca="1">IFERROR(IF(AND(OR(WEEKDAY(AO$4,2)&gt;5,AO$4=Congés),OR(AO33="x",AO33="S")),AO33,IF(AP$4=$D33,"x",IF(AND(((AP$4-$D33)/VLOOKUP($C33,Opérations[],7,0))=INT(((AP$4-$D33)/VLOOKUP($C33,Opérations[],7,0))),$C33&lt;&gt;""),"S",""))),"")</f>
        <v/>
      </c>
      <c r="AQ33" s="68" t="str">
        <f ca="1">IFERROR(IF(AND(OR(WEEKDAY(AP$4,2)&gt;5,AP$4=Congés),OR(AP33="x",AP33="S")),AP33,IF(AQ$4=$D33,"x",IF(AND(((AQ$4-$D33)/VLOOKUP($C33,Opérations[],7,0))=INT(((AQ$4-$D33)/VLOOKUP($C33,Opérations[],7,0))),$C33&lt;&gt;""),"S",""))),"")</f>
        <v/>
      </c>
      <c r="AR33" s="68" t="str">
        <f ca="1">IFERROR(IF(AND(OR(WEEKDAY(AQ$4,2)&gt;5,AQ$4=Congés),OR(AQ33="x",AQ33="S")),AQ33,IF(AR$4=$D33,"x",IF(AND(((AR$4-$D33)/VLOOKUP($C33,Opérations[],7,0))=INT(((AR$4-$D33)/VLOOKUP($C33,Opérations[],7,0))),$C33&lt;&gt;""),"S",""))),"")</f>
        <v/>
      </c>
      <c r="AS33" s="68" t="str">
        <f ca="1">IFERROR(IF(AND(OR(WEEKDAY(AR$4,2)&gt;5,AR$4=Congés),OR(AR33="x",AR33="S")),AR33,IF(AS$4=$D33,"x",IF(AND(((AS$4-$D33)/VLOOKUP($C33,Opérations[],7,0))=INT(((AS$4-$D33)/VLOOKUP($C33,Opérations[],7,0))),$C33&lt;&gt;""),"S",""))),"")</f>
        <v/>
      </c>
      <c r="AT33" s="68" t="str">
        <f ca="1">IFERROR(IF(AND(OR(WEEKDAY(AS$4,2)&gt;5,AS$4=Congés),OR(AS33="x",AS33="S")),AS33,IF(AT$4=$D33,"x",IF(AND(((AT$4-$D33)/VLOOKUP($C33,Opérations[],7,0))=INT(((AT$4-$D33)/VLOOKUP($C33,Opérations[],7,0))),$C33&lt;&gt;""),"S",""))),"")</f>
        <v/>
      </c>
      <c r="AU33" s="68" t="str">
        <f ca="1">IFERROR(IF(AND(OR(WEEKDAY(AT$4,2)&gt;5,AT$4=Congés),OR(AT33="x",AT33="S")),AT33,IF(AU$4=$D33,"x",IF(AND(((AU$4-$D33)/VLOOKUP($C33,Opérations[],7,0))=INT(((AU$4-$D33)/VLOOKUP($C33,Opérations[],7,0))),$C33&lt;&gt;""),"S",""))),"")</f>
        <v/>
      </c>
      <c r="AV33" s="68" t="str">
        <f ca="1">IFERROR(IF(AND(OR(WEEKDAY(AU$4,2)&gt;5,AU$4=Congés),OR(AU33="x",AU33="S")),AU33,IF(AV$4=$D33,"x",IF(AND(((AV$4-$D33)/VLOOKUP($C33,Opérations[],7,0))=INT(((AV$4-$D33)/VLOOKUP($C33,Opérations[],7,0))),$C33&lt;&gt;""),"S",""))),"")</f>
        <v/>
      </c>
      <c r="AW33" s="68" t="str">
        <f ca="1">IFERROR(IF(AND(OR(WEEKDAY(AV$4,2)&gt;5,AV$4=Congés),OR(AV33="x",AV33="S")),AV33,IF(AW$4=$D33,"x",IF(AND(((AW$4-$D33)/VLOOKUP($C33,Opérations[],7,0))=INT(((AW$4-$D33)/VLOOKUP($C33,Opérations[],7,0))),$C33&lt;&gt;""),"S",""))),"")</f>
        <v/>
      </c>
      <c r="AX33" s="68" t="str">
        <f ca="1">IFERROR(IF(AND(OR(WEEKDAY(AW$4,2)&gt;5,AW$4=Congés),OR(AW33="x",AW33="S")),AW33,IF(AX$4=$D33,"x",IF(AND(((AX$4-$D33)/VLOOKUP($C33,Opérations[],7,0))=INT(((AX$4-$D33)/VLOOKUP($C33,Opérations[],7,0))),$C33&lt;&gt;""),"S",""))),"")</f>
        <v/>
      </c>
      <c r="AY33" s="68" t="str">
        <f ca="1">IFERROR(IF(AND(OR(WEEKDAY(AX$4,2)&gt;5,AX$4=Congés),OR(AX33="x",AX33="S")),AX33,IF(AY$4=$D33,"x",IF(AND(((AY$4-$D33)/VLOOKUP($C33,Opérations[],7,0))=INT(((AY$4-$D33)/VLOOKUP($C33,Opérations[],7,0))),$C33&lt;&gt;""),"S",""))),"")</f>
        <v/>
      </c>
      <c r="AZ33" s="68" t="str">
        <f ca="1">IFERROR(IF(AND(OR(WEEKDAY(AY$4,2)&gt;5,AY$4=Congés),OR(AY33="x",AY33="S")),AY33,IF(AZ$4=$D33,"x",IF(AND(((AZ$4-$D33)/VLOOKUP($C33,Opérations[],7,0))=INT(((AZ$4-$D33)/VLOOKUP($C33,Opérations[],7,0))),$C33&lt;&gt;""),"S",""))),"")</f>
        <v/>
      </c>
      <c r="BA33" s="68" t="str">
        <f ca="1">IFERROR(IF(AND(OR(WEEKDAY(AZ$4,2)&gt;5,AZ$4=Congés),OR(AZ33="x",AZ33="S")),AZ33,IF(BA$4=$D33,"x",IF(AND(((BA$4-$D33)/VLOOKUP($C33,Opérations[],7,0))=INT(((BA$4-$D33)/VLOOKUP($C33,Opérations[],7,0))),$C33&lt;&gt;""),"S",""))),"")</f>
        <v/>
      </c>
      <c r="BB33" s="68" t="str">
        <f ca="1">IFERROR(IF(AND(OR(WEEKDAY(BA$4,2)&gt;5,BA$4=Congés),OR(BA33="x",BA33="S")),BA33,IF(BB$4=$D33,"x",IF(AND(((BB$4-$D33)/VLOOKUP($C33,Opérations[],7,0))=INT(((BB$4-$D33)/VLOOKUP($C33,Opérations[],7,0))),$C33&lt;&gt;""),"S",""))),"")</f>
        <v/>
      </c>
      <c r="BC33" s="68" t="str">
        <f ca="1">IFERROR(IF(AND(OR(WEEKDAY(BB$4,2)&gt;5,BB$4=Congés),OR(BB33="x",BB33="S")),BB33,IF(BC$4=$D33,"x",IF(AND(((BC$4-$D33)/VLOOKUP($C33,Opérations[],7,0))=INT(((BC$4-$D33)/VLOOKUP($C33,Opérations[],7,0))),$C33&lt;&gt;""),"S",""))),"")</f>
        <v/>
      </c>
      <c r="BD33" s="68" t="str">
        <f ca="1">IFERROR(IF(AND(OR(WEEKDAY(BC$4,2)&gt;5,BC$4=Congés),OR(BC33="x",BC33="S")),BC33,IF(BD$4=$D33,"x",IF(AND(((BD$4-$D33)/VLOOKUP($C33,Opérations[],7,0))=INT(((BD$4-$D33)/VLOOKUP($C33,Opérations[],7,0))),$C33&lt;&gt;""),"S",""))),"")</f>
        <v/>
      </c>
    </row>
    <row r="34" spans="3:56" x14ac:dyDescent="0.25">
      <c r="C34" s="27" t="s">
        <v>48</v>
      </c>
      <c r="D34" s="33">
        <f>IF(ISBLANK(C34),"",VLOOKUP(C34,Opérations[],2,0))</f>
        <v>0</v>
      </c>
      <c r="F34" s="33"/>
      <c r="G34" s="68" t="str">
        <f ca="1">IFERROR(IF(AND(OR(WEEKDAY(F$4,2)&gt;5,F$4=Congés),OR(F34="x",F34="S")),F34,IF(G$4=$D34,"x",IF(AND(((G$4-$D34)/VLOOKUP($C34,Opérations[],7,0))=INT(((G$4-$D34)/VLOOKUP($C34,Opérations[],7,0))),$C34&lt;&gt;""),"S",""))),"")</f>
        <v/>
      </c>
      <c r="H34" s="68" t="str">
        <f ca="1">IFERROR(IF(AND(OR(WEEKDAY(G$4,2)&gt;5,G$4=Congés),OR(G34="x",G34="S")),G34,IF(H$4=$D34,"x",IF(AND(((H$4-$D34)/VLOOKUP($C34,Opérations[],7,0))=INT(((H$4-$D34)/VLOOKUP($C34,Opérations[],7,0))),$C34&lt;&gt;""),"S",""))),"")</f>
        <v/>
      </c>
      <c r="I34" s="68" t="str">
        <f ca="1">IFERROR(IF(AND(OR(WEEKDAY(H$4,2)&gt;5,H$4=Congés),OR(H34="x",H34="S")),H34,IF(I$4=$D34,"x",IF(AND(((I$4-$D34)/VLOOKUP($C34,Opérations[],7,0))=INT(((I$4-$D34)/VLOOKUP($C34,Opérations[],7,0))),$C34&lt;&gt;""),"S",""))),"")</f>
        <v/>
      </c>
      <c r="J34" s="68" t="str">
        <f ca="1">IFERROR(IF(AND(OR(WEEKDAY(I$4,2)&gt;5,I$4=Congés),OR(I34="x",I34="S")),I34,IF(J$4=$D34,"x",IF(AND(((J$4-$D34)/VLOOKUP($C34,Opérations[],7,0))=INT(((J$4-$D34)/VLOOKUP($C34,Opérations[],7,0))),$C34&lt;&gt;""),"S",""))),"")</f>
        <v/>
      </c>
      <c r="K34" s="68" t="str">
        <f ca="1">IFERROR(IF(AND(OR(WEEKDAY(J$4,2)&gt;5,J$4=Congés),OR(J34="x",J34="S")),J34,IF(K$4=$D34,"x",IF(AND(((K$4-$D34)/VLOOKUP($C34,Opérations[],7,0))=INT(((K$4-$D34)/VLOOKUP($C34,Opérations[],7,0))),$C34&lt;&gt;""),"S",""))),"")</f>
        <v/>
      </c>
      <c r="L34" s="68" t="str">
        <f ca="1">IFERROR(IF(AND(OR(WEEKDAY(K$4,2)&gt;5,K$4=Congés),OR(K34="x",K34="S")),K34,IF(L$4=$D34,"x",IF(AND(((L$4-$D34)/VLOOKUP($C34,Opérations[],7,0))=INT(((L$4-$D34)/VLOOKUP($C34,Opérations[],7,0))),$C34&lt;&gt;""),"S",""))),"")</f>
        <v/>
      </c>
      <c r="M34" s="68" t="str">
        <f ca="1">IFERROR(IF(AND(OR(WEEKDAY(L$4,2)&gt;5,L$4=Congés),OR(L34="x",L34="S")),L34,IF(M$4=$D34,"x",IF(AND(((M$4-$D34)/VLOOKUP($C34,Opérations[],7,0))=INT(((M$4-$D34)/VLOOKUP($C34,Opérations[],7,0))),$C34&lt;&gt;""),"S",""))),"")</f>
        <v/>
      </c>
      <c r="N34" s="68" t="str">
        <f ca="1">IFERROR(IF(AND(OR(WEEKDAY(M$4,2)&gt;5,M$4=Congés),OR(M34="x",M34="S")),M34,IF(N$4=$D34,"x",IF(AND(((N$4-$D34)/VLOOKUP($C34,Opérations[],7,0))=INT(((N$4-$D34)/VLOOKUP($C34,Opérations[],7,0))),$C34&lt;&gt;""),"S",""))),"")</f>
        <v/>
      </c>
      <c r="O34" s="68" t="str">
        <f ca="1">IFERROR(IF(AND(OR(WEEKDAY(N$4,2)&gt;5,N$4=Congés),OR(N34="x",N34="S")),N34,IF(O$4=$D34,"x",IF(AND(((O$4-$D34)/VLOOKUP($C34,Opérations[],7,0))=INT(((O$4-$D34)/VLOOKUP($C34,Opérations[],7,0))),$C34&lt;&gt;""),"S",""))),"")</f>
        <v/>
      </c>
      <c r="P34" s="68" t="str">
        <f ca="1">IFERROR(IF(AND(OR(WEEKDAY(O$4,2)&gt;5,O$4=Congés),OR(O34="x",O34="S")),O34,IF(P$4=$D34,"x",IF(AND(((P$4-$D34)/VLOOKUP($C34,Opérations[],7,0))=INT(((P$4-$D34)/VLOOKUP($C34,Opérations[],7,0))),$C34&lt;&gt;""),"S",""))),"")</f>
        <v/>
      </c>
      <c r="Q34" s="68" t="str">
        <f ca="1">IFERROR(IF(AND(OR(WEEKDAY(P$4,2)&gt;5,P$4=Congés),OR(P34="x",P34="S")),P34,IF(Q$4=$D34,"x",IF(AND(((Q$4-$D34)/VLOOKUP($C34,Opérations[],7,0))=INT(((Q$4-$D34)/VLOOKUP($C34,Opérations[],7,0))),$C34&lt;&gt;""),"S",""))),"")</f>
        <v/>
      </c>
      <c r="R34" s="68" t="str">
        <f ca="1">IFERROR(IF(AND(OR(WEEKDAY(Q$4,2)&gt;5,Q$4=Congés),OR(Q34="x",Q34="S")),Q34,IF(R$4=$D34,"x",IF(AND(((R$4-$D34)/VLOOKUP($C34,Opérations[],7,0))=INT(((R$4-$D34)/VLOOKUP($C34,Opérations[],7,0))),$C34&lt;&gt;""),"S",""))),"")</f>
        <v/>
      </c>
      <c r="S34" s="68" t="str">
        <f ca="1">IFERROR(IF(AND(OR(WEEKDAY(R$4,2)&gt;5,R$4=Congés),OR(R34="x",R34="S")),R34,IF(S$4=$D34,"x",IF(AND(((S$4-$D34)/VLOOKUP($C34,Opérations[],7,0))=INT(((S$4-$D34)/VLOOKUP($C34,Opérations[],7,0))),$C34&lt;&gt;""),"S",""))),"")</f>
        <v/>
      </c>
      <c r="T34" s="68" t="str">
        <f ca="1">IFERROR(IF(AND(OR(WEEKDAY(S$4,2)&gt;5,S$4=Congés),OR(S34="x",S34="S")),S34,IF(T$4=$D34,"x",IF(AND(((T$4-$D34)/VLOOKUP($C34,Opérations[],7,0))=INT(((T$4-$D34)/VLOOKUP($C34,Opérations[],7,0))),$C34&lt;&gt;""),"S",""))),"")</f>
        <v/>
      </c>
      <c r="U34" s="68" t="str">
        <f ca="1">IFERROR(IF(AND(OR(WEEKDAY(T$4,2)&gt;5,T$4=Congés),OR(T34="x",T34="S")),T34,IF(U$4=$D34,"x",IF(AND(((U$4-$D34)/VLOOKUP($C34,Opérations[],7,0))=INT(((U$4-$D34)/VLOOKUP($C34,Opérations[],7,0))),$C34&lt;&gt;""),"S",""))),"")</f>
        <v/>
      </c>
      <c r="V34" s="68" t="str">
        <f ca="1">IFERROR(IF(AND(OR(WEEKDAY(U$4,2)&gt;5,U$4=Congés),OR(U34="x",U34="S")),U34,IF(V$4=$D34,"x",IF(AND(((V$4-$D34)/VLOOKUP($C34,Opérations[],7,0))=INT(((V$4-$D34)/VLOOKUP($C34,Opérations[],7,0))),$C34&lt;&gt;""),"S",""))),"")</f>
        <v/>
      </c>
      <c r="W34" s="68" t="str">
        <f ca="1">IFERROR(IF(AND(OR(WEEKDAY(V$4,2)&gt;5,V$4=Congés),OR(V34="x",V34="S")),V34,IF(W$4=$D34,"x",IF(AND(((W$4-$D34)/VLOOKUP($C34,Opérations[],7,0))=INT(((W$4-$D34)/VLOOKUP($C34,Opérations[],7,0))),$C34&lt;&gt;""),"S",""))),"")</f>
        <v/>
      </c>
      <c r="X34" s="68" t="str">
        <f ca="1">IFERROR(IF(AND(OR(WEEKDAY(W$4,2)&gt;5,W$4=Congés),OR(W34="x",W34="S")),W34,IF(X$4=$D34,"x",IF(AND(((X$4-$D34)/VLOOKUP($C34,Opérations[],7,0))=INT(((X$4-$D34)/VLOOKUP($C34,Opérations[],7,0))),$C34&lt;&gt;""),"S",""))),"")</f>
        <v/>
      </c>
      <c r="Y34" s="68" t="str">
        <f ca="1">IFERROR(IF(AND(OR(WEEKDAY(X$4,2)&gt;5,X$4=Congés),OR(X34="x",X34="S")),X34,IF(Y$4=$D34,"x",IF(AND(((Y$4-$D34)/VLOOKUP($C34,Opérations[],7,0))=INT(((Y$4-$D34)/VLOOKUP($C34,Opérations[],7,0))),$C34&lt;&gt;""),"S",""))),"")</f>
        <v/>
      </c>
      <c r="Z34" s="68" t="str">
        <f ca="1">IFERROR(IF(AND(OR(WEEKDAY(Y$4,2)&gt;5,Y$4=Congés),OR(Y34="x",Y34="S")),Y34,IF(Z$4=$D34,"x",IF(AND(((Z$4-$D34)/VLOOKUP($C34,Opérations[],7,0))=INT(((Z$4-$D34)/VLOOKUP($C34,Opérations[],7,0))),$C34&lt;&gt;""),"S",""))),"")</f>
        <v/>
      </c>
      <c r="AA34" s="68" t="str">
        <f ca="1">IFERROR(IF(AND(OR(WEEKDAY(Z$4,2)&gt;5,Z$4=Congés),OR(Z34="x",Z34="S")),Z34,IF(AA$4=$D34,"x",IF(AND(((AA$4-$D34)/VLOOKUP($C34,Opérations[],7,0))=INT(((AA$4-$D34)/VLOOKUP($C34,Opérations[],7,0))),$C34&lt;&gt;""),"S",""))),"")</f>
        <v/>
      </c>
      <c r="AB34" s="68" t="str">
        <f ca="1">IFERROR(IF(AND(OR(WEEKDAY(AA$4,2)&gt;5,AA$4=Congés),OR(AA34="x",AA34="S")),AA34,IF(AB$4=$D34,"x",IF(AND(((AB$4-$D34)/VLOOKUP($C34,Opérations[],7,0))=INT(((AB$4-$D34)/VLOOKUP($C34,Opérations[],7,0))),$C34&lt;&gt;""),"S",""))),"")</f>
        <v/>
      </c>
      <c r="AC34" s="68" t="str">
        <f ca="1">IFERROR(IF(AND(OR(WEEKDAY(AB$4,2)&gt;5,AB$4=Congés),OR(AB34="x",AB34="S")),AB34,IF(AC$4=$D34,"x",IF(AND(((AC$4-$D34)/VLOOKUP($C34,Opérations[],7,0))=INT(((AC$4-$D34)/VLOOKUP($C34,Opérations[],7,0))),$C34&lt;&gt;""),"S",""))),"")</f>
        <v/>
      </c>
      <c r="AD34" s="68" t="str">
        <f ca="1">IFERROR(IF(AND(OR(WEEKDAY(AC$4,2)&gt;5,AC$4=Congés),OR(AC34="x",AC34="S")),AC34,IF(AD$4=$D34,"x",IF(AND(((AD$4-$D34)/VLOOKUP($C34,Opérations[],7,0))=INT(((AD$4-$D34)/VLOOKUP($C34,Opérations[],7,0))),$C34&lt;&gt;""),"S",""))),"")</f>
        <v/>
      </c>
      <c r="AE34" s="68" t="str">
        <f ca="1">IFERROR(IF(AND(OR(WEEKDAY(AD$4,2)&gt;5,AD$4=Congés),OR(AD34="x",AD34="S")),AD34,IF(AE$4=$D34,"x",IF(AND(((AE$4-$D34)/VLOOKUP($C34,Opérations[],7,0))=INT(((AE$4-$D34)/VLOOKUP($C34,Opérations[],7,0))),$C34&lt;&gt;""),"S",""))),"")</f>
        <v/>
      </c>
      <c r="AF34" s="68" t="str">
        <f ca="1">IFERROR(IF(AND(OR(WEEKDAY(AE$4,2)&gt;5,AE$4=Congés),OR(AE34="x",AE34="S")),AE34,IF(AF$4=$D34,"x",IF(AND(((AF$4-$D34)/VLOOKUP($C34,Opérations[],7,0))=INT(((AF$4-$D34)/VLOOKUP($C34,Opérations[],7,0))),$C34&lt;&gt;""),"S",""))),"")</f>
        <v/>
      </c>
      <c r="AG34" s="68" t="str">
        <f ca="1">IFERROR(IF(AND(OR(WEEKDAY(AF$4,2)&gt;5,AF$4=Congés),OR(AF34="x",AF34="S")),AF34,IF(AG$4=$D34,"x",IF(AND(((AG$4-$D34)/VLOOKUP($C34,Opérations[],7,0))=INT(((AG$4-$D34)/VLOOKUP($C34,Opérations[],7,0))),$C34&lt;&gt;""),"S",""))),"")</f>
        <v/>
      </c>
      <c r="AH34" s="68" t="str">
        <f ca="1">IFERROR(IF(AND(OR(WEEKDAY(AG$4,2)&gt;5,AG$4=Congés),OR(AG34="x",AG34="S")),AG34,IF(AH$4=$D34,"x",IF(AND(((AH$4-$D34)/VLOOKUP($C34,Opérations[],7,0))=INT(((AH$4-$D34)/VLOOKUP($C34,Opérations[],7,0))),$C34&lt;&gt;""),"S",""))),"")</f>
        <v/>
      </c>
      <c r="AI34" s="68" t="str">
        <f ca="1">IFERROR(IF(AND(OR(WEEKDAY(AH$4,2)&gt;5,AH$4=Congés),OR(AH34="x",AH34="S")),AH34,IF(AI$4=$D34,"x",IF(AND(((AI$4-$D34)/VLOOKUP($C34,Opérations[],7,0))=INT(((AI$4-$D34)/VLOOKUP($C34,Opérations[],7,0))),$C34&lt;&gt;""),"S",""))),"")</f>
        <v/>
      </c>
      <c r="AJ34" s="68" t="str">
        <f ca="1">IFERROR(IF(AND(OR(WEEKDAY(AI$4,2)&gt;5,AI$4=Congés),OR(AI34="x",AI34="S")),AI34,IF(AJ$4=$D34,"x",IF(AND(((AJ$4-$D34)/VLOOKUP($C34,Opérations[],7,0))=INT(((AJ$4-$D34)/VLOOKUP($C34,Opérations[],7,0))),$C34&lt;&gt;""),"S",""))),"")</f>
        <v/>
      </c>
      <c r="AK34" s="68" t="str">
        <f ca="1">IFERROR(IF(AND(OR(WEEKDAY(AJ$4,2)&gt;5,AJ$4=Congés),OR(AJ34="x",AJ34="S")),AJ34,IF(AK$4=$D34,"x",IF(AND(((AK$4-$D34)/VLOOKUP($C34,Opérations[],7,0))=INT(((AK$4-$D34)/VLOOKUP($C34,Opérations[],7,0))),$C34&lt;&gt;""),"S",""))),"")</f>
        <v/>
      </c>
      <c r="AL34" s="68" t="str">
        <f ca="1">IFERROR(IF(AND(OR(WEEKDAY(AK$4,2)&gt;5,AK$4=Congés),OR(AK34="x",AK34="S")),AK34,IF(AL$4=$D34,"x",IF(AND(((AL$4-$D34)/VLOOKUP($C34,Opérations[],7,0))=INT(((AL$4-$D34)/VLOOKUP($C34,Opérations[],7,0))),$C34&lt;&gt;""),"S",""))),"")</f>
        <v/>
      </c>
      <c r="AM34" s="68" t="str">
        <f ca="1">IFERROR(IF(AND(OR(WEEKDAY(AL$4,2)&gt;5,AL$4=Congés),OR(AL34="x",AL34="S")),AL34,IF(AM$4=$D34,"x",IF(AND(((AM$4-$D34)/VLOOKUP($C34,Opérations[],7,0))=INT(((AM$4-$D34)/VLOOKUP($C34,Opérations[],7,0))),$C34&lt;&gt;""),"S",""))),"")</f>
        <v/>
      </c>
      <c r="AN34" s="68" t="str">
        <f ca="1">IFERROR(IF(AND(OR(WEEKDAY(AM$4,2)&gt;5,AM$4=Congés),OR(AM34="x",AM34="S")),AM34,IF(AN$4=$D34,"x",IF(AND(((AN$4-$D34)/VLOOKUP($C34,Opérations[],7,0))=INT(((AN$4-$D34)/VLOOKUP($C34,Opérations[],7,0))),$C34&lt;&gt;""),"S",""))),"")</f>
        <v/>
      </c>
      <c r="AO34" s="68" t="str">
        <f ca="1">IFERROR(IF(AND(OR(WEEKDAY(AN$4,2)&gt;5,AN$4=Congés),OR(AN34="x",AN34="S")),AN34,IF(AO$4=$D34,"x",IF(AND(((AO$4-$D34)/VLOOKUP($C34,Opérations[],7,0))=INT(((AO$4-$D34)/VLOOKUP($C34,Opérations[],7,0))),$C34&lt;&gt;""),"S",""))),"")</f>
        <v/>
      </c>
      <c r="AP34" s="68" t="str">
        <f ca="1">IFERROR(IF(AND(OR(WEEKDAY(AO$4,2)&gt;5,AO$4=Congés),OR(AO34="x",AO34="S")),AO34,IF(AP$4=$D34,"x",IF(AND(((AP$4-$D34)/VLOOKUP($C34,Opérations[],7,0))=INT(((AP$4-$D34)/VLOOKUP($C34,Opérations[],7,0))),$C34&lt;&gt;""),"S",""))),"")</f>
        <v/>
      </c>
      <c r="AQ34" s="68" t="str">
        <f ca="1">IFERROR(IF(AND(OR(WEEKDAY(AP$4,2)&gt;5,AP$4=Congés),OR(AP34="x",AP34="S")),AP34,IF(AQ$4=$D34,"x",IF(AND(((AQ$4-$D34)/VLOOKUP($C34,Opérations[],7,0))=INT(((AQ$4-$D34)/VLOOKUP($C34,Opérations[],7,0))),$C34&lt;&gt;""),"S",""))),"")</f>
        <v/>
      </c>
      <c r="AR34" s="68" t="str">
        <f ca="1">IFERROR(IF(AND(OR(WEEKDAY(AQ$4,2)&gt;5,AQ$4=Congés),OR(AQ34="x",AQ34="S")),AQ34,IF(AR$4=$D34,"x",IF(AND(((AR$4-$D34)/VLOOKUP($C34,Opérations[],7,0))=INT(((AR$4-$D34)/VLOOKUP($C34,Opérations[],7,0))),$C34&lt;&gt;""),"S",""))),"")</f>
        <v/>
      </c>
      <c r="AS34" s="68" t="str">
        <f ca="1">IFERROR(IF(AND(OR(WEEKDAY(AR$4,2)&gt;5,AR$4=Congés),OR(AR34="x",AR34="S")),AR34,IF(AS$4=$D34,"x",IF(AND(((AS$4-$D34)/VLOOKUP($C34,Opérations[],7,0))=INT(((AS$4-$D34)/VLOOKUP($C34,Opérations[],7,0))),$C34&lt;&gt;""),"S",""))),"")</f>
        <v/>
      </c>
      <c r="AT34" s="68" t="str">
        <f ca="1">IFERROR(IF(AND(OR(WEEKDAY(AS$4,2)&gt;5,AS$4=Congés),OR(AS34="x",AS34="S")),AS34,IF(AT$4=$D34,"x",IF(AND(((AT$4-$D34)/VLOOKUP($C34,Opérations[],7,0))=INT(((AT$4-$D34)/VLOOKUP($C34,Opérations[],7,0))),$C34&lt;&gt;""),"S",""))),"")</f>
        <v/>
      </c>
      <c r="AU34" s="68" t="str">
        <f ca="1">IFERROR(IF(AND(OR(WEEKDAY(AT$4,2)&gt;5,AT$4=Congés),OR(AT34="x",AT34="S")),AT34,IF(AU$4=$D34,"x",IF(AND(((AU$4-$D34)/VLOOKUP($C34,Opérations[],7,0))=INT(((AU$4-$D34)/VLOOKUP($C34,Opérations[],7,0))),$C34&lt;&gt;""),"S",""))),"")</f>
        <v/>
      </c>
      <c r="AV34" s="68" t="str">
        <f ca="1">IFERROR(IF(AND(OR(WEEKDAY(AU$4,2)&gt;5,AU$4=Congés),OR(AU34="x",AU34="S")),AU34,IF(AV$4=$D34,"x",IF(AND(((AV$4-$D34)/VLOOKUP($C34,Opérations[],7,0))=INT(((AV$4-$D34)/VLOOKUP($C34,Opérations[],7,0))),$C34&lt;&gt;""),"S",""))),"")</f>
        <v/>
      </c>
      <c r="AW34" s="68" t="str">
        <f ca="1">IFERROR(IF(AND(OR(WEEKDAY(AV$4,2)&gt;5,AV$4=Congés),OR(AV34="x",AV34="S")),AV34,IF(AW$4=$D34,"x",IF(AND(((AW$4-$D34)/VLOOKUP($C34,Opérations[],7,0))=INT(((AW$4-$D34)/VLOOKUP($C34,Opérations[],7,0))),$C34&lt;&gt;""),"S",""))),"")</f>
        <v/>
      </c>
      <c r="AX34" s="68" t="str">
        <f ca="1">IFERROR(IF(AND(OR(WEEKDAY(AW$4,2)&gt;5,AW$4=Congés),OR(AW34="x",AW34="S")),AW34,IF(AX$4=$D34,"x",IF(AND(((AX$4-$D34)/VLOOKUP($C34,Opérations[],7,0))=INT(((AX$4-$D34)/VLOOKUP($C34,Opérations[],7,0))),$C34&lt;&gt;""),"S",""))),"")</f>
        <v/>
      </c>
      <c r="AY34" s="68" t="str">
        <f ca="1">IFERROR(IF(AND(OR(WEEKDAY(AX$4,2)&gt;5,AX$4=Congés),OR(AX34="x",AX34="S")),AX34,IF(AY$4=$D34,"x",IF(AND(((AY$4-$D34)/VLOOKUP($C34,Opérations[],7,0))=INT(((AY$4-$D34)/VLOOKUP($C34,Opérations[],7,0))),$C34&lt;&gt;""),"S",""))),"")</f>
        <v/>
      </c>
      <c r="AZ34" s="68" t="str">
        <f ca="1">IFERROR(IF(AND(OR(WEEKDAY(AY$4,2)&gt;5,AY$4=Congés),OR(AY34="x",AY34="S")),AY34,IF(AZ$4=$D34,"x",IF(AND(((AZ$4-$D34)/VLOOKUP($C34,Opérations[],7,0))=INT(((AZ$4-$D34)/VLOOKUP($C34,Opérations[],7,0))),$C34&lt;&gt;""),"S",""))),"")</f>
        <v/>
      </c>
      <c r="BA34" s="68" t="str">
        <f ca="1">IFERROR(IF(AND(OR(WEEKDAY(AZ$4,2)&gt;5,AZ$4=Congés),OR(AZ34="x",AZ34="S")),AZ34,IF(BA$4=$D34,"x",IF(AND(((BA$4-$D34)/VLOOKUP($C34,Opérations[],7,0))=INT(((BA$4-$D34)/VLOOKUP($C34,Opérations[],7,0))),$C34&lt;&gt;""),"S",""))),"")</f>
        <v/>
      </c>
      <c r="BB34" s="68" t="str">
        <f ca="1">IFERROR(IF(AND(OR(WEEKDAY(BA$4,2)&gt;5,BA$4=Congés),OR(BA34="x",BA34="S")),BA34,IF(BB$4=$D34,"x",IF(AND(((BB$4-$D34)/VLOOKUP($C34,Opérations[],7,0))=INT(((BB$4-$D34)/VLOOKUP($C34,Opérations[],7,0))),$C34&lt;&gt;""),"S",""))),"")</f>
        <v/>
      </c>
      <c r="BC34" s="68" t="str">
        <f ca="1">IFERROR(IF(AND(OR(WEEKDAY(BB$4,2)&gt;5,BB$4=Congés),OR(BB34="x",BB34="S")),BB34,IF(BC$4=$D34,"x",IF(AND(((BC$4-$D34)/VLOOKUP($C34,Opérations[],7,0))=INT(((BC$4-$D34)/VLOOKUP($C34,Opérations[],7,0))),$C34&lt;&gt;""),"S",""))),"")</f>
        <v/>
      </c>
      <c r="BD34" s="68" t="str">
        <f ca="1">IFERROR(IF(AND(OR(WEEKDAY(BC$4,2)&gt;5,BC$4=Congés),OR(BC34="x",BC34="S")),BC34,IF(BD$4=$D34,"x",IF(AND(((BD$4-$D34)/VLOOKUP($C34,Opérations[],7,0))=INT(((BD$4-$D34)/VLOOKUP($C34,Opérations[],7,0))),$C34&lt;&gt;""),"S",""))),"")</f>
        <v/>
      </c>
    </row>
    <row r="35" spans="3:56" x14ac:dyDescent="0.25">
      <c r="C35" s="59" t="s">
        <v>49</v>
      </c>
      <c r="D35" s="33">
        <f>IF(ISBLANK(C35),"",VLOOKUP(C35,Opérations[],2,0))</f>
        <v>0</v>
      </c>
      <c r="F35" s="33"/>
      <c r="G35" s="68" t="str">
        <f ca="1">IFERROR(IF(AND(OR(WEEKDAY(F$4,2)&gt;5,F$4=Congés),OR(F35="x",F35="S")),F35,IF(G$4=$D35,"x",IF(AND(((G$4-$D35)/VLOOKUP($C35,Opérations[],7,0))=INT(((G$4-$D35)/VLOOKUP($C35,Opérations[],7,0))),$C35&lt;&gt;""),"S",""))),"")</f>
        <v/>
      </c>
      <c r="H35" s="68" t="str">
        <f ca="1">IFERROR(IF(AND(OR(WEEKDAY(G$4,2)&gt;5,G$4=Congés),OR(G35="x",G35="S")),G35,IF(H$4=$D35,"x",IF(AND(((H$4-$D35)/VLOOKUP($C35,Opérations[],7,0))=INT(((H$4-$D35)/VLOOKUP($C35,Opérations[],7,0))),$C35&lt;&gt;""),"S",""))),"")</f>
        <v/>
      </c>
      <c r="I35" s="68" t="str">
        <f ca="1">IFERROR(IF(AND(OR(WEEKDAY(H$4,2)&gt;5,H$4=Congés),OR(H35="x",H35="S")),H35,IF(I$4=$D35,"x",IF(AND(((I$4-$D35)/VLOOKUP($C35,Opérations[],7,0))=INT(((I$4-$D35)/VLOOKUP($C35,Opérations[],7,0))),$C35&lt;&gt;""),"S",""))),"")</f>
        <v/>
      </c>
      <c r="J35" s="68" t="str">
        <f ca="1">IFERROR(IF(AND(OR(WEEKDAY(I$4,2)&gt;5,I$4=Congés),OR(I35="x",I35="S")),I35,IF(J$4=$D35,"x",IF(AND(((J$4-$D35)/VLOOKUP($C35,Opérations[],7,0))=INT(((J$4-$D35)/VLOOKUP($C35,Opérations[],7,0))),$C35&lt;&gt;""),"S",""))),"")</f>
        <v/>
      </c>
      <c r="K35" s="68" t="str">
        <f ca="1">IFERROR(IF(AND(OR(WEEKDAY(J$4,2)&gt;5,J$4=Congés),OR(J35="x",J35="S")),J35,IF(K$4=$D35,"x",IF(AND(((K$4-$D35)/VLOOKUP($C35,Opérations[],7,0))=INT(((K$4-$D35)/VLOOKUP($C35,Opérations[],7,0))),$C35&lt;&gt;""),"S",""))),"")</f>
        <v/>
      </c>
      <c r="L35" s="68" t="str">
        <f ca="1">IFERROR(IF(AND(OR(WEEKDAY(K$4,2)&gt;5,K$4=Congés),OR(K35="x",K35="S")),K35,IF(L$4=$D35,"x",IF(AND(((L$4-$D35)/VLOOKUP($C35,Opérations[],7,0))=INT(((L$4-$D35)/VLOOKUP($C35,Opérations[],7,0))),$C35&lt;&gt;""),"S",""))),"")</f>
        <v/>
      </c>
      <c r="M35" s="68" t="str">
        <f ca="1">IFERROR(IF(AND(OR(WEEKDAY(L$4,2)&gt;5,L$4=Congés),OR(L35="x",L35="S")),L35,IF(M$4=$D35,"x",IF(AND(((M$4-$D35)/VLOOKUP($C35,Opérations[],7,0))=INT(((M$4-$D35)/VLOOKUP($C35,Opérations[],7,0))),$C35&lt;&gt;""),"S",""))),"")</f>
        <v/>
      </c>
      <c r="N35" s="68" t="str">
        <f ca="1">IFERROR(IF(AND(OR(WEEKDAY(M$4,2)&gt;5,M$4=Congés),OR(M35="x",M35="S")),M35,IF(N$4=$D35,"x",IF(AND(((N$4-$D35)/VLOOKUP($C35,Opérations[],7,0))=INT(((N$4-$D35)/VLOOKUP($C35,Opérations[],7,0))),$C35&lt;&gt;""),"S",""))),"")</f>
        <v/>
      </c>
      <c r="O35" s="68" t="str">
        <f ca="1">IFERROR(IF(AND(OR(WEEKDAY(N$4,2)&gt;5,N$4=Congés),OR(N35="x",N35="S")),N35,IF(O$4=$D35,"x",IF(AND(((O$4-$D35)/VLOOKUP($C35,Opérations[],7,0))=INT(((O$4-$D35)/VLOOKUP($C35,Opérations[],7,0))),$C35&lt;&gt;""),"S",""))),"")</f>
        <v/>
      </c>
      <c r="P35" s="68" t="str">
        <f ca="1">IFERROR(IF(AND(OR(WEEKDAY(O$4,2)&gt;5,O$4=Congés),OR(O35="x",O35="S")),O35,IF(P$4=$D35,"x",IF(AND(((P$4-$D35)/VLOOKUP($C35,Opérations[],7,0))=INT(((P$4-$D35)/VLOOKUP($C35,Opérations[],7,0))),$C35&lt;&gt;""),"S",""))),"")</f>
        <v/>
      </c>
      <c r="Q35" s="68" t="str">
        <f ca="1">IFERROR(IF(AND(OR(WEEKDAY(P$4,2)&gt;5,P$4=Congés),OR(P35="x",P35="S")),P35,IF(Q$4=$D35,"x",IF(AND(((Q$4-$D35)/VLOOKUP($C35,Opérations[],7,0))=INT(((Q$4-$D35)/VLOOKUP($C35,Opérations[],7,0))),$C35&lt;&gt;""),"S",""))),"")</f>
        <v/>
      </c>
      <c r="R35" s="68" t="str">
        <f ca="1">IFERROR(IF(AND(OR(WEEKDAY(Q$4,2)&gt;5,Q$4=Congés),OR(Q35="x",Q35="S")),Q35,IF(R$4=$D35,"x",IF(AND(((R$4-$D35)/VLOOKUP($C35,Opérations[],7,0))=INT(((R$4-$D35)/VLOOKUP($C35,Opérations[],7,0))),$C35&lt;&gt;""),"S",""))),"")</f>
        <v/>
      </c>
      <c r="S35" s="68" t="str">
        <f ca="1">IFERROR(IF(AND(OR(WEEKDAY(R$4,2)&gt;5,R$4=Congés),OR(R35="x",R35="S")),R35,IF(S$4=$D35,"x",IF(AND(((S$4-$D35)/VLOOKUP($C35,Opérations[],7,0))=INT(((S$4-$D35)/VLOOKUP($C35,Opérations[],7,0))),$C35&lt;&gt;""),"S",""))),"")</f>
        <v/>
      </c>
      <c r="T35" s="68" t="str">
        <f ca="1">IFERROR(IF(AND(OR(WEEKDAY(S$4,2)&gt;5,S$4=Congés),OR(S35="x",S35="S")),S35,IF(T$4=$D35,"x",IF(AND(((T$4-$D35)/VLOOKUP($C35,Opérations[],7,0))=INT(((T$4-$D35)/VLOOKUP($C35,Opérations[],7,0))),$C35&lt;&gt;""),"S",""))),"")</f>
        <v/>
      </c>
      <c r="U35" s="68" t="str">
        <f ca="1">IFERROR(IF(AND(OR(WEEKDAY(T$4,2)&gt;5,T$4=Congés),OR(T35="x",T35="S")),T35,IF(U$4=$D35,"x",IF(AND(((U$4-$D35)/VLOOKUP($C35,Opérations[],7,0))=INT(((U$4-$D35)/VLOOKUP($C35,Opérations[],7,0))),$C35&lt;&gt;""),"S",""))),"")</f>
        <v/>
      </c>
      <c r="V35" s="68" t="str">
        <f ca="1">IFERROR(IF(AND(OR(WEEKDAY(U$4,2)&gt;5,U$4=Congés),OR(U35="x",U35="S")),U35,IF(V$4=$D35,"x",IF(AND(((V$4-$D35)/VLOOKUP($C35,Opérations[],7,0))=INT(((V$4-$D35)/VLOOKUP($C35,Opérations[],7,0))),$C35&lt;&gt;""),"S",""))),"")</f>
        <v/>
      </c>
      <c r="W35" s="68" t="str">
        <f ca="1">IFERROR(IF(AND(OR(WEEKDAY(V$4,2)&gt;5,V$4=Congés),OR(V35="x",V35="S")),V35,IF(W$4=$D35,"x",IF(AND(((W$4-$D35)/VLOOKUP($C35,Opérations[],7,0))=INT(((W$4-$D35)/VLOOKUP($C35,Opérations[],7,0))),$C35&lt;&gt;""),"S",""))),"")</f>
        <v/>
      </c>
      <c r="X35" s="68" t="str">
        <f ca="1">IFERROR(IF(AND(OR(WEEKDAY(W$4,2)&gt;5,W$4=Congés),OR(W35="x",W35="S")),W35,IF(X$4=$D35,"x",IF(AND(((X$4-$D35)/VLOOKUP($C35,Opérations[],7,0))=INT(((X$4-$D35)/VLOOKUP($C35,Opérations[],7,0))),$C35&lt;&gt;""),"S",""))),"")</f>
        <v/>
      </c>
      <c r="Y35" s="68" t="str">
        <f ca="1">IFERROR(IF(AND(OR(WEEKDAY(X$4,2)&gt;5,X$4=Congés),OR(X35="x",X35="S")),X35,IF(Y$4=$D35,"x",IF(AND(((Y$4-$D35)/VLOOKUP($C35,Opérations[],7,0))=INT(((Y$4-$D35)/VLOOKUP($C35,Opérations[],7,0))),$C35&lt;&gt;""),"S",""))),"")</f>
        <v/>
      </c>
      <c r="Z35" s="68" t="str">
        <f ca="1">IFERROR(IF(AND(OR(WEEKDAY(Y$4,2)&gt;5,Y$4=Congés),OR(Y35="x",Y35="S")),Y35,IF(Z$4=$D35,"x",IF(AND(((Z$4-$D35)/VLOOKUP($C35,Opérations[],7,0))=INT(((Z$4-$D35)/VLOOKUP($C35,Opérations[],7,0))),$C35&lt;&gt;""),"S",""))),"")</f>
        <v/>
      </c>
      <c r="AA35" s="68" t="str">
        <f ca="1">IFERROR(IF(AND(OR(WEEKDAY(Z$4,2)&gt;5,Z$4=Congés),OR(Z35="x",Z35="S")),Z35,IF(AA$4=$D35,"x",IF(AND(((AA$4-$D35)/VLOOKUP($C35,Opérations[],7,0))=INT(((AA$4-$D35)/VLOOKUP($C35,Opérations[],7,0))),$C35&lt;&gt;""),"S",""))),"")</f>
        <v/>
      </c>
      <c r="AB35" s="68" t="str">
        <f ca="1">IFERROR(IF(AND(OR(WEEKDAY(AA$4,2)&gt;5,AA$4=Congés),OR(AA35="x",AA35="S")),AA35,IF(AB$4=$D35,"x",IF(AND(((AB$4-$D35)/VLOOKUP($C35,Opérations[],7,0))=INT(((AB$4-$D35)/VLOOKUP($C35,Opérations[],7,0))),$C35&lt;&gt;""),"S",""))),"")</f>
        <v/>
      </c>
      <c r="AC35" s="68" t="str">
        <f ca="1">IFERROR(IF(AND(OR(WEEKDAY(AB$4,2)&gt;5,AB$4=Congés),OR(AB35="x",AB35="S")),AB35,IF(AC$4=$D35,"x",IF(AND(((AC$4-$D35)/VLOOKUP($C35,Opérations[],7,0))=INT(((AC$4-$D35)/VLOOKUP($C35,Opérations[],7,0))),$C35&lt;&gt;""),"S",""))),"")</f>
        <v/>
      </c>
      <c r="AD35" s="68" t="str">
        <f ca="1">IFERROR(IF(AND(OR(WEEKDAY(AC$4,2)&gt;5,AC$4=Congés),OR(AC35="x",AC35="S")),AC35,IF(AD$4=$D35,"x",IF(AND(((AD$4-$D35)/VLOOKUP($C35,Opérations[],7,0))=INT(((AD$4-$D35)/VLOOKUP($C35,Opérations[],7,0))),$C35&lt;&gt;""),"S",""))),"")</f>
        <v/>
      </c>
      <c r="AE35" s="68" t="str">
        <f ca="1">IFERROR(IF(AND(OR(WEEKDAY(AD$4,2)&gt;5,AD$4=Congés),OR(AD35="x",AD35="S")),AD35,IF(AE$4=$D35,"x",IF(AND(((AE$4-$D35)/VLOOKUP($C35,Opérations[],7,0))=INT(((AE$4-$D35)/VLOOKUP($C35,Opérations[],7,0))),$C35&lt;&gt;""),"S",""))),"")</f>
        <v/>
      </c>
      <c r="AF35" s="68" t="str">
        <f ca="1">IFERROR(IF(AND(OR(WEEKDAY(AE$4,2)&gt;5,AE$4=Congés),OR(AE35="x",AE35="S")),AE35,IF(AF$4=$D35,"x",IF(AND(((AF$4-$D35)/VLOOKUP($C35,Opérations[],7,0))=INT(((AF$4-$D35)/VLOOKUP($C35,Opérations[],7,0))),$C35&lt;&gt;""),"S",""))),"")</f>
        <v/>
      </c>
      <c r="AG35" s="68" t="str">
        <f ca="1">IFERROR(IF(AND(OR(WEEKDAY(AF$4,2)&gt;5,AF$4=Congés),OR(AF35="x",AF35="S")),AF35,IF(AG$4=$D35,"x",IF(AND(((AG$4-$D35)/VLOOKUP($C35,Opérations[],7,0))=INT(((AG$4-$D35)/VLOOKUP($C35,Opérations[],7,0))),$C35&lt;&gt;""),"S",""))),"")</f>
        <v/>
      </c>
      <c r="AH35" s="68" t="str">
        <f ca="1">IFERROR(IF(AND(OR(WEEKDAY(AG$4,2)&gt;5,AG$4=Congés),OR(AG35="x",AG35="S")),AG35,IF(AH$4=$D35,"x",IF(AND(((AH$4-$D35)/VLOOKUP($C35,Opérations[],7,0))=INT(((AH$4-$D35)/VLOOKUP($C35,Opérations[],7,0))),$C35&lt;&gt;""),"S",""))),"")</f>
        <v/>
      </c>
      <c r="AI35" s="68" t="str">
        <f ca="1">IFERROR(IF(AND(OR(WEEKDAY(AH$4,2)&gt;5,AH$4=Congés),OR(AH35="x",AH35="S")),AH35,IF(AI$4=$D35,"x",IF(AND(((AI$4-$D35)/VLOOKUP($C35,Opérations[],7,0))=INT(((AI$4-$D35)/VLOOKUP($C35,Opérations[],7,0))),$C35&lt;&gt;""),"S",""))),"")</f>
        <v/>
      </c>
      <c r="AJ35" s="68" t="str">
        <f ca="1">IFERROR(IF(AND(OR(WEEKDAY(AI$4,2)&gt;5,AI$4=Congés),OR(AI35="x",AI35="S")),AI35,IF(AJ$4=$D35,"x",IF(AND(((AJ$4-$D35)/VLOOKUP($C35,Opérations[],7,0))=INT(((AJ$4-$D35)/VLOOKUP($C35,Opérations[],7,0))),$C35&lt;&gt;""),"S",""))),"")</f>
        <v/>
      </c>
      <c r="AK35" s="68" t="str">
        <f ca="1">IFERROR(IF(AND(OR(WEEKDAY(AJ$4,2)&gt;5,AJ$4=Congés),OR(AJ35="x",AJ35="S")),AJ35,IF(AK$4=$D35,"x",IF(AND(((AK$4-$D35)/VLOOKUP($C35,Opérations[],7,0))=INT(((AK$4-$D35)/VLOOKUP($C35,Opérations[],7,0))),$C35&lt;&gt;""),"S",""))),"")</f>
        <v/>
      </c>
      <c r="AL35" s="68" t="str">
        <f ca="1">IFERROR(IF(AND(OR(WEEKDAY(AK$4,2)&gt;5,AK$4=Congés),OR(AK35="x",AK35="S")),AK35,IF(AL$4=$D35,"x",IF(AND(((AL$4-$D35)/VLOOKUP($C35,Opérations[],7,0))=INT(((AL$4-$D35)/VLOOKUP($C35,Opérations[],7,0))),$C35&lt;&gt;""),"S",""))),"")</f>
        <v/>
      </c>
      <c r="AM35" s="68" t="str">
        <f ca="1">IFERROR(IF(AND(OR(WEEKDAY(AL$4,2)&gt;5,AL$4=Congés),OR(AL35="x",AL35="S")),AL35,IF(AM$4=$D35,"x",IF(AND(((AM$4-$D35)/VLOOKUP($C35,Opérations[],7,0))=INT(((AM$4-$D35)/VLOOKUP($C35,Opérations[],7,0))),$C35&lt;&gt;""),"S",""))),"")</f>
        <v/>
      </c>
      <c r="AN35" s="68" t="str">
        <f ca="1">IFERROR(IF(AND(OR(WEEKDAY(AM$4,2)&gt;5,AM$4=Congés),OR(AM35="x",AM35="S")),AM35,IF(AN$4=$D35,"x",IF(AND(((AN$4-$D35)/VLOOKUP($C35,Opérations[],7,0))=INT(((AN$4-$D35)/VLOOKUP($C35,Opérations[],7,0))),$C35&lt;&gt;""),"S",""))),"")</f>
        <v/>
      </c>
      <c r="AO35" s="68" t="str">
        <f ca="1">IFERROR(IF(AND(OR(WEEKDAY(AN$4,2)&gt;5,AN$4=Congés),OR(AN35="x",AN35="S")),AN35,IF(AO$4=$D35,"x",IF(AND(((AO$4-$D35)/VLOOKUP($C35,Opérations[],7,0))=INT(((AO$4-$D35)/VLOOKUP($C35,Opérations[],7,0))),$C35&lt;&gt;""),"S",""))),"")</f>
        <v/>
      </c>
      <c r="AP35" s="68" t="str">
        <f ca="1">IFERROR(IF(AND(OR(WEEKDAY(AO$4,2)&gt;5,AO$4=Congés),OR(AO35="x",AO35="S")),AO35,IF(AP$4=$D35,"x",IF(AND(((AP$4-$D35)/VLOOKUP($C35,Opérations[],7,0))=INT(((AP$4-$D35)/VLOOKUP($C35,Opérations[],7,0))),$C35&lt;&gt;""),"S",""))),"")</f>
        <v/>
      </c>
      <c r="AQ35" s="68" t="str">
        <f ca="1">IFERROR(IF(AND(OR(WEEKDAY(AP$4,2)&gt;5,AP$4=Congés),OR(AP35="x",AP35="S")),AP35,IF(AQ$4=$D35,"x",IF(AND(((AQ$4-$D35)/VLOOKUP($C35,Opérations[],7,0))=INT(((AQ$4-$D35)/VLOOKUP($C35,Opérations[],7,0))),$C35&lt;&gt;""),"S",""))),"")</f>
        <v/>
      </c>
      <c r="AR35" s="68" t="str">
        <f ca="1">IFERROR(IF(AND(OR(WEEKDAY(AQ$4,2)&gt;5,AQ$4=Congés),OR(AQ35="x",AQ35="S")),AQ35,IF(AR$4=$D35,"x",IF(AND(((AR$4-$D35)/VLOOKUP($C35,Opérations[],7,0))=INT(((AR$4-$D35)/VLOOKUP($C35,Opérations[],7,0))),$C35&lt;&gt;""),"S",""))),"")</f>
        <v/>
      </c>
      <c r="AS35" s="68" t="str">
        <f ca="1">IFERROR(IF(AND(OR(WEEKDAY(AR$4,2)&gt;5,AR$4=Congés),OR(AR35="x",AR35="S")),AR35,IF(AS$4=$D35,"x",IF(AND(((AS$4-$D35)/VLOOKUP($C35,Opérations[],7,0))=INT(((AS$4-$D35)/VLOOKUP($C35,Opérations[],7,0))),$C35&lt;&gt;""),"S",""))),"")</f>
        <v/>
      </c>
      <c r="AT35" s="68" t="str">
        <f ca="1">IFERROR(IF(AND(OR(WEEKDAY(AS$4,2)&gt;5,AS$4=Congés),OR(AS35="x",AS35="S")),AS35,IF(AT$4=$D35,"x",IF(AND(((AT$4-$D35)/VLOOKUP($C35,Opérations[],7,0))=INT(((AT$4-$D35)/VLOOKUP($C35,Opérations[],7,0))),$C35&lt;&gt;""),"S",""))),"")</f>
        <v/>
      </c>
      <c r="AU35" s="68" t="str">
        <f ca="1">IFERROR(IF(AND(OR(WEEKDAY(AT$4,2)&gt;5,AT$4=Congés),OR(AT35="x",AT35="S")),AT35,IF(AU$4=$D35,"x",IF(AND(((AU$4-$D35)/VLOOKUP($C35,Opérations[],7,0))=INT(((AU$4-$D35)/VLOOKUP($C35,Opérations[],7,0))),$C35&lt;&gt;""),"S",""))),"")</f>
        <v/>
      </c>
      <c r="AV35" s="68" t="str">
        <f ca="1">IFERROR(IF(AND(OR(WEEKDAY(AU$4,2)&gt;5,AU$4=Congés),OR(AU35="x",AU35="S")),AU35,IF(AV$4=$D35,"x",IF(AND(((AV$4-$D35)/VLOOKUP($C35,Opérations[],7,0))=INT(((AV$4-$D35)/VLOOKUP($C35,Opérations[],7,0))),$C35&lt;&gt;""),"S",""))),"")</f>
        <v/>
      </c>
      <c r="AW35" s="68" t="str">
        <f ca="1">IFERROR(IF(AND(OR(WEEKDAY(AV$4,2)&gt;5,AV$4=Congés),OR(AV35="x",AV35="S")),AV35,IF(AW$4=$D35,"x",IF(AND(((AW$4-$D35)/VLOOKUP($C35,Opérations[],7,0))=INT(((AW$4-$D35)/VLOOKUP($C35,Opérations[],7,0))),$C35&lt;&gt;""),"S",""))),"")</f>
        <v/>
      </c>
      <c r="AX35" s="68" t="str">
        <f ca="1">IFERROR(IF(AND(OR(WEEKDAY(AW$4,2)&gt;5,AW$4=Congés),OR(AW35="x",AW35="S")),AW35,IF(AX$4=$D35,"x",IF(AND(((AX$4-$D35)/VLOOKUP($C35,Opérations[],7,0))=INT(((AX$4-$D35)/VLOOKUP($C35,Opérations[],7,0))),$C35&lt;&gt;""),"S",""))),"")</f>
        <v/>
      </c>
      <c r="AY35" s="68" t="str">
        <f ca="1">IFERROR(IF(AND(OR(WEEKDAY(AX$4,2)&gt;5,AX$4=Congés),OR(AX35="x",AX35="S")),AX35,IF(AY$4=$D35,"x",IF(AND(((AY$4-$D35)/VLOOKUP($C35,Opérations[],7,0))=INT(((AY$4-$D35)/VLOOKUP($C35,Opérations[],7,0))),$C35&lt;&gt;""),"S",""))),"")</f>
        <v/>
      </c>
      <c r="AZ35" s="68" t="str">
        <f ca="1">IFERROR(IF(AND(OR(WEEKDAY(AY$4,2)&gt;5,AY$4=Congés),OR(AY35="x",AY35="S")),AY35,IF(AZ$4=$D35,"x",IF(AND(((AZ$4-$D35)/VLOOKUP($C35,Opérations[],7,0))=INT(((AZ$4-$D35)/VLOOKUP($C35,Opérations[],7,0))),$C35&lt;&gt;""),"S",""))),"")</f>
        <v/>
      </c>
      <c r="BA35" s="68" t="str">
        <f ca="1">IFERROR(IF(AND(OR(WEEKDAY(AZ$4,2)&gt;5,AZ$4=Congés),OR(AZ35="x",AZ35="S")),AZ35,IF(BA$4=$D35,"x",IF(AND(((BA$4-$D35)/VLOOKUP($C35,Opérations[],7,0))=INT(((BA$4-$D35)/VLOOKUP($C35,Opérations[],7,0))),$C35&lt;&gt;""),"S",""))),"")</f>
        <v/>
      </c>
      <c r="BB35" s="68" t="str">
        <f ca="1">IFERROR(IF(AND(OR(WEEKDAY(BA$4,2)&gt;5,BA$4=Congés),OR(BA35="x",BA35="S")),BA35,IF(BB$4=$D35,"x",IF(AND(((BB$4-$D35)/VLOOKUP($C35,Opérations[],7,0))=INT(((BB$4-$D35)/VLOOKUP($C35,Opérations[],7,0))),$C35&lt;&gt;""),"S",""))),"")</f>
        <v/>
      </c>
      <c r="BC35" s="68" t="str">
        <f ca="1">IFERROR(IF(AND(OR(WEEKDAY(BB$4,2)&gt;5,BB$4=Congés),OR(BB35="x",BB35="S")),BB35,IF(BC$4=$D35,"x",IF(AND(((BC$4-$D35)/VLOOKUP($C35,Opérations[],7,0))=INT(((BC$4-$D35)/VLOOKUP($C35,Opérations[],7,0))),$C35&lt;&gt;""),"S",""))),"")</f>
        <v/>
      </c>
      <c r="BD35" s="68" t="str">
        <f ca="1">IFERROR(IF(AND(OR(WEEKDAY(BC$4,2)&gt;5,BC$4=Congés),OR(BC35="x",BC35="S")),BC35,IF(BD$4=$D35,"x",IF(AND(((BD$4-$D35)/VLOOKUP($C35,Opérations[],7,0))=INT(((BD$4-$D35)/VLOOKUP($C35,Opérations[],7,0))),$C35&lt;&gt;""),"S",""))),"")</f>
        <v/>
      </c>
    </row>
    <row r="36" spans="3:56" x14ac:dyDescent="0.25">
      <c r="C36" s="27" t="s">
        <v>61</v>
      </c>
      <c r="D36" s="33">
        <f>IF(ISBLANK(C36),"",VLOOKUP(C36,Opérations[],2,0))</f>
        <v>0</v>
      </c>
      <c r="F36" s="33"/>
      <c r="G36" s="68" t="str">
        <f ca="1">IFERROR(IF(AND(OR(WEEKDAY(F$4,2)&gt;5,F$4=Congés),OR(F36="x",F36="S")),F36,IF(G$4=$D36,"x",IF(AND(((G$4-$D36)/VLOOKUP($C36,Opérations[],7,0))=INT(((G$4-$D36)/VLOOKUP($C36,Opérations[],7,0))),$C36&lt;&gt;""),"S",""))),"")</f>
        <v/>
      </c>
      <c r="H36" s="68" t="str">
        <f ca="1">IFERROR(IF(AND(OR(WEEKDAY(G$4,2)&gt;5,G$4=Congés),OR(G36="x",G36="S")),G36,IF(H$4=$D36,"x",IF(AND(((H$4-$D36)/VLOOKUP($C36,Opérations[],7,0))=INT(((H$4-$D36)/VLOOKUP($C36,Opérations[],7,0))),$C36&lt;&gt;""),"S",""))),"")</f>
        <v/>
      </c>
      <c r="I36" s="68" t="str">
        <f ca="1">IFERROR(IF(AND(OR(WEEKDAY(H$4,2)&gt;5,H$4=Congés),OR(H36="x",H36="S")),H36,IF(I$4=$D36,"x",IF(AND(((I$4-$D36)/VLOOKUP($C36,Opérations[],7,0))=INT(((I$4-$D36)/VLOOKUP($C36,Opérations[],7,0))),$C36&lt;&gt;""),"S",""))),"")</f>
        <v/>
      </c>
      <c r="J36" s="68" t="str">
        <f ca="1">IFERROR(IF(AND(OR(WEEKDAY(I$4,2)&gt;5,I$4=Congés),OR(I36="x",I36="S")),I36,IF(J$4=$D36,"x",IF(AND(((J$4-$D36)/VLOOKUP($C36,Opérations[],7,0))=INT(((J$4-$D36)/VLOOKUP($C36,Opérations[],7,0))),$C36&lt;&gt;""),"S",""))),"")</f>
        <v/>
      </c>
      <c r="K36" s="68" t="str">
        <f ca="1">IFERROR(IF(AND(OR(WEEKDAY(J$4,2)&gt;5,J$4=Congés),OR(J36="x",J36="S")),J36,IF(K$4=$D36,"x",IF(AND(((K$4-$D36)/VLOOKUP($C36,Opérations[],7,0))=INT(((K$4-$D36)/VLOOKUP($C36,Opérations[],7,0))),$C36&lt;&gt;""),"S",""))),"")</f>
        <v/>
      </c>
      <c r="L36" s="68" t="str">
        <f ca="1">IFERROR(IF(AND(OR(WEEKDAY(K$4,2)&gt;5,K$4=Congés),OR(K36="x",K36="S")),K36,IF(L$4=$D36,"x",IF(AND(((L$4-$D36)/VLOOKUP($C36,Opérations[],7,0))=INT(((L$4-$D36)/VLOOKUP($C36,Opérations[],7,0))),$C36&lt;&gt;""),"S",""))),"")</f>
        <v/>
      </c>
      <c r="M36" s="68" t="str">
        <f ca="1">IFERROR(IF(AND(OR(WEEKDAY(L$4,2)&gt;5,L$4=Congés),OR(L36="x",L36="S")),L36,IF(M$4=$D36,"x",IF(AND(((M$4-$D36)/VLOOKUP($C36,Opérations[],7,0))=INT(((M$4-$D36)/VLOOKUP($C36,Opérations[],7,0))),$C36&lt;&gt;""),"S",""))),"")</f>
        <v/>
      </c>
      <c r="N36" s="68" t="str">
        <f ca="1">IFERROR(IF(AND(OR(WEEKDAY(M$4,2)&gt;5,M$4=Congés),OR(M36="x",M36="S")),M36,IF(N$4=$D36,"x",IF(AND(((N$4-$D36)/VLOOKUP($C36,Opérations[],7,0))=INT(((N$4-$D36)/VLOOKUP($C36,Opérations[],7,0))),$C36&lt;&gt;""),"S",""))),"")</f>
        <v/>
      </c>
      <c r="O36" s="68" t="str">
        <f ca="1">IFERROR(IF(AND(OR(WEEKDAY(N$4,2)&gt;5,N$4=Congés),OR(N36="x",N36="S")),N36,IF(O$4=$D36,"x",IF(AND(((O$4-$D36)/VLOOKUP($C36,Opérations[],7,0))=INT(((O$4-$D36)/VLOOKUP($C36,Opérations[],7,0))),$C36&lt;&gt;""),"S",""))),"")</f>
        <v/>
      </c>
      <c r="P36" s="68" t="str">
        <f ca="1">IFERROR(IF(AND(OR(WEEKDAY(O$4,2)&gt;5,O$4=Congés),OR(O36="x",O36="S")),O36,IF(P$4=$D36,"x",IF(AND(((P$4-$D36)/VLOOKUP($C36,Opérations[],7,0))=INT(((P$4-$D36)/VLOOKUP($C36,Opérations[],7,0))),$C36&lt;&gt;""),"S",""))),"")</f>
        <v/>
      </c>
      <c r="Q36" s="68" t="str">
        <f ca="1">IFERROR(IF(AND(OR(WEEKDAY(P$4,2)&gt;5,P$4=Congés),OR(P36="x",P36="S")),P36,IF(Q$4=$D36,"x",IF(AND(((Q$4-$D36)/VLOOKUP($C36,Opérations[],7,0))=INT(((Q$4-$D36)/VLOOKUP($C36,Opérations[],7,0))),$C36&lt;&gt;""),"S",""))),"")</f>
        <v/>
      </c>
      <c r="R36" s="68" t="str">
        <f ca="1">IFERROR(IF(AND(OR(WEEKDAY(Q$4,2)&gt;5,Q$4=Congés),OR(Q36="x",Q36="S")),Q36,IF(R$4=$D36,"x",IF(AND(((R$4-$D36)/VLOOKUP($C36,Opérations[],7,0))=INT(((R$4-$D36)/VLOOKUP($C36,Opérations[],7,0))),$C36&lt;&gt;""),"S",""))),"")</f>
        <v/>
      </c>
      <c r="S36" s="68" t="str">
        <f ca="1">IFERROR(IF(AND(OR(WEEKDAY(R$4,2)&gt;5,R$4=Congés),OR(R36="x",R36="S")),R36,IF(S$4=$D36,"x",IF(AND(((S$4-$D36)/VLOOKUP($C36,Opérations[],7,0))=INT(((S$4-$D36)/VLOOKUP($C36,Opérations[],7,0))),$C36&lt;&gt;""),"S",""))),"")</f>
        <v/>
      </c>
      <c r="T36" s="68" t="str">
        <f ca="1">IFERROR(IF(AND(OR(WEEKDAY(S$4,2)&gt;5,S$4=Congés),OR(S36="x",S36="S")),S36,IF(T$4=$D36,"x",IF(AND(((T$4-$D36)/VLOOKUP($C36,Opérations[],7,0))=INT(((T$4-$D36)/VLOOKUP($C36,Opérations[],7,0))),$C36&lt;&gt;""),"S",""))),"")</f>
        <v/>
      </c>
      <c r="U36" s="68" t="str">
        <f ca="1">IFERROR(IF(AND(OR(WEEKDAY(T$4,2)&gt;5,T$4=Congés),OR(T36="x",T36="S")),T36,IF(U$4=$D36,"x",IF(AND(((U$4-$D36)/VLOOKUP($C36,Opérations[],7,0))=INT(((U$4-$D36)/VLOOKUP($C36,Opérations[],7,0))),$C36&lt;&gt;""),"S",""))),"")</f>
        <v/>
      </c>
      <c r="V36" s="68" t="str">
        <f ca="1">IFERROR(IF(AND(OR(WEEKDAY(U$4,2)&gt;5,U$4=Congés),OR(U36="x",U36="S")),U36,IF(V$4=$D36,"x",IF(AND(((V$4-$D36)/VLOOKUP($C36,Opérations[],7,0))=INT(((V$4-$D36)/VLOOKUP($C36,Opérations[],7,0))),$C36&lt;&gt;""),"S",""))),"")</f>
        <v/>
      </c>
      <c r="W36" s="68" t="str">
        <f ca="1">IFERROR(IF(AND(OR(WEEKDAY(V$4,2)&gt;5,V$4=Congés),OR(V36="x",V36="S")),V36,IF(W$4=$D36,"x",IF(AND(((W$4-$D36)/VLOOKUP($C36,Opérations[],7,0))=INT(((W$4-$D36)/VLOOKUP($C36,Opérations[],7,0))),$C36&lt;&gt;""),"S",""))),"")</f>
        <v/>
      </c>
      <c r="X36" s="68" t="str">
        <f ca="1">IFERROR(IF(AND(OR(WEEKDAY(W$4,2)&gt;5,W$4=Congés),OR(W36="x",W36="S")),W36,IF(X$4=$D36,"x",IF(AND(((X$4-$D36)/VLOOKUP($C36,Opérations[],7,0))=INT(((X$4-$D36)/VLOOKUP($C36,Opérations[],7,0))),$C36&lt;&gt;""),"S",""))),"")</f>
        <v/>
      </c>
      <c r="Y36" s="68" t="str">
        <f ca="1">IFERROR(IF(AND(OR(WEEKDAY(X$4,2)&gt;5,X$4=Congés),OR(X36="x",X36="S")),X36,IF(Y$4=$D36,"x",IF(AND(((Y$4-$D36)/VLOOKUP($C36,Opérations[],7,0))=INT(((Y$4-$D36)/VLOOKUP($C36,Opérations[],7,0))),$C36&lt;&gt;""),"S",""))),"")</f>
        <v/>
      </c>
      <c r="Z36" s="68" t="str">
        <f ca="1">IFERROR(IF(AND(OR(WEEKDAY(Y$4,2)&gt;5,Y$4=Congés),OR(Y36="x",Y36="S")),Y36,IF(Z$4=$D36,"x",IF(AND(((Z$4-$D36)/VLOOKUP($C36,Opérations[],7,0))=INT(((Z$4-$D36)/VLOOKUP($C36,Opérations[],7,0))),$C36&lt;&gt;""),"S",""))),"")</f>
        <v/>
      </c>
      <c r="AA36" s="68" t="str">
        <f ca="1">IFERROR(IF(AND(OR(WEEKDAY(Z$4,2)&gt;5,Z$4=Congés),OR(Z36="x",Z36="S")),Z36,IF(AA$4=$D36,"x",IF(AND(((AA$4-$D36)/VLOOKUP($C36,Opérations[],7,0))=INT(((AA$4-$D36)/VLOOKUP($C36,Opérations[],7,0))),$C36&lt;&gt;""),"S",""))),"")</f>
        <v/>
      </c>
      <c r="AB36" s="68" t="str">
        <f ca="1">IFERROR(IF(AND(OR(WEEKDAY(AA$4,2)&gt;5,AA$4=Congés),OR(AA36="x",AA36="S")),AA36,IF(AB$4=$D36,"x",IF(AND(((AB$4-$D36)/VLOOKUP($C36,Opérations[],7,0))=INT(((AB$4-$D36)/VLOOKUP($C36,Opérations[],7,0))),$C36&lt;&gt;""),"S",""))),"")</f>
        <v/>
      </c>
      <c r="AC36" s="68" t="str">
        <f ca="1">IFERROR(IF(AND(OR(WEEKDAY(AB$4,2)&gt;5,AB$4=Congés),OR(AB36="x",AB36="S")),AB36,IF(AC$4=$D36,"x",IF(AND(((AC$4-$D36)/VLOOKUP($C36,Opérations[],7,0))=INT(((AC$4-$D36)/VLOOKUP($C36,Opérations[],7,0))),$C36&lt;&gt;""),"S",""))),"")</f>
        <v/>
      </c>
      <c r="AD36" s="68" t="str">
        <f ca="1">IFERROR(IF(AND(OR(WEEKDAY(AC$4,2)&gt;5,AC$4=Congés),OR(AC36="x",AC36="S")),AC36,IF(AD$4=$D36,"x",IF(AND(((AD$4-$D36)/VLOOKUP($C36,Opérations[],7,0))=INT(((AD$4-$D36)/VLOOKUP($C36,Opérations[],7,0))),$C36&lt;&gt;""),"S",""))),"")</f>
        <v/>
      </c>
      <c r="AE36" s="68" t="str">
        <f ca="1">IFERROR(IF(AND(OR(WEEKDAY(AD$4,2)&gt;5,AD$4=Congés),OR(AD36="x",AD36="S")),AD36,IF(AE$4=$D36,"x",IF(AND(((AE$4-$D36)/VLOOKUP($C36,Opérations[],7,0))=INT(((AE$4-$D36)/VLOOKUP($C36,Opérations[],7,0))),$C36&lt;&gt;""),"S",""))),"")</f>
        <v/>
      </c>
      <c r="AF36" s="68" t="str">
        <f ca="1">IFERROR(IF(AND(OR(WEEKDAY(AE$4,2)&gt;5,AE$4=Congés),OR(AE36="x",AE36="S")),AE36,IF(AF$4=$D36,"x",IF(AND(((AF$4-$D36)/VLOOKUP($C36,Opérations[],7,0))=INT(((AF$4-$D36)/VLOOKUP($C36,Opérations[],7,0))),$C36&lt;&gt;""),"S",""))),"")</f>
        <v/>
      </c>
      <c r="AG36" s="68" t="str">
        <f ca="1">IFERROR(IF(AND(OR(WEEKDAY(AF$4,2)&gt;5,AF$4=Congés),OR(AF36="x",AF36="S")),AF36,IF(AG$4=$D36,"x",IF(AND(((AG$4-$D36)/VLOOKUP($C36,Opérations[],7,0))=INT(((AG$4-$D36)/VLOOKUP($C36,Opérations[],7,0))),$C36&lt;&gt;""),"S",""))),"")</f>
        <v/>
      </c>
      <c r="AH36" s="68" t="str">
        <f ca="1">IFERROR(IF(AND(OR(WEEKDAY(AG$4,2)&gt;5,AG$4=Congés),OR(AG36="x",AG36="S")),AG36,IF(AH$4=$D36,"x",IF(AND(((AH$4-$D36)/VLOOKUP($C36,Opérations[],7,0))=INT(((AH$4-$D36)/VLOOKUP($C36,Opérations[],7,0))),$C36&lt;&gt;""),"S",""))),"")</f>
        <v/>
      </c>
      <c r="AI36" s="68" t="str">
        <f ca="1">IFERROR(IF(AND(OR(WEEKDAY(AH$4,2)&gt;5,AH$4=Congés),OR(AH36="x",AH36="S")),AH36,IF(AI$4=$D36,"x",IF(AND(((AI$4-$D36)/VLOOKUP($C36,Opérations[],7,0))=INT(((AI$4-$D36)/VLOOKUP($C36,Opérations[],7,0))),$C36&lt;&gt;""),"S",""))),"")</f>
        <v/>
      </c>
      <c r="AJ36" s="68" t="str">
        <f ca="1">IFERROR(IF(AND(OR(WEEKDAY(AI$4,2)&gt;5,AI$4=Congés),OR(AI36="x",AI36="S")),AI36,IF(AJ$4=$D36,"x",IF(AND(((AJ$4-$D36)/VLOOKUP($C36,Opérations[],7,0))=INT(((AJ$4-$D36)/VLOOKUP($C36,Opérations[],7,0))),$C36&lt;&gt;""),"S",""))),"")</f>
        <v/>
      </c>
      <c r="AK36" s="68" t="str">
        <f ca="1">IFERROR(IF(AND(OR(WEEKDAY(AJ$4,2)&gt;5,AJ$4=Congés),OR(AJ36="x",AJ36="S")),AJ36,IF(AK$4=$D36,"x",IF(AND(((AK$4-$D36)/VLOOKUP($C36,Opérations[],7,0))=INT(((AK$4-$D36)/VLOOKUP($C36,Opérations[],7,0))),$C36&lt;&gt;""),"S",""))),"")</f>
        <v/>
      </c>
      <c r="AL36" s="68" t="str">
        <f ca="1">IFERROR(IF(AND(OR(WEEKDAY(AK$4,2)&gt;5,AK$4=Congés),OR(AK36="x",AK36="S")),AK36,IF(AL$4=$D36,"x",IF(AND(((AL$4-$D36)/VLOOKUP($C36,Opérations[],7,0))=INT(((AL$4-$D36)/VLOOKUP($C36,Opérations[],7,0))),$C36&lt;&gt;""),"S",""))),"")</f>
        <v/>
      </c>
      <c r="AM36" s="68" t="str">
        <f ca="1">IFERROR(IF(AND(OR(WEEKDAY(AL$4,2)&gt;5,AL$4=Congés),OR(AL36="x",AL36="S")),AL36,IF(AM$4=$D36,"x",IF(AND(((AM$4-$D36)/VLOOKUP($C36,Opérations[],7,0))=INT(((AM$4-$D36)/VLOOKUP($C36,Opérations[],7,0))),$C36&lt;&gt;""),"S",""))),"")</f>
        <v/>
      </c>
      <c r="AN36" s="68" t="str">
        <f ca="1">IFERROR(IF(AND(OR(WEEKDAY(AM$4,2)&gt;5,AM$4=Congés),OR(AM36="x",AM36="S")),AM36,IF(AN$4=$D36,"x",IF(AND(((AN$4-$D36)/VLOOKUP($C36,Opérations[],7,0))=INT(((AN$4-$D36)/VLOOKUP($C36,Opérations[],7,0))),$C36&lt;&gt;""),"S",""))),"")</f>
        <v/>
      </c>
      <c r="AO36" s="68" t="str">
        <f ca="1">IFERROR(IF(AND(OR(WEEKDAY(AN$4,2)&gt;5,AN$4=Congés),OR(AN36="x",AN36="S")),AN36,IF(AO$4=$D36,"x",IF(AND(((AO$4-$D36)/VLOOKUP($C36,Opérations[],7,0))=INT(((AO$4-$D36)/VLOOKUP($C36,Opérations[],7,0))),$C36&lt;&gt;""),"S",""))),"")</f>
        <v/>
      </c>
      <c r="AP36" s="68" t="str">
        <f ca="1">IFERROR(IF(AND(OR(WEEKDAY(AO$4,2)&gt;5,AO$4=Congés),OR(AO36="x",AO36="S")),AO36,IF(AP$4=$D36,"x",IF(AND(((AP$4-$D36)/VLOOKUP($C36,Opérations[],7,0))=INT(((AP$4-$D36)/VLOOKUP($C36,Opérations[],7,0))),$C36&lt;&gt;""),"S",""))),"")</f>
        <v/>
      </c>
      <c r="AQ36" s="68" t="str">
        <f ca="1">IFERROR(IF(AND(OR(WEEKDAY(AP$4,2)&gt;5,AP$4=Congés),OR(AP36="x",AP36="S")),AP36,IF(AQ$4=$D36,"x",IF(AND(((AQ$4-$D36)/VLOOKUP($C36,Opérations[],7,0))=INT(((AQ$4-$D36)/VLOOKUP($C36,Opérations[],7,0))),$C36&lt;&gt;""),"S",""))),"")</f>
        <v/>
      </c>
      <c r="AR36" s="68" t="str">
        <f ca="1">IFERROR(IF(AND(OR(WEEKDAY(AQ$4,2)&gt;5,AQ$4=Congés),OR(AQ36="x",AQ36="S")),AQ36,IF(AR$4=$D36,"x",IF(AND(((AR$4-$D36)/VLOOKUP($C36,Opérations[],7,0))=INT(((AR$4-$D36)/VLOOKUP($C36,Opérations[],7,0))),$C36&lt;&gt;""),"S",""))),"")</f>
        <v/>
      </c>
      <c r="AS36" s="68" t="str">
        <f ca="1">IFERROR(IF(AND(OR(WEEKDAY(AR$4,2)&gt;5,AR$4=Congés),OR(AR36="x",AR36="S")),AR36,IF(AS$4=$D36,"x",IF(AND(((AS$4-$D36)/VLOOKUP($C36,Opérations[],7,0))=INT(((AS$4-$D36)/VLOOKUP($C36,Opérations[],7,0))),$C36&lt;&gt;""),"S",""))),"")</f>
        <v/>
      </c>
      <c r="AT36" s="68" t="str">
        <f ca="1">IFERROR(IF(AND(OR(WEEKDAY(AS$4,2)&gt;5,AS$4=Congés),OR(AS36="x",AS36="S")),AS36,IF(AT$4=$D36,"x",IF(AND(((AT$4-$D36)/VLOOKUP($C36,Opérations[],7,0))=INT(((AT$4-$D36)/VLOOKUP($C36,Opérations[],7,0))),$C36&lt;&gt;""),"S",""))),"")</f>
        <v/>
      </c>
      <c r="AU36" s="68" t="str">
        <f ca="1">IFERROR(IF(AND(OR(WEEKDAY(AT$4,2)&gt;5,AT$4=Congés),OR(AT36="x",AT36="S")),AT36,IF(AU$4=$D36,"x",IF(AND(((AU$4-$D36)/VLOOKUP($C36,Opérations[],7,0))=INT(((AU$4-$D36)/VLOOKUP($C36,Opérations[],7,0))),$C36&lt;&gt;""),"S",""))),"")</f>
        <v/>
      </c>
      <c r="AV36" s="68" t="str">
        <f ca="1">IFERROR(IF(AND(OR(WEEKDAY(AU$4,2)&gt;5,AU$4=Congés),OR(AU36="x",AU36="S")),AU36,IF(AV$4=$D36,"x",IF(AND(((AV$4-$D36)/VLOOKUP($C36,Opérations[],7,0))=INT(((AV$4-$D36)/VLOOKUP($C36,Opérations[],7,0))),$C36&lt;&gt;""),"S",""))),"")</f>
        <v/>
      </c>
      <c r="AW36" s="68" t="str">
        <f ca="1">IFERROR(IF(AND(OR(WEEKDAY(AV$4,2)&gt;5,AV$4=Congés),OR(AV36="x",AV36="S")),AV36,IF(AW$4=$D36,"x",IF(AND(((AW$4-$D36)/VLOOKUP($C36,Opérations[],7,0))=INT(((AW$4-$D36)/VLOOKUP($C36,Opérations[],7,0))),$C36&lt;&gt;""),"S",""))),"")</f>
        <v/>
      </c>
      <c r="AX36" s="68" t="str">
        <f ca="1">IFERROR(IF(AND(OR(WEEKDAY(AW$4,2)&gt;5,AW$4=Congés),OR(AW36="x",AW36="S")),AW36,IF(AX$4=$D36,"x",IF(AND(((AX$4-$D36)/VLOOKUP($C36,Opérations[],7,0))=INT(((AX$4-$D36)/VLOOKUP($C36,Opérations[],7,0))),$C36&lt;&gt;""),"S",""))),"")</f>
        <v/>
      </c>
      <c r="AY36" s="68" t="str">
        <f ca="1">IFERROR(IF(AND(OR(WEEKDAY(AX$4,2)&gt;5,AX$4=Congés),OR(AX36="x",AX36="S")),AX36,IF(AY$4=$D36,"x",IF(AND(((AY$4-$D36)/VLOOKUP($C36,Opérations[],7,0))=INT(((AY$4-$D36)/VLOOKUP($C36,Opérations[],7,0))),$C36&lt;&gt;""),"S",""))),"")</f>
        <v/>
      </c>
      <c r="AZ36" s="68" t="str">
        <f ca="1">IFERROR(IF(AND(OR(WEEKDAY(AY$4,2)&gt;5,AY$4=Congés),OR(AY36="x",AY36="S")),AY36,IF(AZ$4=$D36,"x",IF(AND(((AZ$4-$D36)/VLOOKUP($C36,Opérations[],7,0))=INT(((AZ$4-$D36)/VLOOKUP($C36,Opérations[],7,0))),$C36&lt;&gt;""),"S",""))),"")</f>
        <v/>
      </c>
      <c r="BA36" s="68" t="str">
        <f ca="1">IFERROR(IF(AND(OR(WEEKDAY(AZ$4,2)&gt;5,AZ$4=Congés),OR(AZ36="x",AZ36="S")),AZ36,IF(BA$4=$D36,"x",IF(AND(((BA$4-$D36)/VLOOKUP($C36,Opérations[],7,0))=INT(((BA$4-$D36)/VLOOKUP($C36,Opérations[],7,0))),$C36&lt;&gt;""),"S",""))),"")</f>
        <v/>
      </c>
      <c r="BB36" s="68" t="str">
        <f ca="1">IFERROR(IF(AND(OR(WEEKDAY(BA$4,2)&gt;5,BA$4=Congés),OR(BA36="x",BA36="S")),BA36,IF(BB$4=$D36,"x",IF(AND(((BB$4-$D36)/VLOOKUP($C36,Opérations[],7,0))=INT(((BB$4-$D36)/VLOOKUP($C36,Opérations[],7,0))),$C36&lt;&gt;""),"S",""))),"")</f>
        <v/>
      </c>
      <c r="BC36" s="68" t="str">
        <f ca="1">IFERROR(IF(AND(OR(WEEKDAY(BB$4,2)&gt;5,BB$4=Congés),OR(BB36="x",BB36="S")),BB36,IF(BC$4=$D36,"x",IF(AND(((BC$4-$D36)/VLOOKUP($C36,Opérations[],7,0))=INT(((BC$4-$D36)/VLOOKUP($C36,Opérations[],7,0))),$C36&lt;&gt;""),"S",""))),"")</f>
        <v/>
      </c>
      <c r="BD36" s="68" t="str">
        <f ca="1">IFERROR(IF(AND(OR(WEEKDAY(BC$4,2)&gt;5,BC$4=Congés),OR(BC36="x",BC36="S")),BC36,IF(BD$4=$D36,"x",IF(AND(((BD$4-$D36)/VLOOKUP($C36,Opérations[],7,0))=INT(((BD$4-$D36)/VLOOKUP($C36,Opérations[],7,0))),$C36&lt;&gt;""),"S",""))),"")</f>
        <v/>
      </c>
    </row>
    <row r="37" spans="3:56" x14ac:dyDescent="0.25">
      <c r="C37" s="58" t="s">
        <v>37</v>
      </c>
      <c r="D37" s="33">
        <f>IF(ISBLANK(C37),"",VLOOKUP(C37,Opérations[],2,0))</f>
        <v>0</v>
      </c>
      <c r="F37" s="33"/>
      <c r="G37" s="68" t="str">
        <f ca="1">IFERROR(IF(AND(OR(WEEKDAY(F$4,2)&gt;5,F$4=Congés),OR(F37="x",F37="S")),F37,IF(G$4=$D37,"x",IF(AND(((G$4-$D37)/VLOOKUP($C37,Opérations[],7,0))=INT(((G$4-$D37)/VLOOKUP($C37,Opérations[],7,0))),$C37&lt;&gt;""),"S",""))),"")</f>
        <v/>
      </c>
      <c r="H37" s="68" t="str">
        <f ca="1">IFERROR(IF(AND(OR(WEEKDAY(G$4,2)&gt;5,G$4=Congés),OR(G37="x",G37="S")),G37,IF(H$4=$D37,"x",IF(AND(((H$4-$D37)/VLOOKUP($C37,Opérations[],7,0))=INT(((H$4-$D37)/VLOOKUP($C37,Opérations[],7,0))),$C37&lt;&gt;""),"S",""))),"")</f>
        <v/>
      </c>
      <c r="I37" s="68" t="str">
        <f ca="1">IFERROR(IF(AND(OR(WEEKDAY(H$4,2)&gt;5,H$4=Congés),OR(H37="x",H37="S")),H37,IF(I$4=$D37,"x",IF(AND(((I$4-$D37)/VLOOKUP($C37,Opérations[],7,0))=INT(((I$4-$D37)/VLOOKUP($C37,Opérations[],7,0))),$C37&lt;&gt;""),"S",""))),"")</f>
        <v/>
      </c>
      <c r="J37" s="68" t="str">
        <f ca="1">IFERROR(IF(AND(OR(WEEKDAY(I$4,2)&gt;5,I$4=Congés),OR(I37="x",I37="S")),I37,IF(J$4=$D37,"x",IF(AND(((J$4-$D37)/VLOOKUP($C37,Opérations[],7,0))=INT(((J$4-$D37)/VLOOKUP($C37,Opérations[],7,0))),$C37&lt;&gt;""),"S",""))),"")</f>
        <v/>
      </c>
      <c r="K37" s="68" t="str">
        <f ca="1">IFERROR(IF(AND(OR(WEEKDAY(J$4,2)&gt;5,J$4=Congés),OR(J37="x",J37="S")),J37,IF(K$4=$D37,"x",IF(AND(((K$4-$D37)/VLOOKUP($C37,Opérations[],7,0))=INT(((K$4-$D37)/VLOOKUP($C37,Opérations[],7,0))),$C37&lt;&gt;""),"S",""))),"")</f>
        <v/>
      </c>
      <c r="L37" s="68" t="str">
        <f ca="1">IFERROR(IF(AND(OR(WEEKDAY(K$4,2)&gt;5,K$4=Congés),OR(K37="x",K37="S")),K37,IF(L$4=$D37,"x",IF(AND(((L$4-$D37)/VLOOKUP($C37,Opérations[],7,0))=INT(((L$4-$D37)/VLOOKUP($C37,Opérations[],7,0))),$C37&lt;&gt;""),"S",""))),"")</f>
        <v/>
      </c>
      <c r="M37" s="68" t="str">
        <f ca="1">IFERROR(IF(AND(OR(WEEKDAY(L$4,2)&gt;5,L$4=Congés),OR(L37="x",L37="S")),L37,IF(M$4=$D37,"x",IF(AND(((M$4-$D37)/VLOOKUP($C37,Opérations[],7,0))=INT(((M$4-$D37)/VLOOKUP($C37,Opérations[],7,0))),$C37&lt;&gt;""),"S",""))),"")</f>
        <v/>
      </c>
      <c r="N37" s="68" t="str">
        <f ca="1">IFERROR(IF(AND(OR(WEEKDAY(M$4,2)&gt;5,M$4=Congés),OR(M37="x",M37="S")),M37,IF(N$4=$D37,"x",IF(AND(((N$4-$D37)/VLOOKUP($C37,Opérations[],7,0))=INT(((N$4-$D37)/VLOOKUP($C37,Opérations[],7,0))),$C37&lt;&gt;""),"S",""))),"")</f>
        <v/>
      </c>
      <c r="O37" s="68" t="str">
        <f ca="1">IFERROR(IF(AND(OR(WEEKDAY(N$4,2)&gt;5,N$4=Congés),OR(N37="x",N37="S")),N37,IF(O$4=$D37,"x",IF(AND(((O$4-$D37)/VLOOKUP($C37,Opérations[],7,0))=INT(((O$4-$D37)/VLOOKUP($C37,Opérations[],7,0))),$C37&lt;&gt;""),"S",""))),"")</f>
        <v/>
      </c>
      <c r="P37" s="68" t="str">
        <f ca="1">IFERROR(IF(AND(OR(WEEKDAY(O$4,2)&gt;5,O$4=Congés),OR(O37="x",O37="S")),O37,IF(P$4=$D37,"x",IF(AND(((P$4-$D37)/VLOOKUP($C37,Opérations[],7,0))=INT(((P$4-$D37)/VLOOKUP($C37,Opérations[],7,0))),$C37&lt;&gt;""),"S",""))),"")</f>
        <v/>
      </c>
      <c r="Q37" s="68" t="str">
        <f ca="1">IFERROR(IF(AND(OR(WEEKDAY(P$4,2)&gt;5,P$4=Congés),OR(P37="x",P37="S")),P37,IF(Q$4=$D37,"x",IF(AND(((Q$4-$D37)/VLOOKUP($C37,Opérations[],7,0))=INT(((Q$4-$D37)/VLOOKUP($C37,Opérations[],7,0))),$C37&lt;&gt;""),"S",""))),"")</f>
        <v/>
      </c>
      <c r="R37" s="68" t="str">
        <f ca="1">IFERROR(IF(AND(OR(WEEKDAY(Q$4,2)&gt;5,Q$4=Congés),OR(Q37="x",Q37="S")),Q37,IF(R$4=$D37,"x",IF(AND(((R$4-$D37)/VLOOKUP($C37,Opérations[],7,0))=INT(((R$4-$D37)/VLOOKUP($C37,Opérations[],7,0))),$C37&lt;&gt;""),"S",""))),"")</f>
        <v/>
      </c>
      <c r="S37" s="68" t="str">
        <f ca="1">IFERROR(IF(AND(OR(WEEKDAY(R$4,2)&gt;5,R$4=Congés),OR(R37="x",R37="S")),R37,IF(S$4=$D37,"x",IF(AND(((S$4-$D37)/VLOOKUP($C37,Opérations[],7,0))=INT(((S$4-$D37)/VLOOKUP($C37,Opérations[],7,0))),$C37&lt;&gt;""),"S",""))),"")</f>
        <v/>
      </c>
      <c r="T37" s="68" t="str">
        <f ca="1">IFERROR(IF(AND(OR(WEEKDAY(S$4,2)&gt;5,S$4=Congés),OR(S37="x",S37="S")),S37,IF(T$4=$D37,"x",IF(AND(((T$4-$D37)/VLOOKUP($C37,Opérations[],7,0))=INT(((T$4-$D37)/VLOOKUP($C37,Opérations[],7,0))),$C37&lt;&gt;""),"S",""))),"")</f>
        <v/>
      </c>
      <c r="U37" s="68" t="str">
        <f ca="1">IFERROR(IF(AND(OR(WEEKDAY(T$4,2)&gt;5,T$4=Congés),OR(T37="x",T37="S")),T37,IF(U$4=$D37,"x",IF(AND(((U$4-$D37)/VLOOKUP($C37,Opérations[],7,0))=INT(((U$4-$D37)/VLOOKUP($C37,Opérations[],7,0))),$C37&lt;&gt;""),"S",""))),"")</f>
        <v/>
      </c>
      <c r="V37" s="68" t="str">
        <f ca="1">IFERROR(IF(AND(OR(WEEKDAY(U$4,2)&gt;5,U$4=Congés),OR(U37="x",U37="S")),U37,IF(V$4=$D37,"x",IF(AND(((V$4-$D37)/VLOOKUP($C37,Opérations[],7,0))=INT(((V$4-$D37)/VLOOKUP($C37,Opérations[],7,0))),$C37&lt;&gt;""),"S",""))),"")</f>
        <v/>
      </c>
      <c r="W37" s="68" t="str">
        <f ca="1">IFERROR(IF(AND(OR(WEEKDAY(V$4,2)&gt;5,V$4=Congés),OR(V37="x",V37="S")),V37,IF(W$4=$D37,"x",IF(AND(((W$4-$D37)/VLOOKUP($C37,Opérations[],7,0))=INT(((W$4-$D37)/VLOOKUP($C37,Opérations[],7,0))),$C37&lt;&gt;""),"S",""))),"")</f>
        <v/>
      </c>
      <c r="X37" s="68" t="str">
        <f ca="1">IFERROR(IF(AND(OR(WEEKDAY(W$4,2)&gt;5,W$4=Congés),OR(W37="x",W37="S")),W37,IF(X$4=$D37,"x",IF(AND(((X$4-$D37)/VLOOKUP($C37,Opérations[],7,0))=INT(((X$4-$D37)/VLOOKUP($C37,Opérations[],7,0))),$C37&lt;&gt;""),"S",""))),"")</f>
        <v/>
      </c>
      <c r="Y37" s="68" t="str">
        <f ca="1">IFERROR(IF(AND(OR(WEEKDAY(X$4,2)&gt;5,X$4=Congés),OR(X37="x",X37="S")),X37,IF(Y$4=$D37,"x",IF(AND(((Y$4-$D37)/VLOOKUP($C37,Opérations[],7,0))=INT(((Y$4-$D37)/VLOOKUP($C37,Opérations[],7,0))),$C37&lt;&gt;""),"S",""))),"")</f>
        <v/>
      </c>
      <c r="Z37" s="68" t="str">
        <f ca="1">IFERROR(IF(AND(OR(WEEKDAY(Y$4,2)&gt;5,Y$4=Congés),OR(Y37="x",Y37="S")),Y37,IF(Z$4=$D37,"x",IF(AND(((Z$4-$D37)/VLOOKUP($C37,Opérations[],7,0))=INT(((Z$4-$D37)/VLOOKUP($C37,Opérations[],7,0))),$C37&lt;&gt;""),"S",""))),"")</f>
        <v/>
      </c>
      <c r="AA37" s="68" t="str">
        <f ca="1">IFERROR(IF(AND(OR(WEEKDAY(Z$4,2)&gt;5,Z$4=Congés),OR(Z37="x",Z37="S")),Z37,IF(AA$4=$D37,"x",IF(AND(((AA$4-$D37)/VLOOKUP($C37,Opérations[],7,0))=INT(((AA$4-$D37)/VLOOKUP($C37,Opérations[],7,0))),$C37&lt;&gt;""),"S",""))),"")</f>
        <v/>
      </c>
      <c r="AB37" s="68" t="str">
        <f ca="1">IFERROR(IF(AND(OR(WEEKDAY(AA$4,2)&gt;5,AA$4=Congés),OR(AA37="x",AA37="S")),AA37,IF(AB$4=$D37,"x",IF(AND(((AB$4-$D37)/VLOOKUP($C37,Opérations[],7,0))=INT(((AB$4-$D37)/VLOOKUP($C37,Opérations[],7,0))),$C37&lt;&gt;""),"S",""))),"")</f>
        <v/>
      </c>
      <c r="AC37" s="68" t="str">
        <f ca="1">IFERROR(IF(AND(OR(WEEKDAY(AB$4,2)&gt;5,AB$4=Congés),OR(AB37="x",AB37="S")),AB37,IF(AC$4=$D37,"x",IF(AND(((AC$4-$D37)/VLOOKUP($C37,Opérations[],7,0))=INT(((AC$4-$D37)/VLOOKUP($C37,Opérations[],7,0))),$C37&lt;&gt;""),"S",""))),"")</f>
        <v/>
      </c>
      <c r="AD37" s="68" t="str">
        <f ca="1">IFERROR(IF(AND(OR(WEEKDAY(AC$4,2)&gt;5,AC$4=Congés),OR(AC37="x",AC37="S")),AC37,IF(AD$4=$D37,"x",IF(AND(((AD$4-$D37)/VLOOKUP($C37,Opérations[],7,0))=INT(((AD$4-$D37)/VLOOKUP($C37,Opérations[],7,0))),$C37&lt;&gt;""),"S",""))),"")</f>
        <v/>
      </c>
      <c r="AE37" s="68" t="str">
        <f ca="1">IFERROR(IF(AND(OR(WEEKDAY(AD$4,2)&gt;5,AD$4=Congés),OR(AD37="x",AD37="S")),AD37,IF(AE$4=$D37,"x",IF(AND(((AE$4-$D37)/VLOOKUP($C37,Opérations[],7,0))=INT(((AE$4-$D37)/VLOOKUP($C37,Opérations[],7,0))),$C37&lt;&gt;""),"S",""))),"")</f>
        <v/>
      </c>
      <c r="AF37" s="68" t="str">
        <f ca="1">IFERROR(IF(AND(OR(WEEKDAY(AE$4,2)&gt;5,AE$4=Congés),OR(AE37="x",AE37="S")),AE37,IF(AF$4=$D37,"x",IF(AND(((AF$4-$D37)/VLOOKUP($C37,Opérations[],7,0))=INT(((AF$4-$D37)/VLOOKUP($C37,Opérations[],7,0))),$C37&lt;&gt;""),"S",""))),"")</f>
        <v/>
      </c>
      <c r="AG37" s="68" t="str">
        <f ca="1">IFERROR(IF(AND(OR(WEEKDAY(AF$4,2)&gt;5,AF$4=Congés),OR(AF37="x",AF37="S")),AF37,IF(AG$4=$D37,"x",IF(AND(((AG$4-$D37)/VLOOKUP($C37,Opérations[],7,0))=INT(((AG$4-$D37)/VLOOKUP($C37,Opérations[],7,0))),$C37&lt;&gt;""),"S",""))),"")</f>
        <v/>
      </c>
      <c r="AH37" s="68" t="str">
        <f ca="1">IFERROR(IF(AND(OR(WEEKDAY(AG$4,2)&gt;5,AG$4=Congés),OR(AG37="x",AG37="S")),AG37,IF(AH$4=$D37,"x",IF(AND(((AH$4-$D37)/VLOOKUP($C37,Opérations[],7,0))=INT(((AH$4-$D37)/VLOOKUP($C37,Opérations[],7,0))),$C37&lt;&gt;""),"S",""))),"")</f>
        <v/>
      </c>
      <c r="AI37" s="68" t="str">
        <f ca="1">IFERROR(IF(AND(OR(WEEKDAY(AH$4,2)&gt;5,AH$4=Congés),OR(AH37="x",AH37="S")),AH37,IF(AI$4=$D37,"x",IF(AND(((AI$4-$D37)/VLOOKUP($C37,Opérations[],7,0))=INT(((AI$4-$D37)/VLOOKUP($C37,Opérations[],7,0))),$C37&lt;&gt;""),"S",""))),"")</f>
        <v/>
      </c>
      <c r="AJ37" s="68" t="str">
        <f ca="1">IFERROR(IF(AND(OR(WEEKDAY(AI$4,2)&gt;5,AI$4=Congés),OR(AI37="x",AI37="S")),AI37,IF(AJ$4=$D37,"x",IF(AND(((AJ$4-$D37)/VLOOKUP($C37,Opérations[],7,0))=INT(((AJ$4-$D37)/VLOOKUP($C37,Opérations[],7,0))),$C37&lt;&gt;""),"S",""))),"")</f>
        <v/>
      </c>
      <c r="AK37" s="68" t="str">
        <f ca="1">IFERROR(IF(AND(OR(WEEKDAY(AJ$4,2)&gt;5,AJ$4=Congés),OR(AJ37="x",AJ37="S")),AJ37,IF(AK$4=$D37,"x",IF(AND(((AK$4-$D37)/VLOOKUP($C37,Opérations[],7,0))=INT(((AK$4-$D37)/VLOOKUP($C37,Opérations[],7,0))),$C37&lt;&gt;""),"S",""))),"")</f>
        <v/>
      </c>
      <c r="AL37" s="68" t="str">
        <f ca="1">IFERROR(IF(AND(OR(WEEKDAY(AK$4,2)&gt;5,AK$4=Congés),OR(AK37="x",AK37="S")),AK37,IF(AL$4=$D37,"x",IF(AND(((AL$4-$D37)/VLOOKUP($C37,Opérations[],7,0))=INT(((AL$4-$D37)/VLOOKUP($C37,Opérations[],7,0))),$C37&lt;&gt;""),"S",""))),"")</f>
        <v/>
      </c>
      <c r="AM37" s="68" t="str">
        <f ca="1">IFERROR(IF(AND(OR(WEEKDAY(AL$4,2)&gt;5,AL$4=Congés),OR(AL37="x",AL37="S")),AL37,IF(AM$4=$D37,"x",IF(AND(((AM$4-$D37)/VLOOKUP($C37,Opérations[],7,0))=INT(((AM$4-$D37)/VLOOKUP($C37,Opérations[],7,0))),$C37&lt;&gt;""),"S",""))),"")</f>
        <v/>
      </c>
      <c r="AN37" s="68" t="str">
        <f ca="1">IFERROR(IF(AND(OR(WEEKDAY(AM$4,2)&gt;5,AM$4=Congés),OR(AM37="x",AM37="S")),AM37,IF(AN$4=$D37,"x",IF(AND(((AN$4-$D37)/VLOOKUP($C37,Opérations[],7,0))=INT(((AN$4-$D37)/VLOOKUP($C37,Opérations[],7,0))),$C37&lt;&gt;""),"S",""))),"")</f>
        <v/>
      </c>
      <c r="AO37" s="68" t="str">
        <f ca="1">IFERROR(IF(AND(OR(WEEKDAY(AN$4,2)&gt;5,AN$4=Congés),OR(AN37="x",AN37="S")),AN37,IF(AO$4=$D37,"x",IF(AND(((AO$4-$D37)/VLOOKUP($C37,Opérations[],7,0))=INT(((AO$4-$D37)/VLOOKUP($C37,Opérations[],7,0))),$C37&lt;&gt;""),"S",""))),"")</f>
        <v/>
      </c>
      <c r="AP37" s="68" t="str">
        <f ca="1">IFERROR(IF(AND(OR(WEEKDAY(AO$4,2)&gt;5,AO$4=Congés),OR(AO37="x",AO37="S")),AO37,IF(AP$4=$D37,"x",IF(AND(((AP$4-$D37)/VLOOKUP($C37,Opérations[],7,0))=INT(((AP$4-$D37)/VLOOKUP($C37,Opérations[],7,0))),$C37&lt;&gt;""),"S",""))),"")</f>
        <v/>
      </c>
      <c r="AQ37" s="68" t="str">
        <f ca="1">IFERROR(IF(AND(OR(WEEKDAY(AP$4,2)&gt;5,AP$4=Congés),OR(AP37="x",AP37="S")),AP37,IF(AQ$4=$D37,"x",IF(AND(((AQ$4-$D37)/VLOOKUP($C37,Opérations[],7,0))=INT(((AQ$4-$D37)/VLOOKUP($C37,Opérations[],7,0))),$C37&lt;&gt;""),"S",""))),"")</f>
        <v/>
      </c>
      <c r="AR37" s="68" t="str">
        <f ca="1">IFERROR(IF(AND(OR(WEEKDAY(AQ$4,2)&gt;5,AQ$4=Congés),OR(AQ37="x",AQ37="S")),AQ37,IF(AR$4=$D37,"x",IF(AND(((AR$4-$D37)/VLOOKUP($C37,Opérations[],7,0))=INT(((AR$4-$D37)/VLOOKUP($C37,Opérations[],7,0))),$C37&lt;&gt;""),"S",""))),"")</f>
        <v/>
      </c>
      <c r="AS37" s="68" t="str">
        <f ca="1">IFERROR(IF(AND(OR(WEEKDAY(AR$4,2)&gt;5,AR$4=Congés),OR(AR37="x",AR37="S")),AR37,IF(AS$4=$D37,"x",IF(AND(((AS$4-$D37)/VLOOKUP($C37,Opérations[],7,0))=INT(((AS$4-$D37)/VLOOKUP($C37,Opérations[],7,0))),$C37&lt;&gt;""),"S",""))),"")</f>
        <v/>
      </c>
      <c r="AT37" s="68" t="str">
        <f ca="1">IFERROR(IF(AND(OR(WEEKDAY(AS$4,2)&gt;5,AS$4=Congés),OR(AS37="x",AS37="S")),AS37,IF(AT$4=$D37,"x",IF(AND(((AT$4-$D37)/VLOOKUP($C37,Opérations[],7,0))=INT(((AT$4-$D37)/VLOOKUP($C37,Opérations[],7,0))),$C37&lt;&gt;""),"S",""))),"")</f>
        <v/>
      </c>
      <c r="AU37" s="68" t="str">
        <f ca="1">IFERROR(IF(AND(OR(WEEKDAY(AT$4,2)&gt;5,AT$4=Congés),OR(AT37="x",AT37="S")),AT37,IF(AU$4=$D37,"x",IF(AND(((AU$4-$D37)/VLOOKUP($C37,Opérations[],7,0))=INT(((AU$4-$D37)/VLOOKUP($C37,Opérations[],7,0))),$C37&lt;&gt;""),"S",""))),"")</f>
        <v/>
      </c>
      <c r="AV37" s="68" t="str">
        <f ca="1">IFERROR(IF(AND(OR(WEEKDAY(AU$4,2)&gt;5,AU$4=Congés),OR(AU37="x",AU37="S")),AU37,IF(AV$4=$D37,"x",IF(AND(((AV$4-$D37)/VLOOKUP($C37,Opérations[],7,0))=INT(((AV$4-$D37)/VLOOKUP($C37,Opérations[],7,0))),$C37&lt;&gt;""),"S",""))),"")</f>
        <v/>
      </c>
      <c r="AW37" s="68" t="str">
        <f ca="1">IFERROR(IF(AND(OR(WEEKDAY(AV$4,2)&gt;5,AV$4=Congés),OR(AV37="x",AV37="S")),AV37,IF(AW$4=$D37,"x",IF(AND(((AW$4-$D37)/VLOOKUP($C37,Opérations[],7,0))=INT(((AW$4-$D37)/VLOOKUP($C37,Opérations[],7,0))),$C37&lt;&gt;""),"S",""))),"")</f>
        <v/>
      </c>
      <c r="AX37" s="68" t="str">
        <f ca="1">IFERROR(IF(AND(OR(WEEKDAY(AW$4,2)&gt;5,AW$4=Congés),OR(AW37="x",AW37="S")),AW37,IF(AX$4=$D37,"x",IF(AND(((AX$4-$D37)/VLOOKUP($C37,Opérations[],7,0))=INT(((AX$4-$D37)/VLOOKUP($C37,Opérations[],7,0))),$C37&lt;&gt;""),"S",""))),"")</f>
        <v/>
      </c>
      <c r="AY37" s="68" t="str">
        <f ca="1">IFERROR(IF(AND(OR(WEEKDAY(AX$4,2)&gt;5,AX$4=Congés),OR(AX37="x",AX37="S")),AX37,IF(AY$4=$D37,"x",IF(AND(((AY$4-$D37)/VLOOKUP($C37,Opérations[],7,0))=INT(((AY$4-$D37)/VLOOKUP($C37,Opérations[],7,0))),$C37&lt;&gt;""),"S",""))),"")</f>
        <v/>
      </c>
      <c r="AZ37" s="68" t="str">
        <f ca="1">IFERROR(IF(AND(OR(WEEKDAY(AY$4,2)&gt;5,AY$4=Congés),OR(AY37="x",AY37="S")),AY37,IF(AZ$4=$D37,"x",IF(AND(((AZ$4-$D37)/VLOOKUP($C37,Opérations[],7,0))=INT(((AZ$4-$D37)/VLOOKUP($C37,Opérations[],7,0))),$C37&lt;&gt;""),"S",""))),"")</f>
        <v/>
      </c>
      <c r="BA37" s="68" t="str">
        <f ca="1">IFERROR(IF(AND(OR(WEEKDAY(AZ$4,2)&gt;5,AZ$4=Congés),OR(AZ37="x",AZ37="S")),AZ37,IF(BA$4=$D37,"x",IF(AND(((BA$4-$D37)/VLOOKUP($C37,Opérations[],7,0))=INT(((BA$4-$D37)/VLOOKUP($C37,Opérations[],7,0))),$C37&lt;&gt;""),"S",""))),"")</f>
        <v/>
      </c>
      <c r="BB37" s="68" t="str">
        <f ca="1">IFERROR(IF(AND(OR(WEEKDAY(BA$4,2)&gt;5,BA$4=Congés),OR(BA37="x",BA37="S")),BA37,IF(BB$4=$D37,"x",IF(AND(((BB$4-$D37)/VLOOKUP($C37,Opérations[],7,0))=INT(((BB$4-$D37)/VLOOKUP($C37,Opérations[],7,0))),$C37&lt;&gt;""),"S",""))),"")</f>
        <v/>
      </c>
      <c r="BC37" s="68" t="str">
        <f ca="1">IFERROR(IF(AND(OR(WEEKDAY(BB$4,2)&gt;5,BB$4=Congés),OR(BB37="x",BB37="S")),BB37,IF(BC$4=$D37,"x",IF(AND(((BC$4-$D37)/VLOOKUP($C37,Opérations[],7,0))=INT(((BC$4-$D37)/VLOOKUP($C37,Opérations[],7,0))),$C37&lt;&gt;""),"S",""))),"")</f>
        <v/>
      </c>
      <c r="BD37" s="68" t="str">
        <f ca="1">IFERROR(IF(AND(OR(WEEKDAY(BC$4,2)&gt;5,BC$4=Congés),OR(BC37="x",BC37="S")),BC37,IF(BD$4=$D37,"x",IF(AND(((BD$4-$D37)/VLOOKUP($C37,Opérations[],7,0))=INT(((BD$4-$D37)/VLOOKUP($C37,Opérations[],7,0))),$C37&lt;&gt;""),"S",""))),"")</f>
        <v/>
      </c>
    </row>
    <row r="38" spans="3:56" x14ac:dyDescent="0.25">
      <c r="C38" s="27" t="s">
        <v>50</v>
      </c>
      <c r="D38" s="33">
        <f>IF(ISBLANK(C38),"",VLOOKUP(C38,Opérations[],2,0))</f>
        <v>0</v>
      </c>
      <c r="F38" s="33"/>
      <c r="G38" s="68" t="str">
        <f ca="1">IFERROR(IF(AND(OR(WEEKDAY(F$4,2)&gt;5,F$4=Congés),OR(F38="x",F38="S")),F38,IF(G$4=$D38,"x",IF(AND(((G$4-$D38)/VLOOKUP($C38,Opérations[],7,0))=INT(((G$4-$D38)/VLOOKUP($C38,Opérations[],7,0))),$C38&lt;&gt;""),"S",""))),"")</f>
        <v/>
      </c>
      <c r="H38" s="68" t="str">
        <f ca="1">IFERROR(IF(AND(OR(WEEKDAY(G$4,2)&gt;5,G$4=Congés),OR(G38="x",G38="S")),G38,IF(H$4=$D38,"x",IF(AND(((H$4-$D38)/VLOOKUP($C38,Opérations[],7,0))=INT(((H$4-$D38)/VLOOKUP($C38,Opérations[],7,0))),$C38&lt;&gt;""),"S",""))),"")</f>
        <v/>
      </c>
      <c r="I38" s="68" t="str">
        <f ca="1">IFERROR(IF(AND(OR(WEEKDAY(H$4,2)&gt;5,H$4=Congés),OR(H38="x",H38="S")),H38,IF(I$4=$D38,"x",IF(AND(((I$4-$D38)/VLOOKUP($C38,Opérations[],7,0))=INT(((I$4-$D38)/VLOOKUP($C38,Opérations[],7,0))),$C38&lt;&gt;""),"S",""))),"")</f>
        <v/>
      </c>
      <c r="J38" s="68" t="str">
        <f ca="1">IFERROR(IF(AND(OR(WEEKDAY(I$4,2)&gt;5,I$4=Congés),OR(I38="x",I38="S")),I38,IF(J$4=$D38,"x",IF(AND(((J$4-$D38)/VLOOKUP($C38,Opérations[],7,0))=INT(((J$4-$D38)/VLOOKUP($C38,Opérations[],7,0))),$C38&lt;&gt;""),"S",""))),"")</f>
        <v/>
      </c>
      <c r="K38" s="68" t="str">
        <f ca="1">IFERROR(IF(AND(OR(WEEKDAY(J$4,2)&gt;5,J$4=Congés),OR(J38="x",J38="S")),J38,IF(K$4=$D38,"x",IF(AND(((K$4-$D38)/VLOOKUP($C38,Opérations[],7,0))=INT(((K$4-$D38)/VLOOKUP($C38,Opérations[],7,0))),$C38&lt;&gt;""),"S",""))),"")</f>
        <v/>
      </c>
      <c r="L38" s="68" t="str">
        <f ca="1">IFERROR(IF(AND(OR(WEEKDAY(K$4,2)&gt;5,K$4=Congés),OR(K38="x",K38="S")),K38,IF(L$4=$D38,"x",IF(AND(((L$4-$D38)/VLOOKUP($C38,Opérations[],7,0))=INT(((L$4-$D38)/VLOOKUP($C38,Opérations[],7,0))),$C38&lt;&gt;""),"S",""))),"")</f>
        <v/>
      </c>
      <c r="M38" s="68" t="str">
        <f ca="1">IFERROR(IF(AND(OR(WEEKDAY(L$4,2)&gt;5,L$4=Congés),OR(L38="x",L38="S")),L38,IF(M$4=$D38,"x",IF(AND(((M$4-$D38)/VLOOKUP($C38,Opérations[],7,0))=INT(((M$4-$D38)/VLOOKUP($C38,Opérations[],7,0))),$C38&lt;&gt;""),"S",""))),"")</f>
        <v/>
      </c>
      <c r="N38" s="68" t="str">
        <f ca="1">IFERROR(IF(AND(OR(WEEKDAY(M$4,2)&gt;5,M$4=Congés),OR(M38="x",M38="S")),M38,IF(N$4=$D38,"x",IF(AND(((N$4-$D38)/VLOOKUP($C38,Opérations[],7,0))=INT(((N$4-$D38)/VLOOKUP($C38,Opérations[],7,0))),$C38&lt;&gt;""),"S",""))),"")</f>
        <v/>
      </c>
      <c r="O38" s="68" t="str">
        <f ca="1">IFERROR(IF(AND(OR(WEEKDAY(N$4,2)&gt;5,N$4=Congés),OR(N38="x",N38="S")),N38,IF(O$4=$D38,"x",IF(AND(((O$4-$D38)/VLOOKUP($C38,Opérations[],7,0))=INT(((O$4-$D38)/VLOOKUP($C38,Opérations[],7,0))),$C38&lt;&gt;""),"S",""))),"")</f>
        <v/>
      </c>
      <c r="P38" s="68" t="str">
        <f ca="1">IFERROR(IF(AND(OR(WEEKDAY(O$4,2)&gt;5,O$4=Congés),OR(O38="x",O38="S")),O38,IF(P$4=$D38,"x",IF(AND(((P$4-$D38)/VLOOKUP($C38,Opérations[],7,0))=INT(((P$4-$D38)/VLOOKUP($C38,Opérations[],7,0))),$C38&lt;&gt;""),"S",""))),"")</f>
        <v/>
      </c>
      <c r="Q38" s="68" t="str">
        <f ca="1">IFERROR(IF(AND(OR(WEEKDAY(P$4,2)&gt;5,P$4=Congés),OR(P38="x",P38="S")),P38,IF(Q$4=$D38,"x",IF(AND(((Q$4-$D38)/VLOOKUP($C38,Opérations[],7,0))=INT(((Q$4-$D38)/VLOOKUP($C38,Opérations[],7,0))),$C38&lt;&gt;""),"S",""))),"")</f>
        <v/>
      </c>
      <c r="R38" s="68" t="str">
        <f ca="1">IFERROR(IF(AND(OR(WEEKDAY(Q$4,2)&gt;5,Q$4=Congés),OR(Q38="x",Q38="S")),Q38,IF(R$4=$D38,"x",IF(AND(((R$4-$D38)/VLOOKUP($C38,Opérations[],7,0))=INT(((R$4-$D38)/VLOOKUP($C38,Opérations[],7,0))),$C38&lt;&gt;""),"S",""))),"")</f>
        <v/>
      </c>
      <c r="S38" s="68" t="str">
        <f ca="1">IFERROR(IF(AND(OR(WEEKDAY(R$4,2)&gt;5,R$4=Congés),OR(R38="x",R38="S")),R38,IF(S$4=$D38,"x",IF(AND(((S$4-$D38)/VLOOKUP($C38,Opérations[],7,0))=INT(((S$4-$D38)/VLOOKUP($C38,Opérations[],7,0))),$C38&lt;&gt;""),"S",""))),"")</f>
        <v/>
      </c>
      <c r="T38" s="68" t="str">
        <f ca="1">IFERROR(IF(AND(OR(WEEKDAY(S$4,2)&gt;5,S$4=Congés),OR(S38="x",S38="S")),S38,IF(T$4=$D38,"x",IF(AND(((T$4-$D38)/VLOOKUP($C38,Opérations[],7,0))=INT(((T$4-$D38)/VLOOKUP($C38,Opérations[],7,0))),$C38&lt;&gt;""),"S",""))),"")</f>
        <v/>
      </c>
      <c r="U38" s="68" t="str">
        <f ca="1">IFERROR(IF(AND(OR(WEEKDAY(T$4,2)&gt;5,T$4=Congés),OR(T38="x",T38="S")),T38,IF(U$4=$D38,"x",IF(AND(((U$4-$D38)/VLOOKUP($C38,Opérations[],7,0))=INT(((U$4-$D38)/VLOOKUP($C38,Opérations[],7,0))),$C38&lt;&gt;""),"S",""))),"")</f>
        <v/>
      </c>
      <c r="V38" s="68" t="str">
        <f ca="1">IFERROR(IF(AND(OR(WEEKDAY(U$4,2)&gt;5,U$4=Congés),OR(U38="x",U38="S")),U38,IF(V$4=$D38,"x",IF(AND(((V$4-$D38)/VLOOKUP($C38,Opérations[],7,0))=INT(((V$4-$D38)/VLOOKUP($C38,Opérations[],7,0))),$C38&lt;&gt;""),"S",""))),"")</f>
        <v/>
      </c>
      <c r="W38" s="68" t="str">
        <f ca="1">IFERROR(IF(AND(OR(WEEKDAY(V$4,2)&gt;5,V$4=Congés),OR(V38="x",V38="S")),V38,IF(W$4=$D38,"x",IF(AND(((W$4-$D38)/VLOOKUP($C38,Opérations[],7,0))=INT(((W$4-$D38)/VLOOKUP($C38,Opérations[],7,0))),$C38&lt;&gt;""),"S",""))),"")</f>
        <v/>
      </c>
      <c r="X38" s="68" t="str">
        <f ca="1">IFERROR(IF(AND(OR(WEEKDAY(W$4,2)&gt;5,W$4=Congés),OR(W38="x",W38="S")),W38,IF(X$4=$D38,"x",IF(AND(((X$4-$D38)/VLOOKUP($C38,Opérations[],7,0))=INT(((X$4-$D38)/VLOOKUP($C38,Opérations[],7,0))),$C38&lt;&gt;""),"S",""))),"")</f>
        <v/>
      </c>
      <c r="Y38" s="68" t="str">
        <f ca="1">IFERROR(IF(AND(OR(WEEKDAY(X$4,2)&gt;5,X$4=Congés),OR(X38="x",X38="S")),X38,IF(Y$4=$D38,"x",IF(AND(((Y$4-$D38)/VLOOKUP($C38,Opérations[],7,0))=INT(((Y$4-$D38)/VLOOKUP($C38,Opérations[],7,0))),$C38&lt;&gt;""),"S",""))),"")</f>
        <v/>
      </c>
      <c r="Z38" s="68" t="str">
        <f ca="1">IFERROR(IF(AND(OR(WEEKDAY(Y$4,2)&gt;5,Y$4=Congés),OR(Y38="x",Y38="S")),Y38,IF(Z$4=$D38,"x",IF(AND(((Z$4-$D38)/VLOOKUP($C38,Opérations[],7,0))=INT(((Z$4-$D38)/VLOOKUP($C38,Opérations[],7,0))),$C38&lt;&gt;""),"S",""))),"")</f>
        <v/>
      </c>
      <c r="AA38" s="68" t="str">
        <f ca="1">IFERROR(IF(AND(OR(WEEKDAY(Z$4,2)&gt;5,Z$4=Congés),OR(Z38="x",Z38="S")),Z38,IF(AA$4=$D38,"x",IF(AND(((AA$4-$D38)/VLOOKUP($C38,Opérations[],7,0))=INT(((AA$4-$D38)/VLOOKUP($C38,Opérations[],7,0))),$C38&lt;&gt;""),"S",""))),"")</f>
        <v/>
      </c>
      <c r="AB38" s="68" t="str">
        <f ca="1">IFERROR(IF(AND(OR(WEEKDAY(AA$4,2)&gt;5,AA$4=Congés),OR(AA38="x",AA38="S")),AA38,IF(AB$4=$D38,"x",IF(AND(((AB$4-$D38)/VLOOKUP($C38,Opérations[],7,0))=INT(((AB$4-$D38)/VLOOKUP($C38,Opérations[],7,0))),$C38&lt;&gt;""),"S",""))),"")</f>
        <v/>
      </c>
      <c r="AC38" s="68" t="str">
        <f ca="1">IFERROR(IF(AND(OR(WEEKDAY(AB$4,2)&gt;5,AB$4=Congés),OR(AB38="x",AB38="S")),AB38,IF(AC$4=$D38,"x",IF(AND(((AC$4-$D38)/VLOOKUP($C38,Opérations[],7,0))=INT(((AC$4-$D38)/VLOOKUP($C38,Opérations[],7,0))),$C38&lt;&gt;""),"S",""))),"")</f>
        <v/>
      </c>
      <c r="AD38" s="68" t="str">
        <f ca="1">IFERROR(IF(AND(OR(WEEKDAY(AC$4,2)&gt;5,AC$4=Congés),OR(AC38="x",AC38="S")),AC38,IF(AD$4=$D38,"x",IF(AND(((AD$4-$D38)/VLOOKUP($C38,Opérations[],7,0))=INT(((AD$4-$D38)/VLOOKUP($C38,Opérations[],7,0))),$C38&lt;&gt;""),"S",""))),"")</f>
        <v/>
      </c>
      <c r="AE38" s="68" t="str">
        <f ca="1">IFERROR(IF(AND(OR(WEEKDAY(AD$4,2)&gt;5,AD$4=Congés),OR(AD38="x",AD38="S")),AD38,IF(AE$4=$D38,"x",IF(AND(((AE$4-$D38)/VLOOKUP($C38,Opérations[],7,0))=INT(((AE$4-$D38)/VLOOKUP($C38,Opérations[],7,0))),$C38&lt;&gt;""),"S",""))),"")</f>
        <v/>
      </c>
      <c r="AF38" s="68" t="str">
        <f ca="1">IFERROR(IF(AND(OR(WEEKDAY(AE$4,2)&gt;5,AE$4=Congés),OR(AE38="x",AE38="S")),AE38,IF(AF$4=$D38,"x",IF(AND(((AF$4-$D38)/VLOOKUP($C38,Opérations[],7,0))=INT(((AF$4-$D38)/VLOOKUP($C38,Opérations[],7,0))),$C38&lt;&gt;""),"S",""))),"")</f>
        <v/>
      </c>
      <c r="AG38" s="68" t="str">
        <f ca="1">IFERROR(IF(AND(OR(WEEKDAY(AF$4,2)&gt;5,AF$4=Congés),OR(AF38="x",AF38="S")),AF38,IF(AG$4=$D38,"x",IF(AND(((AG$4-$D38)/VLOOKUP($C38,Opérations[],7,0))=INT(((AG$4-$D38)/VLOOKUP($C38,Opérations[],7,0))),$C38&lt;&gt;""),"S",""))),"")</f>
        <v/>
      </c>
      <c r="AH38" s="68" t="str">
        <f ca="1">IFERROR(IF(AND(OR(WEEKDAY(AG$4,2)&gt;5,AG$4=Congés),OR(AG38="x",AG38="S")),AG38,IF(AH$4=$D38,"x",IF(AND(((AH$4-$D38)/VLOOKUP($C38,Opérations[],7,0))=INT(((AH$4-$D38)/VLOOKUP($C38,Opérations[],7,0))),$C38&lt;&gt;""),"S",""))),"")</f>
        <v/>
      </c>
      <c r="AI38" s="68" t="str">
        <f ca="1">IFERROR(IF(AND(OR(WEEKDAY(AH$4,2)&gt;5,AH$4=Congés),OR(AH38="x",AH38="S")),AH38,IF(AI$4=$D38,"x",IF(AND(((AI$4-$D38)/VLOOKUP($C38,Opérations[],7,0))=INT(((AI$4-$D38)/VLOOKUP($C38,Opérations[],7,0))),$C38&lt;&gt;""),"S",""))),"")</f>
        <v/>
      </c>
      <c r="AJ38" s="68" t="str">
        <f ca="1">IFERROR(IF(AND(OR(WEEKDAY(AI$4,2)&gt;5,AI$4=Congés),OR(AI38="x",AI38="S")),AI38,IF(AJ$4=$D38,"x",IF(AND(((AJ$4-$D38)/VLOOKUP($C38,Opérations[],7,0))=INT(((AJ$4-$D38)/VLOOKUP($C38,Opérations[],7,0))),$C38&lt;&gt;""),"S",""))),"")</f>
        <v/>
      </c>
      <c r="AK38" s="68" t="str">
        <f ca="1">IFERROR(IF(AND(OR(WEEKDAY(AJ$4,2)&gt;5,AJ$4=Congés),OR(AJ38="x",AJ38="S")),AJ38,IF(AK$4=$D38,"x",IF(AND(((AK$4-$D38)/VLOOKUP($C38,Opérations[],7,0))=INT(((AK$4-$D38)/VLOOKUP($C38,Opérations[],7,0))),$C38&lt;&gt;""),"S",""))),"")</f>
        <v/>
      </c>
      <c r="AL38" s="68" t="str">
        <f ca="1">IFERROR(IF(AND(OR(WEEKDAY(AK$4,2)&gt;5,AK$4=Congés),OR(AK38="x",AK38="S")),AK38,IF(AL$4=$D38,"x",IF(AND(((AL$4-$D38)/VLOOKUP($C38,Opérations[],7,0))=INT(((AL$4-$D38)/VLOOKUP($C38,Opérations[],7,0))),$C38&lt;&gt;""),"S",""))),"")</f>
        <v/>
      </c>
      <c r="AM38" s="68" t="str">
        <f ca="1">IFERROR(IF(AND(OR(WEEKDAY(AL$4,2)&gt;5,AL$4=Congés),OR(AL38="x",AL38="S")),AL38,IF(AM$4=$D38,"x",IF(AND(((AM$4-$D38)/VLOOKUP($C38,Opérations[],7,0))=INT(((AM$4-$D38)/VLOOKUP($C38,Opérations[],7,0))),$C38&lt;&gt;""),"S",""))),"")</f>
        <v/>
      </c>
      <c r="AN38" s="68" t="str">
        <f ca="1">IFERROR(IF(AND(OR(WEEKDAY(AM$4,2)&gt;5,AM$4=Congés),OR(AM38="x",AM38="S")),AM38,IF(AN$4=$D38,"x",IF(AND(((AN$4-$D38)/VLOOKUP($C38,Opérations[],7,0))=INT(((AN$4-$D38)/VLOOKUP($C38,Opérations[],7,0))),$C38&lt;&gt;""),"S",""))),"")</f>
        <v/>
      </c>
      <c r="AO38" s="68" t="str">
        <f ca="1">IFERROR(IF(AND(OR(WEEKDAY(AN$4,2)&gt;5,AN$4=Congés),OR(AN38="x",AN38="S")),AN38,IF(AO$4=$D38,"x",IF(AND(((AO$4-$D38)/VLOOKUP($C38,Opérations[],7,0))=INT(((AO$4-$D38)/VLOOKUP($C38,Opérations[],7,0))),$C38&lt;&gt;""),"S",""))),"")</f>
        <v/>
      </c>
      <c r="AP38" s="68" t="str">
        <f ca="1">IFERROR(IF(AND(OR(WEEKDAY(AO$4,2)&gt;5,AO$4=Congés),OR(AO38="x",AO38="S")),AO38,IF(AP$4=$D38,"x",IF(AND(((AP$4-$D38)/VLOOKUP($C38,Opérations[],7,0))=INT(((AP$4-$D38)/VLOOKUP($C38,Opérations[],7,0))),$C38&lt;&gt;""),"S",""))),"")</f>
        <v/>
      </c>
      <c r="AQ38" s="68" t="str">
        <f ca="1">IFERROR(IF(AND(OR(WEEKDAY(AP$4,2)&gt;5,AP$4=Congés),OR(AP38="x",AP38="S")),AP38,IF(AQ$4=$D38,"x",IF(AND(((AQ$4-$D38)/VLOOKUP($C38,Opérations[],7,0))=INT(((AQ$4-$D38)/VLOOKUP($C38,Opérations[],7,0))),$C38&lt;&gt;""),"S",""))),"")</f>
        <v/>
      </c>
      <c r="AR38" s="68" t="str">
        <f ca="1">IFERROR(IF(AND(OR(WEEKDAY(AQ$4,2)&gt;5,AQ$4=Congés),OR(AQ38="x",AQ38="S")),AQ38,IF(AR$4=$D38,"x",IF(AND(((AR$4-$D38)/VLOOKUP($C38,Opérations[],7,0))=INT(((AR$4-$D38)/VLOOKUP($C38,Opérations[],7,0))),$C38&lt;&gt;""),"S",""))),"")</f>
        <v/>
      </c>
      <c r="AS38" s="68" t="str">
        <f ca="1">IFERROR(IF(AND(OR(WEEKDAY(AR$4,2)&gt;5,AR$4=Congés),OR(AR38="x",AR38="S")),AR38,IF(AS$4=$D38,"x",IF(AND(((AS$4-$D38)/VLOOKUP($C38,Opérations[],7,0))=INT(((AS$4-$D38)/VLOOKUP($C38,Opérations[],7,0))),$C38&lt;&gt;""),"S",""))),"")</f>
        <v/>
      </c>
      <c r="AT38" s="68" t="str">
        <f ca="1">IFERROR(IF(AND(OR(WEEKDAY(AS$4,2)&gt;5,AS$4=Congés),OR(AS38="x",AS38="S")),AS38,IF(AT$4=$D38,"x",IF(AND(((AT$4-$D38)/VLOOKUP($C38,Opérations[],7,0))=INT(((AT$4-$D38)/VLOOKUP($C38,Opérations[],7,0))),$C38&lt;&gt;""),"S",""))),"")</f>
        <v/>
      </c>
      <c r="AU38" s="68" t="str">
        <f ca="1">IFERROR(IF(AND(OR(WEEKDAY(AT$4,2)&gt;5,AT$4=Congés),OR(AT38="x",AT38="S")),AT38,IF(AU$4=$D38,"x",IF(AND(((AU$4-$D38)/VLOOKUP($C38,Opérations[],7,0))=INT(((AU$4-$D38)/VLOOKUP($C38,Opérations[],7,0))),$C38&lt;&gt;""),"S",""))),"")</f>
        <v/>
      </c>
      <c r="AV38" s="68" t="str">
        <f ca="1">IFERROR(IF(AND(OR(WEEKDAY(AU$4,2)&gt;5,AU$4=Congés),OR(AU38="x",AU38="S")),AU38,IF(AV$4=$D38,"x",IF(AND(((AV$4-$D38)/VLOOKUP($C38,Opérations[],7,0))=INT(((AV$4-$D38)/VLOOKUP($C38,Opérations[],7,0))),$C38&lt;&gt;""),"S",""))),"")</f>
        <v/>
      </c>
      <c r="AW38" s="68" t="str">
        <f ca="1">IFERROR(IF(AND(OR(WEEKDAY(AV$4,2)&gt;5,AV$4=Congés),OR(AV38="x",AV38="S")),AV38,IF(AW$4=$D38,"x",IF(AND(((AW$4-$D38)/VLOOKUP($C38,Opérations[],7,0))=INT(((AW$4-$D38)/VLOOKUP($C38,Opérations[],7,0))),$C38&lt;&gt;""),"S",""))),"")</f>
        <v/>
      </c>
      <c r="AX38" s="68" t="str">
        <f ca="1">IFERROR(IF(AND(OR(WEEKDAY(AW$4,2)&gt;5,AW$4=Congés),OR(AW38="x",AW38="S")),AW38,IF(AX$4=$D38,"x",IF(AND(((AX$4-$D38)/VLOOKUP($C38,Opérations[],7,0))=INT(((AX$4-$D38)/VLOOKUP($C38,Opérations[],7,0))),$C38&lt;&gt;""),"S",""))),"")</f>
        <v/>
      </c>
      <c r="AY38" s="68" t="str">
        <f ca="1">IFERROR(IF(AND(OR(WEEKDAY(AX$4,2)&gt;5,AX$4=Congés),OR(AX38="x",AX38="S")),AX38,IF(AY$4=$D38,"x",IF(AND(((AY$4-$D38)/VLOOKUP($C38,Opérations[],7,0))=INT(((AY$4-$D38)/VLOOKUP($C38,Opérations[],7,0))),$C38&lt;&gt;""),"S",""))),"")</f>
        <v/>
      </c>
      <c r="AZ38" s="68" t="str">
        <f ca="1">IFERROR(IF(AND(OR(WEEKDAY(AY$4,2)&gt;5,AY$4=Congés),OR(AY38="x",AY38="S")),AY38,IF(AZ$4=$D38,"x",IF(AND(((AZ$4-$D38)/VLOOKUP($C38,Opérations[],7,0))=INT(((AZ$4-$D38)/VLOOKUP($C38,Opérations[],7,0))),$C38&lt;&gt;""),"S",""))),"")</f>
        <v/>
      </c>
      <c r="BA38" s="68" t="str">
        <f ca="1">IFERROR(IF(AND(OR(WEEKDAY(AZ$4,2)&gt;5,AZ$4=Congés),OR(AZ38="x",AZ38="S")),AZ38,IF(BA$4=$D38,"x",IF(AND(((BA$4-$D38)/VLOOKUP($C38,Opérations[],7,0))=INT(((BA$4-$D38)/VLOOKUP($C38,Opérations[],7,0))),$C38&lt;&gt;""),"S",""))),"")</f>
        <v/>
      </c>
      <c r="BB38" s="68" t="str">
        <f ca="1">IFERROR(IF(AND(OR(WEEKDAY(BA$4,2)&gt;5,BA$4=Congés),OR(BA38="x",BA38="S")),BA38,IF(BB$4=$D38,"x",IF(AND(((BB$4-$D38)/VLOOKUP($C38,Opérations[],7,0))=INT(((BB$4-$D38)/VLOOKUP($C38,Opérations[],7,0))),$C38&lt;&gt;""),"S",""))),"")</f>
        <v/>
      </c>
      <c r="BC38" s="68" t="str">
        <f ca="1">IFERROR(IF(AND(OR(WEEKDAY(BB$4,2)&gt;5,BB$4=Congés),OR(BB38="x",BB38="S")),BB38,IF(BC$4=$D38,"x",IF(AND(((BC$4-$D38)/VLOOKUP($C38,Opérations[],7,0))=INT(((BC$4-$D38)/VLOOKUP($C38,Opérations[],7,0))),$C38&lt;&gt;""),"S",""))),"")</f>
        <v/>
      </c>
      <c r="BD38" s="68" t="str">
        <f ca="1">IFERROR(IF(AND(OR(WEEKDAY(BC$4,2)&gt;5,BC$4=Congés),OR(BC38="x",BC38="S")),BC38,IF(BD$4=$D38,"x",IF(AND(((BD$4-$D38)/VLOOKUP($C38,Opérations[],7,0))=INT(((BD$4-$D38)/VLOOKUP($C38,Opérations[],7,0))),$C38&lt;&gt;""),"S",""))),"")</f>
        <v/>
      </c>
    </row>
    <row r="39" spans="3:56" x14ac:dyDescent="0.25">
      <c r="C39" s="58" t="s">
        <v>62</v>
      </c>
      <c r="D39" s="33">
        <f>IF(ISBLANK(C39),"",VLOOKUP(C39,Opérations[],2,0))</f>
        <v>0</v>
      </c>
      <c r="F39" s="33"/>
      <c r="G39" s="68" t="str">
        <f ca="1">IFERROR(IF(AND(OR(WEEKDAY(F$4,2)&gt;5,F$4=Congés),OR(F39="x",F39="S")),F39,IF(G$4=$D39,"x",IF(AND(((G$4-$D39)/VLOOKUP($C39,Opérations[],7,0))=INT(((G$4-$D39)/VLOOKUP($C39,Opérations[],7,0))),$C39&lt;&gt;""),"S",""))),"")</f>
        <v/>
      </c>
      <c r="H39" s="68" t="str">
        <f ca="1">IFERROR(IF(AND(OR(WEEKDAY(G$4,2)&gt;5,G$4=Congés),OR(G39="x",G39="S")),G39,IF(H$4=$D39,"x",IF(AND(((H$4-$D39)/VLOOKUP($C39,Opérations[],7,0))=INT(((H$4-$D39)/VLOOKUP($C39,Opérations[],7,0))),$C39&lt;&gt;""),"S",""))),"")</f>
        <v/>
      </c>
      <c r="I39" s="68" t="str">
        <f ca="1">IFERROR(IF(AND(OR(WEEKDAY(H$4,2)&gt;5,H$4=Congés),OR(H39="x",H39="S")),H39,IF(I$4=$D39,"x",IF(AND(((I$4-$D39)/VLOOKUP($C39,Opérations[],7,0))=INT(((I$4-$D39)/VLOOKUP($C39,Opérations[],7,0))),$C39&lt;&gt;""),"S",""))),"")</f>
        <v/>
      </c>
      <c r="J39" s="68" t="str">
        <f ca="1">IFERROR(IF(AND(OR(WEEKDAY(I$4,2)&gt;5,I$4=Congés),OR(I39="x",I39="S")),I39,IF(J$4=$D39,"x",IF(AND(((J$4-$D39)/VLOOKUP($C39,Opérations[],7,0))=INT(((J$4-$D39)/VLOOKUP($C39,Opérations[],7,0))),$C39&lt;&gt;""),"S",""))),"")</f>
        <v/>
      </c>
      <c r="K39" s="68" t="str">
        <f ca="1">IFERROR(IF(AND(OR(WEEKDAY(J$4,2)&gt;5,J$4=Congés),OR(J39="x",J39="S")),J39,IF(K$4=$D39,"x",IF(AND(((K$4-$D39)/VLOOKUP($C39,Opérations[],7,0))=INT(((K$4-$D39)/VLOOKUP($C39,Opérations[],7,0))),$C39&lt;&gt;""),"S",""))),"")</f>
        <v/>
      </c>
      <c r="L39" s="68" t="str">
        <f ca="1">IFERROR(IF(AND(OR(WEEKDAY(K$4,2)&gt;5,K$4=Congés),OR(K39="x",K39="S")),K39,IF(L$4=$D39,"x",IF(AND(((L$4-$D39)/VLOOKUP($C39,Opérations[],7,0))=INT(((L$4-$D39)/VLOOKUP($C39,Opérations[],7,0))),$C39&lt;&gt;""),"S",""))),"")</f>
        <v/>
      </c>
      <c r="M39" s="68" t="str">
        <f ca="1">IFERROR(IF(AND(OR(WEEKDAY(L$4,2)&gt;5,L$4=Congés),OR(L39="x",L39="S")),L39,IF(M$4=$D39,"x",IF(AND(((M$4-$D39)/VLOOKUP($C39,Opérations[],7,0))=INT(((M$4-$D39)/VLOOKUP($C39,Opérations[],7,0))),$C39&lt;&gt;""),"S",""))),"")</f>
        <v/>
      </c>
      <c r="N39" s="68" t="str">
        <f ca="1">IFERROR(IF(AND(OR(WEEKDAY(M$4,2)&gt;5,M$4=Congés),OR(M39="x",M39="S")),M39,IF(N$4=$D39,"x",IF(AND(((N$4-$D39)/VLOOKUP($C39,Opérations[],7,0))=INT(((N$4-$D39)/VLOOKUP($C39,Opérations[],7,0))),$C39&lt;&gt;""),"S",""))),"")</f>
        <v/>
      </c>
      <c r="O39" s="68" t="str">
        <f ca="1">IFERROR(IF(AND(OR(WEEKDAY(N$4,2)&gt;5,N$4=Congés),OR(N39="x",N39="S")),N39,IF(O$4=$D39,"x",IF(AND(((O$4-$D39)/VLOOKUP($C39,Opérations[],7,0))=INT(((O$4-$D39)/VLOOKUP($C39,Opérations[],7,0))),$C39&lt;&gt;""),"S",""))),"")</f>
        <v/>
      </c>
      <c r="P39" s="68" t="str">
        <f ca="1">IFERROR(IF(AND(OR(WEEKDAY(O$4,2)&gt;5,O$4=Congés),OR(O39="x",O39="S")),O39,IF(P$4=$D39,"x",IF(AND(((P$4-$D39)/VLOOKUP($C39,Opérations[],7,0))=INT(((P$4-$D39)/VLOOKUP($C39,Opérations[],7,0))),$C39&lt;&gt;""),"S",""))),"")</f>
        <v/>
      </c>
      <c r="Q39" s="68" t="str">
        <f ca="1">IFERROR(IF(AND(OR(WEEKDAY(P$4,2)&gt;5,P$4=Congés),OR(P39="x",P39="S")),P39,IF(Q$4=$D39,"x",IF(AND(((Q$4-$D39)/VLOOKUP($C39,Opérations[],7,0))=INT(((Q$4-$D39)/VLOOKUP($C39,Opérations[],7,0))),$C39&lt;&gt;""),"S",""))),"")</f>
        <v/>
      </c>
      <c r="R39" s="68" t="str">
        <f ca="1">IFERROR(IF(AND(OR(WEEKDAY(Q$4,2)&gt;5,Q$4=Congés),OR(Q39="x",Q39="S")),Q39,IF(R$4=$D39,"x",IF(AND(((R$4-$D39)/VLOOKUP($C39,Opérations[],7,0))=INT(((R$4-$D39)/VLOOKUP($C39,Opérations[],7,0))),$C39&lt;&gt;""),"S",""))),"")</f>
        <v/>
      </c>
      <c r="S39" s="68" t="str">
        <f ca="1">IFERROR(IF(AND(OR(WEEKDAY(R$4,2)&gt;5,R$4=Congés),OR(R39="x",R39="S")),R39,IF(S$4=$D39,"x",IF(AND(((S$4-$D39)/VLOOKUP($C39,Opérations[],7,0))=INT(((S$4-$D39)/VLOOKUP($C39,Opérations[],7,0))),$C39&lt;&gt;""),"S",""))),"")</f>
        <v/>
      </c>
      <c r="T39" s="68" t="str">
        <f ca="1">IFERROR(IF(AND(OR(WEEKDAY(S$4,2)&gt;5,S$4=Congés),OR(S39="x",S39="S")),S39,IF(T$4=$D39,"x",IF(AND(((T$4-$D39)/VLOOKUP($C39,Opérations[],7,0))=INT(((T$4-$D39)/VLOOKUP($C39,Opérations[],7,0))),$C39&lt;&gt;""),"S",""))),"")</f>
        <v/>
      </c>
      <c r="U39" s="68" t="str">
        <f ca="1">IFERROR(IF(AND(OR(WEEKDAY(T$4,2)&gt;5,T$4=Congés),OR(T39="x",T39="S")),T39,IF(U$4=$D39,"x",IF(AND(((U$4-$D39)/VLOOKUP($C39,Opérations[],7,0))=INT(((U$4-$D39)/VLOOKUP($C39,Opérations[],7,0))),$C39&lt;&gt;""),"S",""))),"")</f>
        <v/>
      </c>
      <c r="V39" s="68" t="str">
        <f ca="1">IFERROR(IF(AND(OR(WEEKDAY(U$4,2)&gt;5,U$4=Congés),OR(U39="x",U39="S")),U39,IF(V$4=$D39,"x",IF(AND(((V$4-$D39)/VLOOKUP($C39,Opérations[],7,0))=INT(((V$4-$D39)/VLOOKUP($C39,Opérations[],7,0))),$C39&lt;&gt;""),"S",""))),"")</f>
        <v/>
      </c>
      <c r="W39" s="68" t="str">
        <f ca="1">IFERROR(IF(AND(OR(WEEKDAY(V$4,2)&gt;5,V$4=Congés),OR(V39="x",V39="S")),V39,IF(W$4=$D39,"x",IF(AND(((W$4-$D39)/VLOOKUP($C39,Opérations[],7,0))=INT(((W$4-$D39)/VLOOKUP($C39,Opérations[],7,0))),$C39&lt;&gt;""),"S",""))),"")</f>
        <v/>
      </c>
      <c r="X39" s="68" t="str">
        <f ca="1">IFERROR(IF(AND(OR(WEEKDAY(W$4,2)&gt;5,W$4=Congés),OR(W39="x",W39="S")),W39,IF(X$4=$D39,"x",IF(AND(((X$4-$D39)/VLOOKUP($C39,Opérations[],7,0))=INT(((X$4-$D39)/VLOOKUP($C39,Opérations[],7,0))),$C39&lt;&gt;""),"S",""))),"")</f>
        <v/>
      </c>
      <c r="Y39" s="68" t="str">
        <f ca="1">IFERROR(IF(AND(OR(WEEKDAY(X$4,2)&gt;5,X$4=Congés),OR(X39="x",X39="S")),X39,IF(Y$4=$D39,"x",IF(AND(((Y$4-$D39)/VLOOKUP($C39,Opérations[],7,0))=INT(((Y$4-$D39)/VLOOKUP($C39,Opérations[],7,0))),$C39&lt;&gt;""),"S",""))),"")</f>
        <v/>
      </c>
      <c r="Z39" s="68" t="str">
        <f ca="1">IFERROR(IF(AND(OR(WEEKDAY(Y$4,2)&gt;5,Y$4=Congés),OR(Y39="x",Y39="S")),Y39,IF(Z$4=$D39,"x",IF(AND(((Z$4-$D39)/VLOOKUP($C39,Opérations[],7,0))=INT(((Z$4-$D39)/VLOOKUP($C39,Opérations[],7,0))),$C39&lt;&gt;""),"S",""))),"")</f>
        <v/>
      </c>
      <c r="AA39" s="68" t="str">
        <f ca="1">IFERROR(IF(AND(OR(WEEKDAY(Z$4,2)&gt;5,Z$4=Congés),OR(Z39="x",Z39="S")),Z39,IF(AA$4=$D39,"x",IF(AND(((AA$4-$D39)/VLOOKUP($C39,Opérations[],7,0))=INT(((AA$4-$D39)/VLOOKUP($C39,Opérations[],7,0))),$C39&lt;&gt;""),"S",""))),"")</f>
        <v/>
      </c>
      <c r="AB39" s="68" t="str">
        <f ca="1">IFERROR(IF(AND(OR(WEEKDAY(AA$4,2)&gt;5,AA$4=Congés),OR(AA39="x",AA39="S")),AA39,IF(AB$4=$D39,"x",IF(AND(((AB$4-$D39)/VLOOKUP($C39,Opérations[],7,0))=INT(((AB$4-$D39)/VLOOKUP($C39,Opérations[],7,0))),$C39&lt;&gt;""),"S",""))),"")</f>
        <v/>
      </c>
      <c r="AC39" s="68" t="str">
        <f ca="1">IFERROR(IF(AND(OR(WEEKDAY(AB$4,2)&gt;5,AB$4=Congés),OR(AB39="x",AB39="S")),AB39,IF(AC$4=$D39,"x",IF(AND(((AC$4-$D39)/VLOOKUP($C39,Opérations[],7,0))=INT(((AC$4-$D39)/VLOOKUP($C39,Opérations[],7,0))),$C39&lt;&gt;""),"S",""))),"")</f>
        <v/>
      </c>
      <c r="AD39" s="68" t="str">
        <f ca="1">IFERROR(IF(AND(OR(WEEKDAY(AC$4,2)&gt;5,AC$4=Congés),OR(AC39="x",AC39="S")),AC39,IF(AD$4=$D39,"x",IF(AND(((AD$4-$D39)/VLOOKUP($C39,Opérations[],7,0))=INT(((AD$4-$D39)/VLOOKUP($C39,Opérations[],7,0))),$C39&lt;&gt;""),"S",""))),"")</f>
        <v/>
      </c>
      <c r="AE39" s="68" t="str">
        <f ca="1">IFERROR(IF(AND(OR(WEEKDAY(AD$4,2)&gt;5,AD$4=Congés),OR(AD39="x",AD39="S")),AD39,IF(AE$4=$D39,"x",IF(AND(((AE$4-$D39)/VLOOKUP($C39,Opérations[],7,0))=INT(((AE$4-$D39)/VLOOKUP($C39,Opérations[],7,0))),$C39&lt;&gt;""),"S",""))),"")</f>
        <v/>
      </c>
      <c r="AF39" s="68" t="str">
        <f ca="1">IFERROR(IF(AND(OR(WEEKDAY(AE$4,2)&gt;5,AE$4=Congés),OR(AE39="x",AE39="S")),AE39,IF(AF$4=$D39,"x",IF(AND(((AF$4-$D39)/VLOOKUP($C39,Opérations[],7,0))=INT(((AF$4-$D39)/VLOOKUP($C39,Opérations[],7,0))),$C39&lt;&gt;""),"S",""))),"")</f>
        <v/>
      </c>
      <c r="AG39" s="68" t="str">
        <f ca="1">IFERROR(IF(AND(OR(WEEKDAY(AF$4,2)&gt;5,AF$4=Congés),OR(AF39="x",AF39="S")),AF39,IF(AG$4=$D39,"x",IF(AND(((AG$4-$D39)/VLOOKUP($C39,Opérations[],7,0))=INT(((AG$4-$D39)/VLOOKUP($C39,Opérations[],7,0))),$C39&lt;&gt;""),"S",""))),"")</f>
        <v/>
      </c>
      <c r="AH39" s="68" t="str">
        <f ca="1">IFERROR(IF(AND(OR(WEEKDAY(AG$4,2)&gt;5,AG$4=Congés),OR(AG39="x",AG39="S")),AG39,IF(AH$4=$D39,"x",IF(AND(((AH$4-$D39)/VLOOKUP($C39,Opérations[],7,0))=INT(((AH$4-$D39)/VLOOKUP($C39,Opérations[],7,0))),$C39&lt;&gt;""),"S",""))),"")</f>
        <v/>
      </c>
      <c r="AI39" s="68" t="str">
        <f ca="1">IFERROR(IF(AND(OR(WEEKDAY(AH$4,2)&gt;5,AH$4=Congés),OR(AH39="x",AH39="S")),AH39,IF(AI$4=$D39,"x",IF(AND(((AI$4-$D39)/VLOOKUP($C39,Opérations[],7,0))=INT(((AI$4-$D39)/VLOOKUP($C39,Opérations[],7,0))),$C39&lt;&gt;""),"S",""))),"")</f>
        <v/>
      </c>
      <c r="AJ39" s="68" t="str">
        <f ca="1">IFERROR(IF(AND(OR(WEEKDAY(AI$4,2)&gt;5,AI$4=Congés),OR(AI39="x",AI39="S")),AI39,IF(AJ$4=$D39,"x",IF(AND(((AJ$4-$D39)/VLOOKUP($C39,Opérations[],7,0))=INT(((AJ$4-$D39)/VLOOKUP($C39,Opérations[],7,0))),$C39&lt;&gt;""),"S",""))),"")</f>
        <v/>
      </c>
      <c r="AK39" s="68" t="str">
        <f ca="1">IFERROR(IF(AND(OR(WEEKDAY(AJ$4,2)&gt;5,AJ$4=Congés),OR(AJ39="x",AJ39="S")),AJ39,IF(AK$4=$D39,"x",IF(AND(((AK$4-$D39)/VLOOKUP($C39,Opérations[],7,0))=INT(((AK$4-$D39)/VLOOKUP($C39,Opérations[],7,0))),$C39&lt;&gt;""),"S",""))),"")</f>
        <v/>
      </c>
      <c r="AL39" s="68" t="str">
        <f ca="1">IFERROR(IF(AND(OR(WEEKDAY(AK$4,2)&gt;5,AK$4=Congés),OR(AK39="x",AK39="S")),AK39,IF(AL$4=$D39,"x",IF(AND(((AL$4-$D39)/VLOOKUP($C39,Opérations[],7,0))=INT(((AL$4-$D39)/VLOOKUP($C39,Opérations[],7,0))),$C39&lt;&gt;""),"S",""))),"")</f>
        <v/>
      </c>
      <c r="AM39" s="68" t="str">
        <f ca="1">IFERROR(IF(AND(OR(WEEKDAY(AL$4,2)&gt;5,AL$4=Congés),OR(AL39="x",AL39="S")),AL39,IF(AM$4=$D39,"x",IF(AND(((AM$4-$D39)/VLOOKUP($C39,Opérations[],7,0))=INT(((AM$4-$D39)/VLOOKUP($C39,Opérations[],7,0))),$C39&lt;&gt;""),"S",""))),"")</f>
        <v/>
      </c>
      <c r="AN39" s="68" t="str">
        <f ca="1">IFERROR(IF(AND(OR(WEEKDAY(AM$4,2)&gt;5,AM$4=Congés),OR(AM39="x",AM39="S")),AM39,IF(AN$4=$D39,"x",IF(AND(((AN$4-$D39)/VLOOKUP($C39,Opérations[],7,0))=INT(((AN$4-$D39)/VLOOKUP($C39,Opérations[],7,0))),$C39&lt;&gt;""),"S",""))),"")</f>
        <v/>
      </c>
      <c r="AO39" s="68" t="str">
        <f ca="1">IFERROR(IF(AND(OR(WEEKDAY(AN$4,2)&gt;5,AN$4=Congés),OR(AN39="x",AN39="S")),AN39,IF(AO$4=$D39,"x",IF(AND(((AO$4-$D39)/VLOOKUP($C39,Opérations[],7,0))=INT(((AO$4-$D39)/VLOOKUP($C39,Opérations[],7,0))),$C39&lt;&gt;""),"S",""))),"")</f>
        <v/>
      </c>
      <c r="AP39" s="68" t="str">
        <f ca="1">IFERROR(IF(AND(OR(WEEKDAY(AO$4,2)&gt;5,AO$4=Congés),OR(AO39="x",AO39="S")),AO39,IF(AP$4=$D39,"x",IF(AND(((AP$4-$D39)/VLOOKUP($C39,Opérations[],7,0))=INT(((AP$4-$D39)/VLOOKUP($C39,Opérations[],7,0))),$C39&lt;&gt;""),"S",""))),"")</f>
        <v/>
      </c>
      <c r="AQ39" s="68" t="str">
        <f ca="1">IFERROR(IF(AND(OR(WEEKDAY(AP$4,2)&gt;5,AP$4=Congés),OR(AP39="x",AP39="S")),AP39,IF(AQ$4=$D39,"x",IF(AND(((AQ$4-$D39)/VLOOKUP($C39,Opérations[],7,0))=INT(((AQ$4-$D39)/VLOOKUP($C39,Opérations[],7,0))),$C39&lt;&gt;""),"S",""))),"")</f>
        <v/>
      </c>
      <c r="AR39" s="68" t="str">
        <f ca="1">IFERROR(IF(AND(OR(WEEKDAY(AQ$4,2)&gt;5,AQ$4=Congés),OR(AQ39="x",AQ39="S")),AQ39,IF(AR$4=$D39,"x",IF(AND(((AR$4-$D39)/VLOOKUP($C39,Opérations[],7,0))=INT(((AR$4-$D39)/VLOOKUP($C39,Opérations[],7,0))),$C39&lt;&gt;""),"S",""))),"")</f>
        <v/>
      </c>
      <c r="AS39" s="68" t="str">
        <f ca="1">IFERROR(IF(AND(OR(WEEKDAY(AR$4,2)&gt;5,AR$4=Congés),OR(AR39="x",AR39="S")),AR39,IF(AS$4=$D39,"x",IF(AND(((AS$4-$D39)/VLOOKUP($C39,Opérations[],7,0))=INT(((AS$4-$D39)/VLOOKUP($C39,Opérations[],7,0))),$C39&lt;&gt;""),"S",""))),"")</f>
        <v/>
      </c>
      <c r="AT39" s="68" t="str">
        <f ca="1">IFERROR(IF(AND(OR(WEEKDAY(AS$4,2)&gt;5,AS$4=Congés),OR(AS39="x",AS39="S")),AS39,IF(AT$4=$D39,"x",IF(AND(((AT$4-$D39)/VLOOKUP($C39,Opérations[],7,0))=INT(((AT$4-$D39)/VLOOKUP($C39,Opérations[],7,0))),$C39&lt;&gt;""),"S",""))),"")</f>
        <v/>
      </c>
      <c r="AU39" s="68" t="str">
        <f ca="1">IFERROR(IF(AND(OR(WEEKDAY(AT$4,2)&gt;5,AT$4=Congés),OR(AT39="x",AT39="S")),AT39,IF(AU$4=$D39,"x",IF(AND(((AU$4-$D39)/VLOOKUP($C39,Opérations[],7,0))=INT(((AU$4-$D39)/VLOOKUP($C39,Opérations[],7,0))),$C39&lt;&gt;""),"S",""))),"")</f>
        <v/>
      </c>
      <c r="AV39" s="68" t="str">
        <f ca="1">IFERROR(IF(AND(OR(WEEKDAY(AU$4,2)&gt;5,AU$4=Congés),OR(AU39="x",AU39="S")),AU39,IF(AV$4=$D39,"x",IF(AND(((AV$4-$D39)/VLOOKUP($C39,Opérations[],7,0))=INT(((AV$4-$D39)/VLOOKUP($C39,Opérations[],7,0))),$C39&lt;&gt;""),"S",""))),"")</f>
        <v/>
      </c>
      <c r="AW39" s="68" t="str">
        <f ca="1">IFERROR(IF(AND(OR(WEEKDAY(AV$4,2)&gt;5,AV$4=Congés),OR(AV39="x",AV39="S")),AV39,IF(AW$4=$D39,"x",IF(AND(((AW$4-$D39)/VLOOKUP($C39,Opérations[],7,0))=INT(((AW$4-$D39)/VLOOKUP($C39,Opérations[],7,0))),$C39&lt;&gt;""),"S",""))),"")</f>
        <v/>
      </c>
      <c r="AX39" s="68" t="str">
        <f ca="1">IFERROR(IF(AND(OR(WEEKDAY(AW$4,2)&gt;5,AW$4=Congés),OR(AW39="x",AW39="S")),AW39,IF(AX$4=$D39,"x",IF(AND(((AX$4-$D39)/VLOOKUP($C39,Opérations[],7,0))=INT(((AX$4-$D39)/VLOOKUP($C39,Opérations[],7,0))),$C39&lt;&gt;""),"S",""))),"")</f>
        <v/>
      </c>
      <c r="AY39" s="68" t="str">
        <f ca="1">IFERROR(IF(AND(OR(WEEKDAY(AX$4,2)&gt;5,AX$4=Congés),OR(AX39="x",AX39="S")),AX39,IF(AY$4=$D39,"x",IF(AND(((AY$4-$D39)/VLOOKUP($C39,Opérations[],7,0))=INT(((AY$4-$D39)/VLOOKUP($C39,Opérations[],7,0))),$C39&lt;&gt;""),"S",""))),"")</f>
        <v/>
      </c>
      <c r="AZ39" s="68" t="str">
        <f ca="1">IFERROR(IF(AND(OR(WEEKDAY(AY$4,2)&gt;5,AY$4=Congés),OR(AY39="x",AY39="S")),AY39,IF(AZ$4=$D39,"x",IF(AND(((AZ$4-$D39)/VLOOKUP($C39,Opérations[],7,0))=INT(((AZ$4-$D39)/VLOOKUP($C39,Opérations[],7,0))),$C39&lt;&gt;""),"S",""))),"")</f>
        <v/>
      </c>
      <c r="BA39" s="68" t="str">
        <f ca="1">IFERROR(IF(AND(OR(WEEKDAY(AZ$4,2)&gt;5,AZ$4=Congés),OR(AZ39="x",AZ39="S")),AZ39,IF(BA$4=$D39,"x",IF(AND(((BA$4-$D39)/VLOOKUP($C39,Opérations[],7,0))=INT(((BA$4-$D39)/VLOOKUP($C39,Opérations[],7,0))),$C39&lt;&gt;""),"S",""))),"")</f>
        <v/>
      </c>
      <c r="BB39" s="68" t="str">
        <f ca="1">IFERROR(IF(AND(OR(WEEKDAY(BA$4,2)&gt;5,BA$4=Congés),OR(BA39="x",BA39="S")),BA39,IF(BB$4=$D39,"x",IF(AND(((BB$4-$D39)/VLOOKUP($C39,Opérations[],7,0))=INT(((BB$4-$D39)/VLOOKUP($C39,Opérations[],7,0))),$C39&lt;&gt;""),"S",""))),"")</f>
        <v/>
      </c>
      <c r="BC39" s="68" t="str">
        <f ca="1">IFERROR(IF(AND(OR(WEEKDAY(BB$4,2)&gt;5,BB$4=Congés),OR(BB39="x",BB39="S")),BB39,IF(BC$4=$D39,"x",IF(AND(((BC$4-$D39)/VLOOKUP($C39,Opérations[],7,0))=INT(((BC$4-$D39)/VLOOKUP($C39,Opérations[],7,0))),$C39&lt;&gt;""),"S",""))),"")</f>
        <v/>
      </c>
      <c r="BD39" s="68" t="str">
        <f ca="1">IFERROR(IF(AND(OR(WEEKDAY(BC$4,2)&gt;5,BC$4=Congés),OR(BC39="x",BC39="S")),BC39,IF(BD$4=$D39,"x",IF(AND(((BD$4-$D39)/VLOOKUP($C39,Opérations[],7,0))=INT(((BD$4-$D39)/VLOOKUP($C39,Opérations[],7,0))),$C39&lt;&gt;""),"S",""))),"")</f>
        <v/>
      </c>
    </row>
    <row r="40" spans="3:56" x14ac:dyDescent="0.25">
      <c r="C40" s="27" t="s">
        <v>63</v>
      </c>
      <c r="D40" s="33">
        <f>IF(ISBLANK(C40),"",VLOOKUP(C40,Opérations[],2,0))</f>
        <v>0</v>
      </c>
      <c r="F40" s="33"/>
      <c r="G40" s="68" t="str">
        <f ca="1">IFERROR(IF(AND(OR(WEEKDAY(F$4,2)&gt;5,F$4=Congés),OR(F40="x",F40="S")),F40,IF(G$4=$D40,"x",IF(AND(((G$4-$D40)/VLOOKUP($C40,Opérations[],7,0))=INT(((G$4-$D40)/VLOOKUP($C40,Opérations[],7,0))),$C40&lt;&gt;""),"S",""))),"")</f>
        <v/>
      </c>
      <c r="H40" s="68" t="str">
        <f ca="1">IFERROR(IF(AND(OR(WEEKDAY(G$4,2)&gt;5,G$4=Congés),OR(G40="x",G40="S")),G40,IF(H$4=$D40,"x",IF(AND(((H$4-$D40)/VLOOKUP($C40,Opérations[],7,0))=INT(((H$4-$D40)/VLOOKUP($C40,Opérations[],7,0))),$C40&lt;&gt;""),"S",""))),"")</f>
        <v/>
      </c>
      <c r="I40" s="68" t="str">
        <f ca="1">IFERROR(IF(AND(OR(WEEKDAY(H$4,2)&gt;5,H$4=Congés),OR(H40="x",H40="S")),H40,IF(I$4=$D40,"x",IF(AND(((I$4-$D40)/VLOOKUP($C40,Opérations[],7,0))=INT(((I$4-$D40)/VLOOKUP($C40,Opérations[],7,0))),$C40&lt;&gt;""),"S",""))),"")</f>
        <v/>
      </c>
      <c r="J40" s="68" t="str">
        <f ca="1">IFERROR(IF(AND(OR(WEEKDAY(I$4,2)&gt;5,I$4=Congés),OR(I40="x",I40="S")),I40,IF(J$4=$D40,"x",IF(AND(((J$4-$D40)/VLOOKUP($C40,Opérations[],7,0))=INT(((J$4-$D40)/VLOOKUP($C40,Opérations[],7,0))),$C40&lt;&gt;""),"S",""))),"")</f>
        <v/>
      </c>
      <c r="K40" s="68" t="str">
        <f ca="1">IFERROR(IF(AND(OR(WEEKDAY(J$4,2)&gt;5,J$4=Congés),OR(J40="x",J40="S")),J40,IF(K$4=$D40,"x",IF(AND(((K$4-$D40)/VLOOKUP($C40,Opérations[],7,0))=INT(((K$4-$D40)/VLOOKUP($C40,Opérations[],7,0))),$C40&lt;&gt;""),"S",""))),"")</f>
        <v/>
      </c>
      <c r="L40" s="68" t="str">
        <f ca="1">IFERROR(IF(AND(OR(WEEKDAY(K$4,2)&gt;5,K$4=Congés),OR(K40="x",K40="S")),K40,IF(L$4=$D40,"x",IF(AND(((L$4-$D40)/VLOOKUP($C40,Opérations[],7,0))=INT(((L$4-$D40)/VLOOKUP($C40,Opérations[],7,0))),$C40&lt;&gt;""),"S",""))),"")</f>
        <v/>
      </c>
      <c r="M40" s="68" t="str">
        <f ca="1">IFERROR(IF(AND(OR(WEEKDAY(L$4,2)&gt;5,L$4=Congés),OR(L40="x",L40="S")),L40,IF(M$4=$D40,"x",IF(AND(((M$4-$D40)/VLOOKUP($C40,Opérations[],7,0))=INT(((M$4-$D40)/VLOOKUP($C40,Opérations[],7,0))),$C40&lt;&gt;""),"S",""))),"")</f>
        <v/>
      </c>
      <c r="N40" s="68" t="str">
        <f ca="1">IFERROR(IF(AND(OR(WEEKDAY(M$4,2)&gt;5,M$4=Congés),OR(M40="x",M40="S")),M40,IF(N$4=$D40,"x",IF(AND(((N$4-$D40)/VLOOKUP($C40,Opérations[],7,0))=INT(((N$4-$D40)/VLOOKUP($C40,Opérations[],7,0))),$C40&lt;&gt;""),"S",""))),"")</f>
        <v/>
      </c>
      <c r="O40" s="68" t="str">
        <f ca="1">IFERROR(IF(AND(OR(WEEKDAY(N$4,2)&gt;5,N$4=Congés),OR(N40="x",N40="S")),N40,IF(O$4=$D40,"x",IF(AND(((O$4-$D40)/VLOOKUP($C40,Opérations[],7,0))=INT(((O$4-$D40)/VLOOKUP($C40,Opérations[],7,0))),$C40&lt;&gt;""),"S",""))),"")</f>
        <v/>
      </c>
      <c r="P40" s="68" t="str">
        <f ca="1">IFERROR(IF(AND(OR(WEEKDAY(O$4,2)&gt;5,O$4=Congés),OR(O40="x",O40="S")),O40,IF(P$4=$D40,"x",IF(AND(((P$4-$D40)/VLOOKUP($C40,Opérations[],7,0))=INT(((P$4-$D40)/VLOOKUP($C40,Opérations[],7,0))),$C40&lt;&gt;""),"S",""))),"")</f>
        <v/>
      </c>
      <c r="Q40" s="68" t="str">
        <f ca="1">IFERROR(IF(AND(OR(WEEKDAY(P$4,2)&gt;5,P$4=Congés),OR(P40="x",P40="S")),P40,IF(Q$4=$D40,"x",IF(AND(((Q$4-$D40)/VLOOKUP($C40,Opérations[],7,0))=INT(((Q$4-$D40)/VLOOKUP($C40,Opérations[],7,0))),$C40&lt;&gt;""),"S",""))),"")</f>
        <v/>
      </c>
      <c r="R40" s="68" t="str">
        <f ca="1">IFERROR(IF(AND(OR(WEEKDAY(Q$4,2)&gt;5,Q$4=Congés),OR(Q40="x",Q40="S")),Q40,IF(R$4=$D40,"x",IF(AND(((R$4-$D40)/VLOOKUP($C40,Opérations[],7,0))=INT(((R$4-$D40)/VLOOKUP($C40,Opérations[],7,0))),$C40&lt;&gt;""),"S",""))),"")</f>
        <v/>
      </c>
      <c r="S40" s="68" t="str">
        <f ca="1">IFERROR(IF(AND(OR(WEEKDAY(R$4,2)&gt;5,R$4=Congés),OR(R40="x",R40="S")),R40,IF(S$4=$D40,"x",IF(AND(((S$4-$D40)/VLOOKUP($C40,Opérations[],7,0))=INT(((S$4-$D40)/VLOOKUP($C40,Opérations[],7,0))),$C40&lt;&gt;""),"S",""))),"")</f>
        <v/>
      </c>
      <c r="T40" s="68" t="str">
        <f ca="1">IFERROR(IF(AND(OR(WEEKDAY(S$4,2)&gt;5,S$4=Congés),OR(S40="x",S40="S")),S40,IF(T$4=$D40,"x",IF(AND(((T$4-$D40)/VLOOKUP($C40,Opérations[],7,0))=INT(((T$4-$D40)/VLOOKUP($C40,Opérations[],7,0))),$C40&lt;&gt;""),"S",""))),"")</f>
        <v/>
      </c>
      <c r="U40" s="68" t="str">
        <f ca="1">IFERROR(IF(AND(OR(WEEKDAY(T$4,2)&gt;5,T$4=Congés),OR(T40="x",T40="S")),T40,IF(U$4=$D40,"x",IF(AND(((U$4-$D40)/VLOOKUP($C40,Opérations[],7,0))=INT(((U$4-$D40)/VLOOKUP($C40,Opérations[],7,0))),$C40&lt;&gt;""),"S",""))),"")</f>
        <v/>
      </c>
      <c r="V40" s="68" t="str">
        <f ca="1">IFERROR(IF(AND(OR(WEEKDAY(U$4,2)&gt;5,U$4=Congés),OR(U40="x",U40="S")),U40,IF(V$4=$D40,"x",IF(AND(((V$4-$D40)/VLOOKUP($C40,Opérations[],7,0))=INT(((V$4-$D40)/VLOOKUP($C40,Opérations[],7,0))),$C40&lt;&gt;""),"S",""))),"")</f>
        <v/>
      </c>
      <c r="W40" s="68" t="str">
        <f ca="1">IFERROR(IF(AND(OR(WEEKDAY(V$4,2)&gt;5,V$4=Congés),OR(V40="x",V40="S")),V40,IF(W$4=$D40,"x",IF(AND(((W$4-$D40)/VLOOKUP($C40,Opérations[],7,0))=INT(((W$4-$D40)/VLOOKUP($C40,Opérations[],7,0))),$C40&lt;&gt;""),"S",""))),"")</f>
        <v/>
      </c>
      <c r="X40" s="68" t="str">
        <f ca="1">IFERROR(IF(AND(OR(WEEKDAY(W$4,2)&gt;5,W$4=Congés),OR(W40="x",W40="S")),W40,IF(X$4=$D40,"x",IF(AND(((X$4-$D40)/VLOOKUP($C40,Opérations[],7,0))=INT(((X$4-$D40)/VLOOKUP($C40,Opérations[],7,0))),$C40&lt;&gt;""),"S",""))),"")</f>
        <v/>
      </c>
      <c r="Y40" s="68" t="str">
        <f ca="1">IFERROR(IF(AND(OR(WEEKDAY(X$4,2)&gt;5,X$4=Congés),OR(X40="x",X40="S")),X40,IF(Y$4=$D40,"x",IF(AND(((Y$4-$D40)/VLOOKUP($C40,Opérations[],7,0))=INT(((Y$4-$D40)/VLOOKUP($C40,Opérations[],7,0))),$C40&lt;&gt;""),"S",""))),"")</f>
        <v/>
      </c>
      <c r="Z40" s="68" t="str">
        <f ca="1">IFERROR(IF(AND(OR(WEEKDAY(Y$4,2)&gt;5,Y$4=Congés),OR(Y40="x",Y40="S")),Y40,IF(Z$4=$D40,"x",IF(AND(((Z$4-$D40)/VLOOKUP($C40,Opérations[],7,0))=INT(((Z$4-$D40)/VLOOKUP($C40,Opérations[],7,0))),$C40&lt;&gt;""),"S",""))),"")</f>
        <v/>
      </c>
      <c r="AA40" s="68" t="str">
        <f ca="1">IFERROR(IF(AND(OR(WEEKDAY(Z$4,2)&gt;5,Z$4=Congés),OR(Z40="x",Z40="S")),Z40,IF(AA$4=$D40,"x",IF(AND(((AA$4-$D40)/VLOOKUP($C40,Opérations[],7,0))=INT(((AA$4-$D40)/VLOOKUP($C40,Opérations[],7,0))),$C40&lt;&gt;""),"S",""))),"")</f>
        <v/>
      </c>
      <c r="AB40" s="68" t="str">
        <f ca="1">IFERROR(IF(AND(OR(WEEKDAY(AA$4,2)&gt;5,AA$4=Congés),OR(AA40="x",AA40="S")),AA40,IF(AB$4=$D40,"x",IF(AND(((AB$4-$D40)/VLOOKUP($C40,Opérations[],7,0))=INT(((AB$4-$D40)/VLOOKUP($C40,Opérations[],7,0))),$C40&lt;&gt;""),"S",""))),"")</f>
        <v/>
      </c>
      <c r="AC40" s="68" t="str">
        <f ca="1">IFERROR(IF(AND(OR(WEEKDAY(AB$4,2)&gt;5,AB$4=Congés),OR(AB40="x",AB40="S")),AB40,IF(AC$4=$D40,"x",IF(AND(((AC$4-$D40)/VLOOKUP($C40,Opérations[],7,0))=INT(((AC$4-$D40)/VLOOKUP($C40,Opérations[],7,0))),$C40&lt;&gt;""),"S",""))),"")</f>
        <v/>
      </c>
      <c r="AD40" s="68" t="str">
        <f ca="1">IFERROR(IF(AND(OR(WEEKDAY(AC$4,2)&gt;5,AC$4=Congés),OR(AC40="x",AC40="S")),AC40,IF(AD$4=$D40,"x",IF(AND(((AD$4-$D40)/VLOOKUP($C40,Opérations[],7,0))=INT(((AD$4-$D40)/VLOOKUP($C40,Opérations[],7,0))),$C40&lt;&gt;""),"S",""))),"")</f>
        <v/>
      </c>
      <c r="AE40" s="68" t="str">
        <f ca="1">IFERROR(IF(AND(OR(WEEKDAY(AD$4,2)&gt;5,AD$4=Congés),OR(AD40="x",AD40="S")),AD40,IF(AE$4=$D40,"x",IF(AND(((AE$4-$D40)/VLOOKUP($C40,Opérations[],7,0))=INT(((AE$4-$D40)/VLOOKUP($C40,Opérations[],7,0))),$C40&lt;&gt;""),"S",""))),"")</f>
        <v/>
      </c>
      <c r="AF40" s="68" t="str">
        <f ca="1">IFERROR(IF(AND(OR(WEEKDAY(AE$4,2)&gt;5,AE$4=Congés),OR(AE40="x",AE40="S")),AE40,IF(AF$4=$D40,"x",IF(AND(((AF$4-$D40)/VLOOKUP($C40,Opérations[],7,0))=INT(((AF$4-$D40)/VLOOKUP($C40,Opérations[],7,0))),$C40&lt;&gt;""),"S",""))),"")</f>
        <v/>
      </c>
      <c r="AG40" s="68" t="str">
        <f ca="1">IFERROR(IF(AND(OR(WEEKDAY(AF$4,2)&gt;5,AF$4=Congés),OR(AF40="x",AF40="S")),AF40,IF(AG$4=$D40,"x",IF(AND(((AG$4-$D40)/VLOOKUP($C40,Opérations[],7,0))=INT(((AG$4-$D40)/VLOOKUP($C40,Opérations[],7,0))),$C40&lt;&gt;""),"S",""))),"")</f>
        <v/>
      </c>
      <c r="AH40" s="68" t="str">
        <f ca="1">IFERROR(IF(AND(OR(WEEKDAY(AG$4,2)&gt;5,AG$4=Congés),OR(AG40="x",AG40="S")),AG40,IF(AH$4=$D40,"x",IF(AND(((AH$4-$D40)/VLOOKUP($C40,Opérations[],7,0))=INT(((AH$4-$D40)/VLOOKUP($C40,Opérations[],7,0))),$C40&lt;&gt;""),"S",""))),"")</f>
        <v/>
      </c>
      <c r="AI40" s="68" t="str">
        <f ca="1">IFERROR(IF(AND(OR(WEEKDAY(AH$4,2)&gt;5,AH$4=Congés),OR(AH40="x",AH40="S")),AH40,IF(AI$4=$D40,"x",IF(AND(((AI$4-$D40)/VLOOKUP($C40,Opérations[],7,0))=INT(((AI$4-$D40)/VLOOKUP($C40,Opérations[],7,0))),$C40&lt;&gt;""),"S",""))),"")</f>
        <v/>
      </c>
      <c r="AJ40" s="68" t="str">
        <f ca="1">IFERROR(IF(AND(OR(WEEKDAY(AI$4,2)&gt;5,AI$4=Congés),OR(AI40="x",AI40="S")),AI40,IF(AJ$4=$D40,"x",IF(AND(((AJ$4-$D40)/VLOOKUP($C40,Opérations[],7,0))=INT(((AJ$4-$D40)/VLOOKUP($C40,Opérations[],7,0))),$C40&lt;&gt;""),"S",""))),"")</f>
        <v/>
      </c>
      <c r="AK40" s="68" t="str">
        <f ca="1">IFERROR(IF(AND(OR(WEEKDAY(AJ$4,2)&gt;5,AJ$4=Congés),OR(AJ40="x",AJ40="S")),AJ40,IF(AK$4=$D40,"x",IF(AND(((AK$4-$D40)/VLOOKUP($C40,Opérations[],7,0))=INT(((AK$4-$D40)/VLOOKUP($C40,Opérations[],7,0))),$C40&lt;&gt;""),"S",""))),"")</f>
        <v/>
      </c>
      <c r="AL40" s="68" t="str">
        <f ca="1">IFERROR(IF(AND(OR(WEEKDAY(AK$4,2)&gt;5,AK$4=Congés),OR(AK40="x",AK40="S")),AK40,IF(AL$4=$D40,"x",IF(AND(((AL$4-$D40)/VLOOKUP($C40,Opérations[],7,0))=INT(((AL$4-$D40)/VLOOKUP($C40,Opérations[],7,0))),$C40&lt;&gt;""),"S",""))),"")</f>
        <v/>
      </c>
      <c r="AM40" s="68" t="str">
        <f ca="1">IFERROR(IF(AND(OR(WEEKDAY(AL$4,2)&gt;5,AL$4=Congés),OR(AL40="x",AL40="S")),AL40,IF(AM$4=$D40,"x",IF(AND(((AM$4-$D40)/VLOOKUP($C40,Opérations[],7,0))=INT(((AM$4-$D40)/VLOOKUP($C40,Opérations[],7,0))),$C40&lt;&gt;""),"S",""))),"")</f>
        <v/>
      </c>
      <c r="AN40" s="68" t="str">
        <f ca="1">IFERROR(IF(AND(OR(WEEKDAY(AM$4,2)&gt;5,AM$4=Congés),OR(AM40="x",AM40="S")),AM40,IF(AN$4=$D40,"x",IF(AND(((AN$4-$D40)/VLOOKUP($C40,Opérations[],7,0))=INT(((AN$4-$D40)/VLOOKUP($C40,Opérations[],7,0))),$C40&lt;&gt;""),"S",""))),"")</f>
        <v/>
      </c>
      <c r="AO40" s="68" t="str">
        <f ca="1">IFERROR(IF(AND(OR(WEEKDAY(AN$4,2)&gt;5,AN$4=Congés),OR(AN40="x",AN40="S")),AN40,IF(AO$4=$D40,"x",IF(AND(((AO$4-$D40)/VLOOKUP($C40,Opérations[],7,0))=INT(((AO$4-$D40)/VLOOKUP($C40,Opérations[],7,0))),$C40&lt;&gt;""),"S",""))),"")</f>
        <v/>
      </c>
      <c r="AP40" s="68" t="str">
        <f ca="1">IFERROR(IF(AND(OR(WEEKDAY(AO$4,2)&gt;5,AO$4=Congés),OR(AO40="x",AO40="S")),AO40,IF(AP$4=$D40,"x",IF(AND(((AP$4-$D40)/VLOOKUP($C40,Opérations[],7,0))=INT(((AP$4-$D40)/VLOOKUP($C40,Opérations[],7,0))),$C40&lt;&gt;""),"S",""))),"")</f>
        <v/>
      </c>
      <c r="AQ40" s="68" t="str">
        <f ca="1">IFERROR(IF(AND(OR(WEEKDAY(AP$4,2)&gt;5,AP$4=Congés),OR(AP40="x",AP40="S")),AP40,IF(AQ$4=$D40,"x",IF(AND(((AQ$4-$D40)/VLOOKUP($C40,Opérations[],7,0))=INT(((AQ$4-$D40)/VLOOKUP($C40,Opérations[],7,0))),$C40&lt;&gt;""),"S",""))),"")</f>
        <v/>
      </c>
      <c r="AR40" s="68" t="str">
        <f ca="1">IFERROR(IF(AND(OR(WEEKDAY(AQ$4,2)&gt;5,AQ$4=Congés),OR(AQ40="x",AQ40="S")),AQ40,IF(AR$4=$D40,"x",IF(AND(((AR$4-$D40)/VLOOKUP($C40,Opérations[],7,0))=INT(((AR$4-$D40)/VLOOKUP($C40,Opérations[],7,0))),$C40&lt;&gt;""),"S",""))),"")</f>
        <v/>
      </c>
      <c r="AS40" s="68" t="str">
        <f ca="1">IFERROR(IF(AND(OR(WEEKDAY(AR$4,2)&gt;5,AR$4=Congés),OR(AR40="x",AR40="S")),AR40,IF(AS$4=$D40,"x",IF(AND(((AS$4-$D40)/VLOOKUP($C40,Opérations[],7,0))=INT(((AS$4-$D40)/VLOOKUP($C40,Opérations[],7,0))),$C40&lt;&gt;""),"S",""))),"")</f>
        <v/>
      </c>
      <c r="AT40" s="68" t="str">
        <f ca="1">IFERROR(IF(AND(OR(WEEKDAY(AS$4,2)&gt;5,AS$4=Congés),OR(AS40="x",AS40="S")),AS40,IF(AT$4=$D40,"x",IF(AND(((AT$4-$D40)/VLOOKUP($C40,Opérations[],7,0))=INT(((AT$4-$D40)/VLOOKUP($C40,Opérations[],7,0))),$C40&lt;&gt;""),"S",""))),"")</f>
        <v/>
      </c>
      <c r="AU40" s="68" t="str">
        <f ca="1">IFERROR(IF(AND(OR(WEEKDAY(AT$4,2)&gt;5,AT$4=Congés),OR(AT40="x",AT40="S")),AT40,IF(AU$4=$D40,"x",IF(AND(((AU$4-$D40)/VLOOKUP($C40,Opérations[],7,0))=INT(((AU$4-$D40)/VLOOKUP($C40,Opérations[],7,0))),$C40&lt;&gt;""),"S",""))),"")</f>
        <v/>
      </c>
      <c r="AV40" s="68" t="str">
        <f ca="1">IFERROR(IF(AND(OR(WEEKDAY(AU$4,2)&gt;5,AU$4=Congés),OR(AU40="x",AU40="S")),AU40,IF(AV$4=$D40,"x",IF(AND(((AV$4-$D40)/VLOOKUP($C40,Opérations[],7,0))=INT(((AV$4-$D40)/VLOOKUP($C40,Opérations[],7,0))),$C40&lt;&gt;""),"S",""))),"")</f>
        <v/>
      </c>
      <c r="AW40" s="68" t="str">
        <f ca="1">IFERROR(IF(AND(OR(WEEKDAY(AV$4,2)&gt;5,AV$4=Congés),OR(AV40="x",AV40="S")),AV40,IF(AW$4=$D40,"x",IF(AND(((AW$4-$D40)/VLOOKUP($C40,Opérations[],7,0))=INT(((AW$4-$D40)/VLOOKUP($C40,Opérations[],7,0))),$C40&lt;&gt;""),"S",""))),"")</f>
        <v/>
      </c>
      <c r="AX40" s="68" t="str">
        <f ca="1">IFERROR(IF(AND(OR(WEEKDAY(AW$4,2)&gt;5,AW$4=Congés),OR(AW40="x",AW40="S")),AW40,IF(AX$4=$D40,"x",IF(AND(((AX$4-$D40)/VLOOKUP($C40,Opérations[],7,0))=INT(((AX$4-$D40)/VLOOKUP($C40,Opérations[],7,0))),$C40&lt;&gt;""),"S",""))),"")</f>
        <v/>
      </c>
      <c r="AY40" s="68" t="str">
        <f ca="1">IFERROR(IF(AND(OR(WEEKDAY(AX$4,2)&gt;5,AX$4=Congés),OR(AX40="x",AX40="S")),AX40,IF(AY$4=$D40,"x",IF(AND(((AY$4-$D40)/VLOOKUP($C40,Opérations[],7,0))=INT(((AY$4-$D40)/VLOOKUP($C40,Opérations[],7,0))),$C40&lt;&gt;""),"S",""))),"")</f>
        <v/>
      </c>
      <c r="AZ40" s="68" t="str">
        <f ca="1">IFERROR(IF(AND(OR(WEEKDAY(AY$4,2)&gt;5,AY$4=Congés),OR(AY40="x",AY40="S")),AY40,IF(AZ$4=$D40,"x",IF(AND(((AZ$4-$D40)/VLOOKUP($C40,Opérations[],7,0))=INT(((AZ$4-$D40)/VLOOKUP($C40,Opérations[],7,0))),$C40&lt;&gt;""),"S",""))),"")</f>
        <v/>
      </c>
      <c r="BA40" s="68" t="str">
        <f ca="1">IFERROR(IF(AND(OR(WEEKDAY(AZ$4,2)&gt;5,AZ$4=Congés),OR(AZ40="x",AZ40="S")),AZ40,IF(BA$4=$D40,"x",IF(AND(((BA$4-$D40)/VLOOKUP($C40,Opérations[],7,0))=INT(((BA$4-$D40)/VLOOKUP($C40,Opérations[],7,0))),$C40&lt;&gt;""),"S",""))),"")</f>
        <v/>
      </c>
      <c r="BB40" s="68" t="str">
        <f ca="1">IFERROR(IF(AND(OR(WEEKDAY(BA$4,2)&gt;5,BA$4=Congés),OR(BA40="x",BA40="S")),BA40,IF(BB$4=$D40,"x",IF(AND(((BB$4-$D40)/VLOOKUP($C40,Opérations[],7,0))=INT(((BB$4-$D40)/VLOOKUP($C40,Opérations[],7,0))),$C40&lt;&gt;""),"S",""))),"")</f>
        <v/>
      </c>
      <c r="BC40" s="68" t="str">
        <f ca="1">IFERROR(IF(AND(OR(WEEKDAY(BB$4,2)&gt;5,BB$4=Congés),OR(BB40="x",BB40="S")),BB40,IF(BC$4=$D40,"x",IF(AND(((BC$4-$D40)/VLOOKUP($C40,Opérations[],7,0))=INT(((BC$4-$D40)/VLOOKUP($C40,Opérations[],7,0))),$C40&lt;&gt;""),"S",""))),"")</f>
        <v/>
      </c>
      <c r="BD40" s="68" t="str">
        <f ca="1">IFERROR(IF(AND(OR(WEEKDAY(BC$4,2)&gt;5,BC$4=Congés),OR(BC40="x",BC40="S")),BC40,IF(BD$4=$D40,"x",IF(AND(((BD$4-$D40)/VLOOKUP($C40,Opérations[],7,0))=INT(((BD$4-$D40)/VLOOKUP($C40,Opérations[],7,0))),$C40&lt;&gt;""),"S",""))),"")</f>
        <v/>
      </c>
    </row>
    <row r="41" spans="3:56" x14ac:dyDescent="0.25">
      <c r="C41" s="59" t="s">
        <v>51</v>
      </c>
      <c r="D41" s="33">
        <f>IF(ISBLANK(C41),"",VLOOKUP(C41,Opérations[],2,0))</f>
        <v>0</v>
      </c>
      <c r="F41" s="33"/>
      <c r="G41" s="68" t="str">
        <f ca="1">IFERROR(IF(AND(OR(WEEKDAY(F$4,2)&gt;5,F$4=Congés),OR(F41="x",F41="S")),F41,IF(G$4=$D41,"x",IF(AND(((G$4-$D41)/VLOOKUP($C41,Opérations[],7,0))=INT(((G$4-$D41)/VLOOKUP($C41,Opérations[],7,0))),$C41&lt;&gt;""),"S",""))),"")</f>
        <v/>
      </c>
      <c r="H41" s="68" t="str">
        <f ca="1">IFERROR(IF(AND(OR(WEEKDAY(G$4,2)&gt;5,G$4=Congés),OR(G41="x",G41="S")),G41,IF(H$4=$D41,"x",IF(AND(((H$4-$D41)/VLOOKUP($C41,Opérations[],7,0))=INT(((H$4-$D41)/VLOOKUP($C41,Opérations[],7,0))),$C41&lt;&gt;""),"S",""))),"")</f>
        <v/>
      </c>
      <c r="I41" s="68" t="str">
        <f ca="1">IFERROR(IF(AND(OR(WEEKDAY(H$4,2)&gt;5,H$4=Congés),OR(H41="x",H41="S")),H41,IF(I$4=$D41,"x",IF(AND(((I$4-$D41)/VLOOKUP($C41,Opérations[],7,0))=INT(((I$4-$D41)/VLOOKUP($C41,Opérations[],7,0))),$C41&lt;&gt;""),"S",""))),"")</f>
        <v/>
      </c>
      <c r="J41" s="68" t="str">
        <f ca="1">IFERROR(IF(AND(OR(WEEKDAY(I$4,2)&gt;5,I$4=Congés),OR(I41="x",I41="S")),I41,IF(J$4=$D41,"x",IF(AND(((J$4-$D41)/VLOOKUP($C41,Opérations[],7,0))=INT(((J$4-$D41)/VLOOKUP($C41,Opérations[],7,0))),$C41&lt;&gt;""),"S",""))),"")</f>
        <v/>
      </c>
      <c r="K41" s="68" t="str">
        <f ca="1">IFERROR(IF(AND(OR(WEEKDAY(J$4,2)&gt;5,J$4=Congés),OR(J41="x",J41="S")),J41,IF(K$4=$D41,"x",IF(AND(((K$4-$D41)/VLOOKUP($C41,Opérations[],7,0))=INT(((K$4-$D41)/VLOOKUP($C41,Opérations[],7,0))),$C41&lt;&gt;""),"S",""))),"")</f>
        <v/>
      </c>
      <c r="L41" s="68" t="str">
        <f ca="1">IFERROR(IF(AND(OR(WEEKDAY(K$4,2)&gt;5,K$4=Congés),OR(K41="x",K41="S")),K41,IF(L$4=$D41,"x",IF(AND(((L$4-$D41)/VLOOKUP($C41,Opérations[],7,0))=INT(((L$4-$D41)/VLOOKUP($C41,Opérations[],7,0))),$C41&lt;&gt;""),"S",""))),"")</f>
        <v/>
      </c>
      <c r="M41" s="68" t="str">
        <f ca="1">IFERROR(IF(AND(OR(WEEKDAY(L$4,2)&gt;5,L$4=Congés),OR(L41="x",L41="S")),L41,IF(M$4=$D41,"x",IF(AND(((M$4-$D41)/VLOOKUP($C41,Opérations[],7,0))=INT(((M$4-$D41)/VLOOKUP($C41,Opérations[],7,0))),$C41&lt;&gt;""),"S",""))),"")</f>
        <v/>
      </c>
      <c r="N41" s="68" t="str">
        <f ca="1">IFERROR(IF(AND(OR(WEEKDAY(M$4,2)&gt;5,M$4=Congés),OR(M41="x",M41="S")),M41,IF(N$4=$D41,"x",IF(AND(((N$4-$D41)/VLOOKUP($C41,Opérations[],7,0))=INT(((N$4-$D41)/VLOOKUP($C41,Opérations[],7,0))),$C41&lt;&gt;""),"S",""))),"")</f>
        <v/>
      </c>
      <c r="O41" s="68" t="str">
        <f ca="1">IFERROR(IF(AND(OR(WEEKDAY(N$4,2)&gt;5,N$4=Congés),OR(N41="x",N41="S")),N41,IF(O$4=$D41,"x",IF(AND(((O$4-$D41)/VLOOKUP($C41,Opérations[],7,0))=INT(((O$4-$D41)/VLOOKUP($C41,Opérations[],7,0))),$C41&lt;&gt;""),"S",""))),"")</f>
        <v/>
      </c>
      <c r="P41" s="68" t="str">
        <f ca="1">IFERROR(IF(AND(OR(WEEKDAY(O$4,2)&gt;5,O$4=Congés),OR(O41="x",O41="S")),O41,IF(P$4=$D41,"x",IF(AND(((P$4-$D41)/VLOOKUP($C41,Opérations[],7,0))=INT(((P$4-$D41)/VLOOKUP($C41,Opérations[],7,0))),$C41&lt;&gt;""),"S",""))),"")</f>
        <v/>
      </c>
      <c r="Q41" s="68" t="str">
        <f ca="1">IFERROR(IF(AND(OR(WEEKDAY(P$4,2)&gt;5,P$4=Congés),OR(P41="x",P41="S")),P41,IF(Q$4=$D41,"x",IF(AND(((Q$4-$D41)/VLOOKUP($C41,Opérations[],7,0))=INT(((Q$4-$D41)/VLOOKUP($C41,Opérations[],7,0))),$C41&lt;&gt;""),"S",""))),"")</f>
        <v/>
      </c>
      <c r="R41" s="68" t="str">
        <f ca="1">IFERROR(IF(AND(OR(WEEKDAY(Q$4,2)&gt;5,Q$4=Congés),OR(Q41="x",Q41="S")),Q41,IF(R$4=$D41,"x",IF(AND(((R$4-$D41)/VLOOKUP($C41,Opérations[],7,0))=INT(((R$4-$D41)/VLOOKUP($C41,Opérations[],7,0))),$C41&lt;&gt;""),"S",""))),"")</f>
        <v/>
      </c>
      <c r="S41" s="68" t="str">
        <f ca="1">IFERROR(IF(AND(OR(WEEKDAY(R$4,2)&gt;5,R$4=Congés),OR(R41="x",R41="S")),R41,IF(S$4=$D41,"x",IF(AND(((S$4-$D41)/VLOOKUP($C41,Opérations[],7,0))=INT(((S$4-$D41)/VLOOKUP($C41,Opérations[],7,0))),$C41&lt;&gt;""),"S",""))),"")</f>
        <v/>
      </c>
      <c r="T41" s="68" t="str">
        <f ca="1">IFERROR(IF(AND(OR(WEEKDAY(S$4,2)&gt;5,S$4=Congés),OR(S41="x",S41="S")),S41,IF(T$4=$D41,"x",IF(AND(((T$4-$D41)/VLOOKUP($C41,Opérations[],7,0))=INT(((T$4-$D41)/VLOOKUP($C41,Opérations[],7,0))),$C41&lt;&gt;""),"S",""))),"")</f>
        <v/>
      </c>
      <c r="U41" s="68" t="str">
        <f ca="1">IFERROR(IF(AND(OR(WEEKDAY(T$4,2)&gt;5,T$4=Congés),OR(T41="x",T41="S")),T41,IF(U$4=$D41,"x",IF(AND(((U$4-$D41)/VLOOKUP($C41,Opérations[],7,0))=INT(((U$4-$D41)/VLOOKUP($C41,Opérations[],7,0))),$C41&lt;&gt;""),"S",""))),"")</f>
        <v/>
      </c>
      <c r="V41" s="68" t="str">
        <f ca="1">IFERROR(IF(AND(OR(WEEKDAY(U$4,2)&gt;5,U$4=Congés),OR(U41="x",U41="S")),U41,IF(V$4=$D41,"x",IF(AND(((V$4-$D41)/VLOOKUP($C41,Opérations[],7,0))=INT(((V$4-$D41)/VLOOKUP($C41,Opérations[],7,0))),$C41&lt;&gt;""),"S",""))),"")</f>
        <v/>
      </c>
      <c r="W41" s="68" t="str">
        <f ca="1">IFERROR(IF(AND(OR(WEEKDAY(V$4,2)&gt;5,V$4=Congés),OR(V41="x",V41="S")),V41,IF(W$4=$D41,"x",IF(AND(((W$4-$D41)/VLOOKUP($C41,Opérations[],7,0))=INT(((W$4-$D41)/VLOOKUP($C41,Opérations[],7,0))),$C41&lt;&gt;""),"S",""))),"")</f>
        <v/>
      </c>
      <c r="X41" s="68" t="str">
        <f ca="1">IFERROR(IF(AND(OR(WEEKDAY(W$4,2)&gt;5,W$4=Congés),OR(W41="x",W41="S")),W41,IF(X$4=$D41,"x",IF(AND(((X$4-$D41)/VLOOKUP($C41,Opérations[],7,0))=INT(((X$4-$D41)/VLOOKUP($C41,Opérations[],7,0))),$C41&lt;&gt;""),"S",""))),"")</f>
        <v/>
      </c>
      <c r="Y41" s="68" t="str">
        <f ca="1">IFERROR(IF(AND(OR(WEEKDAY(X$4,2)&gt;5,X$4=Congés),OR(X41="x",X41="S")),X41,IF(Y$4=$D41,"x",IF(AND(((Y$4-$D41)/VLOOKUP($C41,Opérations[],7,0))=INT(((Y$4-$D41)/VLOOKUP($C41,Opérations[],7,0))),$C41&lt;&gt;""),"S",""))),"")</f>
        <v/>
      </c>
      <c r="Z41" s="68" t="str">
        <f ca="1">IFERROR(IF(AND(OR(WEEKDAY(Y$4,2)&gt;5,Y$4=Congés),OR(Y41="x",Y41="S")),Y41,IF(Z$4=$D41,"x",IF(AND(((Z$4-$D41)/VLOOKUP($C41,Opérations[],7,0))=INT(((Z$4-$D41)/VLOOKUP($C41,Opérations[],7,0))),$C41&lt;&gt;""),"S",""))),"")</f>
        <v/>
      </c>
      <c r="AA41" s="68" t="str">
        <f ca="1">IFERROR(IF(AND(OR(WEEKDAY(Z$4,2)&gt;5,Z$4=Congés),OR(Z41="x",Z41="S")),Z41,IF(AA$4=$D41,"x",IF(AND(((AA$4-$D41)/VLOOKUP($C41,Opérations[],7,0))=INT(((AA$4-$D41)/VLOOKUP($C41,Opérations[],7,0))),$C41&lt;&gt;""),"S",""))),"")</f>
        <v/>
      </c>
      <c r="AB41" s="68" t="str">
        <f ca="1">IFERROR(IF(AND(OR(WEEKDAY(AA$4,2)&gt;5,AA$4=Congés),OR(AA41="x",AA41="S")),AA41,IF(AB$4=$D41,"x",IF(AND(((AB$4-$D41)/VLOOKUP($C41,Opérations[],7,0))=INT(((AB$4-$D41)/VLOOKUP($C41,Opérations[],7,0))),$C41&lt;&gt;""),"S",""))),"")</f>
        <v/>
      </c>
      <c r="AC41" s="68" t="str">
        <f ca="1">IFERROR(IF(AND(OR(WEEKDAY(AB$4,2)&gt;5,AB$4=Congés),OR(AB41="x",AB41="S")),AB41,IF(AC$4=$D41,"x",IF(AND(((AC$4-$D41)/VLOOKUP($C41,Opérations[],7,0))=INT(((AC$4-$D41)/VLOOKUP($C41,Opérations[],7,0))),$C41&lt;&gt;""),"S",""))),"")</f>
        <v/>
      </c>
      <c r="AD41" s="68" t="str">
        <f ca="1">IFERROR(IF(AND(OR(WEEKDAY(AC$4,2)&gt;5,AC$4=Congés),OR(AC41="x",AC41="S")),AC41,IF(AD$4=$D41,"x",IF(AND(((AD$4-$D41)/VLOOKUP($C41,Opérations[],7,0))=INT(((AD$4-$D41)/VLOOKUP($C41,Opérations[],7,0))),$C41&lt;&gt;""),"S",""))),"")</f>
        <v/>
      </c>
      <c r="AE41" s="68" t="str">
        <f ca="1">IFERROR(IF(AND(OR(WEEKDAY(AD$4,2)&gt;5,AD$4=Congés),OR(AD41="x",AD41="S")),AD41,IF(AE$4=$D41,"x",IF(AND(((AE$4-$D41)/VLOOKUP($C41,Opérations[],7,0))=INT(((AE$4-$D41)/VLOOKUP($C41,Opérations[],7,0))),$C41&lt;&gt;""),"S",""))),"")</f>
        <v/>
      </c>
      <c r="AF41" s="68" t="str">
        <f ca="1">IFERROR(IF(AND(OR(WEEKDAY(AE$4,2)&gt;5,AE$4=Congés),OR(AE41="x",AE41="S")),AE41,IF(AF$4=$D41,"x",IF(AND(((AF$4-$D41)/VLOOKUP($C41,Opérations[],7,0))=INT(((AF$4-$D41)/VLOOKUP($C41,Opérations[],7,0))),$C41&lt;&gt;""),"S",""))),"")</f>
        <v/>
      </c>
      <c r="AG41" s="68" t="str">
        <f ca="1">IFERROR(IF(AND(OR(WEEKDAY(AF$4,2)&gt;5,AF$4=Congés),OR(AF41="x",AF41="S")),AF41,IF(AG$4=$D41,"x",IF(AND(((AG$4-$D41)/VLOOKUP($C41,Opérations[],7,0))=INT(((AG$4-$D41)/VLOOKUP($C41,Opérations[],7,0))),$C41&lt;&gt;""),"S",""))),"")</f>
        <v/>
      </c>
      <c r="AH41" s="68" t="str">
        <f ca="1">IFERROR(IF(AND(OR(WEEKDAY(AG$4,2)&gt;5,AG$4=Congés),OR(AG41="x",AG41="S")),AG41,IF(AH$4=$D41,"x",IF(AND(((AH$4-$D41)/VLOOKUP($C41,Opérations[],7,0))=INT(((AH$4-$D41)/VLOOKUP($C41,Opérations[],7,0))),$C41&lt;&gt;""),"S",""))),"")</f>
        <v/>
      </c>
      <c r="AI41" s="68" t="str">
        <f ca="1">IFERROR(IF(AND(OR(WEEKDAY(AH$4,2)&gt;5,AH$4=Congés),OR(AH41="x",AH41="S")),AH41,IF(AI$4=$D41,"x",IF(AND(((AI$4-$D41)/VLOOKUP($C41,Opérations[],7,0))=INT(((AI$4-$D41)/VLOOKUP($C41,Opérations[],7,0))),$C41&lt;&gt;""),"S",""))),"")</f>
        <v/>
      </c>
      <c r="AJ41" s="68" t="str">
        <f ca="1">IFERROR(IF(AND(OR(WEEKDAY(AI$4,2)&gt;5,AI$4=Congés),OR(AI41="x",AI41="S")),AI41,IF(AJ$4=$D41,"x",IF(AND(((AJ$4-$D41)/VLOOKUP($C41,Opérations[],7,0))=INT(((AJ$4-$D41)/VLOOKUP($C41,Opérations[],7,0))),$C41&lt;&gt;""),"S",""))),"")</f>
        <v/>
      </c>
      <c r="AK41" s="68" t="str">
        <f ca="1">IFERROR(IF(AND(OR(WEEKDAY(AJ$4,2)&gt;5,AJ$4=Congés),OR(AJ41="x",AJ41="S")),AJ41,IF(AK$4=$D41,"x",IF(AND(((AK$4-$D41)/VLOOKUP($C41,Opérations[],7,0))=INT(((AK$4-$D41)/VLOOKUP($C41,Opérations[],7,0))),$C41&lt;&gt;""),"S",""))),"")</f>
        <v/>
      </c>
      <c r="AL41" s="68" t="str">
        <f ca="1">IFERROR(IF(AND(OR(WEEKDAY(AK$4,2)&gt;5,AK$4=Congés),OR(AK41="x",AK41="S")),AK41,IF(AL$4=$D41,"x",IF(AND(((AL$4-$D41)/VLOOKUP($C41,Opérations[],7,0))=INT(((AL$4-$D41)/VLOOKUP($C41,Opérations[],7,0))),$C41&lt;&gt;""),"S",""))),"")</f>
        <v/>
      </c>
      <c r="AM41" s="68" t="str">
        <f ca="1">IFERROR(IF(AND(OR(WEEKDAY(AL$4,2)&gt;5,AL$4=Congés),OR(AL41="x",AL41="S")),AL41,IF(AM$4=$D41,"x",IF(AND(((AM$4-$D41)/VLOOKUP($C41,Opérations[],7,0))=INT(((AM$4-$D41)/VLOOKUP($C41,Opérations[],7,0))),$C41&lt;&gt;""),"S",""))),"")</f>
        <v/>
      </c>
      <c r="AN41" s="68" t="str">
        <f ca="1">IFERROR(IF(AND(OR(WEEKDAY(AM$4,2)&gt;5,AM$4=Congés),OR(AM41="x",AM41="S")),AM41,IF(AN$4=$D41,"x",IF(AND(((AN$4-$D41)/VLOOKUP($C41,Opérations[],7,0))=INT(((AN$4-$D41)/VLOOKUP($C41,Opérations[],7,0))),$C41&lt;&gt;""),"S",""))),"")</f>
        <v/>
      </c>
      <c r="AO41" s="68" t="str">
        <f ca="1">IFERROR(IF(AND(OR(WEEKDAY(AN$4,2)&gt;5,AN$4=Congés),OR(AN41="x",AN41="S")),AN41,IF(AO$4=$D41,"x",IF(AND(((AO$4-$D41)/VLOOKUP($C41,Opérations[],7,0))=INT(((AO$4-$D41)/VLOOKUP($C41,Opérations[],7,0))),$C41&lt;&gt;""),"S",""))),"")</f>
        <v/>
      </c>
      <c r="AP41" s="68" t="str">
        <f ca="1">IFERROR(IF(AND(OR(WEEKDAY(AO$4,2)&gt;5,AO$4=Congés),OR(AO41="x",AO41="S")),AO41,IF(AP$4=$D41,"x",IF(AND(((AP$4-$D41)/VLOOKUP($C41,Opérations[],7,0))=INT(((AP$4-$D41)/VLOOKUP($C41,Opérations[],7,0))),$C41&lt;&gt;""),"S",""))),"")</f>
        <v/>
      </c>
      <c r="AQ41" s="68" t="str">
        <f ca="1">IFERROR(IF(AND(OR(WEEKDAY(AP$4,2)&gt;5,AP$4=Congés),OR(AP41="x",AP41="S")),AP41,IF(AQ$4=$D41,"x",IF(AND(((AQ$4-$D41)/VLOOKUP($C41,Opérations[],7,0))=INT(((AQ$4-$D41)/VLOOKUP($C41,Opérations[],7,0))),$C41&lt;&gt;""),"S",""))),"")</f>
        <v/>
      </c>
      <c r="AR41" s="68" t="str">
        <f ca="1">IFERROR(IF(AND(OR(WEEKDAY(AQ$4,2)&gt;5,AQ$4=Congés),OR(AQ41="x",AQ41="S")),AQ41,IF(AR$4=$D41,"x",IF(AND(((AR$4-$D41)/VLOOKUP($C41,Opérations[],7,0))=INT(((AR$4-$D41)/VLOOKUP($C41,Opérations[],7,0))),$C41&lt;&gt;""),"S",""))),"")</f>
        <v/>
      </c>
      <c r="AS41" s="68" t="str">
        <f ca="1">IFERROR(IF(AND(OR(WEEKDAY(AR$4,2)&gt;5,AR$4=Congés),OR(AR41="x",AR41="S")),AR41,IF(AS$4=$D41,"x",IF(AND(((AS$4-$D41)/VLOOKUP($C41,Opérations[],7,0))=INT(((AS$4-$D41)/VLOOKUP($C41,Opérations[],7,0))),$C41&lt;&gt;""),"S",""))),"")</f>
        <v/>
      </c>
      <c r="AT41" s="68" t="str">
        <f ca="1">IFERROR(IF(AND(OR(WEEKDAY(AS$4,2)&gt;5,AS$4=Congés),OR(AS41="x",AS41="S")),AS41,IF(AT$4=$D41,"x",IF(AND(((AT$4-$D41)/VLOOKUP($C41,Opérations[],7,0))=INT(((AT$4-$D41)/VLOOKUP($C41,Opérations[],7,0))),$C41&lt;&gt;""),"S",""))),"")</f>
        <v/>
      </c>
      <c r="AU41" s="68" t="str">
        <f ca="1">IFERROR(IF(AND(OR(WEEKDAY(AT$4,2)&gt;5,AT$4=Congés),OR(AT41="x",AT41="S")),AT41,IF(AU$4=$D41,"x",IF(AND(((AU$4-$D41)/VLOOKUP($C41,Opérations[],7,0))=INT(((AU$4-$D41)/VLOOKUP($C41,Opérations[],7,0))),$C41&lt;&gt;""),"S",""))),"")</f>
        <v/>
      </c>
      <c r="AV41" s="68" t="str">
        <f ca="1">IFERROR(IF(AND(OR(WEEKDAY(AU$4,2)&gt;5,AU$4=Congés),OR(AU41="x",AU41="S")),AU41,IF(AV$4=$D41,"x",IF(AND(((AV$4-$D41)/VLOOKUP($C41,Opérations[],7,0))=INT(((AV$4-$D41)/VLOOKUP($C41,Opérations[],7,0))),$C41&lt;&gt;""),"S",""))),"")</f>
        <v/>
      </c>
      <c r="AW41" s="68" t="str">
        <f ca="1">IFERROR(IF(AND(OR(WEEKDAY(AV$4,2)&gt;5,AV$4=Congés),OR(AV41="x",AV41="S")),AV41,IF(AW$4=$D41,"x",IF(AND(((AW$4-$D41)/VLOOKUP($C41,Opérations[],7,0))=INT(((AW$4-$D41)/VLOOKUP($C41,Opérations[],7,0))),$C41&lt;&gt;""),"S",""))),"")</f>
        <v/>
      </c>
      <c r="AX41" s="68" t="str">
        <f ca="1">IFERROR(IF(AND(OR(WEEKDAY(AW$4,2)&gt;5,AW$4=Congés),OR(AW41="x",AW41="S")),AW41,IF(AX$4=$D41,"x",IF(AND(((AX$4-$D41)/VLOOKUP($C41,Opérations[],7,0))=INT(((AX$4-$D41)/VLOOKUP($C41,Opérations[],7,0))),$C41&lt;&gt;""),"S",""))),"")</f>
        <v/>
      </c>
      <c r="AY41" s="68" t="str">
        <f ca="1">IFERROR(IF(AND(OR(WEEKDAY(AX$4,2)&gt;5,AX$4=Congés),OR(AX41="x",AX41="S")),AX41,IF(AY$4=$D41,"x",IF(AND(((AY$4-$D41)/VLOOKUP($C41,Opérations[],7,0))=INT(((AY$4-$D41)/VLOOKUP($C41,Opérations[],7,0))),$C41&lt;&gt;""),"S",""))),"")</f>
        <v/>
      </c>
      <c r="AZ41" s="68" t="str">
        <f ca="1">IFERROR(IF(AND(OR(WEEKDAY(AY$4,2)&gt;5,AY$4=Congés),OR(AY41="x",AY41="S")),AY41,IF(AZ$4=$D41,"x",IF(AND(((AZ$4-$D41)/VLOOKUP($C41,Opérations[],7,0))=INT(((AZ$4-$D41)/VLOOKUP($C41,Opérations[],7,0))),$C41&lt;&gt;""),"S",""))),"")</f>
        <v/>
      </c>
      <c r="BA41" s="68" t="str">
        <f ca="1">IFERROR(IF(AND(OR(WEEKDAY(AZ$4,2)&gt;5,AZ$4=Congés),OR(AZ41="x",AZ41="S")),AZ41,IF(BA$4=$D41,"x",IF(AND(((BA$4-$D41)/VLOOKUP($C41,Opérations[],7,0))=INT(((BA$4-$D41)/VLOOKUP($C41,Opérations[],7,0))),$C41&lt;&gt;""),"S",""))),"")</f>
        <v/>
      </c>
      <c r="BB41" s="68" t="str">
        <f ca="1">IFERROR(IF(AND(OR(WEEKDAY(BA$4,2)&gt;5,BA$4=Congés),OR(BA41="x",BA41="S")),BA41,IF(BB$4=$D41,"x",IF(AND(((BB$4-$D41)/VLOOKUP($C41,Opérations[],7,0))=INT(((BB$4-$D41)/VLOOKUP($C41,Opérations[],7,0))),$C41&lt;&gt;""),"S",""))),"")</f>
        <v/>
      </c>
      <c r="BC41" s="68" t="str">
        <f ca="1">IFERROR(IF(AND(OR(WEEKDAY(BB$4,2)&gt;5,BB$4=Congés),OR(BB41="x",BB41="S")),BB41,IF(BC$4=$D41,"x",IF(AND(((BC$4-$D41)/VLOOKUP($C41,Opérations[],7,0))=INT(((BC$4-$D41)/VLOOKUP($C41,Opérations[],7,0))),$C41&lt;&gt;""),"S",""))),"")</f>
        <v/>
      </c>
      <c r="BD41" s="68" t="str">
        <f ca="1">IFERROR(IF(AND(OR(WEEKDAY(BC$4,2)&gt;5,BC$4=Congés),OR(BC41="x",BC41="S")),BC41,IF(BD$4=$D41,"x",IF(AND(((BD$4-$D41)/VLOOKUP($C41,Opérations[],7,0))=INT(((BD$4-$D41)/VLOOKUP($C41,Opérations[],7,0))),$C41&lt;&gt;""),"S",""))),"")</f>
        <v/>
      </c>
    </row>
    <row r="42" spans="3:56" x14ac:dyDescent="0.25">
      <c r="C42" s="27" t="s">
        <v>64</v>
      </c>
      <c r="D42" s="33">
        <f>IF(ISBLANK(C42),"",VLOOKUP(C42,Opérations[],2,0))</f>
        <v>0</v>
      </c>
      <c r="F42" s="33"/>
      <c r="G42" s="68" t="str">
        <f ca="1">IFERROR(IF(AND(OR(WEEKDAY(F$4,2)&gt;5,F$4=Congés),OR(F42="x",F42="S")),F42,IF(G$4=$D42,"x",IF(AND(((G$4-$D42)/VLOOKUP($C42,Opérations[],7,0))=INT(((G$4-$D42)/VLOOKUP($C42,Opérations[],7,0))),$C42&lt;&gt;""),"S",""))),"")</f>
        <v/>
      </c>
      <c r="H42" s="68" t="str">
        <f ca="1">IFERROR(IF(AND(OR(WEEKDAY(G$4,2)&gt;5,G$4=Congés),OR(G42="x",G42="S")),G42,IF(H$4=$D42,"x",IF(AND(((H$4-$D42)/VLOOKUP($C42,Opérations[],7,0))=INT(((H$4-$D42)/VLOOKUP($C42,Opérations[],7,0))),$C42&lt;&gt;""),"S",""))),"")</f>
        <v/>
      </c>
      <c r="I42" s="68" t="str">
        <f ca="1">IFERROR(IF(AND(OR(WEEKDAY(H$4,2)&gt;5,H$4=Congés),OR(H42="x",H42="S")),H42,IF(I$4=$D42,"x",IF(AND(((I$4-$D42)/VLOOKUP($C42,Opérations[],7,0))=INT(((I$4-$D42)/VLOOKUP($C42,Opérations[],7,0))),$C42&lt;&gt;""),"S",""))),"")</f>
        <v/>
      </c>
      <c r="J42" s="68" t="str">
        <f ca="1">IFERROR(IF(AND(OR(WEEKDAY(I$4,2)&gt;5,I$4=Congés),OR(I42="x",I42="S")),I42,IF(J$4=$D42,"x",IF(AND(((J$4-$D42)/VLOOKUP($C42,Opérations[],7,0))=INT(((J$4-$D42)/VLOOKUP($C42,Opérations[],7,0))),$C42&lt;&gt;""),"S",""))),"")</f>
        <v/>
      </c>
      <c r="K42" s="68" t="str">
        <f ca="1">IFERROR(IF(AND(OR(WEEKDAY(J$4,2)&gt;5,J$4=Congés),OR(J42="x",J42="S")),J42,IF(K$4=$D42,"x",IF(AND(((K$4-$D42)/VLOOKUP($C42,Opérations[],7,0))=INT(((K$4-$D42)/VLOOKUP($C42,Opérations[],7,0))),$C42&lt;&gt;""),"S",""))),"")</f>
        <v/>
      </c>
      <c r="L42" s="68" t="str">
        <f ca="1">IFERROR(IF(AND(OR(WEEKDAY(K$4,2)&gt;5,K$4=Congés),OR(K42="x",K42="S")),K42,IF(L$4=$D42,"x",IF(AND(((L$4-$D42)/VLOOKUP($C42,Opérations[],7,0))=INT(((L$4-$D42)/VLOOKUP($C42,Opérations[],7,0))),$C42&lt;&gt;""),"S",""))),"")</f>
        <v/>
      </c>
      <c r="M42" s="68" t="str">
        <f ca="1">IFERROR(IF(AND(OR(WEEKDAY(L$4,2)&gt;5,L$4=Congés),OR(L42="x",L42="S")),L42,IF(M$4=$D42,"x",IF(AND(((M$4-$D42)/VLOOKUP($C42,Opérations[],7,0))=INT(((M$4-$D42)/VLOOKUP($C42,Opérations[],7,0))),$C42&lt;&gt;""),"S",""))),"")</f>
        <v/>
      </c>
      <c r="N42" s="68" t="str">
        <f ca="1">IFERROR(IF(AND(OR(WEEKDAY(M$4,2)&gt;5,M$4=Congés),OR(M42="x",M42="S")),M42,IF(N$4=$D42,"x",IF(AND(((N$4-$D42)/VLOOKUP($C42,Opérations[],7,0))=INT(((N$4-$D42)/VLOOKUP($C42,Opérations[],7,0))),$C42&lt;&gt;""),"S",""))),"")</f>
        <v/>
      </c>
      <c r="O42" s="68" t="str">
        <f ca="1">IFERROR(IF(AND(OR(WEEKDAY(N$4,2)&gt;5,N$4=Congés),OR(N42="x",N42="S")),N42,IF(O$4=$D42,"x",IF(AND(((O$4-$D42)/VLOOKUP($C42,Opérations[],7,0))=INT(((O$4-$D42)/VLOOKUP($C42,Opérations[],7,0))),$C42&lt;&gt;""),"S",""))),"")</f>
        <v/>
      </c>
      <c r="P42" s="68" t="str">
        <f ca="1">IFERROR(IF(AND(OR(WEEKDAY(O$4,2)&gt;5,O$4=Congés),OR(O42="x",O42="S")),O42,IF(P$4=$D42,"x",IF(AND(((P$4-$D42)/VLOOKUP($C42,Opérations[],7,0))=INT(((P$4-$D42)/VLOOKUP($C42,Opérations[],7,0))),$C42&lt;&gt;""),"S",""))),"")</f>
        <v/>
      </c>
      <c r="Q42" s="68" t="str">
        <f ca="1">IFERROR(IF(AND(OR(WEEKDAY(P$4,2)&gt;5,P$4=Congés),OR(P42="x",P42="S")),P42,IF(Q$4=$D42,"x",IF(AND(((Q$4-$D42)/VLOOKUP($C42,Opérations[],7,0))=INT(((Q$4-$D42)/VLOOKUP($C42,Opérations[],7,0))),$C42&lt;&gt;""),"S",""))),"")</f>
        <v/>
      </c>
      <c r="R42" s="68" t="str">
        <f ca="1">IFERROR(IF(AND(OR(WEEKDAY(Q$4,2)&gt;5,Q$4=Congés),OR(Q42="x",Q42="S")),Q42,IF(R$4=$D42,"x",IF(AND(((R$4-$D42)/VLOOKUP($C42,Opérations[],7,0))=INT(((R$4-$D42)/VLOOKUP($C42,Opérations[],7,0))),$C42&lt;&gt;""),"S",""))),"")</f>
        <v/>
      </c>
      <c r="S42" s="68" t="str">
        <f ca="1">IFERROR(IF(AND(OR(WEEKDAY(R$4,2)&gt;5,R$4=Congés),OR(R42="x",R42="S")),R42,IF(S$4=$D42,"x",IF(AND(((S$4-$D42)/VLOOKUP($C42,Opérations[],7,0))=INT(((S$4-$D42)/VLOOKUP($C42,Opérations[],7,0))),$C42&lt;&gt;""),"S",""))),"")</f>
        <v/>
      </c>
      <c r="T42" s="68" t="str">
        <f ca="1">IFERROR(IF(AND(OR(WEEKDAY(S$4,2)&gt;5,S$4=Congés),OR(S42="x",S42="S")),S42,IF(T$4=$D42,"x",IF(AND(((T$4-$D42)/VLOOKUP($C42,Opérations[],7,0))=INT(((T$4-$D42)/VLOOKUP($C42,Opérations[],7,0))),$C42&lt;&gt;""),"S",""))),"")</f>
        <v/>
      </c>
      <c r="U42" s="68" t="str">
        <f ca="1">IFERROR(IF(AND(OR(WEEKDAY(T$4,2)&gt;5,T$4=Congés),OR(T42="x",T42="S")),T42,IF(U$4=$D42,"x",IF(AND(((U$4-$D42)/VLOOKUP($C42,Opérations[],7,0))=INT(((U$4-$D42)/VLOOKUP($C42,Opérations[],7,0))),$C42&lt;&gt;""),"S",""))),"")</f>
        <v/>
      </c>
      <c r="V42" s="68" t="str">
        <f ca="1">IFERROR(IF(AND(OR(WEEKDAY(U$4,2)&gt;5,U$4=Congés),OR(U42="x",U42="S")),U42,IF(V$4=$D42,"x",IF(AND(((V$4-$D42)/VLOOKUP($C42,Opérations[],7,0))=INT(((V$4-$D42)/VLOOKUP($C42,Opérations[],7,0))),$C42&lt;&gt;""),"S",""))),"")</f>
        <v/>
      </c>
      <c r="W42" s="68" t="str">
        <f ca="1">IFERROR(IF(AND(OR(WEEKDAY(V$4,2)&gt;5,V$4=Congés),OR(V42="x",V42="S")),V42,IF(W$4=$D42,"x",IF(AND(((W$4-$D42)/VLOOKUP($C42,Opérations[],7,0))=INT(((W$4-$D42)/VLOOKUP($C42,Opérations[],7,0))),$C42&lt;&gt;""),"S",""))),"")</f>
        <v/>
      </c>
      <c r="X42" s="68" t="str">
        <f ca="1">IFERROR(IF(AND(OR(WEEKDAY(W$4,2)&gt;5,W$4=Congés),OR(W42="x",W42="S")),W42,IF(X$4=$D42,"x",IF(AND(((X$4-$D42)/VLOOKUP($C42,Opérations[],7,0))=INT(((X$4-$D42)/VLOOKUP($C42,Opérations[],7,0))),$C42&lt;&gt;""),"S",""))),"")</f>
        <v/>
      </c>
      <c r="Y42" s="68" t="str">
        <f ca="1">IFERROR(IF(AND(OR(WEEKDAY(X$4,2)&gt;5,X$4=Congés),OR(X42="x",X42="S")),X42,IF(Y$4=$D42,"x",IF(AND(((Y$4-$D42)/VLOOKUP($C42,Opérations[],7,0))=INT(((Y$4-$D42)/VLOOKUP($C42,Opérations[],7,0))),$C42&lt;&gt;""),"S",""))),"")</f>
        <v/>
      </c>
      <c r="Z42" s="68" t="str">
        <f ca="1">IFERROR(IF(AND(OR(WEEKDAY(Y$4,2)&gt;5,Y$4=Congés),OR(Y42="x",Y42="S")),Y42,IF(Z$4=$D42,"x",IF(AND(((Z$4-$D42)/VLOOKUP($C42,Opérations[],7,0))=INT(((Z$4-$D42)/VLOOKUP($C42,Opérations[],7,0))),$C42&lt;&gt;""),"S",""))),"")</f>
        <v/>
      </c>
      <c r="AA42" s="68" t="str">
        <f ca="1">IFERROR(IF(AND(OR(WEEKDAY(Z$4,2)&gt;5,Z$4=Congés),OR(Z42="x",Z42="S")),Z42,IF(AA$4=$D42,"x",IF(AND(((AA$4-$D42)/VLOOKUP($C42,Opérations[],7,0))=INT(((AA$4-$D42)/VLOOKUP($C42,Opérations[],7,0))),$C42&lt;&gt;""),"S",""))),"")</f>
        <v/>
      </c>
      <c r="AB42" s="68" t="str">
        <f ca="1">IFERROR(IF(AND(OR(WEEKDAY(AA$4,2)&gt;5,AA$4=Congés),OR(AA42="x",AA42="S")),AA42,IF(AB$4=$D42,"x",IF(AND(((AB$4-$D42)/VLOOKUP($C42,Opérations[],7,0))=INT(((AB$4-$D42)/VLOOKUP($C42,Opérations[],7,0))),$C42&lt;&gt;""),"S",""))),"")</f>
        <v/>
      </c>
      <c r="AC42" s="68" t="str">
        <f ca="1">IFERROR(IF(AND(OR(WEEKDAY(AB$4,2)&gt;5,AB$4=Congés),OR(AB42="x",AB42="S")),AB42,IF(AC$4=$D42,"x",IF(AND(((AC$4-$D42)/VLOOKUP($C42,Opérations[],7,0))=INT(((AC$4-$D42)/VLOOKUP($C42,Opérations[],7,0))),$C42&lt;&gt;""),"S",""))),"")</f>
        <v/>
      </c>
      <c r="AD42" s="68" t="str">
        <f ca="1">IFERROR(IF(AND(OR(WEEKDAY(AC$4,2)&gt;5,AC$4=Congés),OR(AC42="x",AC42="S")),AC42,IF(AD$4=$D42,"x",IF(AND(((AD$4-$D42)/VLOOKUP($C42,Opérations[],7,0))=INT(((AD$4-$D42)/VLOOKUP($C42,Opérations[],7,0))),$C42&lt;&gt;""),"S",""))),"")</f>
        <v/>
      </c>
      <c r="AE42" s="68" t="str">
        <f ca="1">IFERROR(IF(AND(OR(WEEKDAY(AD$4,2)&gt;5,AD$4=Congés),OR(AD42="x",AD42="S")),AD42,IF(AE$4=$D42,"x",IF(AND(((AE$4-$D42)/VLOOKUP($C42,Opérations[],7,0))=INT(((AE$4-$D42)/VLOOKUP($C42,Opérations[],7,0))),$C42&lt;&gt;""),"S",""))),"")</f>
        <v/>
      </c>
      <c r="AF42" s="68" t="str">
        <f ca="1">IFERROR(IF(AND(OR(WEEKDAY(AE$4,2)&gt;5,AE$4=Congés),OR(AE42="x",AE42="S")),AE42,IF(AF$4=$D42,"x",IF(AND(((AF$4-$D42)/VLOOKUP($C42,Opérations[],7,0))=INT(((AF$4-$D42)/VLOOKUP($C42,Opérations[],7,0))),$C42&lt;&gt;""),"S",""))),"")</f>
        <v/>
      </c>
      <c r="AG42" s="68" t="str">
        <f ca="1">IFERROR(IF(AND(OR(WEEKDAY(AF$4,2)&gt;5,AF$4=Congés),OR(AF42="x",AF42="S")),AF42,IF(AG$4=$D42,"x",IF(AND(((AG$4-$D42)/VLOOKUP($C42,Opérations[],7,0))=INT(((AG$4-$D42)/VLOOKUP($C42,Opérations[],7,0))),$C42&lt;&gt;""),"S",""))),"")</f>
        <v/>
      </c>
      <c r="AH42" s="68" t="str">
        <f ca="1">IFERROR(IF(AND(OR(WEEKDAY(AG$4,2)&gt;5,AG$4=Congés),OR(AG42="x",AG42="S")),AG42,IF(AH$4=$D42,"x",IF(AND(((AH$4-$D42)/VLOOKUP($C42,Opérations[],7,0))=INT(((AH$4-$D42)/VLOOKUP($C42,Opérations[],7,0))),$C42&lt;&gt;""),"S",""))),"")</f>
        <v/>
      </c>
      <c r="AI42" s="68" t="str">
        <f ca="1">IFERROR(IF(AND(OR(WEEKDAY(AH$4,2)&gt;5,AH$4=Congés),OR(AH42="x",AH42="S")),AH42,IF(AI$4=$D42,"x",IF(AND(((AI$4-$D42)/VLOOKUP($C42,Opérations[],7,0))=INT(((AI$4-$D42)/VLOOKUP($C42,Opérations[],7,0))),$C42&lt;&gt;""),"S",""))),"")</f>
        <v/>
      </c>
      <c r="AJ42" s="68" t="str">
        <f ca="1">IFERROR(IF(AND(OR(WEEKDAY(AI$4,2)&gt;5,AI$4=Congés),OR(AI42="x",AI42="S")),AI42,IF(AJ$4=$D42,"x",IF(AND(((AJ$4-$D42)/VLOOKUP($C42,Opérations[],7,0))=INT(((AJ$4-$D42)/VLOOKUP($C42,Opérations[],7,0))),$C42&lt;&gt;""),"S",""))),"")</f>
        <v/>
      </c>
      <c r="AK42" s="68" t="str">
        <f ca="1">IFERROR(IF(AND(OR(WEEKDAY(AJ$4,2)&gt;5,AJ$4=Congés),OR(AJ42="x",AJ42="S")),AJ42,IF(AK$4=$D42,"x",IF(AND(((AK$4-$D42)/VLOOKUP($C42,Opérations[],7,0))=INT(((AK$4-$D42)/VLOOKUP($C42,Opérations[],7,0))),$C42&lt;&gt;""),"S",""))),"")</f>
        <v/>
      </c>
      <c r="AL42" s="68" t="str">
        <f ca="1">IFERROR(IF(AND(OR(WEEKDAY(AK$4,2)&gt;5,AK$4=Congés),OR(AK42="x",AK42="S")),AK42,IF(AL$4=$D42,"x",IF(AND(((AL$4-$D42)/VLOOKUP($C42,Opérations[],7,0))=INT(((AL$4-$D42)/VLOOKUP($C42,Opérations[],7,0))),$C42&lt;&gt;""),"S",""))),"")</f>
        <v/>
      </c>
      <c r="AM42" s="68" t="str">
        <f ca="1">IFERROR(IF(AND(OR(WEEKDAY(AL$4,2)&gt;5,AL$4=Congés),OR(AL42="x",AL42="S")),AL42,IF(AM$4=$D42,"x",IF(AND(((AM$4-$D42)/VLOOKUP($C42,Opérations[],7,0))=INT(((AM$4-$D42)/VLOOKUP($C42,Opérations[],7,0))),$C42&lt;&gt;""),"S",""))),"")</f>
        <v/>
      </c>
      <c r="AN42" s="68" t="str">
        <f ca="1">IFERROR(IF(AND(OR(WEEKDAY(AM$4,2)&gt;5,AM$4=Congés),OR(AM42="x",AM42="S")),AM42,IF(AN$4=$D42,"x",IF(AND(((AN$4-$D42)/VLOOKUP($C42,Opérations[],7,0))=INT(((AN$4-$D42)/VLOOKUP($C42,Opérations[],7,0))),$C42&lt;&gt;""),"S",""))),"")</f>
        <v/>
      </c>
      <c r="AO42" s="68" t="str">
        <f ca="1">IFERROR(IF(AND(OR(WEEKDAY(AN$4,2)&gt;5,AN$4=Congés),OR(AN42="x",AN42="S")),AN42,IF(AO$4=$D42,"x",IF(AND(((AO$4-$D42)/VLOOKUP($C42,Opérations[],7,0))=INT(((AO$4-$D42)/VLOOKUP($C42,Opérations[],7,0))),$C42&lt;&gt;""),"S",""))),"")</f>
        <v/>
      </c>
      <c r="AP42" s="68" t="str">
        <f ca="1">IFERROR(IF(AND(OR(WEEKDAY(AO$4,2)&gt;5,AO$4=Congés),OR(AO42="x",AO42="S")),AO42,IF(AP$4=$D42,"x",IF(AND(((AP$4-$D42)/VLOOKUP($C42,Opérations[],7,0))=INT(((AP$4-$D42)/VLOOKUP($C42,Opérations[],7,0))),$C42&lt;&gt;""),"S",""))),"")</f>
        <v/>
      </c>
      <c r="AQ42" s="68" t="str">
        <f ca="1">IFERROR(IF(AND(OR(WEEKDAY(AP$4,2)&gt;5,AP$4=Congés),OR(AP42="x",AP42="S")),AP42,IF(AQ$4=$D42,"x",IF(AND(((AQ$4-$D42)/VLOOKUP($C42,Opérations[],7,0))=INT(((AQ$4-$D42)/VLOOKUP($C42,Opérations[],7,0))),$C42&lt;&gt;""),"S",""))),"")</f>
        <v/>
      </c>
      <c r="AR42" s="68" t="str">
        <f ca="1">IFERROR(IF(AND(OR(WEEKDAY(AQ$4,2)&gt;5,AQ$4=Congés),OR(AQ42="x",AQ42="S")),AQ42,IF(AR$4=$D42,"x",IF(AND(((AR$4-$D42)/VLOOKUP($C42,Opérations[],7,0))=INT(((AR$4-$D42)/VLOOKUP($C42,Opérations[],7,0))),$C42&lt;&gt;""),"S",""))),"")</f>
        <v/>
      </c>
      <c r="AS42" s="68" t="str">
        <f ca="1">IFERROR(IF(AND(OR(WEEKDAY(AR$4,2)&gt;5,AR$4=Congés),OR(AR42="x",AR42="S")),AR42,IF(AS$4=$D42,"x",IF(AND(((AS$4-$D42)/VLOOKUP($C42,Opérations[],7,0))=INT(((AS$4-$D42)/VLOOKUP($C42,Opérations[],7,0))),$C42&lt;&gt;""),"S",""))),"")</f>
        <v/>
      </c>
      <c r="AT42" s="68" t="str">
        <f ca="1">IFERROR(IF(AND(OR(WEEKDAY(AS$4,2)&gt;5,AS$4=Congés),OR(AS42="x",AS42="S")),AS42,IF(AT$4=$D42,"x",IF(AND(((AT$4-$D42)/VLOOKUP($C42,Opérations[],7,0))=INT(((AT$4-$D42)/VLOOKUP($C42,Opérations[],7,0))),$C42&lt;&gt;""),"S",""))),"")</f>
        <v/>
      </c>
      <c r="AU42" s="68" t="str">
        <f ca="1">IFERROR(IF(AND(OR(WEEKDAY(AT$4,2)&gt;5,AT$4=Congés),OR(AT42="x",AT42="S")),AT42,IF(AU$4=$D42,"x",IF(AND(((AU$4-$D42)/VLOOKUP($C42,Opérations[],7,0))=INT(((AU$4-$D42)/VLOOKUP($C42,Opérations[],7,0))),$C42&lt;&gt;""),"S",""))),"")</f>
        <v/>
      </c>
      <c r="AV42" s="68" t="str">
        <f ca="1">IFERROR(IF(AND(OR(WEEKDAY(AU$4,2)&gt;5,AU$4=Congés),OR(AU42="x",AU42="S")),AU42,IF(AV$4=$D42,"x",IF(AND(((AV$4-$D42)/VLOOKUP($C42,Opérations[],7,0))=INT(((AV$4-$D42)/VLOOKUP($C42,Opérations[],7,0))),$C42&lt;&gt;""),"S",""))),"")</f>
        <v/>
      </c>
      <c r="AW42" s="68" t="str">
        <f ca="1">IFERROR(IF(AND(OR(WEEKDAY(AV$4,2)&gt;5,AV$4=Congés),OR(AV42="x",AV42="S")),AV42,IF(AW$4=$D42,"x",IF(AND(((AW$4-$D42)/VLOOKUP($C42,Opérations[],7,0))=INT(((AW$4-$D42)/VLOOKUP($C42,Opérations[],7,0))),$C42&lt;&gt;""),"S",""))),"")</f>
        <v/>
      </c>
      <c r="AX42" s="68" t="str">
        <f ca="1">IFERROR(IF(AND(OR(WEEKDAY(AW$4,2)&gt;5,AW$4=Congés),OR(AW42="x",AW42="S")),AW42,IF(AX$4=$D42,"x",IF(AND(((AX$4-$D42)/VLOOKUP($C42,Opérations[],7,0))=INT(((AX$4-$D42)/VLOOKUP($C42,Opérations[],7,0))),$C42&lt;&gt;""),"S",""))),"")</f>
        <v/>
      </c>
      <c r="AY42" s="68" t="str">
        <f ca="1">IFERROR(IF(AND(OR(WEEKDAY(AX$4,2)&gt;5,AX$4=Congés),OR(AX42="x",AX42="S")),AX42,IF(AY$4=$D42,"x",IF(AND(((AY$4-$D42)/VLOOKUP($C42,Opérations[],7,0))=INT(((AY$4-$D42)/VLOOKUP($C42,Opérations[],7,0))),$C42&lt;&gt;""),"S",""))),"")</f>
        <v/>
      </c>
      <c r="AZ42" s="68" t="str">
        <f ca="1">IFERROR(IF(AND(OR(WEEKDAY(AY$4,2)&gt;5,AY$4=Congés),OR(AY42="x",AY42="S")),AY42,IF(AZ$4=$D42,"x",IF(AND(((AZ$4-$D42)/VLOOKUP($C42,Opérations[],7,0))=INT(((AZ$4-$D42)/VLOOKUP($C42,Opérations[],7,0))),$C42&lt;&gt;""),"S",""))),"")</f>
        <v/>
      </c>
      <c r="BA42" s="68" t="str">
        <f ca="1">IFERROR(IF(AND(OR(WEEKDAY(AZ$4,2)&gt;5,AZ$4=Congés),OR(AZ42="x",AZ42="S")),AZ42,IF(BA$4=$D42,"x",IF(AND(((BA$4-$D42)/VLOOKUP($C42,Opérations[],7,0))=INT(((BA$4-$D42)/VLOOKUP($C42,Opérations[],7,0))),$C42&lt;&gt;""),"S",""))),"")</f>
        <v/>
      </c>
      <c r="BB42" s="68" t="str">
        <f ca="1">IFERROR(IF(AND(OR(WEEKDAY(BA$4,2)&gt;5,BA$4=Congés),OR(BA42="x",BA42="S")),BA42,IF(BB$4=$D42,"x",IF(AND(((BB$4-$D42)/VLOOKUP($C42,Opérations[],7,0))=INT(((BB$4-$D42)/VLOOKUP($C42,Opérations[],7,0))),$C42&lt;&gt;""),"S",""))),"")</f>
        <v/>
      </c>
      <c r="BC42" s="68" t="str">
        <f ca="1">IFERROR(IF(AND(OR(WEEKDAY(BB$4,2)&gt;5,BB$4=Congés),OR(BB42="x",BB42="S")),BB42,IF(BC$4=$D42,"x",IF(AND(((BC$4-$D42)/VLOOKUP($C42,Opérations[],7,0))=INT(((BC$4-$D42)/VLOOKUP($C42,Opérations[],7,0))),$C42&lt;&gt;""),"S",""))),"")</f>
        <v/>
      </c>
      <c r="BD42" s="68" t="str">
        <f ca="1">IFERROR(IF(AND(OR(WEEKDAY(BC$4,2)&gt;5,BC$4=Congés),OR(BC42="x",BC42="S")),BC42,IF(BD$4=$D42,"x",IF(AND(((BD$4-$D42)/VLOOKUP($C42,Opérations[],7,0))=INT(((BD$4-$D42)/VLOOKUP($C42,Opérations[],7,0))),$C42&lt;&gt;""),"S",""))),"")</f>
        <v/>
      </c>
    </row>
    <row r="43" spans="3:56" x14ac:dyDescent="0.25">
      <c r="C43" s="56" t="s">
        <v>42</v>
      </c>
      <c r="D43" s="33">
        <f>IF(ISBLANK(C43),"",VLOOKUP(C43,Opérations[],2,0))</f>
        <v>42676</v>
      </c>
      <c r="F43" s="33"/>
      <c r="G43" s="68" t="str">
        <f ca="1">IFERROR(IF(AND(OR(WEEKDAY(F$4,2)&gt;5,F$4=Congés),OR(F43="x",F43="S")),F43,IF(G$4=$D43,"x",IF(AND(((G$4-$D43)/VLOOKUP($C43,Opérations[],7,0))=INT(((G$4-$D43)/VLOOKUP($C43,Opérations[],7,0))),$C43&lt;&gt;""),"S",""))),"")</f>
        <v/>
      </c>
      <c r="H43" s="68" t="str">
        <f ca="1">IFERROR(IF(AND(OR(WEEKDAY(G$4,2)&gt;5,G$4=Congés),OR(G43="x",G43="S")),G43,IF(H$4=$D43,"x",IF(AND(((H$4-$D43)/VLOOKUP($C43,Opérations[],7,0))=INT(((H$4-$D43)/VLOOKUP($C43,Opérations[],7,0))),$C43&lt;&gt;""),"S",""))),"")</f>
        <v/>
      </c>
      <c r="I43" s="68" t="str">
        <f ca="1">IFERROR(IF(AND(OR(WEEKDAY(H$4,2)&gt;5,H$4=Congés),OR(H43="x",H43="S")),H43,IF(I$4=$D43,"x",IF(AND(((I$4-$D43)/VLOOKUP($C43,Opérations[],7,0))=INT(((I$4-$D43)/VLOOKUP($C43,Opérations[],7,0))),$C43&lt;&gt;""),"S",""))),"")</f>
        <v/>
      </c>
      <c r="J43" s="68" t="str">
        <f ca="1">IFERROR(IF(AND(OR(WEEKDAY(I$4,2)&gt;5,I$4=Congés),OR(I43="x",I43="S")),I43,IF(J$4=$D43,"x",IF(AND(((J$4-$D43)/VLOOKUP($C43,Opérations[],7,0))=INT(((J$4-$D43)/VLOOKUP($C43,Opérations[],7,0))),$C43&lt;&gt;""),"S",""))),"")</f>
        <v/>
      </c>
      <c r="K43" s="68" t="str">
        <f ca="1">IFERROR(IF(AND(OR(WEEKDAY(J$4,2)&gt;5,J$4=Congés),OR(J43="x",J43="S")),J43,IF(K$4=$D43,"x",IF(AND(((K$4-$D43)/VLOOKUP($C43,Opérations[],7,0))=INT(((K$4-$D43)/VLOOKUP($C43,Opérations[],7,0))),$C43&lt;&gt;""),"S",""))),"")</f>
        <v/>
      </c>
      <c r="L43" s="68" t="str">
        <f ca="1">IFERROR(IF(AND(OR(WEEKDAY(K$4,2)&gt;5,K$4=Congés),OR(K43="x",K43="S")),K43,IF(L$4=$D43,"x",IF(AND(((L$4-$D43)/VLOOKUP($C43,Opérations[],7,0))=INT(((L$4-$D43)/VLOOKUP($C43,Opérations[],7,0))),$C43&lt;&gt;""),"S",""))),"")</f>
        <v/>
      </c>
      <c r="M43" s="68" t="str">
        <f ca="1">IFERROR(IF(AND(OR(WEEKDAY(L$4,2)&gt;5,L$4=Congés),OR(L43="x",L43="S")),L43,IF(M$4=$D43,"x",IF(AND(((M$4-$D43)/VLOOKUP($C43,Opérations[],7,0))=INT(((M$4-$D43)/VLOOKUP($C43,Opérations[],7,0))),$C43&lt;&gt;""),"S",""))),"")</f>
        <v/>
      </c>
      <c r="N43" s="68" t="str">
        <f ca="1">IFERROR(IF(AND(OR(WEEKDAY(M$4,2)&gt;5,M$4=Congés),OR(M43="x",M43="S")),M43,IF(N$4=$D43,"x",IF(AND(((N$4-$D43)/VLOOKUP($C43,Opérations[],7,0))=INT(((N$4-$D43)/VLOOKUP($C43,Opérations[],7,0))),$C43&lt;&gt;""),"S",""))),"")</f>
        <v/>
      </c>
      <c r="O43" s="68" t="str">
        <f ca="1">IFERROR(IF(AND(OR(WEEKDAY(N$4,2)&gt;5,N$4=Congés),OR(N43="x",N43="S")),N43,IF(O$4=$D43,"x",IF(AND(((O$4-$D43)/VLOOKUP($C43,Opérations[],7,0))=INT(((O$4-$D43)/VLOOKUP($C43,Opérations[],7,0))),$C43&lt;&gt;""),"S",""))),"")</f>
        <v/>
      </c>
      <c r="P43" s="68" t="str">
        <f ca="1">IFERROR(IF(AND(OR(WEEKDAY(O$4,2)&gt;5,O$4=Congés),OR(O43="x",O43="S")),O43,IF(P$4=$D43,"x",IF(AND(((P$4-$D43)/VLOOKUP($C43,Opérations[],7,0))=INT(((P$4-$D43)/VLOOKUP($C43,Opérations[],7,0))),$C43&lt;&gt;""),"S",""))),"")</f>
        <v/>
      </c>
      <c r="Q43" s="68" t="str">
        <f ca="1">IFERROR(IF(AND(OR(WEEKDAY(P$4,2)&gt;5,P$4=Congés),OR(P43="x",P43="S")),P43,IF(Q$4=$D43,"x",IF(AND(((Q$4-$D43)/VLOOKUP($C43,Opérations[],7,0))=INT(((Q$4-$D43)/VLOOKUP($C43,Opérations[],7,0))),$C43&lt;&gt;""),"S",""))),"")</f>
        <v/>
      </c>
      <c r="R43" s="68" t="str">
        <f ca="1">IFERROR(IF(AND(OR(WEEKDAY(Q$4,2)&gt;5,Q$4=Congés),OR(Q43="x",Q43="S")),Q43,IF(R$4=$D43,"x",IF(AND(((R$4-$D43)/VLOOKUP($C43,Opérations[],7,0))=INT(((R$4-$D43)/VLOOKUP($C43,Opérations[],7,0))),$C43&lt;&gt;""),"S",""))),"")</f>
        <v/>
      </c>
      <c r="S43" s="68" t="str">
        <f ca="1">IFERROR(IF(AND(OR(WEEKDAY(R$4,2)&gt;5,R$4=Congés),OR(R43="x",R43="S")),R43,IF(S$4=$D43,"x",IF(AND(((S$4-$D43)/VLOOKUP($C43,Opérations[],7,0))=INT(((S$4-$D43)/VLOOKUP($C43,Opérations[],7,0))),$C43&lt;&gt;""),"S",""))),"")</f>
        <v/>
      </c>
      <c r="T43" s="68" t="str">
        <f ca="1">IFERROR(IF(AND(OR(WEEKDAY(S$4,2)&gt;5,S$4=Congés),OR(S43="x",S43="S")),S43,IF(T$4=$D43,"x",IF(AND(((T$4-$D43)/VLOOKUP($C43,Opérations[],7,0))=INT(((T$4-$D43)/VLOOKUP($C43,Opérations[],7,0))),$C43&lt;&gt;""),"S",""))),"")</f>
        <v/>
      </c>
      <c r="U43" s="68" t="str">
        <f ca="1">IFERROR(IF(AND(OR(WEEKDAY(T$4,2)&gt;5,T$4=Congés),OR(T43="x",T43="S")),T43,IF(U$4=$D43,"x",IF(AND(((U$4-$D43)/VLOOKUP($C43,Opérations[],7,0))=INT(((U$4-$D43)/VLOOKUP($C43,Opérations[],7,0))),$C43&lt;&gt;""),"S",""))),"")</f>
        <v/>
      </c>
      <c r="V43" s="68" t="str">
        <f ca="1">IFERROR(IF(AND(OR(WEEKDAY(U$4,2)&gt;5,U$4=Congés),OR(U43="x",U43="S")),U43,IF(V$4=$D43,"x",IF(AND(((V$4-$D43)/VLOOKUP($C43,Opérations[],7,0))=INT(((V$4-$D43)/VLOOKUP($C43,Opérations[],7,0))),$C43&lt;&gt;""),"S",""))),"")</f>
        <v/>
      </c>
      <c r="W43" s="68" t="str">
        <f ca="1">IFERROR(IF(AND(OR(WEEKDAY(V$4,2)&gt;5,V$4=Congés),OR(V43="x",V43="S")),V43,IF(W$4=$D43,"x",IF(AND(((W$4-$D43)/VLOOKUP($C43,Opérations[],7,0))=INT(((W$4-$D43)/VLOOKUP($C43,Opérations[],7,0))),$C43&lt;&gt;""),"S",""))),"")</f>
        <v/>
      </c>
      <c r="X43" s="68" t="str">
        <f ca="1">IFERROR(IF(AND(OR(WEEKDAY(W$4,2)&gt;5,W$4=Congés),OR(W43="x",W43="S")),W43,IF(X$4=$D43,"x",IF(AND(((X$4-$D43)/VLOOKUP($C43,Opérations[],7,0))=INT(((X$4-$D43)/VLOOKUP($C43,Opérations[],7,0))),$C43&lt;&gt;""),"S",""))),"")</f>
        <v/>
      </c>
      <c r="Y43" s="68" t="str">
        <f ca="1">IFERROR(IF(AND(OR(WEEKDAY(X$4,2)&gt;5,X$4=Congés),OR(X43="x",X43="S")),X43,IF(Y$4=$D43,"x",IF(AND(((Y$4-$D43)/VLOOKUP($C43,Opérations[],7,0))=INT(((Y$4-$D43)/VLOOKUP($C43,Opérations[],7,0))),$C43&lt;&gt;""),"S",""))),"")</f>
        <v/>
      </c>
      <c r="Z43" s="68" t="str">
        <f ca="1">IFERROR(IF(AND(OR(WEEKDAY(Y$4,2)&gt;5,Y$4=Congés),OR(Y43="x",Y43="S")),Y43,IF(Z$4=$D43,"x",IF(AND(((Z$4-$D43)/VLOOKUP($C43,Opérations[],7,0))=INT(((Z$4-$D43)/VLOOKUP($C43,Opérations[],7,0))),$C43&lt;&gt;""),"S",""))),"")</f>
        <v/>
      </c>
      <c r="AA43" s="68" t="str">
        <f ca="1">IFERROR(IF(AND(OR(WEEKDAY(Z$4,2)&gt;5,Z$4=Congés),OR(Z43="x",Z43="S")),Z43,IF(AA$4=$D43,"x",IF(AND(((AA$4-$D43)/VLOOKUP($C43,Opérations[],7,0))=INT(((AA$4-$D43)/VLOOKUP($C43,Opérations[],7,0))),$C43&lt;&gt;""),"S",""))),"")</f>
        <v/>
      </c>
      <c r="AB43" s="68" t="str">
        <f ca="1">IFERROR(IF(AND(OR(WEEKDAY(AA$4,2)&gt;5,AA$4=Congés),OR(AA43="x",AA43="S")),AA43,IF(AB$4=$D43,"x",IF(AND(((AB$4-$D43)/VLOOKUP($C43,Opérations[],7,0))=INT(((AB$4-$D43)/VLOOKUP($C43,Opérations[],7,0))),$C43&lt;&gt;""),"S",""))),"")</f>
        <v/>
      </c>
      <c r="AC43" s="68" t="str">
        <f ca="1">IFERROR(IF(AND(OR(WEEKDAY(AB$4,2)&gt;5,AB$4=Congés),OR(AB43="x",AB43="S")),AB43,IF(AC$4=$D43,"x",IF(AND(((AC$4-$D43)/VLOOKUP($C43,Opérations[],7,0))=INT(((AC$4-$D43)/VLOOKUP($C43,Opérations[],7,0))),$C43&lt;&gt;""),"S",""))),"")</f>
        <v/>
      </c>
      <c r="AD43" s="68" t="str">
        <f ca="1">IFERROR(IF(AND(OR(WEEKDAY(AC$4,2)&gt;5,AC$4=Congés),OR(AC43="x",AC43="S")),AC43,IF(AD$4=$D43,"x",IF(AND(((AD$4-$D43)/VLOOKUP($C43,Opérations[],7,0))=INT(((AD$4-$D43)/VLOOKUP($C43,Opérations[],7,0))),$C43&lt;&gt;""),"S",""))),"")</f>
        <v/>
      </c>
      <c r="AE43" s="68" t="str">
        <f ca="1">IFERROR(IF(AND(OR(WEEKDAY(AD$4,2)&gt;5,AD$4=Congés),OR(AD43="x",AD43="S")),AD43,IF(AE$4=$D43,"x",IF(AND(((AE$4-$D43)/VLOOKUP($C43,Opérations[],7,0))=INT(((AE$4-$D43)/VLOOKUP($C43,Opérations[],7,0))),$C43&lt;&gt;""),"S",""))),"")</f>
        <v/>
      </c>
      <c r="AF43" s="68" t="str">
        <f ca="1">IFERROR(IF(AND(OR(WEEKDAY(AE$4,2)&gt;5,AE$4=Congés),OR(AE43="x",AE43="S")),AE43,IF(AF$4=$D43,"x",IF(AND(((AF$4-$D43)/VLOOKUP($C43,Opérations[],7,0))=INT(((AF$4-$D43)/VLOOKUP($C43,Opérations[],7,0))),$C43&lt;&gt;""),"S",""))),"")</f>
        <v/>
      </c>
      <c r="AG43" s="68" t="str">
        <f ca="1">IFERROR(IF(AND(OR(WEEKDAY(AF$4,2)&gt;5,AF$4=Congés),OR(AF43="x",AF43="S")),AF43,IF(AG$4=$D43,"x",IF(AND(((AG$4-$D43)/VLOOKUP($C43,Opérations[],7,0))=INT(((AG$4-$D43)/VLOOKUP($C43,Opérations[],7,0))),$C43&lt;&gt;""),"S",""))),"")</f>
        <v/>
      </c>
      <c r="AH43" s="68" t="str">
        <f ca="1">IFERROR(IF(AND(OR(WEEKDAY(AG$4,2)&gt;5,AG$4=Congés),OR(AG43="x",AG43="S")),AG43,IF(AH$4=$D43,"x",IF(AND(((AH$4-$D43)/VLOOKUP($C43,Opérations[],7,0))=INT(((AH$4-$D43)/VLOOKUP($C43,Opérations[],7,0))),$C43&lt;&gt;""),"S",""))),"")</f>
        <v/>
      </c>
      <c r="AI43" s="68" t="str">
        <f ca="1">IFERROR(IF(AND(OR(WEEKDAY(AH$4,2)&gt;5,AH$4=Congés),OR(AH43="x",AH43="S")),AH43,IF(AI$4=$D43,"x",IF(AND(((AI$4-$D43)/VLOOKUP($C43,Opérations[],7,0))=INT(((AI$4-$D43)/VLOOKUP($C43,Opérations[],7,0))),$C43&lt;&gt;""),"S",""))),"")</f>
        <v/>
      </c>
      <c r="AJ43" s="68" t="str">
        <f ca="1">IFERROR(IF(AND(OR(WEEKDAY(AI$4,2)&gt;5,AI$4=Congés),OR(AI43="x",AI43="S")),AI43,IF(AJ$4=$D43,"x",IF(AND(((AJ$4-$D43)/VLOOKUP($C43,Opérations[],7,0))=INT(((AJ$4-$D43)/VLOOKUP($C43,Opérations[],7,0))),$C43&lt;&gt;""),"S",""))),"")</f>
        <v/>
      </c>
      <c r="AK43" s="68" t="str">
        <f ca="1">IFERROR(IF(AND(OR(WEEKDAY(AJ$4,2)&gt;5,AJ$4=Congés),OR(AJ43="x",AJ43="S")),AJ43,IF(AK$4=$D43,"x",IF(AND(((AK$4-$D43)/VLOOKUP($C43,Opérations[],7,0))=INT(((AK$4-$D43)/VLOOKUP($C43,Opérations[],7,0))),$C43&lt;&gt;""),"S",""))),"")</f>
        <v/>
      </c>
      <c r="AL43" s="68" t="str">
        <f ca="1">IFERROR(IF(AND(OR(WEEKDAY(AK$4,2)&gt;5,AK$4=Congés),OR(AK43="x",AK43="S")),AK43,IF(AL$4=$D43,"x",IF(AND(((AL$4-$D43)/VLOOKUP($C43,Opérations[],7,0))=INT(((AL$4-$D43)/VLOOKUP($C43,Opérations[],7,0))),$C43&lt;&gt;""),"S",""))),"")</f>
        <v/>
      </c>
      <c r="AM43" s="68" t="str">
        <f ca="1">IFERROR(IF(AND(OR(WEEKDAY(AL$4,2)&gt;5,AL$4=Congés),OR(AL43="x",AL43="S")),AL43,IF(AM$4=$D43,"x",IF(AND(((AM$4-$D43)/VLOOKUP($C43,Opérations[],7,0))=INT(((AM$4-$D43)/VLOOKUP($C43,Opérations[],7,0))),$C43&lt;&gt;""),"S",""))),"")</f>
        <v/>
      </c>
      <c r="AN43" s="68" t="str">
        <f ca="1">IFERROR(IF(AND(OR(WEEKDAY(AM$4,2)&gt;5,AM$4=Congés),OR(AM43="x",AM43="S")),AM43,IF(AN$4=$D43,"x",IF(AND(((AN$4-$D43)/VLOOKUP($C43,Opérations[],7,0))=INT(((AN$4-$D43)/VLOOKUP($C43,Opérations[],7,0))),$C43&lt;&gt;""),"S",""))),"")</f>
        <v/>
      </c>
      <c r="AO43" s="68" t="str">
        <f ca="1">IFERROR(IF(AND(OR(WEEKDAY(AN$4,2)&gt;5,AN$4=Congés),OR(AN43="x",AN43="S")),AN43,IF(AO$4=$D43,"x",IF(AND(((AO$4-$D43)/VLOOKUP($C43,Opérations[],7,0))=INT(((AO$4-$D43)/VLOOKUP($C43,Opérations[],7,0))),$C43&lt;&gt;""),"S",""))),"")</f>
        <v/>
      </c>
      <c r="AP43" s="68" t="str">
        <f ca="1">IFERROR(IF(AND(OR(WEEKDAY(AO$4,2)&gt;5,AO$4=Congés),OR(AO43="x",AO43="S")),AO43,IF(AP$4=$D43,"x",IF(AND(((AP$4-$D43)/VLOOKUP($C43,Opérations[],7,0))=INT(((AP$4-$D43)/VLOOKUP($C43,Opérations[],7,0))),$C43&lt;&gt;""),"S",""))),"")</f>
        <v/>
      </c>
      <c r="AQ43" s="68" t="str">
        <f ca="1">IFERROR(IF(AND(OR(WEEKDAY(AP$4,2)&gt;5,AP$4=Congés),OR(AP43="x",AP43="S")),AP43,IF(AQ$4=$D43,"x",IF(AND(((AQ$4-$D43)/VLOOKUP($C43,Opérations[],7,0))=INT(((AQ$4-$D43)/VLOOKUP($C43,Opérations[],7,0))),$C43&lt;&gt;""),"S",""))),"")</f>
        <v/>
      </c>
      <c r="AR43" s="68" t="str">
        <f ca="1">IFERROR(IF(AND(OR(WEEKDAY(AQ$4,2)&gt;5,AQ$4=Congés),OR(AQ43="x",AQ43="S")),AQ43,IF(AR$4=$D43,"x",IF(AND(((AR$4-$D43)/VLOOKUP($C43,Opérations[],7,0))=INT(((AR$4-$D43)/VLOOKUP($C43,Opérations[],7,0))),$C43&lt;&gt;""),"S",""))),"")</f>
        <v/>
      </c>
      <c r="AS43" s="68" t="str">
        <f ca="1">IFERROR(IF(AND(OR(WEEKDAY(AR$4,2)&gt;5,AR$4=Congés),OR(AR43="x",AR43="S")),AR43,IF(AS$4=$D43,"x",IF(AND(((AS$4-$D43)/VLOOKUP($C43,Opérations[],7,0))=INT(((AS$4-$D43)/VLOOKUP($C43,Opérations[],7,0))),$C43&lt;&gt;""),"S",""))),"")</f>
        <v/>
      </c>
      <c r="AT43" s="68" t="str">
        <f ca="1">IFERROR(IF(AND(OR(WEEKDAY(AS$4,2)&gt;5,AS$4=Congés),OR(AS43="x",AS43="S")),AS43,IF(AT$4=$D43,"x",IF(AND(((AT$4-$D43)/VLOOKUP($C43,Opérations[],7,0))=INT(((AT$4-$D43)/VLOOKUP($C43,Opérations[],7,0))),$C43&lt;&gt;""),"S",""))),"")</f>
        <v/>
      </c>
      <c r="AU43" s="68" t="str">
        <f ca="1">IFERROR(IF(AND(OR(WEEKDAY(AT$4,2)&gt;5,AT$4=Congés),OR(AT43="x",AT43="S")),AT43,IF(AU$4=$D43,"x",IF(AND(((AU$4-$D43)/VLOOKUP($C43,Opérations[],7,0))=INT(((AU$4-$D43)/VLOOKUP($C43,Opérations[],7,0))),$C43&lt;&gt;""),"S",""))),"")</f>
        <v/>
      </c>
      <c r="AV43" s="68" t="str">
        <f ca="1">IFERROR(IF(AND(OR(WEEKDAY(AU$4,2)&gt;5,AU$4=Congés),OR(AU43="x",AU43="S")),AU43,IF(AV$4=$D43,"x",IF(AND(((AV$4-$D43)/VLOOKUP($C43,Opérations[],7,0))=INT(((AV$4-$D43)/VLOOKUP($C43,Opérations[],7,0))),$C43&lt;&gt;""),"S",""))),"")</f>
        <v/>
      </c>
      <c r="AW43" s="68" t="str">
        <f ca="1">IFERROR(IF(AND(OR(WEEKDAY(AV$4,2)&gt;5,AV$4=Congés),OR(AV43="x",AV43="S")),AV43,IF(AW$4=$D43,"x",IF(AND(((AW$4-$D43)/VLOOKUP($C43,Opérations[],7,0))=INT(((AW$4-$D43)/VLOOKUP($C43,Opérations[],7,0))),$C43&lt;&gt;""),"S",""))),"")</f>
        <v/>
      </c>
      <c r="AX43" s="68" t="str">
        <f ca="1">IFERROR(IF(AND(OR(WEEKDAY(AW$4,2)&gt;5,AW$4=Congés),OR(AW43="x",AW43="S")),AW43,IF(AX$4=$D43,"x",IF(AND(((AX$4-$D43)/VLOOKUP($C43,Opérations[],7,0))=INT(((AX$4-$D43)/VLOOKUP($C43,Opérations[],7,0))),$C43&lt;&gt;""),"S",""))),"")</f>
        <v/>
      </c>
      <c r="AY43" s="68" t="str">
        <f ca="1">IFERROR(IF(AND(OR(WEEKDAY(AX$4,2)&gt;5,AX$4=Congés),OR(AX43="x",AX43="S")),AX43,IF(AY$4=$D43,"x",IF(AND(((AY$4-$D43)/VLOOKUP($C43,Opérations[],7,0))=INT(((AY$4-$D43)/VLOOKUP($C43,Opérations[],7,0))),$C43&lt;&gt;""),"S",""))),"")</f>
        <v/>
      </c>
      <c r="AZ43" s="68" t="str">
        <f ca="1">IFERROR(IF(AND(OR(WEEKDAY(AY$4,2)&gt;5,AY$4=Congés),OR(AY43="x",AY43="S")),AY43,IF(AZ$4=$D43,"x",IF(AND(((AZ$4-$D43)/VLOOKUP($C43,Opérations[],7,0))=INT(((AZ$4-$D43)/VLOOKUP($C43,Opérations[],7,0))),$C43&lt;&gt;""),"S",""))),"")</f>
        <v/>
      </c>
      <c r="BA43" s="68" t="str">
        <f ca="1">IFERROR(IF(AND(OR(WEEKDAY(AZ$4,2)&gt;5,AZ$4=Congés),OR(AZ43="x",AZ43="S")),AZ43,IF(BA$4=$D43,"x",IF(AND(((BA$4-$D43)/VLOOKUP($C43,Opérations[],7,0))=INT(((BA$4-$D43)/VLOOKUP($C43,Opérations[],7,0))),$C43&lt;&gt;""),"S",""))),"")</f>
        <v/>
      </c>
      <c r="BB43" s="68" t="str">
        <f ca="1">IFERROR(IF(AND(OR(WEEKDAY(BA$4,2)&gt;5,BA$4=Congés),OR(BA43="x",BA43="S")),BA43,IF(BB$4=$D43,"x",IF(AND(((BB$4-$D43)/VLOOKUP($C43,Opérations[],7,0))=INT(((BB$4-$D43)/VLOOKUP($C43,Opérations[],7,0))),$C43&lt;&gt;""),"S",""))),"")</f>
        <v/>
      </c>
      <c r="BC43" s="68" t="str">
        <f ca="1">IFERROR(IF(AND(OR(WEEKDAY(BB$4,2)&gt;5,BB$4=Congés),OR(BB43="x",BB43="S")),BB43,IF(BC$4=$D43,"x",IF(AND(((BC$4-$D43)/VLOOKUP($C43,Opérations[],7,0))=INT(((BC$4-$D43)/VLOOKUP($C43,Opérations[],7,0))),$C43&lt;&gt;""),"S",""))),"")</f>
        <v/>
      </c>
      <c r="BD43" s="68" t="str">
        <f ca="1">IFERROR(IF(AND(OR(WEEKDAY(BC$4,2)&gt;5,BC$4=Congés),OR(BC43="x",BC43="S")),BC43,IF(BD$4=$D43,"x",IF(AND(((BD$4-$D43)/VLOOKUP($C43,Opérations[],7,0))=INT(((BD$4-$D43)/VLOOKUP($C43,Opérations[],7,0))),$C43&lt;&gt;""),"S",""))),"")</f>
        <v/>
      </c>
    </row>
    <row r="44" spans="3:56" x14ac:dyDescent="0.25">
      <c r="C44" s="28" t="s">
        <v>52</v>
      </c>
      <c r="D44" s="33">
        <f>IF(ISBLANK(C44),"",VLOOKUP(C44,Opérations[],2,0))</f>
        <v>0</v>
      </c>
      <c r="F44" s="33"/>
      <c r="G44" s="68" t="str">
        <f ca="1">IFERROR(IF(AND(OR(WEEKDAY(F$4,2)&gt;5,F$4=Congés),OR(F44="x",F44="S")),F44,IF(G$4=$D44,"x",IF(AND(((G$4-$D44)/VLOOKUP($C44,Opérations[],7,0))=INT(((G$4-$D44)/VLOOKUP($C44,Opérations[],7,0))),$C44&lt;&gt;""),"S",""))),"")</f>
        <v/>
      </c>
      <c r="H44" s="68" t="str">
        <f ca="1">IFERROR(IF(AND(OR(WEEKDAY(G$4,2)&gt;5,G$4=Congés),OR(G44="x",G44="S")),G44,IF(H$4=$D44,"x",IF(AND(((H$4-$D44)/VLOOKUP($C44,Opérations[],7,0))=INT(((H$4-$D44)/VLOOKUP($C44,Opérations[],7,0))),$C44&lt;&gt;""),"S",""))),"")</f>
        <v/>
      </c>
      <c r="I44" s="68" t="str">
        <f ca="1">IFERROR(IF(AND(OR(WEEKDAY(H$4,2)&gt;5,H$4=Congés),OR(H44="x",H44="S")),H44,IF(I$4=$D44,"x",IF(AND(((I$4-$D44)/VLOOKUP($C44,Opérations[],7,0))=INT(((I$4-$D44)/VLOOKUP($C44,Opérations[],7,0))),$C44&lt;&gt;""),"S",""))),"")</f>
        <v/>
      </c>
      <c r="J44" s="68" t="str">
        <f ca="1">IFERROR(IF(AND(OR(WEEKDAY(I$4,2)&gt;5,I$4=Congés),OR(I44="x",I44="S")),I44,IF(J$4=$D44,"x",IF(AND(((J$4-$D44)/VLOOKUP($C44,Opérations[],7,0))=INT(((J$4-$D44)/VLOOKUP($C44,Opérations[],7,0))),$C44&lt;&gt;""),"S",""))),"")</f>
        <v/>
      </c>
      <c r="K44" s="68" t="str">
        <f ca="1">IFERROR(IF(AND(OR(WEEKDAY(J$4,2)&gt;5,J$4=Congés),OR(J44="x",J44="S")),J44,IF(K$4=$D44,"x",IF(AND(((K$4-$D44)/VLOOKUP($C44,Opérations[],7,0))=INT(((K$4-$D44)/VLOOKUP($C44,Opérations[],7,0))),$C44&lt;&gt;""),"S",""))),"")</f>
        <v/>
      </c>
      <c r="L44" s="68" t="str">
        <f ca="1">IFERROR(IF(AND(OR(WEEKDAY(K$4,2)&gt;5,K$4=Congés),OR(K44="x",K44="S")),K44,IF(L$4=$D44,"x",IF(AND(((L$4-$D44)/VLOOKUP($C44,Opérations[],7,0))=INT(((L$4-$D44)/VLOOKUP($C44,Opérations[],7,0))),$C44&lt;&gt;""),"S",""))),"")</f>
        <v/>
      </c>
      <c r="M44" s="68" t="str">
        <f ca="1">IFERROR(IF(AND(OR(WEEKDAY(L$4,2)&gt;5,L$4=Congés),OR(L44="x",L44="S")),L44,IF(M$4=$D44,"x",IF(AND(((M$4-$D44)/VLOOKUP($C44,Opérations[],7,0))=INT(((M$4-$D44)/VLOOKUP($C44,Opérations[],7,0))),$C44&lt;&gt;""),"S",""))),"")</f>
        <v/>
      </c>
      <c r="N44" s="68" t="str">
        <f ca="1">IFERROR(IF(AND(OR(WEEKDAY(M$4,2)&gt;5,M$4=Congés),OR(M44="x",M44="S")),M44,IF(N$4=$D44,"x",IF(AND(((N$4-$D44)/VLOOKUP($C44,Opérations[],7,0))=INT(((N$4-$D44)/VLOOKUP($C44,Opérations[],7,0))),$C44&lt;&gt;""),"S",""))),"")</f>
        <v/>
      </c>
      <c r="O44" s="68" t="str">
        <f ca="1">IFERROR(IF(AND(OR(WEEKDAY(N$4,2)&gt;5,N$4=Congés),OR(N44="x",N44="S")),N44,IF(O$4=$D44,"x",IF(AND(((O$4-$D44)/VLOOKUP($C44,Opérations[],7,0))=INT(((O$4-$D44)/VLOOKUP($C44,Opérations[],7,0))),$C44&lt;&gt;""),"S",""))),"")</f>
        <v/>
      </c>
      <c r="P44" s="68" t="str">
        <f ca="1">IFERROR(IF(AND(OR(WEEKDAY(O$4,2)&gt;5,O$4=Congés),OR(O44="x",O44="S")),O44,IF(P$4=$D44,"x",IF(AND(((P$4-$D44)/VLOOKUP($C44,Opérations[],7,0))=INT(((P$4-$D44)/VLOOKUP($C44,Opérations[],7,0))),$C44&lt;&gt;""),"S",""))),"")</f>
        <v/>
      </c>
      <c r="Q44" s="68" t="str">
        <f ca="1">IFERROR(IF(AND(OR(WEEKDAY(P$4,2)&gt;5,P$4=Congés),OR(P44="x",P44="S")),P44,IF(Q$4=$D44,"x",IF(AND(((Q$4-$D44)/VLOOKUP($C44,Opérations[],7,0))=INT(((Q$4-$D44)/VLOOKUP($C44,Opérations[],7,0))),$C44&lt;&gt;""),"S",""))),"")</f>
        <v/>
      </c>
      <c r="R44" s="68" t="str">
        <f ca="1">IFERROR(IF(AND(OR(WEEKDAY(Q$4,2)&gt;5,Q$4=Congés),OR(Q44="x",Q44="S")),Q44,IF(R$4=$D44,"x",IF(AND(((R$4-$D44)/VLOOKUP($C44,Opérations[],7,0))=INT(((R$4-$D44)/VLOOKUP($C44,Opérations[],7,0))),$C44&lt;&gt;""),"S",""))),"")</f>
        <v/>
      </c>
      <c r="S44" s="68" t="str">
        <f ca="1">IFERROR(IF(AND(OR(WEEKDAY(R$4,2)&gt;5,R$4=Congés),OR(R44="x",R44="S")),R44,IF(S$4=$D44,"x",IF(AND(((S$4-$D44)/VLOOKUP($C44,Opérations[],7,0))=INT(((S$4-$D44)/VLOOKUP($C44,Opérations[],7,0))),$C44&lt;&gt;""),"S",""))),"")</f>
        <v/>
      </c>
      <c r="T44" s="68" t="str">
        <f ca="1">IFERROR(IF(AND(OR(WEEKDAY(S$4,2)&gt;5,S$4=Congés),OR(S44="x",S44="S")),S44,IF(T$4=$D44,"x",IF(AND(((T$4-$D44)/VLOOKUP($C44,Opérations[],7,0))=INT(((T$4-$D44)/VLOOKUP($C44,Opérations[],7,0))),$C44&lt;&gt;""),"S",""))),"")</f>
        <v/>
      </c>
      <c r="U44" s="68" t="str">
        <f ca="1">IFERROR(IF(AND(OR(WEEKDAY(T$4,2)&gt;5,T$4=Congés),OR(T44="x",T44="S")),T44,IF(U$4=$D44,"x",IF(AND(((U$4-$D44)/VLOOKUP($C44,Opérations[],7,0))=INT(((U$4-$D44)/VLOOKUP($C44,Opérations[],7,0))),$C44&lt;&gt;""),"S",""))),"")</f>
        <v/>
      </c>
      <c r="V44" s="68" t="str">
        <f ca="1">IFERROR(IF(AND(OR(WEEKDAY(U$4,2)&gt;5,U$4=Congés),OR(U44="x",U44="S")),U44,IF(V$4=$D44,"x",IF(AND(((V$4-$D44)/VLOOKUP($C44,Opérations[],7,0))=INT(((V$4-$D44)/VLOOKUP($C44,Opérations[],7,0))),$C44&lt;&gt;""),"S",""))),"")</f>
        <v/>
      </c>
      <c r="W44" s="68" t="str">
        <f ca="1">IFERROR(IF(AND(OR(WEEKDAY(V$4,2)&gt;5,V$4=Congés),OR(V44="x",V44="S")),V44,IF(W$4=$D44,"x",IF(AND(((W$4-$D44)/VLOOKUP($C44,Opérations[],7,0))=INT(((W$4-$D44)/VLOOKUP($C44,Opérations[],7,0))),$C44&lt;&gt;""),"S",""))),"")</f>
        <v/>
      </c>
      <c r="X44" s="68" t="str">
        <f ca="1">IFERROR(IF(AND(OR(WEEKDAY(W$4,2)&gt;5,W$4=Congés),OR(W44="x",W44="S")),W44,IF(X$4=$D44,"x",IF(AND(((X$4-$D44)/VLOOKUP($C44,Opérations[],7,0))=INT(((X$4-$D44)/VLOOKUP($C44,Opérations[],7,0))),$C44&lt;&gt;""),"S",""))),"")</f>
        <v/>
      </c>
      <c r="Y44" s="68" t="str">
        <f ca="1">IFERROR(IF(AND(OR(WEEKDAY(X$4,2)&gt;5,X$4=Congés),OR(X44="x",X44="S")),X44,IF(Y$4=$D44,"x",IF(AND(((Y$4-$D44)/VLOOKUP($C44,Opérations[],7,0))=INT(((Y$4-$D44)/VLOOKUP($C44,Opérations[],7,0))),$C44&lt;&gt;""),"S",""))),"")</f>
        <v/>
      </c>
      <c r="Z44" s="68" t="str">
        <f ca="1">IFERROR(IF(AND(OR(WEEKDAY(Y$4,2)&gt;5,Y$4=Congés),OR(Y44="x",Y44="S")),Y44,IF(Z$4=$D44,"x",IF(AND(((Z$4-$D44)/VLOOKUP($C44,Opérations[],7,0))=INT(((Z$4-$D44)/VLOOKUP($C44,Opérations[],7,0))),$C44&lt;&gt;""),"S",""))),"")</f>
        <v/>
      </c>
      <c r="AA44" s="68" t="str">
        <f ca="1">IFERROR(IF(AND(OR(WEEKDAY(Z$4,2)&gt;5,Z$4=Congés),OR(Z44="x",Z44="S")),Z44,IF(AA$4=$D44,"x",IF(AND(((AA$4-$D44)/VLOOKUP($C44,Opérations[],7,0))=INT(((AA$4-$D44)/VLOOKUP($C44,Opérations[],7,0))),$C44&lt;&gt;""),"S",""))),"")</f>
        <v/>
      </c>
      <c r="AB44" s="68" t="str">
        <f ca="1">IFERROR(IF(AND(OR(WEEKDAY(AA$4,2)&gt;5,AA$4=Congés),OR(AA44="x",AA44="S")),AA44,IF(AB$4=$D44,"x",IF(AND(((AB$4-$D44)/VLOOKUP($C44,Opérations[],7,0))=INT(((AB$4-$D44)/VLOOKUP($C44,Opérations[],7,0))),$C44&lt;&gt;""),"S",""))),"")</f>
        <v/>
      </c>
      <c r="AC44" s="68" t="str">
        <f ca="1">IFERROR(IF(AND(OR(WEEKDAY(AB$4,2)&gt;5,AB$4=Congés),OR(AB44="x",AB44="S")),AB44,IF(AC$4=$D44,"x",IF(AND(((AC$4-$D44)/VLOOKUP($C44,Opérations[],7,0))=INT(((AC$4-$D44)/VLOOKUP($C44,Opérations[],7,0))),$C44&lt;&gt;""),"S",""))),"")</f>
        <v/>
      </c>
      <c r="AD44" s="68" t="str">
        <f ca="1">IFERROR(IF(AND(OR(WEEKDAY(AC$4,2)&gt;5,AC$4=Congés),OR(AC44="x",AC44="S")),AC44,IF(AD$4=$D44,"x",IF(AND(((AD$4-$D44)/VLOOKUP($C44,Opérations[],7,0))=INT(((AD$4-$D44)/VLOOKUP($C44,Opérations[],7,0))),$C44&lt;&gt;""),"S",""))),"")</f>
        <v/>
      </c>
      <c r="AE44" s="68" t="str">
        <f ca="1">IFERROR(IF(AND(OR(WEEKDAY(AD$4,2)&gt;5,AD$4=Congés),OR(AD44="x",AD44="S")),AD44,IF(AE$4=$D44,"x",IF(AND(((AE$4-$D44)/VLOOKUP($C44,Opérations[],7,0))=INT(((AE$4-$D44)/VLOOKUP($C44,Opérations[],7,0))),$C44&lt;&gt;""),"S",""))),"")</f>
        <v/>
      </c>
      <c r="AF44" s="68" t="str">
        <f ca="1">IFERROR(IF(AND(OR(WEEKDAY(AE$4,2)&gt;5,AE$4=Congés),OR(AE44="x",AE44="S")),AE44,IF(AF$4=$D44,"x",IF(AND(((AF$4-$D44)/VLOOKUP($C44,Opérations[],7,0))=INT(((AF$4-$D44)/VLOOKUP($C44,Opérations[],7,0))),$C44&lt;&gt;""),"S",""))),"")</f>
        <v/>
      </c>
      <c r="AG44" s="68" t="str">
        <f ca="1">IFERROR(IF(AND(OR(WEEKDAY(AF$4,2)&gt;5,AF$4=Congés),OR(AF44="x",AF44="S")),AF44,IF(AG$4=$D44,"x",IF(AND(((AG$4-$D44)/VLOOKUP($C44,Opérations[],7,0))=INT(((AG$4-$D44)/VLOOKUP($C44,Opérations[],7,0))),$C44&lt;&gt;""),"S",""))),"")</f>
        <v/>
      </c>
      <c r="AH44" s="68" t="str">
        <f ca="1">IFERROR(IF(AND(OR(WEEKDAY(AG$4,2)&gt;5,AG$4=Congés),OR(AG44="x",AG44="S")),AG44,IF(AH$4=$D44,"x",IF(AND(((AH$4-$D44)/VLOOKUP($C44,Opérations[],7,0))=INT(((AH$4-$D44)/VLOOKUP($C44,Opérations[],7,0))),$C44&lt;&gt;""),"S",""))),"")</f>
        <v/>
      </c>
      <c r="AI44" s="68" t="str">
        <f ca="1">IFERROR(IF(AND(OR(WEEKDAY(AH$4,2)&gt;5,AH$4=Congés),OR(AH44="x",AH44="S")),AH44,IF(AI$4=$D44,"x",IF(AND(((AI$4-$D44)/VLOOKUP($C44,Opérations[],7,0))=INT(((AI$4-$D44)/VLOOKUP($C44,Opérations[],7,0))),$C44&lt;&gt;""),"S",""))),"")</f>
        <v/>
      </c>
      <c r="AJ44" s="68" t="str">
        <f ca="1">IFERROR(IF(AND(OR(WEEKDAY(AI$4,2)&gt;5,AI$4=Congés),OR(AI44="x",AI44="S")),AI44,IF(AJ$4=$D44,"x",IF(AND(((AJ$4-$D44)/VLOOKUP($C44,Opérations[],7,0))=INT(((AJ$4-$D44)/VLOOKUP($C44,Opérations[],7,0))),$C44&lt;&gt;""),"S",""))),"")</f>
        <v/>
      </c>
      <c r="AK44" s="68" t="str">
        <f ca="1">IFERROR(IF(AND(OR(WEEKDAY(AJ$4,2)&gt;5,AJ$4=Congés),OR(AJ44="x",AJ44="S")),AJ44,IF(AK$4=$D44,"x",IF(AND(((AK$4-$D44)/VLOOKUP($C44,Opérations[],7,0))=INT(((AK$4-$D44)/VLOOKUP($C44,Opérations[],7,0))),$C44&lt;&gt;""),"S",""))),"")</f>
        <v/>
      </c>
      <c r="AL44" s="68" t="str">
        <f ca="1">IFERROR(IF(AND(OR(WEEKDAY(AK$4,2)&gt;5,AK$4=Congés),OR(AK44="x",AK44="S")),AK44,IF(AL$4=$D44,"x",IF(AND(((AL$4-$D44)/VLOOKUP($C44,Opérations[],7,0))=INT(((AL$4-$D44)/VLOOKUP($C44,Opérations[],7,0))),$C44&lt;&gt;""),"S",""))),"")</f>
        <v/>
      </c>
      <c r="AM44" s="68" t="str">
        <f ca="1">IFERROR(IF(AND(OR(WEEKDAY(AL$4,2)&gt;5,AL$4=Congés),OR(AL44="x",AL44="S")),AL44,IF(AM$4=$D44,"x",IF(AND(((AM$4-$D44)/VLOOKUP($C44,Opérations[],7,0))=INT(((AM$4-$D44)/VLOOKUP($C44,Opérations[],7,0))),$C44&lt;&gt;""),"S",""))),"")</f>
        <v/>
      </c>
      <c r="AN44" s="68" t="str">
        <f ca="1">IFERROR(IF(AND(OR(WEEKDAY(AM$4,2)&gt;5,AM$4=Congés),OR(AM44="x",AM44="S")),AM44,IF(AN$4=$D44,"x",IF(AND(((AN$4-$D44)/VLOOKUP($C44,Opérations[],7,0))=INT(((AN$4-$D44)/VLOOKUP($C44,Opérations[],7,0))),$C44&lt;&gt;""),"S",""))),"")</f>
        <v/>
      </c>
      <c r="AO44" s="68" t="str">
        <f ca="1">IFERROR(IF(AND(OR(WEEKDAY(AN$4,2)&gt;5,AN$4=Congés),OR(AN44="x",AN44="S")),AN44,IF(AO$4=$D44,"x",IF(AND(((AO$4-$D44)/VLOOKUP($C44,Opérations[],7,0))=INT(((AO$4-$D44)/VLOOKUP($C44,Opérations[],7,0))),$C44&lt;&gt;""),"S",""))),"")</f>
        <v/>
      </c>
      <c r="AP44" s="68" t="str">
        <f ca="1">IFERROR(IF(AND(OR(WEEKDAY(AO$4,2)&gt;5,AO$4=Congés),OR(AO44="x",AO44="S")),AO44,IF(AP$4=$D44,"x",IF(AND(((AP$4-$D44)/VLOOKUP($C44,Opérations[],7,0))=INT(((AP$4-$D44)/VLOOKUP($C44,Opérations[],7,0))),$C44&lt;&gt;""),"S",""))),"")</f>
        <v/>
      </c>
      <c r="AQ44" s="68" t="str">
        <f ca="1">IFERROR(IF(AND(OR(WEEKDAY(AP$4,2)&gt;5,AP$4=Congés),OR(AP44="x",AP44="S")),AP44,IF(AQ$4=$D44,"x",IF(AND(((AQ$4-$D44)/VLOOKUP($C44,Opérations[],7,0))=INT(((AQ$4-$D44)/VLOOKUP($C44,Opérations[],7,0))),$C44&lt;&gt;""),"S",""))),"")</f>
        <v/>
      </c>
      <c r="AR44" s="68" t="str">
        <f ca="1">IFERROR(IF(AND(OR(WEEKDAY(AQ$4,2)&gt;5,AQ$4=Congés),OR(AQ44="x",AQ44="S")),AQ44,IF(AR$4=$D44,"x",IF(AND(((AR$4-$D44)/VLOOKUP($C44,Opérations[],7,0))=INT(((AR$4-$D44)/VLOOKUP($C44,Opérations[],7,0))),$C44&lt;&gt;""),"S",""))),"")</f>
        <v/>
      </c>
      <c r="AS44" s="68" t="str">
        <f ca="1">IFERROR(IF(AND(OR(WEEKDAY(AR$4,2)&gt;5,AR$4=Congés),OR(AR44="x",AR44="S")),AR44,IF(AS$4=$D44,"x",IF(AND(((AS$4-$D44)/VLOOKUP($C44,Opérations[],7,0))=INT(((AS$4-$D44)/VLOOKUP($C44,Opérations[],7,0))),$C44&lt;&gt;""),"S",""))),"")</f>
        <v/>
      </c>
      <c r="AT44" s="68" t="str">
        <f ca="1">IFERROR(IF(AND(OR(WEEKDAY(AS$4,2)&gt;5,AS$4=Congés),OR(AS44="x",AS44="S")),AS44,IF(AT$4=$D44,"x",IF(AND(((AT$4-$D44)/VLOOKUP($C44,Opérations[],7,0))=INT(((AT$4-$D44)/VLOOKUP($C44,Opérations[],7,0))),$C44&lt;&gt;""),"S",""))),"")</f>
        <v/>
      </c>
      <c r="AU44" s="68" t="str">
        <f ca="1">IFERROR(IF(AND(OR(WEEKDAY(AT$4,2)&gt;5,AT$4=Congés),OR(AT44="x",AT44="S")),AT44,IF(AU$4=$D44,"x",IF(AND(((AU$4-$D44)/VLOOKUP($C44,Opérations[],7,0))=INT(((AU$4-$D44)/VLOOKUP($C44,Opérations[],7,0))),$C44&lt;&gt;""),"S",""))),"")</f>
        <v/>
      </c>
      <c r="AV44" s="68" t="str">
        <f ca="1">IFERROR(IF(AND(OR(WEEKDAY(AU$4,2)&gt;5,AU$4=Congés),OR(AU44="x",AU44="S")),AU44,IF(AV$4=$D44,"x",IF(AND(((AV$4-$D44)/VLOOKUP($C44,Opérations[],7,0))=INT(((AV$4-$D44)/VLOOKUP($C44,Opérations[],7,0))),$C44&lt;&gt;""),"S",""))),"")</f>
        <v/>
      </c>
      <c r="AW44" s="68" t="str">
        <f ca="1">IFERROR(IF(AND(OR(WEEKDAY(AV$4,2)&gt;5,AV$4=Congés),OR(AV44="x",AV44="S")),AV44,IF(AW$4=$D44,"x",IF(AND(((AW$4-$D44)/VLOOKUP($C44,Opérations[],7,0))=INT(((AW$4-$D44)/VLOOKUP($C44,Opérations[],7,0))),$C44&lt;&gt;""),"S",""))),"")</f>
        <v/>
      </c>
      <c r="AX44" s="68" t="str">
        <f ca="1">IFERROR(IF(AND(OR(WEEKDAY(AW$4,2)&gt;5,AW$4=Congés),OR(AW44="x",AW44="S")),AW44,IF(AX$4=$D44,"x",IF(AND(((AX$4-$D44)/VLOOKUP($C44,Opérations[],7,0))=INT(((AX$4-$D44)/VLOOKUP($C44,Opérations[],7,0))),$C44&lt;&gt;""),"S",""))),"")</f>
        <v/>
      </c>
      <c r="AY44" s="68" t="str">
        <f ca="1">IFERROR(IF(AND(OR(WEEKDAY(AX$4,2)&gt;5,AX$4=Congés),OR(AX44="x",AX44="S")),AX44,IF(AY$4=$D44,"x",IF(AND(((AY$4-$D44)/VLOOKUP($C44,Opérations[],7,0))=INT(((AY$4-$D44)/VLOOKUP($C44,Opérations[],7,0))),$C44&lt;&gt;""),"S",""))),"")</f>
        <v/>
      </c>
      <c r="AZ44" s="68" t="str">
        <f ca="1">IFERROR(IF(AND(OR(WEEKDAY(AY$4,2)&gt;5,AY$4=Congés),OR(AY44="x",AY44="S")),AY44,IF(AZ$4=$D44,"x",IF(AND(((AZ$4-$D44)/VLOOKUP($C44,Opérations[],7,0))=INT(((AZ$4-$D44)/VLOOKUP($C44,Opérations[],7,0))),$C44&lt;&gt;""),"S",""))),"")</f>
        <v/>
      </c>
      <c r="BA44" s="68" t="str">
        <f ca="1">IFERROR(IF(AND(OR(WEEKDAY(AZ$4,2)&gt;5,AZ$4=Congés),OR(AZ44="x",AZ44="S")),AZ44,IF(BA$4=$D44,"x",IF(AND(((BA$4-$D44)/VLOOKUP($C44,Opérations[],7,0))=INT(((BA$4-$D44)/VLOOKUP($C44,Opérations[],7,0))),$C44&lt;&gt;""),"S",""))),"")</f>
        <v/>
      </c>
      <c r="BB44" s="68" t="str">
        <f ca="1">IFERROR(IF(AND(OR(WEEKDAY(BA$4,2)&gt;5,BA$4=Congés),OR(BA44="x",BA44="S")),BA44,IF(BB$4=$D44,"x",IF(AND(((BB$4-$D44)/VLOOKUP($C44,Opérations[],7,0))=INT(((BB$4-$D44)/VLOOKUP($C44,Opérations[],7,0))),$C44&lt;&gt;""),"S",""))),"")</f>
        <v/>
      </c>
      <c r="BC44" s="68" t="str">
        <f ca="1">IFERROR(IF(AND(OR(WEEKDAY(BB$4,2)&gt;5,BB$4=Congés),OR(BB44="x",BB44="S")),BB44,IF(BC$4=$D44,"x",IF(AND(((BC$4-$D44)/VLOOKUP($C44,Opérations[],7,0))=INT(((BC$4-$D44)/VLOOKUP($C44,Opérations[],7,0))),$C44&lt;&gt;""),"S",""))),"")</f>
        <v/>
      </c>
      <c r="BD44" s="68" t="str">
        <f ca="1">IFERROR(IF(AND(OR(WEEKDAY(BC$4,2)&gt;5,BC$4=Congés),OR(BC44="x",BC44="S")),BC44,IF(BD$4=$D44,"x",IF(AND(((BD$4-$D44)/VLOOKUP($C44,Opérations[],7,0))=INT(((BD$4-$D44)/VLOOKUP($C44,Opérations[],7,0))),$C44&lt;&gt;""),"S",""))),"")</f>
        <v/>
      </c>
    </row>
    <row r="45" spans="3:56" x14ac:dyDescent="0.25">
      <c r="C45" s="58" t="s">
        <v>64</v>
      </c>
      <c r="D45" s="33">
        <f>IF(ISBLANK(C45),"",VLOOKUP(C45,Opérations[],2,0))</f>
        <v>0</v>
      </c>
      <c r="F45" s="33"/>
      <c r="G45" s="68" t="str">
        <f ca="1">IFERROR(IF(AND(OR(WEEKDAY(F$4,2)&gt;5,F$4=Congés),OR(F45="x",F45="S")),F45,IF(G$4=$D45,"x",IF(AND(((G$4-$D45)/VLOOKUP($C45,Opérations[],7,0))=INT(((G$4-$D45)/VLOOKUP($C45,Opérations[],7,0))),$C45&lt;&gt;""),"S",""))),"")</f>
        <v/>
      </c>
      <c r="H45" s="68" t="str">
        <f ca="1">IFERROR(IF(AND(OR(WEEKDAY(G$4,2)&gt;5,G$4=Congés),OR(G45="x",G45="S")),G45,IF(H$4=$D45,"x",IF(AND(((H$4-$D45)/VLOOKUP($C45,Opérations[],7,0))=INT(((H$4-$D45)/VLOOKUP($C45,Opérations[],7,0))),$C45&lt;&gt;""),"S",""))),"")</f>
        <v/>
      </c>
      <c r="I45" s="68" t="str">
        <f ca="1">IFERROR(IF(AND(OR(WEEKDAY(H$4,2)&gt;5,H$4=Congés),OR(H45="x",H45="S")),H45,IF(I$4=$D45,"x",IF(AND(((I$4-$D45)/VLOOKUP($C45,Opérations[],7,0))=INT(((I$4-$D45)/VLOOKUP($C45,Opérations[],7,0))),$C45&lt;&gt;""),"S",""))),"")</f>
        <v/>
      </c>
      <c r="J45" s="68" t="str">
        <f ca="1">IFERROR(IF(AND(OR(WEEKDAY(I$4,2)&gt;5,I$4=Congés),OR(I45="x",I45="S")),I45,IF(J$4=$D45,"x",IF(AND(((J$4-$D45)/VLOOKUP($C45,Opérations[],7,0))=INT(((J$4-$D45)/VLOOKUP($C45,Opérations[],7,0))),$C45&lt;&gt;""),"S",""))),"")</f>
        <v/>
      </c>
      <c r="K45" s="68" t="str">
        <f ca="1">IFERROR(IF(AND(OR(WEEKDAY(J$4,2)&gt;5,J$4=Congés),OR(J45="x",J45="S")),J45,IF(K$4=$D45,"x",IF(AND(((K$4-$D45)/VLOOKUP($C45,Opérations[],7,0))=INT(((K$4-$D45)/VLOOKUP($C45,Opérations[],7,0))),$C45&lt;&gt;""),"S",""))),"")</f>
        <v/>
      </c>
      <c r="L45" s="68" t="str">
        <f ca="1">IFERROR(IF(AND(OR(WEEKDAY(K$4,2)&gt;5,K$4=Congés),OR(K45="x",K45="S")),K45,IF(L$4=$D45,"x",IF(AND(((L$4-$D45)/VLOOKUP($C45,Opérations[],7,0))=INT(((L$4-$D45)/VLOOKUP($C45,Opérations[],7,0))),$C45&lt;&gt;""),"S",""))),"")</f>
        <v/>
      </c>
      <c r="M45" s="68" t="str">
        <f ca="1">IFERROR(IF(AND(OR(WEEKDAY(L$4,2)&gt;5,L$4=Congés),OR(L45="x",L45="S")),L45,IF(M$4=$D45,"x",IF(AND(((M$4-$D45)/VLOOKUP($C45,Opérations[],7,0))=INT(((M$4-$D45)/VLOOKUP($C45,Opérations[],7,0))),$C45&lt;&gt;""),"S",""))),"")</f>
        <v/>
      </c>
      <c r="N45" s="68" t="str">
        <f ca="1">IFERROR(IF(AND(OR(WEEKDAY(M$4,2)&gt;5,M$4=Congés),OR(M45="x",M45="S")),M45,IF(N$4=$D45,"x",IF(AND(((N$4-$D45)/VLOOKUP($C45,Opérations[],7,0))=INT(((N$4-$D45)/VLOOKUP($C45,Opérations[],7,0))),$C45&lt;&gt;""),"S",""))),"")</f>
        <v/>
      </c>
      <c r="O45" s="68" t="str">
        <f ca="1">IFERROR(IF(AND(OR(WEEKDAY(N$4,2)&gt;5,N$4=Congés),OR(N45="x",N45="S")),N45,IF(O$4=$D45,"x",IF(AND(((O$4-$D45)/VLOOKUP($C45,Opérations[],7,0))=INT(((O$4-$D45)/VLOOKUP($C45,Opérations[],7,0))),$C45&lt;&gt;""),"S",""))),"")</f>
        <v/>
      </c>
      <c r="P45" s="68" t="str">
        <f ca="1">IFERROR(IF(AND(OR(WEEKDAY(O$4,2)&gt;5,O$4=Congés),OR(O45="x",O45="S")),O45,IF(P$4=$D45,"x",IF(AND(((P$4-$D45)/VLOOKUP($C45,Opérations[],7,0))=INT(((P$4-$D45)/VLOOKUP($C45,Opérations[],7,0))),$C45&lt;&gt;""),"S",""))),"")</f>
        <v/>
      </c>
      <c r="Q45" s="68" t="str">
        <f ca="1">IFERROR(IF(AND(OR(WEEKDAY(P$4,2)&gt;5,P$4=Congés),OR(P45="x",P45="S")),P45,IF(Q$4=$D45,"x",IF(AND(((Q$4-$D45)/VLOOKUP($C45,Opérations[],7,0))=INT(((Q$4-$D45)/VLOOKUP($C45,Opérations[],7,0))),$C45&lt;&gt;""),"S",""))),"")</f>
        <v/>
      </c>
      <c r="R45" s="68" t="str">
        <f ca="1">IFERROR(IF(AND(OR(WEEKDAY(Q$4,2)&gt;5,Q$4=Congés),OR(Q45="x",Q45="S")),Q45,IF(R$4=$D45,"x",IF(AND(((R$4-$D45)/VLOOKUP($C45,Opérations[],7,0))=INT(((R$4-$D45)/VLOOKUP($C45,Opérations[],7,0))),$C45&lt;&gt;""),"S",""))),"")</f>
        <v/>
      </c>
      <c r="S45" s="68" t="str">
        <f ca="1">IFERROR(IF(AND(OR(WEEKDAY(R$4,2)&gt;5,R$4=Congés),OR(R45="x",R45="S")),R45,IF(S$4=$D45,"x",IF(AND(((S$4-$D45)/VLOOKUP($C45,Opérations[],7,0))=INT(((S$4-$D45)/VLOOKUP($C45,Opérations[],7,0))),$C45&lt;&gt;""),"S",""))),"")</f>
        <v/>
      </c>
      <c r="T45" s="68" t="str">
        <f ca="1">IFERROR(IF(AND(OR(WEEKDAY(S$4,2)&gt;5,S$4=Congés),OR(S45="x",S45="S")),S45,IF(T$4=$D45,"x",IF(AND(((T$4-$D45)/VLOOKUP($C45,Opérations[],7,0))=INT(((T$4-$D45)/VLOOKUP($C45,Opérations[],7,0))),$C45&lt;&gt;""),"S",""))),"")</f>
        <v/>
      </c>
      <c r="U45" s="68" t="str">
        <f ca="1">IFERROR(IF(AND(OR(WEEKDAY(T$4,2)&gt;5,T$4=Congés),OR(T45="x",T45="S")),T45,IF(U$4=$D45,"x",IF(AND(((U$4-$D45)/VLOOKUP($C45,Opérations[],7,0))=INT(((U$4-$D45)/VLOOKUP($C45,Opérations[],7,0))),$C45&lt;&gt;""),"S",""))),"")</f>
        <v/>
      </c>
      <c r="V45" s="68" t="str">
        <f ca="1">IFERROR(IF(AND(OR(WEEKDAY(U$4,2)&gt;5,U$4=Congés),OR(U45="x",U45="S")),U45,IF(V$4=$D45,"x",IF(AND(((V$4-$D45)/VLOOKUP($C45,Opérations[],7,0))=INT(((V$4-$D45)/VLOOKUP($C45,Opérations[],7,0))),$C45&lt;&gt;""),"S",""))),"")</f>
        <v/>
      </c>
      <c r="W45" s="68" t="str">
        <f ca="1">IFERROR(IF(AND(OR(WEEKDAY(V$4,2)&gt;5,V$4=Congés),OR(V45="x",V45="S")),V45,IF(W$4=$D45,"x",IF(AND(((W$4-$D45)/VLOOKUP($C45,Opérations[],7,0))=INT(((W$4-$D45)/VLOOKUP($C45,Opérations[],7,0))),$C45&lt;&gt;""),"S",""))),"")</f>
        <v/>
      </c>
      <c r="X45" s="68" t="str">
        <f ca="1">IFERROR(IF(AND(OR(WEEKDAY(W$4,2)&gt;5,W$4=Congés),OR(W45="x",W45="S")),W45,IF(X$4=$D45,"x",IF(AND(((X$4-$D45)/VLOOKUP($C45,Opérations[],7,0))=INT(((X$4-$D45)/VLOOKUP($C45,Opérations[],7,0))),$C45&lt;&gt;""),"S",""))),"")</f>
        <v/>
      </c>
      <c r="Y45" s="68" t="str">
        <f ca="1">IFERROR(IF(AND(OR(WEEKDAY(X$4,2)&gt;5,X$4=Congés),OR(X45="x",X45="S")),X45,IF(Y$4=$D45,"x",IF(AND(((Y$4-$D45)/VLOOKUP($C45,Opérations[],7,0))=INT(((Y$4-$D45)/VLOOKUP($C45,Opérations[],7,0))),$C45&lt;&gt;""),"S",""))),"")</f>
        <v/>
      </c>
      <c r="Z45" s="68" t="str">
        <f ca="1">IFERROR(IF(AND(OR(WEEKDAY(Y$4,2)&gt;5,Y$4=Congés),OR(Y45="x",Y45="S")),Y45,IF(Z$4=$D45,"x",IF(AND(((Z$4-$D45)/VLOOKUP($C45,Opérations[],7,0))=INT(((Z$4-$D45)/VLOOKUP($C45,Opérations[],7,0))),$C45&lt;&gt;""),"S",""))),"")</f>
        <v/>
      </c>
      <c r="AA45" s="68" t="str">
        <f ca="1">IFERROR(IF(AND(OR(WEEKDAY(Z$4,2)&gt;5,Z$4=Congés),OR(Z45="x",Z45="S")),Z45,IF(AA$4=$D45,"x",IF(AND(((AA$4-$D45)/VLOOKUP($C45,Opérations[],7,0))=INT(((AA$4-$D45)/VLOOKUP($C45,Opérations[],7,0))),$C45&lt;&gt;""),"S",""))),"")</f>
        <v/>
      </c>
      <c r="AB45" s="68" t="str">
        <f ca="1">IFERROR(IF(AND(OR(WEEKDAY(AA$4,2)&gt;5,AA$4=Congés),OR(AA45="x",AA45="S")),AA45,IF(AB$4=$D45,"x",IF(AND(((AB$4-$D45)/VLOOKUP($C45,Opérations[],7,0))=INT(((AB$4-$D45)/VLOOKUP($C45,Opérations[],7,0))),$C45&lt;&gt;""),"S",""))),"")</f>
        <v/>
      </c>
      <c r="AC45" s="68" t="str">
        <f ca="1">IFERROR(IF(AND(OR(WEEKDAY(AB$4,2)&gt;5,AB$4=Congés),OR(AB45="x",AB45="S")),AB45,IF(AC$4=$D45,"x",IF(AND(((AC$4-$D45)/VLOOKUP($C45,Opérations[],7,0))=INT(((AC$4-$D45)/VLOOKUP($C45,Opérations[],7,0))),$C45&lt;&gt;""),"S",""))),"")</f>
        <v/>
      </c>
      <c r="AD45" s="68" t="str">
        <f ca="1">IFERROR(IF(AND(OR(WEEKDAY(AC$4,2)&gt;5,AC$4=Congés),OR(AC45="x",AC45="S")),AC45,IF(AD$4=$D45,"x",IF(AND(((AD$4-$D45)/VLOOKUP($C45,Opérations[],7,0))=INT(((AD$4-$D45)/VLOOKUP($C45,Opérations[],7,0))),$C45&lt;&gt;""),"S",""))),"")</f>
        <v/>
      </c>
      <c r="AE45" s="68" t="str">
        <f ca="1">IFERROR(IF(AND(OR(WEEKDAY(AD$4,2)&gt;5,AD$4=Congés),OR(AD45="x",AD45="S")),AD45,IF(AE$4=$D45,"x",IF(AND(((AE$4-$D45)/VLOOKUP($C45,Opérations[],7,0))=INT(((AE$4-$D45)/VLOOKUP($C45,Opérations[],7,0))),$C45&lt;&gt;""),"S",""))),"")</f>
        <v/>
      </c>
      <c r="AF45" s="68" t="str">
        <f ca="1">IFERROR(IF(AND(OR(WEEKDAY(AE$4,2)&gt;5,AE$4=Congés),OR(AE45="x",AE45="S")),AE45,IF(AF$4=$D45,"x",IF(AND(((AF$4-$D45)/VLOOKUP($C45,Opérations[],7,0))=INT(((AF$4-$D45)/VLOOKUP($C45,Opérations[],7,0))),$C45&lt;&gt;""),"S",""))),"")</f>
        <v/>
      </c>
      <c r="AG45" s="68" t="str">
        <f ca="1">IFERROR(IF(AND(OR(WEEKDAY(AF$4,2)&gt;5,AF$4=Congés),OR(AF45="x",AF45="S")),AF45,IF(AG$4=$D45,"x",IF(AND(((AG$4-$D45)/VLOOKUP($C45,Opérations[],7,0))=INT(((AG$4-$D45)/VLOOKUP($C45,Opérations[],7,0))),$C45&lt;&gt;""),"S",""))),"")</f>
        <v/>
      </c>
      <c r="AH45" s="68" t="str">
        <f ca="1">IFERROR(IF(AND(OR(WEEKDAY(AG$4,2)&gt;5,AG$4=Congés),OR(AG45="x",AG45="S")),AG45,IF(AH$4=$D45,"x",IF(AND(((AH$4-$D45)/VLOOKUP($C45,Opérations[],7,0))=INT(((AH$4-$D45)/VLOOKUP($C45,Opérations[],7,0))),$C45&lt;&gt;""),"S",""))),"")</f>
        <v/>
      </c>
      <c r="AI45" s="68" t="str">
        <f ca="1">IFERROR(IF(AND(OR(WEEKDAY(AH$4,2)&gt;5,AH$4=Congés),OR(AH45="x",AH45="S")),AH45,IF(AI$4=$D45,"x",IF(AND(((AI$4-$D45)/VLOOKUP($C45,Opérations[],7,0))=INT(((AI$4-$D45)/VLOOKUP($C45,Opérations[],7,0))),$C45&lt;&gt;""),"S",""))),"")</f>
        <v/>
      </c>
      <c r="AJ45" s="68" t="str">
        <f ca="1">IFERROR(IF(AND(OR(WEEKDAY(AI$4,2)&gt;5,AI$4=Congés),OR(AI45="x",AI45="S")),AI45,IF(AJ$4=$D45,"x",IF(AND(((AJ$4-$D45)/VLOOKUP($C45,Opérations[],7,0))=INT(((AJ$4-$D45)/VLOOKUP($C45,Opérations[],7,0))),$C45&lt;&gt;""),"S",""))),"")</f>
        <v/>
      </c>
      <c r="AK45" s="68" t="str">
        <f ca="1">IFERROR(IF(AND(OR(WEEKDAY(AJ$4,2)&gt;5,AJ$4=Congés),OR(AJ45="x",AJ45="S")),AJ45,IF(AK$4=$D45,"x",IF(AND(((AK$4-$D45)/VLOOKUP($C45,Opérations[],7,0))=INT(((AK$4-$D45)/VLOOKUP($C45,Opérations[],7,0))),$C45&lt;&gt;""),"S",""))),"")</f>
        <v/>
      </c>
      <c r="AL45" s="68" t="str">
        <f ca="1">IFERROR(IF(AND(OR(WEEKDAY(AK$4,2)&gt;5,AK$4=Congés),OR(AK45="x",AK45="S")),AK45,IF(AL$4=$D45,"x",IF(AND(((AL$4-$D45)/VLOOKUP($C45,Opérations[],7,0))=INT(((AL$4-$D45)/VLOOKUP($C45,Opérations[],7,0))),$C45&lt;&gt;""),"S",""))),"")</f>
        <v/>
      </c>
      <c r="AM45" s="68" t="str">
        <f ca="1">IFERROR(IF(AND(OR(WEEKDAY(AL$4,2)&gt;5,AL$4=Congés),OR(AL45="x",AL45="S")),AL45,IF(AM$4=$D45,"x",IF(AND(((AM$4-$D45)/VLOOKUP($C45,Opérations[],7,0))=INT(((AM$4-$D45)/VLOOKUP($C45,Opérations[],7,0))),$C45&lt;&gt;""),"S",""))),"")</f>
        <v/>
      </c>
      <c r="AN45" s="68" t="str">
        <f ca="1">IFERROR(IF(AND(OR(WEEKDAY(AM$4,2)&gt;5,AM$4=Congés),OR(AM45="x",AM45="S")),AM45,IF(AN$4=$D45,"x",IF(AND(((AN$4-$D45)/VLOOKUP($C45,Opérations[],7,0))=INT(((AN$4-$D45)/VLOOKUP($C45,Opérations[],7,0))),$C45&lt;&gt;""),"S",""))),"")</f>
        <v/>
      </c>
      <c r="AO45" s="68" t="str">
        <f ca="1">IFERROR(IF(AND(OR(WEEKDAY(AN$4,2)&gt;5,AN$4=Congés),OR(AN45="x",AN45="S")),AN45,IF(AO$4=$D45,"x",IF(AND(((AO$4-$D45)/VLOOKUP($C45,Opérations[],7,0))=INT(((AO$4-$D45)/VLOOKUP($C45,Opérations[],7,0))),$C45&lt;&gt;""),"S",""))),"")</f>
        <v/>
      </c>
      <c r="AP45" s="68" t="str">
        <f ca="1">IFERROR(IF(AND(OR(WEEKDAY(AO$4,2)&gt;5,AO$4=Congés),OR(AO45="x",AO45="S")),AO45,IF(AP$4=$D45,"x",IF(AND(((AP$4-$D45)/VLOOKUP($C45,Opérations[],7,0))=INT(((AP$4-$D45)/VLOOKUP($C45,Opérations[],7,0))),$C45&lt;&gt;""),"S",""))),"")</f>
        <v/>
      </c>
      <c r="AQ45" s="68" t="str">
        <f ca="1">IFERROR(IF(AND(OR(WEEKDAY(AP$4,2)&gt;5,AP$4=Congés),OR(AP45="x",AP45="S")),AP45,IF(AQ$4=$D45,"x",IF(AND(((AQ$4-$D45)/VLOOKUP($C45,Opérations[],7,0))=INT(((AQ$4-$D45)/VLOOKUP($C45,Opérations[],7,0))),$C45&lt;&gt;""),"S",""))),"")</f>
        <v/>
      </c>
      <c r="AR45" s="68" t="str">
        <f ca="1">IFERROR(IF(AND(OR(WEEKDAY(AQ$4,2)&gt;5,AQ$4=Congés),OR(AQ45="x",AQ45="S")),AQ45,IF(AR$4=$D45,"x",IF(AND(((AR$4-$D45)/VLOOKUP($C45,Opérations[],7,0))=INT(((AR$4-$D45)/VLOOKUP($C45,Opérations[],7,0))),$C45&lt;&gt;""),"S",""))),"")</f>
        <v/>
      </c>
      <c r="AS45" s="68" t="str">
        <f ca="1">IFERROR(IF(AND(OR(WEEKDAY(AR$4,2)&gt;5,AR$4=Congés),OR(AR45="x",AR45="S")),AR45,IF(AS$4=$D45,"x",IF(AND(((AS$4-$D45)/VLOOKUP($C45,Opérations[],7,0))=INT(((AS$4-$D45)/VLOOKUP($C45,Opérations[],7,0))),$C45&lt;&gt;""),"S",""))),"")</f>
        <v/>
      </c>
      <c r="AT45" s="68" t="str">
        <f ca="1">IFERROR(IF(AND(OR(WEEKDAY(AS$4,2)&gt;5,AS$4=Congés),OR(AS45="x",AS45="S")),AS45,IF(AT$4=$D45,"x",IF(AND(((AT$4-$D45)/VLOOKUP($C45,Opérations[],7,0))=INT(((AT$4-$D45)/VLOOKUP($C45,Opérations[],7,0))),$C45&lt;&gt;""),"S",""))),"")</f>
        <v/>
      </c>
      <c r="AU45" s="68" t="str">
        <f ca="1">IFERROR(IF(AND(OR(WEEKDAY(AT$4,2)&gt;5,AT$4=Congés),OR(AT45="x",AT45="S")),AT45,IF(AU$4=$D45,"x",IF(AND(((AU$4-$D45)/VLOOKUP($C45,Opérations[],7,0))=INT(((AU$4-$D45)/VLOOKUP($C45,Opérations[],7,0))),$C45&lt;&gt;""),"S",""))),"")</f>
        <v/>
      </c>
      <c r="AV45" s="68" t="str">
        <f ca="1">IFERROR(IF(AND(OR(WEEKDAY(AU$4,2)&gt;5,AU$4=Congés),OR(AU45="x",AU45="S")),AU45,IF(AV$4=$D45,"x",IF(AND(((AV$4-$D45)/VLOOKUP($C45,Opérations[],7,0))=INT(((AV$4-$D45)/VLOOKUP($C45,Opérations[],7,0))),$C45&lt;&gt;""),"S",""))),"")</f>
        <v/>
      </c>
      <c r="AW45" s="68" t="str">
        <f ca="1">IFERROR(IF(AND(OR(WEEKDAY(AV$4,2)&gt;5,AV$4=Congés),OR(AV45="x",AV45="S")),AV45,IF(AW$4=$D45,"x",IF(AND(((AW$4-$D45)/VLOOKUP($C45,Opérations[],7,0))=INT(((AW$4-$D45)/VLOOKUP($C45,Opérations[],7,0))),$C45&lt;&gt;""),"S",""))),"")</f>
        <v/>
      </c>
      <c r="AX45" s="68" t="str">
        <f ca="1">IFERROR(IF(AND(OR(WEEKDAY(AW$4,2)&gt;5,AW$4=Congés),OR(AW45="x",AW45="S")),AW45,IF(AX$4=$D45,"x",IF(AND(((AX$4-$D45)/VLOOKUP($C45,Opérations[],7,0))=INT(((AX$4-$D45)/VLOOKUP($C45,Opérations[],7,0))),$C45&lt;&gt;""),"S",""))),"")</f>
        <v/>
      </c>
      <c r="AY45" s="68" t="str">
        <f ca="1">IFERROR(IF(AND(OR(WEEKDAY(AX$4,2)&gt;5,AX$4=Congés),OR(AX45="x",AX45="S")),AX45,IF(AY$4=$D45,"x",IF(AND(((AY$4-$D45)/VLOOKUP($C45,Opérations[],7,0))=INT(((AY$4-$D45)/VLOOKUP($C45,Opérations[],7,0))),$C45&lt;&gt;""),"S",""))),"")</f>
        <v/>
      </c>
      <c r="AZ45" s="68" t="str">
        <f ca="1">IFERROR(IF(AND(OR(WEEKDAY(AY$4,2)&gt;5,AY$4=Congés),OR(AY45="x",AY45="S")),AY45,IF(AZ$4=$D45,"x",IF(AND(((AZ$4-$D45)/VLOOKUP($C45,Opérations[],7,0))=INT(((AZ$4-$D45)/VLOOKUP($C45,Opérations[],7,0))),$C45&lt;&gt;""),"S",""))),"")</f>
        <v/>
      </c>
      <c r="BA45" s="68" t="str">
        <f ca="1">IFERROR(IF(AND(OR(WEEKDAY(AZ$4,2)&gt;5,AZ$4=Congés),OR(AZ45="x",AZ45="S")),AZ45,IF(BA$4=$D45,"x",IF(AND(((BA$4-$D45)/VLOOKUP($C45,Opérations[],7,0))=INT(((BA$4-$D45)/VLOOKUP($C45,Opérations[],7,0))),$C45&lt;&gt;""),"S",""))),"")</f>
        <v/>
      </c>
      <c r="BB45" s="68" t="str">
        <f ca="1">IFERROR(IF(AND(OR(WEEKDAY(BA$4,2)&gt;5,BA$4=Congés),OR(BA45="x",BA45="S")),BA45,IF(BB$4=$D45,"x",IF(AND(((BB$4-$D45)/VLOOKUP($C45,Opérations[],7,0))=INT(((BB$4-$D45)/VLOOKUP($C45,Opérations[],7,0))),$C45&lt;&gt;""),"S",""))),"")</f>
        <v/>
      </c>
      <c r="BC45" s="68" t="str">
        <f ca="1">IFERROR(IF(AND(OR(WEEKDAY(BB$4,2)&gt;5,BB$4=Congés),OR(BB45="x",BB45="S")),BB45,IF(BC$4=$D45,"x",IF(AND(((BC$4-$D45)/VLOOKUP($C45,Opérations[],7,0))=INT(((BC$4-$D45)/VLOOKUP($C45,Opérations[],7,0))),$C45&lt;&gt;""),"S",""))),"")</f>
        <v/>
      </c>
      <c r="BD45" s="68" t="str">
        <f ca="1">IFERROR(IF(AND(OR(WEEKDAY(BC$4,2)&gt;5,BC$4=Congés),OR(BC45="x",BC45="S")),BC45,IF(BD$4=$D45,"x",IF(AND(((BD$4-$D45)/VLOOKUP($C45,Opérations[],7,0))=INT(((BD$4-$D45)/VLOOKUP($C45,Opérations[],7,0))),$C45&lt;&gt;""),"S",""))),"")</f>
        <v/>
      </c>
    </row>
    <row r="46" spans="3:56" x14ac:dyDescent="0.25">
      <c r="C46" s="27" t="s">
        <v>65</v>
      </c>
      <c r="D46" s="33">
        <f>IF(ISBLANK(C46),"",VLOOKUP(C46,Opérations[],2,0))</f>
        <v>0</v>
      </c>
      <c r="F46" s="33"/>
      <c r="G46" s="68" t="str">
        <f ca="1">IFERROR(IF(AND(OR(WEEKDAY(F$4,2)&gt;5,F$4=Congés),OR(F46="x",F46="S")),F46,IF(G$4=$D46,"x",IF(AND(((G$4-$D46)/VLOOKUP($C46,Opérations[],7,0))=INT(((G$4-$D46)/VLOOKUP($C46,Opérations[],7,0))),$C46&lt;&gt;""),"S",""))),"")</f>
        <v/>
      </c>
      <c r="H46" s="68" t="str">
        <f ca="1">IFERROR(IF(AND(OR(WEEKDAY(G$4,2)&gt;5,G$4=Congés),OR(G46="x",G46="S")),G46,IF(H$4=$D46,"x",IF(AND(((H$4-$D46)/VLOOKUP($C46,Opérations[],7,0))=INT(((H$4-$D46)/VLOOKUP($C46,Opérations[],7,0))),$C46&lt;&gt;""),"S",""))),"")</f>
        <v/>
      </c>
      <c r="I46" s="68" t="str">
        <f ca="1">IFERROR(IF(AND(OR(WEEKDAY(H$4,2)&gt;5,H$4=Congés),OR(H46="x",H46="S")),H46,IF(I$4=$D46,"x",IF(AND(((I$4-$D46)/VLOOKUP($C46,Opérations[],7,0))=INT(((I$4-$D46)/VLOOKUP($C46,Opérations[],7,0))),$C46&lt;&gt;""),"S",""))),"")</f>
        <v/>
      </c>
      <c r="J46" s="68" t="str">
        <f ca="1">IFERROR(IF(AND(OR(WEEKDAY(I$4,2)&gt;5,I$4=Congés),OR(I46="x",I46="S")),I46,IF(J$4=$D46,"x",IF(AND(((J$4-$D46)/VLOOKUP($C46,Opérations[],7,0))=INT(((J$4-$D46)/VLOOKUP($C46,Opérations[],7,0))),$C46&lt;&gt;""),"S",""))),"")</f>
        <v/>
      </c>
      <c r="K46" s="68" t="str">
        <f ca="1">IFERROR(IF(AND(OR(WEEKDAY(J$4,2)&gt;5,J$4=Congés),OR(J46="x",J46="S")),J46,IF(K$4=$D46,"x",IF(AND(((K$4-$D46)/VLOOKUP($C46,Opérations[],7,0))=INT(((K$4-$D46)/VLOOKUP($C46,Opérations[],7,0))),$C46&lt;&gt;""),"S",""))),"")</f>
        <v/>
      </c>
      <c r="L46" s="68" t="str">
        <f ca="1">IFERROR(IF(AND(OR(WEEKDAY(K$4,2)&gt;5,K$4=Congés),OR(K46="x",K46="S")),K46,IF(L$4=$D46,"x",IF(AND(((L$4-$D46)/VLOOKUP($C46,Opérations[],7,0))=INT(((L$4-$D46)/VLOOKUP($C46,Opérations[],7,0))),$C46&lt;&gt;""),"S",""))),"")</f>
        <v/>
      </c>
      <c r="M46" s="68" t="str">
        <f ca="1">IFERROR(IF(AND(OR(WEEKDAY(L$4,2)&gt;5,L$4=Congés),OR(L46="x",L46="S")),L46,IF(M$4=$D46,"x",IF(AND(((M$4-$D46)/VLOOKUP($C46,Opérations[],7,0))=INT(((M$4-$D46)/VLOOKUP($C46,Opérations[],7,0))),$C46&lt;&gt;""),"S",""))),"")</f>
        <v/>
      </c>
      <c r="N46" s="68" t="str">
        <f ca="1">IFERROR(IF(AND(OR(WEEKDAY(M$4,2)&gt;5,M$4=Congés),OR(M46="x",M46="S")),M46,IF(N$4=$D46,"x",IF(AND(((N$4-$D46)/VLOOKUP($C46,Opérations[],7,0))=INT(((N$4-$D46)/VLOOKUP($C46,Opérations[],7,0))),$C46&lt;&gt;""),"S",""))),"")</f>
        <v/>
      </c>
      <c r="O46" s="68" t="str">
        <f ca="1">IFERROR(IF(AND(OR(WEEKDAY(N$4,2)&gt;5,N$4=Congés),OR(N46="x",N46="S")),N46,IF(O$4=$D46,"x",IF(AND(((O$4-$D46)/VLOOKUP($C46,Opérations[],7,0))=INT(((O$4-$D46)/VLOOKUP($C46,Opérations[],7,0))),$C46&lt;&gt;""),"S",""))),"")</f>
        <v/>
      </c>
      <c r="P46" s="68" t="str">
        <f ca="1">IFERROR(IF(AND(OR(WEEKDAY(O$4,2)&gt;5,O$4=Congés),OR(O46="x",O46="S")),O46,IF(P$4=$D46,"x",IF(AND(((P$4-$D46)/VLOOKUP($C46,Opérations[],7,0))=INT(((P$4-$D46)/VLOOKUP($C46,Opérations[],7,0))),$C46&lt;&gt;""),"S",""))),"")</f>
        <v/>
      </c>
      <c r="Q46" s="68" t="str">
        <f ca="1">IFERROR(IF(AND(OR(WEEKDAY(P$4,2)&gt;5,P$4=Congés),OR(P46="x",P46="S")),P46,IF(Q$4=$D46,"x",IF(AND(((Q$4-$D46)/VLOOKUP($C46,Opérations[],7,0))=INT(((Q$4-$D46)/VLOOKUP($C46,Opérations[],7,0))),$C46&lt;&gt;""),"S",""))),"")</f>
        <v/>
      </c>
      <c r="R46" s="68" t="str">
        <f ca="1">IFERROR(IF(AND(OR(WEEKDAY(Q$4,2)&gt;5,Q$4=Congés),OR(Q46="x",Q46="S")),Q46,IF(R$4=$D46,"x",IF(AND(((R$4-$D46)/VLOOKUP($C46,Opérations[],7,0))=INT(((R$4-$D46)/VLOOKUP($C46,Opérations[],7,0))),$C46&lt;&gt;""),"S",""))),"")</f>
        <v/>
      </c>
      <c r="S46" s="68" t="str">
        <f ca="1">IFERROR(IF(AND(OR(WEEKDAY(R$4,2)&gt;5,R$4=Congés),OR(R46="x",R46="S")),R46,IF(S$4=$D46,"x",IF(AND(((S$4-$D46)/VLOOKUP($C46,Opérations[],7,0))=INT(((S$4-$D46)/VLOOKUP($C46,Opérations[],7,0))),$C46&lt;&gt;""),"S",""))),"")</f>
        <v/>
      </c>
      <c r="T46" s="68" t="str">
        <f ca="1">IFERROR(IF(AND(OR(WEEKDAY(S$4,2)&gt;5,S$4=Congés),OR(S46="x",S46="S")),S46,IF(T$4=$D46,"x",IF(AND(((T$4-$D46)/VLOOKUP($C46,Opérations[],7,0))=INT(((T$4-$D46)/VLOOKUP($C46,Opérations[],7,0))),$C46&lt;&gt;""),"S",""))),"")</f>
        <v/>
      </c>
      <c r="U46" s="68" t="str">
        <f ca="1">IFERROR(IF(AND(OR(WEEKDAY(T$4,2)&gt;5,T$4=Congés),OR(T46="x",T46="S")),T46,IF(U$4=$D46,"x",IF(AND(((U$4-$D46)/VLOOKUP($C46,Opérations[],7,0))=INT(((U$4-$D46)/VLOOKUP($C46,Opérations[],7,0))),$C46&lt;&gt;""),"S",""))),"")</f>
        <v/>
      </c>
      <c r="V46" s="68" t="str">
        <f ca="1">IFERROR(IF(AND(OR(WEEKDAY(U$4,2)&gt;5,U$4=Congés),OR(U46="x",U46="S")),U46,IF(V$4=$D46,"x",IF(AND(((V$4-$D46)/VLOOKUP($C46,Opérations[],7,0))=INT(((V$4-$D46)/VLOOKUP($C46,Opérations[],7,0))),$C46&lt;&gt;""),"S",""))),"")</f>
        <v/>
      </c>
      <c r="W46" s="68" t="str">
        <f ca="1">IFERROR(IF(AND(OR(WEEKDAY(V$4,2)&gt;5,V$4=Congés),OR(V46="x",V46="S")),V46,IF(W$4=$D46,"x",IF(AND(((W$4-$D46)/VLOOKUP($C46,Opérations[],7,0))=INT(((W$4-$D46)/VLOOKUP($C46,Opérations[],7,0))),$C46&lt;&gt;""),"S",""))),"")</f>
        <v/>
      </c>
      <c r="X46" s="68" t="str">
        <f ca="1">IFERROR(IF(AND(OR(WEEKDAY(W$4,2)&gt;5,W$4=Congés),OR(W46="x",W46="S")),W46,IF(X$4=$D46,"x",IF(AND(((X$4-$D46)/VLOOKUP($C46,Opérations[],7,0))=INT(((X$4-$D46)/VLOOKUP($C46,Opérations[],7,0))),$C46&lt;&gt;""),"S",""))),"")</f>
        <v/>
      </c>
      <c r="Y46" s="68" t="str">
        <f ca="1">IFERROR(IF(AND(OR(WEEKDAY(X$4,2)&gt;5,X$4=Congés),OR(X46="x",X46="S")),X46,IF(Y$4=$D46,"x",IF(AND(((Y$4-$D46)/VLOOKUP($C46,Opérations[],7,0))=INT(((Y$4-$D46)/VLOOKUP($C46,Opérations[],7,0))),$C46&lt;&gt;""),"S",""))),"")</f>
        <v/>
      </c>
      <c r="Z46" s="68" t="str">
        <f ca="1">IFERROR(IF(AND(OR(WEEKDAY(Y$4,2)&gt;5,Y$4=Congés),OR(Y46="x",Y46="S")),Y46,IF(Z$4=$D46,"x",IF(AND(((Z$4-$D46)/VLOOKUP($C46,Opérations[],7,0))=INT(((Z$4-$D46)/VLOOKUP($C46,Opérations[],7,0))),$C46&lt;&gt;""),"S",""))),"")</f>
        <v/>
      </c>
      <c r="AA46" s="68" t="str">
        <f ca="1">IFERROR(IF(AND(OR(WEEKDAY(Z$4,2)&gt;5,Z$4=Congés),OR(Z46="x",Z46="S")),Z46,IF(AA$4=$D46,"x",IF(AND(((AA$4-$D46)/VLOOKUP($C46,Opérations[],7,0))=INT(((AA$4-$D46)/VLOOKUP($C46,Opérations[],7,0))),$C46&lt;&gt;""),"S",""))),"")</f>
        <v/>
      </c>
      <c r="AB46" s="68" t="str">
        <f ca="1">IFERROR(IF(AND(OR(WEEKDAY(AA$4,2)&gt;5,AA$4=Congés),OR(AA46="x",AA46="S")),AA46,IF(AB$4=$D46,"x",IF(AND(((AB$4-$D46)/VLOOKUP($C46,Opérations[],7,0))=INT(((AB$4-$D46)/VLOOKUP($C46,Opérations[],7,0))),$C46&lt;&gt;""),"S",""))),"")</f>
        <v/>
      </c>
      <c r="AC46" s="68" t="str">
        <f ca="1">IFERROR(IF(AND(OR(WEEKDAY(AB$4,2)&gt;5,AB$4=Congés),OR(AB46="x",AB46="S")),AB46,IF(AC$4=$D46,"x",IF(AND(((AC$4-$D46)/VLOOKUP($C46,Opérations[],7,0))=INT(((AC$4-$D46)/VLOOKUP($C46,Opérations[],7,0))),$C46&lt;&gt;""),"S",""))),"")</f>
        <v/>
      </c>
      <c r="AD46" s="68" t="str">
        <f ca="1">IFERROR(IF(AND(OR(WEEKDAY(AC$4,2)&gt;5,AC$4=Congés),OR(AC46="x",AC46="S")),AC46,IF(AD$4=$D46,"x",IF(AND(((AD$4-$D46)/VLOOKUP($C46,Opérations[],7,0))=INT(((AD$4-$D46)/VLOOKUP($C46,Opérations[],7,0))),$C46&lt;&gt;""),"S",""))),"")</f>
        <v/>
      </c>
      <c r="AE46" s="68" t="str">
        <f ca="1">IFERROR(IF(AND(OR(WEEKDAY(AD$4,2)&gt;5,AD$4=Congés),OR(AD46="x",AD46="S")),AD46,IF(AE$4=$D46,"x",IF(AND(((AE$4-$D46)/VLOOKUP($C46,Opérations[],7,0))=INT(((AE$4-$D46)/VLOOKUP($C46,Opérations[],7,0))),$C46&lt;&gt;""),"S",""))),"")</f>
        <v/>
      </c>
      <c r="AF46" s="68" t="str">
        <f ca="1">IFERROR(IF(AND(OR(WEEKDAY(AE$4,2)&gt;5,AE$4=Congés),OR(AE46="x",AE46="S")),AE46,IF(AF$4=$D46,"x",IF(AND(((AF$4-$D46)/VLOOKUP($C46,Opérations[],7,0))=INT(((AF$4-$D46)/VLOOKUP($C46,Opérations[],7,0))),$C46&lt;&gt;""),"S",""))),"")</f>
        <v/>
      </c>
      <c r="AG46" s="68" t="str">
        <f ca="1">IFERROR(IF(AND(OR(WEEKDAY(AF$4,2)&gt;5,AF$4=Congés),OR(AF46="x",AF46="S")),AF46,IF(AG$4=$D46,"x",IF(AND(((AG$4-$D46)/VLOOKUP($C46,Opérations[],7,0))=INT(((AG$4-$D46)/VLOOKUP($C46,Opérations[],7,0))),$C46&lt;&gt;""),"S",""))),"")</f>
        <v/>
      </c>
      <c r="AH46" s="68" t="str">
        <f ca="1">IFERROR(IF(AND(OR(WEEKDAY(AG$4,2)&gt;5,AG$4=Congés),OR(AG46="x",AG46="S")),AG46,IF(AH$4=$D46,"x",IF(AND(((AH$4-$D46)/VLOOKUP($C46,Opérations[],7,0))=INT(((AH$4-$D46)/VLOOKUP($C46,Opérations[],7,0))),$C46&lt;&gt;""),"S",""))),"")</f>
        <v/>
      </c>
      <c r="AI46" s="68" t="str">
        <f ca="1">IFERROR(IF(AND(OR(WEEKDAY(AH$4,2)&gt;5,AH$4=Congés),OR(AH46="x",AH46="S")),AH46,IF(AI$4=$D46,"x",IF(AND(((AI$4-$D46)/VLOOKUP($C46,Opérations[],7,0))=INT(((AI$4-$D46)/VLOOKUP($C46,Opérations[],7,0))),$C46&lt;&gt;""),"S",""))),"")</f>
        <v/>
      </c>
      <c r="AJ46" s="68" t="str">
        <f ca="1">IFERROR(IF(AND(OR(WEEKDAY(AI$4,2)&gt;5,AI$4=Congés),OR(AI46="x",AI46="S")),AI46,IF(AJ$4=$D46,"x",IF(AND(((AJ$4-$D46)/VLOOKUP($C46,Opérations[],7,0))=INT(((AJ$4-$D46)/VLOOKUP($C46,Opérations[],7,0))),$C46&lt;&gt;""),"S",""))),"")</f>
        <v/>
      </c>
      <c r="AK46" s="68" t="str">
        <f ca="1">IFERROR(IF(AND(OR(WEEKDAY(AJ$4,2)&gt;5,AJ$4=Congés),OR(AJ46="x",AJ46="S")),AJ46,IF(AK$4=$D46,"x",IF(AND(((AK$4-$D46)/VLOOKUP($C46,Opérations[],7,0))=INT(((AK$4-$D46)/VLOOKUP($C46,Opérations[],7,0))),$C46&lt;&gt;""),"S",""))),"")</f>
        <v/>
      </c>
      <c r="AL46" s="68" t="str">
        <f ca="1">IFERROR(IF(AND(OR(WEEKDAY(AK$4,2)&gt;5,AK$4=Congés),OR(AK46="x",AK46="S")),AK46,IF(AL$4=$D46,"x",IF(AND(((AL$4-$D46)/VLOOKUP($C46,Opérations[],7,0))=INT(((AL$4-$D46)/VLOOKUP($C46,Opérations[],7,0))),$C46&lt;&gt;""),"S",""))),"")</f>
        <v/>
      </c>
      <c r="AM46" s="68" t="str">
        <f ca="1">IFERROR(IF(AND(OR(WEEKDAY(AL$4,2)&gt;5,AL$4=Congés),OR(AL46="x",AL46="S")),AL46,IF(AM$4=$D46,"x",IF(AND(((AM$4-$D46)/VLOOKUP($C46,Opérations[],7,0))=INT(((AM$4-$D46)/VLOOKUP($C46,Opérations[],7,0))),$C46&lt;&gt;""),"S",""))),"")</f>
        <v/>
      </c>
      <c r="AN46" s="68" t="str">
        <f ca="1">IFERROR(IF(AND(OR(WEEKDAY(AM$4,2)&gt;5,AM$4=Congés),OR(AM46="x",AM46="S")),AM46,IF(AN$4=$D46,"x",IF(AND(((AN$4-$D46)/VLOOKUP($C46,Opérations[],7,0))=INT(((AN$4-$D46)/VLOOKUP($C46,Opérations[],7,0))),$C46&lt;&gt;""),"S",""))),"")</f>
        <v/>
      </c>
      <c r="AO46" s="68" t="str">
        <f ca="1">IFERROR(IF(AND(OR(WEEKDAY(AN$4,2)&gt;5,AN$4=Congés),OR(AN46="x",AN46="S")),AN46,IF(AO$4=$D46,"x",IF(AND(((AO$4-$D46)/VLOOKUP($C46,Opérations[],7,0))=INT(((AO$4-$D46)/VLOOKUP($C46,Opérations[],7,0))),$C46&lt;&gt;""),"S",""))),"")</f>
        <v/>
      </c>
      <c r="AP46" s="68" t="str">
        <f ca="1">IFERROR(IF(AND(OR(WEEKDAY(AO$4,2)&gt;5,AO$4=Congés),OR(AO46="x",AO46="S")),AO46,IF(AP$4=$D46,"x",IF(AND(((AP$4-$D46)/VLOOKUP($C46,Opérations[],7,0))=INT(((AP$4-$D46)/VLOOKUP($C46,Opérations[],7,0))),$C46&lt;&gt;""),"S",""))),"")</f>
        <v/>
      </c>
      <c r="AQ46" s="68" t="str">
        <f ca="1">IFERROR(IF(AND(OR(WEEKDAY(AP$4,2)&gt;5,AP$4=Congés),OR(AP46="x",AP46="S")),AP46,IF(AQ$4=$D46,"x",IF(AND(((AQ$4-$D46)/VLOOKUP($C46,Opérations[],7,0))=INT(((AQ$4-$D46)/VLOOKUP($C46,Opérations[],7,0))),$C46&lt;&gt;""),"S",""))),"")</f>
        <v/>
      </c>
      <c r="AR46" s="68" t="str">
        <f ca="1">IFERROR(IF(AND(OR(WEEKDAY(AQ$4,2)&gt;5,AQ$4=Congés),OR(AQ46="x",AQ46="S")),AQ46,IF(AR$4=$D46,"x",IF(AND(((AR$4-$D46)/VLOOKUP($C46,Opérations[],7,0))=INT(((AR$4-$D46)/VLOOKUP($C46,Opérations[],7,0))),$C46&lt;&gt;""),"S",""))),"")</f>
        <v/>
      </c>
      <c r="AS46" s="68" t="str">
        <f ca="1">IFERROR(IF(AND(OR(WEEKDAY(AR$4,2)&gt;5,AR$4=Congés),OR(AR46="x",AR46="S")),AR46,IF(AS$4=$D46,"x",IF(AND(((AS$4-$D46)/VLOOKUP($C46,Opérations[],7,0))=INT(((AS$4-$D46)/VLOOKUP($C46,Opérations[],7,0))),$C46&lt;&gt;""),"S",""))),"")</f>
        <v/>
      </c>
      <c r="AT46" s="68" t="str">
        <f ca="1">IFERROR(IF(AND(OR(WEEKDAY(AS$4,2)&gt;5,AS$4=Congés),OR(AS46="x",AS46="S")),AS46,IF(AT$4=$D46,"x",IF(AND(((AT$4-$D46)/VLOOKUP($C46,Opérations[],7,0))=INT(((AT$4-$D46)/VLOOKUP($C46,Opérations[],7,0))),$C46&lt;&gt;""),"S",""))),"")</f>
        <v/>
      </c>
      <c r="AU46" s="68" t="str">
        <f ca="1">IFERROR(IF(AND(OR(WEEKDAY(AT$4,2)&gt;5,AT$4=Congés),OR(AT46="x",AT46="S")),AT46,IF(AU$4=$D46,"x",IF(AND(((AU$4-$D46)/VLOOKUP($C46,Opérations[],7,0))=INT(((AU$4-$D46)/VLOOKUP($C46,Opérations[],7,0))),$C46&lt;&gt;""),"S",""))),"")</f>
        <v/>
      </c>
      <c r="AV46" s="68" t="str">
        <f ca="1">IFERROR(IF(AND(OR(WEEKDAY(AU$4,2)&gt;5,AU$4=Congés),OR(AU46="x",AU46="S")),AU46,IF(AV$4=$D46,"x",IF(AND(((AV$4-$D46)/VLOOKUP($C46,Opérations[],7,0))=INT(((AV$4-$D46)/VLOOKUP($C46,Opérations[],7,0))),$C46&lt;&gt;""),"S",""))),"")</f>
        <v/>
      </c>
      <c r="AW46" s="68" t="str">
        <f ca="1">IFERROR(IF(AND(OR(WEEKDAY(AV$4,2)&gt;5,AV$4=Congés),OR(AV46="x",AV46="S")),AV46,IF(AW$4=$D46,"x",IF(AND(((AW$4-$D46)/VLOOKUP($C46,Opérations[],7,0))=INT(((AW$4-$D46)/VLOOKUP($C46,Opérations[],7,0))),$C46&lt;&gt;""),"S",""))),"")</f>
        <v/>
      </c>
      <c r="AX46" s="68" t="str">
        <f ca="1">IFERROR(IF(AND(OR(WEEKDAY(AW$4,2)&gt;5,AW$4=Congés),OR(AW46="x",AW46="S")),AW46,IF(AX$4=$D46,"x",IF(AND(((AX$4-$D46)/VLOOKUP($C46,Opérations[],7,0))=INT(((AX$4-$D46)/VLOOKUP($C46,Opérations[],7,0))),$C46&lt;&gt;""),"S",""))),"")</f>
        <v/>
      </c>
      <c r="AY46" s="68" t="str">
        <f ca="1">IFERROR(IF(AND(OR(WEEKDAY(AX$4,2)&gt;5,AX$4=Congés),OR(AX46="x",AX46="S")),AX46,IF(AY$4=$D46,"x",IF(AND(((AY$4-$D46)/VLOOKUP($C46,Opérations[],7,0))=INT(((AY$4-$D46)/VLOOKUP($C46,Opérations[],7,0))),$C46&lt;&gt;""),"S",""))),"")</f>
        <v/>
      </c>
      <c r="AZ46" s="68" t="str">
        <f ca="1">IFERROR(IF(AND(OR(WEEKDAY(AY$4,2)&gt;5,AY$4=Congés),OR(AY46="x",AY46="S")),AY46,IF(AZ$4=$D46,"x",IF(AND(((AZ$4-$D46)/VLOOKUP($C46,Opérations[],7,0))=INT(((AZ$4-$D46)/VLOOKUP($C46,Opérations[],7,0))),$C46&lt;&gt;""),"S",""))),"")</f>
        <v/>
      </c>
      <c r="BA46" s="68" t="str">
        <f ca="1">IFERROR(IF(AND(OR(WEEKDAY(AZ$4,2)&gt;5,AZ$4=Congés),OR(AZ46="x",AZ46="S")),AZ46,IF(BA$4=$D46,"x",IF(AND(((BA$4-$D46)/VLOOKUP($C46,Opérations[],7,0))=INT(((BA$4-$D46)/VLOOKUP($C46,Opérations[],7,0))),$C46&lt;&gt;""),"S",""))),"")</f>
        <v/>
      </c>
      <c r="BB46" s="68" t="str">
        <f ca="1">IFERROR(IF(AND(OR(WEEKDAY(BA$4,2)&gt;5,BA$4=Congés),OR(BA46="x",BA46="S")),BA46,IF(BB$4=$D46,"x",IF(AND(((BB$4-$D46)/VLOOKUP($C46,Opérations[],7,0))=INT(((BB$4-$D46)/VLOOKUP($C46,Opérations[],7,0))),$C46&lt;&gt;""),"S",""))),"")</f>
        <v/>
      </c>
      <c r="BC46" s="68" t="str">
        <f ca="1">IFERROR(IF(AND(OR(WEEKDAY(BB$4,2)&gt;5,BB$4=Congés),OR(BB46="x",BB46="S")),BB46,IF(BC$4=$D46,"x",IF(AND(((BC$4-$D46)/VLOOKUP($C46,Opérations[],7,0))=INT(((BC$4-$D46)/VLOOKUP($C46,Opérations[],7,0))),$C46&lt;&gt;""),"S",""))),"")</f>
        <v/>
      </c>
      <c r="BD46" s="68" t="str">
        <f ca="1">IFERROR(IF(AND(OR(WEEKDAY(BC$4,2)&gt;5,BC$4=Congés),OR(BC46="x",BC46="S")),BC46,IF(BD$4=$D46,"x",IF(AND(((BD$4-$D46)/VLOOKUP($C46,Opérations[],7,0))=INT(((BD$4-$D46)/VLOOKUP($C46,Opérations[],7,0))),$C46&lt;&gt;""),"S",""))),"")</f>
        <v/>
      </c>
    </row>
    <row r="47" spans="3:56" x14ac:dyDescent="0.25">
      <c r="C47" s="59" t="s">
        <v>53</v>
      </c>
      <c r="D47" s="33">
        <f>IF(ISBLANK(C47),"",VLOOKUP(C47,Opérations[],2,0))</f>
        <v>0</v>
      </c>
      <c r="F47" s="33"/>
      <c r="G47" s="68" t="str">
        <f ca="1">IFERROR(IF(AND(OR(WEEKDAY(F$4,2)&gt;5,F$4=Congés),OR(F47="x",F47="S")),F47,IF(G$4=$D47,"x",IF(AND(((G$4-$D47)/VLOOKUP($C47,Opérations[],7,0))=INT(((G$4-$D47)/VLOOKUP($C47,Opérations[],7,0))),$C47&lt;&gt;""),"S",""))),"")</f>
        <v/>
      </c>
      <c r="H47" s="68" t="str">
        <f ca="1">IFERROR(IF(AND(OR(WEEKDAY(G$4,2)&gt;5,G$4=Congés),OR(G47="x",G47="S")),G47,IF(H$4=$D47,"x",IF(AND(((H$4-$D47)/VLOOKUP($C47,Opérations[],7,0))=INT(((H$4-$D47)/VLOOKUP($C47,Opérations[],7,0))),$C47&lt;&gt;""),"S",""))),"")</f>
        <v/>
      </c>
      <c r="I47" s="68" t="str">
        <f ca="1">IFERROR(IF(AND(OR(WEEKDAY(H$4,2)&gt;5,H$4=Congés),OR(H47="x",H47="S")),H47,IF(I$4=$D47,"x",IF(AND(((I$4-$D47)/VLOOKUP($C47,Opérations[],7,0))=INT(((I$4-$D47)/VLOOKUP($C47,Opérations[],7,0))),$C47&lt;&gt;""),"S",""))),"")</f>
        <v/>
      </c>
      <c r="J47" s="68" t="str">
        <f ca="1">IFERROR(IF(AND(OR(WEEKDAY(I$4,2)&gt;5,I$4=Congés),OR(I47="x",I47="S")),I47,IF(J$4=$D47,"x",IF(AND(((J$4-$D47)/VLOOKUP($C47,Opérations[],7,0))=INT(((J$4-$D47)/VLOOKUP($C47,Opérations[],7,0))),$C47&lt;&gt;""),"S",""))),"")</f>
        <v/>
      </c>
      <c r="K47" s="68" t="str">
        <f ca="1">IFERROR(IF(AND(OR(WEEKDAY(J$4,2)&gt;5,J$4=Congés),OR(J47="x",J47="S")),J47,IF(K$4=$D47,"x",IF(AND(((K$4-$D47)/VLOOKUP($C47,Opérations[],7,0))=INT(((K$4-$D47)/VLOOKUP($C47,Opérations[],7,0))),$C47&lt;&gt;""),"S",""))),"")</f>
        <v/>
      </c>
      <c r="L47" s="68" t="str">
        <f ca="1">IFERROR(IF(AND(OR(WEEKDAY(K$4,2)&gt;5,K$4=Congés),OR(K47="x",K47="S")),K47,IF(L$4=$D47,"x",IF(AND(((L$4-$D47)/VLOOKUP($C47,Opérations[],7,0))=INT(((L$4-$D47)/VLOOKUP($C47,Opérations[],7,0))),$C47&lt;&gt;""),"S",""))),"")</f>
        <v/>
      </c>
      <c r="M47" s="68" t="str">
        <f ca="1">IFERROR(IF(AND(OR(WEEKDAY(L$4,2)&gt;5,L$4=Congés),OR(L47="x",L47="S")),L47,IF(M$4=$D47,"x",IF(AND(((M$4-$D47)/VLOOKUP($C47,Opérations[],7,0))=INT(((M$4-$D47)/VLOOKUP($C47,Opérations[],7,0))),$C47&lt;&gt;""),"S",""))),"")</f>
        <v/>
      </c>
      <c r="N47" s="68" t="str">
        <f ca="1">IFERROR(IF(AND(OR(WEEKDAY(M$4,2)&gt;5,M$4=Congés),OR(M47="x",M47="S")),M47,IF(N$4=$D47,"x",IF(AND(((N$4-$D47)/VLOOKUP($C47,Opérations[],7,0))=INT(((N$4-$D47)/VLOOKUP($C47,Opérations[],7,0))),$C47&lt;&gt;""),"S",""))),"")</f>
        <v/>
      </c>
      <c r="O47" s="68" t="str">
        <f ca="1">IFERROR(IF(AND(OR(WEEKDAY(N$4,2)&gt;5,N$4=Congés),OR(N47="x",N47="S")),N47,IF(O$4=$D47,"x",IF(AND(((O$4-$D47)/VLOOKUP($C47,Opérations[],7,0))=INT(((O$4-$D47)/VLOOKUP($C47,Opérations[],7,0))),$C47&lt;&gt;""),"S",""))),"")</f>
        <v/>
      </c>
      <c r="P47" s="68" t="str">
        <f ca="1">IFERROR(IF(AND(OR(WEEKDAY(O$4,2)&gt;5,O$4=Congés),OR(O47="x",O47="S")),O47,IF(P$4=$D47,"x",IF(AND(((P$4-$D47)/VLOOKUP($C47,Opérations[],7,0))=INT(((P$4-$D47)/VLOOKUP($C47,Opérations[],7,0))),$C47&lt;&gt;""),"S",""))),"")</f>
        <v/>
      </c>
      <c r="Q47" s="68" t="str">
        <f ca="1">IFERROR(IF(AND(OR(WEEKDAY(P$4,2)&gt;5,P$4=Congés),OR(P47="x",P47="S")),P47,IF(Q$4=$D47,"x",IF(AND(((Q$4-$D47)/VLOOKUP($C47,Opérations[],7,0))=INT(((Q$4-$D47)/VLOOKUP($C47,Opérations[],7,0))),$C47&lt;&gt;""),"S",""))),"")</f>
        <v/>
      </c>
      <c r="R47" s="68" t="str">
        <f ca="1">IFERROR(IF(AND(OR(WEEKDAY(Q$4,2)&gt;5,Q$4=Congés),OR(Q47="x",Q47="S")),Q47,IF(R$4=$D47,"x",IF(AND(((R$4-$D47)/VLOOKUP($C47,Opérations[],7,0))=INT(((R$4-$D47)/VLOOKUP($C47,Opérations[],7,0))),$C47&lt;&gt;""),"S",""))),"")</f>
        <v/>
      </c>
      <c r="S47" s="68" t="str">
        <f ca="1">IFERROR(IF(AND(OR(WEEKDAY(R$4,2)&gt;5,R$4=Congés),OR(R47="x",R47="S")),R47,IF(S$4=$D47,"x",IF(AND(((S$4-$D47)/VLOOKUP($C47,Opérations[],7,0))=INT(((S$4-$D47)/VLOOKUP($C47,Opérations[],7,0))),$C47&lt;&gt;""),"S",""))),"")</f>
        <v/>
      </c>
      <c r="T47" s="68" t="str">
        <f ca="1">IFERROR(IF(AND(OR(WEEKDAY(S$4,2)&gt;5,S$4=Congés),OR(S47="x",S47="S")),S47,IF(T$4=$D47,"x",IF(AND(((T$4-$D47)/VLOOKUP($C47,Opérations[],7,0))=INT(((T$4-$D47)/VLOOKUP($C47,Opérations[],7,0))),$C47&lt;&gt;""),"S",""))),"")</f>
        <v/>
      </c>
      <c r="U47" s="68" t="str">
        <f ca="1">IFERROR(IF(AND(OR(WEEKDAY(T$4,2)&gt;5,T$4=Congés),OR(T47="x",T47="S")),T47,IF(U$4=$D47,"x",IF(AND(((U$4-$D47)/VLOOKUP($C47,Opérations[],7,0))=INT(((U$4-$D47)/VLOOKUP($C47,Opérations[],7,0))),$C47&lt;&gt;""),"S",""))),"")</f>
        <v/>
      </c>
      <c r="V47" s="68" t="str">
        <f ca="1">IFERROR(IF(AND(OR(WEEKDAY(U$4,2)&gt;5,U$4=Congés),OR(U47="x",U47="S")),U47,IF(V$4=$D47,"x",IF(AND(((V$4-$D47)/VLOOKUP($C47,Opérations[],7,0))=INT(((V$4-$D47)/VLOOKUP($C47,Opérations[],7,0))),$C47&lt;&gt;""),"S",""))),"")</f>
        <v/>
      </c>
      <c r="W47" s="68" t="str">
        <f ca="1">IFERROR(IF(AND(OR(WEEKDAY(V$4,2)&gt;5,V$4=Congés),OR(V47="x",V47="S")),V47,IF(W$4=$D47,"x",IF(AND(((W$4-$D47)/VLOOKUP($C47,Opérations[],7,0))=INT(((W$4-$D47)/VLOOKUP($C47,Opérations[],7,0))),$C47&lt;&gt;""),"S",""))),"")</f>
        <v/>
      </c>
      <c r="X47" s="68" t="str">
        <f ca="1">IFERROR(IF(AND(OR(WEEKDAY(W$4,2)&gt;5,W$4=Congés),OR(W47="x",W47="S")),W47,IF(X$4=$D47,"x",IF(AND(((X$4-$D47)/VLOOKUP($C47,Opérations[],7,0))=INT(((X$4-$D47)/VLOOKUP($C47,Opérations[],7,0))),$C47&lt;&gt;""),"S",""))),"")</f>
        <v/>
      </c>
      <c r="Y47" s="68" t="str">
        <f ca="1">IFERROR(IF(AND(OR(WEEKDAY(X$4,2)&gt;5,X$4=Congés),OR(X47="x",X47="S")),X47,IF(Y$4=$D47,"x",IF(AND(((Y$4-$D47)/VLOOKUP($C47,Opérations[],7,0))=INT(((Y$4-$D47)/VLOOKUP($C47,Opérations[],7,0))),$C47&lt;&gt;""),"S",""))),"")</f>
        <v/>
      </c>
      <c r="Z47" s="68" t="str">
        <f ca="1">IFERROR(IF(AND(OR(WEEKDAY(Y$4,2)&gt;5,Y$4=Congés),OR(Y47="x",Y47="S")),Y47,IF(Z$4=$D47,"x",IF(AND(((Z$4-$D47)/VLOOKUP($C47,Opérations[],7,0))=INT(((Z$4-$D47)/VLOOKUP($C47,Opérations[],7,0))),$C47&lt;&gt;""),"S",""))),"")</f>
        <v/>
      </c>
      <c r="AA47" s="68" t="str">
        <f ca="1">IFERROR(IF(AND(OR(WEEKDAY(Z$4,2)&gt;5,Z$4=Congés),OR(Z47="x",Z47="S")),Z47,IF(AA$4=$D47,"x",IF(AND(((AA$4-$D47)/VLOOKUP($C47,Opérations[],7,0))=INT(((AA$4-$D47)/VLOOKUP($C47,Opérations[],7,0))),$C47&lt;&gt;""),"S",""))),"")</f>
        <v/>
      </c>
      <c r="AB47" s="68" t="str">
        <f ca="1">IFERROR(IF(AND(OR(WEEKDAY(AA$4,2)&gt;5,AA$4=Congés),OR(AA47="x",AA47="S")),AA47,IF(AB$4=$D47,"x",IF(AND(((AB$4-$D47)/VLOOKUP($C47,Opérations[],7,0))=INT(((AB$4-$D47)/VLOOKUP($C47,Opérations[],7,0))),$C47&lt;&gt;""),"S",""))),"")</f>
        <v/>
      </c>
      <c r="AC47" s="68" t="str">
        <f ca="1">IFERROR(IF(AND(OR(WEEKDAY(AB$4,2)&gt;5,AB$4=Congés),OR(AB47="x",AB47="S")),AB47,IF(AC$4=$D47,"x",IF(AND(((AC$4-$D47)/VLOOKUP($C47,Opérations[],7,0))=INT(((AC$4-$D47)/VLOOKUP($C47,Opérations[],7,0))),$C47&lt;&gt;""),"S",""))),"")</f>
        <v/>
      </c>
      <c r="AD47" s="68" t="str">
        <f ca="1">IFERROR(IF(AND(OR(WEEKDAY(AC$4,2)&gt;5,AC$4=Congés),OR(AC47="x",AC47="S")),AC47,IF(AD$4=$D47,"x",IF(AND(((AD$4-$D47)/VLOOKUP($C47,Opérations[],7,0))=INT(((AD$4-$D47)/VLOOKUP($C47,Opérations[],7,0))),$C47&lt;&gt;""),"S",""))),"")</f>
        <v/>
      </c>
      <c r="AE47" s="68" t="str">
        <f ca="1">IFERROR(IF(AND(OR(WEEKDAY(AD$4,2)&gt;5,AD$4=Congés),OR(AD47="x",AD47="S")),AD47,IF(AE$4=$D47,"x",IF(AND(((AE$4-$D47)/VLOOKUP($C47,Opérations[],7,0))=INT(((AE$4-$D47)/VLOOKUP($C47,Opérations[],7,0))),$C47&lt;&gt;""),"S",""))),"")</f>
        <v/>
      </c>
      <c r="AF47" s="68" t="str">
        <f ca="1">IFERROR(IF(AND(OR(WEEKDAY(AE$4,2)&gt;5,AE$4=Congés),OR(AE47="x",AE47="S")),AE47,IF(AF$4=$D47,"x",IF(AND(((AF$4-$D47)/VLOOKUP($C47,Opérations[],7,0))=INT(((AF$4-$D47)/VLOOKUP($C47,Opérations[],7,0))),$C47&lt;&gt;""),"S",""))),"")</f>
        <v/>
      </c>
      <c r="AG47" s="68" t="str">
        <f ca="1">IFERROR(IF(AND(OR(WEEKDAY(AF$4,2)&gt;5,AF$4=Congés),OR(AF47="x",AF47="S")),AF47,IF(AG$4=$D47,"x",IF(AND(((AG$4-$D47)/VLOOKUP($C47,Opérations[],7,0))=INT(((AG$4-$D47)/VLOOKUP($C47,Opérations[],7,0))),$C47&lt;&gt;""),"S",""))),"")</f>
        <v/>
      </c>
      <c r="AH47" s="68" t="str">
        <f ca="1">IFERROR(IF(AND(OR(WEEKDAY(AG$4,2)&gt;5,AG$4=Congés),OR(AG47="x",AG47="S")),AG47,IF(AH$4=$D47,"x",IF(AND(((AH$4-$D47)/VLOOKUP($C47,Opérations[],7,0))=INT(((AH$4-$D47)/VLOOKUP($C47,Opérations[],7,0))),$C47&lt;&gt;""),"S",""))),"")</f>
        <v/>
      </c>
      <c r="AI47" s="68" t="str">
        <f ca="1">IFERROR(IF(AND(OR(WEEKDAY(AH$4,2)&gt;5,AH$4=Congés),OR(AH47="x",AH47="S")),AH47,IF(AI$4=$D47,"x",IF(AND(((AI$4-$D47)/VLOOKUP($C47,Opérations[],7,0))=INT(((AI$4-$D47)/VLOOKUP($C47,Opérations[],7,0))),$C47&lt;&gt;""),"S",""))),"")</f>
        <v/>
      </c>
      <c r="AJ47" s="68" t="str">
        <f ca="1">IFERROR(IF(AND(OR(WEEKDAY(AI$4,2)&gt;5,AI$4=Congés),OR(AI47="x",AI47="S")),AI47,IF(AJ$4=$D47,"x",IF(AND(((AJ$4-$D47)/VLOOKUP($C47,Opérations[],7,0))=INT(((AJ$4-$D47)/VLOOKUP($C47,Opérations[],7,0))),$C47&lt;&gt;""),"S",""))),"")</f>
        <v/>
      </c>
      <c r="AK47" s="68" t="str">
        <f ca="1">IFERROR(IF(AND(OR(WEEKDAY(AJ$4,2)&gt;5,AJ$4=Congés),OR(AJ47="x",AJ47="S")),AJ47,IF(AK$4=$D47,"x",IF(AND(((AK$4-$D47)/VLOOKUP($C47,Opérations[],7,0))=INT(((AK$4-$D47)/VLOOKUP($C47,Opérations[],7,0))),$C47&lt;&gt;""),"S",""))),"")</f>
        <v/>
      </c>
      <c r="AL47" s="68" t="str">
        <f ca="1">IFERROR(IF(AND(OR(WEEKDAY(AK$4,2)&gt;5,AK$4=Congés),OR(AK47="x",AK47="S")),AK47,IF(AL$4=$D47,"x",IF(AND(((AL$4-$D47)/VLOOKUP($C47,Opérations[],7,0))=INT(((AL$4-$D47)/VLOOKUP($C47,Opérations[],7,0))),$C47&lt;&gt;""),"S",""))),"")</f>
        <v/>
      </c>
      <c r="AM47" s="68" t="str">
        <f ca="1">IFERROR(IF(AND(OR(WEEKDAY(AL$4,2)&gt;5,AL$4=Congés),OR(AL47="x",AL47="S")),AL47,IF(AM$4=$D47,"x",IF(AND(((AM$4-$D47)/VLOOKUP($C47,Opérations[],7,0))=INT(((AM$4-$D47)/VLOOKUP($C47,Opérations[],7,0))),$C47&lt;&gt;""),"S",""))),"")</f>
        <v/>
      </c>
      <c r="AN47" s="68" t="str">
        <f ca="1">IFERROR(IF(AND(OR(WEEKDAY(AM$4,2)&gt;5,AM$4=Congés),OR(AM47="x",AM47="S")),AM47,IF(AN$4=$D47,"x",IF(AND(((AN$4-$D47)/VLOOKUP($C47,Opérations[],7,0))=INT(((AN$4-$D47)/VLOOKUP($C47,Opérations[],7,0))),$C47&lt;&gt;""),"S",""))),"")</f>
        <v/>
      </c>
      <c r="AO47" s="68" t="str">
        <f ca="1">IFERROR(IF(AND(OR(WEEKDAY(AN$4,2)&gt;5,AN$4=Congés),OR(AN47="x",AN47="S")),AN47,IF(AO$4=$D47,"x",IF(AND(((AO$4-$D47)/VLOOKUP($C47,Opérations[],7,0))=INT(((AO$4-$D47)/VLOOKUP($C47,Opérations[],7,0))),$C47&lt;&gt;""),"S",""))),"")</f>
        <v/>
      </c>
      <c r="AP47" s="68" t="str">
        <f ca="1">IFERROR(IF(AND(OR(WEEKDAY(AO$4,2)&gt;5,AO$4=Congés),OR(AO47="x",AO47="S")),AO47,IF(AP$4=$D47,"x",IF(AND(((AP$4-$D47)/VLOOKUP($C47,Opérations[],7,0))=INT(((AP$4-$D47)/VLOOKUP($C47,Opérations[],7,0))),$C47&lt;&gt;""),"S",""))),"")</f>
        <v/>
      </c>
      <c r="AQ47" s="68" t="str">
        <f ca="1">IFERROR(IF(AND(OR(WEEKDAY(AP$4,2)&gt;5,AP$4=Congés),OR(AP47="x",AP47="S")),AP47,IF(AQ$4=$D47,"x",IF(AND(((AQ$4-$D47)/VLOOKUP($C47,Opérations[],7,0))=INT(((AQ$4-$D47)/VLOOKUP($C47,Opérations[],7,0))),$C47&lt;&gt;""),"S",""))),"")</f>
        <v/>
      </c>
      <c r="AR47" s="68" t="str">
        <f ca="1">IFERROR(IF(AND(OR(WEEKDAY(AQ$4,2)&gt;5,AQ$4=Congés),OR(AQ47="x",AQ47="S")),AQ47,IF(AR$4=$D47,"x",IF(AND(((AR$4-$D47)/VLOOKUP($C47,Opérations[],7,0))=INT(((AR$4-$D47)/VLOOKUP($C47,Opérations[],7,0))),$C47&lt;&gt;""),"S",""))),"")</f>
        <v/>
      </c>
      <c r="AS47" s="68" t="str">
        <f ca="1">IFERROR(IF(AND(OR(WEEKDAY(AR$4,2)&gt;5,AR$4=Congés),OR(AR47="x",AR47="S")),AR47,IF(AS$4=$D47,"x",IF(AND(((AS$4-$D47)/VLOOKUP($C47,Opérations[],7,0))=INT(((AS$4-$D47)/VLOOKUP($C47,Opérations[],7,0))),$C47&lt;&gt;""),"S",""))),"")</f>
        <v/>
      </c>
      <c r="AT47" s="68" t="str">
        <f ca="1">IFERROR(IF(AND(OR(WEEKDAY(AS$4,2)&gt;5,AS$4=Congés),OR(AS47="x",AS47="S")),AS47,IF(AT$4=$D47,"x",IF(AND(((AT$4-$D47)/VLOOKUP($C47,Opérations[],7,0))=INT(((AT$4-$D47)/VLOOKUP($C47,Opérations[],7,0))),$C47&lt;&gt;""),"S",""))),"")</f>
        <v/>
      </c>
      <c r="AU47" s="68" t="str">
        <f ca="1">IFERROR(IF(AND(OR(WEEKDAY(AT$4,2)&gt;5,AT$4=Congés),OR(AT47="x",AT47="S")),AT47,IF(AU$4=$D47,"x",IF(AND(((AU$4-$D47)/VLOOKUP($C47,Opérations[],7,0))=INT(((AU$4-$D47)/VLOOKUP($C47,Opérations[],7,0))),$C47&lt;&gt;""),"S",""))),"")</f>
        <v/>
      </c>
      <c r="AV47" s="68" t="str">
        <f ca="1">IFERROR(IF(AND(OR(WEEKDAY(AU$4,2)&gt;5,AU$4=Congés),OR(AU47="x",AU47="S")),AU47,IF(AV$4=$D47,"x",IF(AND(((AV$4-$D47)/VLOOKUP($C47,Opérations[],7,0))=INT(((AV$4-$D47)/VLOOKUP($C47,Opérations[],7,0))),$C47&lt;&gt;""),"S",""))),"")</f>
        <v/>
      </c>
      <c r="AW47" s="68" t="str">
        <f ca="1">IFERROR(IF(AND(OR(WEEKDAY(AV$4,2)&gt;5,AV$4=Congés),OR(AV47="x",AV47="S")),AV47,IF(AW$4=$D47,"x",IF(AND(((AW$4-$D47)/VLOOKUP($C47,Opérations[],7,0))=INT(((AW$4-$D47)/VLOOKUP($C47,Opérations[],7,0))),$C47&lt;&gt;""),"S",""))),"")</f>
        <v/>
      </c>
      <c r="AX47" s="68" t="str">
        <f ca="1">IFERROR(IF(AND(OR(WEEKDAY(AW$4,2)&gt;5,AW$4=Congés),OR(AW47="x",AW47="S")),AW47,IF(AX$4=$D47,"x",IF(AND(((AX$4-$D47)/VLOOKUP($C47,Opérations[],7,0))=INT(((AX$4-$D47)/VLOOKUP($C47,Opérations[],7,0))),$C47&lt;&gt;""),"S",""))),"")</f>
        <v/>
      </c>
      <c r="AY47" s="68" t="str">
        <f ca="1">IFERROR(IF(AND(OR(WEEKDAY(AX$4,2)&gt;5,AX$4=Congés),OR(AX47="x",AX47="S")),AX47,IF(AY$4=$D47,"x",IF(AND(((AY$4-$D47)/VLOOKUP($C47,Opérations[],7,0))=INT(((AY$4-$D47)/VLOOKUP($C47,Opérations[],7,0))),$C47&lt;&gt;""),"S",""))),"")</f>
        <v/>
      </c>
      <c r="AZ47" s="68" t="str">
        <f ca="1">IFERROR(IF(AND(OR(WEEKDAY(AY$4,2)&gt;5,AY$4=Congés),OR(AY47="x",AY47="S")),AY47,IF(AZ$4=$D47,"x",IF(AND(((AZ$4-$D47)/VLOOKUP($C47,Opérations[],7,0))=INT(((AZ$4-$D47)/VLOOKUP($C47,Opérations[],7,0))),$C47&lt;&gt;""),"S",""))),"")</f>
        <v/>
      </c>
      <c r="BA47" s="68" t="str">
        <f ca="1">IFERROR(IF(AND(OR(WEEKDAY(AZ$4,2)&gt;5,AZ$4=Congés),OR(AZ47="x",AZ47="S")),AZ47,IF(BA$4=$D47,"x",IF(AND(((BA$4-$D47)/VLOOKUP($C47,Opérations[],7,0))=INT(((BA$4-$D47)/VLOOKUP($C47,Opérations[],7,0))),$C47&lt;&gt;""),"S",""))),"")</f>
        <v/>
      </c>
      <c r="BB47" s="68" t="str">
        <f ca="1">IFERROR(IF(AND(OR(WEEKDAY(BA$4,2)&gt;5,BA$4=Congés),OR(BA47="x",BA47="S")),BA47,IF(BB$4=$D47,"x",IF(AND(((BB$4-$D47)/VLOOKUP($C47,Opérations[],7,0))=INT(((BB$4-$D47)/VLOOKUP($C47,Opérations[],7,0))),$C47&lt;&gt;""),"S",""))),"")</f>
        <v/>
      </c>
      <c r="BC47" s="68" t="str">
        <f ca="1">IFERROR(IF(AND(OR(WEEKDAY(BB$4,2)&gt;5,BB$4=Congés),OR(BB47="x",BB47="S")),BB47,IF(BC$4=$D47,"x",IF(AND(((BC$4-$D47)/VLOOKUP($C47,Opérations[],7,0))=INT(((BC$4-$D47)/VLOOKUP($C47,Opérations[],7,0))),$C47&lt;&gt;""),"S",""))),"")</f>
        <v/>
      </c>
      <c r="BD47" s="68" t="str">
        <f ca="1">IFERROR(IF(AND(OR(WEEKDAY(BC$4,2)&gt;5,BC$4=Congés),OR(BC47="x",BC47="S")),BC47,IF(BD$4=$D47,"x",IF(AND(((BD$4-$D47)/VLOOKUP($C47,Opérations[],7,0))=INT(((BD$4-$D47)/VLOOKUP($C47,Opérations[],7,0))),$C47&lt;&gt;""),"S",""))),"")</f>
        <v/>
      </c>
    </row>
    <row r="48" spans="3:56" x14ac:dyDescent="0.25">
      <c r="C48" s="27" t="s">
        <v>54</v>
      </c>
      <c r="D48" s="33">
        <f>IF(ISBLANK(C48),"",VLOOKUP(C48,Opérations[],2,0))</f>
        <v>0</v>
      </c>
      <c r="F48" s="33"/>
      <c r="G48" s="68" t="str">
        <f ca="1">IFERROR(IF(AND(OR(WEEKDAY(F$4,2)&gt;5,F$4=Congés),OR(F48="x",F48="S")),F48,IF(G$4=$D48,"x",IF(AND(((G$4-$D48)/VLOOKUP($C48,Opérations[],7,0))=INT(((G$4-$D48)/VLOOKUP($C48,Opérations[],7,0))),$C48&lt;&gt;""),"S",""))),"")</f>
        <v/>
      </c>
      <c r="H48" s="68" t="str">
        <f ca="1">IFERROR(IF(AND(OR(WEEKDAY(G$4,2)&gt;5,G$4=Congés),OR(G48="x",G48="S")),G48,IF(H$4=$D48,"x",IF(AND(((H$4-$D48)/VLOOKUP($C48,Opérations[],7,0))=INT(((H$4-$D48)/VLOOKUP($C48,Opérations[],7,0))),$C48&lt;&gt;""),"S",""))),"")</f>
        <v/>
      </c>
      <c r="I48" s="68" t="str">
        <f ca="1">IFERROR(IF(AND(OR(WEEKDAY(H$4,2)&gt;5,H$4=Congés),OR(H48="x",H48="S")),H48,IF(I$4=$D48,"x",IF(AND(((I$4-$D48)/VLOOKUP($C48,Opérations[],7,0))=INT(((I$4-$D48)/VLOOKUP($C48,Opérations[],7,0))),$C48&lt;&gt;""),"S",""))),"")</f>
        <v/>
      </c>
      <c r="J48" s="68" t="str">
        <f ca="1">IFERROR(IF(AND(OR(WEEKDAY(I$4,2)&gt;5,I$4=Congés),OR(I48="x",I48="S")),I48,IF(J$4=$D48,"x",IF(AND(((J$4-$D48)/VLOOKUP($C48,Opérations[],7,0))=INT(((J$4-$D48)/VLOOKUP($C48,Opérations[],7,0))),$C48&lt;&gt;""),"S",""))),"")</f>
        <v/>
      </c>
      <c r="K48" s="68" t="str">
        <f ca="1">IFERROR(IF(AND(OR(WEEKDAY(J$4,2)&gt;5,J$4=Congés),OR(J48="x",J48="S")),J48,IF(K$4=$D48,"x",IF(AND(((K$4-$D48)/VLOOKUP($C48,Opérations[],7,0))=INT(((K$4-$D48)/VLOOKUP($C48,Opérations[],7,0))),$C48&lt;&gt;""),"S",""))),"")</f>
        <v/>
      </c>
      <c r="L48" s="68" t="str">
        <f ca="1">IFERROR(IF(AND(OR(WEEKDAY(K$4,2)&gt;5,K$4=Congés),OR(K48="x",K48="S")),K48,IF(L$4=$D48,"x",IF(AND(((L$4-$D48)/VLOOKUP($C48,Opérations[],7,0))=INT(((L$4-$D48)/VLOOKUP($C48,Opérations[],7,0))),$C48&lt;&gt;""),"S",""))),"")</f>
        <v/>
      </c>
      <c r="M48" s="68" t="str">
        <f ca="1">IFERROR(IF(AND(OR(WEEKDAY(L$4,2)&gt;5,L$4=Congés),OR(L48="x",L48="S")),L48,IF(M$4=$D48,"x",IF(AND(((M$4-$D48)/VLOOKUP($C48,Opérations[],7,0))=INT(((M$4-$D48)/VLOOKUP($C48,Opérations[],7,0))),$C48&lt;&gt;""),"S",""))),"")</f>
        <v/>
      </c>
      <c r="N48" s="68" t="str">
        <f ca="1">IFERROR(IF(AND(OR(WEEKDAY(M$4,2)&gt;5,M$4=Congés),OR(M48="x",M48="S")),M48,IF(N$4=$D48,"x",IF(AND(((N$4-$D48)/VLOOKUP($C48,Opérations[],7,0))=INT(((N$4-$D48)/VLOOKUP($C48,Opérations[],7,0))),$C48&lt;&gt;""),"S",""))),"")</f>
        <v/>
      </c>
      <c r="O48" s="68" t="str">
        <f ca="1">IFERROR(IF(AND(OR(WEEKDAY(N$4,2)&gt;5,N$4=Congés),OR(N48="x",N48="S")),N48,IF(O$4=$D48,"x",IF(AND(((O$4-$D48)/VLOOKUP($C48,Opérations[],7,0))=INT(((O$4-$D48)/VLOOKUP($C48,Opérations[],7,0))),$C48&lt;&gt;""),"S",""))),"")</f>
        <v/>
      </c>
      <c r="P48" s="68" t="str">
        <f ca="1">IFERROR(IF(AND(OR(WEEKDAY(O$4,2)&gt;5,O$4=Congés),OR(O48="x",O48="S")),O48,IF(P$4=$D48,"x",IF(AND(((P$4-$D48)/VLOOKUP($C48,Opérations[],7,0))=INT(((P$4-$D48)/VLOOKUP($C48,Opérations[],7,0))),$C48&lt;&gt;""),"S",""))),"")</f>
        <v/>
      </c>
      <c r="Q48" s="68" t="str">
        <f ca="1">IFERROR(IF(AND(OR(WEEKDAY(P$4,2)&gt;5,P$4=Congés),OR(P48="x",P48="S")),P48,IF(Q$4=$D48,"x",IF(AND(((Q$4-$D48)/VLOOKUP($C48,Opérations[],7,0))=INT(((Q$4-$D48)/VLOOKUP($C48,Opérations[],7,0))),$C48&lt;&gt;""),"S",""))),"")</f>
        <v/>
      </c>
      <c r="R48" s="68" t="str">
        <f ca="1">IFERROR(IF(AND(OR(WEEKDAY(Q$4,2)&gt;5,Q$4=Congés),OR(Q48="x",Q48="S")),Q48,IF(R$4=$D48,"x",IF(AND(((R$4-$D48)/VLOOKUP($C48,Opérations[],7,0))=INT(((R$4-$D48)/VLOOKUP($C48,Opérations[],7,0))),$C48&lt;&gt;""),"S",""))),"")</f>
        <v/>
      </c>
      <c r="S48" s="68" t="str">
        <f ca="1">IFERROR(IF(AND(OR(WEEKDAY(R$4,2)&gt;5,R$4=Congés),OR(R48="x",R48="S")),R48,IF(S$4=$D48,"x",IF(AND(((S$4-$D48)/VLOOKUP($C48,Opérations[],7,0))=INT(((S$4-$D48)/VLOOKUP($C48,Opérations[],7,0))),$C48&lt;&gt;""),"S",""))),"")</f>
        <v/>
      </c>
      <c r="T48" s="68" t="str">
        <f ca="1">IFERROR(IF(AND(OR(WEEKDAY(S$4,2)&gt;5,S$4=Congés),OR(S48="x",S48="S")),S48,IF(T$4=$D48,"x",IF(AND(((T$4-$D48)/VLOOKUP($C48,Opérations[],7,0))=INT(((T$4-$D48)/VLOOKUP($C48,Opérations[],7,0))),$C48&lt;&gt;""),"S",""))),"")</f>
        <v/>
      </c>
      <c r="U48" s="68" t="str">
        <f ca="1">IFERROR(IF(AND(OR(WEEKDAY(T$4,2)&gt;5,T$4=Congés),OR(T48="x",T48="S")),T48,IF(U$4=$D48,"x",IF(AND(((U$4-$D48)/VLOOKUP($C48,Opérations[],7,0))=INT(((U$4-$D48)/VLOOKUP($C48,Opérations[],7,0))),$C48&lt;&gt;""),"S",""))),"")</f>
        <v/>
      </c>
      <c r="V48" s="68" t="str">
        <f ca="1">IFERROR(IF(AND(OR(WEEKDAY(U$4,2)&gt;5,U$4=Congés),OR(U48="x",U48="S")),U48,IF(V$4=$D48,"x",IF(AND(((V$4-$D48)/VLOOKUP($C48,Opérations[],7,0))=INT(((V$4-$D48)/VLOOKUP($C48,Opérations[],7,0))),$C48&lt;&gt;""),"S",""))),"")</f>
        <v/>
      </c>
      <c r="W48" s="68" t="str">
        <f ca="1">IFERROR(IF(AND(OR(WEEKDAY(V$4,2)&gt;5,V$4=Congés),OR(V48="x",V48="S")),V48,IF(W$4=$D48,"x",IF(AND(((W$4-$D48)/VLOOKUP($C48,Opérations[],7,0))=INT(((W$4-$D48)/VLOOKUP($C48,Opérations[],7,0))),$C48&lt;&gt;""),"S",""))),"")</f>
        <v/>
      </c>
      <c r="X48" s="68" t="str">
        <f ca="1">IFERROR(IF(AND(OR(WEEKDAY(W$4,2)&gt;5,W$4=Congés),OR(W48="x",W48="S")),W48,IF(X$4=$D48,"x",IF(AND(((X$4-$D48)/VLOOKUP($C48,Opérations[],7,0))=INT(((X$4-$D48)/VLOOKUP($C48,Opérations[],7,0))),$C48&lt;&gt;""),"S",""))),"")</f>
        <v/>
      </c>
      <c r="Y48" s="68" t="str">
        <f ca="1">IFERROR(IF(AND(OR(WEEKDAY(X$4,2)&gt;5,X$4=Congés),OR(X48="x",X48="S")),X48,IF(Y$4=$D48,"x",IF(AND(((Y$4-$D48)/VLOOKUP($C48,Opérations[],7,0))=INT(((Y$4-$D48)/VLOOKUP($C48,Opérations[],7,0))),$C48&lt;&gt;""),"S",""))),"")</f>
        <v/>
      </c>
      <c r="Z48" s="68" t="str">
        <f ca="1">IFERROR(IF(AND(OR(WEEKDAY(Y$4,2)&gt;5,Y$4=Congés),OR(Y48="x",Y48="S")),Y48,IF(Z$4=$D48,"x",IF(AND(((Z$4-$D48)/VLOOKUP($C48,Opérations[],7,0))=INT(((Z$4-$D48)/VLOOKUP($C48,Opérations[],7,0))),$C48&lt;&gt;""),"S",""))),"")</f>
        <v/>
      </c>
      <c r="AA48" s="68" t="str">
        <f ca="1">IFERROR(IF(AND(OR(WEEKDAY(Z$4,2)&gt;5,Z$4=Congés),OR(Z48="x",Z48="S")),Z48,IF(AA$4=$D48,"x",IF(AND(((AA$4-$D48)/VLOOKUP($C48,Opérations[],7,0))=INT(((AA$4-$D48)/VLOOKUP($C48,Opérations[],7,0))),$C48&lt;&gt;""),"S",""))),"")</f>
        <v/>
      </c>
      <c r="AB48" s="68" t="str">
        <f ca="1">IFERROR(IF(AND(OR(WEEKDAY(AA$4,2)&gt;5,AA$4=Congés),OR(AA48="x",AA48="S")),AA48,IF(AB$4=$D48,"x",IF(AND(((AB$4-$D48)/VLOOKUP($C48,Opérations[],7,0))=INT(((AB$4-$D48)/VLOOKUP($C48,Opérations[],7,0))),$C48&lt;&gt;""),"S",""))),"")</f>
        <v/>
      </c>
      <c r="AC48" s="68" t="str">
        <f ca="1">IFERROR(IF(AND(OR(WEEKDAY(AB$4,2)&gt;5,AB$4=Congés),OR(AB48="x",AB48="S")),AB48,IF(AC$4=$D48,"x",IF(AND(((AC$4-$D48)/VLOOKUP($C48,Opérations[],7,0))=INT(((AC$4-$D48)/VLOOKUP($C48,Opérations[],7,0))),$C48&lt;&gt;""),"S",""))),"")</f>
        <v/>
      </c>
      <c r="AD48" s="68" t="str">
        <f ca="1">IFERROR(IF(AND(OR(WEEKDAY(AC$4,2)&gt;5,AC$4=Congés),OR(AC48="x",AC48="S")),AC48,IF(AD$4=$D48,"x",IF(AND(((AD$4-$D48)/VLOOKUP($C48,Opérations[],7,0))=INT(((AD$4-$D48)/VLOOKUP($C48,Opérations[],7,0))),$C48&lt;&gt;""),"S",""))),"")</f>
        <v/>
      </c>
      <c r="AE48" s="68" t="str">
        <f ca="1">IFERROR(IF(AND(OR(WEEKDAY(AD$4,2)&gt;5,AD$4=Congés),OR(AD48="x",AD48="S")),AD48,IF(AE$4=$D48,"x",IF(AND(((AE$4-$D48)/VLOOKUP($C48,Opérations[],7,0))=INT(((AE$4-$D48)/VLOOKUP($C48,Opérations[],7,0))),$C48&lt;&gt;""),"S",""))),"")</f>
        <v/>
      </c>
      <c r="AF48" s="68" t="str">
        <f ca="1">IFERROR(IF(AND(OR(WEEKDAY(AE$4,2)&gt;5,AE$4=Congés),OR(AE48="x",AE48="S")),AE48,IF(AF$4=$D48,"x",IF(AND(((AF$4-$D48)/VLOOKUP($C48,Opérations[],7,0))=INT(((AF$4-$D48)/VLOOKUP($C48,Opérations[],7,0))),$C48&lt;&gt;""),"S",""))),"")</f>
        <v/>
      </c>
      <c r="AG48" s="68" t="str">
        <f ca="1">IFERROR(IF(AND(OR(WEEKDAY(AF$4,2)&gt;5,AF$4=Congés),OR(AF48="x",AF48="S")),AF48,IF(AG$4=$D48,"x",IF(AND(((AG$4-$D48)/VLOOKUP($C48,Opérations[],7,0))=INT(((AG$4-$D48)/VLOOKUP($C48,Opérations[],7,0))),$C48&lt;&gt;""),"S",""))),"")</f>
        <v/>
      </c>
      <c r="AH48" s="68" t="str">
        <f ca="1">IFERROR(IF(AND(OR(WEEKDAY(AG$4,2)&gt;5,AG$4=Congés),OR(AG48="x",AG48="S")),AG48,IF(AH$4=$D48,"x",IF(AND(((AH$4-$D48)/VLOOKUP($C48,Opérations[],7,0))=INT(((AH$4-$D48)/VLOOKUP($C48,Opérations[],7,0))),$C48&lt;&gt;""),"S",""))),"")</f>
        <v/>
      </c>
      <c r="AI48" s="68" t="str">
        <f ca="1">IFERROR(IF(AND(OR(WEEKDAY(AH$4,2)&gt;5,AH$4=Congés),OR(AH48="x",AH48="S")),AH48,IF(AI$4=$D48,"x",IF(AND(((AI$4-$D48)/VLOOKUP($C48,Opérations[],7,0))=INT(((AI$4-$D48)/VLOOKUP($C48,Opérations[],7,0))),$C48&lt;&gt;""),"S",""))),"")</f>
        <v/>
      </c>
      <c r="AJ48" s="68" t="str">
        <f ca="1">IFERROR(IF(AND(OR(WEEKDAY(AI$4,2)&gt;5,AI$4=Congés),OR(AI48="x",AI48="S")),AI48,IF(AJ$4=$D48,"x",IF(AND(((AJ$4-$D48)/VLOOKUP($C48,Opérations[],7,0))=INT(((AJ$4-$D48)/VLOOKUP($C48,Opérations[],7,0))),$C48&lt;&gt;""),"S",""))),"")</f>
        <v/>
      </c>
      <c r="AK48" s="68" t="str">
        <f ca="1">IFERROR(IF(AND(OR(WEEKDAY(AJ$4,2)&gt;5,AJ$4=Congés),OR(AJ48="x",AJ48="S")),AJ48,IF(AK$4=$D48,"x",IF(AND(((AK$4-$D48)/VLOOKUP($C48,Opérations[],7,0))=INT(((AK$4-$D48)/VLOOKUP($C48,Opérations[],7,0))),$C48&lt;&gt;""),"S",""))),"")</f>
        <v/>
      </c>
      <c r="AL48" s="68" t="str">
        <f ca="1">IFERROR(IF(AND(OR(WEEKDAY(AK$4,2)&gt;5,AK$4=Congés),OR(AK48="x",AK48="S")),AK48,IF(AL$4=$D48,"x",IF(AND(((AL$4-$D48)/VLOOKUP($C48,Opérations[],7,0))=INT(((AL$4-$D48)/VLOOKUP($C48,Opérations[],7,0))),$C48&lt;&gt;""),"S",""))),"")</f>
        <v/>
      </c>
      <c r="AM48" s="68" t="str">
        <f ca="1">IFERROR(IF(AND(OR(WEEKDAY(AL$4,2)&gt;5,AL$4=Congés),OR(AL48="x",AL48="S")),AL48,IF(AM$4=$D48,"x",IF(AND(((AM$4-$D48)/VLOOKUP($C48,Opérations[],7,0))=INT(((AM$4-$D48)/VLOOKUP($C48,Opérations[],7,0))),$C48&lt;&gt;""),"S",""))),"")</f>
        <v/>
      </c>
      <c r="AN48" s="68" t="str">
        <f ca="1">IFERROR(IF(AND(OR(WEEKDAY(AM$4,2)&gt;5,AM$4=Congés),OR(AM48="x",AM48="S")),AM48,IF(AN$4=$D48,"x",IF(AND(((AN$4-$D48)/VLOOKUP($C48,Opérations[],7,0))=INT(((AN$4-$D48)/VLOOKUP($C48,Opérations[],7,0))),$C48&lt;&gt;""),"S",""))),"")</f>
        <v/>
      </c>
      <c r="AO48" s="68" t="str">
        <f ca="1">IFERROR(IF(AND(OR(WEEKDAY(AN$4,2)&gt;5,AN$4=Congés),OR(AN48="x",AN48="S")),AN48,IF(AO$4=$D48,"x",IF(AND(((AO$4-$D48)/VLOOKUP($C48,Opérations[],7,0))=INT(((AO$4-$D48)/VLOOKUP($C48,Opérations[],7,0))),$C48&lt;&gt;""),"S",""))),"")</f>
        <v/>
      </c>
      <c r="AP48" s="68" t="str">
        <f ca="1">IFERROR(IF(AND(OR(WEEKDAY(AO$4,2)&gt;5,AO$4=Congés),OR(AO48="x",AO48="S")),AO48,IF(AP$4=$D48,"x",IF(AND(((AP$4-$D48)/VLOOKUP($C48,Opérations[],7,0))=INT(((AP$4-$D48)/VLOOKUP($C48,Opérations[],7,0))),$C48&lt;&gt;""),"S",""))),"")</f>
        <v/>
      </c>
      <c r="AQ48" s="68" t="str">
        <f ca="1">IFERROR(IF(AND(OR(WEEKDAY(AP$4,2)&gt;5,AP$4=Congés),OR(AP48="x",AP48="S")),AP48,IF(AQ$4=$D48,"x",IF(AND(((AQ$4-$D48)/VLOOKUP($C48,Opérations[],7,0))=INT(((AQ$4-$D48)/VLOOKUP($C48,Opérations[],7,0))),$C48&lt;&gt;""),"S",""))),"")</f>
        <v/>
      </c>
      <c r="AR48" s="68" t="str">
        <f ca="1">IFERROR(IF(AND(OR(WEEKDAY(AQ$4,2)&gt;5,AQ$4=Congés),OR(AQ48="x",AQ48="S")),AQ48,IF(AR$4=$D48,"x",IF(AND(((AR$4-$D48)/VLOOKUP($C48,Opérations[],7,0))=INT(((AR$4-$D48)/VLOOKUP($C48,Opérations[],7,0))),$C48&lt;&gt;""),"S",""))),"")</f>
        <v/>
      </c>
      <c r="AS48" s="68" t="str">
        <f ca="1">IFERROR(IF(AND(OR(WEEKDAY(AR$4,2)&gt;5,AR$4=Congés),OR(AR48="x",AR48="S")),AR48,IF(AS$4=$D48,"x",IF(AND(((AS$4-$D48)/VLOOKUP($C48,Opérations[],7,0))=INT(((AS$4-$D48)/VLOOKUP($C48,Opérations[],7,0))),$C48&lt;&gt;""),"S",""))),"")</f>
        <v/>
      </c>
      <c r="AT48" s="68" t="str">
        <f ca="1">IFERROR(IF(AND(OR(WEEKDAY(AS$4,2)&gt;5,AS$4=Congés),OR(AS48="x",AS48="S")),AS48,IF(AT$4=$D48,"x",IF(AND(((AT$4-$D48)/VLOOKUP($C48,Opérations[],7,0))=INT(((AT$4-$D48)/VLOOKUP($C48,Opérations[],7,0))),$C48&lt;&gt;""),"S",""))),"")</f>
        <v/>
      </c>
      <c r="AU48" s="68" t="str">
        <f ca="1">IFERROR(IF(AND(OR(WEEKDAY(AT$4,2)&gt;5,AT$4=Congés),OR(AT48="x",AT48="S")),AT48,IF(AU$4=$D48,"x",IF(AND(((AU$4-$D48)/VLOOKUP($C48,Opérations[],7,0))=INT(((AU$4-$D48)/VLOOKUP($C48,Opérations[],7,0))),$C48&lt;&gt;""),"S",""))),"")</f>
        <v/>
      </c>
      <c r="AV48" s="68" t="str">
        <f ca="1">IFERROR(IF(AND(OR(WEEKDAY(AU$4,2)&gt;5,AU$4=Congés),OR(AU48="x",AU48="S")),AU48,IF(AV$4=$D48,"x",IF(AND(((AV$4-$D48)/VLOOKUP($C48,Opérations[],7,0))=INT(((AV$4-$D48)/VLOOKUP($C48,Opérations[],7,0))),$C48&lt;&gt;""),"S",""))),"")</f>
        <v/>
      </c>
      <c r="AW48" s="68" t="str">
        <f ca="1">IFERROR(IF(AND(OR(WEEKDAY(AV$4,2)&gt;5,AV$4=Congés),OR(AV48="x",AV48="S")),AV48,IF(AW$4=$D48,"x",IF(AND(((AW$4-$D48)/VLOOKUP($C48,Opérations[],7,0))=INT(((AW$4-$D48)/VLOOKUP($C48,Opérations[],7,0))),$C48&lt;&gt;""),"S",""))),"")</f>
        <v/>
      </c>
      <c r="AX48" s="68" t="str">
        <f ca="1">IFERROR(IF(AND(OR(WEEKDAY(AW$4,2)&gt;5,AW$4=Congés),OR(AW48="x",AW48="S")),AW48,IF(AX$4=$D48,"x",IF(AND(((AX$4-$D48)/VLOOKUP($C48,Opérations[],7,0))=INT(((AX$4-$D48)/VLOOKUP($C48,Opérations[],7,0))),$C48&lt;&gt;""),"S",""))),"")</f>
        <v/>
      </c>
      <c r="AY48" s="68" t="str">
        <f ca="1">IFERROR(IF(AND(OR(WEEKDAY(AX$4,2)&gt;5,AX$4=Congés),OR(AX48="x",AX48="S")),AX48,IF(AY$4=$D48,"x",IF(AND(((AY$4-$D48)/VLOOKUP($C48,Opérations[],7,0))=INT(((AY$4-$D48)/VLOOKUP($C48,Opérations[],7,0))),$C48&lt;&gt;""),"S",""))),"")</f>
        <v/>
      </c>
      <c r="AZ48" s="68" t="str">
        <f ca="1">IFERROR(IF(AND(OR(WEEKDAY(AY$4,2)&gt;5,AY$4=Congés),OR(AY48="x",AY48="S")),AY48,IF(AZ$4=$D48,"x",IF(AND(((AZ$4-$D48)/VLOOKUP($C48,Opérations[],7,0))=INT(((AZ$4-$D48)/VLOOKUP($C48,Opérations[],7,0))),$C48&lt;&gt;""),"S",""))),"")</f>
        <v/>
      </c>
      <c r="BA48" s="68" t="str">
        <f ca="1">IFERROR(IF(AND(OR(WEEKDAY(AZ$4,2)&gt;5,AZ$4=Congés),OR(AZ48="x",AZ48="S")),AZ48,IF(BA$4=$D48,"x",IF(AND(((BA$4-$D48)/VLOOKUP($C48,Opérations[],7,0))=INT(((BA$4-$D48)/VLOOKUP($C48,Opérations[],7,0))),$C48&lt;&gt;""),"S",""))),"")</f>
        <v/>
      </c>
      <c r="BB48" s="68" t="str">
        <f ca="1">IFERROR(IF(AND(OR(WEEKDAY(BA$4,2)&gt;5,BA$4=Congés),OR(BA48="x",BA48="S")),BA48,IF(BB$4=$D48,"x",IF(AND(((BB$4-$D48)/VLOOKUP($C48,Opérations[],7,0))=INT(((BB$4-$D48)/VLOOKUP($C48,Opérations[],7,0))),$C48&lt;&gt;""),"S",""))),"")</f>
        <v/>
      </c>
      <c r="BC48" s="68" t="str">
        <f ca="1">IFERROR(IF(AND(OR(WEEKDAY(BB$4,2)&gt;5,BB$4=Congés),OR(BB48="x",BB48="S")),BB48,IF(BC$4=$D48,"x",IF(AND(((BC$4-$D48)/VLOOKUP($C48,Opérations[],7,0))=INT(((BC$4-$D48)/VLOOKUP($C48,Opérations[],7,0))),$C48&lt;&gt;""),"S",""))),"")</f>
        <v/>
      </c>
      <c r="BD48" s="68" t="str">
        <f ca="1">IFERROR(IF(AND(OR(WEEKDAY(BC$4,2)&gt;5,BC$4=Congés),OR(BC48="x",BC48="S")),BC48,IF(BD$4=$D48,"x",IF(AND(((BD$4-$D48)/VLOOKUP($C48,Opérations[],7,0))=INT(((BD$4-$D48)/VLOOKUP($C48,Opérations[],7,0))),$C48&lt;&gt;""),"S",""))),"")</f>
        <v/>
      </c>
    </row>
    <row r="49" spans="3:56" x14ac:dyDescent="0.25">
      <c r="C49" s="58" t="s">
        <v>55</v>
      </c>
      <c r="D49" s="33">
        <f>IF(ISBLANK(C49),"",VLOOKUP(C49,Opérations[],2,0))</f>
        <v>0</v>
      </c>
      <c r="F49" s="33"/>
      <c r="G49" s="68" t="str">
        <f ca="1">IFERROR(IF(AND(OR(WEEKDAY(F$4,2)&gt;5,F$4=Congés),OR(F49="x",F49="S")),F49,IF(G$4=$D49,"x",IF(AND(((G$4-$D49)/VLOOKUP($C49,Opérations[],7,0))=INT(((G$4-$D49)/VLOOKUP($C49,Opérations[],7,0))),$C49&lt;&gt;""),"S",""))),"")</f>
        <v/>
      </c>
      <c r="H49" s="68" t="str">
        <f ca="1">IFERROR(IF(AND(OR(WEEKDAY(G$4,2)&gt;5,G$4=Congés),OR(G49="x",G49="S")),G49,IF(H$4=$D49,"x",IF(AND(((H$4-$D49)/VLOOKUP($C49,Opérations[],7,0))=INT(((H$4-$D49)/VLOOKUP($C49,Opérations[],7,0))),$C49&lt;&gt;""),"S",""))),"")</f>
        <v/>
      </c>
      <c r="I49" s="68" t="str">
        <f ca="1">IFERROR(IF(AND(OR(WEEKDAY(H$4,2)&gt;5,H$4=Congés),OR(H49="x",H49="S")),H49,IF(I$4=$D49,"x",IF(AND(((I$4-$D49)/VLOOKUP($C49,Opérations[],7,0))=INT(((I$4-$D49)/VLOOKUP($C49,Opérations[],7,0))),$C49&lt;&gt;""),"S",""))),"")</f>
        <v/>
      </c>
      <c r="J49" s="68" t="str">
        <f ca="1">IFERROR(IF(AND(OR(WEEKDAY(I$4,2)&gt;5,I$4=Congés),OR(I49="x",I49="S")),I49,IF(J$4=$D49,"x",IF(AND(((J$4-$D49)/VLOOKUP($C49,Opérations[],7,0))=INT(((J$4-$D49)/VLOOKUP($C49,Opérations[],7,0))),$C49&lt;&gt;""),"S",""))),"")</f>
        <v/>
      </c>
      <c r="K49" s="68" t="str">
        <f ca="1">IFERROR(IF(AND(OR(WEEKDAY(J$4,2)&gt;5,J$4=Congés),OR(J49="x",J49="S")),J49,IF(K$4=$D49,"x",IF(AND(((K$4-$D49)/VLOOKUP($C49,Opérations[],7,0))=INT(((K$4-$D49)/VLOOKUP($C49,Opérations[],7,0))),$C49&lt;&gt;""),"S",""))),"")</f>
        <v/>
      </c>
      <c r="L49" s="68" t="str">
        <f ca="1">IFERROR(IF(AND(OR(WEEKDAY(K$4,2)&gt;5,K$4=Congés),OR(K49="x",K49="S")),K49,IF(L$4=$D49,"x",IF(AND(((L$4-$D49)/VLOOKUP($C49,Opérations[],7,0))=INT(((L$4-$D49)/VLOOKUP($C49,Opérations[],7,0))),$C49&lt;&gt;""),"S",""))),"")</f>
        <v/>
      </c>
      <c r="M49" s="68" t="str">
        <f ca="1">IFERROR(IF(AND(OR(WEEKDAY(L$4,2)&gt;5,L$4=Congés),OR(L49="x",L49="S")),L49,IF(M$4=$D49,"x",IF(AND(((M$4-$D49)/VLOOKUP($C49,Opérations[],7,0))=INT(((M$4-$D49)/VLOOKUP($C49,Opérations[],7,0))),$C49&lt;&gt;""),"S",""))),"")</f>
        <v/>
      </c>
      <c r="N49" s="68" t="str">
        <f ca="1">IFERROR(IF(AND(OR(WEEKDAY(M$4,2)&gt;5,M$4=Congés),OR(M49="x",M49="S")),M49,IF(N$4=$D49,"x",IF(AND(((N$4-$D49)/VLOOKUP($C49,Opérations[],7,0))=INT(((N$4-$D49)/VLOOKUP($C49,Opérations[],7,0))),$C49&lt;&gt;""),"S",""))),"")</f>
        <v/>
      </c>
      <c r="O49" s="68" t="str">
        <f ca="1">IFERROR(IF(AND(OR(WEEKDAY(N$4,2)&gt;5,N$4=Congés),OR(N49="x",N49="S")),N49,IF(O$4=$D49,"x",IF(AND(((O$4-$D49)/VLOOKUP($C49,Opérations[],7,0))=INT(((O$4-$D49)/VLOOKUP($C49,Opérations[],7,0))),$C49&lt;&gt;""),"S",""))),"")</f>
        <v/>
      </c>
      <c r="P49" s="68" t="str">
        <f ca="1">IFERROR(IF(AND(OR(WEEKDAY(O$4,2)&gt;5,O$4=Congés),OR(O49="x",O49="S")),O49,IF(P$4=$D49,"x",IF(AND(((P$4-$D49)/VLOOKUP($C49,Opérations[],7,0))=INT(((P$4-$D49)/VLOOKUP($C49,Opérations[],7,0))),$C49&lt;&gt;""),"S",""))),"")</f>
        <v/>
      </c>
      <c r="Q49" s="68" t="str">
        <f ca="1">IFERROR(IF(AND(OR(WEEKDAY(P$4,2)&gt;5,P$4=Congés),OR(P49="x",P49="S")),P49,IF(Q$4=$D49,"x",IF(AND(((Q$4-$D49)/VLOOKUP($C49,Opérations[],7,0))=INT(((Q$4-$D49)/VLOOKUP($C49,Opérations[],7,0))),$C49&lt;&gt;""),"S",""))),"")</f>
        <v/>
      </c>
      <c r="R49" s="68" t="str">
        <f ca="1">IFERROR(IF(AND(OR(WEEKDAY(Q$4,2)&gt;5,Q$4=Congés),OR(Q49="x",Q49="S")),Q49,IF(R$4=$D49,"x",IF(AND(((R$4-$D49)/VLOOKUP($C49,Opérations[],7,0))=INT(((R$4-$D49)/VLOOKUP($C49,Opérations[],7,0))),$C49&lt;&gt;""),"S",""))),"")</f>
        <v/>
      </c>
      <c r="S49" s="68" t="str">
        <f ca="1">IFERROR(IF(AND(OR(WEEKDAY(R$4,2)&gt;5,R$4=Congés),OR(R49="x",R49="S")),R49,IF(S$4=$D49,"x",IF(AND(((S$4-$D49)/VLOOKUP($C49,Opérations[],7,0))=INT(((S$4-$D49)/VLOOKUP($C49,Opérations[],7,0))),$C49&lt;&gt;""),"S",""))),"")</f>
        <v/>
      </c>
      <c r="T49" s="68" t="str">
        <f ca="1">IFERROR(IF(AND(OR(WEEKDAY(S$4,2)&gt;5,S$4=Congés),OR(S49="x",S49="S")),S49,IF(T$4=$D49,"x",IF(AND(((T$4-$D49)/VLOOKUP($C49,Opérations[],7,0))=INT(((T$4-$D49)/VLOOKUP($C49,Opérations[],7,0))),$C49&lt;&gt;""),"S",""))),"")</f>
        <v/>
      </c>
      <c r="U49" s="68" t="str">
        <f ca="1">IFERROR(IF(AND(OR(WEEKDAY(T$4,2)&gt;5,T$4=Congés),OR(T49="x",T49="S")),T49,IF(U$4=$D49,"x",IF(AND(((U$4-$D49)/VLOOKUP($C49,Opérations[],7,0))=INT(((U$4-$D49)/VLOOKUP($C49,Opérations[],7,0))),$C49&lt;&gt;""),"S",""))),"")</f>
        <v/>
      </c>
      <c r="V49" s="68" t="str">
        <f ca="1">IFERROR(IF(AND(OR(WEEKDAY(U$4,2)&gt;5,U$4=Congés),OR(U49="x",U49="S")),U49,IF(V$4=$D49,"x",IF(AND(((V$4-$D49)/VLOOKUP($C49,Opérations[],7,0))=INT(((V$4-$D49)/VLOOKUP($C49,Opérations[],7,0))),$C49&lt;&gt;""),"S",""))),"")</f>
        <v/>
      </c>
      <c r="W49" s="68" t="str">
        <f ca="1">IFERROR(IF(AND(OR(WEEKDAY(V$4,2)&gt;5,V$4=Congés),OR(V49="x",V49="S")),V49,IF(W$4=$D49,"x",IF(AND(((W$4-$D49)/VLOOKUP($C49,Opérations[],7,0))=INT(((W$4-$D49)/VLOOKUP($C49,Opérations[],7,0))),$C49&lt;&gt;""),"S",""))),"")</f>
        <v/>
      </c>
      <c r="X49" s="68" t="str">
        <f ca="1">IFERROR(IF(AND(OR(WEEKDAY(W$4,2)&gt;5,W$4=Congés),OR(W49="x",W49="S")),W49,IF(X$4=$D49,"x",IF(AND(((X$4-$D49)/VLOOKUP($C49,Opérations[],7,0))=INT(((X$4-$D49)/VLOOKUP($C49,Opérations[],7,0))),$C49&lt;&gt;""),"S",""))),"")</f>
        <v/>
      </c>
      <c r="Y49" s="68" t="str">
        <f ca="1">IFERROR(IF(AND(OR(WEEKDAY(X$4,2)&gt;5,X$4=Congés),OR(X49="x",X49="S")),X49,IF(Y$4=$D49,"x",IF(AND(((Y$4-$D49)/VLOOKUP($C49,Opérations[],7,0))=INT(((Y$4-$D49)/VLOOKUP($C49,Opérations[],7,0))),$C49&lt;&gt;""),"S",""))),"")</f>
        <v/>
      </c>
      <c r="Z49" s="68" t="str">
        <f ca="1">IFERROR(IF(AND(OR(WEEKDAY(Y$4,2)&gt;5,Y$4=Congés),OR(Y49="x",Y49="S")),Y49,IF(Z$4=$D49,"x",IF(AND(((Z$4-$D49)/VLOOKUP($C49,Opérations[],7,0))=INT(((Z$4-$D49)/VLOOKUP($C49,Opérations[],7,0))),$C49&lt;&gt;""),"S",""))),"")</f>
        <v/>
      </c>
      <c r="AA49" s="68" t="str">
        <f ca="1">IFERROR(IF(AND(OR(WEEKDAY(Z$4,2)&gt;5,Z$4=Congés),OR(Z49="x",Z49="S")),Z49,IF(AA$4=$D49,"x",IF(AND(((AA$4-$D49)/VLOOKUP($C49,Opérations[],7,0))=INT(((AA$4-$D49)/VLOOKUP($C49,Opérations[],7,0))),$C49&lt;&gt;""),"S",""))),"")</f>
        <v/>
      </c>
      <c r="AB49" s="68" t="str">
        <f ca="1">IFERROR(IF(AND(OR(WEEKDAY(AA$4,2)&gt;5,AA$4=Congés),OR(AA49="x",AA49="S")),AA49,IF(AB$4=$D49,"x",IF(AND(((AB$4-$D49)/VLOOKUP($C49,Opérations[],7,0))=INT(((AB$4-$D49)/VLOOKUP($C49,Opérations[],7,0))),$C49&lt;&gt;""),"S",""))),"")</f>
        <v/>
      </c>
      <c r="AC49" s="68" t="str">
        <f ca="1">IFERROR(IF(AND(OR(WEEKDAY(AB$4,2)&gt;5,AB$4=Congés),OR(AB49="x",AB49="S")),AB49,IF(AC$4=$D49,"x",IF(AND(((AC$4-$D49)/VLOOKUP($C49,Opérations[],7,0))=INT(((AC$4-$D49)/VLOOKUP($C49,Opérations[],7,0))),$C49&lt;&gt;""),"S",""))),"")</f>
        <v/>
      </c>
      <c r="AD49" s="68" t="str">
        <f ca="1">IFERROR(IF(AND(OR(WEEKDAY(AC$4,2)&gt;5,AC$4=Congés),OR(AC49="x",AC49="S")),AC49,IF(AD$4=$D49,"x",IF(AND(((AD$4-$D49)/VLOOKUP($C49,Opérations[],7,0))=INT(((AD$4-$D49)/VLOOKUP($C49,Opérations[],7,0))),$C49&lt;&gt;""),"S",""))),"")</f>
        <v/>
      </c>
      <c r="AE49" s="68" t="str">
        <f ca="1">IFERROR(IF(AND(OR(WEEKDAY(AD$4,2)&gt;5,AD$4=Congés),OR(AD49="x",AD49="S")),AD49,IF(AE$4=$D49,"x",IF(AND(((AE$4-$D49)/VLOOKUP($C49,Opérations[],7,0))=INT(((AE$4-$D49)/VLOOKUP($C49,Opérations[],7,0))),$C49&lt;&gt;""),"S",""))),"")</f>
        <v/>
      </c>
      <c r="AF49" s="68" t="str">
        <f ca="1">IFERROR(IF(AND(OR(WEEKDAY(AE$4,2)&gt;5,AE$4=Congés),OR(AE49="x",AE49="S")),AE49,IF(AF$4=$D49,"x",IF(AND(((AF$4-$D49)/VLOOKUP($C49,Opérations[],7,0))=INT(((AF$4-$D49)/VLOOKUP($C49,Opérations[],7,0))),$C49&lt;&gt;""),"S",""))),"")</f>
        <v/>
      </c>
      <c r="AG49" s="68" t="str">
        <f ca="1">IFERROR(IF(AND(OR(WEEKDAY(AF$4,2)&gt;5,AF$4=Congés),OR(AF49="x",AF49="S")),AF49,IF(AG$4=$D49,"x",IF(AND(((AG$4-$D49)/VLOOKUP($C49,Opérations[],7,0))=INT(((AG$4-$D49)/VLOOKUP($C49,Opérations[],7,0))),$C49&lt;&gt;""),"S",""))),"")</f>
        <v/>
      </c>
      <c r="AH49" s="68" t="str">
        <f ca="1">IFERROR(IF(AND(OR(WEEKDAY(AG$4,2)&gt;5,AG$4=Congés),OR(AG49="x",AG49="S")),AG49,IF(AH$4=$D49,"x",IF(AND(((AH$4-$D49)/VLOOKUP($C49,Opérations[],7,0))=INT(((AH$4-$D49)/VLOOKUP($C49,Opérations[],7,0))),$C49&lt;&gt;""),"S",""))),"")</f>
        <v/>
      </c>
      <c r="AI49" s="68" t="str">
        <f ca="1">IFERROR(IF(AND(OR(WEEKDAY(AH$4,2)&gt;5,AH$4=Congés),OR(AH49="x",AH49="S")),AH49,IF(AI$4=$D49,"x",IF(AND(((AI$4-$D49)/VLOOKUP($C49,Opérations[],7,0))=INT(((AI$4-$D49)/VLOOKUP($C49,Opérations[],7,0))),$C49&lt;&gt;""),"S",""))),"")</f>
        <v/>
      </c>
      <c r="AJ49" s="68" t="str">
        <f ca="1">IFERROR(IF(AND(OR(WEEKDAY(AI$4,2)&gt;5,AI$4=Congés),OR(AI49="x",AI49="S")),AI49,IF(AJ$4=$D49,"x",IF(AND(((AJ$4-$D49)/VLOOKUP($C49,Opérations[],7,0))=INT(((AJ$4-$D49)/VLOOKUP($C49,Opérations[],7,0))),$C49&lt;&gt;""),"S",""))),"")</f>
        <v/>
      </c>
      <c r="AK49" s="68" t="str">
        <f ca="1">IFERROR(IF(AND(OR(WEEKDAY(AJ$4,2)&gt;5,AJ$4=Congés),OR(AJ49="x",AJ49="S")),AJ49,IF(AK$4=$D49,"x",IF(AND(((AK$4-$D49)/VLOOKUP($C49,Opérations[],7,0))=INT(((AK$4-$D49)/VLOOKUP($C49,Opérations[],7,0))),$C49&lt;&gt;""),"S",""))),"")</f>
        <v/>
      </c>
      <c r="AL49" s="68" t="str">
        <f ca="1">IFERROR(IF(AND(OR(WEEKDAY(AK$4,2)&gt;5,AK$4=Congés),OR(AK49="x",AK49="S")),AK49,IF(AL$4=$D49,"x",IF(AND(((AL$4-$D49)/VLOOKUP($C49,Opérations[],7,0))=INT(((AL$4-$D49)/VLOOKUP($C49,Opérations[],7,0))),$C49&lt;&gt;""),"S",""))),"")</f>
        <v/>
      </c>
      <c r="AM49" s="68" t="str">
        <f ca="1">IFERROR(IF(AND(OR(WEEKDAY(AL$4,2)&gt;5,AL$4=Congés),OR(AL49="x",AL49="S")),AL49,IF(AM$4=$D49,"x",IF(AND(((AM$4-$D49)/VLOOKUP($C49,Opérations[],7,0))=INT(((AM$4-$D49)/VLOOKUP($C49,Opérations[],7,0))),$C49&lt;&gt;""),"S",""))),"")</f>
        <v/>
      </c>
      <c r="AN49" s="68" t="str">
        <f ca="1">IFERROR(IF(AND(OR(WEEKDAY(AM$4,2)&gt;5,AM$4=Congés),OR(AM49="x",AM49="S")),AM49,IF(AN$4=$D49,"x",IF(AND(((AN$4-$D49)/VLOOKUP($C49,Opérations[],7,0))=INT(((AN$4-$D49)/VLOOKUP($C49,Opérations[],7,0))),$C49&lt;&gt;""),"S",""))),"")</f>
        <v/>
      </c>
      <c r="AO49" s="68" t="str">
        <f ca="1">IFERROR(IF(AND(OR(WEEKDAY(AN$4,2)&gt;5,AN$4=Congés),OR(AN49="x",AN49="S")),AN49,IF(AO$4=$D49,"x",IF(AND(((AO$4-$D49)/VLOOKUP($C49,Opérations[],7,0))=INT(((AO$4-$D49)/VLOOKUP($C49,Opérations[],7,0))),$C49&lt;&gt;""),"S",""))),"")</f>
        <v/>
      </c>
      <c r="AP49" s="68" t="str">
        <f ca="1">IFERROR(IF(AND(OR(WEEKDAY(AO$4,2)&gt;5,AO$4=Congés),OR(AO49="x",AO49="S")),AO49,IF(AP$4=$D49,"x",IF(AND(((AP$4-$D49)/VLOOKUP($C49,Opérations[],7,0))=INT(((AP$4-$D49)/VLOOKUP($C49,Opérations[],7,0))),$C49&lt;&gt;""),"S",""))),"")</f>
        <v/>
      </c>
      <c r="AQ49" s="68" t="str">
        <f ca="1">IFERROR(IF(AND(OR(WEEKDAY(AP$4,2)&gt;5,AP$4=Congés),OR(AP49="x",AP49="S")),AP49,IF(AQ$4=$D49,"x",IF(AND(((AQ$4-$D49)/VLOOKUP($C49,Opérations[],7,0))=INT(((AQ$4-$D49)/VLOOKUP($C49,Opérations[],7,0))),$C49&lt;&gt;""),"S",""))),"")</f>
        <v/>
      </c>
      <c r="AR49" s="68" t="str">
        <f ca="1">IFERROR(IF(AND(OR(WEEKDAY(AQ$4,2)&gt;5,AQ$4=Congés),OR(AQ49="x",AQ49="S")),AQ49,IF(AR$4=$D49,"x",IF(AND(((AR$4-$D49)/VLOOKUP($C49,Opérations[],7,0))=INT(((AR$4-$D49)/VLOOKUP($C49,Opérations[],7,0))),$C49&lt;&gt;""),"S",""))),"")</f>
        <v/>
      </c>
      <c r="AS49" s="68" t="str">
        <f ca="1">IFERROR(IF(AND(OR(WEEKDAY(AR$4,2)&gt;5,AR$4=Congés),OR(AR49="x",AR49="S")),AR49,IF(AS$4=$D49,"x",IF(AND(((AS$4-$D49)/VLOOKUP($C49,Opérations[],7,0))=INT(((AS$4-$D49)/VLOOKUP($C49,Opérations[],7,0))),$C49&lt;&gt;""),"S",""))),"")</f>
        <v/>
      </c>
      <c r="AT49" s="68" t="str">
        <f ca="1">IFERROR(IF(AND(OR(WEEKDAY(AS$4,2)&gt;5,AS$4=Congés),OR(AS49="x",AS49="S")),AS49,IF(AT$4=$D49,"x",IF(AND(((AT$4-$D49)/VLOOKUP($C49,Opérations[],7,0))=INT(((AT$4-$D49)/VLOOKUP($C49,Opérations[],7,0))),$C49&lt;&gt;""),"S",""))),"")</f>
        <v/>
      </c>
      <c r="AU49" s="68" t="str">
        <f ca="1">IFERROR(IF(AND(OR(WEEKDAY(AT$4,2)&gt;5,AT$4=Congés),OR(AT49="x",AT49="S")),AT49,IF(AU$4=$D49,"x",IF(AND(((AU$4-$D49)/VLOOKUP($C49,Opérations[],7,0))=INT(((AU$4-$D49)/VLOOKUP($C49,Opérations[],7,0))),$C49&lt;&gt;""),"S",""))),"")</f>
        <v/>
      </c>
      <c r="AV49" s="68" t="str">
        <f ca="1">IFERROR(IF(AND(OR(WEEKDAY(AU$4,2)&gt;5,AU$4=Congés),OR(AU49="x",AU49="S")),AU49,IF(AV$4=$D49,"x",IF(AND(((AV$4-$D49)/VLOOKUP($C49,Opérations[],7,0))=INT(((AV$4-$D49)/VLOOKUP($C49,Opérations[],7,0))),$C49&lt;&gt;""),"S",""))),"")</f>
        <v/>
      </c>
      <c r="AW49" s="68" t="str">
        <f ca="1">IFERROR(IF(AND(OR(WEEKDAY(AV$4,2)&gt;5,AV$4=Congés),OR(AV49="x",AV49="S")),AV49,IF(AW$4=$D49,"x",IF(AND(((AW$4-$D49)/VLOOKUP($C49,Opérations[],7,0))=INT(((AW$4-$D49)/VLOOKUP($C49,Opérations[],7,0))),$C49&lt;&gt;""),"S",""))),"")</f>
        <v/>
      </c>
      <c r="AX49" s="68" t="str">
        <f ca="1">IFERROR(IF(AND(OR(WEEKDAY(AW$4,2)&gt;5,AW$4=Congés),OR(AW49="x",AW49="S")),AW49,IF(AX$4=$D49,"x",IF(AND(((AX$4-$D49)/VLOOKUP($C49,Opérations[],7,0))=INT(((AX$4-$D49)/VLOOKUP($C49,Opérations[],7,0))),$C49&lt;&gt;""),"S",""))),"")</f>
        <v/>
      </c>
      <c r="AY49" s="68" t="str">
        <f ca="1">IFERROR(IF(AND(OR(WEEKDAY(AX$4,2)&gt;5,AX$4=Congés),OR(AX49="x",AX49="S")),AX49,IF(AY$4=$D49,"x",IF(AND(((AY$4-$D49)/VLOOKUP($C49,Opérations[],7,0))=INT(((AY$4-$D49)/VLOOKUP($C49,Opérations[],7,0))),$C49&lt;&gt;""),"S",""))),"")</f>
        <v/>
      </c>
      <c r="AZ49" s="68" t="str">
        <f ca="1">IFERROR(IF(AND(OR(WEEKDAY(AY$4,2)&gt;5,AY$4=Congés),OR(AY49="x",AY49="S")),AY49,IF(AZ$4=$D49,"x",IF(AND(((AZ$4-$D49)/VLOOKUP($C49,Opérations[],7,0))=INT(((AZ$4-$D49)/VLOOKUP($C49,Opérations[],7,0))),$C49&lt;&gt;""),"S",""))),"")</f>
        <v/>
      </c>
      <c r="BA49" s="68" t="str">
        <f ca="1">IFERROR(IF(AND(OR(WEEKDAY(AZ$4,2)&gt;5,AZ$4=Congés),OR(AZ49="x",AZ49="S")),AZ49,IF(BA$4=$D49,"x",IF(AND(((BA$4-$D49)/VLOOKUP($C49,Opérations[],7,0))=INT(((BA$4-$D49)/VLOOKUP($C49,Opérations[],7,0))),$C49&lt;&gt;""),"S",""))),"")</f>
        <v/>
      </c>
      <c r="BB49" s="68" t="str">
        <f ca="1">IFERROR(IF(AND(OR(WEEKDAY(BA$4,2)&gt;5,BA$4=Congés),OR(BA49="x",BA49="S")),BA49,IF(BB$4=$D49,"x",IF(AND(((BB$4-$D49)/VLOOKUP($C49,Opérations[],7,0))=INT(((BB$4-$D49)/VLOOKUP($C49,Opérations[],7,0))),$C49&lt;&gt;""),"S",""))),"")</f>
        <v/>
      </c>
      <c r="BC49" s="68" t="str">
        <f ca="1">IFERROR(IF(AND(OR(WEEKDAY(BB$4,2)&gt;5,BB$4=Congés),OR(BB49="x",BB49="S")),BB49,IF(BC$4=$D49,"x",IF(AND(((BC$4-$D49)/VLOOKUP($C49,Opérations[],7,0))=INT(((BC$4-$D49)/VLOOKUP($C49,Opérations[],7,0))),$C49&lt;&gt;""),"S",""))),"")</f>
        <v/>
      </c>
      <c r="BD49" s="68" t="str">
        <f ca="1">IFERROR(IF(AND(OR(WEEKDAY(BC$4,2)&gt;5,BC$4=Congés),OR(BC49="x",BC49="S")),BC49,IF(BD$4=$D49,"x",IF(AND(((BD$4-$D49)/VLOOKUP($C49,Opérations[],7,0))=INT(((BD$4-$D49)/VLOOKUP($C49,Opérations[],7,0))),$C49&lt;&gt;""),"S",""))),"")</f>
        <v/>
      </c>
    </row>
    <row r="50" spans="3:56" x14ac:dyDescent="0.25">
      <c r="C50" s="27" t="s">
        <v>56</v>
      </c>
      <c r="D50" s="33">
        <f>IF(ISBLANK(C50),"",VLOOKUP(C50,Opérations[],2,0))</f>
        <v>0</v>
      </c>
      <c r="F50" s="33"/>
      <c r="G50" s="68" t="str">
        <f ca="1">IFERROR(IF(AND(OR(WEEKDAY(F$4,2)&gt;5,F$4=Congés),OR(F50="x",F50="S")),F50,IF(G$4=$D50,"x",IF(AND(((G$4-$D50)/VLOOKUP($C50,Opérations[],7,0))=INT(((G$4-$D50)/VLOOKUP($C50,Opérations[],7,0))),$C50&lt;&gt;""),"S",""))),"")</f>
        <v/>
      </c>
      <c r="H50" s="68" t="str">
        <f ca="1">IFERROR(IF(AND(OR(WEEKDAY(G$4,2)&gt;5,G$4=Congés),OR(G50="x",G50="S")),G50,IF(H$4=$D50,"x",IF(AND(((H$4-$D50)/VLOOKUP($C50,Opérations[],7,0))=INT(((H$4-$D50)/VLOOKUP($C50,Opérations[],7,0))),$C50&lt;&gt;""),"S",""))),"")</f>
        <v/>
      </c>
      <c r="I50" s="68" t="str">
        <f ca="1">IFERROR(IF(AND(OR(WEEKDAY(H$4,2)&gt;5,H$4=Congés),OR(H50="x",H50="S")),H50,IF(I$4=$D50,"x",IF(AND(((I$4-$D50)/VLOOKUP($C50,Opérations[],7,0))=INT(((I$4-$D50)/VLOOKUP($C50,Opérations[],7,0))),$C50&lt;&gt;""),"S",""))),"")</f>
        <v/>
      </c>
      <c r="J50" s="68" t="str">
        <f ca="1">IFERROR(IF(AND(OR(WEEKDAY(I$4,2)&gt;5,I$4=Congés),OR(I50="x",I50="S")),I50,IF(J$4=$D50,"x",IF(AND(((J$4-$D50)/VLOOKUP($C50,Opérations[],7,0))=INT(((J$4-$D50)/VLOOKUP($C50,Opérations[],7,0))),$C50&lt;&gt;""),"S",""))),"")</f>
        <v/>
      </c>
      <c r="K50" s="68" t="str">
        <f ca="1">IFERROR(IF(AND(OR(WEEKDAY(J$4,2)&gt;5,J$4=Congés),OR(J50="x",J50="S")),J50,IF(K$4=$D50,"x",IF(AND(((K$4-$D50)/VLOOKUP($C50,Opérations[],7,0))=INT(((K$4-$D50)/VLOOKUP($C50,Opérations[],7,0))),$C50&lt;&gt;""),"S",""))),"")</f>
        <v/>
      </c>
      <c r="L50" s="68" t="str">
        <f ca="1">IFERROR(IF(AND(OR(WEEKDAY(K$4,2)&gt;5,K$4=Congés),OR(K50="x",K50="S")),K50,IF(L$4=$D50,"x",IF(AND(((L$4-$D50)/VLOOKUP($C50,Opérations[],7,0))=INT(((L$4-$D50)/VLOOKUP($C50,Opérations[],7,0))),$C50&lt;&gt;""),"S",""))),"")</f>
        <v/>
      </c>
      <c r="M50" s="68" t="str">
        <f ca="1">IFERROR(IF(AND(OR(WEEKDAY(L$4,2)&gt;5,L$4=Congés),OR(L50="x",L50="S")),L50,IF(M$4=$D50,"x",IF(AND(((M$4-$D50)/VLOOKUP($C50,Opérations[],7,0))=INT(((M$4-$D50)/VLOOKUP($C50,Opérations[],7,0))),$C50&lt;&gt;""),"S",""))),"")</f>
        <v/>
      </c>
      <c r="N50" s="68" t="str">
        <f ca="1">IFERROR(IF(AND(OR(WEEKDAY(M$4,2)&gt;5,M$4=Congés),OR(M50="x",M50="S")),M50,IF(N$4=$D50,"x",IF(AND(((N$4-$D50)/VLOOKUP($C50,Opérations[],7,0))=INT(((N$4-$D50)/VLOOKUP($C50,Opérations[],7,0))),$C50&lt;&gt;""),"S",""))),"")</f>
        <v/>
      </c>
      <c r="O50" s="68" t="str">
        <f ca="1">IFERROR(IF(AND(OR(WEEKDAY(N$4,2)&gt;5,N$4=Congés),OR(N50="x",N50="S")),N50,IF(O$4=$D50,"x",IF(AND(((O$4-$D50)/VLOOKUP($C50,Opérations[],7,0))=INT(((O$4-$D50)/VLOOKUP($C50,Opérations[],7,0))),$C50&lt;&gt;""),"S",""))),"")</f>
        <v/>
      </c>
      <c r="P50" s="68" t="str">
        <f ca="1">IFERROR(IF(AND(OR(WEEKDAY(O$4,2)&gt;5,O$4=Congés),OR(O50="x",O50="S")),O50,IF(P$4=$D50,"x",IF(AND(((P$4-$D50)/VLOOKUP($C50,Opérations[],7,0))=INT(((P$4-$D50)/VLOOKUP($C50,Opérations[],7,0))),$C50&lt;&gt;""),"S",""))),"")</f>
        <v/>
      </c>
      <c r="Q50" s="68" t="str">
        <f ca="1">IFERROR(IF(AND(OR(WEEKDAY(P$4,2)&gt;5,P$4=Congés),OR(P50="x",P50="S")),P50,IF(Q$4=$D50,"x",IF(AND(((Q$4-$D50)/VLOOKUP($C50,Opérations[],7,0))=INT(((Q$4-$D50)/VLOOKUP($C50,Opérations[],7,0))),$C50&lt;&gt;""),"S",""))),"")</f>
        <v/>
      </c>
      <c r="R50" s="68" t="str">
        <f ca="1">IFERROR(IF(AND(OR(WEEKDAY(Q$4,2)&gt;5,Q$4=Congés),OR(Q50="x",Q50="S")),Q50,IF(R$4=$D50,"x",IF(AND(((R$4-$D50)/VLOOKUP($C50,Opérations[],7,0))=INT(((R$4-$D50)/VLOOKUP($C50,Opérations[],7,0))),$C50&lt;&gt;""),"S",""))),"")</f>
        <v/>
      </c>
      <c r="S50" s="68" t="str">
        <f ca="1">IFERROR(IF(AND(OR(WEEKDAY(R$4,2)&gt;5,R$4=Congés),OR(R50="x",R50="S")),R50,IF(S$4=$D50,"x",IF(AND(((S$4-$D50)/VLOOKUP($C50,Opérations[],7,0))=INT(((S$4-$D50)/VLOOKUP($C50,Opérations[],7,0))),$C50&lt;&gt;""),"S",""))),"")</f>
        <v/>
      </c>
      <c r="T50" s="68" t="str">
        <f ca="1">IFERROR(IF(AND(OR(WEEKDAY(S$4,2)&gt;5,S$4=Congés),OR(S50="x",S50="S")),S50,IF(T$4=$D50,"x",IF(AND(((T$4-$D50)/VLOOKUP($C50,Opérations[],7,0))=INT(((T$4-$D50)/VLOOKUP($C50,Opérations[],7,0))),$C50&lt;&gt;""),"S",""))),"")</f>
        <v/>
      </c>
      <c r="U50" s="68" t="str">
        <f ca="1">IFERROR(IF(AND(OR(WEEKDAY(T$4,2)&gt;5,T$4=Congés),OR(T50="x",T50="S")),T50,IF(U$4=$D50,"x",IF(AND(((U$4-$D50)/VLOOKUP($C50,Opérations[],7,0))=INT(((U$4-$D50)/VLOOKUP($C50,Opérations[],7,0))),$C50&lt;&gt;""),"S",""))),"")</f>
        <v/>
      </c>
      <c r="V50" s="68" t="str">
        <f ca="1">IFERROR(IF(AND(OR(WEEKDAY(U$4,2)&gt;5,U$4=Congés),OR(U50="x",U50="S")),U50,IF(V$4=$D50,"x",IF(AND(((V$4-$D50)/VLOOKUP($C50,Opérations[],7,0))=INT(((V$4-$D50)/VLOOKUP($C50,Opérations[],7,0))),$C50&lt;&gt;""),"S",""))),"")</f>
        <v/>
      </c>
      <c r="W50" s="68" t="str">
        <f ca="1">IFERROR(IF(AND(OR(WEEKDAY(V$4,2)&gt;5,V$4=Congés),OR(V50="x",V50="S")),V50,IF(W$4=$D50,"x",IF(AND(((W$4-$D50)/VLOOKUP($C50,Opérations[],7,0))=INT(((W$4-$D50)/VLOOKUP($C50,Opérations[],7,0))),$C50&lt;&gt;""),"S",""))),"")</f>
        <v/>
      </c>
      <c r="X50" s="68" t="str">
        <f ca="1">IFERROR(IF(AND(OR(WEEKDAY(W$4,2)&gt;5,W$4=Congés),OR(W50="x",W50="S")),W50,IF(X$4=$D50,"x",IF(AND(((X$4-$D50)/VLOOKUP($C50,Opérations[],7,0))=INT(((X$4-$D50)/VLOOKUP($C50,Opérations[],7,0))),$C50&lt;&gt;""),"S",""))),"")</f>
        <v/>
      </c>
      <c r="Y50" s="68" t="str">
        <f ca="1">IFERROR(IF(AND(OR(WEEKDAY(X$4,2)&gt;5,X$4=Congés),OR(X50="x",X50="S")),X50,IF(Y$4=$D50,"x",IF(AND(((Y$4-$D50)/VLOOKUP($C50,Opérations[],7,0))=INT(((Y$4-$D50)/VLOOKUP($C50,Opérations[],7,0))),$C50&lt;&gt;""),"S",""))),"")</f>
        <v/>
      </c>
      <c r="Z50" s="68" t="str">
        <f ca="1">IFERROR(IF(AND(OR(WEEKDAY(Y$4,2)&gt;5,Y$4=Congés),OR(Y50="x",Y50="S")),Y50,IF(Z$4=$D50,"x",IF(AND(((Z$4-$D50)/VLOOKUP($C50,Opérations[],7,0))=INT(((Z$4-$D50)/VLOOKUP($C50,Opérations[],7,0))),$C50&lt;&gt;""),"S",""))),"")</f>
        <v/>
      </c>
      <c r="AA50" s="68" t="str">
        <f ca="1">IFERROR(IF(AND(OR(WEEKDAY(Z$4,2)&gt;5,Z$4=Congés),OR(Z50="x",Z50="S")),Z50,IF(AA$4=$D50,"x",IF(AND(((AA$4-$D50)/VLOOKUP($C50,Opérations[],7,0))=INT(((AA$4-$D50)/VLOOKUP($C50,Opérations[],7,0))),$C50&lt;&gt;""),"S",""))),"")</f>
        <v/>
      </c>
      <c r="AB50" s="68" t="str">
        <f ca="1">IFERROR(IF(AND(OR(WEEKDAY(AA$4,2)&gt;5,AA$4=Congés),OR(AA50="x",AA50="S")),AA50,IF(AB$4=$D50,"x",IF(AND(((AB$4-$D50)/VLOOKUP($C50,Opérations[],7,0))=INT(((AB$4-$D50)/VLOOKUP($C50,Opérations[],7,0))),$C50&lt;&gt;""),"S",""))),"")</f>
        <v/>
      </c>
      <c r="AC50" s="68" t="str">
        <f ca="1">IFERROR(IF(AND(OR(WEEKDAY(AB$4,2)&gt;5,AB$4=Congés),OR(AB50="x",AB50="S")),AB50,IF(AC$4=$D50,"x",IF(AND(((AC$4-$D50)/VLOOKUP($C50,Opérations[],7,0))=INT(((AC$4-$D50)/VLOOKUP($C50,Opérations[],7,0))),$C50&lt;&gt;""),"S",""))),"")</f>
        <v/>
      </c>
      <c r="AD50" s="68" t="str">
        <f ca="1">IFERROR(IF(AND(OR(WEEKDAY(AC$4,2)&gt;5,AC$4=Congés),OR(AC50="x",AC50="S")),AC50,IF(AD$4=$D50,"x",IF(AND(((AD$4-$D50)/VLOOKUP($C50,Opérations[],7,0))=INT(((AD$4-$D50)/VLOOKUP($C50,Opérations[],7,0))),$C50&lt;&gt;""),"S",""))),"")</f>
        <v/>
      </c>
      <c r="AE50" s="68" t="str">
        <f ca="1">IFERROR(IF(AND(OR(WEEKDAY(AD$4,2)&gt;5,AD$4=Congés),OR(AD50="x",AD50="S")),AD50,IF(AE$4=$D50,"x",IF(AND(((AE$4-$D50)/VLOOKUP($C50,Opérations[],7,0))=INT(((AE$4-$D50)/VLOOKUP($C50,Opérations[],7,0))),$C50&lt;&gt;""),"S",""))),"")</f>
        <v/>
      </c>
      <c r="AF50" s="68" t="str">
        <f ca="1">IFERROR(IF(AND(OR(WEEKDAY(AE$4,2)&gt;5,AE$4=Congés),OR(AE50="x",AE50="S")),AE50,IF(AF$4=$D50,"x",IF(AND(((AF$4-$D50)/VLOOKUP($C50,Opérations[],7,0))=INT(((AF$4-$D50)/VLOOKUP($C50,Opérations[],7,0))),$C50&lt;&gt;""),"S",""))),"")</f>
        <v/>
      </c>
      <c r="AG50" s="68" t="str">
        <f ca="1">IFERROR(IF(AND(OR(WEEKDAY(AF$4,2)&gt;5,AF$4=Congés),OR(AF50="x",AF50="S")),AF50,IF(AG$4=$D50,"x",IF(AND(((AG$4-$D50)/VLOOKUP($C50,Opérations[],7,0))=INT(((AG$4-$D50)/VLOOKUP($C50,Opérations[],7,0))),$C50&lt;&gt;""),"S",""))),"")</f>
        <v/>
      </c>
      <c r="AH50" s="68" t="str">
        <f ca="1">IFERROR(IF(AND(OR(WEEKDAY(AG$4,2)&gt;5,AG$4=Congés),OR(AG50="x",AG50="S")),AG50,IF(AH$4=$D50,"x",IF(AND(((AH$4-$D50)/VLOOKUP($C50,Opérations[],7,0))=INT(((AH$4-$D50)/VLOOKUP($C50,Opérations[],7,0))),$C50&lt;&gt;""),"S",""))),"")</f>
        <v/>
      </c>
      <c r="AI50" s="68" t="str">
        <f ca="1">IFERROR(IF(AND(OR(WEEKDAY(AH$4,2)&gt;5,AH$4=Congés),OR(AH50="x",AH50="S")),AH50,IF(AI$4=$D50,"x",IF(AND(((AI$4-$D50)/VLOOKUP($C50,Opérations[],7,0))=INT(((AI$4-$D50)/VLOOKUP($C50,Opérations[],7,0))),$C50&lt;&gt;""),"S",""))),"")</f>
        <v/>
      </c>
      <c r="AJ50" s="68" t="str">
        <f ca="1">IFERROR(IF(AND(OR(WEEKDAY(AI$4,2)&gt;5,AI$4=Congés),OR(AI50="x",AI50="S")),AI50,IF(AJ$4=$D50,"x",IF(AND(((AJ$4-$D50)/VLOOKUP($C50,Opérations[],7,0))=INT(((AJ$4-$D50)/VLOOKUP($C50,Opérations[],7,0))),$C50&lt;&gt;""),"S",""))),"")</f>
        <v/>
      </c>
      <c r="AK50" s="68" t="str">
        <f ca="1">IFERROR(IF(AND(OR(WEEKDAY(AJ$4,2)&gt;5,AJ$4=Congés),OR(AJ50="x",AJ50="S")),AJ50,IF(AK$4=$D50,"x",IF(AND(((AK$4-$D50)/VLOOKUP($C50,Opérations[],7,0))=INT(((AK$4-$D50)/VLOOKUP($C50,Opérations[],7,0))),$C50&lt;&gt;""),"S",""))),"")</f>
        <v/>
      </c>
      <c r="AL50" s="68" t="str">
        <f ca="1">IFERROR(IF(AND(OR(WEEKDAY(AK$4,2)&gt;5,AK$4=Congés),OR(AK50="x",AK50="S")),AK50,IF(AL$4=$D50,"x",IF(AND(((AL$4-$D50)/VLOOKUP($C50,Opérations[],7,0))=INT(((AL$4-$D50)/VLOOKUP($C50,Opérations[],7,0))),$C50&lt;&gt;""),"S",""))),"")</f>
        <v/>
      </c>
      <c r="AM50" s="68" t="str">
        <f ca="1">IFERROR(IF(AND(OR(WEEKDAY(AL$4,2)&gt;5,AL$4=Congés),OR(AL50="x",AL50="S")),AL50,IF(AM$4=$D50,"x",IF(AND(((AM$4-$D50)/VLOOKUP($C50,Opérations[],7,0))=INT(((AM$4-$D50)/VLOOKUP($C50,Opérations[],7,0))),$C50&lt;&gt;""),"S",""))),"")</f>
        <v/>
      </c>
      <c r="AN50" s="68" t="str">
        <f ca="1">IFERROR(IF(AND(OR(WEEKDAY(AM$4,2)&gt;5,AM$4=Congés),OR(AM50="x",AM50="S")),AM50,IF(AN$4=$D50,"x",IF(AND(((AN$4-$D50)/VLOOKUP($C50,Opérations[],7,0))=INT(((AN$4-$D50)/VLOOKUP($C50,Opérations[],7,0))),$C50&lt;&gt;""),"S",""))),"")</f>
        <v/>
      </c>
      <c r="AO50" s="68" t="str">
        <f ca="1">IFERROR(IF(AND(OR(WEEKDAY(AN$4,2)&gt;5,AN$4=Congés),OR(AN50="x",AN50="S")),AN50,IF(AO$4=$D50,"x",IF(AND(((AO$4-$D50)/VLOOKUP($C50,Opérations[],7,0))=INT(((AO$4-$D50)/VLOOKUP($C50,Opérations[],7,0))),$C50&lt;&gt;""),"S",""))),"")</f>
        <v/>
      </c>
      <c r="AP50" s="68" t="str">
        <f ca="1">IFERROR(IF(AND(OR(WEEKDAY(AO$4,2)&gt;5,AO$4=Congés),OR(AO50="x",AO50="S")),AO50,IF(AP$4=$D50,"x",IF(AND(((AP$4-$D50)/VLOOKUP($C50,Opérations[],7,0))=INT(((AP$4-$D50)/VLOOKUP($C50,Opérations[],7,0))),$C50&lt;&gt;""),"S",""))),"")</f>
        <v/>
      </c>
      <c r="AQ50" s="68" t="str">
        <f ca="1">IFERROR(IF(AND(OR(WEEKDAY(AP$4,2)&gt;5,AP$4=Congés),OR(AP50="x",AP50="S")),AP50,IF(AQ$4=$D50,"x",IF(AND(((AQ$4-$D50)/VLOOKUP($C50,Opérations[],7,0))=INT(((AQ$4-$D50)/VLOOKUP($C50,Opérations[],7,0))),$C50&lt;&gt;""),"S",""))),"")</f>
        <v/>
      </c>
      <c r="AR50" s="68" t="str">
        <f ca="1">IFERROR(IF(AND(OR(WEEKDAY(AQ$4,2)&gt;5,AQ$4=Congés),OR(AQ50="x",AQ50="S")),AQ50,IF(AR$4=$D50,"x",IF(AND(((AR$4-$D50)/VLOOKUP($C50,Opérations[],7,0))=INT(((AR$4-$D50)/VLOOKUP($C50,Opérations[],7,0))),$C50&lt;&gt;""),"S",""))),"")</f>
        <v/>
      </c>
      <c r="AS50" s="68" t="str">
        <f ca="1">IFERROR(IF(AND(OR(WEEKDAY(AR$4,2)&gt;5,AR$4=Congés),OR(AR50="x",AR50="S")),AR50,IF(AS$4=$D50,"x",IF(AND(((AS$4-$D50)/VLOOKUP($C50,Opérations[],7,0))=INT(((AS$4-$D50)/VLOOKUP($C50,Opérations[],7,0))),$C50&lt;&gt;""),"S",""))),"")</f>
        <v/>
      </c>
      <c r="AT50" s="68" t="str">
        <f ca="1">IFERROR(IF(AND(OR(WEEKDAY(AS$4,2)&gt;5,AS$4=Congés),OR(AS50="x",AS50="S")),AS50,IF(AT$4=$D50,"x",IF(AND(((AT$4-$D50)/VLOOKUP($C50,Opérations[],7,0))=INT(((AT$4-$D50)/VLOOKUP($C50,Opérations[],7,0))),$C50&lt;&gt;""),"S",""))),"")</f>
        <v/>
      </c>
      <c r="AU50" s="68" t="str">
        <f ca="1">IFERROR(IF(AND(OR(WEEKDAY(AT$4,2)&gt;5,AT$4=Congés),OR(AT50="x",AT50="S")),AT50,IF(AU$4=$D50,"x",IF(AND(((AU$4-$D50)/VLOOKUP($C50,Opérations[],7,0))=INT(((AU$4-$D50)/VLOOKUP($C50,Opérations[],7,0))),$C50&lt;&gt;""),"S",""))),"")</f>
        <v/>
      </c>
      <c r="AV50" s="68" t="str">
        <f ca="1">IFERROR(IF(AND(OR(WEEKDAY(AU$4,2)&gt;5,AU$4=Congés),OR(AU50="x",AU50="S")),AU50,IF(AV$4=$D50,"x",IF(AND(((AV$4-$D50)/VLOOKUP($C50,Opérations[],7,0))=INT(((AV$4-$D50)/VLOOKUP($C50,Opérations[],7,0))),$C50&lt;&gt;""),"S",""))),"")</f>
        <v/>
      </c>
      <c r="AW50" s="68" t="str">
        <f ca="1">IFERROR(IF(AND(OR(WEEKDAY(AV$4,2)&gt;5,AV$4=Congés),OR(AV50="x",AV50="S")),AV50,IF(AW$4=$D50,"x",IF(AND(((AW$4-$D50)/VLOOKUP($C50,Opérations[],7,0))=INT(((AW$4-$D50)/VLOOKUP($C50,Opérations[],7,0))),$C50&lt;&gt;""),"S",""))),"")</f>
        <v/>
      </c>
      <c r="AX50" s="68" t="str">
        <f ca="1">IFERROR(IF(AND(OR(WEEKDAY(AW$4,2)&gt;5,AW$4=Congés),OR(AW50="x",AW50="S")),AW50,IF(AX$4=$D50,"x",IF(AND(((AX$4-$D50)/VLOOKUP($C50,Opérations[],7,0))=INT(((AX$4-$D50)/VLOOKUP($C50,Opérations[],7,0))),$C50&lt;&gt;""),"S",""))),"")</f>
        <v/>
      </c>
      <c r="AY50" s="68" t="str">
        <f ca="1">IFERROR(IF(AND(OR(WEEKDAY(AX$4,2)&gt;5,AX$4=Congés),OR(AX50="x",AX50="S")),AX50,IF(AY$4=$D50,"x",IF(AND(((AY$4-$D50)/VLOOKUP($C50,Opérations[],7,0))=INT(((AY$4-$D50)/VLOOKUP($C50,Opérations[],7,0))),$C50&lt;&gt;""),"S",""))),"")</f>
        <v/>
      </c>
      <c r="AZ50" s="68" t="str">
        <f ca="1">IFERROR(IF(AND(OR(WEEKDAY(AY$4,2)&gt;5,AY$4=Congés),OR(AY50="x",AY50="S")),AY50,IF(AZ$4=$D50,"x",IF(AND(((AZ$4-$D50)/VLOOKUP($C50,Opérations[],7,0))=INT(((AZ$4-$D50)/VLOOKUP($C50,Opérations[],7,0))),$C50&lt;&gt;""),"S",""))),"")</f>
        <v/>
      </c>
      <c r="BA50" s="68" t="str">
        <f ca="1">IFERROR(IF(AND(OR(WEEKDAY(AZ$4,2)&gt;5,AZ$4=Congés),OR(AZ50="x",AZ50="S")),AZ50,IF(BA$4=$D50,"x",IF(AND(((BA$4-$D50)/VLOOKUP($C50,Opérations[],7,0))=INT(((BA$4-$D50)/VLOOKUP($C50,Opérations[],7,0))),$C50&lt;&gt;""),"S",""))),"")</f>
        <v/>
      </c>
      <c r="BB50" s="68" t="str">
        <f ca="1">IFERROR(IF(AND(OR(WEEKDAY(BA$4,2)&gt;5,BA$4=Congés),OR(BA50="x",BA50="S")),BA50,IF(BB$4=$D50,"x",IF(AND(((BB$4-$D50)/VLOOKUP($C50,Opérations[],7,0))=INT(((BB$4-$D50)/VLOOKUP($C50,Opérations[],7,0))),$C50&lt;&gt;""),"S",""))),"")</f>
        <v/>
      </c>
      <c r="BC50" s="68" t="str">
        <f ca="1">IFERROR(IF(AND(OR(WEEKDAY(BB$4,2)&gt;5,BB$4=Congés),OR(BB50="x",BB50="S")),BB50,IF(BC$4=$D50,"x",IF(AND(((BC$4-$D50)/VLOOKUP($C50,Opérations[],7,0))=INT(((BC$4-$D50)/VLOOKUP($C50,Opérations[],7,0))),$C50&lt;&gt;""),"S",""))),"")</f>
        <v/>
      </c>
      <c r="BD50" s="68" t="str">
        <f ca="1">IFERROR(IF(AND(OR(WEEKDAY(BC$4,2)&gt;5,BC$4=Congés),OR(BC50="x",BC50="S")),BC50,IF(BD$4=$D50,"x",IF(AND(((BD$4-$D50)/VLOOKUP($C50,Opérations[],7,0))=INT(((BD$4-$D50)/VLOOKUP($C50,Opérations[],7,0))),$C50&lt;&gt;""),"S",""))),"")</f>
        <v/>
      </c>
    </row>
    <row r="51" spans="3:56" x14ac:dyDescent="0.25">
      <c r="C51" s="59" t="s">
        <v>57</v>
      </c>
      <c r="D51" s="33">
        <f>IF(ISBLANK(C51),"",VLOOKUP(C51,Opérations[],2,0))</f>
        <v>0</v>
      </c>
      <c r="F51" s="33"/>
      <c r="G51" s="68" t="str">
        <f ca="1">IFERROR(IF(AND(OR(WEEKDAY(F$4,2)&gt;5,F$4=Congés),OR(F51="x",F51="S")),F51,IF(G$4=$D51,"x",IF(AND(((G$4-$D51)/VLOOKUP($C51,Opérations[],7,0))=INT(((G$4-$D51)/VLOOKUP($C51,Opérations[],7,0))),$C51&lt;&gt;""),"S",""))),"")</f>
        <v/>
      </c>
      <c r="H51" s="68" t="str">
        <f ca="1">IFERROR(IF(AND(OR(WEEKDAY(G$4,2)&gt;5,G$4=Congés),OR(G51="x",G51="S")),G51,IF(H$4=$D51,"x",IF(AND(((H$4-$D51)/VLOOKUP($C51,Opérations[],7,0))=INT(((H$4-$D51)/VLOOKUP($C51,Opérations[],7,0))),$C51&lt;&gt;""),"S",""))),"")</f>
        <v/>
      </c>
      <c r="I51" s="68" t="str">
        <f ca="1">IFERROR(IF(AND(OR(WEEKDAY(H$4,2)&gt;5,H$4=Congés),OR(H51="x",H51="S")),H51,IF(I$4=$D51,"x",IF(AND(((I$4-$D51)/VLOOKUP($C51,Opérations[],7,0))=INT(((I$4-$D51)/VLOOKUP($C51,Opérations[],7,0))),$C51&lt;&gt;""),"S",""))),"")</f>
        <v/>
      </c>
      <c r="J51" s="68" t="str">
        <f ca="1">IFERROR(IF(AND(OR(WEEKDAY(I$4,2)&gt;5,I$4=Congés),OR(I51="x",I51="S")),I51,IF(J$4=$D51,"x",IF(AND(((J$4-$D51)/VLOOKUP($C51,Opérations[],7,0))=INT(((J$4-$D51)/VLOOKUP($C51,Opérations[],7,0))),$C51&lt;&gt;""),"S",""))),"")</f>
        <v/>
      </c>
      <c r="K51" s="68" t="str">
        <f ca="1">IFERROR(IF(AND(OR(WEEKDAY(J$4,2)&gt;5,J$4=Congés),OR(J51="x",J51="S")),J51,IF(K$4=$D51,"x",IF(AND(((K$4-$D51)/VLOOKUP($C51,Opérations[],7,0))=INT(((K$4-$D51)/VLOOKUP($C51,Opérations[],7,0))),$C51&lt;&gt;""),"S",""))),"")</f>
        <v/>
      </c>
      <c r="L51" s="68" t="str">
        <f ca="1">IFERROR(IF(AND(OR(WEEKDAY(K$4,2)&gt;5,K$4=Congés),OR(K51="x",K51="S")),K51,IF(L$4=$D51,"x",IF(AND(((L$4-$D51)/VLOOKUP($C51,Opérations[],7,0))=INT(((L$4-$D51)/VLOOKUP($C51,Opérations[],7,0))),$C51&lt;&gt;""),"S",""))),"")</f>
        <v/>
      </c>
      <c r="M51" s="68" t="str">
        <f ca="1">IFERROR(IF(AND(OR(WEEKDAY(L$4,2)&gt;5,L$4=Congés),OR(L51="x",L51="S")),L51,IF(M$4=$D51,"x",IF(AND(((M$4-$D51)/VLOOKUP($C51,Opérations[],7,0))=INT(((M$4-$D51)/VLOOKUP($C51,Opérations[],7,0))),$C51&lt;&gt;""),"S",""))),"")</f>
        <v/>
      </c>
      <c r="N51" s="68" t="str">
        <f ca="1">IFERROR(IF(AND(OR(WEEKDAY(M$4,2)&gt;5,M$4=Congés),OR(M51="x",M51="S")),M51,IF(N$4=$D51,"x",IF(AND(((N$4-$D51)/VLOOKUP($C51,Opérations[],7,0))=INT(((N$4-$D51)/VLOOKUP($C51,Opérations[],7,0))),$C51&lt;&gt;""),"S",""))),"")</f>
        <v/>
      </c>
      <c r="O51" s="68" t="str">
        <f ca="1">IFERROR(IF(AND(OR(WEEKDAY(N$4,2)&gt;5,N$4=Congés),OR(N51="x",N51="S")),N51,IF(O$4=$D51,"x",IF(AND(((O$4-$D51)/VLOOKUP($C51,Opérations[],7,0))=INT(((O$4-$D51)/VLOOKUP($C51,Opérations[],7,0))),$C51&lt;&gt;""),"S",""))),"")</f>
        <v/>
      </c>
      <c r="P51" s="68" t="str">
        <f ca="1">IFERROR(IF(AND(OR(WEEKDAY(O$4,2)&gt;5,O$4=Congés),OR(O51="x",O51="S")),O51,IF(P$4=$D51,"x",IF(AND(((P$4-$D51)/VLOOKUP($C51,Opérations[],7,0))=INT(((P$4-$D51)/VLOOKUP($C51,Opérations[],7,0))),$C51&lt;&gt;""),"S",""))),"")</f>
        <v/>
      </c>
      <c r="Q51" s="68" t="str">
        <f ca="1">IFERROR(IF(AND(OR(WEEKDAY(P$4,2)&gt;5,P$4=Congés),OR(P51="x",P51="S")),P51,IF(Q$4=$D51,"x",IF(AND(((Q$4-$D51)/VLOOKUP($C51,Opérations[],7,0))=INT(((Q$4-$D51)/VLOOKUP($C51,Opérations[],7,0))),$C51&lt;&gt;""),"S",""))),"")</f>
        <v/>
      </c>
      <c r="R51" s="68" t="str">
        <f ca="1">IFERROR(IF(AND(OR(WEEKDAY(Q$4,2)&gt;5,Q$4=Congés),OR(Q51="x",Q51="S")),Q51,IF(R$4=$D51,"x",IF(AND(((R$4-$D51)/VLOOKUP($C51,Opérations[],7,0))=INT(((R$4-$D51)/VLOOKUP($C51,Opérations[],7,0))),$C51&lt;&gt;""),"S",""))),"")</f>
        <v/>
      </c>
      <c r="S51" s="68" t="str">
        <f ca="1">IFERROR(IF(AND(OR(WEEKDAY(R$4,2)&gt;5,R$4=Congés),OR(R51="x",R51="S")),R51,IF(S$4=$D51,"x",IF(AND(((S$4-$D51)/VLOOKUP($C51,Opérations[],7,0))=INT(((S$4-$D51)/VLOOKUP($C51,Opérations[],7,0))),$C51&lt;&gt;""),"S",""))),"")</f>
        <v/>
      </c>
      <c r="T51" s="68" t="str">
        <f ca="1">IFERROR(IF(AND(OR(WEEKDAY(S$4,2)&gt;5,S$4=Congés),OR(S51="x",S51="S")),S51,IF(T$4=$D51,"x",IF(AND(((T$4-$D51)/VLOOKUP($C51,Opérations[],7,0))=INT(((T$4-$D51)/VLOOKUP($C51,Opérations[],7,0))),$C51&lt;&gt;""),"S",""))),"")</f>
        <v/>
      </c>
      <c r="U51" s="68" t="str">
        <f ca="1">IFERROR(IF(AND(OR(WEEKDAY(T$4,2)&gt;5,T$4=Congés),OR(T51="x",T51="S")),T51,IF(U$4=$D51,"x",IF(AND(((U$4-$D51)/VLOOKUP($C51,Opérations[],7,0))=INT(((U$4-$D51)/VLOOKUP($C51,Opérations[],7,0))),$C51&lt;&gt;""),"S",""))),"")</f>
        <v/>
      </c>
      <c r="V51" s="68" t="str">
        <f ca="1">IFERROR(IF(AND(OR(WEEKDAY(U$4,2)&gt;5,U$4=Congés),OR(U51="x",U51="S")),U51,IF(V$4=$D51,"x",IF(AND(((V$4-$D51)/VLOOKUP($C51,Opérations[],7,0))=INT(((V$4-$D51)/VLOOKUP($C51,Opérations[],7,0))),$C51&lt;&gt;""),"S",""))),"")</f>
        <v/>
      </c>
      <c r="W51" s="68" t="str">
        <f ca="1">IFERROR(IF(AND(OR(WEEKDAY(V$4,2)&gt;5,V$4=Congés),OR(V51="x",V51="S")),V51,IF(W$4=$D51,"x",IF(AND(((W$4-$D51)/VLOOKUP($C51,Opérations[],7,0))=INT(((W$4-$D51)/VLOOKUP($C51,Opérations[],7,0))),$C51&lt;&gt;""),"S",""))),"")</f>
        <v/>
      </c>
      <c r="X51" s="68" t="str">
        <f ca="1">IFERROR(IF(AND(OR(WEEKDAY(W$4,2)&gt;5,W$4=Congés),OR(W51="x",W51="S")),W51,IF(X$4=$D51,"x",IF(AND(((X$4-$D51)/VLOOKUP($C51,Opérations[],7,0))=INT(((X$4-$D51)/VLOOKUP($C51,Opérations[],7,0))),$C51&lt;&gt;""),"S",""))),"")</f>
        <v/>
      </c>
      <c r="Y51" s="68" t="str">
        <f ca="1">IFERROR(IF(AND(OR(WEEKDAY(X$4,2)&gt;5,X$4=Congés),OR(X51="x",X51="S")),X51,IF(Y$4=$D51,"x",IF(AND(((Y$4-$D51)/VLOOKUP($C51,Opérations[],7,0))=INT(((Y$4-$D51)/VLOOKUP($C51,Opérations[],7,0))),$C51&lt;&gt;""),"S",""))),"")</f>
        <v/>
      </c>
      <c r="Z51" s="68" t="str">
        <f ca="1">IFERROR(IF(AND(OR(WEEKDAY(Y$4,2)&gt;5,Y$4=Congés),OR(Y51="x",Y51="S")),Y51,IF(Z$4=$D51,"x",IF(AND(((Z$4-$D51)/VLOOKUP($C51,Opérations[],7,0))=INT(((Z$4-$D51)/VLOOKUP($C51,Opérations[],7,0))),$C51&lt;&gt;""),"S",""))),"")</f>
        <v/>
      </c>
      <c r="AA51" s="68" t="str">
        <f ca="1">IFERROR(IF(AND(OR(WEEKDAY(Z$4,2)&gt;5,Z$4=Congés),OR(Z51="x",Z51="S")),Z51,IF(AA$4=$D51,"x",IF(AND(((AA$4-$D51)/VLOOKUP($C51,Opérations[],7,0))=INT(((AA$4-$D51)/VLOOKUP($C51,Opérations[],7,0))),$C51&lt;&gt;""),"S",""))),"")</f>
        <v/>
      </c>
      <c r="AB51" s="68" t="str">
        <f ca="1">IFERROR(IF(AND(OR(WEEKDAY(AA$4,2)&gt;5,AA$4=Congés),OR(AA51="x",AA51="S")),AA51,IF(AB$4=$D51,"x",IF(AND(((AB$4-$D51)/VLOOKUP($C51,Opérations[],7,0))=INT(((AB$4-$D51)/VLOOKUP($C51,Opérations[],7,0))),$C51&lt;&gt;""),"S",""))),"")</f>
        <v/>
      </c>
      <c r="AC51" s="68" t="str">
        <f ca="1">IFERROR(IF(AND(OR(WEEKDAY(AB$4,2)&gt;5,AB$4=Congés),OR(AB51="x",AB51="S")),AB51,IF(AC$4=$D51,"x",IF(AND(((AC$4-$D51)/VLOOKUP($C51,Opérations[],7,0))=INT(((AC$4-$D51)/VLOOKUP($C51,Opérations[],7,0))),$C51&lt;&gt;""),"S",""))),"")</f>
        <v/>
      </c>
      <c r="AD51" s="68" t="str">
        <f ca="1">IFERROR(IF(AND(OR(WEEKDAY(AC$4,2)&gt;5,AC$4=Congés),OR(AC51="x",AC51="S")),AC51,IF(AD$4=$D51,"x",IF(AND(((AD$4-$D51)/VLOOKUP($C51,Opérations[],7,0))=INT(((AD$4-$D51)/VLOOKUP($C51,Opérations[],7,0))),$C51&lt;&gt;""),"S",""))),"")</f>
        <v/>
      </c>
      <c r="AE51" s="68" t="str">
        <f ca="1">IFERROR(IF(AND(OR(WEEKDAY(AD$4,2)&gt;5,AD$4=Congés),OR(AD51="x",AD51="S")),AD51,IF(AE$4=$D51,"x",IF(AND(((AE$4-$D51)/VLOOKUP($C51,Opérations[],7,0))=INT(((AE$4-$D51)/VLOOKUP($C51,Opérations[],7,0))),$C51&lt;&gt;""),"S",""))),"")</f>
        <v/>
      </c>
      <c r="AF51" s="68" t="str">
        <f ca="1">IFERROR(IF(AND(OR(WEEKDAY(AE$4,2)&gt;5,AE$4=Congés),OR(AE51="x",AE51="S")),AE51,IF(AF$4=$D51,"x",IF(AND(((AF$4-$D51)/VLOOKUP($C51,Opérations[],7,0))=INT(((AF$4-$D51)/VLOOKUP($C51,Opérations[],7,0))),$C51&lt;&gt;""),"S",""))),"")</f>
        <v/>
      </c>
      <c r="AG51" s="68" t="str">
        <f ca="1">IFERROR(IF(AND(OR(WEEKDAY(AF$4,2)&gt;5,AF$4=Congés),OR(AF51="x",AF51="S")),AF51,IF(AG$4=$D51,"x",IF(AND(((AG$4-$D51)/VLOOKUP($C51,Opérations[],7,0))=INT(((AG$4-$D51)/VLOOKUP($C51,Opérations[],7,0))),$C51&lt;&gt;""),"S",""))),"")</f>
        <v/>
      </c>
      <c r="AH51" s="68" t="str">
        <f ca="1">IFERROR(IF(AND(OR(WEEKDAY(AG$4,2)&gt;5,AG$4=Congés),OR(AG51="x",AG51="S")),AG51,IF(AH$4=$D51,"x",IF(AND(((AH$4-$D51)/VLOOKUP($C51,Opérations[],7,0))=INT(((AH$4-$D51)/VLOOKUP($C51,Opérations[],7,0))),$C51&lt;&gt;""),"S",""))),"")</f>
        <v/>
      </c>
      <c r="AI51" s="68" t="str">
        <f ca="1">IFERROR(IF(AND(OR(WEEKDAY(AH$4,2)&gt;5,AH$4=Congés),OR(AH51="x",AH51="S")),AH51,IF(AI$4=$D51,"x",IF(AND(((AI$4-$D51)/VLOOKUP($C51,Opérations[],7,0))=INT(((AI$4-$D51)/VLOOKUP($C51,Opérations[],7,0))),$C51&lt;&gt;""),"S",""))),"")</f>
        <v/>
      </c>
      <c r="AJ51" s="68" t="str">
        <f ca="1">IFERROR(IF(AND(OR(WEEKDAY(AI$4,2)&gt;5,AI$4=Congés),OR(AI51="x",AI51="S")),AI51,IF(AJ$4=$D51,"x",IF(AND(((AJ$4-$D51)/VLOOKUP($C51,Opérations[],7,0))=INT(((AJ$4-$D51)/VLOOKUP($C51,Opérations[],7,0))),$C51&lt;&gt;""),"S",""))),"")</f>
        <v/>
      </c>
      <c r="AK51" s="68" t="str">
        <f ca="1">IFERROR(IF(AND(OR(WEEKDAY(AJ$4,2)&gt;5,AJ$4=Congés),OR(AJ51="x",AJ51="S")),AJ51,IF(AK$4=$D51,"x",IF(AND(((AK$4-$D51)/VLOOKUP($C51,Opérations[],7,0))=INT(((AK$4-$D51)/VLOOKUP($C51,Opérations[],7,0))),$C51&lt;&gt;""),"S",""))),"")</f>
        <v/>
      </c>
      <c r="AL51" s="68" t="str">
        <f ca="1">IFERROR(IF(AND(OR(WEEKDAY(AK$4,2)&gt;5,AK$4=Congés),OR(AK51="x",AK51="S")),AK51,IF(AL$4=$D51,"x",IF(AND(((AL$4-$D51)/VLOOKUP($C51,Opérations[],7,0))=INT(((AL$4-$D51)/VLOOKUP($C51,Opérations[],7,0))),$C51&lt;&gt;""),"S",""))),"")</f>
        <v/>
      </c>
      <c r="AM51" s="68" t="str">
        <f ca="1">IFERROR(IF(AND(OR(WEEKDAY(AL$4,2)&gt;5,AL$4=Congés),OR(AL51="x",AL51="S")),AL51,IF(AM$4=$D51,"x",IF(AND(((AM$4-$D51)/VLOOKUP($C51,Opérations[],7,0))=INT(((AM$4-$D51)/VLOOKUP($C51,Opérations[],7,0))),$C51&lt;&gt;""),"S",""))),"")</f>
        <v/>
      </c>
      <c r="AN51" s="68" t="str">
        <f ca="1">IFERROR(IF(AND(OR(WEEKDAY(AM$4,2)&gt;5,AM$4=Congés),OR(AM51="x",AM51="S")),AM51,IF(AN$4=$D51,"x",IF(AND(((AN$4-$D51)/VLOOKUP($C51,Opérations[],7,0))=INT(((AN$4-$D51)/VLOOKUP($C51,Opérations[],7,0))),$C51&lt;&gt;""),"S",""))),"")</f>
        <v/>
      </c>
      <c r="AO51" s="68" t="str">
        <f ca="1">IFERROR(IF(AND(OR(WEEKDAY(AN$4,2)&gt;5,AN$4=Congés),OR(AN51="x",AN51="S")),AN51,IF(AO$4=$D51,"x",IF(AND(((AO$4-$D51)/VLOOKUP($C51,Opérations[],7,0))=INT(((AO$4-$D51)/VLOOKUP($C51,Opérations[],7,0))),$C51&lt;&gt;""),"S",""))),"")</f>
        <v/>
      </c>
      <c r="AP51" s="68" t="str">
        <f ca="1">IFERROR(IF(AND(OR(WEEKDAY(AO$4,2)&gt;5,AO$4=Congés),OR(AO51="x",AO51="S")),AO51,IF(AP$4=$D51,"x",IF(AND(((AP$4-$D51)/VLOOKUP($C51,Opérations[],7,0))=INT(((AP$4-$D51)/VLOOKUP($C51,Opérations[],7,0))),$C51&lt;&gt;""),"S",""))),"")</f>
        <v/>
      </c>
      <c r="AQ51" s="68" t="str">
        <f ca="1">IFERROR(IF(AND(OR(WEEKDAY(AP$4,2)&gt;5,AP$4=Congés),OR(AP51="x",AP51="S")),AP51,IF(AQ$4=$D51,"x",IF(AND(((AQ$4-$D51)/VLOOKUP($C51,Opérations[],7,0))=INT(((AQ$4-$D51)/VLOOKUP($C51,Opérations[],7,0))),$C51&lt;&gt;""),"S",""))),"")</f>
        <v/>
      </c>
      <c r="AR51" s="68" t="str">
        <f ca="1">IFERROR(IF(AND(OR(WEEKDAY(AQ$4,2)&gt;5,AQ$4=Congés),OR(AQ51="x",AQ51="S")),AQ51,IF(AR$4=$D51,"x",IF(AND(((AR$4-$D51)/VLOOKUP($C51,Opérations[],7,0))=INT(((AR$4-$D51)/VLOOKUP($C51,Opérations[],7,0))),$C51&lt;&gt;""),"S",""))),"")</f>
        <v/>
      </c>
      <c r="AS51" s="68" t="str">
        <f ca="1">IFERROR(IF(AND(OR(WEEKDAY(AR$4,2)&gt;5,AR$4=Congés),OR(AR51="x",AR51="S")),AR51,IF(AS$4=$D51,"x",IF(AND(((AS$4-$D51)/VLOOKUP($C51,Opérations[],7,0))=INT(((AS$4-$D51)/VLOOKUP($C51,Opérations[],7,0))),$C51&lt;&gt;""),"S",""))),"")</f>
        <v/>
      </c>
      <c r="AT51" s="68" t="str">
        <f ca="1">IFERROR(IF(AND(OR(WEEKDAY(AS$4,2)&gt;5,AS$4=Congés),OR(AS51="x",AS51="S")),AS51,IF(AT$4=$D51,"x",IF(AND(((AT$4-$D51)/VLOOKUP($C51,Opérations[],7,0))=INT(((AT$4-$D51)/VLOOKUP($C51,Opérations[],7,0))),$C51&lt;&gt;""),"S",""))),"")</f>
        <v/>
      </c>
      <c r="AU51" s="68" t="str">
        <f ca="1">IFERROR(IF(AND(OR(WEEKDAY(AT$4,2)&gt;5,AT$4=Congés),OR(AT51="x",AT51="S")),AT51,IF(AU$4=$D51,"x",IF(AND(((AU$4-$D51)/VLOOKUP($C51,Opérations[],7,0))=INT(((AU$4-$D51)/VLOOKUP($C51,Opérations[],7,0))),$C51&lt;&gt;""),"S",""))),"")</f>
        <v/>
      </c>
      <c r="AV51" s="68" t="str">
        <f ca="1">IFERROR(IF(AND(OR(WEEKDAY(AU$4,2)&gt;5,AU$4=Congés),OR(AU51="x",AU51="S")),AU51,IF(AV$4=$D51,"x",IF(AND(((AV$4-$D51)/VLOOKUP($C51,Opérations[],7,0))=INT(((AV$4-$D51)/VLOOKUP($C51,Opérations[],7,0))),$C51&lt;&gt;""),"S",""))),"")</f>
        <v/>
      </c>
      <c r="AW51" s="68" t="str">
        <f ca="1">IFERROR(IF(AND(OR(WEEKDAY(AV$4,2)&gt;5,AV$4=Congés),OR(AV51="x",AV51="S")),AV51,IF(AW$4=$D51,"x",IF(AND(((AW$4-$D51)/VLOOKUP($C51,Opérations[],7,0))=INT(((AW$4-$D51)/VLOOKUP($C51,Opérations[],7,0))),$C51&lt;&gt;""),"S",""))),"")</f>
        <v/>
      </c>
      <c r="AX51" s="68" t="str">
        <f ca="1">IFERROR(IF(AND(OR(WEEKDAY(AW$4,2)&gt;5,AW$4=Congés),OR(AW51="x",AW51="S")),AW51,IF(AX$4=$D51,"x",IF(AND(((AX$4-$D51)/VLOOKUP($C51,Opérations[],7,0))=INT(((AX$4-$D51)/VLOOKUP($C51,Opérations[],7,0))),$C51&lt;&gt;""),"S",""))),"")</f>
        <v/>
      </c>
      <c r="AY51" s="68" t="str">
        <f ca="1">IFERROR(IF(AND(OR(WEEKDAY(AX$4,2)&gt;5,AX$4=Congés),OR(AX51="x",AX51="S")),AX51,IF(AY$4=$D51,"x",IF(AND(((AY$4-$D51)/VLOOKUP($C51,Opérations[],7,0))=INT(((AY$4-$D51)/VLOOKUP($C51,Opérations[],7,0))),$C51&lt;&gt;""),"S",""))),"")</f>
        <v/>
      </c>
      <c r="AZ51" s="68" t="str">
        <f ca="1">IFERROR(IF(AND(OR(WEEKDAY(AY$4,2)&gt;5,AY$4=Congés),OR(AY51="x",AY51="S")),AY51,IF(AZ$4=$D51,"x",IF(AND(((AZ$4-$D51)/VLOOKUP($C51,Opérations[],7,0))=INT(((AZ$4-$D51)/VLOOKUP($C51,Opérations[],7,0))),$C51&lt;&gt;""),"S",""))),"")</f>
        <v/>
      </c>
      <c r="BA51" s="68" t="str">
        <f ca="1">IFERROR(IF(AND(OR(WEEKDAY(AZ$4,2)&gt;5,AZ$4=Congés),OR(AZ51="x",AZ51="S")),AZ51,IF(BA$4=$D51,"x",IF(AND(((BA$4-$D51)/VLOOKUP($C51,Opérations[],7,0))=INT(((BA$4-$D51)/VLOOKUP($C51,Opérations[],7,0))),$C51&lt;&gt;""),"S",""))),"")</f>
        <v/>
      </c>
      <c r="BB51" s="68" t="str">
        <f ca="1">IFERROR(IF(AND(OR(WEEKDAY(BA$4,2)&gt;5,BA$4=Congés),OR(BA51="x",BA51="S")),BA51,IF(BB$4=$D51,"x",IF(AND(((BB$4-$D51)/VLOOKUP($C51,Opérations[],7,0))=INT(((BB$4-$D51)/VLOOKUP($C51,Opérations[],7,0))),$C51&lt;&gt;""),"S",""))),"")</f>
        <v/>
      </c>
      <c r="BC51" s="68" t="str">
        <f ca="1">IFERROR(IF(AND(OR(WEEKDAY(BB$4,2)&gt;5,BB$4=Congés),OR(BB51="x",BB51="S")),BB51,IF(BC$4=$D51,"x",IF(AND(((BC$4-$D51)/VLOOKUP($C51,Opérations[],7,0))=INT(((BC$4-$D51)/VLOOKUP($C51,Opérations[],7,0))),$C51&lt;&gt;""),"S",""))),"")</f>
        <v/>
      </c>
      <c r="BD51" s="68" t="str">
        <f ca="1">IFERROR(IF(AND(OR(WEEKDAY(BC$4,2)&gt;5,BC$4=Congés),OR(BC51="x",BC51="S")),BC51,IF(BD$4=$D51,"x",IF(AND(((BD$4-$D51)/VLOOKUP($C51,Opérations[],7,0))=INT(((BD$4-$D51)/VLOOKUP($C51,Opérations[],7,0))),$C51&lt;&gt;""),"S",""))),"")</f>
        <v/>
      </c>
    </row>
    <row r="52" spans="3:56" x14ac:dyDescent="0.25">
      <c r="C52" s="27" t="s">
        <v>58</v>
      </c>
      <c r="D52" s="33">
        <f>IF(ISBLANK(C52),"",VLOOKUP(C52,Opérations[],2,0))</f>
        <v>0</v>
      </c>
      <c r="F52" s="33"/>
      <c r="G52" s="68" t="str">
        <f ca="1">IFERROR(IF(AND(OR(WEEKDAY(F$4,2)&gt;5,F$4=Congés),OR(F52="x",F52="S")),F52,IF(G$4=$D52,"x",IF(AND(((G$4-$D52)/VLOOKUP($C52,Opérations[],7,0))=INT(((G$4-$D52)/VLOOKUP($C52,Opérations[],7,0))),$C52&lt;&gt;""),"S",""))),"")</f>
        <v/>
      </c>
      <c r="H52" s="68" t="str">
        <f ca="1">IFERROR(IF(AND(OR(WEEKDAY(G$4,2)&gt;5,G$4=Congés),OR(G52="x",G52="S")),G52,IF(H$4=$D52,"x",IF(AND(((H$4-$D52)/VLOOKUP($C52,Opérations[],7,0))=INT(((H$4-$D52)/VLOOKUP($C52,Opérations[],7,0))),$C52&lt;&gt;""),"S",""))),"")</f>
        <v/>
      </c>
      <c r="I52" s="68" t="str">
        <f ca="1">IFERROR(IF(AND(OR(WEEKDAY(H$4,2)&gt;5,H$4=Congés),OR(H52="x",H52="S")),H52,IF(I$4=$D52,"x",IF(AND(((I$4-$D52)/VLOOKUP($C52,Opérations[],7,0))=INT(((I$4-$D52)/VLOOKUP($C52,Opérations[],7,0))),$C52&lt;&gt;""),"S",""))),"")</f>
        <v/>
      </c>
      <c r="J52" s="68" t="str">
        <f ca="1">IFERROR(IF(AND(OR(WEEKDAY(I$4,2)&gt;5,I$4=Congés),OR(I52="x",I52="S")),I52,IF(J$4=$D52,"x",IF(AND(((J$4-$D52)/VLOOKUP($C52,Opérations[],7,0))=INT(((J$4-$D52)/VLOOKUP($C52,Opérations[],7,0))),$C52&lt;&gt;""),"S",""))),"")</f>
        <v/>
      </c>
      <c r="K52" s="68" t="str">
        <f ca="1">IFERROR(IF(AND(OR(WEEKDAY(J$4,2)&gt;5,J$4=Congés),OR(J52="x",J52="S")),J52,IF(K$4=$D52,"x",IF(AND(((K$4-$D52)/VLOOKUP($C52,Opérations[],7,0))=INT(((K$4-$D52)/VLOOKUP($C52,Opérations[],7,0))),$C52&lt;&gt;""),"S",""))),"")</f>
        <v/>
      </c>
      <c r="L52" s="68" t="str">
        <f ca="1">IFERROR(IF(AND(OR(WEEKDAY(K$4,2)&gt;5,K$4=Congés),OR(K52="x",K52="S")),K52,IF(L$4=$D52,"x",IF(AND(((L$4-$D52)/VLOOKUP($C52,Opérations[],7,0))=INT(((L$4-$D52)/VLOOKUP($C52,Opérations[],7,0))),$C52&lt;&gt;""),"S",""))),"")</f>
        <v/>
      </c>
      <c r="M52" s="68" t="str">
        <f ca="1">IFERROR(IF(AND(OR(WEEKDAY(L$4,2)&gt;5,L$4=Congés),OR(L52="x",L52="S")),L52,IF(M$4=$D52,"x",IF(AND(((M$4-$D52)/VLOOKUP($C52,Opérations[],7,0))=INT(((M$4-$D52)/VLOOKUP($C52,Opérations[],7,0))),$C52&lt;&gt;""),"S",""))),"")</f>
        <v/>
      </c>
      <c r="N52" s="68" t="str">
        <f ca="1">IFERROR(IF(AND(OR(WEEKDAY(M$4,2)&gt;5,M$4=Congés),OR(M52="x",M52="S")),M52,IF(N$4=$D52,"x",IF(AND(((N$4-$D52)/VLOOKUP($C52,Opérations[],7,0))=INT(((N$4-$D52)/VLOOKUP($C52,Opérations[],7,0))),$C52&lt;&gt;""),"S",""))),"")</f>
        <v/>
      </c>
      <c r="O52" s="68" t="str">
        <f ca="1">IFERROR(IF(AND(OR(WEEKDAY(N$4,2)&gt;5,N$4=Congés),OR(N52="x",N52="S")),N52,IF(O$4=$D52,"x",IF(AND(((O$4-$D52)/VLOOKUP($C52,Opérations[],7,0))=INT(((O$4-$D52)/VLOOKUP($C52,Opérations[],7,0))),$C52&lt;&gt;""),"S",""))),"")</f>
        <v/>
      </c>
      <c r="P52" s="68" t="str">
        <f ca="1">IFERROR(IF(AND(OR(WEEKDAY(O$4,2)&gt;5,O$4=Congés),OR(O52="x",O52="S")),O52,IF(P$4=$D52,"x",IF(AND(((P$4-$D52)/VLOOKUP($C52,Opérations[],7,0))=INT(((P$4-$D52)/VLOOKUP($C52,Opérations[],7,0))),$C52&lt;&gt;""),"S",""))),"")</f>
        <v/>
      </c>
      <c r="Q52" s="68" t="str">
        <f ca="1">IFERROR(IF(AND(OR(WEEKDAY(P$4,2)&gt;5,P$4=Congés),OR(P52="x",P52="S")),P52,IF(Q$4=$D52,"x",IF(AND(((Q$4-$D52)/VLOOKUP($C52,Opérations[],7,0))=INT(((Q$4-$D52)/VLOOKUP($C52,Opérations[],7,0))),$C52&lt;&gt;""),"S",""))),"")</f>
        <v/>
      </c>
      <c r="R52" s="68" t="str">
        <f ca="1">IFERROR(IF(AND(OR(WEEKDAY(Q$4,2)&gt;5,Q$4=Congés),OR(Q52="x",Q52="S")),Q52,IF(R$4=$D52,"x",IF(AND(((R$4-$D52)/VLOOKUP($C52,Opérations[],7,0))=INT(((R$4-$D52)/VLOOKUP($C52,Opérations[],7,0))),$C52&lt;&gt;""),"S",""))),"")</f>
        <v/>
      </c>
      <c r="S52" s="68" t="str">
        <f ca="1">IFERROR(IF(AND(OR(WEEKDAY(R$4,2)&gt;5,R$4=Congés),OR(R52="x",R52="S")),R52,IF(S$4=$D52,"x",IF(AND(((S$4-$D52)/VLOOKUP($C52,Opérations[],7,0))=INT(((S$4-$D52)/VLOOKUP($C52,Opérations[],7,0))),$C52&lt;&gt;""),"S",""))),"")</f>
        <v/>
      </c>
      <c r="T52" s="68" t="str">
        <f ca="1">IFERROR(IF(AND(OR(WEEKDAY(S$4,2)&gt;5,S$4=Congés),OR(S52="x",S52="S")),S52,IF(T$4=$D52,"x",IF(AND(((T$4-$D52)/VLOOKUP($C52,Opérations[],7,0))=INT(((T$4-$D52)/VLOOKUP($C52,Opérations[],7,0))),$C52&lt;&gt;""),"S",""))),"")</f>
        <v/>
      </c>
      <c r="U52" s="68" t="str">
        <f ca="1">IFERROR(IF(AND(OR(WEEKDAY(T$4,2)&gt;5,T$4=Congés),OR(T52="x",T52="S")),T52,IF(U$4=$D52,"x",IF(AND(((U$4-$D52)/VLOOKUP($C52,Opérations[],7,0))=INT(((U$4-$D52)/VLOOKUP($C52,Opérations[],7,0))),$C52&lt;&gt;""),"S",""))),"")</f>
        <v/>
      </c>
      <c r="V52" s="68" t="str">
        <f ca="1">IFERROR(IF(AND(OR(WEEKDAY(U$4,2)&gt;5,U$4=Congés),OR(U52="x",U52="S")),U52,IF(V$4=$D52,"x",IF(AND(((V$4-$D52)/VLOOKUP($C52,Opérations[],7,0))=INT(((V$4-$D52)/VLOOKUP($C52,Opérations[],7,0))),$C52&lt;&gt;""),"S",""))),"")</f>
        <v/>
      </c>
      <c r="W52" s="68" t="str">
        <f ca="1">IFERROR(IF(AND(OR(WEEKDAY(V$4,2)&gt;5,V$4=Congés),OR(V52="x",V52="S")),V52,IF(W$4=$D52,"x",IF(AND(((W$4-$D52)/VLOOKUP($C52,Opérations[],7,0))=INT(((W$4-$D52)/VLOOKUP($C52,Opérations[],7,0))),$C52&lt;&gt;""),"S",""))),"")</f>
        <v/>
      </c>
      <c r="X52" s="68" t="str">
        <f ca="1">IFERROR(IF(AND(OR(WEEKDAY(W$4,2)&gt;5,W$4=Congés),OR(W52="x",W52="S")),W52,IF(X$4=$D52,"x",IF(AND(((X$4-$D52)/VLOOKUP($C52,Opérations[],7,0))=INT(((X$4-$D52)/VLOOKUP($C52,Opérations[],7,0))),$C52&lt;&gt;""),"S",""))),"")</f>
        <v/>
      </c>
      <c r="Y52" s="68" t="str">
        <f ca="1">IFERROR(IF(AND(OR(WEEKDAY(X$4,2)&gt;5,X$4=Congés),OR(X52="x",X52="S")),X52,IF(Y$4=$D52,"x",IF(AND(((Y$4-$D52)/VLOOKUP($C52,Opérations[],7,0))=INT(((Y$4-$D52)/VLOOKUP($C52,Opérations[],7,0))),$C52&lt;&gt;""),"S",""))),"")</f>
        <v/>
      </c>
      <c r="Z52" s="68" t="str">
        <f ca="1">IFERROR(IF(AND(OR(WEEKDAY(Y$4,2)&gt;5,Y$4=Congés),OR(Y52="x",Y52="S")),Y52,IF(Z$4=$D52,"x",IF(AND(((Z$4-$D52)/VLOOKUP($C52,Opérations[],7,0))=INT(((Z$4-$D52)/VLOOKUP($C52,Opérations[],7,0))),$C52&lt;&gt;""),"S",""))),"")</f>
        <v/>
      </c>
      <c r="AA52" s="68" t="str">
        <f ca="1">IFERROR(IF(AND(OR(WEEKDAY(Z$4,2)&gt;5,Z$4=Congés),OR(Z52="x",Z52="S")),Z52,IF(AA$4=$D52,"x",IF(AND(((AA$4-$D52)/VLOOKUP($C52,Opérations[],7,0))=INT(((AA$4-$D52)/VLOOKUP($C52,Opérations[],7,0))),$C52&lt;&gt;""),"S",""))),"")</f>
        <v/>
      </c>
      <c r="AB52" s="68" t="str">
        <f ca="1">IFERROR(IF(AND(OR(WEEKDAY(AA$4,2)&gt;5,AA$4=Congés),OR(AA52="x",AA52="S")),AA52,IF(AB$4=$D52,"x",IF(AND(((AB$4-$D52)/VLOOKUP($C52,Opérations[],7,0))=INT(((AB$4-$D52)/VLOOKUP($C52,Opérations[],7,0))),$C52&lt;&gt;""),"S",""))),"")</f>
        <v/>
      </c>
      <c r="AC52" s="68" t="str">
        <f ca="1">IFERROR(IF(AND(OR(WEEKDAY(AB$4,2)&gt;5,AB$4=Congés),OR(AB52="x",AB52="S")),AB52,IF(AC$4=$D52,"x",IF(AND(((AC$4-$D52)/VLOOKUP($C52,Opérations[],7,0))=INT(((AC$4-$D52)/VLOOKUP($C52,Opérations[],7,0))),$C52&lt;&gt;""),"S",""))),"")</f>
        <v/>
      </c>
      <c r="AD52" s="68" t="str">
        <f ca="1">IFERROR(IF(AND(OR(WEEKDAY(AC$4,2)&gt;5,AC$4=Congés),OR(AC52="x",AC52="S")),AC52,IF(AD$4=$D52,"x",IF(AND(((AD$4-$D52)/VLOOKUP($C52,Opérations[],7,0))=INT(((AD$4-$D52)/VLOOKUP($C52,Opérations[],7,0))),$C52&lt;&gt;""),"S",""))),"")</f>
        <v/>
      </c>
      <c r="AE52" s="68" t="str">
        <f ca="1">IFERROR(IF(AND(OR(WEEKDAY(AD$4,2)&gt;5,AD$4=Congés),OR(AD52="x",AD52="S")),AD52,IF(AE$4=$D52,"x",IF(AND(((AE$4-$D52)/VLOOKUP($C52,Opérations[],7,0))=INT(((AE$4-$D52)/VLOOKUP($C52,Opérations[],7,0))),$C52&lt;&gt;""),"S",""))),"")</f>
        <v/>
      </c>
      <c r="AF52" s="68" t="str">
        <f ca="1">IFERROR(IF(AND(OR(WEEKDAY(AE$4,2)&gt;5,AE$4=Congés),OR(AE52="x",AE52="S")),AE52,IF(AF$4=$D52,"x",IF(AND(((AF$4-$D52)/VLOOKUP($C52,Opérations[],7,0))=INT(((AF$4-$D52)/VLOOKUP($C52,Opérations[],7,0))),$C52&lt;&gt;""),"S",""))),"")</f>
        <v/>
      </c>
      <c r="AG52" s="68" t="str">
        <f ca="1">IFERROR(IF(AND(OR(WEEKDAY(AF$4,2)&gt;5,AF$4=Congés),OR(AF52="x",AF52="S")),AF52,IF(AG$4=$D52,"x",IF(AND(((AG$4-$D52)/VLOOKUP($C52,Opérations[],7,0))=INT(((AG$4-$D52)/VLOOKUP($C52,Opérations[],7,0))),$C52&lt;&gt;""),"S",""))),"")</f>
        <v/>
      </c>
      <c r="AH52" s="68" t="str">
        <f ca="1">IFERROR(IF(AND(OR(WEEKDAY(AG$4,2)&gt;5,AG$4=Congés),OR(AG52="x",AG52="S")),AG52,IF(AH$4=$D52,"x",IF(AND(((AH$4-$D52)/VLOOKUP($C52,Opérations[],7,0))=INT(((AH$4-$D52)/VLOOKUP($C52,Opérations[],7,0))),$C52&lt;&gt;""),"S",""))),"")</f>
        <v/>
      </c>
      <c r="AI52" s="68" t="str">
        <f ca="1">IFERROR(IF(AND(OR(WEEKDAY(AH$4,2)&gt;5,AH$4=Congés),OR(AH52="x",AH52="S")),AH52,IF(AI$4=$D52,"x",IF(AND(((AI$4-$D52)/VLOOKUP($C52,Opérations[],7,0))=INT(((AI$4-$D52)/VLOOKUP($C52,Opérations[],7,0))),$C52&lt;&gt;""),"S",""))),"")</f>
        <v/>
      </c>
      <c r="AJ52" s="68" t="str">
        <f ca="1">IFERROR(IF(AND(OR(WEEKDAY(AI$4,2)&gt;5,AI$4=Congés),OR(AI52="x",AI52="S")),AI52,IF(AJ$4=$D52,"x",IF(AND(((AJ$4-$D52)/VLOOKUP($C52,Opérations[],7,0))=INT(((AJ$4-$D52)/VLOOKUP($C52,Opérations[],7,0))),$C52&lt;&gt;""),"S",""))),"")</f>
        <v/>
      </c>
      <c r="AK52" s="68" t="str">
        <f ca="1">IFERROR(IF(AND(OR(WEEKDAY(AJ$4,2)&gt;5,AJ$4=Congés),OR(AJ52="x",AJ52="S")),AJ52,IF(AK$4=$D52,"x",IF(AND(((AK$4-$D52)/VLOOKUP($C52,Opérations[],7,0))=INT(((AK$4-$D52)/VLOOKUP($C52,Opérations[],7,0))),$C52&lt;&gt;""),"S",""))),"")</f>
        <v/>
      </c>
      <c r="AL52" s="68" t="str">
        <f ca="1">IFERROR(IF(AND(OR(WEEKDAY(AK$4,2)&gt;5,AK$4=Congés),OR(AK52="x",AK52="S")),AK52,IF(AL$4=$D52,"x",IF(AND(((AL$4-$D52)/VLOOKUP($C52,Opérations[],7,0))=INT(((AL$4-$D52)/VLOOKUP($C52,Opérations[],7,0))),$C52&lt;&gt;""),"S",""))),"")</f>
        <v/>
      </c>
      <c r="AM52" s="68" t="str">
        <f ca="1">IFERROR(IF(AND(OR(WEEKDAY(AL$4,2)&gt;5,AL$4=Congés),OR(AL52="x",AL52="S")),AL52,IF(AM$4=$D52,"x",IF(AND(((AM$4-$D52)/VLOOKUP($C52,Opérations[],7,0))=INT(((AM$4-$D52)/VLOOKUP($C52,Opérations[],7,0))),$C52&lt;&gt;""),"S",""))),"")</f>
        <v/>
      </c>
      <c r="AN52" s="68" t="str">
        <f ca="1">IFERROR(IF(AND(OR(WEEKDAY(AM$4,2)&gt;5,AM$4=Congés),OR(AM52="x",AM52="S")),AM52,IF(AN$4=$D52,"x",IF(AND(((AN$4-$D52)/VLOOKUP($C52,Opérations[],7,0))=INT(((AN$4-$D52)/VLOOKUP($C52,Opérations[],7,0))),$C52&lt;&gt;""),"S",""))),"")</f>
        <v/>
      </c>
      <c r="AO52" s="68" t="str">
        <f ca="1">IFERROR(IF(AND(OR(WEEKDAY(AN$4,2)&gt;5,AN$4=Congés),OR(AN52="x",AN52="S")),AN52,IF(AO$4=$D52,"x",IF(AND(((AO$4-$D52)/VLOOKUP($C52,Opérations[],7,0))=INT(((AO$4-$D52)/VLOOKUP($C52,Opérations[],7,0))),$C52&lt;&gt;""),"S",""))),"")</f>
        <v/>
      </c>
      <c r="AP52" s="68" t="str">
        <f ca="1">IFERROR(IF(AND(OR(WEEKDAY(AO$4,2)&gt;5,AO$4=Congés),OR(AO52="x",AO52="S")),AO52,IF(AP$4=$D52,"x",IF(AND(((AP$4-$D52)/VLOOKUP($C52,Opérations[],7,0))=INT(((AP$4-$D52)/VLOOKUP($C52,Opérations[],7,0))),$C52&lt;&gt;""),"S",""))),"")</f>
        <v/>
      </c>
      <c r="AQ52" s="68" t="str">
        <f ca="1">IFERROR(IF(AND(OR(WEEKDAY(AP$4,2)&gt;5,AP$4=Congés),OR(AP52="x",AP52="S")),AP52,IF(AQ$4=$D52,"x",IF(AND(((AQ$4-$D52)/VLOOKUP($C52,Opérations[],7,0))=INT(((AQ$4-$D52)/VLOOKUP($C52,Opérations[],7,0))),$C52&lt;&gt;""),"S",""))),"")</f>
        <v/>
      </c>
      <c r="AR52" s="68" t="str">
        <f ca="1">IFERROR(IF(AND(OR(WEEKDAY(AQ$4,2)&gt;5,AQ$4=Congés),OR(AQ52="x",AQ52="S")),AQ52,IF(AR$4=$D52,"x",IF(AND(((AR$4-$D52)/VLOOKUP($C52,Opérations[],7,0))=INT(((AR$4-$D52)/VLOOKUP($C52,Opérations[],7,0))),$C52&lt;&gt;""),"S",""))),"")</f>
        <v/>
      </c>
      <c r="AS52" s="68" t="str">
        <f ca="1">IFERROR(IF(AND(OR(WEEKDAY(AR$4,2)&gt;5,AR$4=Congés),OR(AR52="x",AR52="S")),AR52,IF(AS$4=$D52,"x",IF(AND(((AS$4-$D52)/VLOOKUP($C52,Opérations[],7,0))=INT(((AS$4-$D52)/VLOOKUP($C52,Opérations[],7,0))),$C52&lt;&gt;""),"S",""))),"")</f>
        <v/>
      </c>
      <c r="AT52" s="68" t="str">
        <f ca="1">IFERROR(IF(AND(OR(WEEKDAY(AS$4,2)&gt;5,AS$4=Congés),OR(AS52="x",AS52="S")),AS52,IF(AT$4=$D52,"x",IF(AND(((AT$4-$D52)/VLOOKUP($C52,Opérations[],7,0))=INT(((AT$4-$D52)/VLOOKUP($C52,Opérations[],7,0))),$C52&lt;&gt;""),"S",""))),"")</f>
        <v/>
      </c>
      <c r="AU52" s="68" t="str">
        <f ca="1">IFERROR(IF(AND(OR(WEEKDAY(AT$4,2)&gt;5,AT$4=Congés),OR(AT52="x",AT52="S")),AT52,IF(AU$4=$D52,"x",IF(AND(((AU$4-$D52)/VLOOKUP($C52,Opérations[],7,0))=INT(((AU$4-$D52)/VLOOKUP($C52,Opérations[],7,0))),$C52&lt;&gt;""),"S",""))),"")</f>
        <v/>
      </c>
      <c r="AV52" s="68" t="str">
        <f ca="1">IFERROR(IF(AND(OR(WEEKDAY(AU$4,2)&gt;5,AU$4=Congés),OR(AU52="x",AU52="S")),AU52,IF(AV$4=$D52,"x",IF(AND(((AV$4-$D52)/VLOOKUP($C52,Opérations[],7,0))=INT(((AV$4-$D52)/VLOOKUP($C52,Opérations[],7,0))),$C52&lt;&gt;""),"S",""))),"")</f>
        <v/>
      </c>
      <c r="AW52" s="68" t="str">
        <f ca="1">IFERROR(IF(AND(OR(WEEKDAY(AV$4,2)&gt;5,AV$4=Congés),OR(AV52="x",AV52="S")),AV52,IF(AW$4=$D52,"x",IF(AND(((AW$4-$D52)/VLOOKUP($C52,Opérations[],7,0))=INT(((AW$4-$D52)/VLOOKUP($C52,Opérations[],7,0))),$C52&lt;&gt;""),"S",""))),"")</f>
        <v/>
      </c>
      <c r="AX52" s="68" t="str">
        <f ca="1">IFERROR(IF(AND(OR(WEEKDAY(AW$4,2)&gt;5,AW$4=Congés),OR(AW52="x",AW52="S")),AW52,IF(AX$4=$D52,"x",IF(AND(((AX$4-$D52)/VLOOKUP($C52,Opérations[],7,0))=INT(((AX$4-$D52)/VLOOKUP($C52,Opérations[],7,0))),$C52&lt;&gt;""),"S",""))),"")</f>
        <v/>
      </c>
      <c r="AY52" s="68" t="str">
        <f ca="1">IFERROR(IF(AND(OR(WEEKDAY(AX$4,2)&gt;5,AX$4=Congés),OR(AX52="x",AX52="S")),AX52,IF(AY$4=$D52,"x",IF(AND(((AY$4-$D52)/VLOOKUP($C52,Opérations[],7,0))=INT(((AY$4-$D52)/VLOOKUP($C52,Opérations[],7,0))),$C52&lt;&gt;""),"S",""))),"")</f>
        <v/>
      </c>
      <c r="AZ52" s="68" t="str">
        <f ca="1">IFERROR(IF(AND(OR(WEEKDAY(AY$4,2)&gt;5,AY$4=Congés),OR(AY52="x",AY52="S")),AY52,IF(AZ$4=$D52,"x",IF(AND(((AZ$4-$D52)/VLOOKUP($C52,Opérations[],7,0))=INT(((AZ$4-$D52)/VLOOKUP($C52,Opérations[],7,0))),$C52&lt;&gt;""),"S",""))),"")</f>
        <v/>
      </c>
      <c r="BA52" s="68" t="str">
        <f ca="1">IFERROR(IF(AND(OR(WEEKDAY(AZ$4,2)&gt;5,AZ$4=Congés),OR(AZ52="x",AZ52="S")),AZ52,IF(BA$4=$D52,"x",IF(AND(((BA$4-$D52)/VLOOKUP($C52,Opérations[],7,0))=INT(((BA$4-$D52)/VLOOKUP($C52,Opérations[],7,0))),$C52&lt;&gt;""),"S",""))),"")</f>
        <v/>
      </c>
      <c r="BB52" s="68" t="str">
        <f ca="1">IFERROR(IF(AND(OR(WEEKDAY(BA$4,2)&gt;5,BA$4=Congés),OR(BA52="x",BA52="S")),BA52,IF(BB$4=$D52,"x",IF(AND(((BB$4-$D52)/VLOOKUP($C52,Opérations[],7,0))=INT(((BB$4-$D52)/VLOOKUP($C52,Opérations[],7,0))),$C52&lt;&gt;""),"S",""))),"")</f>
        <v/>
      </c>
      <c r="BC52" s="68" t="str">
        <f ca="1">IFERROR(IF(AND(OR(WEEKDAY(BB$4,2)&gt;5,BB$4=Congés),OR(BB52="x",BB52="S")),BB52,IF(BC$4=$D52,"x",IF(AND(((BC$4-$D52)/VLOOKUP($C52,Opérations[],7,0))=INT(((BC$4-$D52)/VLOOKUP($C52,Opérations[],7,0))),$C52&lt;&gt;""),"S",""))),"")</f>
        <v/>
      </c>
      <c r="BD52" s="68" t="str">
        <f ca="1">IFERROR(IF(AND(OR(WEEKDAY(BC$4,2)&gt;5,BC$4=Congés),OR(BC52="x",BC52="S")),BC52,IF(BD$4=$D52,"x",IF(AND(((BD$4-$D52)/VLOOKUP($C52,Opérations[],7,0))=INT(((BD$4-$D52)/VLOOKUP($C52,Opérations[],7,0))),$C52&lt;&gt;""),"S",""))),"")</f>
        <v/>
      </c>
    </row>
    <row r="53" spans="3:56" x14ac:dyDescent="0.25">
      <c r="C53" s="52"/>
      <c r="D53" s="33" t="str">
        <f>IF(ISBLANK(C53),"",VLOOKUP(C53,Opérations[],2,0))</f>
        <v/>
      </c>
      <c r="F53" s="33"/>
      <c r="G53" s="68" t="str">
        <f ca="1">IFERROR(IF(AND(OR(WEEKDAY(F$4,2)&gt;5,F$4=Congés),OR(F53="x",F53="S")),F53,IF(G$4=$D53,"x",IF(AND(((G$4-$D53)/VLOOKUP($C53,Opérations[],7,0))=INT(((G$4-$D53)/VLOOKUP($C53,Opérations[],7,0))),$C53&lt;&gt;""),"S",""))),"")</f>
        <v/>
      </c>
      <c r="H53" s="68" t="str">
        <f ca="1">IFERROR(IF(AND(OR(WEEKDAY(G$4,2)&gt;5,G$4=Congés),OR(G53="x",G53="S")),G53,IF(H$4=$D53,"x",IF(AND(((H$4-$D53)/VLOOKUP($C53,Opérations[],7,0))=INT(((H$4-$D53)/VLOOKUP($C53,Opérations[],7,0))),$C53&lt;&gt;""),"S",""))),"")</f>
        <v/>
      </c>
      <c r="I53" s="68" t="str">
        <f ca="1">IFERROR(IF(AND(OR(WEEKDAY(H$4,2)&gt;5,H$4=Congés),OR(H53="x",H53="S")),H53,IF(I$4=$D53,"x",IF(AND(((I$4-$D53)/VLOOKUP($C53,Opérations[],7,0))=INT(((I$4-$D53)/VLOOKUP($C53,Opérations[],7,0))),$C53&lt;&gt;""),"S",""))),"")</f>
        <v/>
      </c>
      <c r="J53" s="68" t="str">
        <f ca="1">IFERROR(IF(AND(OR(WEEKDAY(I$4,2)&gt;5,I$4=Congés),OR(I53="x",I53="S")),I53,IF(J$4=$D53,"x",IF(AND(((J$4-$D53)/VLOOKUP($C53,Opérations[],7,0))=INT(((J$4-$D53)/VLOOKUP($C53,Opérations[],7,0))),$C53&lt;&gt;""),"S",""))),"")</f>
        <v/>
      </c>
      <c r="K53" s="68" t="str">
        <f ca="1">IFERROR(IF(AND(OR(WEEKDAY(J$4,2)&gt;5,J$4=Congés),OR(J53="x",J53="S")),J53,IF(K$4=$D53,"x",IF(AND(((K$4-$D53)/VLOOKUP($C53,Opérations[],7,0))=INT(((K$4-$D53)/VLOOKUP($C53,Opérations[],7,0))),$C53&lt;&gt;""),"S",""))),"")</f>
        <v/>
      </c>
      <c r="L53" s="68" t="str">
        <f ca="1">IFERROR(IF(AND(OR(WEEKDAY(K$4,2)&gt;5,K$4=Congés),OR(K53="x",K53="S")),K53,IF(L$4=$D53,"x",IF(AND(((L$4-$D53)/VLOOKUP($C53,Opérations[],7,0))=INT(((L$4-$D53)/VLOOKUP($C53,Opérations[],7,0))),$C53&lt;&gt;""),"S",""))),"")</f>
        <v/>
      </c>
      <c r="M53" s="68" t="str">
        <f ca="1">IFERROR(IF(AND(OR(WEEKDAY(L$4,2)&gt;5,L$4=Congés),OR(L53="x",L53="S")),L53,IF(M$4=$D53,"x",IF(AND(((M$4-$D53)/VLOOKUP($C53,Opérations[],7,0))=INT(((M$4-$D53)/VLOOKUP($C53,Opérations[],7,0))),$C53&lt;&gt;""),"S",""))),"")</f>
        <v/>
      </c>
      <c r="N53" s="68" t="str">
        <f ca="1">IFERROR(IF(AND(OR(WEEKDAY(M$4,2)&gt;5,M$4=Congés),OR(M53="x",M53="S")),M53,IF(N$4=$D53,"x",IF(AND(((N$4-$D53)/VLOOKUP($C53,Opérations[],7,0))=INT(((N$4-$D53)/VLOOKUP($C53,Opérations[],7,0))),$C53&lt;&gt;""),"S",""))),"")</f>
        <v/>
      </c>
      <c r="O53" s="68" t="str">
        <f ca="1">IFERROR(IF(AND(OR(WEEKDAY(N$4,2)&gt;5,N$4=Congés),OR(N53="x",N53="S")),N53,IF(O$4=$D53,"x",IF(AND(((O$4-$D53)/VLOOKUP($C53,Opérations[],7,0))=INT(((O$4-$D53)/VLOOKUP($C53,Opérations[],7,0))),$C53&lt;&gt;""),"S",""))),"")</f>
        <v/>
      </c>
      <c r="P53" s="68" t="str">
        <f ca="1">IFERROR(IF(AND(OR(WEEKDAY(O$4,2)&gt;5,O$4=Congés),OR(O53="x",O53="S")),O53,IF(P$4=$D53,"x",IF(AND(((P$4-$D53)/VLOOKUP($C53,Opérations[],7,0))=INT(((P$4-$D53)/VLOOKUP($C53,Opérations[],7,0))),$C53&lt;&gt;""),"S",""))),"")</f>
        <v/>
      </c>
      <c r="Q53" s="68" t="str">
        <f ca="1">IFERROR(IF(AND(OR(WEEKDAY(P$4,2)&gt;5,P$4=Congés),OR(P53="x",P53="S")),P53,IF(Q$4=$D53,"x",IF(AND(((Q$4-$D53)/VLOOKUP($C53,Opérations[],7,0))=INT(((Q$4-$D53)/VLOOKUP($C53,Opérations[],7,0))),$C53&lt;&gt;""),"S",""))),"")</f>
        <v/>
      </c>
      <c r="R53" s="68" t="str">
        <f ca="1">IFERROR(IF(AND(OR(WEEKDAY(Q$4,2)&gt;5,Q$4=Congés),OR(Q53="x",Q53="S")),Q53,IF(R$4=$D53,"x",IF(AND(((R$4-$D53)/VLOOKUP($C53,Opérations[],7,0))=INT(((R$4-$D53)/VLOOKUP($C53,Opérations[],7,0))),$C53&lt;&gt;""),"S",""))),"")</f>
        <v/>
      </c>
      <c r="S53" s="68" t="str">
        <f ca="1">IFERROR(IF(AND(OR(WEEKDAY(R$4,2)&gt;5,R$4=Congés),OR(R53="x",R53="S")),R53,IF(S$4=$D53,"x",IF(AND(((S$4-$D53)/VLOOKUP($C53,Opérations[],7,0))=INT(((S$4-$D53)/VLOOKUP($C53,Opérations[],7,0))),$C53&lt;&gt;""),"S",""))),"")</f>
        <v/>
      </c>
      <c r="T53" s="68" t="str">
        <f ca="1">IFERROR(IF(AND(OR(WEEKDAY(S$4,2)&gt;5,S$4=Congés),OR(S53="x",S53="S")),S53,IF(T$4=$D53,"x",IF(AND(((T$4-$D53)/VLOOKUP($C53,Opérations[],7,0))=INT(((T$4-$D53)/VLOOKUP($C53,Opérations[],7,0))),$C53&lt;&gt;""),"S",""))),"")</f>
        <v/>
      </c>
      <c r="U53" s="68" t="str">
        <f ca="1">IFERROR(IF(AND(OR(WEEKDAY(T$4,2)&gt;5,T$4=Congés),OR(T53="x",T53="S")),T53,IF(U$4=$D53,"x",IF(AND(((U$4-$D53)/VLOOKUP($C53,Opérations[],7,0))=INT(((U$4-$D53)/VLOOKUP($C53,Opérations[],7,0))),$C53&lt;&gt;""),"S",""))),"")</f>
        <v/>
      </c>
      <c r="V53" s="68" t="str">
        <f ca="1">IFERROR(IF(AND(OR(WEEKDAY(U$4,2)&gt;5,U$4=Congés),OR(U53="x",U53="S")),U53,IF(V$4=$D53,"x",IF(AND(((V$4-$D53)/VLOOKUP($C53,Opérations[],7,0))=INT(((V$4-$D53)/VLOOKUP($C53,Opérations[],7,0))),$C53&lt;&gt;""),"S",""))),"")</f>
        <v/>
      </c>
      <c r="W53" s="68" t="str">
        <f ca="1">IFERROR(IF(AND(OR(WEEKDAY(V$4,2)&gt;5,V$4=Congés),OR(V53="x",V53="S")),V53,IF(W$4=$D53,"x",IF(AND(((W$4-$D53)/VLOOKUP($C53,Opérations[],7,0))=INT(((W$4-$D53)/VLOOKUP($C53,Opérations[],7,0))),$C53&lt;&gt;""),"S",""))),"")</f>
        <v/>
      </c>
      <c r="X53" s="68" t="str">
        <f ca="1">IFERROR(IF(AND(OR(WEEKDAY(W$4,2)&gt;5,W$4=Congés),OR(W53="x",W53="S")),W53,IF(X$4=$D53,"x",IF(AND(((X$4-$D53)/VLOOKUP($C53,Opérations[],7,0))=INT(((X$4-$D53)/VLOOKUP($C53,Opérations[],7,0))),$C53&lt;&gt;""),"S",""))),"")</f>
        <v/>
      </c>
      <c r="Y53" s="68" t="str">
        <f ca="1">IFERROR(IF(AND(OR(WEEKDAY(X$4,2)&gt;5,X$4=Congés),OR(X53="x",X53="S")),X53,IF(Y$4=$D53,"x",IF(AND(((Y$4-$D53)/VLOOKUP($C53,Opérations[],7,0))=INT(((Y$4-$D53)/VLOOKUP($C53,Opérations[],7,0))),$C53&lt;&gt;""),"S",""))),"")</f>
        <v/>
      </c>
      <c r="Z53" s="68" t="str">
        <f ca="1">IFERROR(IF(AND(OR(WEEKDAY(Y$4,2)&gt;5,Y$4=Congés),OR(Y53="x",Y53="S")),Y53,IF(Z$4=$D53,"x",IF(AND(((Z$4-$D53)/VLOOKUP($C53,Opérations[],7,0))=INT(((Z$4-$D53)/VLOOKUP($C53,Opérations[],7,0))),$C53&lt;&gt;""),"S",""))),"")</f>
        <v/>
      </c>
      <c r="AA53" s="68" t="str">
        <f ca="1">IFERROR(IF(AND(OR(WEEKDAY(Z$4,2)&gt;5,Z$4=Congés),OR(Z53="x",Z53="S")),Z53,IF(AA$4=$D53,"x",IF(AND(((AA$4-$D53)/VLOOKUP($C53,Opérations[],7,0))=INT(((AA$4-$D53)/VLOOKUP($C53,Opérations[],7,0))),$C53&lt;&gt;""),"S",""))),"")</f>
        <v/>
      </c>
      <c r="AB53" s="68" t="str">
        <f ca="1">IFERROR(IF(AND(OR(WEEKDAY(AA$4,2)&gt;5,AA$4=Congés),OR(AA53="x",AA53="S")),AA53,IF(AB$4=$D53,"x",IF(AND(((AB$4-$D53)/VLOOKUP($C53,Opérations[],7,0))=INT(((AB$4-$D53)/VLOOKUP($C53,Opérations[],7,0))),$C53&lt;&gt;""),"S",""))),"")</f>
        <v/>
      </c>
      <c r="AC53" s="68" t="str">
        <f ca="1">IFERROR(IF(AND(OR(WEEKDAY(AB$4,2)&gt;5,AB$4=Congés),OR(AB53="x",AB53="S")),AB53,IF(AC$4=$D53,"x",IF(AND(((AC$4-$D53)/VLOOKUP($C53,Opérations[],7,0))=INT(((AC$4-$D53)/VLOOKUP($C53,Opérations[],7,0))),$C53&lt;&gt;""),"S",""))),"")</f>
        <v/>
      </c>
      <c r="AD53" s="68" t="str">
        <f ca="1">IFERROR(IF(AND(OR(WEEKDAY(AC$4,2)&gt;5,AC$4=Congés),OR(AC53="x",AC53="S")),AC53,IF(AD$4=$D53,"x",IF(AND(((AD$4-$D53)/VLOOKUP($C53,Opérations[],7,0))=INT(((AD$4-$D53)/VLOOKUP($C53,Opérations[],7,0))),$C53&lt;&gt;""),"S",""))),"")</f>
        <v/>
      </c>
      <c r="AE53" s="68" t="str">
        <f ca="1">IFERROR(IF(AND(OR(WEEKDAY(AD$4,2)&gt;5,AD$4=Congés),OR(AD53="x",AD53="S")),AD53,IF(AE$4=$D53,"x",IF(AND(((AE$4-$D53)/VLOOKUP($C53,Opérations[],7,0))=INT(((AE$4-$D53)/VLOOKUP($C53,Opérations[],7,0))),$C53&lt;&gt;""),"S",""))),"")</f>
        <v/>
      </c>
      <c r="AF53" s="68" t="str">
        <f ca="1">IFERROR(IF(AND(OR(WEEKDAY(AE$4,2)&gt;5,AE$4=Congés),OR(AE53="x",AE53="S")),AE53,IF(AF$4=$D53,"x",IF(AND(((AF$4-$D53)/VLOOKUP($C53,Opérations[],7,0))=INT(((AF$4-$D53)/VLOOKUP($C53,Opérations[],7,0))),$C53&lt;&gt;""),"S",""))),"")</f>
        <v/>
      </c>
      <c r="AG53" s="68" t="str">
        <f ca="1">IFERROR(IF(AND(OR(WEEKDAY(AF$4,2)&gt;5,AF$4=Congés),OR(AF53="x",AF53="S")),AF53,IF(AG$4=$D53,"x",IF(AND(((AG$4-$D53)/VLOOKUP($C53,Opérations[],7,0))=INT(((AG$4-$D53)/VLOOKUP($C53,Opérations[],7,0))),$C53&lt;&gt;""),"S",""))),"")</f>
        <v/>
      </c>
      <c r="AH53" s="68" t="str">
        <f ca="1">IFERROR(IF(AND(OR(WEEKDAY(AG$4,2)&gt;5,AG$4=Congés),OR(AG53="x",AG53="S")),AG53,IF(AH$4=$D53,"x",IF(AND(((AH$4-$D53)/VLOOKUP($C53,Opérations[],7,0))=INT(((AH$4-$D53)/VLOOKUP($C53,Opérations[],7,0))),$C53&lt;&gt;""),"S",""))),"")</f>
        <v/>
      </c>
      <c r="AI53" s="68" t="str">
        <f ca="1">IFERROR(IF(AND(OR(WEEKDAY(AH$4,2)&gt;5,AH$4=Congés),OR(AH53="x",AH53="S")),AH53,IF(AI$4=$D53,"x",IF(AND(((AI$4-$D53)/VLOOKUP($C53,Opérations[],7,0))=INT(((AI$4-$D53)/VLOOKUP($C53,Opérations[],7,0))),$C53&lt;&gt;""),"S",""))),"")</f>
        <v/>
      </c>
      <c r="AJ53" s="68" t="str">
        <f ca="1">IFERROR(IF(AND(OR(WEEKDAY(AI$4,2)&gt;5,AI$4=Congés),OR(AI53="x",AI53="S")),AI53,IF(AJ$4=$D53,"x",IF(AND(((AJ$4-$D53)/VLOOKUP($C53,Opérations[],7,0))=INT(((AJ$4-$D53)/VLOOKUP($C53,Opérations[],7,0))),$C53&lt;&gt;""),"S",""))),"")</f>
        <v/>
      </c>
      <c r="AK53" s="68" t="str">
        <f ca="1">IFERROR(IF(AND(OR(WEEKDAY(AJ$4,2)&gt;5,AJ$4=Congés),OR(AJ53="x",AJ53="S")),AJ53,IF(AK$4=$D53,"x",IF(AND(((AK$4-$D53)/VLOOKUP($C53,Opérations[],7,0))=INT(((AK$4-$D53)/VLOOKUP($C53,Opérations[],7,0))),$C53&lt;&gt;""),"S",""))),"")</f>
        <v/>
      </c>
      <c r="AL53" s="68" t="str">
        <f ca="1">IFERROR(IF(AND(OR(WEEKDAY(AK$4,2)&gt;5,AK$4=Congés),OR(AK53="x",AK53="S")),AK53,IF(AL$4=$D53,"x",IF(AND(((AL$4-$D53)/VLOOKUP($C53,Opérations[],7,0))=INT(((AL$4-$D53)/VLOOKUP($C53,Opérations[],7,0))),$C53&lt;&gt;""),"S",""))),"")</f>
        <v/>
      </c>
      <c r="AM53" s="68" t="str">
        <f ca="1">IFERROR(IF(AND(OR(WEEKDAY(AL$4,2)&gt;5,AL$4=Congés),OR(AL53="x",AL53="S")),AL53,IF(AM$4=$D53,"x",IF(AND(((AM$4-$D53)/VLOOKUP($C53,Opérations[],7,0))=INT(((AM$4-$D53)/VLOOKUP($C53,Opérations[],7,0))),$C53&lt;&gt;""),"S",""))),"")</f>
        <v/>
      </c>
      <c r="AN53" s="68" t="str">
        <f ca="1">IFERROR(IF(AND(OR(WEEKDAY(AM$4,2)&gt;5,AM$4=Congés),OR(AM53="x",AM53="S")),AM53,IF(AN$4=$D53,"x",IF(AND(((AN$4-$D53)/VLOOKUP($C53,Opérations[],7,0))=INT(((AN$4-$D53)/VLOOKUP($C53,Opérations[],7,0))),$C53&lt;&gt;""),"S",""))),"")</f>
        <v/>
      </c>
      <c r="AO53" s="68" t="str">
        <f ca="1">IFERROR(IF(AND(OR(WEEKDAY(AN$4,2)&gt;5,AN$4=Congés),OR(AN53="x",AN53="S")),AN53,IF(AO$4=$D53,"x",IF(AND(((AO$4-$D53)/VLOOKUP($C53,Opérations[],7,0))=INT(((AO$4-$D53)/VLOOKUP($C53,Opérations[],7,0))),$C53&lt;&gt;""),"S",""))),"")</f>
        <v/>
      </c>
      <c r="AP53" s="68" t="str">
        <f ca="1">IFERROR(IF(AND(OR(WEEKDAY(AO$4,2)&gt;5,AO$4=Congés),OR(AO53="x",AO53="S")),AO53,IF(AP$4=$D53,"x",IF(AND(((AP$4-$D53)/VLOOKUP($C53,Opérations[],7,0))=INT(((AP$4-$D53)/VLOOKUP($C53,Opérations[],7,0))),$C53&lt;&gt;""),"S",""))),"")</f>
        <v/>
      </c>
      <c r="AQ53" s="68" t="str">
        <f ca="1">IFERROR(IF(AND(OR(WEEKDAY(AP$4,2)&gt;5,AP$4=Congés),OR(AP53="x",AP53="S")),AP53,IF(AQ$4=$D53,"x",IF(AND(((AQ$4-$D53)/VLOOKUP($C53,Opérations[],7,0))=INT(((AQ$4-$D53)/VLOOKUP($C53,Opérations[],7,0))),$C53&lt;&gt;""),"S",""))),"")</f>
        <v/>
      </c>
      <c r="AR53" s="68" t="str">
        <f ca="1">IFERROR(IF(AND(OR(WEEKDAY(AQ$4,2)&gt;5,AQ$4=Congés),OR(AQ53="x",AQ53="S")),AQ53,IF(AR$4=$D53,"x",IF(AND(((AR$4-$D53)/VLOOKUP($C53,Opérations[],7,0))=INT(((AR$4-$D53)/VLOOKUP($C53,Opérations[],7,0))),$C53&lt;&gt;""),"S",""))),"")</f>
        <v/>
      </c>
      <c r="AS53" s="68" t="str">
        <f ca="1">IFERROR(IF(AND(OR(WEEKDAY(AR$4,2)&gt;5,AR$4=Congés),OR(AR53="x",AR53="S")),AR53,IF(AS$4=$D53,"x",IF(AND(((AS$4-$D53)/VLOOKUP($C53,Opérations[],7,0))=INT(((AS$4-$D53)/VLOOKUP($C53,Opérations[],7,0))),$C53&lt;&gt;""),"S",""))),"")</f>
        <v/>
      </c>
      <c r="AT53" s="68" t="str">
        <f ca="1">IFERROR(IF(AND(OR(WEEKDAY(AS$4,2)&gt;5,AS$4=Congés),OR(AS53="x",AS53="S")),AS53,IF(AT$4=$D53,"x",IF(AND(((AT$4-$D53)/VLOOKUP($C53,Opérations[],7,0))=INT(((AT$4-$D53)/VLOOKUP($C53,Opérations[],7,0))),$C53&lt;&gt;""),"S",""))),"")</f>
        <v/>
      </c>
      <c r="AU53" s="68" t="str">
        <f ca="1">IFERROR(IF(AND(OR(WEEKDAY(AT$4,2)&gt;5,AT$4=Congés),OR(AT53="x",AT53="S")),AT53,IF(AU$4=$D53,"x",IF(AND(((AU$4-$D53)/VLOOKUP($C53,Opérations[],7,0))=INT(((AU$4-$D53)/VLOOKUP($C53,Opérations[],7,0))),$C53&lt;&gt;""),"S",""))),"")</f>
        <v/>
      </c>
      <c r="AV53" s="68" t="str">
        <f ca="1">IFERROR(IF(AND(OR(WEEKDAY(AU$4,2)&gt;5,AU$4=Congés),OR(AU53="x",AU53="S")),AU53,IF(AV$4=$D53,"x",IF(AND(((AV$4-$D53)/VLOOKUP($C53,Opérations[],7,0))=INT(((AV$4-$D53)/VLOOKUP($C53,Opérations[],7,0))),$C53&lt;&gt;""),"S",""))),"")</f>
        <v/>
      </c>
      <c r="AW53" s="68" t="str">
        <f ca="1">IFERROR(IF(AND(OR(WEEKDAY(AV$4,2)&gt;5,AV$4=Congés),OR(AV53="x",AV53="S")),AV53,IF(AW$4=$D53,"x",IF(AND(((AW$4-$D53)/VLOOKUP($C53,Opérations[],7,0))=INT(((AW$4-$D53)/VLOOKUP($C53,Opérations[],7,0))),$C53&lt;&gt;""),"S",""))),"")</f>
        <v/>
      </c>
      <c r="AX53" s="68" t="str">
        <f ca="1">IFERROR(IF(AND(OR(WEEKDAY(AW$4,2)&gt;5,AW$4=Congés),OR(AW53="x",AW53="S")),AW53,IF(AX$4=$D53,"x",IF(AND(((AX$4-$D53)/VLOOKUP($C53,Opérations[],7,0))=INT(((AX$4-$D53)/VLOOKUP($C53,Opérations[],7,0))),$C53&lt;&gt;""),"S",""))),"")</f>
        <v/>
      </c>
      <c r="AY53" s="68" t="str">
        <f ca="1">IFERROR(IF(AND(OR(WEEKDAY(AX$4,2)&gt;5,AX$4=Congés),OR(AX53="x",AX53="S")),AX53,IF(AY$4=$D53,"x",IF(AND(((AY$4-$D53)/VLOOKUP($C53,Opérations[],7,0))=INT(((AY$4-$D53)/VLOOKUP($C53,Opérations[],7,0))),$C53&lt;&gt;""),"S",""))),"")</f>
        <v/>
      </c>
      <c r="AZ53" s="68" t="str">
        <f ca="1">IFERROR(IF(AND(OR(WEEKDAY(AY$4,2)&gt;5,AY$4=Congés),OR(AY53="x",AY53="S")),AY53,IF(AZ$4=$D53,"x",IF(AND(((AZ$4-$D53)/VLOOKUP($C53,Opérations[],7,0))=INT(((AZ$4-$D53)/VLOOKUP($C53,Opérations[],7,0))),$C53&lt;&gt;""),"S",""))),"")</f>
        <v/>
      </c>
      <c r="BA53" s="68" t="str">
        <f ca="1">IFERROR(IF(AND(OR(WEEKDAY(AZ$4,2)&gt;5,AZ$4=Congés),OR(AZ53="x",AZ53="S")),AZ53,IF(BA$4=$D53,"x",IF(AND(((BA$4-$D53)/VLOOKUP($C53,Opérations[],7,0))=INT(((BA$4-$D53)/VLOOKUP($C53,Opérations[],7,0))),$C53&lt;&gt;""),"S",""))),"")</f>
        <v/>
      </c>
      <c r="BB53" s="68" t="str">
        <f ca="1">IFERROR(IF(AND(OR(WEEKDAY(BA$4,2)&gt;5,BA$4=Congés),OR(BA53="x",BA53="S")),BA53,IF(BB$4=$D53,"x",IF(AND(((BB$4-$D53)/VLOOKUP($C53,Opérations[],7,0))=INT(((BB$4-$D53)/VLOOKUP($C53,Opérations[],7,0))),$C53&lt;&gt;""),"S",""))),"")</f>
        <v/>
      </c>
      <c r="BC53" s="68" t="str">
        <f ca="1">IFERROR(IF(AND(OR(WEEKDAY(BB$4,2)&gt;5,BB$4=Congés),OR(BB53="x",BB53="S")),BB53,IF(BC$4=$D53,"x",IF(AND(((BC$4-$D53)/VLOOKUP($C53,Opérations[],7,0))=INT(((BC$4-$D53)/VLOOKUP($C53,Opérations[],7,0))),$C53&lt;&gt;""),"S",""))),"")</f>
        <v/>
      </c>
      <c r="BD53" s="68" t="str">
        <f ca="1">IFERROR(IF(AND(OR(WEEKDAY(BC$4,2)&gt;5,BC$4=Congés),OR(BC53="x",BC53="S")),BC53,IF(BD$4=$D53,"x",IF(AND(((BD$4-$D53)/VLOOKUP($C53,Opérations[],7,0))=INT(((BD$4-$D53)/VLOOKUP($C53,Opérations[],7,0))),$C53&lt;&gt;""),"S",""))),"")</f>
        <v/>
      </c>
    </row>
    <row r="54" spans="3:56" x14ac:dyDescent="0.25">
      <c r="C54" s="29" t="s">
        <v>66</v>
      </c>
      <c r="D54" s="33">
        <f>IF(ISBLANK(C54),"",VLOOKUP(C54,Opérations[],2,0))</f>
        <v>0</v>
      </c>
      <c r="F54" s="33"/>
      <c r="G54" s="68" t="str">
        <f ca="1">IFERROR(IF(AND(OR(WEEKDAY(F$4,2)&gt;5,F$4=Congés),OR(F54="x",F54="S")),F54,IF(G$4=$D54,"x",IF(AND(((G$4-$D54)/VLOOKUP($C54,Opérations[],7,0))=INT(((G$4-$D54)/VLOOKUP($C54,Opérations[],7,0))),$C54&lt;&gt;""),"S",""))),"")</f>
        <v/>
      </c>
      <c r="H54" s="68" t="str">
        <f ca="1">IFERROR(IF(AND(OR(WEEKDAY(G$4,2)&gt;5,G$4=Congés),OR(G54="x",G54="S")),G54,IF(H$4=$D54,"x",IF(AND(((H$4-$D54)/VLOOKUP($C54,Opérations[],7,0))=INT(((H$4-$D54)/VLOOKUP($C54,Opérations[],7,0))),$C54&lt;&gt;""),"S",""))),"")</f>
        <v/>
      </c>
      <c r="I54" s="68" t="str">
        <f ca="1">IFERROR(IF(AND(OR(WEEKDAY(H$4,2)&gt;5,H$4=Congés),OR(H54="x",H54="S")),H54,IF(I$4=$D54,"x",IF(AND(((I$4-$D54)/VLOOKUP($C54,Opérations[],7,0))=INT(((I$4-$D54)/VLOOKUP($C54,Opérations[],7,0))),$C54&lt;&gt;""),"S",""))),"")</f>
        <v/>
      </c>
      <c r="J54" s="68" t="str">
        <f ca="1">IFERROR(IF(AND(OR(WEEKDAY(I$4,2)&gt;5,I$4=Congés),OR(I54="x",I54="S")),I54,IF(J$4=$D54,"x",IF(AND(((J$4-$D54)/VLOOKUP($C54,Opérations[],7,0))=INT(((J$4-$D54)/VLOOKUP($C54,Opérations[],7,0))),$C54&lt;&gt;""),"S",""))),"")</f>
        <v/>
      </c>
      <c r="K54" s="68" t="str">
        <f ca="1">IFERROR(IF(AND(OR(WEEKDAY(J$4,2)&gt;5,J$4=Congés),OR(J54="x",J54="S")),J54,IF(K$4=$D54,"x",IF(AND(((K$4-$D54)/VLOOKUP($C54,Opérations[],7,0))=INT(((K$4-$D54)/VLOOKUP($C54,Opérations[],7,0))),$C54&lt;&gt;""),"S",""))),"")</f>
        <v/>
      </c>
      <c r="L54" s="68" t="str">
        <f ca="1">IFERROR(IF(AND(OR(WEEKDAY(K$4,2)&gt;5,K$4=Congés),OR(K54="x",K54="S")),K54,IF(L$4=$D54,"x",IF(AND(((L$4-$D54)/VLOOKUP($C54,Opérations[],7,0))=INT(((L$4-$D54)/VLOOKUP($C54,Opérations[],7,0))),$C54&lt;&gt;""),"S",""))),"")</f>
        <v/>
      </c>
      <c r="M54" s="68" t="str">
        <f ca="1">IFERROR(IF(AND(OR(WEEKDAY(L$4,2)&gt;5,L$4=Congés),OR(L54="x",L54="S")),L54,IF(M$4=$D54,"x",IF(AND(((M$4-$D54)/VLOOKUP($C54,Opérations[],7,0))=INT(((M$4-$D54)/VLOOKUP($C54,Opérations[],7,0))),$C54&lt;&gt;""),"S",""))),"")</f>
        <v/>
      </c>
      <c r="N54" s="68" t="str">
        <f ca="1">IFERROR(IF(AND(OR(WEEKDAY(M$4,2)&gt;5,M$4=Congés),OR(M54="x",M54="S")),M54,IF(N$4=$D54,"x",IF(AND(((N$4-$D54)/VLOOKUP($C54,Opérations[],7,0))=INT(((N$4-$D54)/VLOOKUP($C54,Opérations[],7,0))),$C54&lt;&gt;""),"S",""))),"")</f>
        <v/>
      </c>
      <c r="O54" s="68" t="str">
        <f ca="1">IFERROR(IF(AND(OR(WEEKDAY(N$4,2)&gt;5,N$4=Congés),OR(N54="x",N54="S")),N54,IF(O$4=$D54,"x",IF(AND(((O$4-$D54)/VLOOKUP($C54,Opérations[],7,0))=INT(((O$4-$D54)/VLOOKUP($C54,Opérations[],7,0))),$C54&lt;&gt;""),"S",""))),"")</f>
        <v/>
      </c>
      <c r="P54" s="68" t="str">
        <f ca="1">IFERROR(IF(AND(OR(WEEKDAY(O$4,2)&gt;5,O$4=Congés),OR(O54="x",O54="S")),O54,IF(P$4=$D54,"x",IF(AND(((P$4-$D54)/VLOOKUP($C54,Opérations[],7,0))=INT(((P$4-$D54)/VLOOKUP($C54,Opérations[],7,0))),$C54&lt;&gt;""),"S",""))),"")</f>
        <v/>
      </c>
      <c r="Q54" s="68" t="str">
        <f ca="1">IFERROR(IF(AND(OR(WEEKDAY(P$4,2)&gt;5,P$4=Congés),OR(P54="x",P54="S")),P54,IF(Q$4=$D54,"x",IF(AND(((Q$4-$D54)/VLOOKUP($C54,Opérations[],7,0))=INT(((Q$4-$D54)/VLOOKUP($C54,Opérations[],7,0))),$C54&lt;&gt;""),"S",""))),"")</f>
        <v/>
      </c>
      <c r="R54" s="68" t="str">
        <f ca="1">IFERROR(IF(AND(OR(WEEKDAY(Q$4,2)&gt;5,Q$4=Congés),OR(Q54="x",Q54="S")),Q54,IF(R$4=$D54,"x",IF(AND(((R$4-$D54)/VLOOKUP($C54,Opérations[],7,0))=INT(((R$4-$D54)/VLOOKUP($C54,Opérations[],7,0))),$C54&lt;&gt;""),"S",""))),"")</f>
        <v/>
      </c>
      <c r="S54" s="68" t="str">
        <f ca="1">IFERROR(IF(AND(OR(WEEKDAY(R$4,2)&gt;5,R$4=Congés),OR(R54="x",R54="S")),R54,IF(S$4=$D54,"x",IF(AND(((S$4-$D54)/VLOOKUP($C54,Opérations[],7,0))=INT(((S$4-$D54)/VLOOKUP($C54,Opérations[],7,0))),$C54&lt;&gt;""),"S",""))),"")</f>
        <v/>
      </c>
      <c r="T54" s="68" t="str">
        <f ca="1">IFERROR(IF(AND(OR(WEEKDAY(S$4,2)&gt;5,S$4=Congés),OR(S54="x",S54="S")),S54,IF(T$4=$D54,"x",IF(AND(((T$4-$D54)/VLOOKUP($C54,Opérations[],7,0))=INT(((T$4-$D54)/VLOOKUP($C54,Opérations[],7,0))),$C54&lt;&gt;""),"S",""))),"")</f>
        <v/>
      </c>
      <c r="U54" s="68" t="str">
        <f ca="1">IFERROR(IF(AND(OR(WEEKDAY(T$4,2)&gt;5,T$4=Congés),OR(T54="x",T54="S")),T54,IF(U$4=$D54,"x",IF(AND(((U$4-$D54)/VLOOKUP($C54,Opérations[],7,0))=INT(((U$4-$D54)/VLOOKUP($C54,Opérations[],7,0))),$C54&lt;&gt;""),"S",""))),"")</f>
        <v/>
      </c>
      <c r="V54" s="68" t="str">
        <f ca="1">IFERROR(IF(AND(OR(WEEKDAY(U$4,2)&gt;5,U$4=Congés),OR(U54="x",U54="S")),U54,IF(V$4=$D54,"x",IF(AND(((V$4-$D54)/VLOOKUP($C54,Opérations[],7,0))=INT(((V$4-$D54)/VLOOKUP($C54,Opérations[],7,0))),$C54&lt;&gt;""),"S",""))),"")</f>
        <v/>
      </c>
      <c r="W54" s="68" t="str">
        <f ca="1">IFERROR(IF(AND(OR(WEEKDAY(V$4,2)&gt;5,V$4=Congés),OR(V54="x",V54="S")),V54,IF(W$4=$D54,"x",IF(AND(((W$4-$D54)/VLOOKUP($C54,Opérations[],7,0))=INT(((W$4-$D54)/VLOOKUP($C54,Opérations[],7,0))),$C54&lt;&gt;""),"S",""))),"")</f>
        <v/>
      </c>
      <c r="X54" s="68" t="str">
        <f ca="1">IFERROR(IF(AND(OR(WEEKDAY(W$4,2)&gt;5,W$4=Congés),OR(W54="x",W54="S")),W54,IF(X$4=$D54,"x",IF(AND(((X$4-$D54)/VLOOKUP($C54,Opérations[],7,0))=INT(((X$4-$D54)/VLOOKUP($C54,Opérations[],7,0))),$C54&lt;&gt;""),"S",""))),"")</f>
        <v/>
      </c>
      <c r="Y54" s="68" t="str">
        <f ca="1">IFERROR(IF(AND(OR(WEEKDAY(X$4,2)&gt;5,X$4=Congés),OR(X54="x",X54="S")),X54,IF(Y$4=$D54,"x",IF(AND(((Y$4-$D54)/VLOOKUP($C54,Opérations[],7,0))=INT(((Y$4-$D54)/VLOOKUP($C54,Opérations[],7,0))),$C54&lt;&gt;""),"S",""))),"")</f>
        <v/>
      </c>
      <c r="Z54" s="68" t="str">
        <f ca="1">IFERROR(IF(AND(OR(WEEKDAY(Y$4,2)&gt;5,Y$4=Congés),OR(Y54="x",Y54="S")),Y54,IF(Z$4=$D54,"x",IF(AND(((Z$4-$D54)/VLOOKUP($C54,Opérations[],7,0))=INT(((Z$4-$D54)/VLOOKUP($C54,Opérations[],7,0))),$C54&lt;&gt;""),"S",""))),"")</f>
        <v/>
      </c>
      <c r="AA54" s="68" t="str">
        <f ca="1">IFERROR(IF(AND(OR(WEEKDAY(Z$4,2)&gt;5,Z$4=Congés),OR(Z54="x",Z54="S")),Z54,IF(AA$4=$D54,"x",IF(AND(((AA$4-$D54)/VLOOKUP($C54,Opérations[],7,0))=INT(((AA$4-$D54)/VLOOKUP($C54,Opérations[],7,0))),$C54&lt;&gt;""),"S",""))),"")</f>
        <v/>
      </c>
      <c r="AB54" s="68" t="str">
        <f ca="1">IFERROR(IF(AND(OR(WEEKDAY(AA$4,2)&gt;5,AA$4=Congés),OR(AA54="x",AA54="S")),AA54,IF(AB$4=$D54,"x",IF(AND(((AB$4-$D54)/VLOOKUP($C54,Opérations[],7,0))=INT(((AB$4-$D54)/VLOOKUP($C54,Opérations[],7,0))),$C54&lt;&gt;""),"S",""))),"")</f>
        <v/>
      </c>
      <c r="AC54" s="68" t="str">
        <f ca="1">IFERROR(IF(AND(OR(WEEKDAY(AB$4,2)&gt;5,AB$4=Congés),OR(AB54="x",AB54="S")),AB54,IF(AC$4=$D54,"x",IF(AND(((AC$4-$D54)/VLOOKUP($C54,Opérations[],7,0))=INT(((AC$4-$D54)/VLOOKUP($C54,Opérations[],7,0))),$C54&lt;&gt;""),"S",""))),"")</f>
        <v/>
      </c>
      <c r="AD54" s="68" t="str">
        <f ca="1">IFERROR(IF(AND(OR(WEEKDAY(AC$4,2)&gt;5,AC$4=Congés),OR(AC54="x",AC54="S")),AC54,IF(AD$4=$D54,"x",IF(AND(((AD$4-$D54)/VLOOKUP($C54,Opérations[],7,0))=INT(((AD$4-$D54)/VLOOKUP($C54,Opérations[],7,0))),$C54&lt;&gt;""),"S",""))),"")</f>
        <v/>
      </c>
      <c r="AE54" s="68" t="str">
        <f ca="1">IFERROR(IF(AND(OR(WEEKDAY(AD$4,2)&gt;5,AD$4=Congés),OR(AD54="x",AD54="S")),AD54,IF(AE$4=$D54,"x",IF(AND(((AE$4-$D54)/VLOOKUP($C54,Opérations[],7,0))=INT(((AE$4-$D54)/VLOOKUP($C54,Opérations[],7,0))),$C54&lt;&gt;""),"S",""))),"")</f>
        <v/>
      </c>
      <c r="AF54" s="68" t="str">
        <f ca="1">IFERROR(IF(AND(OR(WEEKDAY(AE$4,2)&gt;5,AE$4=Congés),OR(AE54="x",AE54="S")),AE54,IF(AF$4=$D54,"x",IF(AND(((AF$4-$D54)/VLOOKUP($C54,Opérations[],7,0))=INT(((AF$4-$D54)/VLOOKUP($C54,Opérations[],7,0))),$C54&lt;&gt;""),"S",""))),"")</f>
        <v/>
      </c>
      <c r="AG54" s="68" t="str">
        <f ca="1">IFERROR(IF(AND(OR(WEEKDAY(AF$4,2)&gt;5,AF$4=Congés),OR(AF54="x",AF54="S")),AF54,IF(AG$4=$D54,"x",IF(AND(((AG$4-$D54)/VLOOKUP($C54,Opérations[],7,0))=INT(((AG$4-$D54)/VLOOKUP($C54,Opérations[],7,0))),$C54&lt;&gt;""),"S",""))),"")</f>
        <v/>
      </c>
      <c r="AH54" s="68" t="str">
        <f ca="1">IFERROR(IF(AND(OR(WEEKDAY(AG$4,2)&gt;5,AG$4=Congés),OR(AG54="x",AG54="S")),AG54,IF(AH$4=$D54,"x",IF(AND(((AH$4-$D54)/VLOOKUP($C54,Opérations[],7,0))=INT(((AH$4-$D54)/VLOOKUP($C54,Opérations[],7,0))),$C54&lt;&gt;""),"S",""))),"")</f>
        <v/>
      </c>
      <c r="AI54" s="68" t="str">
        <f ca="1">IFERROR(IF(AND(OR(WEEKDAY(AH$4,2)&gt;5,AH$4=Congés),OR(AH54="x",AH54="S")),AH54,IF(AI$4=$D54,"x",IF(AND(((AI$4-$D54)/VLOOKUP($C54,Opérations[],7,0))=INT(((AI$4-$D54)/VLOOKUP($C54,Opérations[],7,0))),$C54&lt;&gt;""),"S",""))),"")</f>
        <v/>
      </c>
      <c r="AJ54" s="68" t="str">
        <f ca="1">IFERROR(IF(AND(OR(WEEKDAY(AI$4,2)&gt;5,AI$4=Congés),OR(AI54="x",AI54="S")),AI54,IF(AJ$4=$D54,"x",IF(AND(((AJ$4-$D54)/VLOOKUP($C54,Opérations[],7,0))=INT(((AJ$4-$D54)/VLOOKUP($C54,Opérations[],7,0))),$C54&lt;&gt;""),"S",""))),"")</f>
        <v/>
      </c>
      <c r="AK54" s="68" t="str">
        <f ca="1">IFERROR(IF(AND(OR(WEEKDAY(AJ$4,2)&gt;5,AJ$4=Congés),OR(AJ54="x",AJ54="S")),AJ54,IF(AK$4=$D54,"x",IF(AND(((AK$4-$D54)/VLOOKUP($C54,Opérations[],7,0))=INT(((AK$4-$D54)/VLOOKUP($C54,Opérations[],7,0))),$C54&lt;&gt;""),"S",""))),"")</f>
        <v/>
      </c>
      <c r="AL54" s="68" t="str">
        <f ca="1">IFERROR(IF(AND(OR(WEEKDAY(AK$4,2)&gt;5,AK$4=Congés),OR(AK54="x",AK54="S")),AK54,IF(AL$4=$D54,"x",IF(AND(((AL$4-$D54)/VLOOKUP($C54,Opérations[],7,0))=INT(((AL$4-$D54)/VLOOKUP($C54,Opérations[],7,0))),$C54&lt;&gt;""),"S",""))),"")</f>
        <v/>
      </c>
      <c r="AM54" s="68" t="str">
        <f ca="1">IFERROR(IF(AND(OR(WEEKDAY(AL$4,2)&gt;5,AL$4=Congés),OR(AL54="x",AL54="S")),AL54,IF(AM$4=$D54,"x",IF(AND(((AM$4-$D54)/VLOOKUP($C54,Opérations[],7,0))=INT(((AM$4-$D54)/VLOOKUP($C54,Opérations[],7,0))),$C54&lt;&gt;""),"S",""))),"")</f>
        <v/>
      </c>
      <c r="AN54" s="68" t="str">
        <f ca="1">IFERROR(IF(AND(OR(WEEKDAY(AM$4,2)&gt;5,AM$4=Congés),OR(AM54="x",AM54="S")),AM54,IF(AN$4=$D54,"x",IF(AND(((AN$4-$D54)/VLOOKUP($C54,Opérations[],7,0))=INT(((AN$4-$D54)/VLOOKUP($C54,Opérations[],7,0))),$C54&lt;&gt;""),"S",""))),"")</f>
        <v/>
      </c>
      <c r="AO54" s="68" t="str">
        <f ca="1">IFERROR(IF(AND(OR(WEEKDAY(AN$4,2)&gt;5,AN$4=Congés),OR(AN54="x",AN54="S")),AN54,IF(AO$4=$D54,"x",IF(AND(((AO$4-$D54)/VLOOKUP($C54,Opérations[],7,0))=INT(((AO$4-$D54)/VLOOKUP($C54,Opérations[],7,0))),$C54&lt;&gt;""),"S",""))),"")</f>
        <v/>
      </c>
      <c r="AP54" s="68" t="str">
        <f ca="1">IFERROR(IF(AND(OR(WEEKDAY(AO$4,2)&gt;5,AO$4=Congés),OR(AO54="x",AO54="S")),AO54,IF(AP$4=$D54,"x",IF(AND(((AP$4-$D54)/VLOOKUP($C54,Opérations[],7,0))=INT(((AP$4-$D54)/VLOOKUP($C54,Opérations[],7,0))),$C54&lt;&gt;""),"S",""))),"")</f>
        <v/>
      </c>
      <c r="AQ54" s="68" t="str">
        <f ca="1">IFERROR(IF(AND(OR(WEEKDAY(AP$4,2)&gt;5,AP$4=Congés),OR(AP54="x",AP54="S")),AP54,IF(AQ$4=$D54,"x",IF(AND(((AQ$4-$D54)/VLOOKUP($C54,Opérations[],7,0))=INT(((AQ$4-$D54)/VLOOKUP($C54,Opérations[],7,0))),$C54&lt;&gt;""),"S",""))),"")</f>
        <v/>
      </c>
      <c r="AR54" s="68" t="str">
        <f ca="1">IFERROR(IF(AND(OR(WEEKDAY(AQ$4,2)&gt;5,AQ$4=Congés),OR(AQ54="x",AQ54="S")),AQ54,IF(AR$4=$D54,"x",IF(AND(((AR$4-$D54)/VLOOKUP($C54,Opérations[],7,0))=INT(((AR$4-$D54)/VLOOKUP($C54,Opérations[],7,0))),$C54&lt;&gt;""),"S",""))),"")</f>
        <v/>
      </c>
      <c r="AS54" s="68" t="str">
        <f ca="1">IFERROR(IF(AND(OR(WEEKDAY(AR$4,2)&gt;5,AR$4=Congés),OR(AR54="x",AR54="S")),AR54,IF(AS$4=$D54,"x",IF(AND(((AS$4-$D54)/VLOOKUP($C54,Opérations[],7,0))=INT(((AS$4-$D54)/VLOOKUP($C54,Opérations[],7,0))),$C54&lt;&gt;""),"S",""))),"")</f>
        <v/>
      </c>
      <c r="AT54" s="68" t="str">
        <f ca="1">IFERROR(IF(AND(OR(WEEKDAY(AS$4,2)&gt;5,AS$4=Congés),OR(AS54="x",AS54="S")),AS54,IF(AT$4=$D54,"x",IF(AND(((AT$4-$D54)/VLOOKUP($C54,Opérations[],7,0))=INT(((AT$4-$D54)/VLOOKUP($C54,Opérations[],7,0))),$C54&lt;&gt;""),"S",""))),"")</f>
        <v/>
      </c>
      <c r="AU54" s="68" t="str">
        <f ca="1">IFERROR(IF(AND(OR(WEEKDAY(AT$4,2)&gt;5,AT$4=Congés),OR(AT54="x",AT54="S")),AT54,IF(AU$4=$D54,"x",IF(AND(((AU$4-$D54)/VLOOKUP($C54,Opérations[],7,0))=INT(((AU$4-$D54)/VLOOKUP($C54,Opérations[],7,0))),$C54&lt;&gt;""),"S",""))),"")</f>
        <v/>
      </c>
      <c r="AV54" s="68" t="str">
        <f ca="1">IFERROR(IF(AND(OR(WEEKDAY(AU$4,2)&gt;5,AU$4=Congés),OR(AU54="x",AU54="S")),AU54,IF(AV$4=$D54,"x",IF(AND(((AV$4-$D54)/VLOOKUP($C54,Opérations[],7,0))=INT(((AV$4-$D54)/VLOOKUP($C54,Opérations[],7,0))),$C54&lt;&gt;""),"S",""))),"")</f>
        <v/>
      </c>
      <c r="AW54" s="68" t="str">
        <f ca="1">IFERROR(IF(AND(OR(WEEKDAY(AV$4,2)&gt;5,AV$4=Congés),OR(AV54="x",AV54="S")),AV54,IF(AW$4=$D54,"x",IF(AND(((AW$4-$D54)/VLOOKUP($C54,Opérations[],7,0))=INT(((AW$4-$D54)/VLOOKUP($C54,Opérations[],7,0))),$C54&lt;&gt;""),"S",""))),"")</f>
        <v/>
      </c>
      <c r="AX54" s="68" t="str">
        <f ca="1">IFERROR(IF(AND(OR(WEEKDAY(AW$4,2)&gt;5,AW$4=Congés),OR(AW54="x",AW54="S")),AW54,IF(AX$4=$D54,"x",IF(AND(((AX$4-$D54)/VLOOKUP($C54,Opérations[],7,0))=INT(((AX$4-$D54)/VLOOKUP($C54,Opérations[],7,0))),$C54&lt;&gt;""),"S",""))),"")</f>
        <v/>
      </c>
      <c r="AY54" s="68" t="str">
        <f ca="1">IFERROR(IF(AND(OR(WEEKDAY(AX$4,2)&gt;5,AX$4=Congés),OR(AX54="x",AX54="S")),AX54,IF(AY$4=$D54,"x",IF(AND(((AY$4-$D54)/VLOOKUP($C54,Opérations[],7,0))=INT(((AY$4-$D54)/VLOOKUP($C54,Opérations[],7,0))),$C54&lt;&gt;""),"S",""))),"")</f>
        <v/>
      </c>
      <c r="AZ54" s="68" t="str">
        <f ca="1">IFERROR(IF(AND(OR(WEEKDAY(AY$4,2)&gt;5,AY$4=Congés),OR(AY54="x",AY54="S")),AY54,IF(AZ$4=$D54,"x",IF(AND(((AZ$4-$D54)/VLOOKUP($C54,Opérations[],7,0))=INT(((AZ$4-$D54)/VLOOKUP($C54,Opérations[],7,0))),$C54&lt;&gt;""),"S",""))),"")</f>
        <v/>
      </c>
      <c r="BA54" s="68" t="str">
        <f ca="1">IFERROR(IF(AND(OR(WEEKDAY(AZ$4,2)&gt;5,AZ$4=Congés),OR(AZ54="x",AZ54="S")),AZ54,IF(BA$4=$D54,"x",IF(AND(((BA$4-$D54)/VLOOKUP($C54,Opérations[],7,0))=INT(((BA$4-$D54)/VLOOKUP($C54,Opérations[],7,0))),$C54&lt;&gt;""),"S",""))),"")</f>
        <v/>
      </c>
      <c r="BB54" s="68" t="str">
        <f ca="1">IFERROR(IF(AND(OR(WEEKDAY(BA$4,2)&gt;5,BA$4=Congés),OR(BA54="x",BA54="S")),BA54,IF(BB$4=$D54,"x",IF(AND(((BB$4-$D54)/VLOOKUP($C54,Opérations[],7,0))=INT(((BB$4-$D54)/VLOOKUP($C54,Opérations[],7,0))),$C54&lt;&gt;""),"S",""))),"")</f>
        <v/>
      </c>
      <c r="BC54" s="68" t="str">
        <f ca="1">IFERROR(IF(AND(OR(WEEKDAY(BB$4,2)&gt;5,BB$4=Congés),OR(BB54="x",BB54="S")),BB54,IF(BC$4=$D54,"x",IF(AND(((BC$4-$D54)/VLOOKUP($C54,Opérations[],7,0))=INT(((BC$4-$D54)/VLOOKUP($C54,Opérations[],7,0))),$C54&lt;&gt;""),"S",""))),"")</f>
        <v/>
      </c>
      <c r="BD54" s="68" t="str">
        <f ca="1">IFERROR(IF(AND(OR(WEEKDAY(BC$4,2)&gt;5,BC$4=Congés),OR(BC54="x",BC54="S")),BC54,IF(BD$4=$D54,"x",IF(AND(((BD$4-$D54)/VLOOKUP($C54,Opérations[],7,0))=INT(((BD$4-$D54)/VLOOKUP($C54,Opérations[],7,0))),$C54&lt;&gt;""),"S",""))),"")</f>
        <v/>
      </c>
    </row>
    <row r="55" spans="3:56" x14ac:dyDescent="0.25">
      <c r="C55" s="58" t="s">
        <v>46</v>
      </c>
      <c r="D55" s="33">
        <f>IF(ISBLANK(C55),"",VLOOKUP(C55,Opérations[],2,0))</f>
        <v>0</v>
      </c>
      <c r="F55" s="33"/>
      <c r="G55" s="68" t="str">
        <f ca="1">IFERROR(IF(AND(OR(WEEKDAY(F$4,2)&gt;5,F$4=Congés),OR(F55="x",F55="S")),F55,IF(G$4=$D55,"x",IF(AND(((G$4-$D55)/VLOOKUP($C55,Opérations[],7,0))=INT(((G$4-$D55)/VLOOKUP($C55,Opérations[],7,0))),$C55&lt;&gt;""),"S",""))),"")</f>
        <v/>
      </c>
      <c r="H55" s="68" t="str">
        <f ca="1">IFERROR(IF(AND(OR(WEEKDAY(G$4,2)&gt;5,G$4=Congés),OR(G55="x",G55="S")),G55,IF(H$4=$D55,"x",IF(AND(((H$4-$D55)/VLOOKUP($C55,Opérations[],7,0))=INT(((H$4-$D55)/VLOOKUP($C55,Opérations[],7,0))),$C55&lt;&gt;""),"S",""))),"")</f>
        <v/>
      </c>
      <c r="I55" s="68" t="str">
        <f ca="1">IFERROR(IF(AND(OR(WEEKDAY(H$4,2)&gt;5,H$4=Congés),OR(H55="x",H55="S")),H55,IF(I$4=$D55,"x",IF(AND(((I$4-$D55)/VLOOKUP($C55,Opérations[],7,0))=INT(((I$4-$D55)/VLOOKUP($C55,Opérations[],7,0))),$C55&lt;&gt;""),"S",""))),"")</f>
        <v/>
      </c>
      <c r="J55" s="68" t="str">
        <f ca="1">IFERROR(IF(AND(OR(WEEKDAY(I$4,2)&gt;5,I$4=Congés),OR(I55="x",I55="S")),I55,IF(J$4=$D55,"x",IF(AND(((J$4-$D55)/VLOOKUP($C55,Opérations[],7,0))=INT(((J$4-$D55)/VLOOKUP($C55,Opérations[],7,0))),$C55&lt;&gt;""),"S",""))),"")</f>
        <v/>
      </c>
      <c r="K55" s="68" t="str">
        <f ca="1">IFERROR(IF(AND(OR(WEEKDAY(J$4,2)&gt;5,J$4=Congés),OR(J55="x",J55="S")),J55,IF(K$4=$D55,"x",IF(AND(((K$4-$D55)/VLOOKUP($C55,Opérations[],7,0))=INT(((K$4-$D55)/VLOOKUP($C55,Opérations[],7,0))),$C55&lt;&gt;""),"S",""))),"")</f>
        <v/>
      </c>
      <c r="L55" s="68" t="str">
        <f ca="1">IFERROR(IF(AND(OR(WEEKDAY(K$4,2)&gt;5,K$4=Congés),OR(K55="x",K55="S")),K55,IF(L$4=$D55,"x",IF(AND(((L$4-$D55)/VLOOKUP($C55,Opérations[],7,0))=INT(((L$4-$D55)/VLOOKUP($C55,Opérations[],7,0))),$C55&lt;&gt;""),"S",""))),"")</f>
        <v/>
      </c>
      <c r="M55" s="68" t="str">
        <f ca="1">IFERROR(IF(AND(OR(WEEKDAY(L$4,2)&gt;5,L$4=Congés),OR(L55="x",L55="S")),L55,IF(M$4=$D55,"x",IF(AND(((M$4-$D55)/VLOOKUP($C55,Opérations[],7,0))=INT(((M$4-$D55)/VLOOKUP($C55,Opérations[],7,0))),$C55&lt;&gt;""),"S",""))),"")</f>
        <v/>
      </c>
      <c r="N55" s="68" t="str">
        <f ca="1">IFERROR(IF(AND(OR(WEEKDAY(M$4,2)&gt;5,M$4=Congés),OR(M55="x",M55="S")),M55,IF(N$4=$D55,"x",IF(AND(((N$4-$D55)/VLOOKUP($C55,Opérations[],7,0))=INT(((N$4-$D55)/VLOOKUP($C55,Opérations[],7,0))),$C55&lt;&gt;""),"S",""))),"")</f>
        <v/>
      </c>
      <c r="O55" s="68" t="str">
        <f ca="1">IFERROR(IF(AND(OR(WEEKDAY(N$4,2)&gt;5,N$4=Congés),OR(N55="x",N55="S")),N55,IF(O$4=$D55,"x",IF(AND(((O$4-$D55)/VLOOKUP($C55,Opérations[],7,0))=INT(((O$4-$D55)/VLOOKUP($C55,Opérations[],7,0))),$C55&lt;&gt;""),"S",""))),"")</f>
        <v/>
      </c>
      <c r="P55" s="68" t="str">
        <f ca="1">IFERROR(IF(AND(OR(WEEKDAY(O$4,2)&gt;5,O$4=Congés),OR(O55="x",O55="S")),O55,IF(P$4=$D55,"x",IF(AND(((P$4-$D55)/VLOOKUP($C55,Opérations[],7,0))=INT(((P$4-$D55)/VLOOKUP($C55,Opérations[],7,0))),$C55&lt;&gt;""),"S",""))),"")</f>
        <v/>
      </c>
      <c r="Q55" s="68" t="str">
        <f ca="1">IFERROR(IF(AND(OR(WEEKDAY(P$4,2)&gt;5,P$4=Congés),OR(P55="x",P55="S")),P55,IF(Q$4=$D55,"x",IF(AND(((Q$4-$D55)/VLOOKUP($C55,Opérations[],7,0))=INT(((Q$4-$D55)/VLOOKUP($C55,Opérations[],7,0))),$C55&lt;&gt;""),"S",""))),"")</f>
        <v/>
      </c>
      <c r="R55" s="68" t="str">
        <f ca="1">IFERROR(IF(AND(OR(WEEKDAY(Q$4,2)&gt;5,Q$4=Congés),OR(Q55="x",Q55="S")),Q55,IF(R$4=$D55,"x",IF(AND(((R$4-$D55)/VLOOKUP($C55,Opérations[],7,0))=INT(((R$4-$D55)/VLOOKUP($C55,Opérations[],7,0))),$C55&lt;&gt;""),"S",""))),"")</f>
        <v/>
      </c>
      <c r="S55" s="68" t="str">
        <f ca="1">IFERROR(IF(AND(OR(WEEKDAY(R$4,2)&gt;5,R$4=Congés),OR(R55="x",R55="S")),R55,IF(S$4=$D55,"x",IF(AND(((S$4-$D55)/VLOOKUP($C55,Opérations[],7,0))=INT(((S$4-$D55)/VLOOKUP($C55,Opérations[],7,0))),$C55&lt;&gt;""),"S",""))),"")</f>
        <v/>
      </c>
      <c r="T55" s="68" t="str">
        <f ca="1">IFERROR(IF(AND(OR(WEEKDAY(S$4,2)&gt;5,S$4=Congés),OR(S55="x",S55="S")),S55,IF(T$4=$D55,"x",IF(AND(((T$4-$D55)/VLOOKUP($C55,Opérations[],7,0))=INT(((T$4-$D55)/VLOOKUP($C55,Opérations[],7,0))),$C55&lt;&gt;""),"S",""))),"")</f>
        <v/>
      </c>
      <c r="U55" s="68" t="str">
        <f ca="1">IFERROR(IF(AND(OR(WEEKDAY(T$4,2)&gt;5,T$4=Congés),OR(T55="x",T55="S")),T55,IF(U$4=$D55,"x",IF(AND(((U$4-$D55)/VLOOKUP($C55,Opérations[],7,0))=INT(((U$4-$D55)/VLOOKUP($C55,Opérations[],7,0))),$C55&lt;&gt;""),"S",""))),"")</f>
        <v/>
      </c>
      <c r="V55" s="68" t="str">
        <f ca="1">IFERROR(IF(AND(OR(WEEKDAY(U$4,2)&gt;5,U$4=Congés),OR(U55="x",U55="S")),U55,IF(V$4=$D55,"x",IF(AND(((V$4-$D55)/VLOOKUP($C55,Opérations[],7,0))=INT(((V$4-$D55)/VLOOKUP($C55,Opérations[],7,0))),$C55&lt;&gt;""),"S",""))),"")</f>
        <v/>
      </c>
      <c r="W55" s="68" t="str">
        <f ca="1">IFERROR(IF(AND(OR(WEEKDAY(V$4,2)&gt;5,V$4=Congés),OR(V55="x",V55="S")),V55,IF(W$4=$D55,"x",IF(AND(((W$4-$D55)/VLOOKUP($C55,Opérations[],7,0))=INT(((W$4-$D55)/VLOOKUP($C55,Opérations[],7,0))),$C55&lt;&gt;""),"S",""))),"")</f>
        <v/>
      </c>
      <c r="X55" s="68" t="str">
        <f ca="1">IFERROR(IF(AND(OR(WEEKDAY(W$4,2)&gt;5,W$4=Congés),OR(W55="x",W55="S")),W55,IF(X$4=$D55,"x",IF(AND(((X$4-$D55)/VLOOKUP($C55,Opérations[],7,0))=INT(((X$4-$D55)/VLOOKUP($C55,Opérations[],7,0))),$C55&lt;&gt;""),"S",""))),"")</f>
        <v/>
      </c>
      <c r="Y55" s="68" t="str">
        <f ca="1">IFERROR(IF(AND(OR(WEEKDAY(X$4,2)&gt;5,X$4=Congés),OR(X55="x",X55="S")),X55,IF(Y$4=$D55,"x",IF(AND(((Y$4-$D55)/VLOOKUP($C55,Opérations[],7,0))=INT(((Y$4-$D55)/VLOOKUP($C55,Opérations[],7,0))),$C55&lt;&gt;""),"S",""))),"")</f>
        <v/>
      </c>
      <c r="Z55" s="68" t="str">
        <f ca="1">IFERROR(IF(AND(OR(WEEKDAY(Y$4,2)&gt;5,Y$4=Congés),OR(Y55="x",Y55="S")),Y55,IF(Z$4=$D55,"x",IF(AND(((Z$4-$D55)/VLOOKUP($C55,Opérations[],7,0))=INT(((Z$4-$D55)/VLOOKUP($C55,Opérations[],7,0))),$C55&lt;&gt;""),"S",""))),"")</f>
        <v/>
      </c>
      <c r="AA55" s="68" t="str">
        <f ca="1">IFERROR(IF(AND(OR(WEEKDAY(Z$4,2)&gt;5,Z$4=Congés),OR(Z55="x",Z55="S")),Z55,IF(AA$4=$D55,"x",IF(AND(((AA$4-$D55)/VLOOKUP($C55,Opérations[],7,0))=INT(((AA$4-$D55)/VLOOKUP($C55,Opérations[],7,0))),$C55&lt;&gt;""),"S",""))),"")</f>
        <v/>
      </c>
      <c r="AB55" s="68" t="str">
        <f ca="1">IFERROR(IF(AND(OR(WEEKDAY(AA$4,2)&gt;5,AA$4=Congés),OR(AA55="x",AA55="S")),AA55,IF(AB$4=$D55,"x",IF(AND(((AB$4-$D55)/VLOOKUP($C55,Opérations[],7,0))=INT(((AB$4-$D55)/VLOOKUP($C55,Opérations[],7,0))),$C55&lt;&gt;""),"S",""))),"")</f>
        <v/>
      </c>
      <c r="AC55" s="68" t="str">
        <f ca="1">IFERROR(IF(AND(OR(WEEKDAY(AB$4,2)&gt;5,AB$4=Congés),OR(AB55="x",AB55="S")),AB55,IF(AC$4=$D55,"x",IF(AND(((AC$4-$D55)/VLOOKUP($C55,Opérations[],7,0))=INT(((AC$4-$D55)/VLOOKUP($C55,Opérations[],7,0))),$C55&lt;&gt;""),"S",""))),"")</f>
        <v/>
      </c>
      <c r="AD55" s="68" t="str">
        <f ca="1">IFERROR(IF(AND(OR(WEEKDAY(AC$4,2)&gt;5,AC$4=Congés),OR(AC55="x",AC55="S")),AC55,IF(AD$4=$D55,"x",IF(AND(((AD$4-$D55)/VLOOKUP($C55,Opérations[],7,0))=INT(((AD$4-$D55)/VLOOKUP($C55,Opérations[],7,0))),$C55&lt;&gt;""),"S",""))),"")</f>
        <v/>
      </c>
      <c r="AE55" s="68" t="str">
        <f ca="1">IFERROR(IF(AND(OR(WEEKDAY(AD$4,2)&gt;5,AD$4=Congés),OR(AD55="x",AD55="S")),AD55,IF(AE$4=$D55,"x",IF(AND(((AE$4-$D55)/VLOOKUP($C55,Opérations[],7,0))=INT(((AE$4-$D55)/VLOOKUP($C55,Opérations[],7,0))),$C55&lt;&gt;""),"S",""))),"")</f>
        <v/>
      </c>
      <c r="AF55" s="68" t="str">
        <f ca="1">IFERROR(IF(AND(OR(WEEKDAY(AE$4,2)&gt;5,AE$4=Congés),OR(AE55="x",AE55="S")),AE55,IF(AF$4=$D55,"x",IF(AND(((AF$4-$D55)/VLOOKUP($C55,Opérations[],7,0))=INT(((AF$4-$D55)/VLOOKUP($C55,Opérations[],7,0))),$C55&lt;&gt;""),"S",""))),"")</f>
        <v/>
      </c>
      <c r="AG55" s="68" t="str">
        <f ca="1">IFERROR(IF(AND(OR(WEEKDAY(AF$4,2)&gt;5,AF$4=Congés),OR(AF55="x",AF55="S")),AF55,IF(AG$4=$D55,"x",IF(AND(((AG$4-$D55)/VLOOKUP($C55,Opérations[],7,0))=INT(((AG$4-$D55)/VLOOKUP($C55,Opérations[],7,0))),$C55&lt;&gt;""),"S",""))),"")</f>
        <v/>
      </c>
      <c r="AH55" s="68" t="str">
        <f ca="1">IFERROR(IF(AND(OR(WEEKDAY(AG$4,2)&gt;5,AG$4=Congés),OR(AG55="x",AG55="S")),AG55,IF(AH$4=$D55,"x",IF(AND(((AH$4-$D55)/VLOOKUP($C55,Opérations[],7,0))=INT(((AH$4-$D55)/VLOOKUP($C55,Opérations[],7,0))),$C55&lt;&gt;""),"S",""))),"")</f>
        <v/>
      </c>
      <c r="AI55" s="68" t="str">
        <f ca="1">IFERROR(IF(AND(OR(WEEKDAY(AH$4,2)&gt;5,AH$4=Congés),OR(AH55="x",AH55="S")),AH55,IF(AI$4=$D55,"x",IF(AND(((AI$4-$D55)/VLOOKUP($C55,Opérations[],7,0))=INT(((AI$4-$D55)/VLOOKUP($C55,Opérations[],7,0))),$C55&lt;&gt;""),"S",""))),"")</f>
        <v/>
      </c>
      <c r="AJ55" s="68" t="str">
        <f ca="1">IFERROR(IF(AND(OR(WEEKDAY(AI$4,2)&gt;5,AI$4=Congés),OR(AI55="x",AI55="S")),AI55,IF(AJ$4=$D55,"x",IF(AND(((AJ$4-$D55)/VLOOKUP($C55,Opérations[],7,0))=INT(((AJ$4-$D55)/VLOOKUP($C55,Opérations[],7,0))),$C55&lt;&gt;""),"S",""))),"")</f>
        <v/>
      </c>
      <c r="AK55" s="68" t="str">
        <f ca="1">IFERROR(IF(AND(OR(WEEKDAY(AJ$4,2)&gt;5,AJ$4=Congés),OR(AJ55="x",AJ55="S")),AJ55,IF(AK$4=$D55,"x",IF(AND(((AK$4-$D55)/VLOOKUP($C55,Opérations[],7,0))=INT(((AK$4-$D55)/VLOOKUP($C55,Opérations[],7,0))),$C55&lt;&gt;""),"S",""))),"")</f>
        <v/>
      </c>
      <c r="AL55" s="68" t="str">
        <f ca="1">IFERROR(IF(AND(OR(WEEKDAY(AK$4,2)&gt;5,AK$4=Congés),OR(AK55="x",AK55="S")),AK55,IF(AL$4=$D55,"x",IF(AND(((AL$4-$D55)/VLOOKUP($C55,Opérations[],7,0))=INT(((AL$4-$D55)/VLOOKUP($C55,Opérations[],7,0))),$C55&lt;&gt;""),"S",""))),"")</f>
        <v/>
      </c>
      <c r="AM55" s="68" t="str">
        <f ca="1">IFERROR(IF(AND(OR(WEEKDAY(AL$4,2)&gt;5,AL$4=Congés),OR(AL55="x",AL55="S")),AL55,IF(AM$4=$D55,"x",IF(AND(((AM$4-$D55)/VLOOKUP($C55,Opérations[],7,0))=INT(((AM$4-$D55)/VLOOKUP($C55,Opérations[],7,0))),$C55&lt;&gt;""),"S",""))),"")</f>
        <v/>
      </c>
      <c r="AN55" s="68" t="str">
        <f ca="1">IFERROR(IF(AND(OR(WEEKDAY(AM$4,2)&gt;5,AM$4=Congés),OR(AM55="x",AM55="S")),AM55,IF(AN$4=$D55,"x",IF(AND(((AN$4-$D55)/VLOOKUP($C55,Opérations[],7,0))=INT(((AN$4-$D55)/VLOOKUP($C55,Opérations[],7,0))),$C55&lt;&gt;""),"S",""))),"")</f>
        <v/>
      </c>
      <c r="AO55" s="68" t="str">
        <f ca="1">IFERROR(IF(AND(OR(WEEKDAY(AN$4,2)&gt;5,AN$4=Congés),OR(AN55="x",AN55="S")),AN55,IF(AO$4=$D55,"x",IF(AND(((AO$4-$D55)/VLOOKUP($C55,Opérations[],7,0))=INT(((AO$4-$D55)/VLOOKUP($C55,Opérations[],7,0))),$C55&lt;&gt;""),"S",""))),"")</f>
        <v/>
      </c>
      <c r="AP55" s="68" t="str">
        <f ca="1">IFERROR(IF(AND(OR(WEEKDAY(AO$4,2)&gt;5,AO$4=Congés),OR(AO55="x",AO55="S")),AO55,IF(AP$4=$D55,"x",IF(AND(((AP$4-$D55)/VLOOKUP($C55,Opérations[],7,0))=INT(((AP$4-$D55)/VLOOKUP($C55,Opérations[],7,0))),$C55&lt;&gt;""),"S",""))),"")</f>
        <v/>
      </c>
      <c r="AQ55" s="68" t="str">
        <f ca="1">IFERROR(IF(AND(OR(WEEKDAY(AP$4,2)&gt;5,AP$4=Congés),OR(AP55="x",AP55="S")),AP55,IF(AQ$4=$D55,"x",IF(AND(((AQ$4-$D55)/VLOOKUP($C55,Opérations[],7,0))=INT(((AQ$4-$D55)/VLOOKUP($C55,Opérations[],7,0))),$C55&lt;&gt;""),"S",""))),"")</f>
        <v/>
      </c>
      <c r="AR55" s="68" t="str">
        <f ca="1">IFERROR(IF(AND(OR(WEEKDAY(AQ$4,2)&gt;5,AQ$4=Congés),OR(AQ55="x",AQ55="S")),AQ55,IF(AR$4=$D55,"x",IF(AND(((AR$4-$D55)/VLOOKUP($C55,Opérations[],7,0))=INT(((AR$4-$D55)/VLOOKUP($C55,Opérations[],7,0))),$C55&lt;&gt;""),"S",""))),"")</f>
        <v/>
      </c>
      <c r="AS55" s="68" t="str">
        <f ca="1">IFERROR(IF(AND(OR(WEEKDAY(AR$4,2)&gt;5,AR$4=Congés),OR(AR55="x",AR55="S")),AR55,IF(AS$4=$D55,"x",IF(AND(((AS$4-$D55)/VLOOKUP($C55,Opérations[],7,0))=INT(((AS$4-$D55)/VLOOKUP($C55,Opérations[],7,0))),$C55&lt;&gt;""),"S",""))),"")</f>
        <v/>
      </c>
      <c r="AT55" s="68" t="str">
        <f ca="1">IFERROR(IF(AND(OR(WEEKDAY(AS$4,2)&gt;5,AS$4=Congés),OR(AS55="x",AS55="S")),AS55,IF(AT$4=$D55,"x",IF(AND(((AT$4-$D55)/VLOOKUP($C55,Opérations[],7,0))=INT(((AT$4-$D55)/VLOOKUP($C55,Opérations[],7,0))),$C55&lt;&gt;""),"S",""))),"")</f>
        <v/>
      </c>
      <c r="AU55" s="68" t="str">
        <f ca="1">IFERROR(IF(AND(OR(WEEKDAY(AT$4,2)&gt;5,AT$4=Congés),OR(AT55="x",AT55="S")),AT55,IF(AU$4=$D55,"x",IF(AND(((AU$4-$D55)/VLOOKUP($C55,Opérations[],7,0))=INT(((AU$4-$D55)/VLOOKUP($C55,Opérations[],7,0))),$C55&lt;&gt;""),"S",""))),"")</f>
        <v/>
      </c>
      <c r="AV55" s="68" t="str">
        <f ca="1">IFERROR(IF(AND(OR(WEEKDAY(AU$4,2)&gt;5,AU$4=Congés),OR(AU55="x",AU55="S")),AU55,IF(AV$4=$D55,"x",IF(AND(((AV$4-$D55)/VLOOKUP($C55,Opérations[],7,0))=INT(((AV$4-$D55)/VLOOKUP($C55,Opérations[],7,0))),$C55&lt;&gt;""),"S",""))),"")</f>
        <v/>
      </c>
      <c r="AW55" s="68" t="str">
        <f ca="1">IFERROR(IF(AND(OR(WEEKDAY(AV$4,2)&gt;5,AV$4=Congés),OR(AV55="x",AV55="S")),AV55,IF(AW$4=$D55,"x",IF(AND(((AW$4-$D55)/VLOOKUP($C55,Opérations[],7,0))=INT(((AW$4-$D55)/VLOOKUP($C55,Opérations[],7,0))),$C55&lt;&gt;""),"S",""))),"")</f>
        <v/>
      </c>
      <c r="AX55" s="68" t="str">
        <f ca="1">IFERROR(IF(AND(OR(WEEKDAY(AW$4,2)&gt;5,AW$4=Congés),OR(AW55="x",AW55="S")),AW55,IF(AX$4=$D55,"x",IF(AND(((AX$4-$D55)/VLOOKUP($C55,Opérations[],7,0))=INT(((AX$4-$D55)/VLOOKUP($C55,Opérations[],7,0))),$C55&lt;&gt;""),"S",""))),"")</f>
        <v/>
      </c>
      <c r="AY55" s="68" t="str">
        <f ca="1">IFERROR(IF(AND(OR(WEEKDAY(AX$4,2)&gt;5,AX$4=Congés),OR(AX55="x",AX55="S")),AX55,IF(AY$4=$D55,"x",IF(AND(((AY$4-$D55)/VLOOKUP($C55,Opérations[],7,0))=INT(((AY$4-$D55)/VLOOKUP($C55,Opérations[],7,0))),$C55&lt;&gt;""),"S",""))),"")</f>
        <v/>
      </c>
      <c r="AZ55" s="68" t="str">
        <f ca="1">IFERROR(IF(AND(OR(WEEKDAY(AY$4,2)&gt;5,AY$4=Congés),OR(AY55="x",AY55="S")),AY55,IF(AZ$4=$D55,"x",IF(AND(((AZ$4-$D55)/VLOOKUP($C55,Opérations[],7,0))=INT(((AZ$4-$D55)/VLOOKUP($C55,Opérations[],7,0))),$C55&lt;&gt;""),"S",""))),"")</f>
        <v/>
      </c>
      <c r="BA55" s="68" t="str">
        <f ca="1">IFERROR(IF(AND(OR(WEEKDAY(AZ$4,2)&gt;5,AZ$4=Congés),OR(AZ55="x",AZ55="S")),AZ55,IF(BA$4=$D55,"x",IF(AND(((BA$4-$D55)/VLOOKUP($C55,Opérations[],7,0))=INT(((BA$4-$D55)/VLOOKUP($C55,Opérations[],7,0))),$C55&lt;&gt;""),"S",""))),"")</f>
        <v/>
      </c>
      <c r="BB55" s="68" t="str">
        <f ca="1">IFERROR(IF(AND(OR(WEEKDAY(BA$4,2)&gt;5,BA$4=Congés),OR(BA55="x",BA55="S")),BA55,IF(BB$4=$D55,"x",IF(AND(((BB$4-$D55)/VLOOKUP($C55,Opérations[],7,0))=INT(((BB$4-$D55)/VLOOKUP($C55,Opérations[],7,0))),$C55&lt;&gt;""),"S",""))),"")</f>
        <v/>
      </c>
      <c r="BC55" s="68" t="str">
        <f ca="1">IFERROR(IF(AND(OR(WEEKDAY(BB$4,2)&gt;5,BB$4=Congés),OR(BB55="x",BB55="S")),BB55,IF(BC$4=$D55,"x",IF(AND(((BC$4-$D55)/VLOOKUP($C55,Opérations[],7,0))=INT(((BC$4-$D55)/VLOOKUP($C55,Opérations[],7,0))),$C55&lt;&gt;""),"S",""))),"")</f>
        <v/>
      </c>
      <c r="BD55" s="68" t="str">
        <f ca="1">IFERROR(IF(AND(OR(WEEKDAY(BC$4,2)&gt;5,BC$4=Congés),OR(BC55="x",BC55="S")),BC55,IF(BD$4=$D55,"x",IF(AND(((BD$4-$D55)/VLOOKUP($C55,Opérations[],7,0))=INT(((BD$4-$D55)/VLOOKUP($C55,Opérations[],7,0))),$C55&lt;&gt;""),"S",""))),"")</f>
        <v/>
      </c>
    </row>
    <row r="56" spans="3:56" x14ac:dyDescent="0.25">
      <c r="C56" s="27" t="s">
        <v>67</v>
      </c>
      <c r="D56" s="33">
        <f>IF(ISBLANK(C56),"",VLOOKUP(C56,Opérations[],2,0))</f>
        <v>0</v>
      </c>
      <c r="F56" s="33"/>
      <c r="G56" s="68" t="str">
        <f ca="1">IFERROR(IF(AND(OR(WEEKDAY(F$4,2)&gt;5,F$4=Congés),OR(F56="x",F56="S")),F56,IF(G$4=$D56,"x",IF(AND(((G$4-$D56)/VLOOKUP($C56,Opérations[],7,0))=INT(((G$4-$D56)/VLOOKUP($C56,Opérations[],7,0))),$C56&lt;&gt;""),"S",""))),"")</f>
        <v/>
      </c>
      <c r="H56" s="68" t="str">
        <f ca="1">IFERROR(IF(AND(OR(WEEKDAY(G$4,2)&gt;5,G$4=Congés),OR(G56="x",G56="S")),G56,IF(H$4=$D56,"x",IF(AND(((H$4-$D56)/VLOOKUP($C56,Opérations[],7,0))=INT(((H$4-$D56)/VLOOKUP($C56,Opérations[],7,0))),$C56&lt;&gt;""),"S",""))),"")</f>
        <v/>
      </c>
      <c r="I56" s="68" t="str">
        <f ca="1">IFERROR(IF(AND(OR(WEEKDAY(H$4,2)&gt;5,H$4=Congés),OR(H56="x",H56="S")),H56,IF(I$4=$D56,"x",IF(AND(((I$4-$D56)/VLOOKUP($C56,Opérations[],7,0))=INT(((I$4-$D56)/VLOOKUP($C56,Opérations[],7,0))),$C56&lt;&gt;""),"S",""))),"")</f>
        <v/>
      </c>
      <c r="J56" s="68" t="str">
        <f ca="1">IFERROR(IF(AND(OR(WEEKDAY(I$4,2)&gt;5,I$4=Congés),OR(I56="x",I56="S")),I56,IF(J$4=$D56,"x",IF(AND(((J$4-$D56)/VLOOKUP($C56,Opérations[],7,0))=INT(((J$4-$D56)/VLOOKUP($C56,Opérations[],7,0))),$C56&lt;&gt;""),"S",""))),"")</f>
        <v/>
      </c>
      <c r="K56" s="68" t="str">
        <f ca="1">IFERROR(IF(AND(OR(WEEKDAY(J$4,2)&gt;5,J$4=Congés),OR(J56="x",J56="S")),J56,IF(K$4=$D56,"x",IF(AND(((K$4-$D56)/VLOOKUP($C56,Opérations[],7,0))=INT(((K$4-$D56)/VLOOKUP($C56,Opérations[],7,0))),$C56&lt;&gt;""),"S",""))),"")</f>
        <v/>
      </c>
      <c r="L56" s="68" t="str">
        <f ca="1">IFERROR(IF(AND(OR(WEEKDAY(K$4,2)&gt;5,K$4=Congés),OR(K56="x",K56="S")),K56,IF(L$4=$D56,"x",IF(AND(((L$4-$D56)/VLOOKUP($C56,Opérations[],7,0))=INT(((L$4-$D56)/VLOOKUP($C56,Opérations[],7,0))),$C56&lt;&gt;""),"S",""))),"")</f>
        <v/>
      </c>
      <c r="M56" s="68" t="str">
        <f ca="1">IFERROR(IF(AND(OR(WEEKDAY(L$4,2)&gt;5,L$4=Congés),OR(L56="x",L56="S")),L56,IF(M$4=$D56,"x",IF(AND(((M$4-$D56)/VLOOKUP($C56,Opérations[],7,0))=INT(((M$4-$D56)/VLOOKUP($C56,Opérations[],7,0))),$C56&lt;&gt;""),"S",""))),"")</f>
        <v/>
      </c>
      <c r="N56" s="68" t="str">
        <f ca="1">IFERROR(IF(AND(OR(WEEKDAY(M$4,2)&gt;5,M$4=Congés),OR(M56="x",M56="S")),M56,IF(N$4=$D56,"x",IF(AND(((N$4-$D56)/VLOOKUP($C56,Opérations[],7,0))=INT(((N$4-$D56)/VLOOKUP($C56,Opérations[],7,0))),$C56&lt;&gt;""),"S",""))),"")</f>
        <v/>
      </c>
      <c r="O56" s="68" t="str">
        <f ca="1">IFERROR(IF(AND(OR(WEEKDAY(N$4,2)&gt;5,N$4=Congés),OR(N56="x",N56="S")),N56,IF(O$4=$D56,"x",IF(AND(((O$4-$D56)/VLOOKUP($C56,Opérations[],7,0))=INT(((O$4-$D56)/VLOOKUP($C56,Opérations[],7,0))),$C56&lt;&gt;""),"S",""))),"")</f>
        <v/>
      </c>
      <c r="P56" s="68" t="str">
        <f ca="1">IFERROR(IF(AND(OR(WEEKDAY(O$4,2)&gt;5,O$4=Congés),OR(O56="x",O56="S")),O56,IF(P$4=$D56,"x",IF(AND(((P$4-$D56)/VLOOKUP($C56,Opérations[],7,0))=INT(((P$4-$D56)/VLOOKUP($C56,Opérations[],7,0))),$C56&lt;&gt;""),"S",""))),"")</f>
        <v/>
      </c>
      <c r="Q56" s="68" t="str">
        <f ca="1">IFERROR(IF(AND(OR(WEEKDAY(P$4,2)&gt;5,P$4=Congés),OR(P56="x",P56="S")),P56,IF(Q$4=$D56,"x",IF(AND(((Q$4-$D56)/VLOOKUP($C56,Opérations[],7,0))=INT(((Q$4-$D56)/VLOOKUP($C56,Opérations[],7,0))),$C56&lt;&gt;""),"S",""))),"")</f>
        <v/>
      </c>
      <c r="R56" s="68" t="str">
        <f ca="1">IFERROR(IF(AND(OR(WEEKDAY(Q$4,2)&gt;5,Q$4=Congés),OR(Q56="x",Q56="S")),Q56,IF(R$4=$D56,"x",IF(AND(((R$4-$D56)/VLOOKUP($C56,Opérations[],7,0))=INT(((R$4-$D56)/VLOOKUP($C56,Opérations[],7,0))),$C56&lt;&gt;""),"S",""))),"")</f>
        <v/>
      </c>
      <c r="S56" s="68" t="str">
        <f ca="1">IFERROR(IF(AND(OR(WEEKDAY(R$4,2)&gt;5,R$4=Congés),OR(R56="x",R56="S")),R56,IF(S$4=$D56,"x",IF(AND(((S$4-$D56)/VLOOKUP($C56,Opérations[],7,0))=INT(((S$4-$D56)/VLOOKUP($C56,Opérations[],7,0))),$C56&lt;&gt;""),"S",""))),"")</f>
        <v/>
      </c>
      <c r="T56" s="68" t="str">
        <f ca="1">IFERROR(IF(AND(OR(WEEKDAY(S$4,2)&gt;5,S$4=Congés),OR(S56="x",S56="S")),S56,IF(T$4=$D56,"x",IF(AND(((T$4-$D56)/VLOOKUP($C56,Opérations[],7,0))=INT(((T$4-$D56)/VLOOKUP($C56,Opérations[],7,0))),$C56&lt;&gt;""),"S",""))),"")</f>
        <v/>
      </c>
      <c r="U56" s="68" t="str">
        <f ca="1">IFERROR(IF(AND(OR(WEEKDAY(T$4,2)&gt;5,T$4=Congés),OR(T56="x",T56="S")),T56,IF(U$4=$D56,"x",IF(AND(((U$4-$D56)/VLOOKUP($C56,Opérations[],7,0))=INT(((U$4-$D56)/VLOOKUP($C56,Opérations[],7,0))),$C56&lt;&gt;""),"S",""))),"")</f>
        <v/>
      </c>
      <c r="V56" s="68" t="str">
        <f ca="1">IFERROR(IF(AND(OR(WEEKDAY(U$4,2)&gt;5,U$4=Congés),OR(U56="x",U56="S")),U56,IF(V$4=$D56,"x",IF(AND(((V$4-$D56)/VLOOKUP($C56,Opérations[],7,0))=INT(((V$4-$D56)/VLOOKUP($C56,Opérations[],7,0))),$C56&lt;&gt;""),"S",""))),"")</f>
        <v/>
      </c>
      <c r="W56" s="68" t="str">
        <f ca="1">IFERROR(IF(AND(OR(WEEKDAY(V$4,2)&gt;5,V$4=Congés),OR(V56="x",V56="S")),V56,IF(W$4=$D56,"x",IF(AND(((W$4-$D56)/VLOOKUP($C56,Opérations[],7,0))=INT(((W$4-$D56)/VLOOKUP($C56,Opérations[],7,0))),$C56&lt;&gt;""),"S",""))),"")</f>
        <v/>
      </c>
      <c r="X56" s="68" t="str">
        <f ca="1">IFERROR(IF(AND(OR(WEEKDAY(W$4,2)&gt;5,W$4=Congés),OR(W56="x",W56="S")),W56,IF(X$4=$D56,"x",IF(AND(((X$4-$D56)/VLOOKUP($C56,Opérations[],7,0))=INT(((X$4-$D56)/VLOOKUP($C56,Opérations[],7,0))),$C56&lt;&gt;""),"S",""))),"")</f>
        <v/>
      </c>
      <c r="Y56" s="68" t="str">
        <f ca="1">IFERROR(IF(AND(OR(WEEKDAY(X$4,2)&gt;5,X$4=Congés),OR(X56="x",X56="S")),X56,IF(Y$4=$D56,"x",IF(AND(((Y$4-$D56)/VLOOKUP($C56,Opérations[],7,0))=INT(((Y$4-$D56)/VLOOKUP($C56,Opérations[],7,0))),$C56&lt;&gt;""),"S",""))),"")</f>
        <v/>
      </c>
      <c r="Z56" s="68" t="str">
        <f ca="1">IFERROR(IF(AND(OR(WEEKDAY(Y$4,2)&gt;5,Y$4=Congés),OR(Y56="x",Y56="S")),Y56,IF(Z$4=$D56,"x",IF(AND(((Z$4-$D56)/VLOOKUP($C56,Opérations[],7,0))=INT(((Z$4-$D56)/VLOOKUP($C56,Opérations[],7,0))),$C56&lt;&gt;""),"S",""))),"")</f>
        <v/>
      </c>
      <c r="AA56" s="68" t="str">
        <f ca="1">IFERROR(IF(AND(OR(WEEKDAY(Z$4,2)&gt;5,Z$4=Congés),OR(Z56="x",Z56="S")),Z56,IF(AA$4=$D56,"x",IF(AND(((AA$4-$D56)/VLOOKUP($C56,Opérations[],7,0))=INT(((AA$4-$D56)/VLOOKUP($C56,Opérations[],7,0))),$C56&lt;&gt;""),"S",""))),"")</f>
        <v/>
      </c>
      <c r="AB56" s="68" t="str">
        <f ca="1">IFERROR(IF(AND(OR(WEEKDAY(AA$4,2)&gt;5,AA$4=Congés),OR(AA56="x",AA56="S")),AA56,IF(AB$4=$D56,"x",IF(AND(((AB$4-$D56)/VLOOKUP($C56,Opérations[],7,0))=INT(((AB$4-$D56)/VLOOKUP($C56,Opérations[],7,0))),$C56&lt;&gt;""),"S",""))),"")</f>
        <v/>
      </c>
      <c r="AC56" s="68" t="str">
        <f ca="1">IFERROR(IF(AND(OR(WEEKDAY(AB$4,2)&gt;5,AB$4=Congés),OR(AB56="x",AB56="S")),AB56,IF(AC$4=$D56,"x",IF(AND(((AC$4-$D56)/VLOOKUP($C56,Opérations[],7,0))=INT(((AC$4-$D56)/VLOOKUP($C56,Opérations[],7,0))),$C56&lt;&gt;""),"S",""))),"")</f>
        <v/>
      </c>
      <c r="AD56" s="68" t="str">
        <f ca="1">IFERROR(IF(AND(OR(WEEKDAY(AC$4,2)&gt;5,AC$4=Congés),OR(AC56="x",AC56="S")),AC56,IF(AD$4=$D56,"x",IF(AND(((AD$4-$D56)/VLOOKUP($C56,Opérations[],7,0))=INT(((AD$4-$D56)/VLOOKUP($C56,Opérations[],7,0))),$C56&lt;&gt;""),"S",""))),"")</f>
        <v/>
      </c>
      <c r="AE56" s="68" t="str">
        <f ca="1">IFERROR(IF(AND(OR(WEEKDAY(AD$4,2)&gt;5,AD$4=Congés),OR(AD56="x",AD56="S")),AD56,IF(AE$4=$D56,"x",IF(AND(((AE$4-$D56)/VLOOKUP($C56,Opérations[],7,0))=INT(((AE$4-$D56)/VLOOKUP($C56,Opérations[],7,0))),$C56&lt;&gt;""),"S",""))),"")</f>
        <v/>
      </c>
      <c r="AF56" s="68" t="str">
        <f ca="1">IFERROR(IF(AND(OR(WEEKDAY(AE$4,2)&gt;5,AE$4=Congés),OR(AE56="x",AE56="S")),AE56,IF(AF$4=$D56,"x",IF(AND(((AF$4-$D56)/VLOOKUP($C56,Opérations[],7,0))=INT(((AF$4-$D56)/VLOOKUP($C56,Opérations[],7,0))),$C56&lt;&gt;""),"S",""))),"")</f>
        <v/>
      </c>
      <c r="AG56" s="68" t="str">
        <f ca="1">IFERROR(IF(AND(OR(WEEKDAY(AF$4,2)&gt;5,AF$4=Congés),OR(AF56="x",AF56="S")),AF56,IF(AG$4=$D56,"x",IF(AND(((AG$4-$D56)/VLOOKUP($C56,Opérations[],7,0))=INT(((AG$4-$D56)/VLOOKUP($C56,Opérations[],7,0))),$C56&lt;&gt;""),"S",""))),"")</f>
        <v/>
      </c>
      <c r="AH56" s="68" t="str">
        <f ca="1">IFERROR(IF(AND(OR(WEEKDAY(AG$4,2)&gt;5,AG$4=Congés),OR(AG56="x",AG56="S")),AG56,IF(AH$4=$D56,"x",IF(AND(((AH$4-$D56)/VLOOKUP($C56,Opérations[],7,0))=INT(((AH$4-$D56)/VLOOKUP($C56,Opérations[],7,0))),$C56&lt;&gt;""),"S",""))),"")</f>
        <v/>
      </c>
      <c r="AI56" s="68" t="str">
        <f ca="1">IFERROR(IF(AND(OR(WEEKDAY(AH$4,2)&gt;5,AH$4=Congés),OR(AH56="x",AH56="S")),AH56,IF(AI$4=$D56,"x",IF(AND(((AI$4-$D56)/VLOOKUP($C56,Opérations[],7,0))=INT(((AI$4-$D56)/VLOOKUP($C56,Opérations[],7,0))),$C56&lt;&gt;""),"S",""))),"")</f>
        <v/>
      </c>
      <c r="AJ56" s="68" t="str">
        <f ca="1">IFERROR(IF(AND(OR(WEEKDAY(AI$4,2)&gt;5,AI$4=Congés),OR(AI56="x",AI56="S")),AI56,IF(AJ$4=$D56,"x",IF(AND(((AJ$4-$D56)/VLOOKUP($C56,Opérations[],7,0))=INT(((AJ$4-$D56)/VLOOKUP($C56,Opérations[],7,0))),$C56&lt;&gt;""),"S",""))),"")</f>
        <v/>
      </c>
      <c r="AK56" s="68" t="str">
        <f ca="1">IFERROR(IF(AND(OR(WEEKDAY(AJ$4,2)&gt;5,AJ$4=Congés),OR(AJ56="x",AJ56="S")),AJ56,IF(AK$4=$D56,"x",IF(AND(((AK$4-$D56)/VLOOKUP($C56,Opérations[],7,0))=INT(((AK$4-$D56)/VLOOKUP($C56,Opérations[],7,0))),$C56&lt;&gt;""),"S",""))),"")</f>
        <v/>
      </c>
      <c r="AL56" s="68" t="str">
        <f ca="1">IFERROR(IF(AND(OR(WEEKDAY(AK$4,2)&gt;5,AK$4=Congés),OR(AK56="x",AK56="S")),AK56,IF(AL$4=$D56,"x",IF(AND(((AL$4-$D56)/VLOOKUP($C56,Opérations[],7,0))=INT(((AL$4-$D56)/VLOOKUP($C56,Opérations[],7,0))),$C56&lt;&gt;""),"S",""))),"")</f>
        <v/>
      </c>
      <c r="AM56" s="68" t="str">
        <f ca="1">IFERROR(IF(AND(OR(WEEKDAY(AL$4,2)&gt;5,AL$4=Congés),OR(AL56="x",AL56="S")),AL56,IF(AM$4=$D56,"x",IF(AND(((AM$4-$D56)/VLOOKUP($C56,Opérations[],7,0))=INT(((AM$4-$D56)/VLOOKUP($C56,Opérations[],7,0))),$C56&lt;&gt;""),"S",""))),"")</f>
        <v/>
      </c>
      <c r="AN56" s="68" t="str">
        <f ca="1">IFERROR(IF(AND(OR(WEEKDAY(AM$4,2)&gt;5,AM$4=Congés),OR(AM56="x",AM56="S")),AM56,IF(AN$4=$D56,"x",IF(AND(((AN$4-$D56)/VLOOKUP($C56,Opérations[],7,0))=INT(((AN$4-$D56)/VLOOKUP($C56,Opérations[],7,0))),$C56&lt;&gt;""),"S",""))),"")</f>
        <v/>
      </c>
      <c r="AO56" s="68" t="str">
        <f ca="1">IFERROR(IF(AND(OR(WEEKDAY(AN$4,2)&gt;5,AN$4=Congés),OR(AN56="x",AN56="S")),AN56,IF(AO$4=$D56,"x",IF(AND(((AO$4-$D56)/VLOOKUP($C56,Opérations[],7,0))=INT(((AO$4-$D56)/VLOOKUP($C56,Opérations[],7,0))),$C56&lt;&gt;""),"S",""))),"")</f>
        <v/>
      </c>
      <c r="AP56" s="68" t="str">
        <f ca="1">IFERROR(IF(AND(OR(WEEKDAY(AO$4,2)&gt;5,AO$4=Congés),OR(AO56="x",AO56="S")),AO56,IF(AP$4=$D56,"x",IF(AND(((AP$4-$D56)/VLOOKUP($C56,Opérations[],7,0))=INT(((AP$4-$D56)/VLOOKUP($C56,Opérations[],7,0))),$C56&lt;&gt;""),"S",""))),"")</f>
        <v/>
      </c>
      <c r="AQ56" s="68" t="str">
        <f ca="1">IFERROR(IF(AND(OR(WEEKDAY(AP$4,2)&gt;5,AP$4=Congés),OR(AP56="x",AP56="S")),AP56,IF(AQ$4=$D56,"x",IF(AND(((AQ$4-$D56)/VLOOKUP($C56,Opérations[],7,0))=INT(((AQ$4-$D56)/VLOOKUP($C56,Opérations[],7,0))),$C56&lt;&gt;""),"S",""))),"")</f>
        <v/>
      </c>
      <c r="AR56" s="68" t="str">
        <f ca="1">IFERROR(IF(AND(OR(WEEKDAY(AQ$4,2)&gt;5,AQ$4=Congés),OR(AQ56="x",AQ56="S")),AQ56,IF(AR$4=$D56,"x",IF(AND(((AR$4-$D56)/VLOOKUP($C56,Opérations[],7,0))=INT(((AR$4-$D56)/VLOOKUP($C56,Opérations[],7,0))),$C56&lt;&gt;""),"S",""))),"")</f>
        <v/>
      </c>
      <c r="AS56" s="68" t="str">
        <f ca="1">IFERROR(IF(AND(OR(WEEKDAY(AR$4,2)&gt;5,AR$4=Congés),OR(AR56="x",AR56="S")),AR56,IF(AS$4=$D56,"x",IF(AND(((AS$4-$D56)/VLOOKUP($C56,Opérations[],7,0))=INT(((AS$4-$D56)/VLOOKUP($C56,Opérations[],7,0))),$C56&lt;&gt;""),"S",""))),"")</f>
        <v/>
      </c>
      <c r="AT56" s="68" t="str">
        <f ca="1">IFERROR(IF(AND(OR(WEEKDAY(AS$4,2)&gt;5,AS$4=Congés),OR(AS56="x",AS56="S")),AS56,IF(AT$4=$D56,"x",IF(AND(((AT$4-$D56)/VLOOKUP($C56,Opérations[],7,0))=INT(((AT$4-$D56)/VLOOKUP($C56,Opérations[],7,0))),$C56&lt;&gt;""),"S",""))),"")</f>
        <v/>
      </c>
      <c r="AU56" s="68" t="str">
        <f ca="1">IFERROR(IF(AND(OR(WEEKDAY(AT$4,2)&gt;5,AT$4=Congés),OR(AT56="x",AT56="S")),AT56,IF(AU$4=$D56,"x",IF(AND(((AU$4-$D56)/VLOOKUP($C56,Opérations[],7,0))=INT(((AU$4-$D56)/VLOOKUP($C56,Opérations[],7,0))),$C56&lt;&gt;""),"S",""))),"")</f>
        <v/>
      </c>
      <c r="AV56" s="68" t="str">
        <f ca="1">IFERROR(IF(AND(OR(WEEKDAY(AU$4,2)&gt;5,AU$4=Congés),OR(AU56="x",AU56="S")),AU56,IF(AV$4=$D56,"x",IF(AND(((AV$4-$D56)/VLOOKUP($C56,Opérations[],7,0))=INT(((AV$4-$D56)/VLOOKUP($C56,Opérations[],7,0))),$C56&lt;&gt;""),"S",""))),"")</f>
        <v/>
      </c>
      <c r="AW56" s="68" t="str">
        <f ca="1">IFERROR(IF(AND(OR(WEEKDAY(AV$4,2)&gt;5,AV$4=Congés),OR(AV56="x",AV56="S")),AV56,IF(AW$4=$D56,"x",IF(AND(((AW$4-$D56)/VLOOKUP($C56,Opérations[],7,0))=INT(((AW$4-$D56)/VLOOKUP($C56,Opérations[],7,0))),$C56&lt;&gt;""),"S",""))),"")</f>
        <v/>
      </c>
      <c r="AX56" s="68" t="str">
        <f ca="1">IFERROR(IF(AND(OR(WEEKDAY(AW$4,2)&gt;5,AW$4=Congés),OR(AW56="x",AW56="S")),AW56,IF(AX$4=$D56,"x",IF(AND(((AX$4-$D56)/VLOOKUP($C56,Opérations[],7,0))=INT(((AX$4-$D56)/VLOOKUP($C56,Opérations[],7,0))),$C56&lt;&gt;""),"S",""))),"")</f>
        <v/>
      </c>
      <c r="AY56" s="68" t="str">
        <f ca="1">IFERROR(IF(AND(OR(WEEKDAY(AX$4,2)&gt;5,AX$4=Congés),OR(AX56="x",AX56="S")),AX56,IF(AY$4=$D56,"x",IF(AND(((AY$4-$D56)/VLOOKUP($C56,Opérations[],7,0))=INT(((AY$4-$D56)/VLOOKUP($C56,Opérations[],7,0))),$C56&lt;&gt;""),"S",""))),"")</f>
        <v/>
      </c>
      <c r="AZ56" s="68" t="str">
        <f ca="1">IFERROR(IF(AND(OR(WEEKDAY(AY$4,2)&gt;5,AY$4=Congés),OR(AY56="x",AY56="S")),AY56,IF(AZ$4=$D56,"x",IF(AND(((AZ$4-$D56)/VLOOKUP($C56,Opérations[],7,0))=INT(((AZ$4-$D56)/VLOOKUP($C56,Opérations[],7,0))),$C56&lt;&gt;""),"S",""))),"")</f>
        <v/>
      </c>
      <c r="BA56" s="68" t="str">
        <f ca="1">IFERROR(IF(AND(OR(WEEKDAY(AZ$4,2)&gt;5,AZ$4=Congés),OR(AZ56="x",AZ56="S")),AZ56,IF(BA$4=$D56,"x",IF(AND(((BA$4-$D56)/VLOOKUP($C56,Opérations[],7,0))=INT(((BA$4-$D56)/VLOOKUP($C56,Opérations[],7,0))),$C56&lt;&gt;""),"S",""))),"")</f>
        <v/>
      </c>
      <c r="BB56" s="68" t="str">
        <f ca="1">IFERROR(IF(AND(OR(WEEKDAY(BA$4,2)&gt;5,BA$4=Congés),OR(BA56="x",BA56="S")),BA56,IF(BB$4=$D56,"x",IF(AND(((BB$4-$D56)/VLOOKUP($C56,Opérations[],7,0))=INT(((BB$4-$D56)/VLOOKUP($C56,Opérations[],7,0))),$C56&lt;&gt;""),"S",""))),"")</f>
        <v/>
      </c>
      <c r="BC56" s="68" t="str">
        <f ca="1">IFERROR(IF(AND(OR(WEEKDAY(BB$4,2)&gt;5,BB$4=Congés),OR(BB56="x",BB56="S")),BB56,IF(BC$4=$D56,"x",IF(AND(((BC$4-$D56)/VLOOKUP($C56,Opérations[],7,0))=INT(((BC$4-$D56)/VLOOKUP($C56,Opérations[],7,0))),$C56&lt;&gt;""),"S",""))),"")</f>
        <v/>
      </c>
      <c r="BD56" s="68" t="str">
        <f ca="1">IFERROR(IF(AND(OR(WEEKDAY(BC$4,2)&gt;5,BC$4=Congés),OR(BC56="x",BC56="S")),BC56,IF(BD$4=$D56,"x",IF(AND(((BD$4-$D56)/VLOOKUP($C56,Opérations[],7,0))=INT(((BD$4-$D56)/VLOOKUP($C56,Opérations[],7,0))),$C56&lt;&gt;""),"S",""))),"")</f>
        <v/>
      </c>
    </row>
    <row r="57" spans="3:56" x14ac:dyDescent="0.25">
      <c r="C57" s="58" t="s">
        <v>68</v>
      </c>
      <c r="D57" s="33">
        <f>IF(ISBLANK(C57),"",VLOOKUP(C57,Opérations[],2,0))</f>
        <v>0</v>
      </c>
      <c r="F57" s="33"/>
      <c r="G57" s="68" t="str">
        <f ca="1">IFERROR(IF(AND(OR(WEEKDAY(F$4,2)&gt;5,F$4=Congés),OR(F57="x",F57="S")),F57,IF(G$4=$D57,"x",IF(AND(((G$4-$D57)/VLOOKUP($C57,Opérations[],7,0))=INT(((G$4-$D57)/VLOOKUP($C57,Opérations[],7,0))),$C57&lt;&gt;""),"S",""))),"")</f>
        <v/>
      </c>
      <c r="H57" s="68" t="str">
        <f ca="1">IFERROR(IF(AND(OR(WEEKDAY(G$4,2)&gt;5,G$4=Congés),OR(G57="x",G57="S")),G57,IF(H$4=$D57,"x",IF(AND(((H$4-$D57)/VLOOKUP($C57,Opérations[],7,0))=INT(((H$4-$D57)/VLOOKUP($C57,Opérations[],7,0))),$C57&lt;&gt;""),"S",""))),"")</f>
        <v/>
      </c>
      <c r="I57" s="68" t="str">
        <f ca="1">IFERROR(IF(AND(OR(WEEKDAY(H$4,2)&gt;5,H$4=Congés),OR(H57="x",H57="S")),H57,IF(I$4=$D57,"x",IF(AND(((I$4-$D57)/VLOOKUP($C57,Opérations[],7,0))=INT(((I$4-$D57)/VLOOKUP($C57,Opérations[],7,0))),$C57&lt;&gt;""),"S",""))),"")</f>
        <v/>
      </c>
      <c r="J57" s="68" t="str">
        <f ca="1">IFERROR(IF(AND(OR(WEEKDAY(I$4,2)&gt;5,I$4=Congés),OR(I57="x",I57="S")),I57,IF(J$4=$D57,"x",IF(AND(((J$4-$D57)/VLOOKUP($C57,Opérations[],7,0))=INT(((J$4-$D57)/VLOOKUP($C57,Opérations[],7,0))),$C57&lt;&gt;""),"S",""))),"")</f>
        <v/>
      </c>
      <c r="K57" s="68" t="str">
        <f ca="1">IFERROR(IF(AND(OR(WEEKDAY(J$4,2)&gt;5,J$4=Congés),OR(J57="x",J57="S")),J57,IF(K$4=$D57,"x",IF(AND(((K$4-$D57)/VLOOKUP($C57,Opérations[],7,0))=INT(((K$4-$D57)/VLOOKUP($C57,Opérations[],7,0))),$C57&lt;&gt;""),"S",""))),"")</f>
        <v/>
      </c>
      <c r="L57" s="68" t="str">
        <f ca="1">IFERROR(IF(AND(OR(WEEKDAY(K$4,2)&gt;5,K$4=Congés),OR(K57="x",K57="S")),K57,IF(L$4=$D57,"x",IF(AND(((L$4-$D57)/VLOOKUP($C57,Opérations[],7,0))=INT(((L$4-$D57)/VLOOKUP($C57,Opérations[],7,0))),$C57&lt;&gt;""),"S",""))),"")</f>
        <v/>
      </c>
      <c r="M57" s="68" t="str">
        <f ca="1">IFERROR(IF(AND(OR(WEEKDAY(L$4,2)&gt;5,L$4=Congés),OR(L57="x",L57="S")),L57,IF(M$4=$D57,"x",IF(AND(((M$4-$D57)/VLOOKUP($C57,Opérations[],7,0))=INT(((M$4-$D57)/VLOOKUP($C57,Opérations[],7,0))),$C57&lt;&gt;""),"S",""))),"")</f>
        <v/>
      </c>
      <c r="N57" s="68" t="str">
        <f ca="1">IFERROR(IF(AND(OR(WEEKDAY(M$4,2)&gt;5,M$4=Congés),OR(M57="x",M57="S")),M57,IF(N$4=$D57,"x",IF(AND(((N$4-$D57)/VLOOKUP($C57,Opérations[],7,0))=INT(((N$4-$D57)/VLOOKUP($C57,Opérations[],7,0))),$C57&lt;&gt;""),"S",""))),"")</f>
        <v/>
      </c>
      <c r="O57" s="68" t="str">
        <f ca="1">IFERROR(IF(AND(OR(WEEKDAY(N$4,2)&gt;5,N$4=Congés),OR(N57="x",N57="S")),N57,IF(O$4=$D57,"x",IF(AND(((O$4-$D57)/VLOOKUP($C57,Opérations[],7,0))=INT(((O$4-$D57)/VLOOKUP($C57,Opérations[],7,0))),$C57&lt;&gt;""),"S",""))),"")</f>
        <v/>
      </c>
      <c r="P57" s="68" t="str">
        <f ca="1">IFERROR(IF(AND(OR(WEEKDAY(O$4,2)&gt;5,O$4=Congés),OR(O57="x",O57="S")),O57,IF(P$4=$D57,"x",IF(AND(((P$4-$D57)/VLOOKUP($C57,Opérations[],7,0))=INT(((P$4-$D57)/VLOOKUP($C57,Opérations[],7,0))),$C57&lt;&gt;""),"S",""))),"")</f>
        <v/>
      </c>
      <c r="Q57" s="68" t="str">
        <f ca="1">IFERROR(IF(AND(OR(WEEKDAY(P$4,2)&gt;5,P$4=Congés),OR(P57="x",P57="S")),P57,IF(Q$4=$D57,"x",IF(AND(((Q$4-$D57)/VLOOKUP($C57,Opérations[],7,0))=INT(((Q$4-$D57)/VLOOKUP($C57,Opérations[],7,0))),$C57&lt;&gt;""),"S",""))),"")</f>
        <v/>
      </c>
      <c r="R57" s="68" t="str">
        <f ca="1">IFERROR(IF(AND(OR(WEEKDAY(Q$4,2)&gt;5,Q$4=Congés),OR(Q57="x",Q57="S")),Q57,IF(R$4=$D57,"x",IF(AND(((R$4-$D57)/VLOOKUP($C57,Opérations[],7,0))=INT(((R$4-$D57)/VLOOKUP($C57,Opérations[],7,0))),$C57&lt;&gt;""),"S",""))),"")</f>
        <v/>
      </c>
      <c r="S57" s="68" t="str">
        <f ca="1">IFERROR(IF(AND(OR(WEEKDAY(R$4,2)&gt;5,R$4=Congés),OR(R57="x",R57="S")),R57,IF(S$4=$D57,"x",IF(AND(((S$4-$D57)/VLOOKUP($C57,Opérations[],7,0))=INT(((S$4-$D57)/VLOOKUP($C57,Opérations[],7,0))),$C57&lt;&gt;""),"S",""))),"")</f>
        <v/>
      </c>
      <c r="T57" s="68" t="str">
        <f ca="1">IFERROR(IF(AND(OR(WEEKDAY(S$4,2)&gt;5,S$4=Congés),OR(S57="x",S57="S")),S57,IF(T$4=$D57,"x",IF(AND(((T$4-$D57)/VLOOKUP($C57,Opérations[],7,0))=INT(((T$4-$D57)/VLOOKUP($C57,Opérations[],7,0))),$C57&lt;&gt;""),"S",""))),"")</f>
        <v/>
      </c>
      <c r="U57" s="68" t="str">
        <f ca="1">IFERROR(IF(AND(OR(WEEKDAY(T$4,2)&gt;5,T$4=Congés),OR(T57="x",T57="S")),T57,IF(U$4=$D57,"x",IF(AND(((U$4-$D57)/VLOOKUP($C57,Opérations[],7,0))=INT(((U$4-$D57)/VLOOKUP($C57,Opérations[],7,0))),$C57&lt;&gt;""),"S",""))),"")</f>
        <v/>
      </c>
      <c r="V57" s="68" t="str">
        <f ca="1">IFERROR(IF(AND(OR(WEEKDAY(U$4,2)&gt;5,U$4=Congés),OR(U57="x",U57="S")),U57,IF(V$4=$D57,"x",IF(AND(((V$4-$D57)/VLOOKUP($C57,Opérations[],7,0))=INT(((V$4-$D57)/VLOOKUP($C57,Opérations[],7,0))),$C57&lt;&gt;""),"S",""))),"")</f>
        <v/>
      </c>
      <c r="W57" s="68" t="str">
        <f ca="1">IFERROR(IF(AND(OR(WEEKDAY(V$4,2)&gt;5,V$4=Congés),OR(V57="x",V57="S")),V57,IF(W$4=$D57,"x",IF(AND(((W$4-$D57)/VLOOKUP($C57,Opérations[],7,0))=INT(((W$4-$D57)/VLOOKUP($C57,Opérations[],7,0))),$C57&lt;&gt;""),"S",""))),"")</f>
        <v/>
      </c>
      <c r="X57" s="68" t="str">
        <f ca="1">IFERROR(IF(AND(OR(WEEKDAY(W$4,2)&gt;5,W$4=Congés),OR(W57="x",W57="S")),W57,IF(X$4=$D57,"x",IF(AND(((X$4-$D57)/VLOOKUP($C57,Opérations[],7,0))=INT(((X$4-$D57)/VLOOKUP($C57,Opérations[],7,0))),$C57&lt;&gt;""),"S",""))),"")</f>
        <v/>
      </c>
      <c r="Y57" s="68" t="str">
        <f ca="1">IFERROR(IF(AND(OR(WEEKDAY(X$4,2)&gt;5,X$4=Congés),OR(X57="x",X57="S")),X57,IF(Y$4=$D57,"x",IF(AND(((Y$4-$D57)/VLOOKUP($C57,Opérations[],7,0))=INT(((Y$4-$D57)/VLOOKUP($C57,Opérations[],7,0))),$C57&lt;&gt;""),"S",""))),"")</f>
        <v/>
      </c>
      <c r="Z57" s="68" t="str">
        <f ca="1">IFERROR(IF(AND(OR(WEEKDAY(Y$4,2)&gt;5,Y$4=Congés),OR(Y57="x",Y57="S")),Y57,IF(Z$4=$D57,"x",IF(AND(((Z$4-$D57)/VLOOKUP($C57,Opérations[],7,0))=INT(((Z$4-$D57)/VLOOKUP($C57,Opérations[],7,0))),$C57&lt;&gt;""),"S",""))),"")</f>
        <v/>
      </c>
      <c r="AA57" s="68" t="str">
        <f ca="1">IFERROR(IF(AND(OR(WEEKDAY(Z$4,2)&gt;5,Z$4=Congés),OR(Z57="x",Z57="S")),Z57,IF(AA$4=$D57,"x",IF(AND(((AA$4-$D57)/VLOOKUP($C57,Opérations[],7,0))=INT(((AA$4-$D57)/VLOOKUP($C57,Opérations[],7,0))),$C57&lt;&gt;""),"S",""))),"")</f>
        <v/>
      </c>
      <c r="AB57" s="68" t="str">
        <f ca="1">IFERROR(IF(AND(OR(WEEKDAY(AA$4,2)&gt;5,AA$4=Congés),OR(AA57="x",AA57="S")),AA57,IF(AB$4=$D57,"x",IF(AND(((AB$4-$D57)/VLOOKUP($C57,Opérations[],7,0))=INT(((AB$4-$D57)/VLOOKUP($C57,Opérations[],7,0))),$C57&lt;&gt;""),"S",""))),"")</f>
        <v/>
      </c>
      <c r="AC57" s="68" t="str">
        <f ca="1">IFERROR(IF(AND(OR(WEEKDAY(AB$4,2)&gt;5,AB$4=Congés),OR(AB57="x",AB57="S")),AB57,IF(AC$4=$D57,"x",IF(AND(((AC$4-$D57)/VLOOKUP($C57,Opérations[],7,0))=INT(((AC$4-$D57)/VLOOKUP($C57,Opérations[],7,0))),$C57&lt;&gt;""),"S",""))),"")</f>
        <v/>
      </c>
      <c r="AD57" s="68" t="str">
        <f ca="1">IFERROR(IF(AND(OR(WEEKDAY(AC$4,2)&gt;5,AC$4=Congés),OR(AC57="x",AC57="S")),AC57,IF(AD$4=$D57,"x",IF(AND(((AD$4-$D57)/VLOOKUP($C57,Opérations[],7,0))=INT(((AD$4-$D57)/VLOOKUP($C57,Opérations[],7,0))),$C57&lt;&gt;""),"S",""))),"")</f>
        <v/>
      </c>
      <c r="AE57" s="68" t="str">
        <f ca="1">IFERROR(IF(AND(OR(WEEKDAY(AD$4,2)&gt;5,AD$4=Congés),OR(AD57="x",AD57="S")),AD57,IF(AE$4=$D57,"x",IF(AND(((AE$4-$D57)/VLOOKUP($C57,Opérations[],7,0))=INT(((AE$4-$D57)/VLOOKUP($C57,Opérations[],7,0))),$C57&lt;&gt;""),"S",""))),"")</f>
        <v/>
      </c>
      <c r="AF57" s="68" t="str">
        <f ca="1">IFERROR(IF(AND(OR(WEEKDAY(AE$4,2)&gt;5,AE$4=Congés),OR(AE57="x",AE57="S")),AE57,IF(AF$4=$D57,"x",IF(AND(((AF$4-$D57)/VLOOKUP($C57,Opérations[],7,0))=INT(((AF$4-$D57)/VLOOKUP($C57,Opérations[],7,0))),$C57&lt;&gt;""),"S",""))),"")</f>
        <v/>
      </c>
      <c r="AG57" s="68" t="str">
        <f ca="1">IFERROR(IF(AND(OR(WEEKDAY(AF$4,2)&gt;5,AF$4=Congés),OR(AF57="x",AF57="S")),AF57,IF(AG$4=$D57,"x",IF(AND(((AG$4-$D57)/VLOOKUP($C57,Opérations[],7,0))=INT(((AG$4-$D57)/VLOOKUP($C57,Opérations[],7,0))),$C57&lt;&gt;""),"S",""))),"")</f>
        <v/>
      </c>
      <c r="AH57" s="68" t="str">
        <f ca="1">IFERROR(IF(AND(OR(WEEKDAY(AG$4,2)&gt;5,AG$4=Congés),OR(AG57="x",AG57="S")),AG57,IF(AH$4=$D57,"x",IF(AND(((AH$4-$D57)/VLOOKUP($C57,Opérations[],7,0))=INT(((AH$4-$D57)/VLOOKUP($C57,Opérations[],7,0))),$C57&lt;&gt;""),"S",""))),"")</f>
        <v/>
      </c>
      <c r="AI57" s="68" t="str">
        <f ca="1">IFERROR(IF(AND(OR(WEEKDAY(AH$4,2)&gt;5,AH$4=Congés),OR(AH57="x",AH57="S")),AH57,IF(AI$4=$D57,"x",IF(AND(((AI$4-$D57)/VLOOKUP($C57,Opérations[],7,0))=INT(((AI$4-$D57)/VLOOKUP($C57,Opérations[],7,0))),$C57&lt;&gt;""),"S",""))),"")</f>
        <v/>
      </c>
      <c r="AJ57" s="68" t="str">
        <f ca="1">IFERROR(IF(AND(OR(WEEKDAY(AI$4,2)&gt;5,AI$4=Congés),OR(AI57="x",AI57="S")),AI57,IF(AJ$4=$D57,"x",IF(AND(((AJ$4-$D57)/VLOOKUP($C57,Opérations[],7,0))=INT(((AJ$4-$D57)/VLOOKUP($C57,Opérations[],7,0))),$C57&lt;&gt;""),"S",""))),"")</f>
        <v/>
      </c>
      <c r="AK57" s="68" t="str">
        <f ca="1">IFERROR(IF(AND(OR(WEEKDAY(AJ$4,2)&gt;5,AJ$4=Congés),OR(AJ57="x",AJ57="S")),AJ57,IF(AK$4=$D57,"x",IF(AND(((AK$4-$D57)/VLOOKUP($C57,Opérations[],7,0))=INT(((AK$4-$D57)/VLOOKUP($C57,Opérations[],7,0))),$C57&lt;&gt;""),"S",""))),"")</f>
        <v/>
      </c>
      <c r="AL57" s="68" t="str">
        <f ca="1">IFERROR(IF(AND(OR(WEEKDAY(AK$4,2)&gt;5,AK$4=Congés),OR(AK57="x",AK57="S")),AK57,IF(AL$4=$D57,"x",IF(AND(((AL$4-$D57)/VLOOKUP($C57,Opérations[],7,0))=INT(((AL$4-$D57)/VLOOKUP($C57,Opérations[],7,0))),$C57&lt;&gt;""),"S",""))),"")</f>
        <v/>
      </c>
      <c r="AM57" s="68" t="str">
        <f ca="1">IFERROR(IF(AND(OR(WEEKDAY(AL$4,2)&gt;5,AL$4=Congés),OR(AL57="x",AL57="S")),AL57,IF(AM$4=$D57,"x",IF(AND(((AM$4-$D57)/VLOOKUP($C57,Opérations[],7,0))=INT(((AM$4-$D57)/VLOOKUP($C57,Opérations[],7,0))),$C57&lt;&gt;""),"S",""))),"")</f>
        <v/>
      </c>
      <c r="AN57" s="68" t="str">
        <f ca="1">IFERROR(IF(AND(OR(WEEKDAY(AM$4,2)&gt;5,AM$4=Congés),OR(AM57="x",AM57="S")),AM57,IF(AN$4=$D57,"x",IF(AND(((AN$4-$D57)/VLOOKUP($C57,Opérations[],7,0))=INT(((AN$4-$D57)/VLOOKUP($C57,Opérations[],7,0))),$C57&lt;&gt;""),"S",""))),"")</f>
        <v/>
      </c>
      <c r="AO57" s="68" t="str">
        <f ca="1">IFERROR(IF(AND(OR(WEEKDAY(AN$4,2)&gt;5,AN$4=Congés),OR(AN57="x",AN57="S")),AN57,IF(AO$4=$D57,"x",IF(AND(((AO$4-$D57)/VLOOKUP($C57,Opérations[],7,0))=INT(((AO$4-$D57)/VLOOKUP($C57,Opérations[],7,0))),$C57&lt;&gt;""),"S",""))),"")</f>
        <v/>
      </c>
      <c r="AP57" s="68" t="str">
        <f ca="1">IFERROR(IF(AND(OR(WEEKDAY(AO$4,2)&gt;5,AO$4=Congés),OR(AO57="x",AO57="S")),AO57,IF(AP$4=$D57,"x",IF(AND(((AP$4-$D57)/VLOOKUP($C57,Opérations[],7,0))=INT(((AP$4-$D57)/VLOOKUP($C57,Opérations[],7,0))),$C57&lt;&gt;""),"S",""))),"")</f>
        <v/>
      </c>
      <c r="AQ57" s="68" t="str">
        <f ca="1">IFERROR(IF(AND(OR(WEEKDAY(AP$4,2)&gt;5,AP$4=Congés),OR(AP57="x",AP57="S")),AP57,IF(AQ$4=$D57,"x",IF(AND(((AQ$4-$D57)/VLOOKUP($C57,Opérations[],7,0))=INT(((AQ$4-$D57)/VLOOKUP($C57,Opérations[],7,0))),$C57&lt;&gt;""),"S",""))),"")</f>
        <v/>
      </c>
      <c r="AR57" s="68" t="str">
        <f ca="1">IFERROR(IF(AND(OR(WEEKDAY(AQ$4,2)&gt;5,AQ$4=Congés),OR(AQ57="x",AQ57="S")),AQ57,IF(AR$4=$D57,"x",IF(AND(((AR$4-$D57)/VLOOKUP($C57,Opérations[],7,0))=INT(((AR$4-$D57)/VLOOKUP($C57,Opérations[],7,0))),$C57&lt;&gt;""),"S",""))),"")</f>
        <v/>
      </c>
      <c r="AS57" s="68" t="str">
        <f ca="1">IFERROR(IF(AND(OR(WEEKDAY(AR$4,2)&gt;5,AR$4=Congés),OR(AR57="x",AR57="S")),AR57,IF(AS$4=$D57,"x",IF(AND(((AS$4-$D57)/VLOOKUP($C57,Opérations[],7,0))=INT(((AS$4-$D57)/VLOOKUP($C57,Opérations[],7,0))),$C57&lt;&gt;""),"S",""))),"")</f>
        <v/>
      </c>
      <c r="AT57" s="68" t="str">
        <f ca="1">IFERROR(IF(AND(OR(WEEKDAY(AS$4,2)&gt;5,AS$4=Congés),OR(AS57="x",AS57="S")),AS57,IF(AT$4=$D57,"x",IF(AND(((AT$4-$D57)/VLOOKUP($C57,Opérations[],7,0))=INT(((AT$4-$D57)/VLOOKUP($C57,Opérations[],7,0))),$C57&lt;&gt;""),"S",""))),"")</f>
        <v/>
      </c>
      <c r="AU57" s="68" t="str">
        <f ca="1">IFERROR(IF(AND(OR(WEEKDAY(AT$4,2)&gt;5,AT$4=Congés),OR(AT57="x",AT57="S")),AT57,IF(AU$4=$D57,"x",IF(AND(((AU$4-$D57)/VLOOKUP($C57,Opérations[],7,0))=INT(((AU$4-$D57)/VLOOKUP($C57,Opérations[],7,0))),$C57&lt;&gt;""),"S",""))),"")</f>
        <v/>
      </c>
      <c r="AV57" s="68" t="str">
        <f ca="1">IFERROR(IF(AND(OR(WEEKDAY(AU$4,2)&gt;5,AU$4=Congés),OR(AU57="x",AU57="S")),AU57,IF(AV$4=$D57,"x",IF(AND(((AV$4-$D57)/VLOOKUP($C57,Opérations[],7,0))=INT(((AV$4-$D57)/VLOOKUP($C57,Opérations[],7,0))),$C57&lt;&gt;""),"S",""))),"")</f>
        <v/>
      </c>
      <c r="AW57" s="68" t="str">
        <f ca="1">IFERROR(IF(AND(OR(WEEKDAY(AV$4,2)&gt;5,AV$4=Congés),OR(AV57="x",AV57="S")),AV57,IF(AW$4=$D57,"x",IF(AND(((AW$4-$D57)/VLOOKUP($C57,Opérations[],7,0))=INT(((AW$4-$D57)/VLOOKUP($C57,Opérations[],7,0))),$C57&lt;&gt;""),"S",""))),"")</f>
        <v/>
      </c>
      <c r="AX57" s="68" t="str">
        <f ca="1">IFERROR(IF(AND(OR(WEEKDAY(AW$4,2)&gt;5,AW$4=Congés),OR(AW57="x",AW57="S")),AW57,IF(AX$4=$D57,"x",IF(AND(((AX$4-$D57)/VLOOKUP($C57,Opérations[],7,0))=INT(((AX$4-$D57)/VLOOKUP($C57,Opérations[],7,0))),$C57&lt;&gt;""),"S",""))),"")</f>
        <v/>
      </c>
      <c r="AY57" s="68" t="str">
        <f ca="1">IFERROR(IF(AND(OR(WEEKDAY(AX$4,2)&gt;5,AX$4=Congés),OR(AX57="x",AX57="S")),AX57,IF(AY$4=$D57,"x",IF(AND(((AY$4-$D57)/VLOOKUP($C57,Opérations[],7,0))=INT(((AY$4-$D57)/VLOOKUP($C57,Opérations[],7,0))),$C57&lt;&gt;""),"S",""))),"")</f>
        <v/>
      </c>
      <c r="AZ57" s="68" t="str">
        <f ca="1">IFERROR(IF(AND(OR(WEEKDAY(AY$4,2)&gt;5,AY$4=Congés),OR(AY57="x",AY57="S")),AY57,IF(AZ$4=$D57,"x",IF(AND(((AZ$4-$D57)/VLOOKUP($C57,Opérations[],7,0))=INT(((AZ$4-$D57)/VLOOKUP($C57,Opérations[],7,0))),$C57&lt;&gt;""),"S",""))),"")</f>
        <v/>
      </c>
      <c r="BA57" s="68" t="str">
        <f ca="1">IFERROR(IF(AND(OR(WEEKDAY(AZ$4,2)&gt;5,AZ$4=Congés),OR(AZ57="x",AZ57="S")),AZ57,IF(BA$4=$D57,"x",IF(AND(((BA$4-$D57)/VLOOKUP($C57,Opérations[],7,0))=INT(((BA$4-$D57)/VLOOKUP($C57,Opérations[],7,0))),$C57&lt;&gt;""),"S",""))),"")</f>
        <v/>
      </c>
      <c r="BB57" s="68" t="str">
        <f ca="1">IFERROR(IF(AND(OR(WEEKDAY(BA$4,2)&gt;5,BA$4=Congés),OR(BA57="x",BA57="S")),BA57,IF(BB$4=$D57,"x",IF(AND(((BB$4-$D57)/VLOOKUP($C57,Opérations[],7,0))=INT(((BB$4-$D57)/VLOOKUP($C57,Opérations[],7,0))),$C57&lt;&gt;""),"S",""))),"")</f>
        <v/>
      </c>
      <c r="BC57" s="68" t="str">
        <f ca="1">IFERROR(IF(AND(OR(WEEKDAY(BB$4,2)&gt;5,BB$4=Congés),OR(BB57="x",BB57="S")),BB57,IF(BC$4=$D57,"x",IF(AND(((BC$4-$D57)/VLOOKUP($C57,Opérations[],7,0))=INT(((BC$4-$D57)/VLOOKUP($C57,Opérations[],7,0))),$C57&lt;&gt;""),"S",""))),"")</f>
        <v/>
      </c>
      <c r="BD57" s="68" t="str">
        <f ca="1">IFERROR(IF(AND(OR(WEEKDAY(BC$4,2)&gt;5,BC$4=Congés),OR(BC57="x",BC57="S")),BC57,IF(BD$4=$D57,"x",IF(AND(((BD$4-$D57)/VLOOKUP($C57,Opérations[],7,0))=INT(((BD$4-$D57)/VLOOKUP($C57,Opérations[],7,0))),$C57&lt;&gt;""),"S",""))),"")</f>
        <v/>
      </c>
    </row>
    <row r="58" spans="3:56" x14ac:dyDescent="0.25">
      <c r="C58" s="28" t="s">
        <v>60</v>
      </c>
      <c r="D58" s="33">
        <f>IF(ISBLANK(C58),"",VLOOKUP(C58,Opérations[],2,0))</f>
        <v>0</v>
      </c>
      <c r="F58" s="33"/>
      <c r="G58" s="68" t="str">
        <f ca="1">IFERROR(IF(AND(OR(WEEKDAY(F$4,2)&gt;5,F$4=Congés),OR(F58="x",F58="S")),F58,IF(G$4=$D58,"x",IF(AND(((G$4-$D58)/VLOOKUP($C58,Opérations[],7,0))=INT(((G$4-$D58)/VLOOKUP($C58,Opérations[],7,0))),$C58&lt;&gt;""),"S",""))),"")</f>
        <v/>
      </c>
      <c r="H58" s="68" t="str">
        <f ca="1">IFERROR(IF(AND(OR(WEEKDAY(G$4,2)&gt;5,G$4=Congés),OR(G58="x",G58="S")),G58,IF(H$4=$D58,"x",IF(AND(((H$4-$D58)/VLOOKUP($C58,Opérations[],7,0))=INT(((H$4-$D58)/VLOOKUP($C58,Opérations[],7,0))),$C58&lt;&gt;""),"S",""))),"")</f>
        <v/>
      </c>
      <c r="I58" s="68" t="str">
        <f ca="1">IFERROR(IF(AND(OR(WEEKDAY(H$4,2)&gt;5,H$4=Congés),OR(H58="x",H58="S")),H58,IF(I$4=$D58,"x",IF(AND(((I$4-$D58)/VLOOKUP($C58,Opérations[],7,0))=INT(((I$4-$D58)/VLOOKUP($C58,Opérations[],7,0))),$C58&lt;&gt;""),"S",""))),"")</f>
        <v/>
      </c>
      <c r="J58" s="68" t="str">
        <f ca="1">IFERROR(IF(AND(OR(WEEKDAY(I$4,2)&gt;5,I$4=Congés),OR(I58="x",I58="S")),I58,IF(J$4=$D58,"x",IF(AND(((J$4-$D58)/VLOOKUP($C58,Opérations[],7,0))=INT(((J$4-$D58)/VLOOKUP($C58,Opérations[],7,0))),$C58&lt;&gt;""),"S",""))),"")</f>
        <v/>
      </c>
      <c r="K58" s="68" t="str">
        <f ca="1">IFERROR(IF(AND(OR(WEEKDAY(J$4,2)&gt;5,J$4=Congés),OR(J58="x",J58="S")),J58,IF(K$4=$D58,"x",IF(AND(((K$4-$D58)/VLOOKUP($C58,Opérations[],7,0))=INT(((K$4-$D58)/VLOOKUP($C58,Opérations[],7,0))),$C58&lt;&gt;""),"S",""))),"")</f>
        <v/>
      </c>
      <c r="L58" s="68" t="str">
        <f ca="1">IFERROR(IF(AND(OR(WEEKDAY(K$4,2)&gt;5,K$4=Congés),OR(K58="x",K58="S")),K58,IF(L$4=$D58,"x",IF(AND(((L$4-$D58)/VLOOKUP($C58,Opérations[],7,0))=INT(((L$4-$D58)/VLOOKUP($C58,Opérations[],7,0))),$C58&lt;&gt;""),"S",""))),"")</f>
        <v/>
      </c>
      <c r="M58" s="68" t="str">
        <f ca="1">IFERROR(IF(AND(OR(WEEKDAY(L$4,2)&gt;5,L$4=Congés),OR(L58="x",L58="S")),L58,IF(M$4=$D58,"x",IF(AND(((M$4-$D58)/VLOOKUP($C58,Opérations[],7,0))=INT(((M$4-$D58)/VLOOKUP($C58,Opérations[],7,0))),$C58&lt;&gt;""),"S",""))),"")</f>
        <v/>
      </c>
      <c r="N58" s="68" t="str">
        <f ca="1">IFERROR(IF(AND(OR(WEEKDAY(M$4,2)&gt;5,M$4=Congés),OR(M58="x",M58="S")),M58,IF(N$4=$D58,"x",IF(AND(((N$4-$D58)/VLOOKUP($C58,Opérations[],7,0))=INT(((N$4-$D58)/VLOOKUP($C58,Opérations[],7,0))),$C58&lt;&gt;""),"S",""))),"")</f>
        <v/>
      </c>
      <c r="O58" s="68" t="str">
        <f ca="1">IFERROR(IF(AND(OR(WEEKDAY(N$4,2)&gt;5,N$4=Congés),OR(N58="x",N58="S")),N58,IF(O$4=$D58,"x",IF(AND(((O$4-$D58)/VLOOKUP($C58,Opérations[],7,0))=INT(((O$4-$D58)/VLOOKUP($C58,Opérations[],7,0))),$C58&lt;&gt;""),"S",""))),"")</f>
        <v/>
      </c>
      <c r="P58" s="68" t="str">
        <f ca="1">IFERROR(IF(AND(OR(WEEKDAY(O$4,2)&gt;5,O$4=Congés),OR(O58="x",O58="S")),O58,IF(P$4=$D58,"x",IF(AND(((P$4-$D58)/VLOOKUP($C58,Opérations[],7,0))=INT(((P$4-$D58)/VLOOKUP($C58,Opérations[],7,0))),$C58&lt;&gt;""),"S",""))),"")</f>
        <v/>
      </c>
      <c r="Q58" s="68" t="str">
        <f ca="1">IFERROR(IF(AND(OR(WEEKDAY(P$4,2)&gt;5,P$4=Congés),OR(P58="x",P58="S")),P58,IF(Q$4=$D58,"x",IF(AND(((Q$4-$D58)/VLOOKUP($C58,Opérations[],7,0))=INT(((Q$4-$D58)/VLOOKUP($C58,Opérations[],7,0))),$C58&lt;&gt;""),"S",""))),"")</f>
        <v/>
      </c>
      <c r="R58" s="68" t="str">
        <f ca="1">IFERROR(IF(AND(OR(WEEKDAY(Q$4,2)&gt;5,Q$4=Congés),OR(Q58="x",Q58="S")),Q58,IF(R$4=$D58,"x",IF(AND(((R$4-$D58)/VLOOKUP($C58,Opérations[],7,0))=INT(((R$4-$D58)/VLOOKUP($C58,Opérations[],7,0))),$C58&lt;&gt;""),"S",""))),"")</f>
        <v/>
      </c>
      <c r="S58" s="68" t="str">
        <f ca="1">IFERROR(IF(AND(OR(WEEKDAY(R$4,2)&gt;5,R$4=Congés),OR(R58="x",R58="S")),R58,IF(S$4=$D58,"x",IF(AND(((S$4-$D58)/VLOOKUP($C58,Opérations[],7,0))=INT(((S$4-$D58)/VLOOKUP($C58,Opérations[],7,0))),$C58&lt;&gt;""),"S",""))),"")</f>
        <v/>
      </c>
      <c r="T58" s="68" t="str">
        <f ca="1">IFERROR(IF(AND(OR(WEEKDAY(S$4,2)&gt;5,S$4=Congés),OR(S58="x",S58="S")),S58,IF(T$4=$D58,"x",IF(AND(((T$4-$D58)/VLOOKUP($C58,Opérations[],7,0))=INT(((T$4-$D58)/VLOOKUP($C58,Opérations[],7,0))),$C58&lt;&gt;""),"S",""))),"")</f>
        <v/>
      </c>
      <c r="U58" s="68" t="str">
        <f ca="1">IFERROR(IF(AND(OR(WEEKDAY(T$4,2)&gt;5,T$4=Congés),OR(T58="x",T58="S")),T58,IF(U$4=$D58,"x",IF(AND(((U$4-$D58)/VLOOKUP($C58,Opérations[],7,0))=INT(((U$4-$D58)/VLOOKUP($C58,Opérations[],7,0))),$C58&lt;&gt;""),"S",""))),"")</f>
        <v/>
      </c>
      <c r="V58" s="68" t="str">
        <f ca="1">IFERROR(IF(AND(OR(WEEKDAY(U$4,2)&gt;5,U$4=Congés),OR(U58="x",U58="S")),U58,IF(V$4=$D58,"x",IF(AND(((V$4-$D58)/VLOOKUP($C58,Opérations[],7,0))=INT(((V$4-$D58)/VLOOKUP($C58,Opérations[],7,0))),$C58&lt;&gt;""),"S",""))),"")</f>
        <v/>
      </c>
      <c r="W58" s="68" t="str">
        <f ca="1">IFERROR(IF(AND(OR(WEEKDAY(V$4,2)&gt;5,V$4=Congés),OR(V58="x",V58="S")),V58,IF(W$4=$D58,"x",IF(AND(((W$4-$D58)/VLOOKUP($C58,Opérations[],7,0))=INT(((W$4-$D58)/VLOOKUP($C58,Opérations[],7,0))),$C58&lt;&gt;""),"S",""))),"")</f>
        <v/>
      </c>
      <c r="X58" s="68" t="str">
        <f ca="1">IFERROR(IF(AND(OR(WEEKDAY(W$4,2)&gt;5,W$4=Congés),OR(W58="x",W58="S")),W58,IF(X$4=$D58,"x",IF(AND(((X$4-$D58)/VLOOKUP($C58,Opérations[],7,0))=INT(((X$4-$D58)/VLOOKUP($C58,Opérations[],7,0))),$C58&lt;&gt;""),"S",""))),"")</f>
        <v/>
      </c>
      <c r="Y58" s="68" t="str">
        <f ca="1">IFERROR(IF(AND(OR(WEEKDAY(X$4,2)&gt;5,X$4=Congés),OR(X58="x",X58="S")),X58,IF(Y$4=$D58,"x",IF(AND(((Y$4-$D58)/VLOOKUP($C58,Opérations[],7,0))=INT(((Y$4-$D58)/VLOOKUP($C58,Opérations[],7,0))),$C58&lt;&gt;""),"S",""))),"")</f>
        <v/>
      </c>
      <c r="Z58" s="68" t="str">
        <f ca="1">IFERROR(IF(AND(OR(WEEKDAY(Y$4,2)&gt;5,Y$4=Congés),OR(Y58="x",Y58="S")),Y58,IF(Z$4=$D58,"x",IF(AND(((Z$4-$D58)/VLOOKUP($C58,Opérations[],7,0))=INT(((Z$4-$D58)/VLOOKUP($C58,Opérations[],7,0))),$C58&lt;&gt;""),"S",""))),"")</f>
        <v/>
      </c>
      <c r="AA58" s="68" t="str">
        <f ca="1">IFERROR(IF(AND(OR(WEEKDAY(Z$4,2)&gt;5,Z$4=Congés),OR(Z58="x",Z58="S")),Z58,IF(AA$4=$D58,"x",IF(AND(((AA$4-$D58)/VLOOKUP($C58,Opérations[],7,0))=INT(((AA$4-$D58)/VLOOKUP($C58,Opérations[],7,0))),$C58&lt;&gt;""),"S",""))),"")</f>
        <v/>
      </c>
      <c r="AB58" s="68" t="str">
        <f ca="1">IFERROR(IF(AND(OR(WEEKDAY(AA$4,2)&gt;5,AA$4=Congés),OR(AA58="x",AA58="S")),AA58,IF(AB$4=$D58,"x",IF(AND(((AB$4-$D58)/VLOOKUP($C58,Opérations[],7,0))=INT(((AB$4-$D58)/VLOOKUP($C58,Opérations[],7,0))),$C58&lt;&gt;""),"S",""))),"")</f>
        <v/>
      </c>
      <c r="AC58" s="68" t="str">
        <f ca="1">IFERROR(IF(AND(OR(WEEKDAY(AB$4,2)&gt;5,AB$4=Congés),OR(AB58="x",AB58="S")),AB58,IF(AC$4=$D58,"x",IF(AND(((AC$4-$D58)/VLOOKUP($C58,Opérations[],7,0))=INT(((AC$4-$D58)/VLOOKUP($C58,Opérations[],7,0))),$C58&lt;&gt;""),"S",""))),"")</f>
        <v/>
      </c>
      <c r="AD58" s="68" t="str">
        <f ca="1">IFERROR(IF(AND(OR(WEEKDAY(AC$4,2)&gt;5,AC$4=Congés),OR(AC58="x",AC58="S")),AC58,IF(AD$4=$D58,"x",IF(AND(((AD$4-$D58)/VLOOKUP($C58,Opérations[],7,0))=INT(((AD$4-$D58)/VLOOKUP($C58,Opérations[],7,0))),$C58&lt;&gt;""),"S",""))),"")</f>
        <v/>
      </c>
      <c r="AE58" s="68" t="str">
        <f ca="1">IFERROR(IF(AND(OR(WEEKDAY(AD$4,2)&gt;5,AD$4=Congés),OR(AD58="x",AD58="S")),AD58,IF(AE$4=$D58,"x",IF(AND(((AE$4-$D58)/VLOOKUP($C58,Opérations[],7,0))=INT(((AE$4-$D58)/VLOOKUP($C58,Opérations[],7,0))),$C58&lt;&gt;""),"S",""))),"")</f>
        <v/>
      </c>
      <c r="AF58" s="68" t="str">
        <f ca="1">IFERROR(IF(AND(OR(WEEKDAY(AE$4,2)&gt;5,AE$4=Congés),OR(AE58="x",AE58="S")),AE58,IF(AF$4=$D58,"x",IF(AND(((AF$4-$D58)/VLOOKUP($C58,Opérations[],7,0))=INT(((AF$4-$D58)/VLOOKUP($C58,Opérations[],7,0))),$C58&lt;&gt;""),"S",""))),"")</f>
        <v/>
      </c>
      <c r="AG58" s="68" t="str">
        <f ca="1">IFERROR(IF(AND(OR(WEEKDAY(AF$4,2)&gt;5,AF$4=Congés),OR(AF58="x",AF58="S")),AF58,IF(AG$4=$D58,"x",IF(AND(((AG$4-$D58)/VLOOKUP($C58,Opérations[],7,0))=INT(((AG$4-$D58)/VLOOKUP($C58,Opérations[],7,0))),$C58&lt;&gt;""),"S",""))),"")</f>
        <v/>
      </c>
      <c r="AH58" s="68" t="str">
        <f ca="1">IFERROR(IF(AND(OR(WEEKDAY(AG$4,2)&gt;5,AG$4=Congés),OR(AG58="x",AG58="S")),AG58,IF(AH$4=$D58,"x",IF(AND(((AH$4-$D58)/VLOOKUP($C58,Opérations[],7,0))=INT(((AH$4-$D58)/VLOOKUP($C58,Opérations[],7,0))),$C58&lt;&gt;""),"S",""))),"")</f>
        <v/>
      </c>
      <c r="AI58" s="68" t="str">
        <f ca="1">IFERROR(IF(AND(OR(WEEKDAY(AH$4,2)&gt;5,AH$4=Congés),OR(AH58="x",AH58="S")),AH58,IF(AI$4=$D58,"x",IF(AND(((AI$4-$D58)/VLOOKUP($C58,Opérations[],7,0))=INT(((AI$4-$D58)/VLOOKUP($C58,Opérations[],7,0))),$C58&lt;&gt;""),"S",""))),"")</f>
        <v/>
      </c>
      <c r="AJ58" s="68" t="str">
        <f ca="1">IFERROR(IF(AND(OR(WEEKDAY(AI$4,2)&gt;5,AI$4=Congés),OR(AI58="x",AI58="S")),AI58,IF(AJ$4=$D58,"x",IF(AND(((AJ$4-$D58)/VLOOKUP($C58,Opérations[],7,0))=INT(((AJ$4-$D58)/VLOOKUP($C58,Opérations[],7,0))),$C58&lt;&gt;""),"S",""))),"")</f>
        <v/>
      </c>
      <c r="AK58" s="68" t="str">
        <f ca="1">IFERROR(IF(AND(OR(WEEKDAY(AJ$4,2)&gt;5,AJ$4=Congés),OR(AJ58="x",AJ58="S")),AJ58,IF(AK$4=$D58,"x",IF(AND(((AK$4-$D58)/VLOOKUP($C58,Opérations[],7,0))=INT(((AK$4-$D58)/VLOOKUP($C58,Opérations[],7,0))),$C58&lt;&gt;""),"S",""))),"")</f>
        <v/>
      </c>
      <c r="AL58" s="68" t="str">
        <f ca="1">IFERROR(IF(AND(OR(WEEKDAY(AK$4,2)&gt;5,AK$4=Congés),OR(AK58="x",AK58="S")),AK58,IF(AL$4=$D58,"x",IF(AND(((AL$4-$D58)/VLOOKUP($C58,Opérations[],7,0))=INT(((AL$4-$D58)/VLOOKUP($C58,Opérations[],7,0))),$C58&lt;&gt;""),"S",""))),"")</f>
        <v/>
      </c>
      <c r="AM58" s="68" t="str">
        <f ca="1">IFERROR(IF(AND(OR(WEEKDAY(AL$4,2)&gt;5,AL$4=Congés),OR(AL58="x",AL58="S")),AL58,IF(AM$4=$D58,"x",IF(AND(((AM$4-$D58)/VLOOKUP($C58,Opérations[],7,0))=INT(((AM$4-$D58)/VLOOKUP($C58,Opérations[],7,0))),$C58&lt;&gt;""),"S",""))),"")</f>
        <v/>
      </c>
      <c r="AN58" s="68" t="str">
        <f ca="1">IFERROR(IF(AND(OR(WEEKDAY(AM$4,2)&gt;5,AM$4=Congés),OR(AM58="x",AM58="S")),AM58,IF(AN$4=$D58,"x",IF(AND(((AN$4-$D58)/VLOOKUP($C58,Opérations[],7,0))=INT(((AN$4-$D58)/VLOOKUP($C58,Opérations[],7,0))),$C58&lt;&gt;""),"S",""))),"")</f>
        <v/>
      </c>
      <c r="AO58" s="68" t="str">
        <f ca="1">IFERROR(IF(AND(OR(WEEKDAY(AN$4,2)&gt;5,AN$4=Congés),OR(AN58="x",AN58="S")),AN58,IF(AO$4=$D58,"x",IF(AND(((AO$4-$D58)/VLOOKUP($C58,Opérations[],7,0))=INT(((AO$4-$D58)/VLOOKUP($C58,Opérations[],7,0))),$C58&lt;&gt;""),"S",""))),"")</f>
        <v/>
      </c>
      <c r="AP58" s="68" t="str">
        <f ca="1">IFERROR(IF(AND(OR(WEEKDAY(AO$4,2)&gt;5,AO$4=Congés),OR(AO58="x",AO58="S")),AO58,IF(AP$4=$D58,"x",IF(AND(((AP$4-$D58)/VLOOKUP($C58,Opérations[],7,0))=INT(((AP$4-$D58)/VLOOKUP($C58,Opérations[],7,0))),$C58&lt;&gt;""),"S",""))),"")</f>
        <v/>
      </c>
      <c r="AQ58" s="68" t="str">
        <f ca="1">IFERROR(IF(AND(OR(WEEKDAY(AP$4,2)&gt;5,AP$4=Congés),OR(AP58="x",AP58="S")),AP58,IF(AQ$4=$D58,"x",IF(AND(((AQ$4-$D58)/VLOOKUP($C58,Opérations[],7,0))=INT(((AQ$4-$D58)/VLOOKUP($C58,Opérations[],7,0))),$C58&lt;&gt;""),"S",""))),"")</f>
        <v/>
      </c>
      <c r="AR58" s="68" t="str">
        <f ca="1">IFERROR(IF(AND(OR(WEEKDAY(AQ$4,2)&gt;5,AQ$4=Congés),OR(AQ58="x",AQ58="S")),AQ58,IF(AR$4=$D58,"x",IF(AND(((AR$4-$D58)/VLOOKUP($C58,Opérations[],7,0))=INT(((AR$4-$D58)/VLOOKUP($C58,Opérations[],7,0))),$C58&lt;&gt;""),"S",""))),"")</f>
        <v/>
      </c>
      <c r="AS58" s="68" t="str">
        <f ca="1">IFERROR(IF(AND(OR(WEEKDAY(AR$4,2)&gt;5,AR$4=Congés),OR(AR58="x",AR58="S")),AR58,IF(AS$4=$D58,"x",IF(AND(((AS$4-$D58)/VLOOKUP($C58,Opérations[],7,0))=INT(((AS$4-$D58)/VLOOKUP($C58,Opérations[],7,0))),$C58&lt;&gt;""),"S",""))),"")</f>
        <v/>
      </c>
      <c r="AT58" s="68" t="str">
        <f ca="1">IFERROR(IF(AND(OR(WEEKDAY(AS$4,2)&gt;5,AS$4=Congés),OR(AS58="x",AS58="S")),AS58,IF(AT$4=$D58,"x",IF(AND(((AT$4-$D58)/VLOOKUP($C58,Opérations[],7,0))=INT(((AT$4-$D58)/VLOOKUP($C58,Opérations[],7,0))),$C58&lt;&gt;""),"S",""))),"")</f>
        <v/>
      </c>
      <c r="AU58" s="68" t="str">
        <f ca="1">IFERROR(IF(AND(OR(WEEKDAY(AT$4,2)&gt;5,AT$4=Congés),OR(AT58="x",AT58="S")),AT58,IF(AU$4=$D58,"x",IF(AND(((AU$4-$D58)/VLOOKUP($C58,Opérations[],7,0))=INT(((AU$4-$D58)/VLOOKUP($C58,Opérations[],7,0))),$C58&lt;&gt;""),"S",""))),"")</f>
        <v/>
      </c>
      <c r="AV58" s="68" t="str">
        <f ca="1">IFERROR(IF(AND(OR(WEEKDAY(AU$4,2)&gt;5,AU$4=Congés),OR(AU58="x",AU58="S")),AU58,IF(AV$4=$D58,"x",IF(AND(((AV$4-$D58)/VLOOKUP($C58,Opérations[],7,0))=INT(((AV$4-$D58)/VLOOKUP($C58,Opérations[],7,0))),$C58&lt;&gt;""),"S",""))),"")</f>
        <v/>
      </c>
      <c r="AW58" s="68" t="str">
        <f ca="1">IFERROR(IF(AND(OR(WEEKDAY(AV$4,2)&gt;5,AV$4=Congés),OR(AV58="x",AV58="S")),AV58,IF(AW$4=$D58,"x",IF(AND(((AW$4-$D58)/VLOOKUP($C58,Opérations[],7,0))=INT(((AW$4-$D58)/VLOOKUP($C58,Opérations[],7,0))),$C58&lt;&gt;""),"S",""))),"")</f>
        <v/>
      </c>
      <c r="AX58" s="68" t="str">
        <f ca="1">IFERROR(IF(AND(OR(WEEKDAY(AW$4,2)&gt;5,AW$4=Congés),OR(AW58="x",AW58="S")),AW58,IF(AX$4=$D58,"x",IF(AND(((AX$4-$D58)/VLOOKUP($C58,Opérations[],7,0))=INT(((AX$4-$D58)/VLOOKUP($C58,Opérations[],7,0))),$C58&lt;&gt;""),"S",""))),"")</f>
        <v/>
      </c>
      <c r="AY58" s="68" t="str">
        <f ca="1">IFERROR(IF(AND(OR(WEEKDAY(AX$4,2)&gt;5,AX$4=Congés),OR(AX58="x",AX58="S")),AX58,IF(AY$4=$D58,"x",IF(AND(((AY$4-$D58)/VLOOKUP($C58,Opérations[],7,0))=INT(((AY$4-$D58)/VLOOKUP($C58,Opérations[],7,0))),$C58&lt;&gt;""),"S",""))),"")</f>
        <v/>
      </c>
      <c r="AZ58" s="68" t="str">
        <f ca="1">IFERROR(IF(AND(OR(WEEKDAY(AY$4,2)&gt;5,AY$4=Congés),OR(AY58="x",AY58="S")),AY58,IF(AZ$4=$D58,"x",IF(AND(((AZ$4-$D58)/VLOOKUP($C58,Opérations[],7,0))=INT(((AZ$4-$D58)/VLOOKUP($C58,Opérations[],7,0))),$C58&lt;&gt;""),"S",""))),"")</f>
        <v/>
      </c>
      <c r="BA58" s="68" t="str">
        <f ca="1">IFERROR(IF(AND(OR(WEEKDAY(AZ$4,2)&gt;5,AZ$4=Congés),OR(AZ58="x",AZ58="S")),AZ58,IF(BA$4=$D58,"x",IF(AND(((BA$4-$D58)/VLOOKUP($C58,Opérations[],7,0))=INT(((BA$4-$D58)/VLOOKUP($C58,Opérations[],7,0))),$C58&lt;&gt;""),"S",""))),"")</f>
        <v/>
      </c>
      <c r="BB58" s="68" t="str">
        <f ca="1">IFERROR(IF(AND(OR(WEEKDAY(BA$4,2)&gt;5,BA$4=Congés),OR(BA58="x",BA58="S")),BA58,IF(BB$4=$D58,"x",IF(AND(((BB$4-$D58)/VLOOKUP($C58,Opérations[],7,0))=INT(((BB$4-$D58)/VLOOKUP($C58,Opérations[],7,0))),$C58&lt;&gt;""),"S",""))),"")</f>
        <v/>
      </c>
      <c r="BC58" s="68" t="str">
        <f ca="1">IFERROR(IF(AND(OR(WEEKDAY(BB$4,2)&gt;5,BB$4=Congés),OR(BB58="x",BB58="S")),BB58,IF(BC$4=$D58,"x",IF(AND(((BC$4-$D58)/VLOOKUP($C58,Opérations[],7,0))=INT(((BC$4-$D58)/VLOOKUP($C58,Opérations[],7,0))),$C58&lt;&gt;""),"S",""))),"")</f>
        <v/>
      </c>
      <c r="BD58" s="68" t="str">
        <f ca="1">IFERROR(IF(AND(OR(WEEKDAY(BC$4,2)&gt;5,BC$4=Congés),OR(BC58="x",BC58="S")),BC58,IF(BD$4=$D58,"x",IF(AND(((BD$4-$D58)/VLOOKUP($C58,Opérations[],7,0))=INT(((BD$4-$D58)/VLOOKUP($C58,Opérations[],7,0))),$C58&lt;&gt;""),"S",""))),"")</f>
        <v/>
      </c>
    </row>
    <row r="59" spans="3:56" x14ac:dyDescent="0.25">
      <c r="C59" s="58" t="s">
        <v>69</v>
      </c>
      <c r="D59" s="33">
        <f>IF(ISBLANK(C59),"",VLOOKUP(C59,Opérations[],2,0))</f>
        <v>0</v>
      </c>
      <c r="F59" s="33"/>
      <c r="G59" s="68" t="str">
        <f ca="1">IFERROR(IF(AND(OR(WEEKDAY(F$4,2)&gt;5,F$4=Congés),OR(F59="x",F59="S")),F59,IF(G$4=$D59,"x",IF(AND(((G$4-$D59)/VLOOKUP($C59,Opérations[],7,0))=INT(((G$4-$D59)/VLOOKUP($C59,Opérations[],7,0))),$C59&lt;&gt;""),"S",""))),"")</f>
        <v/>
      </c>
      <c r="H59" s="68" t="str">
        <f ca="1">IFERROR(IF(AND(OR(WEEKDAY(G$4,2)&gt;5,G$4=Congés),OR(G59="x",G59="S")),G59,IF(H$4=$D59,"x",IF(AND(((H$4-$D59)/VLOOKUP($C59,Opérations[],7,0))=INT(((H$4-$D59)/VLOOKUP($C59,Opérations[],7,0))),$C59&lt;&gt;""),"S",""))),"")</f>
        <v/>
      </c>
      <c r="I59" s="68" t="str">
        <f ca="1">IFERROR(IF(AND(OR(WEEKDAY(H$4,2)&gt;5,H$4=Congés),OR(H59="x",H59="S")),H59,IF(I$4=$D59,"x",IF(AND(((I$4-$D59)/VLOOKUP($C59,Opérations[],7,0))=INT(((I$4-$D59)/VLOOKUP($C59,Opérations[],7,0))),$C59&lt;&gt;""),"S",""))),"")</f>
        <v/>
      </c>
      <c r="J59" s="68" t="str">
        <f ca="1">IFERROR(IF(AND(OR(WEEKDAY(I$4,2)&gt;5,I$4=Congés),OR(I59="x",I59="S")),I59,IF(J$4=$D59,"x",IF(AND(((J$4-$D59)/VLOOKUP($C59,Opérations[],7,0))=INT(((J$4-$D59)/VLOOKUP($C59,Opérations[],7,0))),$C59&lt;&gt;""),"S",""))),"")</f>
        <v/>
      </c>
      <c r="K59" s="68" t="str">
        <f ca="1">IFERROR(IF(AND(OR(WEEKDAY(J$4,2)&gt;5,J$4=Congés),OR(J59="x",J59="S")),J59,IF(K$4=$D59,"x",IF(AND(((K$4-$D59)/VLOOKUP($C59,Opérations[],7,0))=INT(((K$4-$D59)/VLOOKUP($C59,Opérations[],7,0))),$C59&lt;&gt;""),"S",""))),"")</f>
        <v/>
      </c>
      <c r="L59" s="68" t="str">
        <f ca="1">IFERROR(IF(AND(OR(WEEKDAY(K$4,2)&gt;5,K$4=Congés),OR(K59="x",K59="S")),K59,IF(L$4=$D59,"x",IF(AND(((L$4-$D59)/VLOOKUP($C59,Opérations[],7,0))=INT(((L$4-$D59)/VLOOKUP($C59,Opérations[],7,0))),$C59&lt;&gt;""),"S",""))),"")</f>
        <v/>
      </c>
      <c r="M59" s="68" t="str">
        <f ca="1">IFERROR(IF(AND(OR(WEEKDAY(L$4,2)&gt;5,L$4=Congés),OR(L59="x",L59="S")),L59,IF(M$4=$D59,"x",IF(AND(((M$4-$D59)/VLOOKUP($C59,Opérations[],7,0))=INT(((M$4-$D59)/VLOOKUP($C59,Opérations[],7,0))),$C59&lt;&gt;""),"S",""))),"")</f>
        <v/>
      </c>
      <c r="N59" s="68" t="str">
        <f ca="1">IFERROR(IF(AND(OR(WEEKDAY(M$4,2)&gt;5,M$4=Congés),OR(M59="x",M59="S")),M59,IF(N$4=$D59,"x",IF(AND(((N$4-$D59)/VLOOKUP($C59,Opérations[],7,0))=INT(((N$4-$D59)/VLOOKUP($C59,Opérations[],7,0))),$C59&lt;&gt;""),"S",""))),"")</f>
        <v/>
      </c>
      <c r="O59" s="68" t="str">
        <f ca="1">IFERROR(IF(AND(OR(WEEKDAY(N$4,2)&gt;5,N$4=Congés),OR(N59="x",N59="S")),N59,IF(O$4=$D59,"x",IF(AND(((O$4-$D59)/VLOOKUP($C59,Opérations[],7,0))=INT(((O$4-$D59)/VLOOKUP($C59,Opérations[],7,0))),$C59&lt;&gt;""),"S",""))),"")</f>
        <v/>
      </c>
      <c r="P59" s="68" t="str">
        <f ca="1">IFERROR(IF(AND(OR(WEEKDAY(O$4,2)&gt;5,O$4=Congés),OR(O59="x",O59="S")),O59,IF(P$4=$D59,"x",IF(AND(((P$4-$D59)/VLOOKUP($C59,Opérations[],7,0))=INT(((P$4-$D59)/VLOOKUP($C59,Opérations[],7,0))),$C59&lt;&gt;""),"S",""))),"")</f>
        <v/>
      </c>
      <c r="Q59" s="68" t="str">
        <f ca="1">IFERROR(IF(AND(OR(WEEKDAY(P$4,2)&gt;5,P$4=Congés),OR(P59="x",P59="S")),P59,IF(Q$4=$D59,"x",IF(AND(((Q$4-$D59)/VLOOKUP($C59,Opérations[],7,0))=INT(((Q$4-$D59)/VLOOKUP($C59,Opérations[],7,0))),$C59&lt;&gt;""),"S",""))),"")</f>
        <v/>
      </c>
      <c r="R59" s="68" t="str">
        <f ca="1">IFERROR(IF(AND(OR(WEEKDAY(Q$4,2)&gt;5,Q$4=Congés),OR(Q59="x",Q59="S")),Q59,IF(R$4=$D59,"x",IF(AND(((R$4-$D59)/VLOOKUP($C59,Opérations[],7,0))=INT(((R$4-$D59)/VLOOKUP($C59,Opérations[],7,0))),$C59&lt;&gt;""),"S",""))),"")</f>
        <v/>
      </c>
      <c r="S59" s="68" t="str">
        <f ca="1">IFERROR(IF(AND(OR(WEEKDAY(R$4,2)&gt;5,R$4=Congés),OR(R59="x",R59="S")),R59,IF(S$4=$D59,"x",IF(AND(((S$4-$D59)/VLOOKUP($C59,Opérations[],7,0))=INT(((S$4-$D59)/VLOOKUP($C59,Opérations[],7,0))),$C59&lt;&gt;""),"S",""))),"")</f>
        <v/>
      </c>
      <c r="T59" s="68" t="str">
        <f ca="1">IFERROR(IF(AND(OR(WEEKDAY(S$4,2)&gt;5,S$4=Congés),OR(S59="x",S59="S")),S59,IF(T$4=$D59,"x",IF(AND(((T$4-$D59)/VLOOKUP($C59,Opérations[],7,0))=INT(((T$4-$D59)/VLOOKUP($C59,Opérations[],7,0))),$C59&lt;&gt;""),"S",""))),"")</f>
        <v/>
      </c>
      <c r="U59" s="68" t="str">
        <f ca="1">IFERROR(IF(AND(OR(WEEKDAY(T$4,2)&gt;5,T$4=Congés),OR(T59="x",T59="S")),T59,IF(U$4=$D59,"x",IF(AND(((U$4-$D59)/VLOOKUP($C59,Opérations[],7,0))=INT(((U$4-$D59)/VLOOKUP($C59,Opérations[],7,0))),$C59&lt;&gt;""),"S",""))),"")</f>
        <v/>
      </c>
      <c r="V59" s="68" t="str">
        <f ca="1">IFERROR(IF(AND(OR(WEEKDAY(U$4,2)&gt;5,U$4=Congés),OR(U59="x",U59="S")),U59,IF(V$4=$D59,"x",IF(AND(((V$4-$D59)/VLOOKUP($C59,Opérations[],7,0))=INT(((V$4-$D59)/VLOOKUP($C59,Opérations[],7,0))),$C59&lt;&gt;""),"S",""))),"")</f>
        <v/>
      </c>
      <c r="W59" s="68" t="str">
        <f ca="1">IFERROR(IF(AND(OR(WEEKDAY(V$4,2)&gt;5,V$4=Congés),OR(V59="x",V59="S")),V59,IF(W$4=$D59,"x",IF(AND(((W$4-$D59)/VLOOKUP($C59,Opérations[],7,0))=INT(((W$4-$D59)/VLOOKUP($C59,Opérations[],7,0))),$C59&lt;&gt;""),"S",""))),"")</f>
        <v/>
      </c>
      <c r="X59" s="68" t="str">
        <f ca="1">IFERROR(IF(AND(OR(WEEKDAY(W$4,2)&gt;5,W$4=Congés),OR(W59="x",W59="S")),W59,IF(X$4=$D59,"x",IF(AND(((X$4-$D59)/VLOOKUP($C59,Opérations[],7,0))=INT(((X$4-$D59)/VLOOKUP($C59,Opérations[],7,0))),$C59&lt;&gt;""),"S",""))),"")</f>
        <v/>
      </c>
      <c r="Y59" s="68" t="str">
        <f ca="1">IFERROR(IF(AND(OR(WEEKDAY(X$4,2)&gt;5,X$4=Congés),OR(X59="x",X59="S")),X59,IF(Y$4=$D59,"x",IF(AND(((Y$4-$D59)/VLOOKUP($C59,Opérations[],7,0))=INT(((Y$4-$D59)/VLOOKUP($C59,Opérations[],7,0))),$C59&lt;&gt;""),"S",""))),"")</f>
        <v/>
      </c>
      <c r="Z59" s="68" t="str">
        <f ca="1">IFERROR(IF(AND(OR(WEEKDAY(Y$4,2)&gt;5,Y$4=Congés),OR(Y59="x",Y59="S")),Y59,IF(Z$4=$D59,"x",IF(AND(((Z$4-$D59)/VLOOKUP($C59,Opérations[],7,0))=INT(((Z$4-$D59)/VLOOKUP($C59,Opérations[],7,0))),$C59&lt;&gt;""),"S",""))),"")</f>
        <v/>
      </c>
      <c r="AA59" s="68" t="str">
        <f ca="1">IFERROR(IF(AND(OR(WEEKDAY(Z$4,2)&gt;5,Z$4=Congés),OR(Z59="x",Z59="S")),Z59,IF(AA$4=$D59,"x",IF(AND(((AA$4-$D59)/VLOOKUP($C59,Opérations[],7,0))=INT(((AA$4-$D59)/VLOOKUP($C59,Opérations[],7,0))),$C59&lt;&gt;""),"S",""))),"")</f>
        <v/>
      </c>
      <c r="AB59" s="68" t="str">
        <f ca="1">IFERROR(IF(AND(OR(WEEKDAY(AA$4,2)&gt;5,AA$4=Congés),OR(AA59="x",AA59="S")),AA59,IF(AB$4=$D59,"x",IF(AND(((AB$4-$D59)/VLOOKUP($C59,Opérations[],7,0))=INT(((AB$4-$D59)/VLOOKUP($C59,Opérations[],7,0))),$C59&lt;&gt;""),"S",""))),"")</f>
        <v/>
      </c>
      <c r="AC59" s="68" t="str">
        <f ca="1">IFERROR(IF(AND(OR(WEEKDAY(AB$4,2)&gt;5,AB$4=Congés),OR(AB59="x",AB59="S")),AB59,IF(AC$4=$D59,"x",IF(AND(((AC$4-$D59)/VLOOKUP($C59,Opérations[],7,0))=INT(((AC$4-$D59)/VLOOKUP($C59,Opérations[],7,0))),$C59&lt;&gt;""),"S",""))),"")</f>
        <v/>
      </c>
      <c r="AD59" s="68" t="str">
        <f ca="1">IFERROR(IF(AND(OR(WEEKDAY(AC$4,2)&gt;5,AC$4=Congés),OR(AC59="x",AC59="S")),AC59,IF(AD$4=$D59,"x",IF(AND(((AD$4-$D59)/VLOOKUP($C59,Opérations[],7,0))=INT(((AD$4-$D59)/VLOOKUP($C59,Opérations[],7,0))),$C59&lt;&gt;""),"S",""))),"")</f>
        <v/>
      </c>
      <c r="AE59" s="68" t="str">
        <f ca="1">IFERROR(IF(AND(OR(WEEKDAY(AD$4,2)&gt;5,AD$4=Congés),OR(AD59="x",AD59="S")),AD59,IF(AE$4=$D59,"x",IF(AND(((AE$4-$D59)/VLOOKUP($C59,Opérations[],7,0))=INT(((AE$4-$D59)/VLOOKUP($C59,Opérations[],7,0))),$C59&lt;&gt;""),"S",""))),"")</f>
        <v/>
      </c>
      <c r="AF59" s="68" t="str">
        <f ca="1">IFERROR(IF(AND(OR(WEEKDAY(AE$4,2)&gt;5,AE$4=Congés),OR(AE59="x",AE59="S")),AE59,IF(AF$4=$D59,"x",IF(AND(((AF$4-$D59)/VLOOKUP($C59,Opérations[],7,0))=INT(((AF$4-$D59)/VLOOKUP($C59,Opérations[],7,0))),$C59&lt;&gt;""),"S",""))),"")</f>
        <v/>
      </c>
      <c r="AG59" s="68" t="str">
        <f ca="1">IFERROR(IF(AND(OR(WEEKDAY(AF$4,2)&gt;5,AF$4=Congés),OR(AF59="x",AF59="S")),AF59,IF(AG$4=$D59,"x",IF(AND(((AG$4-$D59)/VLOOKUP($C59,Opérations[],7,0))=INT(((AG$4-$D59)/VLOOKUP($C59,Opérations[],7,0))),$C59&lt;&gt;""),"S",""))),"")</f>
        <v/>
      </c>
      <c r="AH59" s="68" t="str">
        <f ca="1">IFERROR(IF(AND(OR(WEEKDAY(AG$4,2)&gt;5,AG$4=Congés),OR(AG59="x",AG59="S")),AG59,IF(AH$4=$D59,"x",IF(AND(((AH$4-$D59)/VLOOKUP($C59,Opérations[],7,0))=INT(((AH$4-$D59)/VLOOKUP($C59,Opérations[],7,0))),$C59&lt;&gt;""),"S",""))),"")</f>
        <v/>
      </c>
      <c r="AI59" s="68" t="str">
        <f ca="1">IFERROR(IF(AND(OR(WEEKDAY(AH$4,2)&gt;5,AH$4=Congés),OR(AH59="x",AH59="S")),AH59,IF(AI$4=$D59,"x",IF(AND(((AI$4-$D59)/VLOOKUP($C59,Opérations[],7,0))=INT(((AI$4-$D59)/VLOOKUP($C59,Opérations[],7,0))),$C59&lt;&gt;""),"S",""))),"")</f>
        <v/>
      </c>
      <c r="AJ59" s="68" t="str">
        <f ca="1">IFERROR(IF(AND(OR(WEEKDAY(AI$4,2)&gt;5,AI$4=Congés),OR(AI59="x",AI59="S")),AI59,IF(AJ$4=$D59,"x",IF(AND(((AJ$4-$D59)/VLOOKUP($C59,Opérations[],7,0))=INT(((AJ$4-$D59)/VLOOKUP($C59,Opérations[],7,0))),$C59&lt;&gt;""),"S",""))),"")</f>
        <v/>
      </c>
      <c r="AK59" s="68" t="str">
        <f ca="1">IFERROR(IF(AND(OR(WEEKDAY(AJ$4,2)&gt;5,AJ$4=Congés),OR(AJ59="x",AJ59="S")),AJ59,IF(AK$4=$D59,"x",IF(AND(((AK$4-$D59)/VLOOKUP($C59,Opérations[],7,0))=INT(((AK$4-$D59)/VLOOKUP($C59,Opérations[],7,0))),$C59&lt;&gt;""),"S",""))),"")</f>
        <v/>
      </c>
      <c r="AL59" s="68" t="str">
        <f ca="1">IFERROR(IF(AND(OR(WEEKDAY(AK$4,2)&gt;5,AK$4=Congés),OR(AK59="x",AK59="S")),AK59,IF(AL$4=$D59,"x",IF(AND(((AL$4-$D59)/VLOOKUP($C59,Opérations[],7,0))=INT(((AL$4-$D59)/VLOOKUP($C59,Opérations[],7,0))),$C59&lt;&gt;""),"S",""))),"")</f>
        <v/>
      </c>
      <c r="AM59" s="68" t="str">
        <f ca="1">IFERROR(IF(AND(OR(WEEKDAY(AL$4,2)&gt;5,AL$4=Congés),OR(AL59="x",AL59="S")),AL59,IF(AM$4=$D59,"x",IF(AND(((AM$4-$D59)/VLOOKUP($C59,Opérations[],7,0))=INT(((AM$4-$D59)/VLOOKUP($C59,Opérations[],7,0))),$C59&lt;&gt;""),"S",""))),"")</f>
        <v/>
      </c>
      <c r="AN59" s="68" t="str">
        <f ca="1">IFERROR(IF(AND(OR(WEEKDAY(AM$4,2)&gt;5,AM$4=Congés),OR(AM59="x",AM59="S")),AM59,IF(AN$4=$D59,"x",IF(AND(((AN$4-$D59)/VLOOKUP($C59,Opérations[],7,0))=INT(((AN$4-$D59)/VLOOKUP($C59,Opérations[],7,0))),$C59&lt;&gt;""),"S",""))),"")</f>
        <v/>
      </c>
      <c r="AO59" s="68" t="str">
        <f ca="1">IFERROR(IF(AND(OR(WEEKDAY(AN$4,2)&gt;5,AN$4=Congés),OR(AN59="x",AN59="S")),AN59,IF(AO$4=$D59,"x",IF(AND(((AO$4-$D59)/VLOOKUP($C59,Opérations[],7,0))=INT(((AO$4-$D59)/VLOOKUP($C59,Opérations[],7,0))),$C59&lt;&gt;""),"S",""))),"")</f>
        <v/>
      </c>
      <c r="AP59" s="68" t="str">
        <f ca="1">IFERROR(IF(AND(OR(WEEKDAY(AO$4,2)&gt;5,AO$4=Congés),OR(AO59="x",AO59="S")),AO59,IF(AP$4=$D59,"x",IF(AND(((AP$4-$D59)/VLOOKUP($C59,Opérations[],7,0))=INT(((AP$4-$D59)/VLOOKUP($C59,Opérations[],7,0))),$C59&lt;&gt;""),"S",""))),"")</f>
        <v/>
      </c>
      <c r="AQ59" s="68" t="str">
        <f ca="1">IFERROR(IF(AND(OR(WEEKDAY(AP$4,2)&gt;5,AP$4=Congés),OR(AP59="x",AP59="S")),AP59,IF(AQ$4=$D59,"x",IF(AND(((AQ$4-$D59)/VLOOKUP($C59,Opérations[],7,0))=INT(((AQ$4-$D59)/VLOOKUP($C59,Opérations[],7,0))),$C59&lt;&gt;""),"S",""))),"")</f>
        <v/>
      </c>
      <c r="AR59" s="68" t="str">
        <f ca="1">IFERROR(IF(AND(OR(WEEKDAY(AQ$4,2)&gt;5,AQ$4=Congés),OR(AQ59="x",AQ59="S")),AQ59,IF(AR$4=$D59,"x",IF(AND(((AR$4-$D59)/VLOOKUP($C59,Opérations[],7,0))=INT(((AR$4-$D59)/VLOOKUP($C59,Opérations[],7,0))),$C59&lt;&gt;""),"S",""))),"")</f>
        <v/>
      </c>
      <c r="AS59" s="68" t="str">
        <f ca="1">IFERROR(IF(AND(OR(WEEKDAY(AR$4,2)&gt;5,AR$4=Congés),OR(AR59="x",AR59="S")),AR59,IF(AS$4=$D59,"x",IF(AND(((AS$4-$D59)/VLOOKUP($C59,Opérations[],7,0))=INT(((AS$4-$D59)/VLOOKUP($C59,Opérations[],7,0))),$C59&lt;&gt;""),"S",""))),"")</f>
        <v/>
      </c>
      <c r="AT59" s="68" t="str">
        <f ca="1">IFERROR(IF(AND(OR(WEEKDAY(AS$4,2)&gt;5,AS$4=Congés),OR(AS59="x",AS59="S")),AS59,IF(AT$4=$D59,"x",IF(AND(((AT$4-$D59)/VLOOKUP($C59,Opérations[],7,0))=INT(((AT$4-$D59)/VLOOKUP($C59,Opérations[],7,0))),$C59&lt;&gt;""),"S",""))),"")</f>
        <v/>
      </c>
      <c r="AU59" s="68" t="str">
        <f ca="1">IFERROR(IF(AND(OR(WEEKDAY(AT$4,2)&gt;5,AT$4=Congés),OR(AT59="x",AT59="S")),AT59,IF(AU$4=$D59,"x",IF(AND(((AU$4-$D59)/VLOOKUP($C59,Opérations[],7,0))=INT(((AU$4-$D59)/VLOOKUP($C59,Opérations[],7,0))),$C59&lt;&gt;""),"S",""))),"")</f>
        <v/>
      </c>
      <c r="AV59" s="68" t="str">
        <f ca="1">IFERROR(IF(AND(OR(WEEKDAY(AU$4,2)&gt;5,AU$4=Congés),OR(AU59="x",AU59="S")),AU59,IF(AV$4=$D59,"x",IF(AND(((AV$4-$D59)/VLOOKUP($C59,Opérations[],7,0))=INT(((AV$4-$D59)/VLOOKUP($C59,Opérations[],7,0))),$C59&lt;&gt;""),"S",""))),"")</f>
        <v/>
      </c>
      <c r="AW59" s="68" t="str">
        <f ca="1">IFERROR(IF(AND(OR(WEEKDAY(AV$4,2)&gt;5,AV$4=Congés),OR(AV59="x",AV59="S")),AV59,IF(AW$4=$D59,"x",IF(AND(((AW$4-$D59)/VLOOKUP($C59,Opérations[],7,0))=INT(((AW$4-$D59)/VLOOKUP($C59,Opérations[],7,0))),$C59&lt;&gt;""),"S",""))),"")</f>
        <v/>
      </c>
      <c r="AX59" s="68" t="str">
        <f ca="1">IFERROR(IF(AND(OR(WEEKDAY(AW$4,2)&gt;5,AW$4=Congés),OR(AW59="x",AW59="S")),AW59,IF(AX$4=$D59,"x",IF(AND(((AX$4-$D59)/VLOOKUP($C59,Opérations[],7,0))=INT(((AX$4-$D59)/VLOOKUP($C59,Opérations[],7,0))),$C59&lt;&gt;""),"S",""))),"")</f>
        <v/>
      </c>
      <c r="AY59" s="68" t="str">
        <f ca="1">IFERROR(IF(AND(OR(WEEKDAY(AX$4,2)&gt;5,AX$4=Congés),OR(AX59="x",AX59="S")),AX59,IF(AY$4=$D59,"x",IF(AND(((AY$4-$D59)/VLOOKUP($C59,Opérations[],7,0))=INT(((AY$4-$D59)/VLOOKUP($C59,Opérations[],7,0))),$C59&lt;&gt;""),"S",""))),"")</f>
        <v/>
      </c>
      <c r="AZ59" s="68" t="str">
        <f ca="1">IFERROR(IF(AND(OR(WEEKDAY(AY$4,2)&gt;5,AY$4=Congés),OR(AY59="x",AY59="S")),AY59,IF(AZ$4=$D59,"x",IF(AND(((AZ$4-$D59)/VLOOKUP($C59,Opérations[],7,0))=INT(((AZ$4-$D59)/VLOOKUP($C59,Opérations[],7,0))),$C59&lt;&gt;""),"S",""))),"")</f>
        <v/>
      </c>
      <c r="BA59" s="68" t="str">
        <f ca="1">IFERROR(IF(AND(OR(WEEKDAY(AZ$4,2)&gt;5,AZ$4=Congés),OR(AZ59="x",AZ59="S")),AZ59,IF(BA$4=$D59,"x",IF(AND(((BA$4-$D59)/VLOOKUP($C59,Opérations[],7,0))=INT(((BA$4-$D59)/VLOOKUP($C59,Opérations[],7,0))),$C59&lt;&gt;""),"S",""))),"")</f>
        <v/>
      </c>
      <c r="BB59" s="68" t="str">
        <f ca="1">IFERROR(IF(AND(OR(WEEKDAY(BA$4,2)&gt;5,BA$4=Congés),OR(BA59="x",BA59="S")),BA59,IF(BB$4=$D59,"x",IF(AND(((BB$4-$D59)/VLOOKUP($C59,Opérations[],7,0))=INT(((BB$4-$D59)/VLOOKUP($C59,Opérations[],7,0))),$C59&lt;&gt;""),"S",""))),"")</f>
        <v/>
      </c>
      <c r="BC59" s="68" t="str">
        <f ca="1">IFERROR(IF(AND(OR(WEEKDAY(BB$4,2)&gt;5,BB$4=Congés),OR(BB59="x",BB59="S")),BB59,IF(BC$4=$D59,"x",IF(AND(((BC$4-$D59)/VLOOKUP($C59,Opérations[],7,0))=INT(((BC$4-$D59)/VLOOKUP($C59,Opérations[],7,0))),$C59&lt;&gt;""),"S",""))),"")</f>
        <v/>
      </c>
      <c r="BD59" s="68" t="str">
        <f ca="1">IFERROR(IF(AND(OR(WEEKDAY(BC$4,2)&gt;5,BC$4=Congés),OR(BC59="x",BC59="S")),BC59,IF(BD$4=$D59,"x",IF(AND(((BD$4-$D59)/VLOOKUP($C59,Opérations[],7,0))=INT(((BD$4-$D59)/VLOOKUP($C59,Opérations[],7,0))),$C59&lt;&gt;""),"S",""))),"")</f>
        <v/>
      </c>
    </row>
    <row r="60" spans="3:56" x14ac:dyDescent="0.25">
      <c r="C60" s="27" t="s">
        <v>70</v>
      </c>
      <c r="D60" s="33">
        <f>IF(ISBLANK(C60),"",VLOOKUP(C60,Opérations[],2,0))</f>
        <v>0</v>
      </c>
      <c r="F60" s="33"/>
      <c r="G60" s="68" t="str">
        <f ca="1">IFERROR(IF(AND(OR(WEEKDAY(F$4,2)&gt;5,F$4=Congés),OR(F60="x",F60="S")),F60,IF(G$4=$D60,"x",IF(AND(((G$4-$D60)/VLOOKUP($C60,Opérations[],7,0))=INT(((G$4-$D60)/VLOOKUP($C60,Opérations[],7,0))),$C60&lt;&gt;""),"S",""))),"")</f>
        <v/>
      </c>
      <c r="H60" s="68" t="str">
        <f ca="1">IFERROR(IF(AND(OR(WEEKDAY(G$4,2)&gt;5,G$4=Congés),OR(G60="x",G60="S")),G60,IF(H$4=$D60,"x",IF(AND(((H$4-$D60)/VLOOKUP($C60,Opérations[],7,0))=INT(((H$4-$D60)/VLOOKUP($C60,Opérations[],7,0))),$C60&lt;&gt;""),"S",""))),"")</f>
        <v/>
      </c>
      <c r="I60" s="68" t="str">
        <f ca="1">IFERROR(IF(AND(OR(WEEKDAY(H$4,2)&gt;5,H$4=Congés),OR(H60="x",H60="S")),H60,IF(I$4=$D60,"x",IF(AND(((I$4-$D60)/VLOOKUP($C60,Opérations[],7,0))=INT(((I$4-$D60)/VLOOKUP($C60,Opérations[],7,0))),$C60&lt;&gt;""),"S",""))),"")</f>
        <v/>
      </c>
      <c r="J60" s="68" t="str">
        <f ca="1">IFERROR(IF(AND(OR(WEEKDAY(I$4,2)&gt;5,I$4=Congés),OR(I60="x",I60="S")),I60,IF(J$4=$D60,"x",IF(AND(((J$4-$D60)/VLOOKUP($C60,Opérations[],7,0))=INT(((J$4-$D60)/VLOOKUP($C60,Opérations[],7,0))),$C60&lt;&gt;""),"S",""))),"")</f>
        <v/>
      </c>
      <c r="K60" s="68" t="str">
        <f ca="1">IFERROR(IF(AND(OR(WEEKDAY(J$4,2)&gt;5,J$4=Congés),OR(J60="x",J60="S")),J60,IF(K$4=$D60,"x",IF(AND(((K$4-$D60)/VLOOKUP($C60,Opérations[],7,0))=INT(((K$4-$D60)/VLOOKUP($C60,Opérations[],7,0))),$C60&lt;&gt;""),"S",""))),"")</f>
        <v/>
      </c>
      <c r="L60" s="68" t="str">
        <f ca="1">IFERROR(IF(AND(OR(WEEKDAY(K$4,2)&gt;5,K$4=Congés),OR(K60="x",K60="S")),K60,IF(L$4=$D60,"x",IF(AND(((L$4-$D60)/VLOOKUP($C60,Opérations[],7,0))=INT(((L$4-$D60)/VLOOKUP($C60,Opérations[],7,0))),$C60&lt;&gt;""),"S",""))),"")</f>
        <v/>
      </c>
      <c r="M60" s="68" t="str">
        <f ca="1">IFERROR(IF(AND(OR(WEEKDAY(L$4,2)&gt;5,L$4=Congés),OR(L60="x",L60="S")),L60,IF(M$4=$D60,"x",IF(AND(((M$4-$D60)/VLOOKUP($C60,Opérations[],7,0))=INT(((M$4-$D60)/VLOOKUP($C60,Opérations[],7,0))),$C60&lt;&gt;""),"S",""))),"")</f>
        <v/>
      </c>
      <c r="N60" s="68" t="str">
        <f ca="1">IFERROR(IF(AND(OR(WEEKDAY(M$4,2)&gt;5,M$4=Congés),OR(M60="x",M60="S")),M60,IF(N$4=$D60,"x",IF(AND(((N$4-$D60)/VLOOKUP($C60,Opérations[],7,0))=INT(((N$4-$D60)/VLOOKUP($C60,Opérations[],7,0))),$C60&lt;&gt;""),"S",""))),"")</f>
        <v/>
      </c>
      <c r="O60" s="68" t="str">
        <f ca="1">IFERROR(IF(AND(OR(WEEKDAY(N$4,2)&gt;5,N$4=Congés),OR(N60="x",N60="S")),N60,IF(O$4=$D60,"x",IF(AND(((O$4-$D60)/VLOOKUP($C60,Opérations[],7,0))=INT(((O$4-$D60)/VLOOKUP($C60,Opérations[],7,0))),$C60&lt;&gt;""),"S",""))),"")</f>
        <v/>
      </c>
      <c r="P60" s="68" t="str">
        <f ca="1">IFERROR(IF(AND(OR(WEEKDAY(O$4,2)&gt;5,O$4=Congés),OR(O60="x",O60="S")),O60,IF(P$4=$D60,"x",IF(AND(((P$4-$D60)/VLOOKUP($C60,Opérations[],7,0))=INT(((P$4-$D60)/VLOOKUP($C60,Opérations[],7,0))),$C60&lt;&gt;""),"S",""))),"")</f>
        <v/>
      </c>
      <c r="Q60" s="68" t="str">
        <f ca="1">IFERROR(IF(AND(OR(WEEKDAY(P$4,2)&gt;5,P$4=Congés),OR(P60="x",P60="S")),P60,IF(Q$4=$D60,"x",IF(AND(((Q$4-$D60)/VLOOKUP($C60,Opérations[],7,0))=INT(((Q$4-$D60)/VLOOKUP($C60,Opérations[],7,0))),$C60&lt;&gt;""),"S",""))),"")</f>
        <v/>
      </c>
      <c r="R60" s="68" t="str">
        <f ca="1">IFERROR(IF(AND(OR(WEEKDAY(Q$4,2)&gt;5,Q$4=Congés),OR(Q60="x",Q60="S")),Q60,IF(R$4=$D60,"x",IF(AND(((R$4-$D60)/VLOOKUP($C60,Opérations[],7,0))=INT(((R$4-$D60)/VLOOKUP($C60,Opérations[],7,0))),$C60&lt;&gt;""),"S",""))),"")</f>
        <v/>
      </c>
      <c r="S60" s="68" t="str">
        <f ca="1">IFERROR(IF(AND(OR(WEEKDAY(R$4,2)&gt;5,R$4=Congés),OR(R60="x",R60="S")),R60,IF(S$4=$D60,"x",IF(AND(((S$4-$D60)/VLOOKUP($C60,Opérations[],7,0))=INT(((S$4-$D60)/VLOOKUP($C60,Opérations[],7,0))),$C60&lt;&gt;""),"S",""))),"")</f>
        <v/>
      </c>
      <c r="T60" s="68" t="str">
        <f ca="1">IFERROR(IF(AND(OR(WEEKDAY(S$4,2)&gt;5,S$4=Congés),OR(S60="x",S60="S")),S60,IF(T$4=$D60,"x",IF(AND(((T$4-$D60)/VLOOKUP($C60,Opérations[],7,0))=INT(((T$4-$D60)/VLOOKUP($C60,Opérations[],7,0))),$C60&lt;&gt;""),"S",""))),"")</f>
        <v/>
      </c>
      <c r="U60" s="68" t="str">
        <f ca="1">IFERROR(IF(AND(OR(WEEKDAY(T$4,2)&gt;5,T$4=Congés),OR(T60="x",T60="S")),T60,IF(U$4=$D60,"x",IF(AND(((U$4-$D60)/VLOOKUP($C60,Opérations[],7,0))=INT(((U$4-$D60)/VLOOKUP($C60,Opérations[],7,0))),$C60&lt;&gt;""),"S",""))),"")</f>
        <v/>
      </c>
      <c r="V60" s="68" t="str">
        <f ca="1">IFERROR(IF(AND(OR(WEEKDAY(U$4,2)&gt;5,U$4=Congés),OR(U60="x",U60="S")),U60,IF(V$4=$D60,"x",IF(AND(((V$4-$D60)/VLOOKUP($C60,Opérations[],7,0))=INT(((V$4-$D60)/VLOOKUP($C60,Opérations[],7,0))),$C60&lt;&gt;""),"S",""))),"")</f>
        <v/>
      </c>
      <c r="W60" s="68" t="str">
        <f ca="1">IFERROR(IF(AND(OR(WEEKDAY(V$4,2)&gt;5,V$4=Congés),OR(V60="x",V60="S")),V60,IF(W$4=$D60,"x",IF(AND(((W$4-$D60)/VLOOKUP($C60,Opérations[],7,0))=INT(((W$4-$D60)/VLOOKUP($C60,Opérations[],7,0))),$C60&lt;&gt;""),"S",""))),"")</f>
        <v/>
      </c>
      <c r="X60" s="68" t="str">
        <f ca="1">IFERROR(IF(AND(OR(WEEKDAY(W$4,2)&gt;5,W$4=Congés),OR(W60="x",W60="S")),W60,IF(X$4=$D60,"x",IF(AND(((X$4-$D60)/VLOOKUP($C60,Opérations[],7,0))=INT(((X$4-$D60)/VLOOKUP($C60,Opérations[],7,0))),$C60&lt;&gt;""),"S",""))),"")</f>
        <v/>
      </c>
      <c r="Y60" s="68" t="str">
        <f ca="1">IFERROR(IF(AND(OR(WEEKDAY(X$4,2)&gt;5,X$4=Congés),OR(X60="x",X60="S")),X60,IF(Y$4=$D60,"x",IF(AND(((Y$4-$D60)/VLOOKUP($C60,Opérations[],7,0))=INT(((Y$4-$D60)/VLOOKUP($C60,Opérations[],7,0))),$C60&lt;&gt;""),"S",""))),"")</f>
        <v/>
      </c>
      <c r="Z60" s="68" t="str">
        <f ca="1">IFERROR(IF(AND(OR(WEEKDAY(Y$4,2)&gt;5,Y$4=Congés),OR(Y60="x",Y60="S")),Y60,IF(Z$4=$D60,"x",IF(AND(((Z$4-$D60)/VLOOKUP($C60,Opérations[],7,0))=INT(((Z$4-$D60)/VLOOKUP($C60,Opérations[],7,0))),$C60&lt;&gt;""),"S",""))),"")</f>
        <v/>
      </c>
      <c r="AA60" s="68" t="str">
        <f ca="1">IFERROR(IF(AND(OR(WEEKDAY(Z$4,2)&gt;5,Z$4=Congés),OR(Z60="x",Z60="S")),Z60,IF(AA$4=$D60,"x",IF(AND(((AA$4-$D60)/VLOOKUP($C60,Opérations[],7,0))=INT(((AA$4-$D60)/VLOOKUP($C60,Opérations[],7,0))),$C60&lt;&gt;""),"S",""))),"")</f>
        <v/>
      </c>
      <c r="AB60" s="68" t="str">
        <f ca="1">IFERROR(IF(AND(OR(WEEKDAY(AA$4,2)&gt;5,AA$4=Congés),OR(AA60="x",AA60="S")),AA60,IF(AB$4=$D60,"x",IF(AND(((AB$4-$D60)/VLOOKUP($C60,Opérations[],7,0))=INT(((AB$4-$D60)/VLOOKUP($C60,Opérations[],7,0))),$C60&lt;&gt;""),"S",""))),"")</f>
        <v/>
      </c>
      <c r="AC60" s="68" t="str">
        <f ca="1">IFERROR(IF(AND(OR(WEEKDAY(AB$4,2)&gt;5,AB$4=Congés),OR(AB60="x",AB60="S")),AB60,IF(AC$4=$D60,"x",IF(AND(((AC$4-$D60)/VLOOKUP($C60,Opérations[],7,0))=INT(((AC$4-$D60)/VLOOKUP($C60,Opérations[],7,0))),$C60&lt;&gt;""),"S",""))),"")</f>
        <v/>
      </c>
      <c r="AD60" s="68" t="str">
        <f ca="1">IFERROR(IF(AND(OR(WEEKDAY(AC$4,2)&gt;5,AC$4=Congés),OR(AC60="x",AC60="S")),AC60,IF(AD$4=$D60,"x",IF(AND(((AD$4-$D60)/VLOOKUP($C60,Opérations[],7,0))=INT(((AD$4-$D60)/VLOOKUP($C60,Opérations[],7,0))),$C60&lt;&gt;""),"S",""))),"")</f>
        <v/>
      </c>
      <c r="AE60" s="68" t="str">
        <f ca="1">IFERROR(IF(AND(OR(WEEKDAY(AD$4,2)&gt;5,AD$4=Congés),OR(AD60="x",AD60="S")),AD60,IF(AE$4=$D60,"x",IF(AND(((AE$4-$D60)/VLOOKUP($C60,Opérations[],7,0))=INT(((AE$4-$D60)/VLOOKUP($C60,Opérations[],7,0))),$C60&lt;&gt;""),"S",""))),"")</f>
        <v/>
      </c>
      <c r="AF60" s="68" t="str">
        <f ca="1">IFERROR(IF(AND(OR(WEEKDAY(AE$4,2)&gt;5,AE$4=Congés),OR(AE60="x",AE60="S")),AE60,IF(AF$4=$D60,"x",IF(AND(((AF$4-$D60)/VLOOKUP($C60,Opérations[],7,0))=INT(((AF$4-$D60)/VLOOKUP($C60,Opérations[],7,0))),$C60&lt;&gt;""),"S",""))),"")</f>
        <v/>
      </c>
      <c r="AG60" s="68" t="str">
        <f ca="1">IFERROR(IF(AND(OR(WEEKDAY(AF$4,2)&gt;5,AF$4=Congés),OR(AF60="x",AF60="S")),AF60,IF(AG$4=$D60,"x",IF(AND(((AG$4-$D60)/VLOOKUP($C60,Opérations[],7,0))=INT(((AG$4-$D60)/VLOOKUP($C60,Opérations[],7,0))),$C60&lt;&gt;""),"S",""))),"")</f>
        <v/>
      </c>
      <c r="AH60" s="68" t="str">
        <f ca="1">IFERROR(IF(AND(OR(WEEKDAY(AG$4,2)&gt;5,AG$4=Congés),OR(AG60="x",AG60="S")),AG60,IF(AH$4=$D60,"x",IF(AND(((AH$4-$D60)/VLOOKUP($C60,Opérations[],7,0))=INT(((AH$4-$D60)/VLOOKUP($C60,Opérations[],7,0))),$C60&lt;&gt;""),"S",""))),"")</f>
        <v/>
      </c>
      <c r="AI60" s="68" t="str">
        <f ca="1">IFERROR(IF(AND(OR(WEEKDAY(AH$4,2)&gt;5,AH$4=Congés),OR(AH60="x",AH60="S")),AH60,IF(AI$4=$D60,"x",IF(AND(((AI$4-$D60)/VLOOKUP($C60,Opérations[],7,0))=INT(((AI$4-$D60)/VLOOKUP($C60,Opérations[],7,0))),$C60&lt;&gt;""),"S",""))),"")</f>
        <v/>
      </c>
      <c r="AJ60" s="68" t="str">
        <f ca="1">IFERROR(IF(AND(OR(WEEKDAY(AI$4,2)&gt;5,AI$4=Congés),OR(AI60="x",AI60="S")),AI60,IF(AJ$4=$D60,"x",IF(AND(((AJ$4-$D60)/VLOOKUP($C60,Opérations[],7,0))=INT(((AJ$4-$D60)/VLOOKUP($C60,Opérations[],7,0))),$C60&lt;&gt;""),"S",""))),"")</f>
        <v/>
      </c>
      <c r="AK60" s="68" t="str">
        <f ca="1">IFERROR(IF(AND(OR(WEEKDAY(AJ$4,2)&gt;5,AJ$4=Congés),OR(AJ60="x",AJ60="S")),AJ60,IF(AK$4=$D60,"x",IF(AND(((AK$4-$D60)/VLOOKUP($C60,Opérations[],7,0))=INT(((AK$4-$D60)/VLOOKUP($C60,Opérations[],7,0))),$C60&lt;&gt;""),"S",""))),"")</f>
        <v/>
      </c>
      <c r="AL60" s="68" t="str">
        <f ca="1">IFERROR(IF(AND(OR(WEEKDAY(AK$4,2)&gt;5,AK$4=Congés),OR(AK60="x",AK60="S")),AK60,IF(AL$4=$D60,"x",IF(AND(((AL$4-$D60)/VLOOKUP($C60,Opérations[],7,0))=INT(((AL$4-$D60)/VLOOKUP($C60,Opérations[],7,0))),$C60&lt;&gt;""),"S",""))),"")</f>
        <v/>
      </c>
      <c r="AM60" s="68" t="str">
        <f ca="1">IFERROR(IF(AND(OR(WEEKDAY(AL$4,2)&gt;5,AL$4=Congés),OR(AL60="x",AL60="S")),AL60,IF(AM$4=$D60,"x",IF(AND(((AM$4-$D60)/VLOOKUP($C60,Opérations[],7,0))=INT(((AM$4-$D60)/VLOOKUP($C60,Opérations[],7,0))),$C60&lt;&gt;""),"S",""))),"")</f>
        <v/>
      </c>
      <c r="AN60" s="68" t="str">
        <f ca="1">IFERROR(IF(AND(OR(WEEKDAY(AM$4,2)&gt;5,AM$4=Congés),OR(AM60="x",AM60="S")),AM60,IF(AN$4=$D60,"x",IF(AND(((AN$4-$D60)/VLOOKUP($C60,Opérations[],7,0))=INT(((AN$4-$D60)/VLOOKUP($C60,Opérations[],7,0))),$C60&lt;&gt;""),"S",""))),"")</f>
        <v/>
      </c>
      <c r="AO60" s="68" t="str">
        <f ca="1">IFERROR(IF(AND(OR(WEEKDAY(AN$4,2)&gt;5,AN$4=Congés),OR(AN60="x",AN60="S")),AN60,IF(AO$4=$D60,"x",IF(AND(((AO$4-$D60)/VLOOKUP($C60,Opérations[],7,0))=INT(((AO$4-$D60)/VLOOKUP($C60,Opérations[],7,0))),$C60&lt;&gt;""),"S",""))),"")</f>
        <v/>
      </c>
      <c r="AP60" s="68" t="str">
        <f ca="1">IFERROR(IF(AND(OR(WEEKDAY(AO$4,2)&gt;5,AO$4=Congés),OR(AO60="x",AO60="S")),AO60,IF(AP$4=$D60,"x",IF(AND(((AP$4-$D60)/VLOOKUP($C60,Opérations[],7,0))=INT(((AP$4-$D60)/VLOOKUP($C60,Opérations[],7,0))),$C60&lt;&gt;""),"S",""))),"")</f>
        <v/>
      </c>
      <c r="AQ60" s="68" t="str">
        <f ca="1">IFERROR(IF(AND(OR(WEEKDAY(AP$4,2)&gt;5,AP$4=Congés),OR(AP60="x",AP60="S")),AP60,IF(AQ$4=$D60,"x",IF(AND(((AQ$4-$D60)/VLOOKUP($C60,Opérations[],7,0))=INT(((AQ$4-$D60)/VLOOKUP($C60,Opérations[],7,0))),$C60&lt;&gt;""),"S",""))),"")</f>
        <v/>
      </c>
      <c r="AR60" s="68" t="str">
        <f ca="1">IFERROR(IF(AND(OR(WEEKDAY(AQ$4,2)&gt;5,AQ$4=Congés),OR(AQ60="x",AQ60="S")),AQ60,IF(AR$4=$D60,"x",IF(AND(((AR$4-$D60)/VLOOKUP($C60,Opérations[],7,0))=INT(((AR$4-$D60)/VLOOKUP($C60,Opérations[],7,0))),$C60&lt;&gt;""),"S",""))),"")</f>
        <v/>
      </c>
      <c r="AS60" s="68" t="str">
        <f ca="1">IFERROR(IF(AND(OR(WEEKDAY(AR$4,2)&gt;5,AR$4=Congés),OR(AR60="x",AR60="S")),AR60,IF(AS$4=$D60,"x",IF(AND(((AS$4-$D60)/VLOOKUP($C60,Opérations[],7,0))=INT(((AS$4-$D60)/VLOOKUP($C60,Opérations[],7,0))),$C60&lt;&gt;""),"S",""))),"")</f>
        <v/>
      </c>
      <c r="AT60" s="68" t="str">
        <f ca="1">IFERROR(IF(AND(OR(WEEKDAY(AS$4,2)&gt;5,AS$4=Congés),OR(AS60="x",AS60="S")),AS60,IF(AT$4=$D60,"x",IF(AND(((AT$4-$D60)/VLOOKUP($C60,Opérations[],7,0))=INT(((AT$4-$D60)/VLOOKUP($C60,Opérations[],7,0))),$C60&lt;&gt;""),"S",""))),"")</f>
        <v/>
      </c>
      <c r="AU60" s="68" t="str">
        <f ca="1">IFERROR(IF(AND(OR(WEEKDAY(AT$4,2)&gt;5,AT$4=Congés),OR(AT60="x",AT60="S")),AT60,IF(AU$4=$D60,"x",IF(AND(((AU$4-$D60)/VLOOKUP($C60,Opérations[],7,0))=INT(((AU$4-$D60)/VLOOKUP($C60,Opérations[],7,0))),$C60&lt;&gt;""),"S",""))),"")</f>
        <v/>
      </c>
      <c r="AV60" s="68" t="str">
        <f ca="1">IFERROR(IF(AND(OR(WEEKDAY(AU$4,2)&gt;5,AU$4=Congés),OR(AU60="x",AU60="S")),AU60,IF(AV$4=$D60,"x",IF(AND(((AV$4-$D60)/VLOOKUP($C60,Opérations[],7,0))=INT(((AV$4-$D60)/VLOOKUP($C60,Opérations[],7,0))),$C60&lt;&gt;""),"S",""))),"")</f>
        <v/>
      </c>
      <c r="AW60" s="68" t="str">
        <f ca="1">IFERROR(IF(AND(OR(WEEKDAY(AV$4,2)&gt;5,AV$4=Congés),OR(AV60="x",AV60="S")),AV60,IF(AW$4=$D60,"x",IF(AND(((AW$4-$D60)/VLOOKUP($C60,Opérations[],7,0))=INT(((AW$4-$D60)/VLOOKUP($C60,Opérations[],7,0))),$C60&lt;&gt;""),"S",""))),"")</f>
        <v/>
      </c>
      <c r="AX60" s="68" t="str">
        <f ca="1">IFERROR(IF(AND(OR(WEEKDAY(AW$4,2)&gt;5,AW$4=Congés),OR(AW60="x",AW60="S")),AW60,IF(AX$4=$D60,"x",IF(AND(((AX$4-$D60)/VLOOKUP($C60,Opérations[],7,0))=INT(((AX$4-$D60)/VLOOKUP($C60,Opérations[],7,0))),$C60&lt;&gt;""),"S",""))),"")</f>
        <v/>
      </c>
      <c r="AY60" s="68" t="str">
        <f ca="1">IFERROR(IF(AND(OR(WEEKDAY(AX$4,2)&gt;5,AX$4=Congés),OR(AX60="x",AX60="S")),AX60,IF(AY$4=$D60,"x",IF(AND(((AY$4-$D60)/VLOOKUP($C60,Opérations[],7,0))=INT(((AY$4-$D60)/VLOOKUP($C60,Opérations[],7,0))),$C60&lt;&gt;""),"S",""))),"")</f>
        <v/>
      </c>
      <c r="AZ60" s="68" t="str">
        <f ca="1">IFERROR(IF(AND(OR(WEEKDAY(AY$4,2)&gt;5,AY$4=Congés),OR(AY60="x",AY60="S")),AY60,IF(AZ$4=$D60,"x",IF(AND(((AZ$4-$D60)/VLOOKUP($C60,Opérations[],7,0))=INT(((AZ$4-$D60)/VLOOKUP($C60,Opérations[],7,0))),$C60&lt;&gt;""),"S",""))),"")</f>
        <v/>
      </c>
      <c r="BA60" s="68" t="str">
        <f ca="1">IFERROR(IF(AND(OR(WEEKDAY(AZ$4,2)&gt;5,AZ$4=Congés),OR(AZ60="x",AZ60="S")),AZ60,IF(BA$4=$D60,"x",IF(AND(((BA$4-$D60)/VLOOKUP($C60,Opérations[],7,0))=INT(((BA$4-$D60)/VLOOKUP($C60,Opérations[],7,0))),$C60&lt;&gt;""),"S",""))),"")</f>
        <v/>
      </c>
      <c r="BB60" s="68" t="str">
        <f ca="1">IFERROR(IF(AND(OR(WEEKDAY(BA$4,2)&gt;5,BA$4=Congés),OR(BA60="x",BA60="S")),BA60,IF(BB$4=$D60,"x",IF(AND(((BB$4-$D60)/VLOOKUP($C60,Opérations[],7,0))=INT(((BB$4-$D60)/VLOOKUP($C60,Opérations[],7,0))),$C60&lt;&gt;""),"S",""))),"")</f>
        <v/>
      </c>
      <c r="BC60" s="68" t="str">
        <f ca="1">IFERROR(IF(AND(OR(WEEKDAY(BB$4,2)&gt;5,BB$4=Congés),OR(BB60="x",BB60="S")),BB60,IF(BC$4=$D60,"x",IF(AND(((BC$4-$D60)/VLOOKUP($C60,Opérations[],7,0))=INT(((BC$4-$D60)/VLOOKUP($C60,Opérations[],7,0))),$C60&lt;&gt;""),"S",""))),"")</f>
        <v/>
      </c>
      <c r="BD60" s="68" t="str">
        <f ca="1">IFERROR(IF(AND(OR(WEEKDAY(BC$4,2)&gt;5,BC$4=Congés),OR(BC60="x",BC60="S")),BC60,IF(BD$4=$D60,"x",IF(AND(((BD$4-$D60)/VLOOKUP($C60,Opérations[],7,0))=INT(((BD$4-$D60)/VLOOKUP($C60,Opérations[],7,0))),$C60&lt;&gt;""),"S",""))),"")</f>
        <v/>
      </c>
    </row>
    <row r="61" spans="3:56" x14ac:dyDescent="0.25">
      <c r="C61" s="59" t="s">
        <v>71</v>
      </c>
      <c r="D61" s="33">
        <f>IF(ISBLANK(C61),"",VLOOKUP(C61,Opérations[],2,0))</f>
        <v>0</v>
      </c>
      <c r="F61" s="33"/>
      <c r="G61" s="68" t="str">
        <f ca="1">IFERROR(IF(AND(OR(WEEKDAY(F$4,2)&gt;5,F$4=Congés),OR(F61="x",F61="S")),F61,IF(G$4=$D61,"x",IF(AND(((G$4-$D61)/VLOOKUP($C61,Opérations[],7,0))=INT(((G$4-$D61)/VLOOKUP($C61,Opérations[],7,0))),$C61&lt;&gt;""),"S",""))),"")</f>
        <v/>
      </c>
      <c r="H61" s="68" t="str">
        <f ca="1">IFERROR(IF(AND(OR(WEEKDAY(G$4,2)&gt;5,G$4=Congés),OR(G61="x",G61="S")),G61,IF(H$4=$D61,"x",IF(AND(((H$4-$D61)/VLOOKUP($C61,Opérations[],7,0))=INT(((H$4-$D61)/VLOOKUP($C61,Opérations[],7,0))),$C61&lt;&gt;""),"S",""))),"")</f>
        <v/>
      </c>
      <c r="I61" s="68" t="str">
        <f ca="1">IFERROR(IF(AND(OR(WEEKDAY(H$4,2)&gt;5,H$4=Congés),OR(H61="x",H61="S")),H61,IF(I$4=$D61,"x",IF(AND(((I$4-$D61)/VLOOKUP($C61,Opérations[],7,0))=INT(((I$4-$D61)/VLOOKUP($C61,Opérations[],7,0))),$C61&lt;&gt;""),"S",""))),"")</f>
        <v/>
      </c>
      <c r="J61" s="68" t="str">
        <f ca="1">IFERROR(IF(AND(OR(WEEKDAY(I$4,2)&gt;5,I$4=Congés),OR(I61="x",I61="S")),I61,IF(J$4=$D61,"x",IF(AND(((J$4-$D61)/VLOOKUP($C61,Opérations[],7,0))=INT(((J$4-$D61)/VLOOKUP($C61,Opérations[],7,0))),$C61&lt;&gt;""),"S",""))),"")</f>
        <v/>
      </c>
      <c r="K61" s="68" t="str">
        <f ca="1">IFERROR(IF(AND(OR(WEEKDAY(J$4,2)&gt;5,J$4=Congés),OR(J61="x",J61="S")),J61,IF(K$4=$D61,"x",IF(AND(((K$4-$D61)/VLOOKUP($C61,Opérations[],7,0))=INT(((K$4-$D61)/VLOOKUP($C61,Opérations[],7,0))),$C61&lt;&gt;""),"S",""))),"")</f>
        <v/>
      </c>
      <c r="L61" s="68" t="str">
        <f ca="1">IFERROR(IF(AND(OR(WEEKDAY(K$4,2)&gt;5,K$4=Congés),OR(K61="x",K61="S")),K61,IF(L$4=$D61,"x",IF(AND(((L$4-$D61)/VLOOKUP($C61,Opérations[],7,0))=INT(((L$4-$D61)/VLOOKUP($C61,Opérations[],7,0))),$C61&lt;&gt;""),"S",""))),"")</f>
        <v/>
      </c>
      <c r="M61" s="68" t="str">
        <f ca="1">IFERROR(IF(AND(OR(WEEKDAY(L$4,2)&gt;5,L$4=Congés),OR(L61="x",L61="S")),L61,IF(M$4=$D61,"x",IF(AND(((M$4-$D61)/VLOOKUP($C61,Opérations[],7,0))=INT(((M$4-$D61)/VLOOKUP($C61,Opérations[],7,0))),$C61&lt;&gt;""),"S",""))),"")</f>
        <v/>
      </c>
      <c r="N61" s="68" t="str">
        <f ca="1">IFERROR(IF(AND(OR(WEEKDAY(M$4,2)&gt;5,M$4=Congés),OR(M61="x",M61="S")),M61,IF(N$4=$D61,"x",IF(AND(((N$4-$D61)/VLOOKUP($C61,Opérations[],7,0))=INT(((N$4-$D61)/VLOOKUP($C61,Opérations[],7,0))),$C61&lt;&gt;""),"S",""))),"")</f>
        <v/>
      </c>
      <c r="O61" s="68" t="str">
        <f ca="1">IFERROR(IF(AND(OR(WEEKDAY(N$4,2)&gt;5,N$4=Congés),OR(N61="x",N61="S")),N61,IF(O$4=$D61,"x",IF(AND(((O$4-$D61)/VLOOKUP($C61,Opérations[],7,0))=INT(((O$4-$D61)/VLOOKUP($C61,Opérations[],7,0))),$C61&lt;&gt;""),"S",""))),"")</f>
        <v/>
      </c>
      <c r="P61" s="68" t="str">
        <f ca="1">IFERROR(IF(AND(OR(WEEKDAY(O$4,2)&gt;5,O$4=Congés),OR(O61="x",O61="S")),O61,IF(P$4=$D61,"x",IF(AND(((P$4-$D61)/VLOOKUP($C61,Opérations[],7,0))=INT(((P$4-$D61)/VLOOKUP($C61,Opérations[],7,0))),$C61&lt;&gt;""),"S",""))),"")</f>
        <v/>
      </c>
      <c r="Q61" s="68" t="str">
        <f ca="1">IFERROR(IF(AND(OR(WEEKDAY(P$4,2)&gt;5,P$4=Congés),OR(P61="x",P61="S")),P61,IF(Q$4=$D61,"x",IF(AND(((Q$4-$D61)/VLOOKUP($C61,Opérations[],7,0))=INT(((Q$4-$D61)/VLOOKUP($C61,Opérations[],7,0))),$C61&lt;&gt;""),"S",""))),"")</f>
        <v/>
      </c>
      <c r="R61" s="68" t="str">
        <f ca="1">IFERROR(IF(AND(OR(WEEKDAY(Q$4,2)&gt;5,Q$4=Congés),OR(Q61="x",Q61="S")),Q61,IF(R$4=$D61,"x",IF(AND(((R$4-$D61)/VLOOKUP($C61,Opérations[],7,0))=INT(((R$4-$D61)/VLOOKUP($C61,Opérations[],7,0))),$C61&lt;&gt;""),"S",""))),"")</f>
        <v/>
      </c>
      <c r="S61" s="68" t="str">
        <f ca="1">IFERROR(IF(AND(OR(WEEKDAY(R$4,2)&gt;5,R$4=Congés),OR(R61="x",R61="S")),R61,IF(S$4=$D61,"x",IF(AND(((S$4-$D61)/VLOOKUP($C61,Opérations[],7,0))=INT(((S$4-$D61)/VLOOKUP($C61,Opérations[],7,0))),$C61&lt;&gt;""),"S",""))),"")</f>
        <v/>
      </c>
      <c r="T61" s="68" t="str">
        <f ca="1">IFERROR(IF(AND(OR(WEEKDAY(S$4,2)&gt;5,S$4=Congés),OR(S61="x",S61="S")),S61,IF(T$4=$D61,"x",IF(AND(((T$4-$D61)/VLOOKUP($C61,Opérations[],7,0))=INT(((T$4-$D61)/VLOOKUP($C61,Opérations[],7,0))),$C61&lt;&gt;""),"S",""))),"")</f>
        <v/>
      </c>
      <c r="U61" s="68" t="str">
        <f ca="1">IFERROR(IF(AND(OR(WEEKDAY(T$4,2)&gt;5,T$4=Congés),OR(T61="x",T61="S")),T61,IF(U$4=$D61,"x",IF(AND(((U$4-$D61)/VLOOKUP($C61,Opérations[],7,0))=INT(((U$4-$D61)/VLOOKUP($C61,Opérations[],7,0))),$C61&lt;&gt;""),"S",""))),"")</f>
        <v/>
      </c>
      <c r="V61" s="68" t="str">
        <f ca="1">IFERROR(IF(AND(OR(WEEKDAY(U$4,2)&gt;5,U$4=Congés),OR(U61="x",U61="S")),U61,IF(V$4=$D61,"x",IF(AND(((V$4-$D61)/VLOOKUP($C61,Opérations[],7,0))=INT(((V$4-$D61)/VLOOKUP($C61,Opérations[],7,0))),$C61&lt;&gt;""),"S",""))),"")</f>
        <v/>
      </c>
      <c r="W61" s="68" t="str">
        <f ca="1">IFERROR(IF(AND(OR(WEEKDAY(V$4,2)&gt;5,V$4=Congés),OR(V61="x",V61="S")),V61,IF(W$4=$D61,"x",IF(AND(((W$4-$D61)/VLOOKUP($C61,Opérations[],7,0))=INT(((W$4-$D61)/VLOOKUP($C61,Opérations[],7,0))),$C61&lt;&gt;""),"S",""))),"")</f>
        <v/>
      </c>
      <c r="X61" s="68" t="str">
        <f ca="1">IFERROR(IF(AND(OR(WEEKDAY(W$4,2)&gt;5,W$4=Congés),OR(W61="x",W61="S")),W61,IF(X$4=$D61,"x",IF(AND(((X$4-$D61)/VLOOKUP($C61,Opérations[],7,0))=INT(((X$4-$D61)/VLOOKUP($C61,Opérations[],7,0))),$C61&lt;&gt;""),"S",""))),"")</f>
        <v/>
      </c>
      <c r="Y61" s="68" t="str">
        <f ca="1">IFERROR(IF(AND(OR(WEEKDAY(X$4,2)&gt;5,X$4=Congés),OR(X61="x",X61="S")),X61,IF(Y$4=$D61,"x",IF(AND(((Y$4-$D61)/VLOOKUP($C61,Opérations[],7,0))=INT(((Y$4-$D61)/VLOOKUP($C61,Opérations[],7,0))),$C61&lt;&gt;""),"S",""))),"")</f>
        <v/>
      </c>
      <c r="Z61" s="68" t="str">
        <f ca="1">IFERROR(IF(AND(OR(WEEKDAY(Y$4,2)&gt;5,Y$4=Congés),OR(Y61="x",Y61="S")),Y61,IF(Z$4=$D61,"x",IF(AND(((Z$4-$D61)/VLOOKUP($C61,Opérations[],7,0))=INT(((Z$4-$D61)/VLOOKUP($C61,Opérations[],7,0))),$C61&lt;&gt;""),"S",""))),"")</f>
        <v/>
      </c>
      <c r="AA61" s="68" t="str">
        <f ca="1">IFERROR(IF(AND(OR(WEEKDAY(Z$4,2)&gt;5,Z$4=Congés),OR(Z61="x",Z61="S")),Z61,IF(AA$4=$D61,"x",IF(AND(((AA$4-$D61)/VLOOKUP($C61,Opérations[],7,0))=INT(((AA$4-$D61)/VLOOKUP($C61,Opérations[],7,0))),$C61&lt;&gt;""),"S",""))),"")</f>
        <v/>
      </c>
      <c r="AB61" s="68" t="str">
        <f ca="1">IFERROR(IF(AND(OR(WEEKDAY(AA$4,2)&gt;5,AA$4=Congés),OR(AA61="x",AA61="S")),AA61,IF(AB$4=$D61,"x",IF(AND(((AB$4-$D61)/VLOOKUP($C61,Opérations[],7,0))=INT(((AB$4-$D61)/VLOOKUP($C61,Opérations[],7,0))),$C61&lt;&gt;""),"S",""))),"")</f>
        <v/>
      </c>
      <c r="AC61" s="68" t="str">
        <f ca="1">IFERROR(IF(AND(OR(WEEKDAY(AB$4,2)&gt;5,AB$4=Congés),OR(AB61="x",AB61="S")),AB61,IF(AC$4=$D61,"x",IF(AND(((AC$4-$D61)/VLOOKUP($C61,Opérations[],7,0))=INT(((AC$4-$D61)/VLOOKUP($C61,Opérations[],7,0))),$C61&lt;&gt;""),"S",""))),"")</f>
        <v/>
      </c>
      <c r="AD61" s="68" t="str">
        <f ca="1">IFERROR(IF(AND(OR(WEEKDAY(AC$4,2)&gt;5,AC$4=Congés),OR(AC61="x",AC61="S")),AC61,IF(AD$4=$D61,"x",IF(AND(((AD$4-$D61)/VLOOKUP($C61,Opérations[],7,0))=INT(((AD$4-$D61)/VLOOKUP($C61,Opérations[],7,0))),$C61&lt;&gt;""),"S",""))),"")</f>
        <v/>
      </c>
      <c r="AE61" s="68" t="str">
        <f ca="1">IFERROR(IF(AND(OR(WEEKDAY(AD$4,2)&gt;5,AD$4=Congés),OR(AD61="x",AD61="S")),AD61,IF(AE$4=$D61,"x",IF(AND(((AE$4-$D61)/VLOOKUP($C61,Opérations[],7,0))=INT(((AE$4-$D61)/VLOOKUP($C61,Opérations[],7,0))),$C61&lt;&gt;""),"S",""))),"")</f>
        <v/>
      </c>
      <c r="AF61" s="68" t="str">
        <f ca="1">IFERROR(IF(AND(OR(WEEKDAY(AE$4,2)&gt;5,AE$4=Congés),OR(AE61="x",AE61="S")),AE61,IF(AF$4=$D61,"x",IF(AND(((AF$4-$D61)/VLOOKUP($C61,Opérations[],7,0))=INT(((AF$4-$D61)/VLOOKUP($C61,Opérations[],7,0))),$C61&lt;&gt;""),"S",""))),"")</f>
        <v/>
      </c>
      <c r="AG61" s="68" t="str">
        <f ca="1">IFERROR(IF(AND(OR(WEEKDAY(AF$4,2)&gt;5,AF$4=Congés),OR(AF61="x",AF61="S")),AF61,IF(AG$4=$D61,"x",IF(AND(((AG$4-$D61)/VLOOKUP($C61,Opérations[],7,0))=INT(((AG$4-$D61)/VLOOKUP($C61,Opérations[],7,0))),$C61&lt;&gt;""),"S",""))),"")</f>
        <v/>
      </c>
      <c r="AH61" s="68" t="str">
        <f ca="1">IFERROR(IF(AND(OR(WEEKDAY(AG$4,2)&gt;5,AG$4=Congés),OR(AG61="x",AG61="S")),AG61,IF(AH$4=$D61,"x",IF(AND(((AH$4-$D61)/VLOOKUP($C61,Opérations[],7,0))=INT(((AH$4-$D61)/VLOOKUP($C61,Opérations[],7,0))),$C61&lt;&gt;""),"S",""))),"")</f>
        <v/>
      </c>
      <c r="AI61" s="68" t="str">
        <f ca="1">IFERROR(IF(AND(OR(WEEKDAY(AH$4,2)&gt;5,AH$4=Congés),OR(AH61="x",AH61="S")),AH61,IF(AI$4=$D61,"x",IF(AND(((AI$4-$D61)/VLOOKUP($C61,Opérations[],7,0))=INT(((AI$4-$D61)/VLOOKUP($C61,Opérations[],7,0))),$C61&lt;&gt;""),"S",""))),"")</f>
        <v/>
      </c>
      <c r="AJ61" s="68" t="str">
        <f ca="1">IFERROR(IF(AND(OR(WEEKDAY(AI$4,2)&gt;5,AI$4=Congés),OR(AI61="x",AI61="S")),AI61,IF(AJ$4=$D61,"x",IF(AND(((AJ$4-$D61)/VLOOKUP($C61,Opérations[],7,0))=INT(((AJ$4-$D61)/VLOOKUP($C61,Opérations[],7,0))),$C61&lt;&gt;""),"S",""))),"")</f>
        <v/>
      </c>
      <c r="AK61" s="68" t="str">
        <f ca="1">IFERROR(IF(AND(OR(WEEKDAY(AJ$4,2)&gt;5,AJ$4=Congés),OR(AJ61="x",AJ61="S")),AJ61,IF(AK$4=$D61,"x",IF(AND(((AK$4-$D61)/VLOOKUP($C61,Opérations[],7,0))=INT(((AK$4-$D61)/VLOOKUP($C61,Opérations[],7,0))),$C61&lt;&gt;""),"S",""))),"")</f>
        <v/>
      </c>
      <c r="AL61" s="68" t="str">
        <f ca="1">IFERROR(IF(AND(OR(WEEKDAY(AK$4,2)&gt;5,AK$4=Congés),OR(AK61="x",AK61="S")),AK61,IF(AL$4=$D61,"x",IF(AND(((AL$4-$D61)/VLOOKUP($C61,Opérations[],7,0))=INT(((AL$4-$D61)/VLOOKUP($C61,Opérations[],7,0))),$C61&lt;&gt;""),"S",""))),"")</f>
        <v/>
      </c>
      <c r="AM61" s="68" t="str">
        <f ca="1">IFERROR(IF(AND(OR(WEEKDAY(AL$4,2)&gt;5,AL$4=Congés),OR(AL61="x",AL61="S")),AL61,IF(AM$4=$D61,"x",IF(AND(((AM$4-$D61)/VLOOKUP($C61,Opérations[],7,0))=INT(((AM$4-$D61)/VLOOKUP($C61,Opérations[],7,0))),$C61&lt;&gt;""),"S",""))),"")</f>
        <v/>
      </c>
      <c r="AN61" s="68" t="str">
        <f ca="1">IFERROR(IF(AND(OR(WEEKDAY(AM$4,2)&gt;5,AM$4=Congés),OR(AM61="x",AM61="S")),AM61,IF(AN$4=$D61,"x",IF(AND(((AN$4-$D61)/VLOOKUP($C61,Opérations[],7,0))=INT(((AN$4-$D61)/VLOOKUP($C61,Opérations[],7,0))),$C61&lt;&gt;""),"S",""))),"")</f>
        <v/>
      </c>
      <c r="AO61" s="68" t="str">
        <f ca="1">IFERROR(IF(AND(OR(WEEKDAY(AN$4,2)&gt;5,AN$4=Congés),OR(AN61="x",AN61="S")),AN61,IF(AO$4=$D61,"x",IF(AND(((AO$4-$D61)/VLOOKUP($C61,Opérations[],7,0))=INT(((AO$4-$D61)/VLOOKUP($C61,Opérations[],7,0))),$C61&lt;&gt;""),"S",""))),"")</f>
        <v/>
      </c>
      <c r="AP61" s="68" t="str">
        <f ca="1">IFERROR(IF(AND(OR(WEEKDAY(AO$4,2)&gt;5,AO$4=Congés),OR(AO61="x",AO61="S")),AO61,IF(AP$4=$D61,"x",IF(AND(((AP$4-$D61)/VLOOKUP($C61,Opérations[],7,0))=INT(((AP$4-$D61)/VLOOKUP($C61,Opérations[],7,0))),$C61&lt;&gt;""),"S",""))),"")</f>
        <v/>
      </c>
      <c r="AQ61" s="68" t="str">
        <f ca="1">IFERROR(IF(AND(OR(WEEKDAY(AP$4,2)&gt;5,AP$4=Congés),OR(AP61="x",AP61="S")),AP61,IF(AQ$4=$D61,"x",IF(AND(((AQ$4-$D61)/VLOOKUP($C61,Opérations[],7,0))=INT(((AQ$4-$D61)/VLOOKUP($C61,Opérations[],7,0))),$C61&lt;&gt;""),"S",""))),"")</f>
        <v/>
      </c>
      <c r="AR61" s="68" t="str">
        <f ca="1">IFERROR(IF(AND(OR(WEEKDAY(AQ$4,2)&gt;5,AQ$4=Congés),OR(AQ61="x",AQ61="S")),AQ61,IF(AR$4=$D61,"x",IF(AND(((AR$4-$D61)/VLOOKUP($C61,Opérations[],7,0))=INT(((AR$4-$D61)/VLOOKUP($C61,Opérations[],7,0))),$C61&lt;&gt;""),"S",""))),"")</f>
        <v/>
      </c>
      <c r="AS61" s="68" t="str">
        <f ca="1">IFERROR(IF(AND(OR(WEEKDAY(AR$4,2)&gt;5,AR$4=Congés),OR(AR61="x",AR61="S")),AR61,IF(AS$4=$D61,"x",IF(AND(((AS$4-$D61)/VLOOKUP($C61,Opérations[],7,0))=INT(((AS$4-$D61)/VLOOKUP($C61,Opérations[],7,0))),$C61&lt;&gt;""),"S",""))),"")</f>
        <v/>
      </c>
      <c r="AT61" s="68" t="str">
        <f ca="1">IFERROR(IF(AND(OR(WEEKDAY(AS$4,2)&gt;5,AS$4=Congés),OR(AS61="x",AS61="S")),AS61,IF(AT$4=$D61,"x",IF(AND(((AT$4-$D61)/VLOOKUP($C61,Opérations[],7,0))=INT(((AT$4-$D61)/VLOOKUP($C61,Opérations[],7,0))),$C61&lt;&gt;""),"S",""))),"")</f>
        <v/>
      </c>
      <c r="AU61" s="68" t="str">
        <f ca="1">IFERROR(IF(AND(OR(WEEKDAY(AT$4,2)&gt;5,AT$4=Congés),OR(AT61="x",AT61="S")),AT61,IF(AU$4=$D61,"x",IF(AND(((AU$4-$D61)/VLOOKUP($C61,Opérations[],7,0))=INT(((AU$4-$D61)/VLOOKUP($C61,Opérations[],7,0))),$C61&lt;&gt;""),"S",""))),"")</f>
        <v/>
      </c>
      <c r="AV61" s="68" t="str">
        <f ca="1">IFERROR(IF(AND(OR(WEEKDAY(AU$4,2)&gt;5,AU$4=Congés),OR(AU61="x",AU61="S")),AU61,IF(AV$4=$D61,"x",IF(AND(((AV$4-$D61)/VLOOKUP($C61,Opérations[],7,0))=INT(((AV$4-$D61)/VLOOKUP($C61,Opérations[],7,0))),$C61&lt;&gt;""),"S",""))),"")</f>
        <v/>
      </c>
      <c r="AW61" s="68" t="str">
        <f ca="1">IFERROR(IF(AND(OR(WEEKDAY(AV$4,2)&gt;5,AV$4=Congés),OR(AV61="x",AV61="S")),AV61,IF(AW$4=$D61,"x",IF(AND(((AW$4-$D61)/VLOOKUP($C61,Opérations[],7,0))=INT(((AW$4-$D61)/VLOOKUP($C61,Opérations[],7,0))),$C61&lt;&gt;""),"S",""))),"")</f>
        <v/>
      </c>
      <c r="AX61" s="68" t="str">
        <f ca="1">IFERROR(IF(AND(OR(WEEKDAY(AW$4,2)&gt;5,AW$4=Congés),OR(AW61="x",AW61="S")),AW61,IF(AX$4=$D61,"x",IF(AND(((AX$4-$D61)/VLOOKUP($C61,Opérations[],7,0))=INT(((AX$4-$D61)/VLOOKUP($C61,Opérations[],7,0))),$C61&lt;&gt;""),"S",""))),"")</f>
        <v/>
      </c>
      <c r="AY61" s="68" t="str">
        <f ca="1">IFERROR(IF(AND(OR(WEEKDAY(AX$4,2)&gt;5,AX$4=Congés),OR(AX61="x",AX61="S")),AX61,IF(AY$4=$D61,"x",IF(AND(((AY$4-$D61)/VLOOKUP($C61,Opérations[],7,0))=INT(((AY$4-$D61)/VLOOKUP($C61,Opérations[],7,0))),$C61&lt;&gt;""),"S",""))),"")</f>
        <v/>
      </c>
      <c r="AZ61" s="68" t="str">
        <f ca="1">IFERROR(IF(AND(OR(WEEKDAY(AY$4,2)&gt;5,AY$4=Congés),OR(AY61="x",AY61="S")),AY61,IF(AZ$4=$D61,"x",IF(AND(((AZ$4-$D61)/VLOOKUP($C61,Opérations[],7,0))=INT(((AZ$4-$D61)/VLOOKUP($C61,Opérations[],7,0))),$C61&lt;&gt;""),"S",""))),"")</f>
        <v/>
      </c>
      <c r="BA61" s="68" t="str">
        <f ca="1">IFERROR(IF(AND(OR(WEEKDAY(AZ$4,2)&gt;5,AZ$4=Congés),OR(AZ61="x",AZ61="S")),AZ61,IF(BA$4=$D61,"x",IF(AND(((BA$4-$D61)/VLOOKUP($C61,Opérations[],7,0))=INT(((BA$4-$D61)/VLOOKUP($C61,Opérations[],7,0))),$C61&lt;&gt;""),"S",""))),"")</f>
        <v/>
      </c>
      <c r="BB61" s="68" t="str">
        <f ca="1">IFERROR(IF(AND(OR(WEEKDAY(BA$4,2)&gt;5,BA$4=Congés),OR(BA61="x",BA61="S")),BA61,IF(BB$4=$D61,"x",IF(AND(((BB$4-$D61)/VLOOKUP($C61,Opérations[],7,0))=INT(((BB$4-$D61)/VLOOKUP($C61,Opérations[],7,0))),$C61&lt;&gt;""),"S",""))),"")</f>
        <v/>
      </c>
      <c r="BC61" s="68" t="str">
        <f ca="1">IFERROR(IF(AND(OR(WEEKDAY(BB$4,2)&gt;5,BB$4=Congés),OR(BB61="x",BB61="S")),BB61,IF(BC$4=$D61,"x",IF(AND(((BC$4-$D61)/VLOOKUP($C61,Opérations[],7,0))=INT(((BC$4-$D61)/VLOOKUP($C61,Opérations[],7,0))),$C61&lt;&gt;""),"S",""))),"")</f>
        <v/>
      </c>
      <c r="BD61" s="68" t="str">
        <f ca="1">IFERROR(IF(AND(OR(WEEKDAY(BC$4,2)&gt;5,BC$4=Congés),OR(BC61="x",BC61="S")),BC61,IF(BD$4=$D61,"x",IF(AND(((BD$4-$D61)/VLOOKUP($C61,Opérations[],7,0))=INT(((BD$4-$D61)/VLOOKUP($C61,Opérations[],7,0))),$C61&lt;&gt;""),"S",""))),"")</f>
        <v/>
      </c>
    </row>
    <row r="62" spans="3:56" x14ac:dyDescent="0.25">
      <c r="C62" s="27" t="s">
        <v>72</v>
      </c>
      <c r="D62" s="33">
        <f>IF(ISBLANK(C62),"",VLOOKUP(C62,Opérations[],2,0))</f>
        <v>0</v>
      </c>
      <c r="F62" s="33"/>
      <c r="G62" s="68" t="str">
        <f ca="1">IFERROR(IF(AND(OR(WEEKDAY(F$4,2)&gt;5,F$4=Congés),OR(F62="x",F62="S")),F62,IF(G$4=$D62,"x",IF(AND(((G$4-$D62)/VLOOKUP($C62,Opérations[],7,0))=INT(((G$4-$D62)/VLOOKUP($C62,Opérations[],7,0))),$C62&lt;&gt;""),"S",""))),"")</f>
        <v/>
      </c>
      <c r="H62" s="68" t="str">
        <f ca="1">IFERROR(IF(AND(OR(WEEKDAY(G$4,2)&gt;5,G$4=Congés),OR(G62="x",G62="S")),G62,IF(H$4=$D62,"x",IF(AND(((H$4-$D62)/VLOOKUP($C62,Opérations[],7,0))=INT(((H$4-$D62)/VLOOKUP($C62,Opérations[],7,0))),$C62&lt;&gt;""),"S",""))),"")</f>
        <v/>
      </c>
      <c r="I62" s="68" t="str">
        <f ca="1">IFERROR(IF(AND(OR(WEEKDAY(H$4,2)&gt;5,H$4=Congés),OR(H62="x",H62="S")),H62,IF(I$4=$D62,"x",IF(AND(((I$4-$D62)/VLOOKUP($C62,Opérations[],7,0))=INT(((I$4-$D62)/VLOOKUP($C62,Opérations[],7,0))),$C62&lt;&gt;""),"S",""))),"")</f>
        <v/>
      </c>
      <c r="J62" s="68" t="str">
        <f ca="1">IFERROR(IF(AND(OR(WEEKDAY(I$4,2)&gt;5,I$4=Congés),OR(I62="x",I62="S")),I62,IF(J$4=$D62,"x",IF(AND(((J$4-$D62)/VLOOKUP($C62,Opérations[],7,0))=INT(((J$4-$D62)/VLOOKUP($C62,Opérations[],7,0))),$C62&lt;&gt;""),"S",""))),"")</f>
        <v/>
      </c>
      <c r="K62" s="68" t="str">
        <f ca="1">IFERROR(IF(AND(OR(WEEKDAY(J$4,2)&gt;5,J$4=Congés),OR(J62="x",J62="S")),J62,IF(K$4=$D62,"x",IF(AND(((K$4-$D62)/VLOOKUP($C62,Opérations[],7,0))=INT(((K$4-$D62)/VLOOKUP($C62,Opérations[],7,0))),$C62&lt;&gt;""),"S",""))),"")</f>
        <v/>
      </c>
      <c r="L62" s="68" t="str">
        <f ca="1">IFERROR(IF(AND(OR(WEEKDAY(K$4,2)&gt;5,K$4=Congés),OR(K62="x",K62="S")),K62,IF(L$4=$D62,"x",IF(AND(((L$4-$D62)/VLOOKUP($C62,Opérations[],7,0))=INT(((L$4-$D62)/VLOOKUP($C62,Opérations[],7,0))),$C62&lt;&gt;""),"S",""))),"")</f>
        <v/>
      </c>
      <c r="M62" s="68" t="str">
        <f ca="1">IFERROR(IF(AND(OR(WEEKDAY(L$4,2)&gt;5,L$4=Congés),OR(L62="x",L62="S")),L62,IF(M$4=$D62,"x",IF(AND(((M$4-$D62)/VLOOKUP($C62,Opérations[],7,0))=INT(((M$4-$D62)/VLOOKUP($C62,Opérations[],7,0))),$C62&lt;&gt;""),"S",""))),"")</f>
        <v/>
      </c>
      <c r="N62" s="68" t="str">
        <f ca="1">IFERROR(IF(AND(OR(WEEKDAY(M$4,2)&gt;5,M$4=Congés),OR(M62="x",M62="S")),M62,IF(N$4=$D62,"x",IF(AND(((N$4-$D62)/VLOOKUP($C62,Opérations[],7,0))=INT(((N$4-$D62)/VLOOKUP($C62,Opérations[],7,0))),$C62&lt;&gt;""),"S",""))),"")</f>
        <v/>
      </c>
      <c r="O62" s="68" t="str">
        <f ca="1">IFERROR(IF(AND(OR(WEEKDAY(N$4,2)&gt;5,N$4=Congés),OR(N62="x",N62="S")),N62,IF(O$4=$D62,"x",IF(AND(((O$4-$D62)/VLOOKUP($C62,Opérations[],7,0))=INT(((O$4-$D62)/VLOOKUP($C62,Opérations[],7,0))),$C62&lt;&gt;""),"S",""))),"")</f>
        <v/>
      </c>
      <c r="P62" s="68" t="str">
        <f ca="1">IFERROR(IF(AND(OR(WEEKDAY(O$4,2)&gt;5,O$4=Congés),OR(O62="x",O62="S")),O62,IF(P$4=$D62,"x",IF(AND(((P$4-$D62)/VLOOKUP($C62,Opérations[],7,0))=INT(((P$4-$D62)/VLOOKUP($C62,Opérations[],7,0))),$C62&lt;&gt;""),"S",""))),"")</f>
        <v/>
      </c>
      <c r="Q62" s="68" t="str">
        <f ca="1">IFERROR(IF(AND(OR(WEEKDAY(P$4,2)&gt;5,P$4=Congés),OR(P62="x",P62="S")),P62,IF(Q$4=$D62,"x",IF(AND(((Q$4-$D62)/VLOOKUP($C62,Opérations[],7,0))=INT(((Q$4-$D62)/VLOOKUP($C62,Opérations[],7,0))),$C62&lt;&gt;""),"S",""))),"")</f>
        <v/>
      </c>
      <c r="R62" s="68" t="str">
        <f ca="1">IFERROR(IF(AND(OR(WEEKDAY(Q$4,2)&gt;5,Q$4=Congés),OR(Q62="x",Q62="S")),Q62,IF(R$4=$D62,"x",IF(AND(((R$4-$D62)/VLOOKUP($C62,Opérations[],7,0))=INT(((R$4-$D62)/VLOOKUP($C62,Opérations[],7,0))),$C62&lt;&gt;""),"S",""))),"")</f>
        <v/>
      </c>
      <c r="S62" s="68" t="str">
        <f ca="1">IFERROR(IF(AND(OR(WEEKDAY(R$4,2)&gt;5,R$4=Congés),OR(R62="x",R62="S")),R62,IF(S$4=$D62,"x",IF(AND(((S$4-$D62)/VLOOKUP($C62,Opérations[],7,0))=INT(((S$4-$D62)/VLOOKUP($C62,Opérations[],7,0))),$C62&lt;&gt;""),"S",""))),"")</f>
        <v/>
      </c>
      <c r="T62" s="68" t="str">
        <f ca="1">IFERROR(IF(AND(OR(WEEKDAY(S$4,2)&gt;5,S$4=Congés),OR(S62="x",S62="S")),S62,IF(T$4=$D62,"x",IF(AND(((T$4-$D62)/VLOOKUP($C62,Opérations[],7,0))=INT(((T$4-$D62)/VLOOKUP($C62,Opérations[],7,0))),$C62&lt;&gt;""),"S",""))),"")</f>
        <v/>
      </c>
      <c r="U62" s="68" t="str">
        <f ca="1">IFERROR(IF(AND(OR(WEEKDAY(T$4,2)&gt;5,T$4=Congés),OR(T62="x",T62="S")),T62,IF(U$4=$D62,"x",IF(AND(((U$4-$D62)/VLOOKUP($C62,Opérations[],7,0))=INT(((U$4-$D62)/VLOOKUP($C62,Opérations[],7,0))),$C62&lt;&gt;""),"S",""))),"")</f>
        <v/>
      </c>
      <c r="V62" s="68" t="str">
        <f ca="1">IFERROR(IF(AND(OR(WEEKDAY(U$4,2)&gt;5,U$4=Congés),OR(U62="x",U62="S")),U62,IF(V$4=$D62,"x",IF(AND(((V$4-$D62)/VLOOKUP($C62,Opérations[],7,0))=INT(((V$4-$D62)/VLOOKUP($C62,Opérations[],7,0))),$C62&lt;&gt;""),"S",""))),"")</f>
        <v/>
      </c>
      <c r="W62" s="68" t="str">
        <f ca="1">IFERROR(IF(AND(OR(WEEKDAY(V$4,2)&gt;5,V$4=Congés),OR(V62="x",V62="S")),V62,IF(W$4=$D62,"x",IF(AND(((W$4-$D62)/VLOOKUP($C62,Opérations[],7,0))=INT(((W$4-$D62)/VLOOKUP($C62,Opérations[],7,0))),$C62&lt;&gt;""),"S",""))),"")</f>
        <v/>
      </c>
      <c r="X62" s="68" t="str">
        <f ca="1">IFERROR(IF(AND(OR(WEEKDAY(W$4,2)&gt;5,W$4=Congés),OR(W62="x",W62="S")),W62,IF(X$4=$D62,"x",IF(AND(((X$4-$D62)/VLOOKUP($C62,Opérations[],7,0))=INT(((X$4-$D62)/VLOOKUP($C62,Opérations[],7,0))),$C62&lt;&gt;""),"S",""))),"")</f>
        <v/>
      </c>
      <c r="Y62" s="68" t="str">
        <f ca="1">IFERROR(IF(AND(OR(WEEKDAY(X$4,2)&gt;5,X$4=Congés),OR(X62="x",X62="S")),X62,IF(Y$4=$D62,"x",IF(AND(((Y$4-$D62)/VLOOKUP($C62,Opérations[],7,0))=INT(((Y$4-$D62)/VLOOKUP($C62,Opérations[],7,0))),$C62&lt;&gt;""),"S",""))),"")</f>
        <v/>
      </c>
      <c r="Z62" s="68" t="str">
        <f ca="1">IFERROR(IF(AND(OR(WEEKDAY(Y$4,2)&gt;5,Y$4=Congés),OR(Y62="x",Y62="S")),Y62,IF(Z$4=$D62,"x",IF(AND(((Z$4-$D62)/VLOOKUP($C62,Opérations[],7,0))=INT(((Z$4-$D62)/VLOOKUP($C62,Opérations[],7,0))),$C62&lt;&gt;""),"S",""))),"")</f>
        <v/>
      </c>
      <c r="AA62" s="68" t="str">
        <f ca="1">IFERROR(IF(AND(OR(WEEKDAY(Z$4,2)&gt;5,Z$4=Congés),OR(Z62="x",Z62="S")),Z62,IF(AA$4=$D62,"x",IF(AND(((AA$4-$D62)/VLOOKUP($C62,Opérations[],7,0))=INT(((AA$4-$D62)/VLOOKUP($C62,Opérations[],7,0))),$C62&lt;&gt;""),"S",""))),"")</f>
        <v/>
      </c>
      <c r="AB62" s="68" t="str">
        <f ca="1">IFERROR(IF(AND(OR(WEEKDAY(AA$4,2)&gt;5,AA$4=Congés),OR(AA62="x",AA62="S")),AA62,IF(AB$4=$D62,"x",IF(AND(((AB$4-$D62)/VLOOKUP($C62,Opérations[],7,0))=INT(((AB$4-$D62)/VLOOKUP($C62,Opérations[],7,0))),$C62&lt;&gt;""),"S",""))),"")</f>
        <v/>
      </c>
      <c r="AC62" s="68" t="str">
        <f ca="1">IFERROR(IF(AND(OR(WEEKDAY(AB$4,2)&gt;5,AB$4=Congés),OR(AB62="x",AB62="S")),AB62,IF(AC$4=$D62,"x",IF(AND(((AC$4-$D62)/VLOOKUP($C62,Opérations[],7,0))=INT(((AC$4-$D62)/VLOOKUP($C62,Opérations[],7,0))),$C62&lt;&gt;""),"S",""))),"")</f>
        <v/>
      </c>
      <c r="AD62" s="68" t="str">
        <f ca="1">IFERROR(IF(AND(OR(WEEKDAY(AC$4,2)&gt;5,AC$4=Congés),OR(AC62="x",AC62="S")),AC62,IF(AD$4=$D62,"x",IF(AND(((AD$4-$D62)/VLOOKUP($C62,Opérations[],7,0))=INT(((AD$4-$D62)/VLOOKUP($C62,Opérations[],7,0))),$C62&lt;&gt;""),"S",""))),"")</f>
        <v/>
      </c>
      <c r="AE62" s="68" t="str">
        <f ca="1">IFERROR(IF(AND(OR(WEEKDAY(AD$4,2)&gt;5,AD$4=Congés),OR(AD62="x",AD62="S")),AD62,IF(AE$4=$D62,"x",IF(AND(((AE$4-$D62)/VLOOKUP($C62,Opérations[],7,0))=INT(((AE$4-$D62)/VLOOKUP($C62,Opérations[],7,0))),$C62&lt;&gt;""),"S",""))),"")</f>
        <v/>
      </c>
      <c r="AF62" s="68" t="str">
        <f ca="1">IFERROR(IF(AND(OR(WEEKDAY(AE$4,2)&gt;5,AE$4=Congés),OR(AE62="x",AE62="S")),AE62,IF(AF$4=$D62,"x",IF(AND(((AF$4-$D62)/VLOOKUP($C62,Opérations[],7,0))=INT(((AF$4-$D62)/VLOOKUP($C62,Opérations[],7,0))),$C62&lt;&gt;""),"S",""))),"")</f>
        <v/>
      </c>
      <c r="AG62" s="68" t="str">
        <f ca="1">IFERROR(IF(AND(OR(WEEKDAY(AF$4,2)&gt;5,AF$4=Congés),OR(AF62="x",AF62="S")),AF62,IF(AG$4=$D62,"x",IF(AND(((AG$4-$D62)/VLOOKUP($C62,Opérations[],7,0))=INT(((AG$4-$D62)/VLOOKUP($C62,Opérations[],7,0))),$C62&lt;&gt;""),"S",""))),"")</f>
        <v/>
      </c>
      <c r="AH62" s="68" t="str">
        <f ca="1">IFERROR(IF(AND(OR(WEEKDAY(AG$4,2)&gt;5,AG$4=Congés),OR(AG62="x",AG62="S")),AG62,IF(AH$4=$D62,"x",IF(AND(((AH$4-$D62)/VLOOKUP($C62,Opérations[],7,0))=INT(((AH$4-$D62)/VLOOKUP($C62,Opérations[],7,0))),$C62&lt;&gt;""),"S",""))),"")</f>
        <v/>
      </c>
      <c r="AI62" s="68" t="str">
        <f ca="1">IFERROR(IF(AND(OR(WEEKDAY(AH$4,2)&gt;5,AH$4=Congés),OR(AH62="x",AH62="S")),AH62,IF(AI$4=$D62,"x",IF(AND(((AI$4-$D62)/VLOOKUP($C62,Opérations[],7,0))=INT(((AI$4-$D62)/VLOOKUP($C62,Opérations[],7,0))),$C62&lt;&gt;""),"S",""))),"")</f>
        <v/>
      </c>
      <c r="AJ62" s="68" t="str">
        <f ca="1">IFERROR(IF(AND(OR(WEEKDAY(AI$4,2)&gt;5,AI$4=Congés),OR(AI62="x",AI62="S")),AI62,IF(AJ$4=$D62,"x",IF(AND(((AJ$4-$D62)/VLOOKUP($C62,Opérations[],7,0))=INT(((AJ$4-$D62)/VLOOKUP($C62,Opérations[],7,0))),$C62&lt;&gt;""),"S",""))),"")</f>
        <v/>
      </c>
      <c r="AK62" s="68" t="str">
        <f ca="1">IFERROR(IF(AND(OR(WEEKDAY(AJ$4,2)&gt;5,AJ$4=Congés),OR(AJ62="x",AJ62="S")),AJ62,IF(AK$4=$D62,"x",IF(AND(((AK$4-$D62)/VLOOKUP($C62,Opérations[],7,0))=INT(((AK$4-$D62)/VLOOKUP($C62,Opérations[],7,0))),$C62&lt;&gt;""),"S",""))),"")</f>
        <v/>
      </c>
      <c r="AL62" s="68" t="str">
        <f ca="1">IFERROR(IF(AND(OR(WEEKDAY(AK$4,2)&gt;5,AK$4=Congés),OR(AK62="x",AK62="S")),AK62,IF(AL$4=$D62,"x",IF(AND(((AL$4-$D62)/VLOOKUP($C62,Opérations[],7,0))=INT(((AL$4-$D62)/VLOOKUP($C62,Opérations[],7,0))),$C62&lt;&gt;""),"S",""))),"")</f>
        <v/>
      </c>
      <c r="AM62" s="68" t="str">
        <f ca="1">IFERROR(IF(AND(OR(WEEKDAY(AL$4,2)&gt;5,AL$4=Congés),OR(AL62="x",AL62="S")),AL62,IF(AM$4=$D62,"x",IF(AND(((AM$4-$D62)/VLOOKUP($C62,Opérations[],7,0))=INT(((AM$4-$D62)/VLOOKUP($C62,Opérations[],7,0))),$C62&lt;&gt;""),"S",""))),"")</f>
        <v/>
      </c>
      <c r="AN62" s="68" t="str">
        <f ca="1">IFERROR(IF(AND(OR(WEEKDAY(AM$4,2)&gt;5,AM$4=Congés),OR(AM62="x",AM62="S")),AM62,IF(AN$4=$D62,"x",IF(AND(((AN$4-$D62)/VLOOKUP($C62,Opérations[],7,0))=INT(((AN$4-$D62)/VLOOKUP($C62,Opérations[],7,0))),$C62&lt;&gt;""),"S",""))),"")</f>
        <v/>
      </c>
      <c r="AO62" s="68" t="str">
        <f ca="1">IFERROR(IF(AND(OR(WEEKDAY(AN$4,2)&gt;5,AN$4=Congés),OR(AN62="x",AN62="S")),AN62,IF(AO$4=$D62,"x",IF(AND(((AO$4-$D62)/VLOOKUP($C62,Opérations[],7,0))=INT(((AO$4-$D62)/VLOOKUP($C62,Opérations[],7,0))),$C62&lt;&gt;""),"S",""))),"")</f>
        <v/>
      </c>
      <c r="AP62" s="68" t="str">
        <f ca="1">IFERROR(IF(AND(OR(WEEKDAY(AO$4,2)&gt;5,AO$4=Congés),OR(AO62="x",AO62="S")),AO62,IF(AP$4=$D62,"x",IF(AND(((AP$4-$D62)/VLOOKUP($C62,Opérations[],7,0))=INT(((AP$4-$D62)/VLOOKUP($C62,Opérations[],7,0))),$C62&lt;&gt;""),"S",""))),"")</f>
        <v/>
      </c>
      <c r="AQ62" s="68" t="str">
        <f ca="1">IFERROR(IF(AND(OR(WEEKDAY(AP$4,2)&gt;5,AP$4=Congés),OR(AP62="x",AP62="S")),AP62,IF(AQ$4=$D62,"x",IF(AND(((AQ$4-$D62)/VLOOKUP($C62,Opérations[],7,0))=INT(((AQ$4-$D62)/VLOOKUP($C62,Opérations[],7,0))),$C62&lt;&gt;""),"S",""))),"")</f>
        <v/>
      </c>
      <c r="AR62" s="68" t="str">
        <f ca="1">IFERROR(IF(AND(OR(WEEKDAY(AQ$4,2)&gt;5,AQ$4=Congés),OR(AQ62="x",AQ62="S")),AQ62,IF(AR$4=$D62,"x",IF(AND(((AR$4-$D62)/VLOOKUP($C62,Opérations[],7,0))=INT(((AR$4-$D62)/VLOOKUP($C62,Opérations[],7,0))),$C62&lt;&gt;""),"S",""))),"")</f>
        <v/>
      </c>
      <c r="AS62" s="68" t="str">
        <f ca="1">IFERROR(IF(AND(OR(WEEKDAY(AR$4,2)&gt;5,AR$4=Congés),OR(AR62="x",AR62="S")),AR62,IF(AS$4=$D62,"x",IF(AND(((AS$4-$D62)/VLOOKUP($C62,Opérations[],7,0))=INT(((AS$4-$D62)/VLOOKUP($C62,Opérations[],7,0))),$C62&lt;&gt;""),"S",""))),"")</f>
        <v/>
      </c>
      <c r="AT62" s="68" t="str">
        <f ca="1">IFERROR(IF(AND(OR(WEEKDAY(AS$4,2)&gt;5,AS$4=Congés),OR(AS62="x",AS62="S")),AS62,IF(AT$4=$D62,"x",IF(AND(((AT$4-$D62)/VLOOKUP($C62,Opérations[],7,0))=INT(((AT$4-$D62)/VLOOKUP($C62,Opérations[],7,0))),$C62&lt;&gt;""),"S",""))),"")</f>
        <v/>
      </c>
      <c r="AU62" s="68" t="str">
        <f ca="1">IFERROR(IF(AND(OR(WEEKDAY(AT$4,2)&gt;5,AT$4=Congés),OR(AT62="x",AT62="S")),AT62,IF(AU$4=$D62,"x",IF(AND(((AU$4-$D62)/VLOOKUP($C62,Opérations[],7,0))=INT(((AU$4-$D62)/VLOOKUP($C62,Opérations[],7,0))),$C62&lt;&gt;""),"S",""))),"")</f>
        <v/>
      </c>
      <c r="AV62" s="68" t="str">
        <f ca="1">IFERROR(IF(AND(OR(WEEKDAY(AU$4,2)&gt;5,AU$4=Congés),OR(AU62="x",AU62="S")),AU62,IF(AV$4=$D62,"x",IF(AND(((AV$4-$D62)/VLOOKUP($C62,Opérations[],7,0))=INT(((AV$4-$D62)/VLOOKUP($C62,Opérations[],7,0))),$C62&lt;&gt;""),"S",""))),"")</f>
        <v/>
      </c>
      <c r="AW62" s="68" t="str">
        <f ca="1">IFERROR(IF(AND(OR(WEEKDAY(AV$4,2)&gt;5,AV$4=Congés),OR(AV62="x",AV62="S")),AV62,IF(AW$4=$D62,"x",IF(AND(((AW$4-$D62)/VLOOKUP($C62,Opérations[],7,0))=INT(((AW$4-$D62)/VLOOKUP($C62,Opérations[],7,0))),$C62&lt;&gt;""),"S",""))),"")</f>
        <v/>
      </c>
      <c r="AX62" s="68" t="str">
        <f ca="1">IFERROR(IF(AND(OR(WEEKDAY(AW$4,2)&gt;5,AW$4=Congés),OR(AW62="x",AW62="S")),AW62,IF(AX$4=$D62,"x",IF(AND(((AX$4-$D62)/VLOOKUP($C62,Opérations[],7,0))=INT(((AX$4-$D62)/VLOOKUP($C62,Opérations[],7,0))),$C62&lt;&gt;""),"S",""))),"")</f>
        <v/>
      </c>
      <c r="AY62" s="68" t="str">
        <f ca="1">IFERROR(IF(AND(OR(WEEKDAY(AX$4,2)&gt;5,AX$4=Congés),OR(AX62="x",AX62="S")),AX62,IF(AY$4=$D62,"x",IF(AND(((AY$4-$D62)/VLOOKUP($C62,Opérations[],7,0))=INT(((AY$4-$D62)/VLOOKUP($C62,Opérations[],7,0))),$C62&lt;&gt;""),"S",""))),"")</f>
        <v/>
      </c>
      <c r="AZ62" s="68" t="str">
        <f ca="1">IFERROR(IF(AND(OR(WEEKDAY(AY$4,2)&gt;5,AY$4=Congés),OR(AY62="x",AY62="S")),AY62,IF(AZ$4=$D62,"x",IF(AND(((AZ$4-$D62)/VLOOKUP($C62,Opérations[],7,0))=INT(((AZ$4-$D62)/VLOOKUP($C62,Opérations[],7,0))),$C62&lt;&gt;""),"S",""))),"")</f>
        <v/>
      </c>
      <c r="BA62" s="68" t="str">
        <f ca="1">IFERROR(IF(AND(OR(WEEKDAY(AZ$4,2)&gt;5,AZ$4=Congés),OR(AZ62="x",AZ62="S")),AZ62,IF(BA$4=$D62,"x",IF(AND(((BA$4-$D62)/VLOOKUP($C62,Opérations[],7,0))=INT(((BA$4-$D62)/VLOOKUP($C62,Opérations[],7,0))),$C62&lt;&gt;""),"S",""))),"")</f>
        <v/>
      </c>
      <c r="BB62" s="68" t="str">
        <f ca="1">IFERROR(IF(AND(OR(WEEKDAY(BA$4,2)&gt;5,BA$4=Congés),OR(BA62="x",BA62="S")),BA62,IF(BB$4=$D62,"x",IF(AND(((BB$4-$D62)/VLOOKUP($C62,Opérations[],7,0))=INT(((BB$4-$D62)/VLOOKUP($C62,Opérations[],7,0))),$C62&lt;&gt;""),"S",""))),"")</f>
        <v/>
      </c>
      <c r="BC62" s="68" t="str">
        <f ca="1">IFERROR(IF(AND(OR(WEEKDAY(BB$4,2)&gt;5,BB$4=Congés),OR(BB62="x",BB62="S")),BB62,IF(BC$4=$D62,"x",IF(AND(((BC$4-$D62)/VLOOKUP($C62,Opérations[],7,0))=INT(((BC$4-$D62)/VLOOKUP($C62,Opérations[],7,0))),$C62&lt;&gt;""),"S",""))),"")</f>
        <v/>
      </c>
      <c r="BD62" s="68" t="str">
        <f ca="1">IFERROR(IF(AND(OR(WEEKDAY(BC$4,2)&gt;5,BC$4=Congés),OR(BC62="x",BC62="S")),BC62,IF(BD$4=$D62,"x",IF(AND(((BD$4-$D62)/VLOOKUP($C62,Opérations[],7,0))=INT(((BD$4-$D62)/VLOOKUP($C62,Opérations[],7,0))),$C62&lt;&gt;""),"S",""))),"")</f>
        <v/>
      </c>
    </row>
    <row r="63" spans="3:56" x14ac:dyDescent="0.25">
      <c r="C63" s="58" t="s">
        <v>73</v>
      </c>
      <c r="D63" s="33">
        <f>IF(ISBLANK(C63),"",VLOOKUP(C63,Opérations[],2,0))</f>
        <v>0</v>
      </c>
      <c r="F63" s="33"/>
      <c r="G63" s="68" t="str">
        <f ca="1">IFERROR(IF(AND(OR(WEEKDAY(F$4,2)&gt;5,F$4=Congés),OR(F63="x",F63="S")),F63,IF(G$4=$D63,"x",IF(AND(((G$4-$D63)/VLOOKUP($C63,Opérations[],7,0))=INT(((G$4-$D63)/VLOOKUP($C63,Opérations[],7,0))),$C63&lt;&gt;""),"S",""))),"")</f>
        <v/>
      </c>
      <c r="H63" s="68" t="str">
        <f ca="1">IFERROR(IF(AND(OR(WEEKDAY(G$4,2)&gt;5,G$4=Congés),OR(G63="x",G63="S")),G63,IF(H$4=$D63,"x",IF(AND(((H$4-$D63)/VLOOKUP($C63,Opérations[],7,0))=INT(((H$4-$D63)/VLOOKUP($C63,Opérations[],7,0))),$C63&lt;&gt;""),"S",""))),"")</f>
        <v/>
      </c>
      <c r="I63" s="68" t="str">
        <f ca="1">IFERROR(IF(AND(OR(WEEKDAY(H$4,2)&gt;5,H$4=Congés),OR(H63="x",H63="S")),H63,IF(I$4=$D63,"x",IF(AND(((I$4-$D63)/VLOOKUP($C63,Opérations[],7,0))=INT(((I$4-$D63)/VLOOKUP($C63,Opérations[],7,0))),$C63&lt;&gt;""),"S",""))),"")</f>
        <v/>
      </c>
      <c r="J63" s="68" t="str">
        <f ca="1">IFERROR(IF(AND(OR(WEEKDAY(I$4,2)&gt;5,I$4=Congés),OR(I63="x",I63="S")),I63,IF(J$4=$D63,"x",IF(AND(((J$4-$D63)/VLOOKUP($C63,Opérations[],7,0))=INT(((J$4-$D63)/VLOOKUP($C63,Opérations[],7,0))),$C63&lt;&gt;""),"S",""))),"")</f>
        <v/>
      </c>
      <c r="K63" s="68" t="str">
        <f ca="1">IFERROR(IF(AND(OR(WEEKDAY(J$4,2)&gt;5,J$4=Congés),OR(J63="x",J63="S")),J63,IF(K$4=$D63,"x",IF(AND(((K$4-$D63)/VLOOKUP($C63,Opérations[],7,0))=INT(((K$4-$D63)/VLOOKUP($C63,Opérations[],7,0))),$C63&lt;&gt;""),"S",""))),"")</f>
        <v/>
      </c>
      <c r="L63" s="68" t="str">
        <f ca="1">IFERROR(IF(AND(OR(WEEKDAY(K$4,2)&gt;5,K$4=Congés),OR(K63="x",K63="S")),K63,IF(L$4=$D63,"x",IF(AND(((L$4-$D63)/VLOOKUP($C63,Opérations[],7,0))=INT(((L$4-$D63)/VLOOKUP($C63,Opérations[],7,0))),$C63&lt;&gt;""),"S",""))),"")</f>
        <v/>
      </c>
      <c r="M63" s="68" t="str">
        <f ca="1">IFERROR(IF(AND(OR(WEEKDAY(L$4,2)&gt;5,L$4=Congés),OR(L63="x",L63="S")),L63,IF(M$4=$D63,"x",IF(AND(((M$4-$D63)/VLOOKUP($C63,Opérations[],7,0))=INT(((M$4-$D63)/VLOOKUP($C63,Opérations[],7,0))),$C63&lt;&gt;""),"S",""))),"")</f>
        <v/>
      </c>
      <c r="N63" s="68" t="str">
        <f ca="1">IFERROR(IF(AND(OR(WEEKDAY(M$4,2)&gt;5,M$4=Congés),OR(M63="x",M63="S")),M63,IF(N$4=$D63,"x",IF(AND(((N$4-$D63)/VLOOKUP($C63,Opérations[],7,0))=INT(((N$4-$D63)/VLOOKUP($C63,Opérations[],7,0))),$C63&lt;&gt;""),"S",""))),"")</f>
        <v/>
      </c>
      <c r="O63" s="68" t="str">
        <f ca="1">IFERROR(IF(AND(OR(WEEKDAY(N$4,2)&gt;5,N$4=Congés),OR(N63="x",N63="S")),N63,IF(O$4=$D63,"x",IF(AND(((O$4-$D63)/VLOOKUP($C63,Opérations[],7,0))=INT(((O$4-$D63)/VLOOKUP($C63,Opérations[],7,0))),$C63&lt;&gt;""),"S",""))),"")</f>
        <v/>
      </c>
      <c r="P63" s="68" t="str">
        <f ca="1">IFERROR(IF(AND(OR(WEEKDAY(O$4,2)&gt;5,O$4=Congés),OR(O63="x",O63="S")),O63,IF(P$4=$D63,"x",IF(AND(((P$4-$D63)/VLOOKUP($C63,Opérations[],7,0))=INT(((P$4-$D63)/VLOOKUP($C63,Opérations[],7,0))),$C63&lt;&gt;""),"S",""))),"")</f>
        <v/>
      </c>
      <c r="Q63" s="68" t="str">
        <f ca="1">IFERROR(IF(AND(OR(WEEKDAY(P$4,2)&gt;5,P$4=Congés),OR(P63="x",P63="S")),P63,IF(Q$4=$D63,"x",IF(AND(((Q$4-$D63)/VLOOKUP($C63,Opérations[],7,0))=INT(((Q$4-$D63)/VLOOKUP($C63,Opérations[],7,0))),$C63&lt;&gt;""),"S",""))),"")</f>
        <v/>
      </c>
      <c r="R63" s="68" t="str">
        <f ca="1">IFERROR(IF(AND(OR(WEEKDAY(Q$4,2)&gt;5,Q$4=Congés),OR(Q63="x",Q63="S")),Q63,IF(R$4=$D63,"x",IF(AND(((R$4-$D63)/VLOOKUP($C63,Opérations[],7,0))=INT(((R$4-$D63)/VLOOKUP($C63,Opérations[],7,0))),$C63&lt;&gt;""),"S",""))),"")</f>
        <v/>
      </c>
      <c r="S63" s="68" t="str">
        <f ca="1">IFERROR(IF(AND(OR(WEEKDAY(R$4,2)&gt;5,R$4=Congés),OR(R63="x",R63="S")),R63,IF(S$4=$D63,"x",IF(AND(((S$4-$D63)/VLOOKUP($C63,Opérations[],7,0))=INT(((S$4-$D63)/VLOOKUP($C63,Opérations[],7,0))),$C63&lt;&gt;""),"S",""))),"")</f>
        <v/>
      </c>
      <c r="T63" s="68" t="str">
        <f ca="1">IFERROR(IF(AND(OR(WEEKDAY(S$4,2)&gt;5,S$4=Congés),OR(S63="x",S63="S")),S63,IF(T$4=$D63,"x",IF(AND(((T$4-$D63)/VLOOKUP($C63,Opérations[],7,0))=INT(((T$4-$D63)/VLOOKUP($C63,Opérations[],7,0))),$C63&lt;&gt;""),"S",""))),"")</f>
        <v/>
      </c>
      <c r="U63" s="68" t="str">
        <f ca="1">IFERROR(IF(AND(OR(WEEKDAY(T$4,2)&gt;5,T$4=Congés),OR(T63="x",T63="S")),T63,IF(U$4=$D63,"x",IF(AND(((U$4-$D63)/VLOOKUP($C63,Opérations[],7,0))=INT(((U$4-$D63)/VLOOKUP($C63,Opérations[],7,0))),$C63&lt;&gt;""),"S",""))),"")</f>
        <v/>
      </c>
      <c r="V63" s="68" t="str">
        <f ca="1">IFERROR(IF(AND(OR(WEEKDAY(U$4,2)&gt;5,U$4=Congés),OR(U63="x",U63="S")),U63,IF(V$4=$D63,"x",IF(AND(((V$4-$D63)/VLOOKUP($C63,Opérations[],7,0))=INT(((V$4-$D63)/VLOOKUP($C63,Opérations[],7,0))),$C63&lt;&gt;""),"S",""))),"")</f>
        <v/>
      </c>
      <c r="W63" s="68" t="str">
        <f ca="1">IFERROR(IF(AND(OR(WEEKDAY(V$4,2)&gt;5,V$4=Congés),OR(V63="x",V63="S")),V63,IF(W$4=$D63,"x",IF(AND(((W$4-$D63)/VLOOKUP($C63,Opérations[],7,0))=INT(((W$4-$D63)/VLOOKUP($C63,Opérations[],7,0))),$C63&lt;&gt;""),"S",""))),"")</f>
        <v/>
      </c>
      <c r="X63" s="68" t="str">
        <f ca="1">IFERROR(IF(AND(OR(WEEKDAY(W$4,2)&gt;5,W$4=Congés),OR(W63="x",W63="S")),W63,IF(X$4=$D63,"x",IF(AND(((X$4-$D63)/VLOOKUP($C63,Opérations[],7,0))=INT(((X$4-$D63)/VLOOKUP($C63,Opérations[],7,0))),$C63&lt;&gt;""),"S",""))),"")</f>
        <v/>
      </c>
      <c r="Y63" s="68" t="str">
        <f ca="1">IFERROR(IF(AND(OR(WEEKDAY(X$4,2)&gt;5,X$4=Congés),OR(X63="x",X63="S")),X63,IF(Y$4=$D63,"x",IF(AND(((Y$4-$D63)/VLOOKUP($C63,Opérations[],7,0))=INT(((Y$4-$D63)/VLOOKUP($C63,Opérations[],7,0))),$C63&lt;&gt;""),"S",""))),"")</f>
        <v/>
      </c>
      <c r="Z63" s="68" t="str">
        <f ca="1">IFERROR(IF(AND(OR(WEEKDAY(Y$4,2)&gt;5,Y$4=Congés),OR(Y63="x",Y63="S")),Y63,IF(Z$4=$D63,"x",IF(AND(((Z$4-$D63)/VLOOKUP($C63,Opérations[],7,0))=INT(((Z$4-$D63)/VLOOKUP($C63,Opérations[],7,0))),$C63&lt;&gt;""),"S",""))),"")</f>
        <v/>
      </c>
      <c r="AA63" s="68" t="str">
        <f ca="1">IFERROR(IF(AND(OR(WEEKDAY(Z$4,2)&gt;5,Z$4=Congés),OR(Z63="x",Z63="S")),Z63,IF(AA$4=$D63,"x",IF(AND(((AA$4-$D63)/VLOOKUP($C63,Opérations[],7,0))=INT(((AA$4-$D63)/VLOOKUP($C63,Opérations[],7,0))),$C63&lt;&gt;""),"S",""))),"")</f>
        <v/>
      </c>
      <c r="AB63" s="68" t="str">
        <f ca="1">IFERROR(IF(AND(OR(WEEKDAY(AA$4,2)&gt;5,AA$4=Congés),OR(AA63="x",AA63="S")),AA63,IF(AB$4=$D63,"x",IF(AND(((AB$4-$D63)/VLOOKUP($C63,Opérations[],7,0))=INT(((AB$4-$D63)/VLOOKUP($C63,Opérations[],7,0))),$C63&lt;&gt;""),"S",""))),"")</f>
        <v/>
      </c>
      <c r="AC63" s="68" t="str">
        <f ca="1">IFERROR(IF(AND(OR(WEEKDAY(AB$4,2)&gt;5,AB$4=Congés),OR(AB63="x",AB63="S")),AB63,IF(AC$4=$D63,"x",IF(AND(((AC$4-$D63)/VLOOKUP($C63,Opérations[],7,0))=INT(((AC$4-$D63)/VLOOKUP($C63,Opérations[],7,0))),$C63&lt;&gt;""),"S",""))),"")</f>
        <v/>
      </c>
      <c r="AD63" s="68" t="str">
        <f ca="1">IFERROR(IF(AND(OR(WEEKDAY(AC$4,2)&gt;5,AC$4=Congés),OR(AC63="x",AC63="S")),AC63,IF(AD$4=$D63,"x",IF(AND(((AD$4-$D63)/VLOOKUP($C63,Opérations[],7,0))=INT(((AD$4-$D63)/VLOOKUP($C63,Opérations[],7,0))),$C63&lt;&gt;""),"S",""))),"")</f>
        <v/>
      </c>
      <c r="AE63" s="68" t="str">
        <f ca="1">IFERROR(IF(AND(OR(WEEKDAY(AD$4,2)&gt;5,AD$4=Congés),OR(AD63="x",AD63="S")),AD63,IF(AE$4=$D63,"x",IF(AND(((AE$4-$D63)/VLOOKUP($C63,Opérations[],7,0))=INT(((AE$4-$D63)/VLOOKUP($C63,Opérations[],7,0))),$C63&lt;&gt;""),"S",""))),"")</f>
        <v/>
      </c>
      <c r="AF63" s="68" t="str">
        <f ca="1">IFERROR(IF(AND(OR(WEEKDAY(AE$4,2)&gt;5,AE$4=Congés),OR(AE63="x",AE63="S")),AE63,IF(AF$4=$D63,"x",IF(AND(((AF$4-$D63)/VLOOKUP($C63,Opérations[],7,0))=INT(((AF$4-$D63)/VLOOKUP($C63,Opérations[],7,0))),$C63&lt;&gt;""),"S",""))),"")</f>
        <v/>
      </c>
      <c r="AG63" s="68" t="str">
        <f ca="1">IFERROR(IF(AND(OR(WEEKDAY(AF$4,2)&gt;5,AF$4=Congés),OR(AF63="x",AF63="S")),AF63,IF(AG$4=$D63,"x",IF(AND(((AG$4-$D63)/VLOOKUP($C63,Opérations[],7,0))=INT(((AG$4-$D63)/VLOOKUP($C63,Opérations[],7,0))),$C63&lt;&gt;""),"S",""))),"")</f>
        <v/>
      </c>
      <c r="AH63" s="68" t="str">
        <f ca="1">IFERROR(IF(AND(OR(WEEKDAY(AG$4,2)&gt;5,AG$4=Congés),OR(AG63="x",AG63="S")),AG63,IF(AH$4=$D63,"x",IF(AND(((AH$4-$D63)/VLOOKUP($C63,Opérations[],7,0))=INT(((AH$4-$D63)/VLOOKUP($C63,Opérations[],7,0))),$C63&lt;&gt;""),"S",""))),"")</f>
        <v/>
      </c>
      <c r="AI63" s="68" t="str">
        <f ca="1">IFERROR(IF(AND(OR(WEEKDAY(AH$4,2)&gt;5,AH$4=Congés),OR(AH63="x",AH63="S")),AH63,IF(AI$4=$D63,"x",IF(AND(((AI$4-$D63)/VLOOKUP($C63,Opérations[],7,0))=INT(((AI$4-$D63)/VLOOKUP($C63,Opérations[],7,0))),$C63&lt;&gt;""),"S",""))),"")</f>
        <v/>
      </c>
      <c r="AJ63" s="68" t="str">
        <f ca="1">IFERROR(IF(AND(OR(WEEKDAY(AI$4,2)&gt;5,AI$4=Congés),OR(AI63="x",AI63="S")),AI63,IF(AJ$4=$D63,"x",IF(AND(((AJ$4-$D63)/VLOOKUP($C63,Opérations[],7,0))=INT(((AJ$4-$D63)/VLOOKUP($C63,Opérations[],7,0))),$C63&lt;&gt;""),"S",""))),"")</f>
        <v/>
      </c>
      <c r="AK63" s="68" t="str">
        <f ca="1">IFERROR(IF(AND(OR(WEEKDAY(AJ$4,2)&gt;5,AJ$4=Congés),OR(AJ63="x",AJ63="S")),AJ63,IF(AK$4=$D63,"x",IF(AND(((AK$4-$D63)/VLOOKUP($C63,Opérations[],7,0))=INT(((AK$4-$D63)/VLOOKUP($C63,Opérations[],7,0))),$C63&lt;&gt;""),"S",""))),"")</f>
        <v/>
      </c>
      <c r="AL63" s="68" t="str">
        <f ca="1">IFERROR(IF(AND(OR(WEEKDAY(AK$4,2)&gt;5,AK$4=Congés),OR(AK63="x",AK63="S")),AK63,IF(AL$4=$D63,"x",IF(AND(((AL$4-$D63)/VLOOKUP($C63,Opérations[],7,0))=INT(((AL$4-$D63)/VLOOKUP($C63,Opérations[],7,0))),$C63&lt;&gt;""),"S",""))),"")</f>
        <v/>
      </c>
      <c r="AM63" s="68" t="str">
        <f ca="1">IFERROR(IF(AND(OR(WEEKDAY(AL$4,2)&gt;5,AL$4=Congés),OR(AL63="x",AL63="S")),AL63,IF(AM$4=$D63,"x",IF(AND(((AM$4-$D63)/VLOOKUP($C63,Opérations[],7,0))=INT(((AM$4-$D63)/VLOOKUP($C63,Opérations[],7,0))),$C63&lt;&gt;""),"S",""))),"")</f>
        <v/>
      </c>
      <c r="AN63" s="68" t="str">
        <f ca="1">IFERROR(IF(AND(OR(WEEKDAY(AM$4,2)&gt;5,AM$4=Congés),OR(AM63="x",AM63="S")),AM63,IF(AN$4=$D63,"x",IF(AND(((AN$4-$D63)/VLOOKUP($C63,Opérations[],7,0))=INT(((AN$4-$D63)/VLOOKUP($C63,Opérations[],7,0))),$C63&lt;&gt;""),"S",""))),"")</f>
        <v/>
      </c>
      <c r="AO63" s="68" t="str">
        <f ca="1">IFERROR(IF(AND(OR(WEEKDAY(AN$4,2)&gt;5,AN$4=Congés),OR(AN63="x",AN63="S")),AN63,IF(AO$4=$D63,"x",IF(AND(((AO$4-$D63)/VLOOKUP($C63,Opérations[],7,0))=INT(((AO$4-$D63)/VLOOKUP($C63,Opérations[],7,0))),$C63&lt;&gt;""),"S",""))),"")</f>
        <v/>
      </c>
      <c r="AP63" s="68" t="str">
        <f ca="1">IFERROR(IF(AND(OR(WEEKDAY(AO$4,2)&gt;5,AO$4=Congés),OR(AO63="x",AO63="S")),AO63,IF(AP$4=$D63,"x",IF(AND(((AP$4-$D63)/VLOOKUP($C63,Opérations[],7,0))=INT(((AP$4-$D63)/VLOOKUP($C63,Opérations[],7,0))),$C63&lt;&gt;""),"S",""))),"")</f>
        <v/>
      </c>
      <c r="AQ63" s="68" t="str">
        <f ca="1">IFERROR(IF(AND(OR(WEEKDAY(AP$4,2)&gt;5,AP$4=Congés),OR(AP63="x",AP63="S")),AP63,IF(AQ$4=$D63,"x",IF(AND(((AQ$4-$D63)/VLOOKUP($C63,Opérations[],7,0))=INT(((AQ$4-$D63)/VLOOKUP($C63,Opérations[],7,0))),$C63&lt;&gt;""),"S",""))),"")</f>
        <v/>
      </c>
      <c r="AR63" s="68" t="str">
        <f ca="1">IFERROR(IF(AND(OR(WEEKDAY(AQ$4,2)&gt;5,AQ$4=Congés),OR(AQ63="x",AQ63="S")),AQ63,IF(AR$4=$D63,"x",IF(AND(((AR$4-$D63)/VLOOKUP($C63,Opérations[],7,0))=INT(((AR$4-$D63)/VLOOKUP($C63,Opérations[],7,0))),$C63&lt;&gt;""),"S",""))),"")</f>
        <v/>
      </c>
      <c r="AS63" s="68" t="str">
        <f ca="1">IFERROR(IF(AND(OR(WEEKDAY(AR$4,2)&gt;5,AR$4=Congés),OR(AR63="x",AR63="S")),AR63,IF(AS$4=$D63,"x",IF(AND(((AS$4-$D63)/VLOOKUP($C63,Opérations[],7,0))=INT(((AS$4-$D63)/VLOOKUP($C63,Opérations[],7,0))),$C63&lt;&gt;""),"S",""))),"")</f>
        <v/>
      </c>
      <c r="AT63" s="68" t="str">
        <f ca="1">IFERROR(IF(AND(OR(WEEKDAY(AS$4,2)&gt;5,AS$4=Congés),OR(AS63="x",AS63="S")),AS63,IF(AT$4=$D63,"x",IF(AND(((AT$4-$D63)/VLOOKUP($C63,Opérations[],7,0))=INT(((AT$4-$D63)/VLOOKUP($C63,Opérations[],7,0))),$C63&lt;&gt;""),"S",""))),"")</f>
        <v/>
      </c>
      <c r="AU63" s="68" t="str">
        <f ca="1">IFERROR(IF(AND(OR(WEEKDAY(AT$4,2)&gt;5,AT$4=Congés),OR(AT63="x",AT63="S")),AT63,IF(AU$4=$D63,"x",IF(AND(((AU$4-$D63)/VLOOKUP($C63,Opérations[],7,0))=INT(((AU$4-$D63)/VLOOKUP($C63,Opérations[],7,0))),$C63&lt;&gt;""),"S",""))),"")</f>
        <v/>
      </c>
      <c r="AV63" s="68" t="str">
        <f ca="1">IFERROR(IF(AND(OR(WEEKDAY(AU$4,2)&gt;5,AU$4=Congés),OR(AU63="x",AU63="S")),AU63,IF(AV$4=$D63,"x",IF(AND(((AV$4-$D63)/VLOOKUP($C63,Opérations[],7,0))=INT(((AV$4-$D63)/VLOOKUP($C63,Opérations[],7,0))),$C63&lt;&gt;""),"S",""))),"")</f>
        <v/>
      </c>
      <c r="AW63" s="68" t="str">
        <f ca="1">IFERROR(IF(AND(OR(WEEKDAY(AV$4,2)&gt;5,AV$4=Congés),OR(AV63="x",AV63="S")),AV63,IF(AW$4=$D63,"x",IF(AND(((AW$4-$D63)/VLOOKUP($C63,Opérations[],7,0))=INT(((AW$4-$D63)/VLOOKUP($C63,Opérations[],7,0))),$C63&lt;&gt;""),"S",""))),"")</f>
        <v/>
      </c>
      <c r="AX63" s="68" t="str">
        <f ca="1">IFERROR(IF(AND(OR(WEEKDAY(AW$4,2)&gt;5,AW$4=Congés),OR(AW63="x",AW63="S")),AW63,IF(AX$4=$D63,"x",IF(AND(((AX$4-$D63)/VLOOKUP($C63,Opérations[],7,0))=INT(((AX$4-$D63)/VLOOKUP($C63,Opérations[],7,0))),$C63&lt;&gt;""),"S",""))),"")</f>
        <v/>
      </c>
      <c r="AY63" s="68" t="str">
        <f ca="1">IFERROR(IF(AND(OR(WEEKDAY(AX$4,2)&gt;5,AX$4=Congés),OR(AX63="x",AX63="S")),AX63,IF(AY$4=$D63,"x",IF(AND(((AY$4-$D63)/VLOOKUP($C63,Opérations[],7,0))=INT(((AY$4-$D63)/VLOOKUP($C63,Opérations[],7,0))),$C63&lt;&gt;""),"S",""))),"")</f>
        <v/>
      </c>
      <c r="AZ63" s="68" t="str">
        <f ca="1">IFERROR(IF(AND(OR(WEEKDAY(AY$4,2)&gt;5,AY$4=Congés),OR(AY63="x",AY63="S")),AY63,IF(AZ$4=$D63,"x",IF(AND(((AZ$4-$D63)/VLOOKUP($C63,Opérations[],7,0))=INT(((AZ$4-$D63)/VLOOKUP($C63,Opérations[],7,0))),$C63&lt;&gt;""),"S",""))),"")</f>
        <v/>
      </c>
      <c r="BA63" s="68" t="str">
        <f ca="1">IFERROR(IF(AND(OR(WEEKDAY(AZ$4,2)&gt;5,AZ$4=Congés),OR(AZ63="x",AZ63="S")),AZ63,IF(BA$4=$D63,"x",IF(AND(((BA$4-$D63)/VLOOKUP($C63,Opérations[],7,0))=INT(((BA$4-$D63)/VLOOKUP($C63,Opérations[],7,0))),$C63&lt;&gt;""),"S",""))),"")</f>
        <v/>
      </c>
      <c r="BB63" s="68" t="str">
        <f ca="1">IFERROR(IF(AND(OR(WEEKDAY(BA$4,2)&gt;5,BA$4=Congés),OR(BA63="x",BA63="S")),BA63,IF(BB$4=$D63,"x",IF(AND(((BB$4-$D63)/VLOOKUP($C63,Opérations[],7,0))=INT(((BB$4-$D63)/VLOOKUP($C63,Opérations[],7,0))),$C63&lt;&gt;""),"S",""))),"")</f>
        <v/>
      </c>
      <c r="BC63" s="68" t="str">
        <f ca="1">IFERROR(IF(AND(OR(WEEKDAY(BB$4,2)&gt;5,BB$4=Congés),OR(BB63="x",BB63="S")),BB63,IF(BC$4=$D63,"x",IF(AND(((BC$4-$D63)/VLOOKUP($C63,Opérations[],7,0))=INT(((BC$4-$D63)/VLOOKUP($C63,Opérations[],7,0))),$C63&lt;&gt;""),"S",""))),"")</f>
        <v/>
      </c>
      <c r="BD63" s="68" t="str">
        <f ca="1">IFERROR(IF(AND(OR(WEEKDAY(BC$4,2)&gt;5,BC$4=Congés),OR(BC63="x",BC63="S")),BC63,IF(BD$4=$D63,"x",IF(AND(((BD$4-$D63)/VLOOKUP($C63,Opérations[],7,0))=INT(((BD$4-$D63)/VLOOKUP($C63,Opérations[],7,0))),$C63&lt;&gt;""),"S",""))),"")</f>
        <v/>
      </c>
    </row>
    <row r="64" spans="3:56" x14ac:dyDescent="0.25">
      <c r="C64" s="27" t="s">
        <v>74</v>
      </c>
      <c r="D64" s="33">
        <f>IF(ISBLANK(C64),"",VLOOKUP(C64,Opérations[],2,0))</f>
        <v>0</v>
      </c>
      <c r="F64" s="33"/>
      <c r="G64" s="68" t="str">
        <f ca="1">IFERROR(IF(AND(OR(WEEKDAY(F$4,2)&gt;5,F$4=Congés),OR(F64="x",F64="S")),F64,IF(G$4=$D64,"x",IF(AND(((G$4-$D64)/VLOOKUP($C64,Opérations[],7,0))=INT(((G$4-$D64)/VLOOKUP($C64,Opérations[],7,0))),$C64&lt;&gt;""),"S",""))),"")</f>
        <v/>
      </c>
      <c r="H64" s="68" t="str">
        <f ca="1">IFERROR(IF(AND(OR(WEEKDAY(G$4,2)&gt;5,G$4=Congés),OR(G64="x",G64="S")),G64,IF(H$4=$D64,"x",IF(AND(((H$4-$D64)/VLOOKUP($C64,Opérations[],7,0))=INT(((H$4-$D64)/VLOOKUP($C64,Opérations[],7,0))),$C64&lt;&gt;""),"S",""))),"")</f>
        <v/>
      </c>
      <c r="I64" s="68" t="str">
        <f ca="1">IFERROR(IF(AND(OR(WEEKDAY(H$4,2)&gt;5,H$4=Congés),OR(H64="x",H64="S")),H64,IF(I$4=$D64,"x",IF(AND(((I$4-$D64)/VLOOKUP($C64,Opérations[],7,0))=INT(((I$4-$D64)/VLOOKUP($C64,Opérations[],7,0))),$C64&lt;&gt;""),"S",""))),"")</f>
        <v/>
      </c>
      <c r="J64" s="68" t="str">
        <f ca="1">IFERROR(IF(AND(OR(WEEKDAY(I$4,2)&gt;5,I$4=Congés),OR(I64="x",I64="S")),I64,IF(J$4=$D64,"x",IF(AND(((J$4-$D64)/VLOOKUP($C64,Opérations[],7,0))=INT(((J$4-$D64)/VLOOKUP($C64,Opérations[],7,0))),$C64&lt;&gt;""),"S",""))),"")</f>
        <v/>
      </c>
      <c r="K64" s="68" t="str">
        <f ca="1">IFERROR(IF(AND(OR(WEEKDAY(J$4,2)&gt;5,J$4=Congés),OR(J64="x",J64="S")),J64,IF(K$4=$D64,"x",IF(AND(((K$4-$D64)/VLOOKUP($C64,Opérations[],7,0))=INT(((K$4-$D64)/VLOOKUP($C64,Opérations[],7,0))),$C64&lt;&gt;""),"S",""))),"")</f>
        <v/>
      </c>
      <c r="L64" s="68" t="str">
        <f ca="1">IFERROR(IF(AND(OR(WEEKDAY(K$4,2)&gt;5,K$4=Congés),OR(K64="x",K64="S")),K64,IF(L$4=$D64,"x",IF(AND(((L$4-$D64)/VLOOKUP($C64,Opérations[],7,0))=INT(((L$4-$D64)/VLOOKUP($C64,Opérations[],7,0))),$C64&lt;&gt;""),"S",""))),"")</f>
        <v/>
      </c>
      <c r="M64" s="68" t="str">
        <f ca="1">IFERROR(IF(AND(OR(WEEKDAY(L$4,2)&gt;5,L$4=Congés),OR(L64="x",L64="S")),L64,IF(M$4=$D64,"x",IF(AND(((M$4-$D64)/VLOOKUP($C64,Opérations[],7,0))=INT(((M$4-$D64)/VLOOKUP($C64,Opérations[],7,0))),$C64&lt;&gt;""),"S",""))),"")</f>
        <v/>
      </c>
      <c r="N64" s="68" t="str">
        <f ca="1">IFERROR(IF(AND(OR(WEEKDAY(M$4,2)&gt;5,M$4=Congés),OR(M64="x",M64="S")),M64,IF(N$4=$D64,"x",IF(AND(((N$4-$D64)/VLOOKUP($C64,Opérations[],7,0))=INT(((N$4-$D64)/VLOOKUP($C64,Opérations[],7,0))),$C64&lt;&gt;""),"S",""))),"")</f>
        <v/>
      </c>
      <c r="O64" s="68" t="str">
        <f ca="1">IFERROR(IF(AND(OR(WEEKDAY(N$4,2)&gt;5,N$4=Congés),OR(N64="x",N64="S")),N64,IF(O$4=$D64,"x",IF(AND(((O$4-$D64)/VLOOKUP($C64,Opérations[],7,0))=INT(((O$4-$D64)/VLOOKUP($C64,Opérations[],7,0))),$C64&lt;&gt;""),"S",""))),"")</f>
        <v/>
      </c>
      <c r="P64" s="68" t="str">
        <f ca="1">IFERROR(IF(AND(OR(WEEKDAY(O$4,2)&gt;5,O$4=Congés),OR(O64="x",O64="S")),O64,IF(P$4=$D64,"x",IF(AND(((P$4-$D64)/VLOOKUP($C64,Opérations[],7,0))=INT(((P$4-$D64)/VLOOKUP($C64,Opérations[],7,0))),$C64&lt;&gt;""),"S",""))),"")</f>
        <v/>
      </c>
      <c r="Q64" s="68" t="str">
        <f ca="1">IFERROR(IF(AND(OR(WEEKDAY(P$4,2)&gt;5,P$4=Congés),OR(P64="x",P64="S")),P64,IF(Q$4=$D64,"x",IF(AND(((Q$4-$D64)/VLOOKUP($C64,Opérations[],7,0))=INT(((Q$4-$D64)/VLOOKUP($C64,Opérations[],7,0))),$C64&lt;&gt;""),"S",""))),"")</f>
        <v/>
      </c>
      <c r="R64" s="68" t="str">
        <f ca="1">IFERROR(IF(AND(OR(WEEKDAY(Q$4,2)&gt;5,Q$4=Congés),OR(Q64="x",Q64="S")),Q64,IF(R$4=$D64,"x",IF(AND(((R$4-$D64)/VLOOKUP($C64,Opérations[],7,0))=INT(((R$4-$D64)/VLOOKUP($C64,Opérations[],7,0))),$C64&lt;&gt;""),"S",""))),"")</f>
        <v/>
      </c>
      <c r="S64" s="68" t="str">
        <f ca="1">IFERROR(IF(AND(OR(WEEKDAY(R$4,2)&gt;5,R$4=Congés),OR(R64="x",R64="S")),R64,IF(S$4=$D64,"x",IF(AND(((S$4-$D64)/VLOOKUP($C64,Opérations[],7,0))=INT(((S$4-$D64)/VLOOKUP($C64,Opérations[],7,0))),$C64&lt;&gt;""),"S",""))),"")</f>
        <v/>
      </c>
      <c r="T64" s="68" t="str">
        <f ca="1">IFERROR(IF(AND(OR(WEEKDAY(S$4,2)&gt;5,S$4=Congés),OR(S64="x",S64="S")),S64,IF(T$4=$D64,"x",IF(AND(((T$4-$D64)/VLOOKUP($C64,Opérations[],7,0))=INT(((T$4-$D64)/VLOOKUP($C64,Opérations[],7,0))),$C64&lt;&gt;""),"S",""))),"")</f>
        <v/>
      </c>
      <c r="U64" s="68" t="str">
        <f ca="1">IFERROR(IF(AND(OR(WEEKDAY(T$4,2)&gt;5,T$4=Congés),OR(T64="x",T64="S")),T64,IF(U$4=$D64,"x",IF(AND(((U$4-$D64)/VLOOKUP($C64,Opérations[],7,0))=INT(((U$4-$D64)/VLOOKUP($C64,Opérations[],7,0))),$C64&lt;&gt;""),"S",""))),"")</f>
        <v/>
      </c>
      <c r="V64" s="68" t="str">
        <f ca="1">IFERROR(IF(AND(OR(WEEKDAY(U$4,2)&gt;5,U$4=Congés),OR(U64="x",U64="S")),U64,IF(V$4=$D64,"x",IF(AND(((V$4-$D64)/VLOOKUP($C64,Opérations[],7,0))=INT(((V$4-$D64)/VLOOKUP($C64,Opérations[],7,0))),$C64&lt;&gt;""),"S",""))),"")</f>
        <v/>
      </c>
      <c r="W64" s="68" t="str">
        <f ca="1">IFERROR(IF(AND(OR(WEEKDAY(V$4,2)&gt;5,V$4=Congés),OR(V64="x",V64="S")),V64,IF(W$4=$D64,"x",IF(AND(((W$4-$D64)/VLOOKUP($C64,Opérations[],7,0))=INT(((W$4-$D64)/VLOOKUP($C64,Opérations[],7,0))),$C64&lt;&gt;""),"S",""))),"")</f>
        <v/>
      </c>
      <c r="X64" s="68" t="str">
        <f ca="1">IFERROR(IF(AND(OR(WEEKDAY(W$4,2)&gt;5,W$4=Congés),OR(W64="x",W64="S")),W64,IF(X$4=$D64,"x",IF(AND(((X$4-$D64)/VLOOKUP($C64,Opérations[],7,0))=INT(((X$4-$D64)/VLOOKUP($C64,Opérations[],7,0))),$C64&lt;&gt;""),"S",""))),"")</f>
        <v/>
      </c>
      <c r="Y64" s="68" t="str">
        <f ca="1">IFERROR(IF(AND(OR(WEEKDAY(X$4,2)&gt;5,X$4=Congés),OR(X64="x",X64="S")),X64,IF(Y$4=$D64,"x",IF(AND(((Y$4-$D64)/VLOOKUP($C64,Opérations[],7,0))=INT(((Y$4-$D64)/VLOOKUP($C64,Opérations[],7,0))),$C64&lt;&gt;""),"S",""))),"")</f>
        <v/>
      </c>
      <c r="Z64" s="68" t="str">
        <f ca="1">IFERROR(IF(AND(OR(WEEKDAY(Y$4,2)&gt;5,Y$4=Congés),OR(Y64="x",Y64="S")),Y64,IF(Z$4=$D64,"x",IF(AND(((Z$4-$D64)/VLOOKUP($C64,Opérations[],7,0))=INT(((Z$4-$D64)/VLOOKUP($C64,Opérations[],7,0))),$C64&lt;&gt;""),"S",""))),"")</f>
        <v/>
      </c>
      <c r="AA64" s="68" t="str">
        <f ca="1">IFERROR(IF(AND(OR(WEEKDAY(Z$4,2)&gt;5,Z$4=Congés),OR(Z64="x",Z64="S")),Z64,IF(AA$4=$D64,"x",IF(AND(((AA$4-$D64)/VLOOKUP($C64,Opérations[],7,0))=INT(((AA$4-$D64)/VLOOKUP($C64,Opérations[],7,0))),$C64&lt;&gt;""),"S",""))),"")</f>
        <v/>
      </c>
      <c r="AB64" s="68" t="str">
        <f ca="1">IFERROR(IF(AND(OR(WEEKDAY(AA$4,2)&gt;5,AA$4=Congés),OR(AA64="x",AA64="S")),AA64,IF(AB$4=$D64,"x",IF(AND(((AB$4-$D64)/VLOOKUP($C64,Opérations[],7,0))=INT(((AB$4-$D64)/VLOOKUP($C64,Opérations[],7,0))),$C64&lt;&gt;""),"S",""))),"")</f>
        <v/>
      </c>
      <c r="AC64" s="68" t="str">
        <f ca="1">IFERROR(IF(AND(OR(WEEKDAY(AB$4,2)&gt;5,AB$4=Congés),OR(AB64="x",AB64="S")),AB64,IF(AC$4=$D64,"x",IF(AND(((AC$4-$D64)/VLOOKUP($C64,Opérations[],7,0))=INT(((AC$4-$D64)/VLOOKUP($C64,Opérations[],7,0))),$C64&lt;&gt;""),"S",""))),"")</f>
        <v/>
      </c>
      <c r="AD64" s="68" t="str">
        <f ca="1">IFERROR(IF(AND(OR(WEEKDAY(AC$4,2)&gt;5,AC$4=Congés),OR(AC64="x",AC64="S")),AC64,IF(AD$4=$D64,"x",IF(AND(((AD$4-$D64)/VLOOKUP($C64,Opérations[],7,0))=INT(((AD$4-$D64)/VLOOKUP($C64,Opérations[],7,0))),$C64&lt;&gt;""),"S",""))),"")</f>
        <v/>
      </c>
      <c r="AE64" s="68" t="str">
        <f ca="1">IFERROR(IF(AND(OR(WEEKDAY(AD$4,2)&gt;5,AD$4=Congés),OR(AD64="x",AD64="S")),AD64,IF(AE$4=$D64,"x",IF(AND(((AE$4-$D64)/VLOOKUP($C64,Opérations[],7,0))=INT(((AE$4-$D64)/VLOOKUP($C64,Opérations[],7,0))),$C64&lt;&gt;""),"S",""))),"")</f>
        <v/>
      </c>
      <c r="AF64" s="68" t="str">
        <f ca="1">IFERROR(IF(AND(OR(WEEKDAY(AE$4,2)&gt;5,AE$4=Congés),OR(AE64="x",AE64="S")),AE64,IF(AF$4=$D64,"x",IF(AND(((AF$4-$D64)/VLOOKUP($C64,Opérations[],7,0))=INT(((AF$4-$D64)/VLOOKUP($C64,Opérations[],7,0))),$C64&lt;&gt;""),"S",""))),"")</f>
        <v/>
      </c>
      <c r="AG64" s="68" t="str">
        <f ca="1">IFERROR(IF(AND(OR(WEEKDAY(AF$4,2)&gt;5,AF$4=Congés),OR(AF64="x",AF64="S")),AF64,IF(AG$4=$D64,"x",IF(AND(((AG$4-$D64)/VLOOKUP($C64,Opérations[],7,0))=INT(((AG$4-$D64)/VLOOKUP($C64,Opérations[],7,0))),$C64&lt;&gt;""),"S",""))),"")</f>
        <v/>
      </c>
      <c r="AH64" s="68" t="str">
        <f ca="1">IFERROR(IF(AND(OR(WEEKDAY(AG$4,2)&gt;5,AG$4=Congés),OR(AG64="x",AG64="S")),AG64,IF(AH$4=$D64,"x",IF(AND(((AH$4-$D64)/VLOOKUP($C64,Opérations[],7,0))=INT(((AH$4-$D64)/VLOOKUP($C64,Opérations[],7,0))),$C64&lt;&gt;""),"S",""))),"")</f>
        <v/>
      </c>
      <c r="AI64" s="68" t="str">
        <f ca="1">IFERROR(IF(AND(OR(WEEKDAY(AH$4,2)&gt;5,AH$4=Congés),OR(AH64="x",AH64="S")),AH64,IF(AI$4=$D64,"x",IF(AND(((AI$4-$D64)/VLOOKUP($C64,Opérations[],7,0))=INT(((AI$4-$D64)/VLOOKUP($C64,Opérations[],7,0))),$C64&lt;&gt;""),"S",""))),"")</f>
        <v/>
      </c>
      <c r="AJ64" s="68" t="str">
        <f ca="1">IFERROR(IF(AND(OR(WEEKDAY(AI$4,2)&gt;5,AI$4=Congés),OR(AI64="x",AI64="S")),AI64,IF(AJ$4=$D64,"x",IF(AND(((AJ$4-$D64)/VLOOKUP($C64,Opérations[],7,0))=INT(((AJ$4-$D64)/VLOOKUP($C64,Opérations[],7,0))),$C64&lt;&gt;""),"S",""))),"")</f>
        <v/>
      </c>
      <c r="AK64" s="68" t="str">
        <f ca="1">IFERROR(IF(AND(OR(WEEKDAY(AJ$4,2)&gt;5,AJ$4=Congés),OR(AJ64="x",AJ64="S")),AJ64,IF(AK$4=$D64,"x",IF(AND(((AK$4-$D64)/VLOOKUP($C64,Opérations[],7,0))=INT(((AK$4-$D64)/VLOOKUP($C64,Opérations[],7,0))),$C64&lt;&gt;""),"S",""))),"")</f>
        <v/>
      </c>
      <c r="AL64" s="68" t="str">
        <f ca="1">IFERROR(IF(AND(OR(WEEKDAY(AK$4,2)&gt;5,AK$4=Congés),OR(AK64="x",AK64="S")),AK64,IF(AL$4=$D64,"x",IF(AND(((AL$4-$D64)/VLOOKUP($C64,Opérations[],7,0))=INT(((AL$4-$D64)/VLOOKUP($C64,Opérations[],7,0))),$C64&lt;&gt;""),"S",""))),"")</f>
        <v/>
      </c>
      <c r="AM64" s="68" t="str">
        <f ca="1">IFERROR(IF(AND(OR(WEEKDAY(AL$4,2)&gt;5,AL$4=Congés),OR(AL64="x",AL64="S")),AL64,IF(AM$4=$D64,"x",IF(AND(((AM$4-$D64)/VLOOKUP($C64,Opérations[],7,0))=INT(((AM$4-$D64)/VLOOKUP($C64,Opérations[],7,0))),$C64&lt;&gt;""),"S",""))),"")</f>
        <v/>
      </c>
      <c r="AN64" s="68" t="str">
        <f ca="1">IFERROR(IF(AND(OR(WEEKDAY(AM$4,2)&gt;5,AM$4=Congés),OR(AM64="x",AM64="S")),AM64,IF(AN$4=$D64,"x",IF(AND(((AN$4-$D64)/VLOOKUP($C64,Opérations[],7,0))=INT(((AN$4-$D64)/VLOOKUP($C64,Opérations[],7,0))),$C64&lt;&gt;""),"S",""))),"")</f>
        <v/>
      </c>
      <c r="AO64" s="68" t="str">
        <f ca="1">IFERROR(IF(AND(OR(WEEKDAY(AN$4,2)&gt;5,AN$4=Congés),OR(AN64="x",AN64="S")),AN64,IF(AO$4=$D64,"x",IF(AND(((AO$4-$D64)/VLOOKUP($C64,Opérations[],7,0))=INT(((AO$4-$D64)/VLOOKUP($C64,Opérations[],7,0))),$C64&lt;&gt;""),"S",""))),"")</f>
        <v/>
      </c>
      <c r="AP64" s="68" t="str">
        <f ca="1">IFERROR(IF(AND(OR(WEEKDAY(AO$4,2)&gt;5,AO$4=Congés),OR(AO64="x",AO64="S")),AO64,IF(AP$4=$D64,"x",IF(AND(((AP$4-$D64)/VLOOKUP($C64,Opérations[],7,0))=INT(((AP$4-$D64)/VLOOKUP($C64,Opérations[],7,0))),$C64&lt;&gt;""),"S",""))),"")</f>
        <v/>
      </c>
      <c r="AQ64" s="68" t="str">
        <f ca="1">IFERROR(IF(AND(OR(WEEKDAY(AP$4,2)&gt;5,AP$4=Congés),OR(AP64="x",AP64="S")),AP64,IF(AQ$4=$D64,"x",IF(AND(((AQ$4-$D64)/VLOOKUP($C64,Opérations[],7,0))=INT(((AQ$4-$D64)/VLOOKUP($C64,Opérations[],7,0))),$C64&lt;&gt;""),"S",""))),"")</f>
        <v/>
      </c>
      <c r="AR64" s="68" t="str">
        <f ca="1">IFERROR(IF(AND(OR(WEEKDAY(AQ$4,2)&gt;5,AQ$4=Congés),OR(AQ64="x",AQ64="S")),AQ64,IF(AR$4=$D64,"x",IF(AND(((AR$4-$D64)/VLOOKUP($C64,Opérations[],7,0))=INT(((AR$4-$D64)/VLOOKUP($C64,Opérations[],7,0))),$C64&lt;&gt;""),"S",""))),"")</f>
        <v/>
      </c>
      <c r="AS64" s="68" t="str">
        <f ca="1">IFERROR(IF(AND(OR(WEEKDAY(AR$4,2)&gt;5,AR$4=Congés),OR(AR64="x",AR64="S")),AR64,IF(AS$4=$D64,"x",IF(AND(((AS$4-$D64)/VLOOKUP($C64,Opérations[],7,0))=INT(((AS$4-$D64)/VLOOKUP($C64,Opérations[],7,0))),$C64&lt;&gt;""),"S",""))),"")</f>
        <v/>
      </c>
      <c r="AT64" s="68" t="str">
        <f ca="1">IFERROR(IF(AND(OR(WEEKDAY(AS$4,2)&gt;5,AS$4=Congés),OR(AS64="x",AS64="S")),AS64,IF(AT$4=$D64,"x",IF(AND(((AT$4-$D64)/VLOOKUP($C64,Opérations[],7,0))=INT(((AT$4-$D64)/VLOOKUP($C64,Opérations[],7,0))),$C64&lt;&gt;""),"S",""))),"")</f>
        <v/>
      </c>
      <c r="AU64" s="68" t="str">
        <f ca="1">IFERROR(IF(AND(OR(WEEKDAY(AT$4,2)&gt;5,AT$4=Congés),OR(AT64="x",AT64="S")),AT64,IF(AU$4=$D64,"x",IF(AND(((AU$4-$D64)/VLOOKUP($C64,Opérations[],7,0))=INT(((AU$4-$D64)/VLOOKUP($C64,Opérations[],7,0))),$C64&lt;&gt;""),"S",""))),"")</f>
        <v/>
      </c>
      <c r="AV64" s="68" t="str">
        <f ca="1">IFERROR(IF(AND(OR(WEEKDAY(AU$4,2)&gt;5,AU$4=Congés),OR(AU64="x",AU64="S")),AU64,IF(AV$4=$D64,"x",IF(AND(((AV$4-$D64)/VLOOKUP($C64,Opérations[],7,0))=INT(((AV$4-$D64)/VLOOKUP($C64,Opérations[],7,0))),$C64&lt;&gt;""),"S",""))),"")</f>
        <v/>
      </c>
      <c r="AW64" s="68" t="str">
        <f ca="1">IFERROR(IF(AND(OR(WEEKDAY(AV$4,2)&gt;5,AV$4=Congés),OR(AV64="x",AV64="S")),AV64,IF(AW$4=$D64,"x",IF(AND(((AW$4-$D64)/VLOOKUP($C64,Opérations[],7,0))=INT(((AW$4-$D64)/VLOOKUP($C64,Opérations[],7,0))),$C64&lt;&gt;""),"S",""))),"")</f>
        <v/>
      </c>
      <c r="AX64" s="68" t="str">
        <f ca="1">IFERROR(IF(AND(OR(WEEKDAY(AW$4,2)&gt;5,AW$4=Congés),OR(AW64="x",AW64="S")),AW64,IF(AX$4=$D64,"x",IF(AND(((AX$4-$D64)/VLOOKUP($C64,Opérations[],7,0))=INT(((AX$4-$D64)/VLOOKUP($C64,Opérations[],7,0))),$C64&lt;&gt;""),"S",""))),"")</f>
        <v/>
      </c>
      <c r="AY64" s="68" t="str">
        <f ca="1">IFERROR(IF(AND(OR(WEEKDAY(AX$4,2)&gt;5,AX$4=Congés),OR(AX64="x",AX64="S")),AX64,IF(AY$4=$D64,"x",IF(AND(((AY$4-$D64)/VLOOKUP($C64,Opérations[],7,0))=INT(((AY$4-$D64)/VLOOKUP($C64,Opérations[],7,0))),$C64&lt;&gt;""),"S",""))),"")</f>
        <v/>
      </c>
      <c r="AZ64" s="68" t="str">
        <f ca="1">IFERROR(IF(AND(OR(WEEKDAY(AY$4,2)&gt;5,AY$4=Congés),OR(AY64="x",AY64="S")),AY64,IF(AZ$4=$D64,"x",IF(AND(((AZ$4-$D64)/VLOOKUP($C64,Opérations[],7,0))=INT(((AZ$4-$D64)/VLOOKUP($C64,Opérations[],7,0))),$C64&lt;&gt;""),"S",""))),"")</f>
        <v/>
      </c>
      <c r="BA64" s="68" t="str">
        <f ca="1">IFERROR(IF(AND(OR(WEEKDAY(AZ$4,2)&gt;5,AZ$4=Congés),OR(AZ64="x",AZ64="S")),AZ64,IF(BA$4=$D64,"x",IF(AND(((BA$4-$D64)/VLOOKUP($C64,Opérations[],7,0))=INT(((BA$4-$D64)/VLOOKUP($C64,Opérations[],7,0))),$C64&lt;&gt;""),"S",""))),"")</f>
        <v/>
      </c>
      <c r="BB64" s="68" t="str">
        <f ca="1">IFERROR(IF(AND(OR(WEEKDAY(BA$4,2)&gt;5,BA$4=Congés),OR(BA64="x",BA64="S")),BA64,IF(BB$4=$D64,"x",IF(AND(((BB$4-$D64)/VLOOKUP($C64,Opérations[],7,0))=INT(((BB$4-$D64)/VLOOKUP($C64,Opérations[],7,0))),$C64&lt;&gt;""),"S",""))),"")</f>
        <v/>
      </c>
      <c r="BC64" s="68" t="str">
        <f ca="1">IFERROR(IF(AND(OR(WEEKDAY(BB$4,2)&gt;5,BB$4=Congés),OR(BB64="x",BB64="S")),BB64,IF(BC$4=$D64,"x",IF(AND(((BC$4-$D64)/VLOOKUP($C64,Opérations[],7,0))=INT(((BC$4-$D64)/VLOOKUP($C64,Opérations[],7,0))),$C64&lt;&gt;""),"S",""))),"")</f>
        <v/>
      </c>
      <c r="BD64" s="68" t="str">
        <f ca="1">IFERROR(IF(AND(OR(WEEKDAY(BC$4,2)&gt;5,BC$4=Congés),OR(BC64="x",BC64="S")),BC64,IF(BD$4=$D64,"x",IF(AND(((BD$4-$D64)/VLOOKUP($C64,Opérations[],7,0))=INT(((BD$4-$D64)/VLOOKUP($C64,Opérations[],7,0))),$C64&lt;&gt;""),"S",""))),"")</f>
        <v/>
      </c>
    </row>
    <row r="65" spans="3:56" x14ac:dyDescent="0.25">
      <c r="C65" s="59" t="s">
        <v>75</v>
      </c>
      <c r="D65" s="33">
        <f>IF(ISBLANK(C65),"",VLOOKUP(C65,Opérations[],2,0))</f>
        <v>0</v>
      </c>
      <c r="F65" s="33"/>
      <c r="G65" s="68" t="str">
        <f ca="1">IFERROR(IF(AND(OR(WEEKDAY(F$4,2)&gt;5,F$4=Congés),OR(F65="x",F65="S")),F65,IF(G$4=$D65,"x",IF(AND(((G$4-$D65)/VLOOKUP($C65,Opérations[],7,0))=INT(((G$4-$D65)/VLOOKUP($C65,Opérations[],7,0))),$C65&lt;&gt;""),"S",""))),"")</f>
        <v/>
      </c>
      <c r="H65" s="68" t="str">
        <f ca="1">IFERROR(IF(AND(OR(WEEKDAY(G$4,2)&gt;5,G$4=Congés),OR(G65="x",G65="S")),G65,IF(H$4=$D65,"x",IF(AND(((H$4-$D65)/VLOOKUP($C65,Opérations[],7,0))=INT(((H$4-$D65)/VLOOKUP($C65,Opérations[],7,0))),$C65&lt;&gt;""),"S",""))),"")</f>
        <v/>
      </c>
      <c r="I65" s="68" t="str">
        <f ca="1">IFERROR(IF(AND(OR(WEEKDAY(H$4,2)&gt;5,H$4=Congés),OR(H65="x",H65="S")),H65,IF(I$4=$D65,"x",IF(AND(((I$4-$D65)/VLOOKUP($C65,Opérations[],7,0))=INT(((I$4-$D65)/VLOOKUP($C65,Opérations[],7,0))),$C65&lt;&gt;""),"S",""))),"")</f>
        <v/>
      </c>
      <c r="J65" s="68" t="str">
        <f ca="1">IFERROR(IF(AND(OR(WEEKDAY(I$4,2)&gt;5,I$4=Congés),OR(I65="x",I65="S")),I65,IF(J$4=$D65,"x",IF(AND(((J$4-$D65)/VLOOKUP($C65,Opérations[],7,0))=INT(((J$4-$D65)/VLOOKUP($C65,Opérations[],7,0))),$C65&lt;&gt;""),"S",""))),"")</f>
        <v/>
      </c>
      <c r="K65" s="68" t="str">
        <f ca="1">IFERROR(IF(AND(OR(WEEKDAY(J$4,2)&gt;5,J$4=Congés),OR(J65="x",J65="S")),J65,IF(K$4=$D65,"x",IF(AND(((K$4-$D65)/VLOOKUP($C65,Opérations[],7,0))=INT(((K$4-$D65)/VLOOKUP($C65,Opérations[],7,0))),$C65&lt;&gt;""),"S",""))),"")</f>
        <v/>
      </c>
      <c r="L65" s="68" t="str">
        <f ca="1">IFERROR(IF(AND(OR(WEEKDAY(K$4,2)&gt;5,K$4=Congés),OR(K65="x",K65="S")),K65,IF(L$4=$D65,"x",IF(AND(((L$4-$D65)/VLOOKUP($C65,Opérations[],7,0))=INT(((L$4-$D65)/VLOOKUP($C65,Opérations[],7,0))),$C65&lt;&gt;""),"S",""))),"")</f>
        <v/>
      </c>
      <c r="M65" s="68" t="str">
        <f ca="1">IFERROR(IF(AND(OR(WEEKDAY(L$4,2)&gt;5,L$4=Congés),OR(L65="x",L65="S")),L65,IF(M$4=$D65,"x",IF(AND(((M$4-$D65)/VLOOKUP($C65,Opérations[],7,0))=INT(((M$4-$D65)/VLOOKUP($C65,Opérations[],7,0))),$C65&lt;&gt;""),"S",""))),"")</f>
        <v/>
      </c>
      <c r="N65" s="68" t="str">
        <f ca="1">IFERROR(IF(AND(OR(WEEKDAY(M$4,2)&gt;5,M$4=Congés),OR(M65="x",M65="S")),M65,IF(N$4=$D65,"x",IF(AND(((N$4-$D65)/VLOOKUP($C65,Opérations[],7,0))=INT(((N$4-$D65)/VLOOKUP($C65,Opérations[],7,0))),$C65&lt;&gt;""),"S",""))),"")</f>
        <v/>
      </c>
      <c r="O65" s="68" t="str">
        <f ca="1">IFERROR(IF(AND(OR(WEEKDAY(N$4,2)&gt;5,N$4=Congés),OR(N65="x",N65="S")),N65,IF(O$4=$D65,"x",IF(AND(((O$4-$D65)/VLOOKUP($C65,Opérations[],7,0))=INT(((O$4-$D65)/VLOOKUP($C65,Opérations[],7,0))),$C65&lt;&gt;""),"S",""))),"")</f>
        <v/>
      </c>
      <c r="P65" s="68" t="str">
        <f ca="1">IFERROR(IF(AND(OR(WEEKDAY(O$4,2)&gt;5,O$4=Congés),OR(O65="x",O65="S")),O65,IF(P$4=$D65,"x",IF(AND(((P$4-$D65)/VLOOKUP($C65,Opérations[],7,0))=INT(((P$4-$D65)/VLOOKUP($C65,Opérations[],7,0))),$C65&lt;&gt;""),"S",""))),"")</f>
        <v/>
      </c>
      <c r="Q65" s="68" t="str">
        <f ca="1">IFERROR(IF(AND(OR(WEEKDAY(P$4,2)&gt;5,P$4=Congés),OR(P65="x",P65="S")),P65,IF(Q$4=$D65,"x",IF(AND(((Q$4-$D65)/VLOOKUP($C65,Opérations[],7,0))=INT(((Q$4-$D65)/VLOOKUP($C65,Opérations[],7,0))),$C65&lt;&gt;""),"S",""))),"")</f>
        <v/>
      </c>
      <c r="R65" s="68" t="str">
        <f ca="1">IFERROR(IF(AND(OR(WEEKDAY(Q$4,2)&gt;5,Q$4=Congés),OR(Q65="x",Q65="S")),Q65,IF(R$4=$D65,"x",IF(AND(((R$4-$D65)/VLOOKUP($C65,Opérations[],7,0))=INT(((R$4-$D65)/VLOOKUP($C65,Opérations[],7,0))),$C65&lt;&gt;""),"S",""))),"")</f>
        <v/>
      </c>
      <c r="S65" s="68" t="str">
        <f ca="1">IFERROR(IF(AND(OR(WEEKDAY(R$4,2)&gt;5,R$4=Congés),OR(R65="x",R65="S")),R65,IF(S$4=$D65,"x",IF(AND(((S$4-$D65)/VLOOKUP($C65,Opérations[],7,0))=INT(((S$4-$D65)/VLOOKUP($C65,Opérations[],7,0))),$C65&lt;&gt;""),"S",""))),"")</f>
        <v/>
      </c>
      <c r="T65" s="68" t="str">
        <f ca="1">IFERROR(IF(AND(OR(WEEKDAY(S$4,2)&gt;5,S$4=Congés),OR(S65="x",S65="S")),S65,IF(T$4=$D65,"x",IF(AND(((T$4-$D65)/VLOOKUP($C65,Opérations[],7,0))=INT(((T$4-$D65)/VLOOKUP($C65,Opérations[],7,0))),$C65&lt;&gt;""),"S",""))),"")</f>
        <v/>
      </c>
      <c r="U65" s="68" t="str">
        <f ca="1">IFERROR(IF(AND(OR(WEEKDAY(T$4,2)&gt;5,T$4=Congés),OR(T65="x",T65="S")),T65,IF(U$4=$D65,"x",IF(AND(((U$4-$D65)/VLOOKUP($C65,Opérations[],7,0))=INT(((U$4-$D65)/VLOOKUP($C65,Opérations[],7,0))),$C65&lt;&gt;""),"S",""))),"")</f>
        <v/>
      </c>
      <c r="V65" s="68" t="str">
        <f ca="1">IFERROR(IF(AND(OR(WEEKDAY(U$4,2)&gt;5,U$4=Congés),OR(U65="x",U65="S")),U65,IF(V$4=$D65,"x",IF(AND(((V$4-$D65)/VLOOKUP($C65,Opérations[],7,0))=INT(((V$4-$D65)/VLOOKUP($C65,Opérations[],7,0))),$C65&lt;&gt;""),"S",""))),"")</f>
        <v/>
      </c>
      <c r="W65" s="68" t="str">
        <f ca="1">IFERROR(IF(AND(OR(WEEKDAY(V$4,2)&gt;5,V$4=Congés),OR(V65="x",V65="S")),V65,IF(W$4=$D65,"x",IF(AND(((W$4-$D65)/VLOOKUP($C65,Opérations[],7,0))=INT(((W$4-$D65)/VLOOKUP($C65,Opérations[],7,0))),$C65&lt;&gt;""),"S",""))),"")</f>
        <v/>
      </c>
      <c r="X65" s="68" t="str">
        <f ca="1">IFERROR(IF(AND(OR(WEEKDAY(W$4,2)&gt;5,W$4=Congés),OR(W65="x",W65="S")),W65,IF(X$4=$D65,"x",IF(AND(((X$4-$D65)/VLOOKUP($C65,Opérations[],7,0))=INT(((X$4-$D65)/VLOOKUP($C65,Opérations[],7,0))),$C65&lt;&gt;""),"S",""))),"")</f>
        <v/>
      </c>
      <c r="Y65" s="68" t="str">
        <f ca="1">IFERROR(IF(AND(OR(WEEKDAY(X$4,2)&gt;5,X$4=Congés),OR(X65="x",X65="S")),X65,IF(Y$4=$D65,"x",IF(AND(((Y$4-$D65)/VLOOKUP($C65,Opérations[],7,0))=INT(((Y$4-$D65)/VLOOKUP($C65,Opérations[],7,0))),$C65&lt;&gt;""),"S",""))),"")</f>
        <v/>
      </c>
      <c r="Z65" s="68" t="str">
        <f ca="1">IFERROR(IF(AND(OR(WEEKDAY(Y$4,2)&gt;5,Y$4=Congés),OR(Y65="x",Y65="S")),Y65,IF(Z$4=$D65,"x",IF(AND(((Z$4-$D65)/VLOOKUP($C65,Opérations[],7,0))=INT(((Z$4-$D65)/VLOOKUP($C65,Opérations[],7,0))),$C65&lt;&gt;""),"S",""))),"")</f>
        <v/>
      </c>
      <c r="AA65" s="68" t="str">
        <f ca="1">IFERROR(IF(AND(OR(WEEKDAY(Z$4,2)&gt;5,Z$4=Congés),OR(Z65="x",Z65="S")),Z65,IF(AA$4=$D65,"x",IF(AND(((AA$4-$D65)/VLOOKUP($C65,Opérations[],7,0))=INT(((AA$4-$D65)/VLOOKUP($C65,Opérations[],7,0))),$C65&lt;&gt;""),"S",""))),"")</f>
        <v/>
      </c>
      <c r="AB65" s="68" t="str">
        <f ca="1">IFERROR(IF(AND(OR(WEEKDAY(AA$4,2)&gt;5,AA$4=Congés),OR(AA65="x",AA65="S")),AA65,IF(AB$4=$D65,"x",IF(AND(((AB$4-$D65)/VLOOKUP($C65,Opérations[],7,0))=INT(((AB$4-$D65)/VLOOKUP($C65,Opérations[],7,0))),$C65&lt;&gt;""),"S",""))),"")</f>
        <v/>
      </c>
      <c r="AC65" s="68" t="str">
        <f ca="1">IFERROR(IF(AND(OR(WEEKDAY(AB$4,2)&gt;5,AB$4=Congés),OR(AB65="x",AB65="S")),AB65,IF(AC$4=$D65,"x",IF(AND(((AC$4-$D65)/VLOOKUP($C65,Opérations[],7,0))=INT(((AC$4-$D65)/VLOOKUP($C65,Opérations[],7,0))),$C65&lt;&gt;""),"S",""))),"")</f>
        <v/>
      </c>
      <c r="AD65" s="68" t="str">
        <f ca="1">IFERROR(IF(AND(OR(WEEKDAY(AC$4,2)&gt;5,AC$4=Congés),OR(AC65="x",AC65="S")),AC65,IF(AD$4=$D65,"x",IF(AND(((AD$4-$D65)/VLOOKUP($C65,Opérations[],7,0))=INT(((AD$4-$D65)/VLOOKUP($C65,Opérations[],7,0))),$C65&lt;&gt;""),"S",""))),"")</f>
        <v/>
      </c>
      <c r="AE65" s="68" t="str">
        <f ca="1">IFERROR(IF(AND(OR(WEEKDAY(AD$4,2)&gt;5,AD$4=Congés),OR(AD65="x",AD65="S")),AD65,IF(AE$4=$D65,"x",IF(AND(((AE$4-$D65)/VLOOKUP($C65,Opérations[],7,0))=INT(((AE$4-$D65)/VLOOKUP($C65,Opérations[],7,0))),$C65&lt;&gt;""),"S",""))),"")</f>
        <v/>
      </c>
      <c r="AF65" s="68" t="str">
        <f ca="1">IFERROR(IF(AND(OR(WEEKDAY(AE$4,2)&gt;5,AE$4=Congés),OR(AE65="x",AE65="S")),AE65,IF(AF$4=$D65,"x",IF(AND(((AF$4-$D65)/VLOOKUP($C65,Opérations[],7,0))=INT(((AF$4-$D65)/VLOOKUP($C65,Opérations[],7,0))),$C65&lt;&gt;""),"S",""))),"")</f>
        <v/>
      </c>
      <c r="AG65" s="68" t="str">
        <f ca="1">IFERROR(IF(AND(OR(WEEKDAY(AF$4,2)&gt;5,AF$4=Congés),OR(AF65="x",AF65="S")),AF65,IF(AG$4=$D65,"x",IF(AND(((AG$4-$D65)/VLOOKUP($C65,Opérations[],7,0))=INT(((AG$4-$D65)/VLOOKUP($C65,Opérations[],7,0))),$C65&lt;&gt;""),"S",""))),"")</f>
        <v/>
      </c>
      <c r="AH65" s="68" t="str">
        <f ca="1">IFERROR(IF(AND(OR(WEEKDAY(AG$4,2)&gt;5,AG$4=Congés),OR(AG65="x",AG65="S")),AG65,IF(AH$4=$D65,"x",IF(AND(((AH$4-$D65)/VLOOKUP($C65,Opérations[],7,0))=INT(((AH$4-$D65)/VLOOKUP($C65,Opérations[],7,0))),$C65&lt;&gt;""),"S",""))),"")</f>
        <v/>
      </c>
      <c r="AI65" s="68" t="str">
        <f ca="1">IFERROR(IF(AND(OR(WEEKDAY(AH$4,2)&gt;5,AH$4=Congés),OR(AH65="x",AH65="S")),AH65,IF(AI$4=$D65,"x",IF(AND(((AI$4-$D65)/VLOOKUP($C65,Opérations[],7,0))=INT(((AI$4-$D65)/VLOOKUP($C65,Opérations[],7,0))),$C65&lt;&gt;""),"S",""))),"")</f>
        <v/>
      </c>
      <c r="AJ65" s="68" t="str">
        <f ca="1">IFERROR(IF(AND(OR(WEEKDAY(AI$4,2)&gt;5,AI$4=Congés),OR(AI65="x",AI65="S")),AI65,IF(AJ$4=$D65,"x",IF(AND(((AJ$4-$D65)/VLOOKUP($C65,Opérations[],7,0))=INT(((AJ$4-$D65)/VLOOKUP($C65,Opérations[],7,0))),$C65&lt;&gt;""),"S",""))),"")</f>
        <v/>
      </c>
      <c r="AK65" s="68" t="str">
        <f ca="1">IFERROR(IF(AND(OR(WEEKDAY(AJ$4,2)&gt;5,AJ$4=Congés),OR(AJ65="x",AJ65="S")),AJ65,IF(AK$4=$D65,"x",IF(AND(((AK$4-$D65)/VLOOKUP($C65,Opérations[],7,0))=INT(((AK$4-$D65)/VLOOKUP($C65,Opérations[],7,0))),$C65&lt;&gt;""),"S",""))),"")</f>
        <v/>
      </c>
      <c r="AL65" s="68" t="str">
        <f ca="1">IFERROR(IF(AND(OR(WEEKDAY(AK$4,2)&gt;5,AK$4=Congés),OR(AK65="x",AK65="S")),AK65,IF(AL$4=$D65,"x",IF(AND(((AL$4-$D65)/VLOOKUP($C65,Opérations[],7,0))=INT(((AL$4-$D65)/VLOOKUP($C65,Opérations[],7,0))),$C65&lt;&gt;""),"S",""))),"")</f>
        <v/>
      </c>
      <c r="AM65" s="68" t="str">
        <f ca="1">IFERROR(IF(AND(OR(WEEKDAY(AL$4,2)&gt;5,AL$4=Congés),OR(AL65="x",AL65="S")),AL65,IF(AM$4=$D65,"x",IF(AND(((AM$4-$D65)/VLOOKUP($C65,Opérations[],7,0))=INT(((AM$4-$D65)/VLOOKUP($C65,Opérations[],7,0))),$C65&lt;&gt;""),"S",""))),"")</f>
        <v/>
      </c>
      <c r="AN65" s="68" t="str">
        <f ca="1">IFERROR(IF(AND(OR(WEEKDAY(AM$4,2)&gt;5,AM$4=Congés),OR(AM65="x",AM65="S")),AM65,IF(AN$4=$D65,"x",IF(AND(((AN$4-$D65)/VLOOKUP($C65,Opérations[],7,0))=INT(((AN$4-$D65)/VLOOKUP($C65,Opérations[],7,0))),$C65&lt;&gt;""),"S",""))),"")</f>
        <v/>
      </c>
      <c r="AO65" s="68" t="str">
        <f ca="1">IFERROR(IF(AND(OR(WEEKDAY(AN$4,2)&gt;5,AN$4=Congés),OR(AN65="x",AN65="S")),AN65,IF(AO$4=$D65,"x",IF(AND(((AO$4-$D65)/VLOOKUP($C65,Opérations[],7,0))=INT(((AO$4-$D65)/VLOOKUP($C65,Opérations[],7,0))),$C65&lt;&gt;""),"S",""))),"")</f>
        <v/>
      </c>
      <c r="AP65" s="68" t="str">
        <f ca="1">IFERROR(IF(AND(OR(WEEKDAY(AO$4,2)&gt;5,AO$4=Congés),OR(AO65="x",AO65="S")),AO65,IF(AP$4=$D65,"x",IF(AND(((AP$4-$D65)/VLOOKUP($C65,Opérations[],7,0))=INT(((AP$4-$D65)/VLOOKUP($C65,Opérations[],7,0))),$C65&lt;&gt;""),"S",""))),"")</f>
        <v/>
      </c>
      <c r="AQ65" s="68" t="str">
        <f ca="1">IFERROR(IF(AND(OR(WEEKDAY(AP$4,2)&gt;5,AP$4=Congés),OR(AP65="x",AP65="S")),AP65,IF(AQ$4=$D65,"x",IF(AND(((AQ$4-$D65)/VLOOKUP($C65,Opérations[],7,0))=INT(((AQ$4-$D65)/VLOOKUP($C65,Opérations[],7,0))),$C65&lt;&gt;""),"S",""))),"")</f>
        <v/>
      </c>
      <c r="AR65" s="68" t="str">
        <f ca="1">IFERROR(IF(AND(OR(WEEKDAY(AQ$4,2)&gt;5,AQ$4=Congés),OR(AQ65="x",AQ65="S")),AQ65,IF(AR$4=$D65,"x",IF(AND(((AR$4-$D65)/VLOOKUP($C65,Opérations[],7,0))=INT(((AR$4-$D65)/VLOOKUP($C65,Opérations[],7,0))),$C65&lt;&gt;""),"S",""))),"")</f>
        <v/>
      </c>
      <c r="AS65" s="68" t="str">
        <f ca="1">IFERROR(IF(AND(OR(WEEKDAY(AR$4,2)&gt;5,AR$4=Congés),OR(AR65="x",AR65="S")),AR65,IF(AS$4=$D65,"x",IF(AND(((AS$4-$D65)/VLOOKUP($C65,Opérations[],7,0))=INT(((AS$4-$D65)/VLOOKUP($C65,Opérations[],7,0))),$C65&lt;&gt;""),"S",""))),"")</f>
        <v/>
      </c>
      <c r="AT65" s="68" t="str">
        <f ca="1">IFERROR(IF(AND(OR(WEEKDAY(AS$4,2)&gt;5,AS$4=Congés),OR(AS65="x",AS65="S")),AS65,IF(AT$4=$D65,"x",IF(AND(((AT$4-$D65)/VLOOKUP($C65,Opérations[],7,0))=INT(((AT$4-$D65)/VLOOKUP($C65,Opérations[],7,0))),$C65&lt;&gt;""),"S",""))),"")</f>
        <v/>
      </c>
      <c r="AU65" s="68" t="str">
        <f ca="1">IFERROR(IF(AND(OR(WEEKDAY(AT$4,2)&gt;5,AT$4=Congés),OR(AT65="x",AT65="S")),AT65,IF(AU$4=$D65,"x",IF(AND(((AU$4-$D65)/VLOOKUP($C65,Opérations[],7,0))=INT(((AU$4-$D65)/VLOOKUP($C65,Opérations[],7,0))),$C65&lt;&gt;""),"S",""))),"")</f>
        <v/>
      </c>
      <c r="AV65" s="68" t="str">
        <f ca="1">IFERROR(IF(AND(OR(WEEKDAY(AU$4,2)&gt;5,AU$4=Congés),OR(AU65="x",AU65="S")),AU65,IF(AV$4=$D65,"x",IF(AND(((AV$4-$D65)/VLOOKUP($C65,Opérations[],7,0))=INT(((AV$4-$D65)/VLOOKUP($C65,Opérations[],7,0))),$C65&lt;&gt;""),"S",""))),"")</f>
        <v/>
      </c>
      <c r="AW65" s="68" t="str">
        <f ca="1">IFERROR(IF(AND(OR(WEEKDAY(AV$4,2)&gt;5,AV$4=Congés),OR(AV65="x",AV65="S")),AV65,IF(AW$4=$D65,"x",IF(AND(((AW$4-$D65)/VLOOKUP($C65,Opérations[],7,0))=INT(((AW$4-$D65)/VLOOKUP($C65,Opérations[],7,0))),$C65&lt;&gt;""),"S",""))),"")</f>
        <v/>
      </c>
      <c r="AX65" s="68" t="str">
        <f ca="1">IFERROR(IF(AND(OR(WEEKDAY(AW$4,2)&gt;5,AW$4=Congés),OR(AW65="x",AW65="S")),AW65,IF(AX$4=$D65,"x",IF(AND(((AX$4-$D65)/VLOOKUP($C65,Opérations[],7,0))=INT(((AX$4-$D65)/VLOOKUP($C65,Opérations[],7,0))),$C65&lt;&gt;""),"S",""))),"")</f>
        <v/>
      </c>
      <c r="AY65" s="68" t="str">
        <f ca="1">IFERROR(IF(AND(OR(WEEKDAY(AX$4,2)&gt;5,AX$4=Congés),OR(AX65="x",AX65="S")),AX65,IF(AY$4=$D65,"x",IF(AND(((AY$4-$D65)/VLOOKUP($C65,Opérations[],7,0))=INT(((AY$4-$D65)/VLOOKUP($C65,Opérations[],7,0))),$C65&lt;&gt;""),"S",""))),"")</f>
        <v/>
      </c>
      <c r="AZ65" s="68" t="str">
        <f ca="1">IFERROR(IF(AND(OR(WEEKDAY(AY$4,2)&gt;5,AY$4=Congés),OR(AY65="x",AY65="S")),AY65,IF(AZ$4=$D65,"x",IF(AND(((AZ$4-$D65)/VLOOKUP($C65,Opérations[],7,0))=INT(((AZ$4-$D65)/VLOOKUP($C65,Opérations[],7,0))),$C65&lt;&gt;""),"S",""))),"")</f>
        <v/>
      </c>
      <c r="BA65" s="68" t="str">
        <f ca="1">IFERROR(IF(AND(OR(WEEKDAY(AZ$4,2)&gt;5,AZ$4=Congés),OR(AZ65="x",AZ65="S")),AZ65,IF(BA$4=$D65,"x",IF(AND(((BA$4-$D65)/VLOOKUP($C65,Opérations[],7,0))=INT(((BA$4-$D65)/VLOOKUP($C65,Opérations[],7,0))),$C65&lt;&gt;""),"S",""))),"")</f>
        <v/>
      </c>
      <c r="BB65" s="68" t="str">
        <f ca="1">IFERROR(IF(AND(OR(WEEKDAY(BA$4,2)&gt;5,BA$4=Congés),OR(BA65="x",BA65="S")),BA65,IF(BB$4=$D65,"x",IF(AND(((BB$4-$D65)/VLOOKUP($C65,Opérations[],7,0))=INT(((BB$4-$D65)/VLOOKUP($C65,Opérations[],7,0))),$C65&lt;&gt;""),"S",""))),"")</f>
        <v/>
      </c>
      <c r="BC65" s="68" t="str">
        <f ca="1">IFERROR(IF(AND(OR(WEEKDAY(BB$4,2)&gt;5,BB$4=Congés),OR(BB65="x",BB65="S")),BB65,IF(BC$4=$D65,"x",IF(AND(((BC$4-$D65)/VLOOKUP($C65,Opérations[],7,0))=INT(((BC$4-$D65)/VLOOKUP($C65,Opérations[],7,0))),$C65&lt;&gt;""),"S",""))),"")</f>
        <v/>
      </c>
      <c r="BD65" s="68" t="str">
        <f ca="1">IFERROR(IF(AND(OR(WEEKDAY(BC$4,2)&gt;5,BC$4=Congés),OR(BC65="x",BC65="S")),BC65,IF(BD$4=$D65,"x",IF(AND(((BD$4-$D65)/VLOOKUP($C65,Opérations[],7,0))=INT(((BD$4-$D65)/VLOOKUP($C65,Opérations[],7,0))),$C65&lt;&gt;""),"S",""))),"")</f>
        <v/>
      </c>
    </row>
    <row r="66" spans="3:56" x14ac:dyDescent="0.25">
      <c r="C66" s="27" t="s">
        <v>72</v>
      </c>
      <c r="D66" s="33">
        <f>IF(ISBLANK(C66),"",VLOOKUP(C66,Opérations[],2,0))</f>
        <v>0</v>
      </c>
      <c r="F66" s="33"/>
      <c r="G66" s="68" t="str">
        <f ca="1">IFERROR(IF(AND(OR(WEEKDAY(F$4,2)&gt;5,F$4=Congés),OR(F66="x",F66="S")),F66,IF(G$4=$D66,"x",IF(AND(((G$4-$D66)/VLOOKUP($C66,Opérations[],7,0))=INT(((G$4-$D66)/VLOOKUP($C66,Opérations[],7,0))),$C66&lt;&gt;""),"S",""))),"")</f>
        <v/>
      </c>
      <c r="H66" s="68" t="str">
        <f ca="1">IFERROR(IF(AND(OR(WEEKDAY(G$4,2)&gt;5,G$4=Congés),OR(G66="x",G66="S")),G66,IF(H$4=$D66,"x",IF(AND(((H$4-$D66)/VLOOKUP($C66,Opérations[],7,0))=INT(((H$4-$D66)/VLOOKUP($C66,Opérations[],7,0))),$C66&lt;&gt;""),"S",""))),"")</f>
        <v/>
      </c>
      <c r="I66" s="68" t="str">
        <f ca="1">IFERROR(IF(AND(OR(WEEKDAY(H$4,2)&gt;5,H$4=Congés),OR(H66="x",H66="S")),H66,IF(I$4=$D66,"x",IF(AND(((I$4-$D66)/VLOOKUP($C66,Opérations[],7,0))=INT(((I$4-$D66)/VLOOKUP($C66,Opérations[],7,0))),$C66&lt;&gt;""),"S",""))),"")</f>
        <v/>
      </c>
      <c r="J66" s="68" t="str">
        <f ca="1">IFERROR(IF(AND(OR(WEEKDAY(I$4,2)&gt;5,I$4=Congés),OR(I66="x",I66="S")),I66,IF(J$4=$D66,"x",IF(AND(((J$4-$D66)/VLOOKUP($C66,Opérations[],7,0))=INT(((J$4-$D66)/VLOOKUP($C66,Opérations[],7,0))),$C66&lt;&gt;""),"S",""))),"")</f>
        <v/>
      </c>
      <c r="K66" s="68" t="str">
        <f ca="1">IFERROR(IF(AND(OR(WEEKDAY(J$4,2)&gt;5,J$4=Congés),OR(J66="x",J66="S")),J66,IF(K$4=$D66,"x",IF(AND(((K$4-$D66)/VLOOKUP($C66,Opérations[],7,0))=INT(((K$4-$D66)/VLOOKUP($C66,Opérations[],7,0))),$C66&lt;&gt;""),"S",""))),"")</f>
        <v/>
      </c>
      <c r="L66" s="68" t="str">
        <f ca="1">IFERROR(IF(AND(OR(WEEKDAY(K$4,2)&gt;5,K$4=Congés),OR(K66="x",K66="S")),K66,IF(L$4=$D66,"x",IF(AND(((L$4-$D66)/VLOOKUP($C66,Opérations[],7,0))=INT(((L$4-$D66)/VLOOKUP($C66,Opérations[],7,0))),$C66&lt;&gt;""),"S",""))),"")</f>
        <v/>
      </c>
      <c r="M66" s="68" t="str">
        <f ca="1">IFERROR(IF(AND(OR(WEEKDAY(L$4,2)&gt;5,L$4=Congés),OR(L66="x",L66="S")),L66,IF(M$4=$D66,"x",IF(AND(((M$4-$D66)/VLOOKUP($C66,Opérations[],7,0))=INT(((M$4-$D66)/VLOOKUP($C66,Opérations[],7,0))),$C66&lt;&gt;""),"S",""))),"")</f>
        <v/>
      </c>
      <c r="N66" s="68" t="str">
        <f ca="1">IFERROR(IF(AND(OR(WEEKDAY(M$4,2)&gt;5,M$4=Congés),OR(M66="x",M66="S")),M66,IF(N$4=$D66,"x",IF(AND(((N$4-$D66)/VLOOKUP($C66,Opérations[],7,0))=INT(((N$4-$D66)/VLOOKUP($C66,Opérations[],7,0))),$C66&lt;&gt;""),"S",""))),"")</f>
        <v/>
      </c>
      <c r="O66" s="68" t="str">
        <f ca="1">IFERROR(IF(AND(OR(WEEKDAY(N$4,2)&gt;5,N$4=Congés),OR(N66="x",N66="S")),N66,IF(O$4=$D66,"x",IF(AND(((O$4-$D66)/VLOOKUP($C66,Opérations[],7,0))=INT(((O$4-$D66)/VLOOKUP($C66,Opérations[],7,0))),$C66&lt;&gt;""),"S",""))),"")</f>
        <v/>
      </c>
      <c r="P66" s="68" t="str">
        <f ca="1">IFERROR(IF(AND(OR(WEEKDAY(O$4,2)&gt;5,O$4=Congés),OR(O66="x",O66="S")),O66,IF(P$4=$D66,"x",IF(AND(((P$4-$D66)/VLOOKUP($C66,Opérations[],7,0))=INT(((P$4-$D66)/VLOOKUP($C66,Opérations[],7,0))),$C66&lt;&gt;""),"S",""))),"")</f>
        <v/>
      </c>
      <c r="Q66" s="68" t="str">
        <f ca="1">IFERROR(IF(AND(OR(WEEKDAY(P$4,2)&gt;5,P$4=Congés),OR(P66="x",P66="S")),P66,IF(Q$4=$D66,"x",IF(AND(((Q$4-$D66)/VLOOKUP($C66,Opérations[],7,0))=INT(((Q$4-$D66)/VLOOKUP($C66,Opérations[],7,0))),$C66&lt;&gt;""),"S",""))),"")</f>
        <v/>
      </c>
      <c r="R66" s="68" t="str">
        <f ca="1">IFERROR(IF(AND(OR(WEEKDAY(Q$4,2)&gt;5,Q$4=Congés),OR(Q66="x",Q66="S")),Q66,IF(R$4=$D66,"x",IF(AND(((R$4-$D66)/VLOOKUP($C66,Opérations[],7,0))=INT(((R$4-$D66)/VLOOKUP($C66,Opérations[],7,0))),$C66&lt;&gt;""),"S",""))),"")</f>
        <v/>
      </c>
      <c r="S66" s="68" t="str">
        <f ca="1">IFERROR(IF(AND(OR(WEEKDAY(R$4,2)&gt;5,R$4=Congés),OR(R66="x",R66="S")),R66,IF(S$4=$D66,"x",IF(AND(((S$4-$D66)/VLOOKUP($C66,Opérations[],7,0))=INT(((S$4-$D66)/VLOOKUP($C66,Opérations[],7,0))),$C66&lt;&gt;""),"S",""))),"")</f>
        <v/>
      </c>
      <c r="T66" s="68" t="str">
        <f ca="1">IFERROR(IF(AND(OR(WEEKDAY(S$4,2)&gt;5,S$4=Congés),OR(S66="x",S66="S")),S66,IF(T$4=$D66,"x",IF(AND(((T$4-$D66)/VLOOKUP($C66,Opérations[],7,0))=INT(((T$4-$D66)/VLOOKUP($C66,Opérations[],7,0))),$C66&lt;&gt;""),"S",""))),"")</f>
        <v/>
      </c>
      <c r="U66" s="68" t="str">
        <f ca="1">IFERROR(IF(AND(OR(WEEKDAY(T$4,2)&gt;5,T$4=Congés),OR(T66="x",T66="S")),T66,IF(U$4=$D66,"x",IF(AND(((U$4-$D66)/VLOOKUP($C66,Opérations[],7,0))=INT(((U$4-$D66)/VLOOKUP($C66,Opérations[],7,0))),$C66&lt;&gt;""),"S",""))),"")</f>
        <v/>
      </c>
      <c r="V66" s="68" t="str">
        <f ca="1">IFERROR(IF(AND(OR(WEEKDAY(U$4,2)&gt;5,U$4=Congés),OR(U66="x",U66="S")),U66,IF(V$4=$D66,"x",IF(AND(((V$4-$D66)/VLOOKUP($C66,Opérations[],7,0))=INT(((V$4-$D66)/VLOOKUP($C66,Opérations[],7,0))),$C66&lt;&gt;""),"S",""))),"")</f>
        <v/>
      </c>
      <c r="W66" s="68" t="str">
        <f ca="1">IFERROR(IF(AND(OR(WEEKDAY(V$4,2)&gt;5,V$4=Congés),OR(V66="x",V66="S")),V66,IF(W$4=$D66,"x",IF(AND(((W$4-$D66)/VLOOKUP($C66,Opérations[],7,0))=INT(((W$4-$D66)/VLOOKUP($C66,Opérations[],7,0))),$C66&lt;&gt;""),"S",""))),"")</f>
        <v/>
      </c>
      <c r="X66" s="68" t="str">
        <f ca="1">IFERROR(IF(AND(OR(WEEKDAY(W$4,2)&gt;5,W$4=Congés),OR(W66="x",W66="S")),W66,IF(X$4=$D66,"x",IF(AND(((X$4-$D66)/VLOOKUP($C66,Opérations[],7,0))=INT(((X$4-$D66)/VLOOKUP($C66,Opérations[],7,0))),$C66&lt;&gt;""),"S",""))),"")</f>
        <v/>
      </c>
      <c r="Y66" s="68" t="str">
        <f ca="1">IFERROR(IF(AND(OR(WEEKDAY(X$4,2)&gt;5,X$4=Congés),OR(X66="x",X66="S")),X66,IF(Y$4=$D66,"x",IF(AND(((Y$4-$D66)/VLOOKUP($C66,Opérations[],7,0))=INT(((Y$4-$D66)/VLOOKUP($C66,Opérations[],7,0))),$C66&lt;&gt;""),"S",""))),"")</f>
        <v/>
      </c>
      <c r="Z66" s="68" t="str">
        <f ca="1">IFERROR(IF(AND(OR(WEEKDAY(Y$4,2)&gt;5,Y$4=Congés),OR(Y66="x",Y66="S")),Y66,IF(Z$4=$D66,"x",IF(AND(((Z$4-$D66)/VLOOKUP($C66,Opérations[],7,0))=INT(((Z$4-$D66)/VLOOKUP($C66,Opérations[],7,0))),$C66&lt;&gt;""),"S",""))),"")</f>
        <v/>
      </c>
      <c r="AA66" s="68" t="str">
        <f ca="1">IFERROR(IF(AND(OR(WEEKDAY(Z$4,2)&gt;5,Z$4=Congés),OR(Z66="x",Z66="S")),Z66,IF(AA$4=$D66,"x",IF(AND(((AA$4-$D66)/VLOOKUP($C66,Opérations[],7,0))=INT(((AA$4-$D66)/VLOOKUP($C66,Opérations[],7,0))),$C66&lt;&gt;""),"S",""))),"")</f>
        <v/>
      </c>
      <c r="AB66" s="68" t="str">
        <f ca="1">IFERROR(IF(AND(OR(WEEKDAY(AA$4,2)&gt;5,AA$4=Congés),OR(AA66="x",AA66="S")),AA66,IF(AB$4=$D66,"x",IF(AND(((AB$4-$D66)/VLOOKUP($C66,Opérations[],7,0))=INT(((AB$4-$D66)/VLOOKUP($C66,Opérations[],7,0))),$C66&lt;&gt;""),"S",""))),"")</f>
        <v/>
      </c>
      <c r="AC66" s="68" t="str">
        <f ca="1">IFERROR(IF(AND(OR(WEEKDAY(AB$4,2)&gt;5,AB$4=Congés),OR(AB66="x",AB66="S")),AB66,IF(AC$4=$D66,"x",IF(AND(((AC$4-$D66)/VLOOKUP($C66,Opérations[],7,0))=INT(((AC$4-$D66)/VLOOKUP($C66,Opérations[],7,0))),$C66&lt;&gt;""),"S",""))),"")</f>
        <v/>
      </c>
      <c r="AD66" s="68" t="str">
        <f ca="1">IFERROR(IF(AND(OR(WEEKDAY(AC$4,2)&gt;5,AC$4=Congés),OR(AC66="x",AC66="S")),AC66,IF(AD$4=$D66,"x",IF(AND(((AD$4-$D66)/VLOOKUP($C66,Opérations[],7,0))=INT(((AD$4-$D66)/VLOOKUP($C66,Opérations[],7,0))),$C66&lt;&gt;""),"S",""))),"")</f>
        <v/>
      </c>
      <c r="AE66" s="68" t="str">
        <f ca="1">IFERROR(IF(AND(OR(WEEKDAY(AD$4,2)&gt;5,AD$4=Congés),OR(AD66="x",AD66="S")),AD66,IF(AE$4=$D66,"x",IF(AND(((AE$4-$D66)/VLOOKUP($C66,Opérations[],7,0))=INT(((AE$4-$D66)/VLOOKUP($C66,Opérations[],7,0))),$C66&lt;&gt;""),"S",""))),"")</f>
        <v/>
      </c>
      <c r="AF66" s="68" t="str">
        <f ca="1">IFERROR(IF(AND(OR(WEEKDAY(AE$4,2)&gt;5,AE$4=Congés),OR(AE66="x",AE66="S")),AE66,IF(AF$4=$D66,"x",IF(AND(((AF$4-$D66)/VLOOKUP($C66,Opérations[],7,0))=INT(((AF$4-$D66)/VLOOKUP($C66,Opérations[],7,0))),$C66&lt;&gt;""),"S",""))),"")</f>
        <v/>
      </c>
      <c r="AG66" s="68" t="str">
        <f ca="1">IFERROR(IF(AND(OR(WEEKDAY(AF$4,2)&gt;5,AF$4=Congés),OR(AF66="x",AF66="S")),AF66,IF(AG$4=$D66,"x",IF(AND(((AG$4-$D66)/VLOOKUP($C66,Opérations[],7,0))=INT(((AG$4-$D66)/VLOOKUP($C66,Opérations[],7,0))),$C66&lt;&gt;""),"S",""))),"")</f>
        <v/>
      </c>
      <c r="AH66" s="68" t="str">
        <f ca="1">IFERROR(IF(AND(OR(WEEKDAY(AG$4,2)&gt;5,AG$4=Congés),OR(AG66="x",AG66="S")),AG66,IF(AH$4=$D66,"x",IF(AND(((AH$4-$D66)/VLOOKUP($C66,Opérations[],7,0))=INT(((AH$4-$D66)/VLOOKUP($C66,Opérations[],7,0))),$C66&lt;&gt;""),"S",""))),"")</f>
        <v/>
      </c>
      <c r="AI66" s="68" t="str">
        <f ca="1">IFERROR(IF(AND(OR(WEEKDAY(AH$4,2)&gt;5,AH$4=Congés),OR(AH66="x",AH66="S")),AH66,IF(AI$4=$D66,"x",IF(AND(((AI$4-$D66)/VLOOKUP($C66,Opérations[],7,0))=INT(((AI$4-$D66)/VLOOKUP($C66,Opérations[],7,0))),$C66&lt;&gt;""),"S",""))),"")</f>
        <v/>
      </c>
      <c r="AJ66" s="68" t="str">
        <f ca="1">IFERROR(IF(AND(OR(WEEKDAY(AI$4,2)&gt;5,AI$4=Congés),OR(AI66="x",AI66="S")),AI66,IF(AJ$4=$D66,"x",IF(AND(((AJ$4-$D66)/VLOOKUP($C66,Opérations[],7,0))=INT(((AJ$4-$D66)/VLOOKUP($C66,Opérations[],7,0))),$C66&lt;&gt;""),"S",""))),"")</f>
        <v/>
      </c>
      <c r="AK66" s="68" t="str">
        <f ca="1">IFERROR(IF(AND(OR(WEEKDAY(AJ$4,2)&gt;5,AJ$4=Congés),OR(AJ66="x",AJ66="S")),AJ66,IF(AK$4=$D66,"x",IF(AND(((AK$4-$D66)/VLOOKUP($C66,Opérations[],7,0))=INT(((AK$4-$D66)/VLOOKUP($C66,Opérations[],7,0))),$C66&lt;&gt;""),"S",""))),"")</f>
        <v/>
      </c>
      <c r="AL66" s="68" t="str">
        <f ca="1">IFERROR(IF(AND(OR(WEEKDAY(AK$4,2)&gt;5,AK$4=Congés),OR(AK66="x",AK66="S")),AK66,IF(AL$4=$D66,"x",IF(AND(((AL$4-$D66)/VLOOKUP($C66,Opérations[],7,0))=INT(((AL$4-$D66)/VLOOKUP($C66,Opérations[],7,0))),$C66&lt;&gt;""),"S",""))),"")</f>
        <v/>
      </c>
      <c r="AM66" s="68" t="str">
        <f ca="1">IFERROR(IF(AND(OR(WEEKDAY(AL$4,2)&gt;5,AL$4=Congés),OR(AL66="x",AL66="S")),AL66,IF(AM$4=$D66,"x",IF(AND(((AM$4-$D66)/VLOOKUP($C66,Opérations[],7,0))=INT(((AM$4-$D66)/VLOOKUP($C66,Opérations[],7,0))),$C66&lt;&gt;""),"S",""))),"")</f>
        <v/>
      </c>
      <c r="AN66" s="68" t="str">
        <f ca="1">IFERROR(IF(AND(OR(WEEKDAY(AM$4,2)&gt;5,AM$4=Congés),OR(AM66="x",AM66="S")),AM66,IF(AN$4=$D66,"x",IF(AND(((AN$4-$D66)/VLOOKUP($C66,Opérations[],7,0))=INT(((AN$4-$D66)/VLOOKUP($C66,Opérations[],7,0))),$C66&lt;&gt;""),"S",""))),"")</f>
        <v/>
      </c>
      <c r="AO66" s="68" t="str">
        <f ca="1">IFERROR(IF(AND(OR(WEEKDAY(AN$4,2)&gt;5,AN$4=Congés),OR(AN66="x",AN66="S")),AN66,IF(AO$4=$D66,"x",IF(AND(((AO$4-$D66)/VLOOKUP($C66,Opérations[],7,0))=INT(((AO$4-$D66)/VLOOKUP($C66,Opérations[],7,0))),$C66&lt;&gt;""),"S",""))),"")</f>
        <v/>
      </c>
      <c r="AP66" s="68" t="str">
        <f ca="1">IFERROR(IF(AND(OR(WEEKDAY(AO$4,2)&gt;5,AO$4=Congés),OR(AO66="x",AO66="S")),AO66,IF(AP$4=$D66,"x",IF(AND(((AP$4-$D66)/VLOOKUP($C66,Opérations[],7,0))=INT(((AP$4-$D66)/VLOOKUP($C66,Opérations[],7,0))),$C66&lt;&gt;""),"S",""))),"")</f>
        <v/>
      </c>
      <c r="AQ66" s="68" t="str">
        <f ca="1">IFERROR(IF(AND(OR(WEEKDAY(AP$4,2)&gt;5,AP$4=Congés),OR(AP66="x",AP66="S")),AP66,IF(AQ$4=$D66,"x",IF(AND(((AQ$4-$D66)/VLOOKUP($C66,Opérations[],7,0))=INT(((AQ$4-$D66)/VLOOKUP($C66,Opérations[],7,0))),$C66&lt;&gt;""),"S",""))),"")</f>
        <v/>
      </c>
      <c r="AR66" s="68" t="str">
        <f ca="1">IFERROR(IF(AND(OR(WEEKDAY(AQ$4,2)&gt;5,AQ$4=Congés),OR(AQ66="x",AQ66="S")),AQ66,IF(AR$4=$D66,"x",IF(AND(((AR$4-$D66)/VLOOKUP($C66,Opérations[],7,0))=INT(((AR$4-$D66)/VLOOKUP($C66,Opérations[],7,0))),$C66&lt;&gt;""),"S",""))),"")</f>
        <v/>
      </c>
      <c r="AS66" s="68" t="str">
        <f ca="1">IFERROR(IF(AND(OR(WEEKDAY(AR$4,2)&gt;5,AR$4=Congés),OR(AR66="x",AR66="S")),AR66,IF(AS$4=$D66,"x",IF(AND(((AS$4-$D66)/VLOOKUP($C66,Opérations[],7,0))=INT(((AS$4-$D66)/VLOOKUP($C66,Opérations[],7,0))),$C66&lt;&gt;""),"S",""))),"")</f>
        <v/>
      </c>
      <c r="AT66" s="68" t="str">
        <f ca="1">IFERROR(IF(AND(OR(WEEKDAY(AS$4,2)&gt;5,AS$4=Congés),OR(AS66="x",AS66="S")),AS66,IF(AT$4=$D66,"x",IF(AND(((AT$4-$D66)/VLOOKUP($C66,Opérations[],7,0))=INT(((AT$4-$D66)/VLOOKUP($C66,Opérations[],7,0))),$C66&lt;&gt;""),"S",""))),"")</f>
        <v/>
      </c>
      <c r="AU66" s="68" t="str">
        <f ca="1">IFERROR(IF(AND(OR(WEEKDAY(AT$4,2)&gt;5,AT$4=Congés),OR(AT66="x",AT66="S")),AT66,IF(AU$4=$D66,"x",IF(AND(((AU$4-$D66)/VLOOKUP($C66,Opérations[],7,0))=INT(((AU$4-$D66)/VLOOKUP($C66,Opérations[],7,0))),$C66&lt;&gt;""),"S",""))),"")</f>
        <v/>
      </c>
      <c r="AV66" s="68" t="str">
        <f ca="1">IFERROR(IF(AND(OR(WEEKDAY(AU$4,2)&gt;5,AU$4=Congés),OR(AU66="x",AU66="S")),AU66,IF(AV$4=$D66,"x",IF(AND(((AV$4-$D66)/VLOOKUP($C66,Opérations[],7,0))=INT(((AV$4-$D66)/VLOOKUP($C66,Opérations[],7,0))),$C66&lt;&gt;""),"S",""))),"")</f>
        <v/>
      </c>
      <c r="AW66" s="68" t="str">
        <f ca="1">IFERROR(IF(AND(OR(WEEKDAY(AV$4,2)&gt;5,AV$4=Congés),OR(AV66="x",AV66="S")),AV66,IF(AW$4=$D66,"x",IF(AND(((AW$4-$D66)/VLOOKUP($C66,Opérations[],7,0))=INT(((AW$4-$D66)/VLOOKUP($C66,Opérations[],7,0))),$C66&lt;&gt;""),"S",""))),"")</f>
        <v/>
      </c>
      <c r="AX66" s="68" t="str">
        <f ca="1">IFERROR(IF(AND(OR(WEEKDAY(AW$4,2)&gt;5,AW$4=Congés),OR(AW66="x",AW66="S")),AW66,IF(AX$4=$D66,"x",IF(AND(((AX$4-$D66)/VLOOKUP($C66,Opérations[],7,0))=INT(((AX$4-$D66)/VLOOKUP($C66,Opérations[],7,0))),$C66&lt;&gt;""),"S",""))),"")</f>
        <v/>
      </c>
      <c r="AY66" s="68" t="str">
        <f ca="1">IFERROR(IF(AND(OR(WEEKDAY(AX$4,2)&gt;5,AX$4=Congés),OR(AX66="x",AX66="S")),AX66,IF(AY$4=$D66,"x",IF(AND(((AY$4-$D66)/VLOOKUP($C66,Opérations[],7,0))=INT(((AY$4-$D66)/VLOOKUP($C66,Opérations[],7,0))),$C66&lt;&gt;""),"S",""))),"")</f>
        <v/>
      </c>
      <c r="AZ66" s="68" t="str">
        <f ca="1">IFERROR(IF(AND(OR(WEEKDAY(AY$4,2)&gt;5,AY$4=Congés),OR(AY66="x",AY66="S")),AY66,IF(AZ$4=$D66,"x",IF(AND(((AZ$4-$D66)/VLOOKUP($C66,Opérations[],7,0))=INT(((AZ$4-$D66)/VLOOKUP($C66,Opérations[],7,0))),$C66&lt;&gt;""),"S",""))),"")</f>
        <v/>
      </c>
      <c r="BA66" s="68" t="str">
        <f ca="1">IFERROR(IF(AND(OR(WEEKDAY(AZ$4,2)&gt;5,AZ$4=Congés),OR(AZ66="x",AZ66="S")),AZ66,IF(BA$4=$D66,"x",IF(AND(((BA$4-$D66)/VLOOKUP($C66,Opérations[],7,0))=INT(((BA$4-$D66)/VLOOKUP($C66,Opérations[],7,0))),$C66&lt;&gt;""),"S",""))),"")</f>
        <v/>
      </c>
      <c r="BB66" s="68" t="str">
        <f ca="1">IFERROR(IF(AND(OR(WEEKDAY(BA$4,2)&gt;5,BA$4=Congés),OR(BA66="x",BA66="S")),BA66,IF(BB$4=$D66,"x",IF(AND(((BB$4-$D66)/VLOOKUP($C66,Opérations[],7,0))=INT(((BB$4-$D66)/VLOOKUP($C66,Opérations[],7,0))),$C66&lt;&gt;""),"S",""))),"")</f>
        <v/>
      </c>
      <c r="BC66" s="68" t="str">
        <f ca="1">IFERROR(IF(AND(OR(WEEKDAY(BB$4,2)&gt;5,BB$4=Congés),OR(BB66="x",BB66="S")),BB66,IF(BC$4=$D66,"x",IF(AND(((BC$4-$D66)/VLOOKUP($C66,Opérations[],7,0))=INT(((BC$4-$D66)/VLOOKUP($C66,Opérations[],7,0))),$C66&lt;&gt;""),"S",""))),"")</f>
        <v/>
      </c>
      <c r="BD66" s="68" t="str">
        <f ca="1">IFERROR(IF(AND(OR(WEEKDAY(BC$4,2)&gt;5,BC$4=Congés),OR(BC66="x",BC66="S")),BC66,IF(BD$4=$D66,"x",IF(AND(((BD$4-$D66)/VLOOKUP($C66,Opérations[],7,0))=INT(((BD$4-$D66)/VLOOKUP($C66,Opérations[],7,0))),$C66&lt;&gt;""),"S",""))),"")</f>
        <v/>
      </c>
    </row>
    <row r="67" spans="3:56" x14ac:dyDescent="0.25">
      <c r="C67" s="58" t="s">
        <v>74</v>
      </c>
      <c r="D67" s="33">
        <f>IF(ISBLANK(C67),"",VLOOKUP(C67,Opérations[],2,0))</f>
        <v>0</v>
      </c>
      <c r="F67" s="33"/>
      <c r="G67" s="68" t="str">
        <f ca="1">IFERROR(IF(AND(OR(WEEKDAY(F$4,2)&gt;5,F$4=Congés),OR(F67="x",F67="S")),F67,IF(G$4=$D67,"x",IF(AND(((G$4-$D67)/VLOOKUP($C67,Opérations[],7,0))=INT(((G$4-$D67)/VLOOKUP($C67,Opérations[],7,0))),$C67&lt;&gt;""),"S",""))),"")</f>
        <v/>
      </c>
      <c r="H67" s="68" t="str">
        <f ca="1">IFERROR(IF(AND(OR(WEEKDAY(G$4,2)&gt;5,G$4=Congés),OR(G67="x",G67="S")),G67,IF(H$4=$D67,"x",IF(AND(((H$4-$D67)/VLOOKUP($C67,Opérations[],7,0))=INT(((H$4-$D67)/VLOOKUP($C67,Opérations[],7,0))),$C67&lt;&gt;""),"S",""))),"")</f>
        <v/>
      </c>
      <c r="I67" s="68" t="str">
        <f ca="1">IFERROR(IF(AND(OR(WEEKDAY(H$4,2)&gt;5,H$4=Congés),OR(H67="x",H67="S")),H67,IF(I$4=$D67,"x",IF(AND(((I$4-$D67)/VLOOKUP($C67,Opérations[],7,0))=INT(((I$4-$D67)/VLOOKUP($C67,Opérations[],7,0))),$C67&lt;&gt;""),"S",""))),"")</f>
        <v/>
      </c>
      <c r="J67" s="68" t="str">
        <f ca="1">IFERROR(IF(AND(OR(WEEKDAY(I$4,2)&gt;5,I$4=Congés),OR(I67="x",I67="S")),I67,IF(J$4=$D67,"x",IF(AND(((J$4-$D67)/VLOOKUP($C67,Opérations[],7,0))=INT(((J$4-$D67)/VLOOKUP($C67,Opérations[],7,0))),$C67&lt;&gt;""),"S",""))),"")</f>
        <v/>
      </c>
      <c r="K67" s="68" t="str">
        <f ca="1">IFERROR(IF(AND(OR(WEEKDAY(J$4,2)&gt;5,J$4=Congés),OR(J67="x",J67="S")),J67,IF(K$4=$D67,"x",IF(AND(((K$4-$D67)/VLOOKUP($C67,Opérations[],7,0))=INT(((K$4-$D67)/VLOOKUP($C67,Opérations[],7,0))),$C67&lt;&gt;""),"S",""))),"")</f>
        <v/>
      </c>
      <c r="L67" s="68" t="str">
        <f ca="1">IFERROR(IF(AND(OR(WEEKDAY(K$4,2)&gt;5,K$4=Congés),OR(K67="x",K67="S")),K67,IF(L$4=$D67,"x",IF(AND(((L$4-$D67)/VLOOKUP($C67,Opérations[],7,0))=INT(((L$4-$D67)/VLOOKUP($C67,Opérations[],7,0))),$C67&lt;&gt;""),"S",""))),"")</f>
        <v/>
      </c>
      <c r="M67" s="68" t="str">
        <f ca="1">IFERROR(IF(AND(OR(WEEKDAY(L$4,2)&gt;5,L$4=Congés),OR(L67="x",L67="S")),L67,IF(M$4=$D67,"x",IF(AND(((M$4-$D67)/VLOOKUP($C67,Opérations[],7,0))=INT(((M$4-$D67)/VLOOKUP($C67,Opérations[],7,0))),$C67&lt;&gt;""),"S",""))),"")</f>
        <v/>
      </c>
      <c r="N67" s="68" t="str">
        <f ca="1">IFERROR(IF(AND(OR(WEEKDAY(M$4,2)&gt;5,M$4=Congés),OR(M67="x",M67="S")),M67,IF(N$4=$D67,"x",IF(AND(((N$4-$D67)/VLOOKUP($C67,Opérations[],7,0))=INT(((N$4-$D67)/VLOOKUP($C67,Opérations[],7,0))),$C67&lt;&gt;""),"S",""))),"")</f>
        <v/>
      </c>
      <c r="O67" s="68" t="str">
        <f ca="1">IFERROR(IF(AND(OR(WEEKDAY(N$4,2)&gt;5,N$4=Congés),OR(N67="x",N67="S")),N67,IF(O$4=$D67,"x",IF(AND(((O$4-$D67)/VLOOKUP($C67,Opérations[],7,0))=INT(((O$4-$D67)/VLOOKUP($C67,Opérations[],7,0))),$C67&lt;&gt;""),"S",""))),"")</f>
        <v/>
      </c>
      <c r="P67" s="68" t="str">
        <f ca="1">IFERROR(IF(AND(OR(WEEKDAY(O$4,2)&gt;5,O$4=Congés),OR(O67="x",O67="S")),O67,IF(P$4=$D67,"x",IF(AND(((P$4-$D67)/VLOOKUP($C67,Opérations[],7,0))=INT(((P$4-$D67)/VLOOKUP($C67,Opérations[],7,0))),$C67&lt;&gt;""),"S",""))),"")</f>
        <v/>
      </c>
      <c r="Q67" s="68" t="str">
        <f ca="1">IFERROR(IF(AND(OR(WEEKDAY(P$4,2)&gt;5,P$4=Congés),OR(P67="x",P67="S")),P67,IF(Q$4=$D67,"x",IF(AND(((Q$4-$D67)/VLOOKUP($C67,Opérations[],7,0))=INT(((Q$4-$D67)/VLOOKUP($C67,Opérations[],7,0))),$C67&lt;&gt;""),"S",""))),"")</f>
        <v/>
      </c>
      <c r="R67" s="68" t="str">
        <f ca="1">IFERROR(IF(AND(OR(WEEKDAY(Q$4,2)&gt;5,Q$4=Congés),OR(Q67="x",Q67="S")),Q67,IF(R$4=$D67,"x",IF(AND(((R$4-$D67)/VLOOKUP($C67,Opérations[],7,0))=INT(((R$4-$D67)/VLOOKUP($C67,Opérations[],7,0))),$C67&lt;&gt;""),"S",""))),"")</f>
        <v/>
      </c>
      <c r="S67" s="68" t="str">
        <f ca="1">IFERROR(IF(AND(OR(WEEKDAY(R$4,2)&gt;5,R$4=Congés),OR(R67="x",R67="S")),R67,IF(S$4=$D67,"x",IF(AND(((S$4-$D67)/VLOOKUP($C67,Opérations[],7,0))=INT(((S$4-$D67)/VLOOKUP($C67,Opérations[],7,0))),$C67&lt;&gt;""),"S",""))),"")</f>
        <v/>
      </c>
      <c r="T67" s="68" t="str">
        <f ca="1">IFERROR(IF(AND(OR(WEEKDAY(S$4,2)&gt;5,S$4=Congés),OR(S67="x",S67="S")),S67,IF(T$4=$D67,"x",IF(AND(((T$4-$D67)/VLOOKUP($C67,Opérations[],7,0))=INT(((T$4-$D67)/VLOOKUP($C67,Opérations[],7,0))),$C67&lt;&gt;""),"S",""))),"")</f>
        <v/>
      </c>
      <c r="U67" s="68" t="str">
        <f ca="1">IFERROR(IF(AND(OR(WEEKDAY(T$4,2)&gt;5,T$4=Congés),OR(T67="x",T67="S")),T67,IF(U$4=$D67,"x",IF(AND(((U$4-$D67)/VLOOKUP($C67,Opérations[],7,0))=INT(((U$4-$D67)/VLOOKUP($C67,Opérations[],7,0))),$C67&lt;&gt;""),"S",""))),"")</f>
        <v/>
      </c>
      <c r="V67" s="68" t="str">
        <f ca="1">IFERROR(IF(AND(OR(WEEKDAY(U$4,2)&gt;5,U$4=Congés),OR(U67="x",U67="S")),U67,IF(V$4=$D67,"x",IF(AND(((V$4-$D67)/VLOOKUP($C67,Opérations[],7,0))=INT(((V$4-$D67)/VLOOKUP($C67,Opérations[],7,0))),$C67&lt;&gt;""),"S",""))),"")</f>
        <v/>
      </c>
      <c r="W67" s="68" t="str">
        <f ca="1">IFERROR(IF(AND(OR(WEEKDAY(V$4,2)&gt;5,V$4=Congés),OR(V67="x",V67="S")),V67,IF(W$4=$D67,"x",IF(AND(((W$4-$D67)/VLOOKUP($C67,Opérations[],7,0))=INT(((W$4-$D67)/VLOOKUP($C67,Opérations[],7,0))),$C67&lt;&gt;""),"S",""))),"")</f>
        <v/>
      </c>
      <c r="X67" s="68" t="str">
        <f ca="1">IFERROR(IF(AND(OR(WEEKDAY(W$4,2)&gt;5,W$4=Congés),OR(W67="x",W67="S")),W67,IF(X$4=$D67,"x",IF(AND(((X$4-$D67)/VLOOKUP($C67,Opérations[],7,0))=INT(((X$4-$D67)/VLOOKUP($C67,Opérations[],7,0))),$C67&lt;&gt;""),"S",""))),"")</f>
        <v/>
      </c>
      <c r="Y67" s="68" t="str">
        <f ca="1">IFERROR(IF(AND(OR(WEEKDAY(X$4,2)&gt;5,X$4=Congés),OR(X67="x",X67="S")),X67,IF(Y$4=$D67,"x",IF(AND(((Y$4-$D67)/VLOOKUP($C67,Opérations[],7,0))=INT(((Y$4-$D67)/VLOOKUP($C67,Opérations[],7,0))),$C67&lt;&gt;""),"S",""))),"")</f>
        <v/>
      </c>
      <c r="Z67" s="68" t="str">
        <f ca="1">IFERROR(IF(AND(OR(WEEKDAY(Y$4,2)&gt;5,Y$4=Congés),OR(Y67="x",Y67="S")),Y67,IF(Z$4=$D67,"x",IF(AND(((Z$4-$D67)/VLOOKUP($C67,Opérations[],7,0))=INT(((Z$4-$D67)/VLOOKUP($C67,Opérations[],7,0))),$C67&lt;&gt;""),"S",""))),"")</f>
        <v/>
      </c>
      <c r="AA67" s="68" t="str">
        <f ca="1">IFERROR(IF(AND(OR(WEEKDAY(Z$4,2)&gt;5,Z$4=Congés),OR(Z67="x",Z67="S")),Z67,IF(AA$4=$D67,"x",IF(AND(((AA$4-$D67)/VLOOKUP($C67,Opérations[],7,0))=INT(((AA$4-$D67)/VLOOKUP($C67,Opérations[],7,0))),$C67&lt;&gt;""),"S",""))),"")</f>
        <v/>
      </c>
      <c r="AB67" s="68" t="str">
        <f ca="1">IFERROR(IF(AND(OR(WEEKDAY(AA$4,2)&gt;5,AA$4=Congés),OR(AA67="x",AA67="S")),AA67,IF(AB$4=$D67,"x",IF(AND(((AB$4-$D67)/VLOOKUP($C67,Opérations[],7,0))=INT(((AB$4-$D67)/VLOOKUP($C67,Opérations[],7,0))),$C67&lt;&gt;""),"S",""))),"")</f>
        <v/>
      </c>
      <c r="AC67" s="68" t="str">
        <f ca="1">IFERROR(IF(AND(OR(WEEKDAY(AB$4,2)&gt;5,AB$4=Congés),OR(AB67="x",AB67="S")),AB67,IF(AC$4=$D67,"x",IF(AND(((AC$4-$D67)/VLOOKUP($C67,Opérations[],7,0))=INT(((AC$4-$D67)/VLOOKUP($C67,Opérations[],7,0))),$C67&lt;&gt;""),"S",""))),"")</f>
        <v/>
      </c>
      <c r="AD67" s="68" t="str">
        <f ca="1">IFERROR(IF(AND(OR(WEEKDAY(AC$4,2)&gt;5,AC$4=Congés),OR(AC67="x",AC67="S")),AC67,IF(AD$4=$D67,"x",IF(AND(((AD$4-$D67)/VLOOKUP($C67,Opérations[],7,0))=INT(((AD$4-$D67)/VLOOKUP($C67,Opérations[],7,0))),$C67&lt;&gt;""),"S",""))),"")</f>
        <v/>
      </c>
      <c r="AE67" s="68" t="str">
        <f ca="1">IFERROR(IF(AND(OR(WEEKDAY(AD$4,2)&gt;5,AD$4=Congés),OR(AD67="x",AD67="S")),AD67,IF(AE$4=$D67,"x",IF(AND(((AE$4-$D67)/VLOOKUP($C67,Opérations[],7,0))=INT(((AE$4-$D67)/VLOOKUP($C67,Opérations[],7,0))),$C67&lt;&gt;""),"S",""))),"")</f>
        <v/>
      </c>
      <c r="AF67" s="68" t="str">
        <f ca="1">IFERROR(IF(AND(OR(WEEKDAY(AE$4,2)&gt;5,AE$4=Congés),OR(AE67="x",AE67="S")),AE67,IF(AF$4=$D67,"x",IF(AND(((AF$4-$D67)/VLOOKUP($C67,Opérations[],7,0))=INT(((AF$4-$D67)/VLOOKUP($C67,Opérations[],7,0))),$C67&lt;&gt;""),"S",""))),"")</f>
        <v/>
      </c>
      <c r="AG67" s="68" t="str">
        <f ca="1">IFERROR(IF(AND(OR(WEEKDAY(AF$4,2)&gt;5,AF$4=Congés),OR(AF67="x",AF67="S")),AF67,IF(AG$4=$D67,"x",IF(AND(((AG$4-$D67)/VLOOKUP($C67,Opérations[],7,0))=INT(((AG$4-$D67)/VLOOKUP($C67,Opérations[],7,0))),$C67&lt;&gt;""),"S",""))),"")</f>
        <v/>
      </c>
      <c r="AH67" s="68" t="str">
        <f ca="1">IFERROR(IF(AND(OR(WEEKDAY(AG$4,2)&gt;5,AG$4=Congés),OR(AG67="x",AG67="S")),AG67,IF(AH$4=$D67,"x",IF(AND(((AH$4-$D67)/VLOOKUP($C67,Opérations[],7,0))=INT(((AH$4-$D67)/VLOOKUP($C67,Opérations[],7,0))),$C67&lt;&gt;""),"S",""))),"")</f>
        <v/>
      </c>
      <c r="AI67" s="68" t="str">
        <f ca="1">IFERROR(IF(AND(OR(WEEKDAY(AH$4,2)&gt;5,AH$4=Congés),OR(AH67="x",AH67="S")),AH67,IF(AI$4=$D67,"x",IF(AND(((AI$4-$D67)/VLOOKUP($C67,Opérations[],7,0))=INT(((AI$4-$D67)/VLOOKUP($C67,Opérations[],7,0))),$C67&lt;&gt;""),"S",""))),"")</f>
        <v/>
      </c>
      <c r="AJ67" s="68" t="str">
        <f ca="1">IFERROR(IF(AND(OR(WEEKDAY(AI$4,2)&gt;5,AI$4=Congés),OR(AI67="x",AI67="S")),AI67,IF(AJ$4=$D67,"x",IF(AND(((AJ$4-$D67)/VLOOKUP($C67,Opérations[],7,0))=INT(((AJ$4-$D67)/VLOOKUP($C67,Opérations[],7,0))),$C67&lt;&gt;""),"S",""))),"")</f>
        <v/>
      </c>
      <c r="AK67" s="68" t="str">
        <f ca="1">IFERROR(IF(AND(OR(WEEKDAY(AJ$4,2)&gt;5,AJ$4=Congés),OR(AJ67="x",AJ67="S")),AJ67,IF(AK$4=$D67,"x",IF(AND(((AK$4-$D67)/VLOOKUP($C67,Opérations[],7,0))=INT(((AK$4-$D67)/VLOOKUP($C67,Opérations[],7,0))),$C67&lt;&gt;""),"S",""))),"")</f>
        <v/>
      </c>
      <c r="AL67" s="68" t="str">
        <f ca="1">IFERROR(IF(AND(OR(WEEKDAY(AK$4,2)&gt;5,AK$4=Congés),OR(AK67="x",AK67="S")),AK67,IF(AL$4=$D67,"x",IF(AND(((AL$4-$D67)/VLOOKUP($C67,Opérations[],7,0))=INT(((AL$4-$D67)/VLOOKUP($C67,Opérations[],7,0))),$C67&lt;&gt;""),"S",""))),"")</f>
        <v/>
      </c>
      <c r="AM67" s="68" t="str">
        <f ca="1">IFERROR(IF(AND(OR(WEEKDAY(AL$4,2)&gt;5,AL$4=Congés),OR(AL67="x",AL67="S")),AL67,IF(AM$4=$D67,"x",IF(AND(((AM$4-$D67)/VLOOKUP($C67,Opérations[],7,0))=INT(((AM$4-$D67)/VLOOKUP($C67,Opérations[],7,0))),$C67&lt;&gt;""),"S",""))),"")</f>
        <v/>
      </c>
      <c r="AN67" s="68" t="str">
        <f ca="1">IFERROR(IF(AND(OR(WEEKDAY(AM$4,2)&gt;5,AM$4=Congés),OR(AM67="x",AM67="S")),AM67,IF(AN$4=$D67,"x",IF(AND(((AN$4-$D67)/VLOOKUP($C67,Opérations[],7,0))=INT(((AN$4-$D67)/VLOOKUP($C67,Opérations[],7,0))),$C67&lt;&gt;""),"S",""))),"")</f>
        <v/>
      </c>
      <c r="AO67" s="68" t="str">
        <f ca="1">IFERROR(IF(AND(OR(WEEKDAY(AN$4,2)&gt;5,AN$4=Congés),OR(AN67="x",AN67="S")),AN67,IF(AO$4=$D67,"x",IF(AND(((AO$4-$D67)/VLOOKUP($C67,Opérations[],7,0))=INT(((AO$4-$D67)/VLOOKUP($C67,Opérations[],7,0))),$C67&lt;&gt;""),"S",""))),"")</f>
        <v/>
      </c>
      <c r="AP67" s="68" t="str">
        <f ca="1">IFERROR(IF(AND(OR(WEEKDAY(AO$4,2)&gt;5,AO$4=Congés),OR(AO67="x",AO67="S")),AO67,IF(AP$4=$D67,"x",IF(AND(((AP$4-$D67)/VLOOKUP($C67,Opérations[],7,0))=INT(((AP$4-$D67)/VLOOKUP($C67,Opérations[],7,0))),$C67&lt;&gt;""),"S",""))),"")</f>
        <v/>
      </c>
      <c r="AQ67" s="68" t="str">
        <f ca="1">IFERROR(IF(AND(OR(WEEKDAY(AP$4,2)&gt;5,AP$4=Congés),OR(AP67="x",AP67="S")),AP67,IF(AQ$4=$D67,"x",IF(AND(((AQ$4-$D67)/VLOOKUP($C67,Opérations[],7,0))=INT(((AQ$4-$D67)/VLOOKUP($C67,Opérations[],7,0))),$C67&lt;&gt;""),"S",""))),"")</f>
        <v/>
      </c>
      <c r="AR67" s="68" t="str">
        <f ca="1">IFERROR(IF(AND(OR(WEEKDAY(AQ$4,2)&gt;5,AQ$4=Congés),OR(AQ67="x",AQ67="S")),AQ67,IF(AR$4=$D67,"x",IF(AND(((AR$4-$D67)/VLOOKUP($C67,Opérations[],7,0))=INT(((AR$4-$D67)/VLOOKUP($C67,Opérations[],7,0))),$C67&lt;&gt;""),"S",""))),"")</f>
        <v/>
      </c>
      <c r="AS67" s="68" t="str">
        <f ca="1">IFERROR(IF(AND(OR(WEEKDAY(AR$4,2)&gt;5,AR$4=Congés),OR(AR67="x",AR67="S")),AR67,IF(AS$4=$D67,"x",IF(AND(((AS$4-$D67)/VLOOKUP($C67,Opérations[],7,0))=INT(((AS$4-$D67)/VLOOKUP($C67,Opérations[],7,0))),$C67&lt;&gt;""),"S",""))),"")</f>
        <v/>
      </c>
      <c r="AT67" s="68" t="str">
        <f ca="1">IFERROR(IF(AND(OR(WEEKDAY(AS$4,2)&gt;5,AS$4=Congés),OR(AS67="x",AS67="S")),AS67,IF(AT$4=$D67,"x",IF(AND(((AT$4-$D67)/VLOOKUP($C67,Opérations[],7,0))=INT(((AT$4-$D67)/VLOOKUP($C67,Opérations[],7,0))),$C67&lt;&gt;""),"S",""))),"")</f>
        <v/>
      </c>
      <c r="AU67" s="68" t="str">
        <f ca="1">IFERROR(IF(AND(OR(WEEKDAY(AT$4,2)&gt;5,AT$4=Congés),OR(AT67="x",AT67="S")),AT67,IF(AU$4=$D67,"x",IF(AND(((AU$4-$D67)/VLOOKUP($C67,Opérations[],7,0))=INT(((AU$4-$D67)/VLOOKUP($C67,Opérations[],7,0))),$C67&lt;&gt;""),"S",""))),"")</f>
        <v/>
      </c>
      <c r="AV67" s="68" t="str">
        <f ca="1">IFERROR(IF(AND(OR(WEEKDAY(AU$4,2)&gt;5,AU$4=Congés),OR(AU67="x",AU67="S")),AU67,IF(AV$4=$D67,"x",IF(AND(((AV$4-$D67)/VLOOKUP($C67,Opérations[],7,0))=INT(((AV$4-$D67)/VLOOKUP($C67,Opérations[],7,0))),$C67&lt;&gt;""),"S",""))),"")</f>
        <v/>
      </c>
      <c r="AW67" s="68" t="str">
        <f ca="1">IFERROR(IF(AND(OR(WEEKDAY(AV$4,2)&gt;5,AV$4=Congés),OR(AV67="x",AV67="S")),AV67,IF(AW$4=$D67,"x",IF(AND(((AW$4-$D67)/VLOOKUP($C67,Opérations[],7,0))=INT(((AW$4-$D67)/VLOOKUP($C67,Opérations[],7,0))),$C67&lt;&gt;""),"S",""))),"")</f>
        <v/>
      </c>
      <c r="AX67" s="68" t="str">
        <f ca="1">IFERROR(IF(AND(OR(WEEKDAY(AW$4,2)&gt;5,AW$4=Congés),OR(AW67="x",AW67="S")),AW67,IF(AX$4=$D67,"x",IF(AND(((AX$4-$D67)/VLOOKUP($C67,Opérations[],7,0))=INT(((AX$4-$D67)/VLOOKUP($C67,Opérations[],7,0))),$C67&lt;&gt;""),"S",""))),"")</f>
        <v/>
      </c>
      <c r="AY67" s="68" t="str">
        <f ca="1">IFERROR(IF(AND(OR(WEEKDAY(AX$4,2)&gt;5,AX$4=Congés),OR(AX67="x",AX67="S")),AX67,IF(AY$4=$D67,"x",IF(AND(((AY$4-$D67)/VLOOKUP($C67,Opérations[],7,0))=INT(((AY$4-$D67)/VLOOKUP($C67,Opérations[],7,0))),$C67&lt;&gt;""),"S",""))),"")</f>
        <v/>
      </c>
      <c r="AZ67" s="68" t="str">
        <f ca="1">IFERROR(IF(AND(OR(WEEKDAY(AY$4,2)&gt;5,AY$4=Congés),OR(AY67="x",AY67="S")),AY67,IF(AZ$4=$D67,"x",IF(AND(((AZ$4-$D67)/VLOOKUP($C67,Opérations[],7,0))=INT(((AZ$4-$D67)/VLOOKUP($C67,Opérations[],7,0))),$C67&lt;&gt;""),"S",""))),"")</f>
        <v/>
      </c>
      <c r="BA67" s="68" t="str">
        <f ca="1">IFERROR(IF(AND(OR(WEEKDAY(AZ$4,2)&gt;5,AZ$4=Congés),OR(AZ67="x",AZ67="S")),AZ67,IF(BA$4=$D67,"x",IF(AND(((BA$4-$D67)/VLOOKUP($C67,Opérations[],7,0))=INT(((BA$4-$D67)/VLOOKUP($C67,Opérations[],7,0))),$C67&lt;&gt;""),"S",""))),"")</f>
        <v/>
      </c>
      <c r="BB67" s="68" t="str">
        <f ca="1">IFERROR(IF(AND(OR(WEEKDAY(BA$4,2)&gt;5,BA$4=Congés),OR(BA67="x",BA67="S")),BA67,IF(BB$4=$D67,"x",IF(AND(((BB$4-$D67)/VLOOKUP($C67,Opérations[],7,0))=INT(((BB$4-$D67)/VLOOKUP($C67,Opérations[],7,0))),$C67&lt;&gt;""),"S",""))),"")</f>
        <v/>
      </c>
      <c r="BC67" s="68" t="str">
        <f ca="1">IFERROR(IF(AND(OR(WEEKDAY(BB$4,2)&gt;5,BB$4=Congés),OR(BB67="x",BB67="S")),BB67,IF(BC$4=$D67,"x",IF(AND(((BC$4-$D67)/VLOOKUP($C67,Opérations[],7,0))=INT(((BC$4-$D67)/VLOOKUP($C67,Opérations[],7,0))),$C67&lt;&gt;""),"S",""))),"")</f>
        <v/>
      </c>
      <c r="BD67" s="68" t="str">
        <f ca="1">IFERROR(IF(AND(OR(WEEKDAY(BC$4,2)&gt;5,BC$4=Congés),OR(BC67="x",BC67="S")),BC67,IF(BD$4=$D67,"x",IF(AND(((BD$4-$D67)/VLOOKUP($C67,Opérations[],7,0))=INT(((BD$4-$D67)/VLOOKUP($C67,Opérations[],7,0))),$C67&lt;&gt;""),"S",""))),"")</f>
        <v/>
      </c>
    </row>
    <row r="68" spans="3:56" x14ac:dyDescent="0.25">
      <c r="C68" s="56" t="s">
        <v>42</v>
      </c>
      <c r="D68" s="33">
        <f>IF(ISBLANK(C68),"",VLOOKUP(C68,Opérations[],2,0))</f>
        <v>42676</v>
      </c>
      <c r="F68" s="33"/>
      <c r="G68" s="68" t="str">
        <f ca="1">IFERROR(IF(AND(OR(WEEKDAY(F$4,2)&gt;5,F$4=Congés),OR(F68="x",F68="S")),F68,IF(G$4=$D68,"x",IF(AND(((G$4-$D68)/VLOOKUP($C68,Opérations[],7,0))=INT(((G$4-$D68)/VLOOKUP($C68,Opérations[],7,0))),$C68&lt;&gt;""),"S",""))),"")</f>
        <v/>
      </c>
      <c r="H68" s="68" t="str">
        <f ca="1">IFERROR(IF(AND(OR(WEEKDAY(G$4,2)&gt;5,G$4=Congés),OR(G68="x",G68="S")),G68,IF(H$4=$D68,"x",IF(AND(((H$4-$D68)/VLOOKUP($C68,Opérations[],7,0))=INT(((H$4-$D68)/VLOOKUP($C68,Opérations[],7,0))),$C68&lt;&gt;""),"S",""))),"")</f>
        <v/>
      </c>
      <c r="I68" s="68" t="str">
        <f ca="1">IFERROR(IF(AND(OR(WEEKDAY(H$4,2)&gt;5,H$4=Congés),OR(H68="x",H68="S")),H68,IF(I$4=$D68,"x",IF(AND(((I$4-$D68)/VLOOKUP($C68,Opérations[],7,0))=INT(((I$4-$D68)/VLOOKUP($C68,Opérations[],7,0))),$C68&lt;&gt;""),"S",""))),"")</f>
        <v/>
      </c>
      <c r="J68" s="68" t="str">
        <f ca="1">IFERROR(IF(AND(OR(WEEKDAY(I$4,2)&gt;5,I$4=Congés),OR(I68="x",I68="S")),I68,IF(J$4=$D68,"x",IF(AND(((J$4-$D68)/VLOOKUP($C68,Opérations[],7,0))=INT(((J$4-$D68)/VLOOKUP($C68,Opérations[],7,0))),$C68&lt;&gt;""),"S",""))),"")</f>
        <v/>
      </c>
      <c r="K68" s="68" t="str">
        <f ca="1">IFERROR(IF(AND(OR(WEEKDAY(J$4,2)&gt;5,J$4=Congés),OR(J68="x",J68="S")),J68,IF(K$4=$D68,"x",IF(AND(((K$4-$D68)/VLOOKUP($C68,Opérations[],7,0))=INT(((K$4-$D68)/VLOOKUP($C68,Opérations[],7,0))),$C68&lt;&gt;""),"S",""))),"")</f>
        <v/>
      </c>
      <c r="L68" s="68" t="str">
        <f ca="1">IFERROR(IF(AND(OR(WEEKDAY(K$4,2)&gt;5,K$4=Congés),OR(K68="x",K68="S")),K68,IF(L$4=$D68,"x",IF(AND(((L$4-$D68)/VLOOKUP($C68,Opérations[],7,0))=INT(((L$4-$D68)/VLOOKUP($C68,Opérations[],7,0))),$C68&lt;&gt;""),"S",""))),"")</f>
        <v/>
      </c>
      <c r="M68" s="68" t="str">
        <f ca="1">IFERROR(IF(AND(OR(WEEKDAY(L$4,2)&gt;5,L$4=Congés),OR(L68="x",L68="S")),L68,IF(M$4=$D68,"x",IF(AND(((M$4-$D68)/VLOOKUP($C68,Opérations[],7,0))=INT(((M$4-$D68)/VLOOKUP($C68,Opérations[],7,0))),$C68&lt;&gt;""),"S",""))),"")</f>
        <v/>
      </c>
      <c r="N68" s="68" t="str">
        <f ca="1">IFERROR(IF(AND(OR(WEEKDAY(M$4,2)&gt;5,M$4=Congés),OR(M68="x",M68="S")),M68,IF(N$4=$D68,"x",IF(AND(((N$4-$D68)/VLOOKUP($C68,Opérations[],7,0))=INT(((N$4-$D68)/VLOOKUP($C68,Opérations[],7,0))),$C68&lt;&gt;""),"S",""))),"")</f>
        <v/>
      </c>
      <c r="O68" s="68" t="str">
        <f ca="1">IFERROR(IF(AND(OR(WEEKDAY(N$4,2)&gt;5,N$4=Congés),OR(N68="x",N68="S")),N68,IF(O$4=$D68,"x",IF(AND(((O$4-$D68)/VLOOKUP($C68,Opérations[],7,0))=INT(((O$4-$D68)/VLOOKUP($C68,Opérations[],7,0))),$C68&lt;&gt;""),"S",""))),"")</f>
        <v/>
      </c>
      <c r="P68" s="68" t="str">
        <f ca="1">IFERROR(IF(AND(OR(WEEKDAY(O$4,2)&gt;5,O$4=Congés),OR(O68="x",O68="S")),O68,IF(P$4=$D68,"x",IF(AND(((P$4-$D68)/VLOOKUP($C68,Opérations[],7,0))=INT(((P$4-$D68)/VLOOKUP($C68,Opérations[],7,0))),$C68&lt;&gt;""),"S",""))),"")</f>
        <v/>
      </c>
      <c r="Q68" s="68" t="str">
        <f ca="1">IFERROR(IF(AND(OR(WEEKDAY(P$4,2)&gt;5,P$4=Congés),OR(P68="x",P68="S")),P68,IF(Q$4=$D68,"x",IF(AND(((Q$4-$D68)/VLOOKUP($C68,Opérations[],7,0))=INT(((Q$4-$D68)/VLOOKUP($C68,Opérations[],7,0))),$C68&lt;&gt;""),"S",""))),"")</f>
        <v/>
      </c>
      <c r="R68" s="68" t="str">
        <f ca="1">IFERROR(IF(AND(OR(WEEKDAY(Q$4,2)&gt;5,Q$4=Congés),OR(Q68="x",Q68="S")),Q68,IF(R$4=$D68,"x",IF(AND(((R$4-$D68)/VLOOKUP($C68,Opérations[],7,0))=INT(((R$4-$D68)/VLOOKUP($C68,Opérations[],7,0))),$C68&lt;&gt;""),"S",""))),"")</f>
        <v/>
      </c>
      <c r="S68" s="68" t="str">
        <f ca="1">IFERROR(IF(AND(OR(WEEKDAY(R$4,2)&gt;5,R$4=Congés),OR(R68="x",R68="S")),R68,IF(S$4=$D68,"x",IF(AND(((S$4-$D68)/VLOOKUP($C68,Opérations[],7,0))=INT(((S$4-$D68)/VLOOKUP($C68,Opérations[],7,0))),$C68&lt;&gt;""),"S",""))),"")</f>
        <v/>
      </c>
      <c r="T68" s="68" t="str">
        <f ca="1">IFERROR(IF(AND(OR(WEEKDAY(S$4,2)&gt;5,S$4=Congés),OR(S68="x",S68="S")),S68,IF(T$4=$D68,"x",IF(AND(((T$4-$D68)/VLOOKUP($C68,Opérations[],7,0))=INT(((T$4-$D68)/VLOOKUP($C68,Opérations[],7,0))),$C68&lt;&gt;""),"S",""))),"")</f>
        <v/>
      </c>
      <c r="U68" s="68" t="str">
        <f ca="1">IFERROR(IF(AND(OR(WEEKDAY(T$4,2)&gt;5,T$4=Congés),OR(T68="x",T68="S")),T68,IF(U$4=$D68,"x",IF(AND(((U$4-$D68)/VLOOKUP($C68,Opérations[],7,0))=INT(((U$4-$D68)/VLOOKUP($C68,Opérations[],7,0))),$C68&lt;&gt;""),"S",""))),"")</f>
        <v/>
      </c>
      <c r="V68" s="68" t="str">
        <f ca="1">IFERROR(IF(AND(OR(WEEKDAY(U$4,2)&gt;5,U$4=Congés),OR(U68="x",U68="S")),U68,IF(V$4=$D68,"x",IF(AND(((V$4-$D68)/VLOOKUP($C68,Opérations[],7,0))=INT(((V$4-$D68)/VLOOKUP($C68,Opérations[],7,0))),$C68&lt;&gt;""),"S",""))),"")</f>
        <v/>
      </c>
      <c r="W68" s="68" t="str">
        <f ca="1">IFERROR(IF(AND(OR(WEEKDAY(V$4,2)&gt;5,V$4=Congés),OR(V68="x",V68="S")),V68,IF(W$4=$D68,"x",IF(AND(((W$4-$D68)/VLOOKUP($C68,Opérations[],7,0))=INT(((W$4-$D68)/VLOOKUP($C68,Opérations[],7,0))),$C68&lt;&gt;""),"S",""))),"")</f>
        <v/>
      </c>
      <c r="X68" s="68" t="str">
        <f ca="1">IFERROR(IF(AND(OR(WEEKDAY(W$4,2)&gt;5,W$4=Congés),OR(W68="x",W68="S")),W68,IF(X$4=$D68,"x",IF(AND(((X$4-$D68)/VLOOKUP($C68,Opérations[],7,0))=INT(((X$4-$D68)/VLOOKUP($C68,Opérations[],7,0))),$C68&lt;&gt;""),"S",""))),"")</f>
        <v/>
      </c>
      <c r="Y68" s="68" t="str">
        <f ca="1">IFERROR(IF(AND(OR(WEEKDAY(X$4,2)&gt;5,X$4=Congés),OR(X68="x",X68="S")),X68,IF(Y$4=$D68,"x",IF(AND(((Y$4-$D68)/VLOOKUP($C68,Opérations[],7,0))=INT(((Y$4-$D68)/VLOOKUP($C68,Opérations[],7,0))),$C68&lt;&gt;""),"S",""))),"")</f>
        <v/>
      </c>
      <c r="Z68" s="68" t="str">
        <f ca="1">IFERROR(IF(AND(OR(WEEKDAY(Y$4,2)&gt;5,Y$4=Congés),OR(Y68="x",Y68="S")),Y68,IF(Z$4=$D68,"x",IF(AND(((Z$4-$D68)/VLOOKUP($C68,Opérations[],7,0))=INT(((Z$4-$D68)/VLOOKUP($C68,Opérations[],7,0))),$C68&lt;&gt;""),"S",""))),"")</f>
        <v/>
      </c>
      <c r="AA68" s="68" t="str">
        <f ca="1">IFERROR(IF(AND(OR(WEEKDAY(Z$4,2)&gt;5,Z$4=Congés),OR(Z68="x",Z68="S")),Z68,IF(AA$4=$D68,"x",IF(AND(((AA$4-$D68)/VLOOKUP($C68,Opérations[],7,0))=INT(((AA$4-$D68)/VLOOKUP($C68,Opérations[],7,0))),$C68&lt;&gt;""),"S",""))),"")</f>
        <v/>
      </c>
      <c r="AB68" s="68" t="str">
        <f ca="1">IFERROR(IF(AND(OR(WEEKDAY(AA$4,2)&gt;5,AA$4=Congés),OR(AA68="x",AA68="S")),AA68,IF(AB$4=$D68,"x",IF(AND(((AB$4-$D68)/VLOOKUP($C68,Opérations[],7,0))=INT(((AB$4-$D68)/VLOOKUP($C68,Opérations[],7,0))),$C68&lt;&gt;""),"S",""))),"")</f>
        <v/>
      </c>
      <c r="AC68" s="68" t="str">
        <f ca="1">IFERROR(IF(AND(OR(WEEKDAY(AB$4,2)&gt;5,AB$4=Congés),OR(AB68="x",AB68="S")),AB68,IF(AC$4=$D68,"x",IF(AND(((AC$4-$D68)/VLOOKUP($C68,Opérations[],7,0))=INT(((AC$4-$D68)/VLOOKUP($C68,Opérations[],7,0))),$C68&lt;&gt;""),"S",""))),"")</f>
        <v/>
      </c>
      <c r="AD68" s="68" t="str">
        <f ca="1">IFERROR(IF(AND(OR(WEEKDAY(AC$4,2)&gt;5,AC$4=Congés),OR(AC68="x",AC68="S")),AC68,IF(AD$4=$D68,"x",IF(AND(((AD$4-$D68)/VLOOKUP($C68,Opérations[],7,0))=INT(((AD$4-$D68)/VLOOKUP($C68,Opérations[],7,0))),$C68&lt;&gt;""),"S",""))),"")</f>
        <v/>
      </c>
      <c r="AE68" s="68" t="str">
        <f ca="1">IFERROR(IF(AND(OR(WEEKDAY(AD$4,2)&gt;5,AD$4=Congés),OR(AD68="x",AD68="S")),AD68,IF(AE$4=$D68,"x",IF(AND(((AE$4-$D68)/VLOOKUP($C68,Opérations[],7,0))=INT(((AE$4-$D68)/VLOOKUP($C68,Opérations[],7,0))),$C68&lt;&gt;""),"S",""))),"")</f>
        <v/>
      </c>
      <c r="AF68" s="68" t="str">
        <f ca="1">IFERROR(IF(AND(OR(WEEKDAY(AE$4,2)&gt;5,AE$4=Congés),OR(AE68="x",AE68="S")),AE68,IF(AF$4=$D68,"x",IF(AND(((AF$4-$D68)/VLOOKUP($C68,Opérations[],7,0))=INT(((AF$4-$D68)/VLOOKUP($C68,Opérations[],7,0))),$C68&lt;&gt;""),"S",""))),"")</f>
        <v/>
      </c>
      <c r="AG68" s="68" t="str">
        <f ca="1">IFERROR(IF(AND(OR(WEEKDAY(AF$4,2)&gt;5,AF$4=Congés),OR(AF68="x",AF68="S")),AF68,IF(AG$4=$D68,"x",IF(AND(((AG$4-$D68)/VLOOKUP($C68,Opérations[],7,0))=INT(((AG$4-$D68)/VLOOKUP($C68,Opérations[],7,0))),$C68&lt;&gt;""),"S",""))),"")</f>
        <v/>
      </c>
      <c r="AH68" s="68" t="str">
        <f ca="1">IFERROR(IF(AND(OR(WEEKDAY(AG$4,2)&gt;5,AG$4=Congés),OR(AG68="x",AG68="S")),AG68,IF(AH$4=$D68,"x",IF(AND(((AH$4-$D68)/VLOOKUP($C68,Opérations[],7,0))=INT(((AH$4-$D68)/VLOOKUP($C68,Opérations[],7,0))),$C68&lt;&gt;""),"S",""))),"")</f>
        <v/>
      </c>
      <c r="AI68" s="68" t="str">
        <f ca="1">IFERROR(IF(AND(OR(WEEKDAY(AH$4,2)&gt;5,AH$4=Congés),OR(AH68="x",AH68="S")),AH68,IF(AI$4=$D68,"x",IF(AND(((AI$4-$D68)/VLOOKUP($C68,Opérations[],7,0))=INT(((AI$4-$D68)/VLOOKUP($C68,Opérations[],7,0))),$C68&lt;&gt;""),"S",""))),"")</f>
        <v/>
      </c>
      <c r="AJ68" s="68" t="str">
        <f ca="1">IFERROR(IF(AND(OR(WEEKDAY(AI$4,2)&gt;5,AI$4=Congés),OR(AI68="x",AI68="S")),AI68,IF(AJ$4=$D68,"x",IF(AND(((AJ$4-$D68)/VLOOKUP($C68,Opérations[],7,0))=INT(((AJ$4-$D68)/VLOOKUP($C68,Opérations[],7,0))),$C68&lt;&gt;""),"S",""))),"")</f>
        <v/>
      </c>
      <c r="AK68" s="68" t="str">
        <f ca="1">IFERROR(IF(AND(OR(WEEKDAY(AJ$4,2)&gt;5,AJ$4=Congés),OR(AJ68="x",AJ68="S")),AJ68,IF(AK$4=$D68,"x",IF(AND(((AK$4-$D68)/VLOOKUP($C68,Opérations[],7,0))=INT(((AK$4-$D68)/VLOOKUP($C68,Opérations[],7,0))),$C68&lt;&gt;""),"S",""))),"")</f>
        <v/>
      </c>
      <c r="AL68" s="68" t="str">
        <f ca="1">IFERROR(IF(AND(OR(WEEKDAY(AK$4,2)&gt;5,AK$4=Congés),OR(AK68="x",AK68="S")),AK68,IF(AL$4=$D68,"x",IF(AND(((AL$4-$D68)/VLOOKUP($C68,Opérations[],7,0))=INT(((AL$4-$D68)/VLOOKUP($C68,Opérations[],7,0))),$C68&lt;&gt;""),"S",""))),"")</f>
        <v/>
      </c>
      <c r="AM68" s="68" t="str">
        <f ca="1">IFERROR(IF(AND(OR(WEEKDAY(AL$4,2)&gt;5,AL$4=Congés),OR(AL68="x",AL68="S")),AL68,IF(AM$4=$D68,"x",IF(AND(((AM$4-$D68)/VLOOKUP($C68,Opérations[],7,0))=INT(((AM$4-$D68)/VLOOKUP($C68,Opérations[],7,0))),$C68&lt;&gt;""),"S",""))),"")</f>
        <v/>
      </c>
      <c r="AN68" s="68" t="str">
        <f ca="1">IFERROR(IF(AND(OR(WEEKDAY(AM$4,2)&gt;5,AM$4=Congés),OR(AM68="x",AM68="S")),AM68,IF(AN$4=$D68,"x",IF(AND(((AN$4-$D68)/VLOOKUP($C68,Opérations[],7,0))=INT(((AN$4-$D68)/VLOOKUP($C68,Opérations[],7,0))),$C68&lt;&gt;""),"S",""))),"")</f>
        <v/>
      </c>
      <c r="AO68" s="68" t="str">
        <f ca="1">IFERROR(IF(AND(OR(WEEKDAY(AN$4,2)&gt;5,AN$4=Congés),OR(AN68="x",AN68="S")),AN68,IF(AO$4=$D68,"x",IF(AND(((AO$4-$D68)/VLOOKUP($C68,Opérations[],7,0))=INT(((AO$4-$D68)/VLOOKUP($C68,Opérations[],7,0))),$C68&lt;&gt;""),"S",""))),"")</f>
        <v/>
      </c>
      <c r="AP68" s="68" t="str">
        <f ca="1">IFERROR(IF(AND(OR(WEEKDAY(AO$4,2)&gt;5,AO$4=Congés),OR(AO68="x",AO68="S")),AO68,IF(AP$4=$D68,"x",IF(AND(((AP$4-$D68)/VLOOKUP($C68,Opérations[],7,0))=INT(((AP$4-$D68)/VLOOKUP($C68,Opérations[],7,0))),$C68&lt;&gt;""),"S",""))),"")</f>
        <v/>
      </c>
      <c r="AQ68" s="68" t="str">
        <f ca="1">IFERROR(IF(AND(OR(WEEKDAY(AP$4,2)&gt;5,AP$4=Congés),OR(AP68="x",AP68="S")),AP68,IF(AQ$4=$D68,"x",IF(AND(((AQ$4-$D68)/VLOOKUP($C68,Opérations[],7,0))=INT(((AQ$4-$D68)/VLOOKUP($C68,Opérations[],7,0))),$C68&lt;&gt;""),"S",""))),"")</f>
        <v/>
      </c>
      <c r="AR68" s="68" t="str">
        <f ca="1">IFERROR(IF(AND(OR(WEEKDAY(AQ$4,2)&gt;5,AQ$4=Congés),OR(AQ68="x",AQ68="S")),AQ68,IF(AR$4=$D68,"x",IF(AND(((AR$4-$D68)/VLOOKUP($C68,Opérations[],7,0))=INT(((AR$4-$D68)/VLOOKUP($C68,Opérations[],7,0))),$C68&lt;&gt;""),"S",""))),"")</f>
        <v/>
      </c>
      <c r="AS68" s="68" t="str">
        <f ca="1">IFERROR(IF(AND(OR(WEEKDAY(AR$4,2)&gt;5,AR$4=Congés),OR(AR68="x",AR68="S")),AR68,IF(AS$4=$D68,"x",IF(AND(((AS$4-$D68)/VLOOKUP($C68,Opérations[],7,0))=INT(((AS$4-$D68)/VLOOKUP($C68,Opérations[],7,0))),$C68&lt;&gt;""),"S",""))),"")</f>
        <v/>
      </c>
      <c r="AT68" s="68" t="str">
        <f ca="1">IFERROR(IF(AND(OR(WEEKDAY(AS$4,2)&gt;5,AS$4=Congés),OR(AS68="x",AS68="S")),AS68,IF(AT$4=$D68,"x",IF(AND(((AT$4-$D68)/VLOOKUP($C68,Opérations[],7,0))=INT(((AT$4-$D68)/VLOOKUP($C68,Opérations[],7,0))),$C68&lt;&gt;""),"S",""))),"")</f>
        <v/>
      </c>
      <c r="AU68" s="68" t="str">
        <f ca="1">IFERROR(IF(AND(OR(WEEKDAY(AT$4,2)&gt;5,AT$4=Congés),OR(AT68="x",AT68="S")),AT68,IF(AU$4=$D68,"x",IF(AND(((AU$4-$D68)/VLOOKUP($C68,Opérations[],7,0))=INT(((AU$4-$D68)/VLOOKUP($C68,Opérations[],7,0))),$C68&lt;&gt;""),"S",""))),"")</f>
        <v/>
      </c>
      <c r="AV68" s="68" t="str">
        <f ca="1">IFERROR(IF(AND(OR(WEEKDAY(AU$4,2)&gt;5,AU$4=Congés),OR(AU68="x",AU68="S")),AU68,IF(AV$4=$D68,"x",IF(AND(((AV$4-$D68)/VLOOKUP($C68,Opérations[],7,0))=INT(((AV$4-$D68)/VLOOKUP($C68,Opérations[],7,0))),$C68&lt;&gt;""),"S",""))),"")</f>
        <v/>
      </c>
      <c r="AW68" s="68" t="str">
        <f ca="1">IFERROR(IF(AND(OR(WEEKDAY(AV$4,2)&gt;5,AV$4=Congés),OR(AV68="x",AV68="S")),AV68,IF(AW$4=$D68,"x",IF(AND(((AW$4-$D68)/VLOOKUP($C68,Opérations[],7,0))=INT(((AW$4-$D68)/VLOOKUP($C68,Opérations[],7,0))),$C68&lt;&gt;""),"S",""))),"")</f>
        <v/>
      </c>
      <c r="AX68" s="68" t="str">
        <f ca="1">IFERROR(IF(AND(OR(WEEKDAY(AW$4,2)&gt;5,AW$4=Congés),OR(AW68="x",AW68="S")),AW68,IF(AX$4=$D68,"x",IF(AND(((AX$4-$D68)/VLOOKUP($C68,Opérations[],7,0))=INT(((AX$4-$D68)/VLOOKUP($C68,Opérations[],7,0))),$C68&lt;&gt;""),"S",""))),"")</f>
        <v/>
      </c>
      <c r="AY68" s="68" t="str">
        <f ca="1">IFERROR(IF(AND(OR(WEEKDAY(AX$4,2)&gt;5,AX$4=Congés),OR(AX68="x",AX68="S")),AX68,IF(AY$4=$D68,"x",IF(AND(((AY$4-$D68)/VLOOKUP($C68,Opérations[],7,0))=INT(((AY$4-$D68)/VLOOKUP($C68,Opérations[],7,0))),$C68&lt;&gt;""),"S",""))),"")</f>
        <v/>
      </c>
      <c r="AZ68" s="68" t="str">
        <f ca="1">IFERROR(IF(AND(OR(WEEKDAY(AY$4,2)&gt;5,AY$4=Congés),OR(AY68="x",AY68="S")),AY68,IF(AZ$4=$D68,"x",IF(AND(((AZ$4-$D68)/VLOOKUP($C68,Opérations[],7,0))=INT(((AZ$4-$D68)/VLOOKUP($C68,Opérations[],7,0))),$C68&lt;&gt;""),"S",""))),"")</f>
        <v/>
      </c>
      <c r="BA68" s="68" t="str">
        <f ca="1">IFERROR(IF(AND(OR(WEEKDAY(AZ$4,2)&gt;5,AZ$4=Congés),OR(AZ68="x",AZ68="S")),AZ68,IF(BA$4=$D68,"x",IF(AND(((BA$4-$D68)/VLOOKUP($C68,Opérations[],7,0))=INT(((BA$4-$D68)/VLOOKUP($C68,Opérations[],7,0))),$C68&lt;&gt;""),"S",""))),"")</f>
        <v/>
      </c>
      <c r="BB68" s="68" t="str">
        <f ca="1">IFERROR(IF(AND(OR(WEEKDAY(BA$4,2)&gt;5,BA$4=Congés),OR(BA68="x",BA68="S")),BA68,IF(BB$4=$D68,"x",IF(AND(((BB$4-$D68)/VLOOKUP($C68,Opérations[],7,0))=INT(((BB$4-$D68)/VLOOKUP($C68,Opérations[],7,0))),$C68&lt;&gt;""),"S",""))),"")</f>
        <v/>
      </c>
      <c r="BC68" s="68" t="str">
        <f ca="1">IFERROR(IF(AND(OR(WEEKDAY(BB$4,2)&gt;5,BB$4=Congés),OR(BB68="x",BB68="S")),BB68,IF(BC$4=$D68,"x",IF(AND(((BC$4-$D68)/VLOOKUP($C68,Opérations[],7,0))=INT(((BC$4-$D68)/VLOOKUP($C68,Opérations[],7,0))),$C68&lt;&gt;""),"S",""))),"")</f>
        <v/>
      </c>
      <c r="BD68" s="68" t="str">
        <f ca="1">IFERROR(IF(AND(OR(WEEKDAY(BC$4,2)&gt;5,BC$4=Congés),OR(BC68="x",BC68="S")),BC68,IF(BD$4=$D68,"x",IF(AND(((BD$4-$D68)/VLOOKUP($C68,Opérations[],7,0))=INT(((BD$4-$D68)/VLOOKUP($C68,Opérations[],7,0))),$C68&lt;&gt;""),"S",""))),"")</f>
        <v/>
      </c>
    </row>
    <row r="69" spans="3:56" x14ac:dyDescent="0.25">
      <c r="C69" s="59" t="s">
        <v>76</v>
      </c>
      <c r="D69" s="33">
        <f>IF(ISBLANK(C69),"",VLOOKUP(C69,Opérations[],2,0))</f>
        <v>0</v>
      </c>
      <c r="F69" s="33"/>
      <c r="G69" s="68" t="str">
        <f ca="1">IFERROR(IF(AND(OR(WEEKDAY(F$4,2)&gt;5,F$4=Congés),OR(F69="x",F69="S")),F69,IF(G$4=$D69,"x",IF(AND(((G$4-$D69)/VLOOKUP($C69,Opérations[],7,0))=INT(((G$4-$D69)/VLOOKUP($C69,Opérations[],7,0))),$C69&lt;&gt;""),"S",""))),"")</f>
        <v/>
      </c>
      <c r="H69" s="68" t="str">
        <f ca="1">IFERROR(IF(AND(OR(WEEKDAY(G$4,2)&gt;5,G$4=Congés),OR(G69="x",G69="S")),G69,IF(H$4=$D69,"x",IF(AND(((H$4-$D69)/VLOOKUP($C69,Opérations[],7,0))=INT(((H$4-$D69)/VLOOKUP($C69,Opérations[],7,0))),$C69&lt;&gt;""),"S",""))),"")</f>
        <v/>
      </c>
      <c r="I69" s="68" t="str">
        <f ca="1">IFERROR(IF(AND(OR(WEEKDAY(H$4,2)&gt;5,H$4=Congés),OR(H69="x",H69="S")),H69,IF(I$4=$D69,"x",IF(AND(((I$4-$D69)/VLOOKUP($C69,Opérations[],7,0))=INT(((I$4-$D69)/VLOOKUP($C69,Opérations[],7,0))),$C69&lt;&gt;""),"S",""))),"")</f>
        <v/>
      </c>
      <c r="J69" s="68" t="str">
        <f ca="1">IFERROR(IF(AND(OR(WEEKDAY(I$4,2)&gt;5,I$4=Congés),OR(I69="x",I69="S")),I69,IF(J$4=$D69,"x",IF(AND(((J$4-$D69)/VLOOKUP($C69,Opérations[],7,0))=INT(((J$4-$D69)/VLOOKUP($C69,Opérations[],7,0))),$C69&lt;&gt;""),"S",""))),"")</f>
        <v/>
      </c>
      <c r="K69" s="68" t="str">
        <f ca="1">IFERROR(IF(AND(OR(WEEKDAY(J$4,2)&gt;5,J$4=Congés),OR(J69="x",J69="S")),J69,IF(K$4=$D69,"x",IF(AND(((K$4-$D69)/VLOOKUP($C69,Opérations[],7,0))=INT(((K$4-$D69)/VLOOKUP($C69,Opérations[],7,0))),$C69&lt;&gt;""),"S",""))),"")</f>
        <v/>
      </c>
      <c r="L69" s="68" t="str">
        <f ca="1">IFERROR(IF(AND(OR(WEEKDAY(K$4,2)&gt;5,K$4=Congés),OR(K69="x",K69="S")),K69,IF(L$4=$D69,"x",IF(AND(((L$4-$D69)/VLOOKUP($C69,Opérations[],7,0))=INT(((L$4-$D69)/VLOOKUP($C69,Opérations[],7,0))),$C69&lt;&gt;""),"S",""))),"")</f>
        <v/>
      </c>
      <c r="M69" s="68" t="str">
        <f ca="1">IFERROR(IF(AND(OR(WEEKDAY(L$4,2)&gt;5,L$4=Congés),OR(L69="x",L69="S")),L69,IF(M$4=$D69,"x",IF(AND(((M$4-$D69)/VLOOKUP($C69,Opérations[],7,0))=INT(((M$4-$D69)/VLOOKUP($C69,Opérations[],7,0))),$C69&lt;&gt;""),"S",""))),"")</f>
        <v/>
      </c>
      <c r="N69" s="68" t="str">
        <f ca="1">IFERROR(IF(AND(OR(WEEKDAY(M$4,2)&gt;5,M$4=Congés),OR(M69="x",M69="S")),M69,IF(N$4=$D69,"x",IF(AND(((N$4-$D69)/VLOOKUP($C69,Opérations[],7,0))=INT(((N$4-$D69)/VLOOKUP($C69,Opérations[],7,0))),$C69&lt;&gt;""),"S",""))),"")</f>
        <v/>
      </c>
      <c r="O69" s="68" t="str">
        <f ca="1">IFERROR(IF(AND(OR(WEEKDAY(N$4,2)&gt;5,N$4=Congés),OR(N69="x",N69="S")),N69,IF(O$4=$D69,"x",IF(AND(((O$4-$D69)/VLOOKUP($C69,Opérations[],7,0))=INT(((O$4-$D69)/VLOOKUP($C69,Opérations[],7,0))),$C69&lt;&gt;""),"S",""))),"")</f>
        <v/>
      </c>
      <c r="P69" s="68" t="str">
        <f ca="1">IFERROR(IF(AND(OR(WEEKDAY(O$4,2)&gt;5,O$4=Congés),OR(O69="x",O69="S")),O69,IF(P$4=$D69,"x",IF(AND(((P$4-$D69)/VLOOKUP($C69,Opérations[],7,0))=INT(((P$4-$D69)/VLOOKUP($C69,Opérations[],7,0))),$C69&lt;&gt;""),"S",""))),"")</f>
        <v/>
      </c>
      <c r="Q69" s="68" t="str">
        <f ca="1">IFERROR(IF(AND(OR(WEEKDAY(P$4,2)&gt;5,P$4=Congés),OR(P69="x",P69="S")),P69,IF(Q$4=$D69,"x",IF(AND(((Q$4-$D69)/VLOOKUP($C69,Opérations[],7,0))=INT(((Q$4-$D69)/VLOOKUP($C69,Opérations[],7,0))),$C69&lt;&gt;""),"S",""))),"")</f>
        <v/>
      </c>
      <c r="R69" s="68" t="str">
        <f ca="1">IFERROR(IF(AND(OR(WEEKDAY(Q$4,2)&gt;5,Q$4=Congés),OR(Q69="x",Q69="S")),Q69,IF(R$4=$D69,"x",IF(AND(((R$4-$D69)/VLOOKUP($C69,Opérations[],7,0))=INT(((R$4-$D69)/VLOOKUP($C69,Opérations[],7,0))),$C69&lt;&gt;""),"S",""))),"")</f>
        <v/>
      </c>
      <c r="S69" s="68" t="str">
        <f ca="1">IFERROR(IF(AND(OR(WEEKDAY(R$4,2)&gt;5,R$4=Congés),OR(R69="x",R69="S")),R69,IF(S$4=$D69,"x",IF(AND(((S$4-$D69)/VLOOKUP($C69,Opérations[],7,0))=INT(((S$4-$D69)/VLOOKUP($C69,Opérations[],7,0))),$C69&lt;&gt;""),"S",""))),"")</f>
        <v/>
      </c>
      <c r="T69" s="68" t="str">
        <f ca="1">IFERROR(IF(AND(OR(WEEKDAY(S$4,2)&gt;5,S$4=Congés),OR(S69="x",S69="S")),S69,IF(T$4=$D69,"x",IF(AND(((T$4-$D69)/VLOOKUP($C69,Opérations[],7,0))=INT(((T$4-$D69)/VLOOKUP($C69,Opérations[],7,0))),$C69&lt;&gt;""),"S",""))),"")</f>
        <v/>
      </c>
      <c r="U69" s="68" t="str">
        <f ca="1">IFERROR(IF(AND(OR(WEEKDAY(T$4,2)&gt;5,T$4=Congés),OR(T69="x",T69="S")),T69,IF(U$4=$D69,"x",IF(AND(((U$4-$D69)/VLOOKUP($C69,Opérations[],7,0))=INT(((U$4-$D69)/VLOOKUP($C69,Opérations[],7,0))),$C69&lt;&gt;""),"S",""))),"")</f>
        <v/>
      </c>
      <c r="V69" s="68" t="str">
        <f ca="1">IFERROR(IF(AND(OR(WEEKDAY(U$4,2)&gt;5,U$4=Congés),OR(U69="x",U69="S")),U69,IF(V$4=$D69,"x",IF(AND(((V$4-$D69)/VLOOKUP($C69,Opérations[],7,0))=INT(((V$4-$D69)/VLOOKUP($C69,Opérations[],7,0))),$C69&lt;&gt;""),"S",""))),"")</f>
        <v/>
      </c>
      <c r="W69" s="68" t="str">
        <f ca="1">IFERROR(IF(AND(OR(WEEKDAY(V$4,2)&gt;5,V$4=Congés),OR(V69="x",V69="S")),V69,IF(W$4=$D69,"x",IF(AND(((W$4-$D69)/VLOOKUP($C69,Opérations[],7,0))=INT(((W$4-$D69)/VLOOKUP($C69,Opérations[],7,0))),$C69&lt;&gt;""),"S",""))),"")</f>
        <v/>
      </c>
      <c r="X69" s="68" t="str">
        <f ca="1">IFERROR(IF(AND(OR(WEEKDAY(W$4,2)&gt;5,W$4=Congés),OR(W69="x",W69="S")),W69,IF(X$4=$D69,"x",IF(AND(((X$4-$D69)/VLOOKUP($C69,Opérations[],7,0))=INT(((X$4-$D69)/VLOOKUP($C69,Opérations[],7,0))),$C69&lt;&gt;""),"S",""))),"")</f>
        <v/>
      </c>
      <c r="Y69" s="68" t="str">
        <f ca="1">IFERROR(IF(AND(OR(WEEKDAY(X$4,2)&gt;5,X$4=Congés),OR(X69="x",X69="S")),X69,IF(Y$4=$D69,"x",IF(AND(((Y$4-$D69)/VLOOKUP($C69,Opérations[],7,0))=INT(((Y$4-$D69)/VLOOKUP($C69,Opérations[],7,0))),$C69&lt;&gt;""),"S",""))),"")</f>
        <v/>
      </c>
      <c r="Z69" s="68" t="str">
        <f ca="1">IFERROR(IF(AND(OR(WEEKDAY(Y$4,2)&gt;5,Y$4=Congés),OR(Y69="x",Y69="S")),Y69,IF(Z$4=$D69,"x",IF(AND(((Z$4-$D69)/VLOOKUP($C69,Opérations[],7,0))=INT(((Z$4-$D69)/VLOOKUP($C69,Opérations[],7,0))),$C69&lt;&gt;""),"S",""))),"")</f>
        <v/>
      </c>
      <c r="AA69" s="68" t="str">
        <f ca="1">IFERROR(IF(AND(OR(WEEKDAY(Z$4,2)&gt;5,Z$4=Congés),OR(Z69="x",Z69="S")),Z69,IF(AA$4=$D69,"x",IF(AND(((AA$4-$D69)/VLOOKUP($C69,Opérations[],7,0))=INT(((AA$4-$D69)/VLOOKUP($C69,Opérations[],7,0))),$C69&lt;&gt;""),"S",""))),"")</f>
        <v/>
      </c>
      <c r="AB69" s="68" t="str">
        <f ca="1">IFERROR(IF(AND(OR(WEEKDAY(AA$4,2)&gt;5,AA$4=Congés),OR(AA69="x",AA69="S")),AA69,IF(AB$4=$D69,"x",IF(AND(((AB$4-$D69)/VLOOKUP($C69,Opérations[],7,0))=INT(((AB$4-$D69)/VLOOKUP($C69,Opérations[],7,0))),$C69&lt;&gt;""),"S",""))),"")</f>
        <v/>
      </c>
      <c r="AC69" s="68" t="str">
        <f ca="1">IFERROR(IF(AND(OR(WEEKDAY(AB$4,2)&gt;5,AB$4=Congés),OR(AB69="x",AB69="S")),AB69,IF(AC$4=$D69,"x",IF(AND(((AC$4-$D69)/VLOOKUP($C69,Opérations[],7,0))=INT(((AC$4-$D69)/VLOOKUP($C69,Opérations[],7,0))),$C69&lt;&gt;""),"S",""))),"")</f>
        <v/>
      </c>
      <c r="AD69" s="68" t="str">
        <f ca="1">IFERROR(IF(AND(OR(WEEKDAY(AC$4,2)&gt;5,AC$4=Congés),OR(AC69="x",AC69="S")),AC69,IF(AD$4=$D69,"x",IF(AND(((AD$4-$D69)/VLOOKUP($C69,Opérations[],7,0))=INT(((AD$4-$D69)/VLOOKUP($C69,Opérations[],7,0))),$C69&lt;&gt;""),"S",""))),"")</f>
        <v/>
      </c>
      <c r="AE69" s="68" t="str">
        <f ca="1">IFERROR(IF(AND(OR(WEEKDAY(AD$4,2)&gt;5,AD$4=Congés),OR(AD69="x",AD69="S")),AD69,IF(AE$4=$D69,"x",IF(AND(((AE$4-$D69)/VLOOKUP($C69,Opérations[],7,0))=INT(((AE$4-$D69)/VLOOKUP($C69,Opérations[],7,0))),$C69&lt;&gt;""),"S",""))),"")</f>
        <v/>
      </c>
      <c r="AF69" s="68" t="str">
        <f ca="1">IFERROR(IF(AND(OR(WEEKDAY(AE$4,2)&gt;5,AE$4=Congés),OR(AE69="x",AE69="S")),AE69,IF(AF$4=$D69,"x",IF(AND(((AF$4-$D69)/VLOOKUP($C69,Opérations[],7,0))=INT(((AF$4-$D69)/VLOOKUP($C69,Opérations[],7,0))),$C69&lt;&gt;""),"S",""))),"")</f>
        <v/>
      </c>
      <c r="AG69" s="68" t="str">
        <f ca="1">IFERROR(IF(AND(OR(WEEKDAY(AF$4,2)&gt;5,AF$4=Congés),OR(AF69="x",AF69="S")),AF69,IF(AG$4=$D69,"x",IF(AND(((AG$4-$D69)/VLOOKUP($C69,Opérations[],7,0))=INT(((AG$4-$D69)/VLOOKUP($C69,Opérations[],7,0))),$C69&lt;&gt;""),"S",""))),"")</f>
        <v/>
      </c>
      <c r="AH69" s="68" t="str">
        <f ca="1">IFERROR(IF(AND(OR(WEEKDAY(AG$4,2)&gt;5,AG$4=Congés),OR(AG69="x",AG69="S")),AG69,IF(AH$4=$D69,"x",IF(AND(((AH$4-$D69)/VLOOKUP($C69,Opérations[],7,0))=INT(((AH$4-$D69)/VLOOKUP($C69,Opérations[],7,0))),$C69&lt;&gt;""),"S",""))),"")</f>
        <v/>
      </c>
      <c r="AI69" s="68" t="str">
        <f ca="1">IFERROR(IF(AND(OR(WEEKDAY(AH$4,2)&gt;5,AH$4=Congés),OR(AH69="x",AH69="S")),AH69,IF(AI$4=$D69,"x",IF(AND(((AI$4-$D69)/VLOOKUP($C69,Opérations[],7,0))=INT(((AI$4-$D69)/VLOOKUP($C69,Opérations[],7,0))),$C69&lt;&gt;""),"S",""))),"")</f>
        <v/>
      </c>
      <c r="AJ69" s="68" t="str">
        <f ca="1">IFERROR(IF(AND(OR(WEEKDAY(AI$4,2)&gt;5,AI$4=Congés),OR(AI69="x",AI69="S")),AI69,IF(AJ$4=$D69,"x",IF(AND(((AJ$4-$D69)/VLOOKUP($C69,Opérations[],7,0))=INT(((AJ$4-$D69)/VLOOKUP($C69,Opérations[],7,0))),$C69&lt;&gt;""),"S",""))),"")</f>
        <v/>
      </c>
      <c r="AK69" s="68" t="str">
        <f ca="1">IFERROR(IF(AND(OR(WEEKDAY(AJ$4,2)&gt;5,AJ$4=Congés),OR(AJ69="x",AJ69="S")),AJ69,IF(AK$4=$D69,"x",IF(AND(((AK$4-$D69)/VLOOKUP($C69,Opérations[],7,0))=INT(((AK$4-$D69)/VLOOKUP($C69,Opérations[],7,0))),$C69&lt;&gt;""),"S",""))),"")</f>
        <v/>
      </c>
      <c r="AL69" s="68" t="str">
        <f ca="1">IFERROR(IF(AND(OR(WEEKDAY(AK$4,2)&gt;5,AK$4=Congés),OR(AK69="x",AK69="S")),AK69,IF(AL$4=$D69,"x",IF(AND(((AL$4-$D69)/VLOOKUP($C69,Opérations[],7,0))=INT(((AL$4-$D69)/VLOOKUP($C69,Opérations[],7,0))),$C69&lt;&gt;""),"S",""))),"")</f>
        <v/>
      </c>
      <c r="AM69" s="68" t="str">
        <f ca="1">IFERROR(IF(AND(OR(WEEKDAY(AL$4,2)&gt;5,AL$4=Congés),OR(AL69="x",AL69="S")),AL69,IF(AM$4=$D69,"x",IF(AND(((AM$4-$D69)/VLOOKUP($C69,Opérations[],7,0))=INT(((AM$4-$D69)/VLOOKUP($C69,Opérations[],7,0))),$C69&lt;&gt;""),"S",""))),"")</f>
        <v/>
      </c>
      <c r="AN69" s="68" t="str">
        <f ca="1">IFERROR(IF(AND(OR(WEEKDAY(AM$4,2)&gt;5,AM$4=Congés),OR(AM69="x",AM69="S")),AM69,IF(AN$4=$D69,"x",IF(AND(((AN$4-$D69)/VLOOKUP($C69,Opérations[],7,0))=INT(((AN$4-$D69)/VLOOKUP($C69,Opérations[],7,0))),$C69&lt;&gt;""),"S",""))),"")</f>
        <v/>
      </c>
      <c r="AO69" s="68" t="str">
        <f ca="1">IFERROR(IF(AND(OR(WEEKDAY(AN$4,2)&gt;5,AN$4=Congés),OR(AN69="x",AN69="S")),AN69,IF(AO$4=$D69,"x",IF(AND(((AO$4-$D69)/VLOOKUP($C69,Opérations[],7,0))=INT(((AO$4-$D69)/VLOOKUP($C69,Opérations[],7,0))),$C69&lt;&gt;""),"S",""))),"")</f>
        <v/>
      </c>
      <c r="AP69" s="68" t="str">
        <f ca="1">IFERROR(IF(AND(OR(WEEKDAY(AO$4,2)&gt;5,AO$4=Congés),OR(AO69="x",AO69="S")),AO69,IF(AP$4=$D69,"x",IF(AND(((AP$4-$D69)/VLOOKUP($C69,Opérations[],7,0))=INT(((AP$4-$D69)/VLOOKUP($C69,Opérations[],7,0))),$C69&lt;&gt;""),"S",""))),"")</f>
        <v/>
      </c>
      <c r="AQ69" s="68" t="str">
        <f ca="1">IFERROR(IF(AND(OR(WEEKDAY(AP$4,2)&gt;5,AP$4=Congés),OR(AP69="x",AP69="S")),AP69,IF(AQ$4=$D69,"x",IF(AND(((AQ$4-$D69)/VLOOKUP($C69,Opérations[],7,0))=INT(((AQ$4-$D69)/VLOOKUP($C69,Opérations[],7,0))),$C69&lt;&gt;""),"S",""))),"")</f>
        <v/>
      </c>
      <c r="AR69" s="68" t="str">
        <f ca="1">IFERROR(IF(AND(OR(WEEKDAY(AQ$4,2)&gt;5,AQ$4=Congés),OR(AQ69="x",AQ69="S")),AQ69,IF(AR$4=$D69,"x",IF(AND(((AR$4-$D69)/VLOOKUP($C69,Opérations[],7,0))=INT(((AR$4-$D69)/VLOOKUP($C69,Opérations[],7,0))),$C69&lt;&gt;""),"S",""))),"")</f>
        <v/>
      </c>
      <c r="AS69" s="68" t="str">
        <f ca="1">IFERROR(IF(AND(OR(WEEKDAY(AR$4,2)&gt;5,AR$4=Congés),OR(AR69="x",AR69="S")),AR69,IF(AS$4=$D69,"x",IF(AND(((AS$4-$D69)/VLOOKUP($C69,Opérations[],7,0))=INT(((AS$4-$D69)/VLOOKUP($C69,Opérations[],7,0))),$C69&lt;&gt;""),"S",""))),"")</f>
        <v/>
      </c>
      <c r="AT69" s="68" t="str">
        <f ca="1">IFERROR(IF(AND(OR(WEEKDAY(AS$4,2)&gt;5,AS$4=Congés),OR(AS69="x",AS69="S")),AS69,IF(AT$4=$D69,"x",IF(AND(((AT$4-$D69)/VLOOKUP($C69,Opérations[],7,0))=INT(((AT$4-$D69)/VLOOKUP($C69,Opérations[],7,0))),$C69&lt;&gt;""),"S",""))),"")</f>
        <v/>
      </c>
      <c r="AU69" s="68" t="str">
        <f ca="1">IFERROR(IF(AND(OR(WEEKDAY(AT$4,2)&gt;5,AT$4=Congés),OR(AT69="x",AT69="S")),AT69,IF(AU$4=$D69,"x",IF(AND(((AU$4-$D69)/VLOOKUP($C69,Opérations[],7,0))=INT(((AU$4-$D69)/VLOOKUP($C69,Opérations[],7,0))),$C69&lt;&gt;""),"S",""))),"")</f>
        <v/>
      </c>
      <c r="AV69" s="68" t="str">
        <f ca="1">IFERROR(IF(AND(OR(WEEKDAY(AU$4,2)&gt;5,AU$4=Congés),OR(AU69="x",AU69="S")),AU69,IF(AV$4=$D69,"x",IF(AND(((AV$4-$D69)/VLOOKUP($C69,Opérations[],7,0))=INT(((AV$4-$D69)/VLOOKUP($C69,Opérations[],7,0))),$C69&lt;&gt;""),"S",""))),"")</f>
        <v/>
      </c>
      <c r="AW69" s="68" t="str">
        <f ca="1">IFERROR(IF(AND(OR(WEEKDAY(AV$4,2)&gt;5,AV$4=Congés),OR(AV69="x",AV69="S")),AV69,IF(AW$4=$D69,"x",IF(AND(((AW$4-$D69)/VLOOKUP($C69,Opérations[],7,0))=INT(((AW$4-$D69)/VLOOKUP($C69,Opérations[],7,0))),$C69&lt;&gt;""),"S",""))),"")</f>
        <v/>
      </c>
      <c r="AX69" s="68" t="str">
        <f ca="1">IFERROR(IF(AND(OR(WEEKDAY(AW$4,2)&gt;5,AW$4=Congés),OR(AW69="x",AW69="S")),AW69,IF(AX$4=$D69,"x",IF(AND(((AX$4-$D69)/VLOOKUP($C69,Opérations[],7,0))=INT(((AX$4-$D69)/VLOOKUP($C69,Opérations[],7,0))),$C69&lt;&gt;""),"S",""))),"")</f>
        <v/>
      </c>
      <c r="AY69" s="68" t="str">
        <f ca="1">IFERROR(IF(AND(OR(WEEKDAY(AX$4,2)&gt;5,AX$4=Congés),OR(AX69="x",AX69="S")),AX69,IF(AY$4=$D69,"x",IF(AND(((AY$4-$D69)/VLOOKUP($C69,Opérations[],7,0))=INT(((AY$4-$D69)/VLOOKUP($C69,Opérations[],7,0))),$C69&lt;&gt;""),"S",""))),"")</f>
        <v/>
      </c>
      <c r="AZ69" s="68" t="str">
        <f ca="1">IFERROR(IF(AND(OR(WEEKDAY(AY$4,2)&gt;5,AY$4=Congés),OR(AY69="x",AY69="S")),AY69,IF(AZ$4=$D69,"x",IF(AND(((AZ$4-$D69)/VLOOKUP($C69,Opérations[],7,0))=INT(((AZ$4-$D69)/VLOOKUP($C69,Opérations[],7,0))),$C69&lt;&gt;""),"S",""))),"")</f>
        <v/>
      </c>
      <c r="BA69" s="68" t="str">
        <f ca="1">IFERROR(IF(AND(OR(WEEKDAY(AZ$4,2)&gt;5,AZ$4=Congés),OR(AZ69="x",AZ69="S")),AZ69,IF(BA$4=$D69,"x",IF(AND(((BA$4-$D69)/VLOOKUP($C69,Opérations[],7,0))=INT(((BA$4-$D69)/VLOOKUP($C69,Opérations[],7,0))),$C69&lt;&gt;""),"S",""))),"")</f>
        <v/>
      </c>
      <c r="BB69" s="68" t="str">
        <f ca="1">IFERROR(IF(AND(OR(WEEKDAY(BA$4,2)&gt;5,BA$4=Congés),OR(BA69="x",BA69="S")),BA69,IF(BB$4=$D69,"x",IF(AND(((BB$4-$D69)/VLOOKUP($C69,Opérations[],7,0))=INT(((BB$4-$D69)/VLOOKUP($C69,Opérations[],7,0))),$C69&lt;&gt;""),"S",""))),"")</f>
        <v/>
      </c>
      <c r="BC69" s="68" t="str">
        <f ca="1">IFERROR(IF(AND(OR(WEEKDAY(BB$4,2)&gt;5,BB$4=Congés),OR(BB69="x",BB69="S")),BB69,IF(BC$4=$D69,"x",IF(AND(((BC$4-$D69)/VLOOKUP($C69,Opérations[],7,0))=INT(((BC$4-$D69)/VLOOKUP($C69,Opérations[],7,0))),$C69&lt;&gt;""),"S",""))),"")</f>
        <v/>
      </c>
      <c r="BD69" s="68" t="str">
        <f ca="1">IFERROR(IF(AND(OR(WEEKDAY(BC$4,2)&gt;5,BC$4=Congés),OR(BC69="x",BC69="S")),BC69,IF(BD$4=$D69,"x",IF(AND(((BD$4-$D69)/VLOOKUP($C69,Opérations[],7,0))=INT(((BD$4-$D69)/VLOOKUP($C69,Opérations[],7,0))),$C69&lt;&gt;""),"S",""))),"")</f>
        <v/>
      </c>
    </row>
    <row r="70" spans="3:56" x14ac:dyDescent="0.25">
      <c r="C70" s="27" t="s">
        <v>72</v>
      </c>
      <c r="D70" s="33">
        <f>IF(ISBLANK(C70),"",VLOOKUP(C70,Opérations[],2,0))</f>
        <v>0</v>
      </c>
      <c r="F70" s="33"/>
      <c r="G70" s="68" t="str">
        <f ca="1">IFERROR(IF(AND(OR(WEEKDAY(F$4,2)&gt;5,F$4=Congés),OR(F70="x",F70="S")),F70,IF(G$4=$D70,"x",IF(AND(((G$4-$D70)/VLOOKUP($C70,Opérations[],7,0))=INT(((G$4-$D70)/VLOOKUP($C70,Opérations[],7,0))),$C70&lt;&gt;""),"S",""))),"")</f>
        <v/>
      </c>
      <c r="H70" s="68" t="str">
        <f ca="1">IFERROR(IF(AND(OR(WEEKDAY(G$4,2)&gt;5,G$4=Congés),OR(G70="x",G70="S")),G70,IF(H$4=$D70,"x",IF(AND(((H$4-$D70)/VLOOKUP($C70,Opérations[],7,0))=INT(((H$4-$D70)/VLOOKUP($C70,Opérations[],7,0))),$C70&lt;&gt;""),"S",""))),"")</f>
        <v/>
      </c>
      <c r="I70" s="68" t="str">
        <f ca="1">IFERROR(IF(AND(OR(WEEKDAY(H$4,2)&gt;5,H$4=Congés),OR(H70="x",H70="S")),H70,IF(I$4=$D70,"x",IF(AND(((I$4-$D70)/VLOOKUP($C70,Opérations[],7,0))=INT(((I$4-$D70)/VLOOKUP($C70,Opérations[],7,0))),$C70&lt;&gt;""),"S",""))),"")</f>
        <v/>
      </c>
      <c r="J70" s="68" t="str">
        <f ca="1">IFERROR(IF(AND(OR(WEEKDAY(I$4,2)&gt;5,I$4=Congés),OR(I70="x",I70="S")),I70,IF(J$4=$D70,"x",IF(AND(((J$4-$D70)/VLOOKUP($C70,Opérations[],7,0))=INT(((J$4-$D70)/VLOOKUP($C70,Opérations[],7,0))),$C70&lt;&gt;""),"S",""))),"")</f>
        <v/>
      </c>
      <c r="K70" s="68" t="str">
        <f ca="1">IFERROR(IF(AND(OR(WEEKDAY(J$4,2)&gt;5,J$4=Congés),OR(J70="x",J70="S")),J70,IF(K$4=$D70,"x",IF(AND(((K$4-$D70)/VLOOKUP($C70,Opérations[],7,0))=INT(((K$4-$D70)/VLOOKUP($C70,Opérations[],7,0))),$C70&lt;&gt;""),"S",""))),"")</f>
        <v/>
      </c>
      <c r="L70" s="68" t="str">
        <f ca="1">IFERROR(IF(AND(OR(WEEKDAY(K$4,2)&gt;5,K$4=Congés),OR(K70="x",K70="S")),K70,IF(L$4=$D70,"x",IF(AND(((L$4-$D70)/VLOOKUP($C70,Opérations[],7,0))=INT(((L$4-$D70)/VLOOKUP($C70,Opérations[],7,0))),$C70&lt;&gt;""),"S",""))),"")</f>
        <v/>
      </c>
      <c r="M70" s="68" t="str">
        <f ca="1">IFERROR(IF(AND(OR(WEEKDAY(L$4,2)&gt;5,L$4=Congés),OR(L70="x",L70="S")),L70,IF(M$4=$D70,"x",IF(AND(((M$4-$D70)/VLOOKUP($C70,Opérations[],7,0))=INT(((M$4-$D70)/VLOOKUP($C70,Opérations[],7,0))),$C70&lt;&gt;""),"S",""))),"")</f>
        <v/>
      </c>
      <c r="N70" s="68" t="str">
        <f ca="1">IFERROR(IF(AND(OR(WEEKDAY(M$4,2)&gt;5,M$4=Congés),OR(M70="x",M70="S")),M70,IF(N$4=$D70,"x",IF(AND(((N$4-$D70)/VLOOKUP($C70,Opérations[],7,0))=INT(((N$4-$D70)/VLOOKUP($C70,Opérations[],7,0))),$C70&lt;&gt;""),"S",""))),"")</f>
        <v/>
      </c>
      <c r="O70" s="68" t="str">
        <f ca="1">IFERROR(IF(AND(OR(WEEKDAY(N$4,2)&gt;5,N$4=Congés),OR(N70="x",N70="S")),N70,IF(O$4=$D70,"x",IF(AND(((O$4-$D70)/VLOOKUP($C70,Opérations[],7,0))=INT(((O$4-$D70)/VLOOKUP($C70,Opérations[],7,0))),$C70&lt;&gt;""),"S",""))),"")</f>
        <v/>
      </c>
      <c r="P70" s="68" t="str">
        <f ca="1">IFERROR(IF(AND(OR(WEEKDAY(O$4,2)&gt;5,O$4=Congés),OR(O70="x",O70="S")),O70,IF(P$4=$D70,"x",IF(AND(((P$4-$D70)/VLOOKUP($C70,Opérations[],7,0))=INT(((P$4-$D70)/VLOOKUP($C70,Opérations[],7,0))),$C70&lt;&gt;""),"S",""))),"")</f>
        <v/>
      </c>
      <c r="Q70" s="68" t="str">
        <f ca="1">IFERROR(IF(AND(OR(WEEKDAY(P$4,2)&gt;5,P$4=Congés),OR(P70="x",P70="S")),P70,IF(Q$4=$D70,"x",IF(AND(((Q$4-$D70)/VLOOKUP($C70,Opérations[],7,0))=INT(((Q$4-$D70)/VLOOKUP($C70,Opérations[],7,0))),$C70&lt;&gt;""),"S",""))),"")</f>
        <v/>
      </c>
      <c r="R70" s="68" t="str">
        <f ca="1">IFERROR(IF(AND(OR(WEEKDAY(Q$4,2)&gt;5,Q$4=Congés),OR(Q70="x",Q70="S")),Q70,IF(R$4=$D70,"x",IF(AND(((R$4-$D70)/VLOOKUP($C70,Opérations[],7,0))=INT(((R$4-$D70)/VLOOKUP($C70,Opérations[],7,0))),$C70&lt;&gt;""),"S",""))),"")</f>
        <v/>
      </c>
      <c r="S70" s="68" t="str">
        <f ca="1">IFERROR(IF(AND(OR(WEEKDAY(R$4,2)&gt;5,R$4=Congés),OR(R70="x",R70="S")),R70,IF(S$4=$D70,"x",IF(AND(((S$4-$D70)/VLOOKUP($C70,Opérations[],7,0))=INT(((S$4-$D70)/VLOOKUP($C70,Opérations[],7,0))),$C70&lt;&gt;""),"S",""))),"")</f>
        <v/>
      </c>
      <c r="T70" s="68" t="str">
        <f ca="1">IFERROR(IF(AND(OR(WEEKDAY(S$4,2)&gt;5,S$4=Congés),OR(S70="x",S70="S")),S70,IF(T$4=$D70,"x",IF(AND(((T$4-$D70)/VLOOKUP($C70,Opérations[],7,0))=INT(((T$4-$D70)/VLOOKUP($C70,Opérations[],7,0))),$C70&lt;&gt;""),"S",""))),"")</f>
        <v/>
      </c>
      <c r="U70" s="68" t="str">
        <f ca="1">IFERROR(IF(AND(OR(WEEKDAY(T$4,2)&gt;5,T$4=Congés),OR(T70="x",T70="S")),T70,IF(U$4=$D70,"x",IF(AND(((U$4-$D70)/VLOOKUP($C70,Opérations[],7,0))=INT(((U$4-$D70)/VLOOKUP($C70,Opérations[],7,0))),$C70&lt;&gt;""),"S",""))),"")</f>
        <v/>
      </c>
      <c r="V70" s="68" t="str">
        <f ca="1">IFERROR(IF(AND(OR(WEEKDAY(U$4,2)&gt;5,U$4=Congés),OR(U70="x",U70="S")),U70,IF(V$4=$D70,"x",IF(AND(((V$4-$D70)/VLOOKUP($C70,Opérations[],7,0))=INT(((V$4-$D70)/VLOOKUP($C70,Opérations[],7,0))),$C70&lt;&gt;""),"S",""))),"")</f>
        <v/>
      </c>
      <c r="W70" s="68" t="str">
        <f ca="1">IFERROR(IF(AND(OR(WEEKDAY(V$4,2)&gt;5,V$4=Congés),OR(V70="x",V70="S")),V70,IF(W$4=$D70,"x",IF(AND(((W$4-$D70)/VLOOKUP($C70,Opérations[],7,0))=INT(((W$4-$D70)/VLOOKUP($C70,Opérations[],7,0))),$C70&lt;&gt;""),"S",""))),"")</f>
        <v/>
      </c>
      <c r="X70" s="68" t="str">
        <f ca="1">IFERROR(IF(AND(OR(WEEKDAY(W$4,2)&gt;5,W$4=Congés),OR(W70="x",W70="S")),W70,IF(X$4=$D70,"x",IF(AND(((X$4-$D70)/VLOOKUP($C70,Opérations[],7,0))=INT(((X$4-$D70)/VLOOKUP($C70,Opérations[],7,0))),$C70&lt;&gt;""),"S",""))),"")</f>
        <v/>
      </c>
      <c r="Y70" s="68" t="str">
        <f ca="1">IFERROR(IF(AND(OR(WEEKDAY(X$4,2)&gt;5,X$4=Congés),OR(X70="x",X70="S")),X70,IF(Y$4=$D70,"x",IF(AND(((Y$4-$D70)/VLOOKUP($C70,Opérations[],7,0))=INT(((Y$4-$D70)/VLOOKUP($C70,Opérations[],7,0))),$C70&lt;&gt;""),"S",""))),"")</f>
        <v/>
      </c>
      <c r="Z70" s="68" t="str">
        <f ca="1">IFERROR(IF(AND(OR(WEEKDAY(Y$4,2)&gt;5,Y$4=Congés),OR(Y70="x",Y70="S")),Y70,IF(Z$4=$D70,"x",IF(AND(((Z$4-$D70)/VLOOKUP($C70,Opérations[],7,0))=INT(((Z$4-$D70)/VLOOKUP($C70,Opérations[],7,0))),$C70&lt;&gt;""),"S",""))),"")</f>
        <v/>
      </c>
      <c r="AA70" s="68" t="str">
        <f ca="1">IFERROR(IF(AND(OR(WEEKDAY(Z$4,2)&gt;5,Z$4=Congés),OR(Z70="x",Z70="S")),Z70,IF(AA$4=$D70,"x",IF(AND(((AA$4-$D70)/VLOOKUP($C70,Opérations[],7,0))=INT(((AA$4-$D70)/VLOOKUP($C70,Opérations[],7,0))),$C70&lt;&gt;""),"S",""))),"")</f>
        <v/>
      </c>
      <c r="AB70" s="68" t="str">
        <f ca="1">IFERROR(IF(AND(OR(WEEKDAY(AA$4,2)&gt;5,AA$4=Congés),OR(AA70="x",AA70="S")),AA70,IF(AB$4=$D70,"x",IF(AND(((AB$4-$D70)/VLOOKUP($C70,Opérations[],7,0))=INT(((AB$4-$D70)/VLOOKUP($C70,Opérations[],7,0))),$C70&lt;&gt;""),"S",""))),"")</f>
        <v/>
      </c>
      <c r="AC70" s="68" t="str">
        <f ca="1">IFERROR(IF(AND(OR(WEEKDAY(AB$4,2)&gt;5,AB$4=Congés),OR(AB70="x",AB70="S")),AB70,IF(AC$4=$D70,"x",IF(AND(((AC$4-$D70)/VLOOKUP($C70,Opérations[],7,0))=INT(((AC$4-$D70)/VLOOKUP($C70,Opérations[],7,0))),$C70&lt;&gt;""),"S",""))),"")</f>
        <v/>
      </c>
      <c r="AD70" s="68" t="str">
        <f ca="1">IFERROR(IF(AND(OR(WEEKDAY(AC$4,2)&gt;5,AC$4=Congés),OR(AC70="x",AC70="S")),AC70,IF(AD$4=$D70,"x",IF(AND(((AD$4-$D70)/VLOOKUP($C70,Opérations[],7,0))=INT(((AD$4-$D70)/VLOOKUP($C70,Opérations[],7,0))),$C70&lt;&gt;""),"S",""))),"")</f>
        <v/>
      </c>
      <c r="AE70" s="68" t="str">
        <f ca="1">IFERROR(IF(AND(OR(WEEKDAY(AD$4,2)&gt;5,AD$4=Congés),OR(AD70="x",AD70="S")),AD70,IF(AE$4=$D70,"x",IF(AND(((AE$4-$D70)/VLOOKUP($C70,Opérations[],7,0))=INT(((AE$4-$D70)/VLOOKUP($C70,Opérations[],7,0))),$C70&lt;&gt;""),"S",""))),"")</f>
        <v/>
      </c>
      <c r="AF70" s="68" t="str">
        <f ca="1">IFERROR(IF(AND(OR(WEEKDAY(AE$4,2)&gt;5,AE$4=Congés),OR(AE70="x",AE70="S")),AE70,IF(AF$4=$D70,"x",IF(AND(((AF$4-$D70)/VLOOKUP($C70,Opérations[],7,0))=INT(((AF$4-$D70)/VLOOKUP($C70,Opérations[],7,0))),$C70&lt;&gt;""),"S",""))),"")</f>
        <v/>
      </c>
      <c r="AG70" s="68" t="str">
        <f ca="1">IFERROR(IF(AND(OR(WEEKDAY(AF$4,2)&gt;5,AF$4=Congés),OR(AF70="x",AF70="S")),AF70,IF(AG$4=$D70,"x",IF(AND(((AG$4-$D70)/VLOOKUP($C70,Opérations[],7,0))=INT(((AG$4-$D70)/VLOOKUP($C70,Opérations[],7,0))),$C70&lt;&gt;""),"S",""))),"")</f>
        <v/>
      </c>
      <c r="AH70" s="68" t="str">
        <f ca="1">IFERROR(IF(AND(OR(WEEKDAY(AG$4,2)&gt;5,AG$4=Congés),OR(AG70="x",AG70="S")),AG70,IF(AH$4=$D70,"x",IF(AND(((AH$4-$D70)/VLOOKUP($C70,Opérations[],7,0))=INT(((AH$4-$D70)/VLOOKUP($C70,Opérations[],7,0))),$C70&lt;&gt;""),"S",""))),"")</f>
        <v/>
      </c>
      <c r="AI70" s="68" t="str">
        <f ca="1">IFERROR(IF(AND(OR(WEEKDAY(AH$4,2)&gt;5,AH$4=Congés),OR(AH70="x",AH70="S")),AH70,IF(AI$4=$D70,"x",IF(AND(((AI$4-$D70)/VLOOKUP($C70,Opérations[],7,0))=INT(((AI$4-$D70)/VLOOKUP($C70,Opérations[],7,0))),$C70&lt;&gt;""),"S",""))),"")</f>
        <v/>
      </c>
      <c r="AJ70" s="68" t="str">
        <f ca="1">IFERROR(IF(AND(OR(WEEKDAY(AI$4,2)&gt;5,AI$4=Congés),OR(AI70="x",AI70="S")),AI70,IF(AJ$4=$D70,"x",IF(AND(((AJ$4-$D70)/VLOOKUP($C70,Opérations[],7,0))=INT(((AJ$4-$D70)/VLOOKUP($C70,Opérations[],7,0))),$C70&lt;&gt;""),"S",""))),"")</f>
        <v/>
      </c>
      <c r="AK70" s="68" t="str">
        <f ca="1">IFERROR(IF(AND(OR(WEEKDAY(AJ$4,2)&gt;5,AJ$4=Congés),OR(AJ70="x",AJ70="S")),AJ70,IF(AK$4=$D70,"x",IF(AND(((AK$4-$D70)/VLOOKUP($C70,Opérations[],7,0))=INT(((AK$4-$D70)/VLOOKUP($C70,Opérations[],7,0))),$C70&lt;&gt;""),"S",""))),"")</f>
        <v/>
      </c>
      <c r="AL70" s="68" t="str">
        <f ca="1">IFERROR(IF(AND(OR(WEEKDAY(AK$4,2)&gt;5,AK$4=Congés),OR(AK70="x",AK70="S")),AK70,IF(AL$4=$D70,"x",IF(AND(((AL$4-$D70)/VLOOKUP($C70,Opérations[],7,0))=INT(((AL$4-$D70)/VLOOKUP($C70,Opérations[],7,0))),$C70&lt;&gt;""),"S",""))),"")</f>
        <v/>
      </c>
      <c r="AM70" s="68" t="str">
        <f ca="1">IFERROR(IF(AND(OR(WEEKDAY(AL$4,2)&gt;5,AL$4=Congés),OR(AL70="x",AL70="S")),AL70,IF(AM$4=$D70,"x",IF(AND(((AM$4-$D70)/VLOOKUP($C70,Opérations[],7,0))=INT(((AM$4-$D70)/VLOOKUP($C70,Opérations[],7,0))),$C70&lt;&gt;""),"S",""))),"")</f>
        <v/>
      </c>
      <c r="AN70" s="68" t="str">
        <f ca="1">IFERROR(IF(AND(OR(WEEKDAY(AM$4,2)&gt;5,AM$4=Congés),OR(AM70="x",AM70="S")),AM70,IF(AN$4=$D70,"x",IF(AND(((AN$4-$D70)/VLOOKUP($C70,Opérations[],7,0))=INT(((AN$4-$D70)/VLOOKUP($C70,Opérations[],7,0))),$C70&lt;&gt;""),"S",""))),"")</f>
        <v/>
      </c>
      <c r="AO70" s="68" t="str">
        <f ca="1">IFERROR(IF(AND(OR(WEEKDAY(AN$4,2)&gt;5,AN$4=Congés),OR(AN70="x",AN70="S")),AN70,IF(AO$4=$D70,"x",IF(AND(((AO$4-$D70)/VLOOKUP($C70,Opérations[],7,0))=INT(((AO$4-$D70)/VLOOKUP($C70,Opérations[],7,0))),$C70&lt;&gt;""),"S",""))),"")</f>
        <v/>
      </c>
      <c r="AP70" s="68" t="str">
        <f ca="1">IFERROR(IF(AND(OR(WEEKDAY(AO$4,2)&gt;5,AO$4=Congés),OR(AO70="x",AO70="S")),AO70,IF(AP$4=$D70,"x",IF(AND(((AP$4-$D70)/VLOOKUP($C70,Opérations[],7,0))=INT(((AP$4-$D70)/VLOOKUP($C70,Opérations[],7,0))),$C70&lt;&gt;""),"S",""))),"")</f>
        <v/>
      </c>
      <c r="AQ70" s="68" t="str">
        <f ca="1">IFERROR(IF(AND(OR(WEEKDAY(AP$4,2)&gt;5,AP$4=Congés),OR(AP70="x",AP70="S")),AP70,IF(AQ$4=$D70,"x",IF(AND(((AQ$4-$D70)/VLOOKUP($C70,Opérations[],7,0))=INT(((AQ$4-$D70)/VLOOKUP($C70,Opérations[],7,0))),$C70&lt;&gt;""),"S",""))),"")</f>
        <v/>
      </c>
      <c r="AR70" s="68" t="str">
        <f ca="1">IFERROR(IF(AND(OR(WEEKDAY(AQ$4,2)&gt;5,AQ$4=Congés),OR(AQ70="x",AQ70="S")),AQ70,IF(AR$4=$D70,"x",IF(AND(((AR$4-$D70)/VLOOKUP($C70,Opérations[],7,0))=INT(((AR$4-$D70)/VLOOKUP($C70,Opérations[],7,0))),$C70&lt;&gt;""),"S",""))),"")</f>
        <v/>
      </c>
      <c r="AS70" s="68" t="str">
        <f ca="1">IFERROR(IF(AND(OR(WEEKDAY(AR$4,2)&gt;5,AR$4=Congés),OR(AR70="x",AR70="S")),AR70,IF(AS$4=$D70,"x",IF(AND(((AS$4-$D70)/VLOOKUP($C70,Opérations[],7,0))=INT(((AS$4-$D70)/VLOOKUP($C70,Opérations[],7,0))),$C70&lt;&gt;""),"S",""))),"")</f>
        <v/>
      </c>
      <c r="AT70" s="68" t="str">
        <f ca="1">IFERROR(IF(AND(OR(WEEKDAY(AS$4,2)&gt;5,AS$4=Congés),OR(AS70="x",AS70="S")),AS70,IF(AT$4=$D70,"x",IF(AND(((AT$4-$D70)/VLOOKUP($C70,Opérations[],7,0))=INT(((AT$4-$D70)/VLOOKUP($C70,Opérations[],7,0))),$C70&lt;&gt;""),"S",""))),"")</f>
        <v/>
      </c>
      <c r="AU70" s="68" t="str">
        <f ca="1">IFERROR(IF(AND(OR(WEEKDAY(AT$4,2)&gt;5,AT$4=Congés),OR(AT70="x",AT70="S")),AT70,IF(AU$4=$D70,"x",IF(AND(((AU$4-$D70)/VLOOKUP($C70,Opérations[],7,0))=INT(((AU$4-$D70)/VLOOKUP($C70,Opérations[],7,0))),$C70&lt;&gt;""),"S",""))),"")</f>
        <v/>
      </c>
      <c r="AV70" s="68" t="str">
        <f ca="1">IFERROR(IF(AND(OR(WEEKDAY(AU$4,2)&gt;5,AU$4=Congés),OR(AU70="x",AU70="S")),AU70,IF(AV$4=$D70,"x",IF(AND(((AV$4-$D70)/VLOOKUP($C70,Opérations[],7,0))=INT(((AV$4-$D70)/VLOOKUP($C70,Opérations[],7,0))),$C70&lt;&gt;""),"S",""))),"")</f>
        <v/>
      </c>
      <c r="AW70" s="68" t="str">
        <f ca="1">IFERROR(IF(AND(OR(WEEKDAY(AV$4,2)&gt;5,AV$4=Congés),OR(AV70="x",AV70="S")),AV70,IF(AW$4=$D70,"x",IF(AND(((AW$4-$D70)/VLOOKUP($C70,Opérations[],7,0))=INT(((AW$4-$D70)/VLOOKUP($C70,Opérations[],7,0))),$C70&lt;&gt;""),"S",""))),"")</f>
        <v/>
      </c>
      <c r="AX70" s="68" t="str">
        <f ca="1">IFERROR(IF(AND(OR(WEEKDAY(AW$4,2)&gt;5,AW$4=Congés),OR(AW70="x",AW70="S")),AW70,IF(AX$4=$D70,"x",IF(AND(((AX$4-$D70)/VLOOKUP($C70,Opérations[],7,0))=INT(((AX$4-$D70)/VLOOKUP($C70,Opérations[],7,0))),$C70&lt;&gt;""),"S",""))),"")</f>
        <v/>
      </c>
      <c r="AY70" s="68" t="str">
        <f ca="1">IFERROR(IF(AND(OR(WEEKDAY(AX$4,2)&gt;5,AX$4=Congés),OR(AX70="x",AX70="S")),AX70,IF(AY$4=$D70,"x",IF(AND(((AY$4-$D70)/VLOOKUP($C70,Opérations[],7,0))=INT(((AY$4-$D70)/VLOOKUP($C70,Opérations[],7,0))),$C70&lt;&gt;""),"S",""))),"")</f>
        <v/>
      </c>
      <c r="AZ70" s="68" t="str">
        <f ca="1">IFERROR(IF(AND(OR(WEEKDAY(AY$4,2)&gt;5,AY$4=Congés),OR(AY70="x",AY70="S")),AY70,IF(AZ$4=$D70,"x",IF(AND(((AZ$4-$D70)/VLOOKUP($C70,Opérations[],7,0))=INT(((AZ$4-$D70)/VLOOKUP($C70,Opérations[],7,0))),$C70&lt;&gt;""),"S",""))),"")</f>
        <v/>
      </c>
      <c r="BA70" s="68" t="str">
        <f ca="1">IFERROR(IF(AND(OR(WEEKDAY(AZ$4,2)&gt;5,AZ$4=Congés),OR(AZ70="x",AZ70="S")),AZ70,IF(BA$4=$D70,"x",IF(AND(((BA$4-$D70)/VLOOKUP($C70,Opérations[],7,0))=INT(((BA$4-$D70)/VLOOKUP($C70,Opérations[],7,0))),$C70&lt;&gt;""),"S",""))),"")</f>
        <v/>
      </c>
      <c r="BB70" s="68" t="str">
        <f ca="1">IFERROR(IF(AND(OR(WEEKDAY(BA$4,2)&gt;5,BA$4=Congés),OR(BA70="x",BA70="S")),BA70,IF(BB$4=$D70,"x",IF(AND(((BB$4-$D70)/VLOOKUP($C70,Opérations[],7,0))=INT(((BB$4-$D70)/VLOOKUP($C70,Opérations[],7,0))),$C70&lt;&gt;""),"S",""))),"")</f>
        <v/>
      </c>
      <c r="BC70" s="68" t="str">
        <f ca="1">IFERROR(IF(AND(OR(WEEKDAY(BB$4,2)&gt;5,BB$4=Congés),OR(BB70="x",BB70="S")),BB70,IF(BC$4=$D70,"x",IF(AND(((BC$4-$D70)/VLOOKUP($C70,Opérations[],7,0))=INT(((BC$4-$D70)/VLOOKUP($C70,Opérations[],7,0))),$C70&lt;&gt;""),"S",""))),"")</f>
        <v/>
      </c>
      <c r="BD70" s="68" t="str">
        <f ca="1">IFERROR(IF(AND(OR(WEEKDAY(BC$4,2)&gt;5,BC$4=Congés),OR(BC70="x",BC70="S")),BC70,IF(BD$4=$D70,"x",IF(AND(((BD$4-$D70)/VLOOKUP($C70,Opérations[],7,0))=INT(((BD$4-$D70)/VLOOKUP($C70,Opérations[],7,0))),$C70&lt;&gt;""),"S",""))),"")</f>
        <v/>
      </c>
    </row>
    <row r="71" spans="3:56" x14ac:dyDescent="0.25">
      <c r="C71" s="58" t="s">
        <v>74</v>
      </c>
      <c r="D71" s="33">
        <f>IF(ISBLANK(C71),"",VLOOKUP(C71,Opérations[],2,0))</f>
        <v>0</v>
      </c>
      <c r="F71" s="33"/>
      <c r="G71" s="68" t="str">
        <f ca="1">IFERROR(IF(AND(OR(WEEKDAY(F$4,2)&gt;5,F$4=Congés),OR(F71="x",F71="S")),F71,IF(G$4=$D71,"x",IF(AND(((G$4-$D71)/VLOOKUP($C71,Opérations[],7,0))=INT(((G$4-$D71)/VLOOKUP($C71,Opérations[],7,0))),$C71&lt;&gt;""),"S",""))),"")</f>
        <v/>
      </c>
      <c r="H71" s="68" t="str">
        <f ca="1">IFERROR(IF(AND(OR(WEEKDAY(G$4,2)&gt;5,G$4=Congés),OR(G71="x",G71="S")),G71,IF(H$4=$D71,"x",IF(AND(((H$4-$D71)/VLOOKUP($C71,Opérations[],7,0))=INT(((H$4-$D71)/VLOOKUP($C71,Opérations[],7,0))),$C71&lt;&gt;""),"S",""))),"")</f>
        <v/>
      </c>
      <c r="I71" s="68" t="str">
        <f ca="1">IFERROR(IF(AND(OR(WEEKDAY(H$4,2)&gt;5,H$4=Congés),OR(H71="x",H71="S")),H71,IF(I$4=$D71,"x",IF(AND(((I$4-$D71)/VLOOKUP($C71,Opérations[],7,0))=INT(((I$4-$D71)/VLOOKUP($C71,Opérations[],7,0))),$C71&lt;&gt;""),"S",""))),"")</f>
        <v/>
      </c>
      <c r="J71" s="68" t="str">
        <f ca="1">IFERROR(IF(AND(OR(WEEKDAY(I$4,2)&gt;5,I$4=Congés),OR(I71="x",I71="S")),I71,IF(J$4=$D71,"x",IF(AND(((J$4-$D71)/VLOOKUP($C71,Opérations[],7,0))=INT(((J$4-$D71)/VLOOKUP($C71,Opérations[],7,0))),$C71&lt;&gt;""),"S",""))),"")</f>
        <v/>
      </c>
      <c r="K71" s="68" t="str">
        <f ca="1">IFERROR(IF(AND(OR(WEEKDAY(J$4,2)&gt;5,J$4=Congés),OR(J71="x",J71="S")),J71,IF(K$4=$D71,"x",IF(AND(((K$4-$D71)/VLOOKUP($C71,Opérations[],7,0))=INT(((K$4-$D71)/VLOOKUP($C71,Opérations[],7,0))),$C71&lt;&gt;""),"S",""))),"")</f>
        <v/>
      </c>
      <c r="L71" s="68" t="str">
        <f ca="1">IFERROR(IF(AND(OR(WEEKDAY(K$4,2)&gt;5,K$4=Congés),OR(K71="x",K71="S")),K71,IF(L$4=$D71,"x",IF(AND(((L$4-$D71)/VLOOKUP($C71,Opérations[],7,0))=INT(((L$4-$D71)/VLOOKUP($C71,Opérations[],7,0))),$C71&lt;&gt;""),"S",""))),"")</f>
        <v/>
      </c>
      <c r="M71" s="68" t="str">
        <f ca="1">IFERROR(IF(AND(OR(WEEKDAY(L$4,2)&gt;5,L$4=Congés),OR(L71="x",L71="S")),L71,IF(M$4=$D71,"x",IF(AND(((M$4-$D71)/VLOOKUP($C71,Opérations[],7,0))=INT(((M$4-$D71)/VLOOKUP($C71,Opérations[],7,0))),$C71&lt;&gt;""),"S",""))),"")</f>
        <v/>
      </c>
      <c r="N71" s="68" t="str">
        <f ca="1">IFERROR(IF(AND(OR(WEEKDAY(M$4,2)&gt;5,M$4=Congés),OR(M71="x",M71="S")),M71,IF(N$4=$D71,"x",IF(AND(((N$4-$D71)/VLOOKUP($C71,Opérations[],7,0))=INT(((N$4-$D71)/VLOOKUP($C71,Opérations[],7,0))),$C71&lt;&gt;""),"S",""))),"")</f>
        <v/>
      </c>
      <c r="O71" s="68" t="str">
        <f ca="1">IFERROR(IF(AND(OR(WEEKDAY(N$4,2)&gt;5,N$4=Congés),OR(N71="x",N71="S")),N71,IF(O$4=$D71,"x",IF(AND(((O$4-$D71)/VLOOKUP($C71,Opérations[],7,0))=INT(((O$4-$D71)/VLOOKUP($C71,Opérations[],7,0))),$C71&lt;&gt;""),"S",""))),"")</f>
        <v/>
      </c>
      <c r="P71" s="68" t="str">
        <f ca="1">IFERROR(IF(AND(OR(WEEKDAY(O$4,2)&gt;5,O$4=Congés),OR(O71="x",O71="S")),O71,IF(P$4=$D71,"x",IF(AND(((P$4-$D71)/VLOOKUP($C71,Opérations[],7,0))=INT(((P$4-$D71)/VLOOKUP($C71,Opérations[],7,0))),$C71&lt;&gt;""),"S",""))),"")</f>
        <v/>
      </c>
      <c r="Q71" s="68" t="str">
        <f ca="1">IFERROR(IF(AND(OR(WEEKDAY(P$4,2)&gt;5,P$4=Congés),OR(P71="x",P71="S")),P71,IF(Q$4=$D71,"x",IF(AND(((Q$4-$D71)/VLOOKUP($C71,Opérations[],7,0))=INT(((Q$4-$D71)/VLOOKUP($C71,Opérations[],7,0))),$C71&lt;&gt;""),"S",""))),"")</f>
        <v/>
      </c>
      <c r="R71" s="68" t="str">
        <f ca="1">IFERROR(IF(AND(OR(WEEKDAY(Q$4,2)&gt;5,Q$4=Congés),OR(Q71="x",Q71="S")),Q71,IF(R$4=$D71,"x",IF(AND(((R$4-$D71)/VLOOKUP($C71,Opérations[],7,0))=INT(((R$4-$D71)/VLOOKUP($C71,Opérations[],7,0))),$C71&lt;&gt;""),"S",""))),"")</f>
        <v/>
      </c>
      <c r="S71" s="68" t="str">
        <f ca="1">IFERROR(IF(AND(OR(WEEKDAY(R$4,2)&gt;5,R$4=Congés),OR(R71="x",R71="S")),R71,IF(S$4=$D71,"x",IF(AND(((S$4-$D71)/VLOOKUP($C71,Opérations[],7,0))=INT(((S$4-$D71)/VLOOKUP($C71,Opérations[],7,0))),$C71&lt;&gt;""),"S",""))),"")</f>
        <v/>
      </c>
      <c r="T71" s="68" t="str">
        <f ca="1">IFERROR(IF(AND(OR(WEEKDAY(S$4,2)&gt;5,S$4=Congés),OR(S71="x",S71="S")),S71,IF(T$4=$D71,"x",IF(AND(((T$4-$D71)/VLOOKUP($C71,Opérations[],7,0))=INT(((T$4-$D71)/VLOOKUP($C71,Opérations[],7,0))),$C71&lt;&gt;""),"S",""))),"")</f>
        <v/>
      </c>
      <c r="U71" s="68" t="str">
        <f ca="1">IFERROR(IF(AND(OR(WEEKDAY(T$4,2)&gt;5,T$4=Congés),OR(T71="x",T71="S")),T71,IF(U$4=$D71,"x",IF(AND(((U$4-$D71)/VLOOKUP($C71,Opérations[],7,0))=INT(((U$4-$D71)/VLOOKUP($C71,Opérations[],7,0))),$C71&lt;&gt;""),"S",""))),"")</f>
        <v/>
      </c>
      <c r="V71" s="68" t="str">
        <f ca="1">IFERROR(IF(AND(OR(WEEKDAY(U$4,2)&gt;5,U$4=Congés),OR(U71="x",U71="S")),U71,IF(V$4=$D71,"x",IF(AND(((V$4-$D71)/VLOOKUP($C71,Opérations[],7,0))=INT(((V$4-$D71)/VLOOKUP($C71,Opérations[],7,0))),$C71&lt;&gt;""),"S",""))),"")</f>
        <v/>
      </c>
      <c r="W71" s="68" t="str">
        <f ca="1">IFERROR(IF(AND(OR(WEEKDAY(V$4,2)&gt;5,V$4=Congés),OR(V71="x",V71="S")),V71,IF(W$4=$D71,"x",IF(AND(((W$4-$D71)/VLOOKUP($C71,Opérations[],7,0))=INT(((W$4-$D71)/VLOOKUP($C71,Opérations[],7,0))),$C71&lt;&gt;""),"S",""))),"")</f>
        <v/>
      </c>
      <c r="X71" s="68" t="str">
        <f ca="1">IFERROR(IF(AND(OR(WEEKDAY(W$4,2)&gt;5,W$4=Congés),OR(W71="x",W71="S")),W71,IF(X$4=$D71,"x",IF(AND(((X$4-$D71)/VLOOKUP($C71,Opérations[],7,0))=INT(((X$4-$D71)/VLOOKUP($C71,Opérations[],7,0))),$C71&lt;&gt;""),"S",""))),"")</f>
        <v/>
      </c>
      <c r="Y71" s="68" t="str">
        <f ca="1">IFERROR(IF(AND(OR(WEEKDAY(X$4,2)&gt;5,X$4=Congés),OR(X71="x",X71="S")),X71,IF(Y$4=$D71,"x",IF(AND(((Y$4-$D71)/VLOOKUP($C71,Opérations[],7,0))=INT(((Y$4-$D71)/VLOOKUP($C71,Opérations[],7,0))),$C71&lt;&gt;""),"S",""))),"")</f>
        <v/>
      </c>
      <c r="Z71" s="68" t="str">
        <f ca="1">IFERROR(IF(AND(OR(WEEKDAY(Y$4,2)&gt;5,Y$4=Congés),OR(Y71="x",Y71="S")),Y71,IF(Z$4=$D71,"x",IF(AND(((Z$4-$D71)/VLOOKUP($C71,Opérations[],7,0))=INT(((Z$4-$D71)/VLOOKUP($C71,Opérations[],7,0))),$C71&lt;&gt;""),"S",""))),"")</f>
        <v/>
      </c>
      <c r="AA71" s="68" t="str">
        <f ca="1">IFERROR(IF(AND(OR(WEEKDAY(Z$4,2)&gt;5,Z$4=Congés),OR(Z71="x",Z71="S")),Z71,IF(AA$4=$D71,"x",IF(AND(((AA$4-$D71)/VLOOKUP($C71,Opérations[],7,0))=INT(((AA$4-$D71)/VLOOKUP($C71,Opérations[],7,0))),$C71&lt;&gt;""),"S",""))),"")</f>
        <v/>
      </c>
      <c r="AB71" s="68" t="str">
        <f ca="1">IFERROR(IF(AND(OR(WEEKDAY(AA$4,2)&gt;5,AA$4=Congés),OR(AA71="x",AA71="S")),AA71,IF(AB$4=$D71,"x",IF(AND(((AB$4-$D71)/VLOOKUP($C71,Opérations[],7,0))=INT(((AB$4-$D71)/VLOOKUP($C71,Opérations[],7,0))),$C71&lt;&gt;""),"S",""))),"")</f>
        <v/>
      </c>
      <c r="AC71" s="68" t="str">
        <f ca="1">IFERROR(IF(AND(OR(WEEKDAY(AB$4,2)&gt;5,AB$4=Congés),OR(AB71="x",AB71="S")),AB71,IF(AC$4=$D71,"x",IF(AND(((AC$4-$D71)/VLOOKUP($C71,Opérations[],7,0))=INT(((AC$4-$D71)/VLOOKUP($C71,Opérations[],7,0))),$C71&lt;&gt;""),"S",""))),"")</f>
        <v/>
      </c>
      <c r="AD71" s="68" t="str">
        <f ca="1">IFERROR(IF(AND(OR(WEEKDAY(AC$4,2)&gt;5,AC$4=Congés),OR(AC71="x",AC71="S")),AC71,IF(AD$4=$D71,"x",IF(AND(((AD$4-$D71)/VLOOKUP($C71,Opérations[],7,0))=INT(((AD$4-$D71)/VLOOKUP($C71,Opérations[],7,0))),$C71&lt;&gt;""),"S",""))),"")</f>
        <v/>
      </c>
      <c r="AE71" s="68" t="str">
        <f ca="1">IFERROR(IF(AND(OR(WEEKDAY(AD$4,2)&gt;5,AD$4=Congés),OR(AD71="x",AD71="S")),AD71,IF(AE$4=$D71,"x",IF(AND(((AE$4-$D71)/VLOOKUP($C71,Opérations[],7,0))=INT(((AE$4-$D71)/VLOOKUP($C71,Opérations[],7,0))),$C71&lt;&gt;""),"S",""))),"")</f>
        <v/>
      </c>
      <c r="AF71" s="68" t="str">
        <f ca="1">IFERROR(IF(AND(OR(WEEKDAY(AE$4,2)&gt;5,AE$4=Congés),OR(AE71="x",AE71="S")),AE71,IF(AF$4=$D71,"x",IF(AND(((AF$4-$D71)/VLOOKUP($C71,Opérations[],7,0))=INT(((AF$4-$D71)/VLOOKUP($C71,Opérations[],7,0))),$C71&lt;&gt;""),"S",""))),"")</f>
        <v/>
      </c>
      <c r="AG71" s="68" t="str">
        <f ca="1">IFERROR(IF(AND(OR(WEEKDAY(AF$4,2)&gt;5,AF$4=Congés),OR(AF71="x",AF71="S")),AF71,IF(AG$4=$D71,"x",IF(AND(((AG$4-$D71)/VLOOKUP($C71,Opérations[],7,0))=INT(((AG$4-$D71)/VLOOKUP($C71,Opérations[],7,0))),$C71&lt;&gt;""),"S",""))),"")</f>
        <v/>
      </c>
      <c r="AH71" s="68" t="str">
        <f ca="1">IFERROR(IF(AND(OR(WEEKDAY(AG$4,2)&gt;5,AG$4=Congés),OR(AG71="x",AG71="S")),AG71,IF(AH$4=$D71,"x",IF(AND(((AH$4-$D71)/VLOOKUP($C71,Opérations[],7,0))=INT(((AH$4-$D71)/VLOOKUP($C71,Opérations[],7,0))),$C71&lt;&gt;""),"S",""))),"")</f>
        <v/>
      </c>
      <c r="AI71" s="68" t="str">
        <f ca="1">IFERROR(IF(AND(OR(WEEKDAY(AH$4,2)&gt;5,AH$4=Congés),OR(AH71="x",AH71="S")),AH71,IF(AI$4=$D71,"x",IF(AND(((AI$4-$D71)/VLOOKUP($C71,Opérations[],7,0))=INT(((AI$4-$D71)/VLOOKUP($C71,Opérations[],7,0))),$C71&lt;&gt;""),"S",""))),"")</f>
        <v/>
      </c>
      <c r="AJ71" s="68" t="str">
        <f ca="1">IFERROR(IF(AND(OR(WEEKDAY(AI$4,2)&gt;5,AI$4=Congés),OR(AI71="x",AI71="S")),AI71,IF(AJ$4=$D71,"x",IF(AND(((AJ$4-$D71)/VLOOKUP($C71,Opérations[],7,0))=INT(((AJ$4-$D71)/VLOOKUP($C71,Opérations[],7,0))),$C71&lt;&gt;""),"S",""))),"")</f>
        <v/>
      </c>
      <c r="AK71" s="68" t="str">
        <f ca="1">IFERROR(IF(AND(OR(WEEKDAY(AJ$4,2)&gt;5,AJ$4=Congés),OR(AJ71="x",AJ71="S")),AJ71,IF(AK$4=$D71,"x",IF(AND(((AK$4-$D71)/VLOOKUP($C71,Opérations[],7,0))=INT(((AK$4-$D71)/VLOOKUP($C71,Opérations[],7,0))),$C71&lt;&gt;""),"S",""))),"")</f>
        <v/>
      </c>
      <c r="AL71" s="68" t="str">
        <f ca="1">IFERROR(IF(AND(OR(WEEKDAY(AK$4,2)&gt;5,AK$4=Congés),OR(AK71="x",AK71="S")),AK71,IF(AL$4=$D71,"x",IF(AND(((AL$4-$D71)/VLOOKUP($C71,Opérations[],7,0))=INT(((AL$4-$D71)/VLOOKUP($C71,Opérations[],7,0))),$C71&lt;&gt;""),"S",""))),"")</f>
        <v/>
      </c>
      <c r="AM71" s="68" t="str">
        <f ca="1">IFERROR(IF(AND(OR(WEEKDAY(AL$4,2)&gt;5,AL$4=Congés),OR(AL71="x",AL71="S")),AL71,IF(AM$4=$D71,"x",IF(AND(((AM$4-$D71)/VLOOKUP($C71,Opérations[],7,0))=INT(((AM$4-$D71)/VLOOKUP($C71,Opérations[],7,0))),$C71&lt;&gt;""),"S",""))),"")</f>
        <v/>
      </c>
      <c r="AN71" s="68" t="str">
        <f ca="1">IFERROR(IF(AND(OR(WEEKDAY(AM$4,2)&gt;5,AM$4=Congés),OR(AM71="x",AM71="S")),AM71,IF(AN$4=$D71,"x",IF(AND(((AN$4-$D71)/VLOOKUP($C71,Opérations[],7,0))=INT(((AN$4-$D71)/VLOOKUP($C71,Opérations[],7,0))),$C71&lt;&gt;""),"S",""))),"")</f>
        <v/>
      </c>
      <c r="AO71" s="68" t="str">
        <f ca="1">IFERROR(IF(AND(OR(WEEKDAY(AN$4,2)&gt;5,AN$4=Congés),OR(AN71="x",AN71="S")),AN71,IF(AO$4=$D71,"x",IF(AND(((AO$4-$D71)/VLOOKUP($C71,Opérations[],7,0))=INT(((AO$4-$D71)/VLOOKUP($C71,Opérations[],7,0))),$C71&lt;&gt;""),"S",""))),"")</f>
        <v/>
      </c>
      <c r="AP71" s="68" t="str">
        <f ca="1">IFERROR(IF(AND(OR(WEEKDAY(AO$4,2)&gt;5,AO$4=Congés),OR(AO71="x",AO71="S")),AO71,IF(AP$4=$D71,"x",IF(AND(((AP$4-$D71)/VLOOKUP($C71,Opérations[],7,0))=INT(((AP$4-$D71)/VLOOKUP($C71,Opérations[],7,0))),$C71&lt;&gt;""),"S",""))),"")</f>
        <v/>
      </c>
      <c r="AQ71" s="68" t="str">
        <f ca="1">IFERROR(IF(AND(OR(WEEKDAY(AP$4,2)&gt;5,AP$4=Congés),OR(AP71="x",AP71="S")),AP71,IF(AQ$4=$D71,"x",IF(AND(((AQ$4-$D71)/VLOOKUP($C71,Opérations[],7,0))=INT(((AQ$4-$D71)/VLOOKUP($C71,Opérations[],7,0))),$C71&lt;&gt;""),"S",""))),"")</f>
        <v/>
      </c>
      <c r="AR71" s="68" t="str">
        <f ca="1">IFERROR(IF(AND(OR(WEEKDAY(AQ$4,2)&gt;5,AQ$4=Congés),OR(AQ71="x",AQ71="S")),AQ71,IF(AR$4=$D71,"x",IF(AND(((AR$4-$D71)/VLOOKUP($C71,Opérations[],7,0))=INT(((AR$4-$D71)/VLOOKUP($C71,Opérations[],7,0))),$C71&lt;&gt;""),"S",""))),"")</f>
        <v/>
      </c>
      <c r="AS71" s="68" t="str">
        <f ca="1">IFERROR(IF(AND(OR(WEEKDAY(AR$4,2)&gt;5,AR$4=Congés),OR(AR71="x",AR71="S")),AR71,IF(AS$4=$D71,"x",IF(AND(((AS$4-$D71)/VLOOKUP($C71,Opérations[],7,0))=INT(((AS$4-$D71)/VLOOKUP($C71,Opérations[],7,0))),$C71&lt;&gt;""),"S",""))),"")</f>
        <v/>
      </c>
      <c r="AT71" s="68" t="str">
        <f ca="1">IFERROR(IF(AND(OR(WEEKDAY(AS$4,2)&gt;5,AS$4=Congés),OR(AS71="x",AS71="S")),AS71,IF(AT$4=$D71,"x",IF(AND(((AT$4-$D71)/VLOOKUP($C71,Opérations[],7,0))=INT(((AT$4-$D71)/VLOOKUP($C71,Opérations[],7,0))),$C71&lt;&gt;""),"S",""))),"")</f>
        <v/>
      </c>
      <c r="AU71" s="68" t="str">
        <f ca="1">IFERROR(IF(AND(OR(WEEKDAY(AT$4,2)&gt;5,AT$4=Congés),OR(AT71="x",AT71="S")),AT71,IF(AU$4=$D71,"x",IF(AND(((AU$4-$D71)/VLOOKUP($C71,Opérations[],7,0))=INT(((AU$4-$D71)/VLOOKUP($C71,Opérations[],7,0))),$C71&lt;&gt;""),"S",""))),"")</f>
        <v/>
      </c>
      <c r="AV71" s="68" t="str">
        <f ca="1">IFERROR(IF(AND(OR(WEEKDAY(AU$4,2)&gt;5,AU$4=Congés),OR(AU71="x",AU71="S")),AU71,IF(AV$4=$D71,"x",IF(AND(((AV$4-$D71)/VLOOKUP($C71,Opérations[],7,0))=INT(((AV$4-$D71)/VLOOKUP($C71,Opérations[],7,0))),$C71&lt;&gt;""),"S",""))),"")</f>
        <v/>
      </c>
      <c r="AW71" s="68" t="str">
        <f ca="1">IFERROR(IF(AND(OR(WEEKDAY(AV$4,2)&gt;5,AV$4=Congés),OR(AV71="x",AV71="S")),AV71,IF(AW$4=$D71,"x",IF(AND(((AW$4-$D71)/VLOOKUP($C71,Opérations[],7,0))=INT(((AW$4-$D71)/VLOOKUP($C71,Opérations[],7,0))),$C71&lt;&gt;""),"S",""))),"")</f>
        <v/>
      </c>
      <c r="AX71" s="68" t="str">
        <f ca="1">IFERROR(IF(AND(OR(WEEKDAY(AW$4,2)&gt;5,AW$4=Congés),OR(AW71="x",AW71="S")),AW71,IF(AX$4=$D71,"x",IF(AND(((AX$4-$D71)/VLOOKUP($C71,Opérations[],7,0))=INT(((AX$4-$D71)/VLOOKUP($C71,Opérations[],7,0))),$C71&lt;&gt;""),"S",""))),"")</f>
        <v/>
      </c>
      <c r="AY71" s="68" t="str">
        <f ca="1">IFERROR(IF(AND(OR(WEEKDAY(AX$4,2)&gt;5,AX$4=Congés),OR(AX71="x",AX71="S")),AX71,IF(AY$4=$D71,"x",IF(AND(((AY$4-$D71)/VLOOKUP($C71,Opérations[],7,0))=INT(((AY$4-$D71)/VLOOKUP($C71,Opérations[],7,0))),$C71&lt;&gt;""),"S",""))),"")</f>
        <v/>
      </c>
      <c r="AZ71" s="68" t="str">
        <f ca="1">IFERROR(IF(AND(OR(WEEKDAY(AY$4,2)&gt;5,AY$4=Congés),OR(AY71="x",AY71="S")),AY71,IF(AZ$4=$D71,"x",IF(AND(((AZ$4-$D71)/VLOOKUP($C71,Opérations[],7,0))=INT(((AZ$4-$D71)/VLOOKUP($C71,Opérations[],7,0))),$C71&lt;&gt;""),"S",""))),"")</f>
        <v/>
      </c>
      <c r="BA71" s="68" t="str">
        <f ca="1">IFERROR(IF(AND(OR(WEEKDAY(AZ$4,2)&gt;5,AZ$4=Congés),OR(AZ71="x",AZ71="S")),AZ71,IF(BA$4=$D71,"x",IF(AND(((BA$4-$D71)/VLOOKUP($C71,Opérations[],7,0))=INT(((BA$4-$D71)/VLOOKUP($C71,Opérations[],7,0))),$C71&lt;&gt;""),"S",""))),"")</f>
        <v/>
      </c>
      <c r="BB71" s="68" t="str">
        <f ca="1">IFERROR(IF(AND(OR(WEEKDAY(BA$4,2)&gt;5,BA$4=Congés),OR(BA71="x",BA71="S")),BA71,IF(BB$4=$D71,"x",IF(AND(((BB$4-$D71)/VLOOKUP($C71,Opérations[],7,0))=INT(((BB$4-$D71)/VLOOKUP($C71,Opérations[],7,0))),$C71&lt;&gt;""),"S",""))),"")</f>
        <v/>
      </c>
      <c r="BC71" s="68" t="str">
        <f ca="1">IFERROR(IF(AND(OR(WEEKDAY(BB$4,2)&gt;5,BB$4=Congés),OR(BB71="x",BB71="S")),BB71,IF(BC$4=$D71,"x",IF(AND(((BC$4-$D71)/VLOOKUP($C71,Opérations[],7,0))=INT(((BC$4-$D71)/VLOOKUP($C71,Opérations[],7,0))),$C71&lt;&gt;""),"S",""))),"")</f>
        <v/>
      </c>
      <c r="BD71" s="68" t="str">
        <f ca="1">IFERROR(IF(AND(OR(WEEKDAY(BC$4,2)&gt;5,BC$4=Congés),OR(BC71="x",BC71="S")),BC71,IF(BD$4=$D71,"x",IF(AND(((BD$4-$D71)/VLOOKUP($C71,Opérations[],7,0))=INT(((BD$4-$D71)/VLOOKUP($C71,Opérations[],7,0))),$C71&lt;&gt;""),"S",""))),"")</f>
        <v/>
      </c>
    </row>
    <row r="72" spans="3:56" x14ac:dyDescent="0.25">
      <c r="C72" s="27" t="s">
        <v>77</v>
      </c>
      <c r="D72" s="33">
        <f>IF(ISBLANK(C72),"",VLOOKUP(C72,Opérations[],2,0))</f>
        <v>0</v>
      </c>
      <c r="F72" s="33"/>
      <c r="G72" s="68" t="str">
        <f ca="1">IFERROR(IF(AND(OR(WEEKDAY(F$4,2)&gt;5,F$4=Congés),OR(F72="x",F72="S")),F72,IF(G$4=$D72,"x",IF(AND(((G$4-$D72)/VLOOKUP($C72,Opérations[],7,0))=INT(((G$4-$D72)/VLOOKUP($C72,Opérations[],7,0))),$C72&lt;&gt;""),"S",""))),"")</f>
        <v/>
      </c>
      <c r="H72" s="68" t="str">
        <f ca="1">IFERROR(IF(AND(OR(WEEKDAY(G$4,2)&gt;5,G$4=Congés),OR(G72="x",G72="S")),G72,IF(H$4=$D72,"x",IF(AND(((H$4-$D72)/VLOOKUP($C72,Opérations[],7,0))=INT(((H$4-$D72)/VLOOKUP($C72,Opérations[],7,0))),$C72&lt;&gt;""),"S",""))),"")</f>
        <v/>
      </c>
      <c r="I72" s="68" t="str">
        <f ca="1">IFERROR(IF(AND(OR(WEEKDAY(H$4,2)&gt;5,H$4=Congés),OR(H72="x",H72="S")),H72,IF(I$4=$D72,"x",IF(AND(((I$4-$D72)/VLOOKUP($C72,Opérations[],7,0))=INT(((I$4-$D72)/VLOOKUP($C72,Opérations[],7,0))),$C72&lt;&gt;""),"S",""))),"")</f>
        <v/>
      </c>
      <c r="J72" s="68" t="str">
        <f ca="1">IFERROR(IF(AND(OR(WEEKDAY(I$4,2)&gt;5,I$4=Congés),OR(I72="x",I72="S")),I72,IF(J$4=$D72,"x",IF(AND(((J$4-$D72)/VLOOKUP($C72,Opérations[],7,0))=INT(((J$4-$D72)/VLOOKUP($C72,Opérations[],7,0))),$C72&lt;&gt;""),"S",""))),"")</f>
        <v/>
      </c>
      <c r="K72" s="68" t="str">
        <f ca="1">IFERROR(IF(AND(OR(WEEKDAY(J$4,2)&gt;5,J$4=Congés),OR(J72="x",J72="S")),J72,IF(K$4=$D72,"x",IF(AND(((K$4-$D72)/VLOOKUP($C72,Opérations[],7,0))=INT(((K$4-$D72)/VLOOKUP($C72,Opérations[],7,0))),$C72&lt;&gt;""),"S",""))),"")</f>
        <v/>
      </c>
      <c r="L72" s="68" t="str">
        <f ca="1">IFERROR(IF(AND(OR(WEEKDAY(K$4,2)&gt;5,K$4=Congés),OR(K72="x",K72="S")),K72,IF(L$4=$D72,"x",IF(AND(((L$4-$D72)/VLOOKUP($C72,Opérations[],7,0))=INT(((L$4-$D72)/VLOOKUP($C72,Opérations[],7,0))),$C72&lt;&gt;""),"S",""))),"")</f>
        <v/>
      </c>
      <c r="M72" s="68" t="str">
        <f ca="1">IFERROR(IF(AND(OR(WEEKDAY(L$4,2)&gt;5,L$4=Congés),OR(L72="x",L72="S")),L72,IF(M$4=$D72,"x",IF(AND(((M$4-$D72)/VLOOKUP($C72,Opérations[],7,0))=INT(((M$4-$D72)/VLOOKUP($C72,Opérations[],7,0))),$C72&lt;&gt;""),"S",""))),"")</f>
        <v/>
      </c>
      <c r="N72" s="68" t="str">
        <f ca="1">IFERROR(IF(AND(OR(WEEKDAY(M$4,2)&gt;5,M$4=Congés),OR(M72="x",M72="S")),M72,IF(N$4=$D72,"x",IF(AND(((N$4-$D72)/VLOOKUP($C72,Opérations[],7,0))=INT(((N$4-$D72)/VLOOKUP($C72,Opérations[],7,0))),$C72&lt;&gt;""),"S",""))),"")</f>
        <v/>
      </c>
      <c r="O72" s="68" t="str">
        <f ca="1">IFERROR(IF(AND(OR(WEEKDAY(N$4,2)&gt;5,N$4=Congés),OR(N72="x",N72="S")),N72,IF(O$4=$D72,"x",IF(AND(((O$4-$D72)/VLOOKUP($C72,Opérations[],7,0))=INT(((O$4-$D72)/VLOOKUP($C72,Opérations[],7,0))),$C72&lt;&gt;""),"S",""))),"")</f>
        <v/>
      </c>
      <c r="P72" s="68" t="str">
        <f ca="1">IFERROR(IF(AND(OR(WEEKDAY(O$4,2)&gt;5,O$4=Congés),OR(O72="x",O72="S")),O72,IF(P$4=$D72,"x",IF(AND(((P$4-$D72)/VLOOKUP($C72,Opérations[],7,0))=INT(((P$4-$D72)/VLOOKUP($C72,Opérations[],7,0))),$C72&lt;&gt;""),"S",""))),"")</f>
        <v/>
      </c>
      <c r="Q72" s="68" t="str">
        <f ca="1">IFERROR(IF(AND(OR(WEEKDAY(P$4,2)&gt;5,P$4=Congés),OR(P72="x",P72="S")),P72,IF(Q$4=$D72,"x",IF(AND(((Q$4-$D72)/VLOOKUP($C72,Opérations[],7,0))=INT(((Q$4-$D72)/VLOOKUP($C72,Opérations[],7,0))),$C72&lt;&gt;""),"S",""))),"")</f>
        <v/>
      </c>
      <c r="R72" s="68" t="str">
        <f ca="1">IFERROR(IF(AND(OR(WEEKDAY(Q$4,2)&gt;5,Q$4=Congés),OR(Q72="x",Q72="S")),Q72,IF(R$4=$D72,"x",IF(AND(((R$4-$D72)/VLOOKUP($C72,Opérations[],7,0))=INT(((R$4-$D72)/VLOOKUP($C72,Opérations[],7,0))),$C72&lt;&gt;""),"S",""))),"")</f>
        <v/>
      </c>
      <c r="S72" s="68" t="str">
        <f ca="1">IFERROR(IF(AND(OR(WEEKDAY(R$4,2)&gt;5,R$4=Congés),OR(R72="x",R72="S")),R72,IF(S$4=$D72,"x",IF(AND(((S$4-$D72)/VLOOKUP($C72,Opérations[],7,0))=INT(((S$4-$D72)/VLOOKUP($C72,Opérations[],7,0))),$C72&lt;&gt;""),"S",""))),"")</f>
        <v/>
      </c>
      <c r="T72" s="68" t="str">
        <f ca="1">IFERROR(IF(AND(OR(WEEKDAY(S$4,2)&gt;5,S$4=Congés),OR(S72="x",S72="S")),S72,IF(T$4=$D72,"x",IF(AND(((T$4-$D72)/VLOOKUP($C72,Opérations[],7,0))=INT(((T$4-$D72)/VLOOKUP($C72,Opérations[],7,0))),$C72&lt;&gt;""),"S",""))),"")</f>
        <v/>
      </c>
      <c r="U72" s="68" t="str">
        <f ca="1">IFERROR(IF(AND(OR(WEEKDAY(T$4,2)&gt;5,T$4=Congés),OR(T72="x",T72="S")),T72,IF(U$4=$D72,"x",IF(AND(((U$4-$D72)/VLOOKUP($C72,Opérations[],7,0))=INT(((U$4-$D72)/VLOOKUP($C72,Opérations[],7,0))),$C72&lt;&gt;""),"S",""))),"")</f>
        <v/>
      </c>
      <c r="V72" s="68" t="str">
        <f ca="1">IFERROR(IF(AND(OR(WEEKDAY(U$4,2)&gt;5,U$4=Congés),OR(U72="x",U72="S")),U72,IF(V$4=$D72,"x",IF(AND(((V$4-$D72)/VLOOKUP($C72,Opérations[],7,0))=INT(((V$4-$D72)/VLOOKUP($C72,Opérations[],7,0))),$C72&lt;&gt;""),"S",""))),"")</f>
        <v/>
      </c>
      <c r="W72" s="68" t="str">
        <f ca="1">IFERROR(IF(AND(OR(WEEKDAY(V$4,2)&gt;5,V$4=Congés),OR(V72="x",V72="S")),V72,IF(W$4=$D72,"x",IF(AND(((W$4-$D72)/VLOOKUP($C72,Opérations[],7,0))=INT(((W$4-$D72)/VLOOKUP($C72,Opérations[],7,0))),$C72&lt;&gt;""),"S",""))),"")</f>
        <v/>
      </c>
      <c r="X72" s="68" t="str">
        <f ca="1">IFERROR(IF(AND(OR(WEEKDAY(W$4,2)&gt;5,W$4=Congés),OR(W72="x",W72="S")),W72,IF(X$4=$D72,"x",IF(AND(((X$4-$D72)/VLOOKUP($C72,Opérations[],7,0))=INT(((X$4-$D72)/VLOOKUP($C72,Opérations[],7,0))),$C72&lt;&gt;""),"S",""))),"")</f>
        <v/>
      </c>
      <c r="Y72" s="68" t="str">
        <f ca="1">IFERROR(IF(AND(OR(WEEKDAY(X$4,2)&gt;5,X$4=Congés),OR(X72="x",X72="S")),X72,IF(Y$4=$D72,"x",IF(AND(((Y$4-$D72)/VLOOKUP($C72,Opérations[],7,0))=INT(((Y$4-$D72)/VLOOKUP($C72,Opérations[],7,0))),$C72&lt;&gt;""),"S",""))),"")</f>
        <v/>
      </c>
      <c r="Z72" s="68" t="str">
        <f ca="1">IFERROR(IF(AND(OR(WEEKDAY(Y$4,2)&gt;5,Y$4=Congés),OR(Y72="x",Y72="S")),Y72,IF(Z$4=$D72,"x",IF(AND(((Z$4-$D72)/VLOOKUP($C72,Opérations[],7,0))=INT(((Z$4-$D72)/VLOOKUP($C72,Opérations[],7,0))),$C72&lt;&gt;""),"S",""))),"")</f>
        <v/>
      </c>
      <c r="AA72" s="68" t="str">
        <f ca="1">IFERROR(IF(AND(OR(WEEKDAY(Z$4,2)&gt;5,Z$4=Congés),OR(Z72="x",Z72="S")),Z72,IF(AA$4=$D72,"x",IF(AND(((AA$4-$D72)/VLOOKUP($C72,Opérations[],7,0))=INT(((AA$4-$D72)/VLOOKUP($C72,Opérations[],7,0))),$C72&lt;&gt;""),"S",""))),"")</f>
        <v/>
      </c>
      <c r="AB72" s="68" t="str">
        <f ca="1">IFERROR(IF(AND(OR(WEEKDAY(AA$4,2)&gt;5,AA$4=Congés),OR(AA72="x",AA72="S")),AA72,IF(AB$4=$D72,"x",IF(AND(((AB$4-$D72)/VLOOKUP($C72,Opérations[],7,0))=INT(((AB$4-$D72)/VLOOKUP($C72,Opérations[],7,0))),$C72&lt;&gt;""),"S",""))),"")</f>
        <v/>
      </c>
      <c r="AC72" s="68" t="str">
        <f ca="1">IFERROR(IF(AND(OR(WEEKDAY(AB$4,2)&gt;5,AB$4=Congés),OR(AB72="x",AB72="S")),AB72,IF(AC$4=$D72,"x",IF(AND(((AC$4-$D72)/VLOOKUP($C72,Opérations[],7,0))=INT(((AC$4-$D72)/VLOOKUP($C72,Opérations[],7,0))),$C72&lt;&gt;""),"S",""))),"")</f>
        <v/>
      </c>
      <c r="AD72" s="68" t="str">
        <f ca="1">IFERROR(IF(AND(OR(WEEKDAY(AC$4,2)&gt;5,AC$4=Congés),OR(AC72="x",AC72="S")),AC72,IF(AD$4=$D72,"x",IF(AND(((AD$4-$D72)/VLOOKUP($C72,Opérations[],7,0))=INT(((AD$4-$D72)/VLOOKUP($C72,Opérations[],7,0))),$C72&lt;&gt;""),"S",""))),"")</f>
        <v/>
      </c>
      <c r="AE72" s="68" t="str">
        <f ca="1">IFERROR(IF(AND(OR(WEEKDAY(AD$4,2)&gt;5,AD$4=Congés),OR(AD72="x",AD72="S")),AD72,IF(AE$4=$D72,"x",IF(AND(((AE$4-$D72)/VLOOKUP($C72,Opérations[],7,0))=INT(((AE$4-$D72)/VLOOKUP($C72,Opérations[],7,0))),$C72&lt;&gt;""),"S",""))),"")</f>
        <v/>
      </c>
      <c r="AF72" s="68" t="str">
        <f ca="1">IFERROR(IF(AND(OR(WEEKDAY(AE$4,2)&gt;5,AE$4=Congés),OR(AE72="x",AE72="S")),AE72,IF(AF$4=$D72,"x",IF(AND(((AF$4-$D72)/VLOOKUP($C72,Opérations[],7,0))=INT(((AF$4-$D72)/VLOOKUP($C72,Opérations[],7,0))),$C72&lt;&gt;""),"S",""))),"")</f>
        <v/>
      </c>
      <c r="AG72" s="68" t="str">
        <f ca="1">IFERROR(IF(AND(OR(WEEKDAY(AF$4,2)&gt;5,AF$4=Congés),OR(AF72="x",AF72="S")),AF72,IF(AG$4=$D72,"x",IF(AND(((AG$4-$D72)/VLOOKUP($C72,Opérations[],7,0))=INT(((AG$4-$D72)/VLOOKUP($C72,Opérations[],7,0))),$C72&lt;&gt;""),"S",""))),"")</f>
        <v/>
      </c>
      <c r="AH72" s="68" t="str">
        <f ca="1">IFERROR(IF(AND(OR(WEEKDAY(AG$4,2)&gt;5,AG$4=Congés),OR(AG72="x",AG72="S")),AG72,IF(AH$4=$D72,"x",IF(AND(((AH$4-$D72)/VLOOKUP($C72,Opérations[],7,0))=INT(((AH$4-$D72)/VLOOKUP($C72,Opérations[],7,0))),$C72&lt;&gt;""),"S",""))),"")</f>
        <v/>
      </c>
      <c r="AI72" s="68" t="str">
        <f ca="1">IFERROR(IF(AND(OR(WEEKDAY(AH$4,2)&gt;5,AH$4=Congés),OR(AH72="x",AH72="S")),AH72,IF(AI$4=$D72,"x",IF(AND(((AI$4-$D72)/VLOOKUP($C72,Opérations[],7,0))=INT(((AI$4-$D72)/VLOOKUP($C72,Opérations[],7,0))),$C72&lt;&gt;""),"S",""))),"")</f>
        <v/>
      </c>
      <c r="AJ72" s="68" t="str">
        <f ca="1">IFERROR(IF(AND(OR(WEEKDAY(AI$4,2)&gt;5,AI$4=Congés),OR(AI72="x",AI72="S")),AI72,IF(AJ$4=$D72,"x",IF(AND(((AJ$4-$D72)/VLOOKUP($C72,Opérations[],7,0))=INT(((AJ$4-$D72)/VLOOKUP($C72,Opérations[],7,0))),$C72&lt;&gt;""),"S",""))),"")</f>
        <v/>
      </c>
      <c r="AK72" s="68" t="str">
        <f ca="1">IFERROR(IF(AND(OR(WEEKDAY(AJ$4,2)&gt;5,AJ$4=Congés),OR(AJ72="x",AJ72="S")),AJ72,IF(AK$4=$D72,"x",IF(AND(((AK$4-$D72)/VLOOKUP($C72,Opérations[],7,0))=INT(((AK$4-$D72)/VLOOKUP($C72,Opérations[],7,0))),$C72&lt;&gt;""),"S",""))),"")</f>
        <v/>
      </c>
      <c r="AL72" s="68" t="str">
        <f ca="1">IFERROR(IF(AND(OR(WEEKDAY(AK$4,2)&gt;5,AK$4=Congés),OR(AK72="x",AK72="S")),AK72,IF(AL$4=$D72,"x",IF(AND(((AL$4-$D72)/VLOOKUP($C72,Opérations[],7,0))=INT(((AL$4-$D72)/VLOOKUP($C72,Opérations[],7,0))),$C72&lt;&gt;""),"S",""))),"")</f>
        <v/>
      </c>
      <c r="AM72" s="68" t="str">
        <f ca="1">IFERROR(IF(AND(OR(WEEKDAY(AL$4,2)&gt;5,AL$4=Congés),OR(AL72="x",AL72="S")),AL72,IF(AM$4=$D72,"x",IF(AND(((AM$4-$D72)/VLOOKUP($C72,Opérations[],7,0))=INT(((AM$4-$D72)/VLOOKUP($C72,Opérations[],7,0))),$C72&lt;&gt;""),"S",""))),"")</f>
        <v/>
      </c>
      <c r="AN72" s="68" t="str">
        <f ca="1">IFERROR(IF(AND(OR(WEEKDAY(AM$4,2)&gt;5,AM$4=Congés),OR(AM72="x",AM72="S")),AM72,IF(AN$4=$D72,"x",IF(AND(((AN$4-$D72)/VLOOKUP($C72,Opérations[],7,0))=INT(((AN$4-$D72)/VLOOKUP($C72,Opérations[],7,0))),$C72&lt;&gt;""),"S",""))),"")</f>
        <v/>
      </c>
      <c r="AO72" s="68" t="str">
        <f ca="1">IFERROR(IF(AND(OR(WEEKDAY(AN$4,2)&gt;5,AN$4=Congés),OR(AN72="x",AN72="S")),AN72,IF(AO$4=$D72,"x",IF(AND(((AO$4-$D72)/VLOOKUP($C72,Opérations[],7,0))=INT(((AO$4-$D72)/VLOOKUP($C72,Opérations[],7,0))),$C72&lt;&gt;""),"S",""))),"")</f>
        <v/>
      </c>
      <c r="AP72" s="68" t="str">
        <f ca="1">IFERROR(IF(AND(OR(WEEKDAY(AO$4,2)&gt;5,AO$4=Congés),OR(AO72="x",AO72="S")),AO72,IF(AP$4=$D72,"x",IF(AND(((AP$4-$D72)/VLOOKUP($C72,Opérations[],7,0))=INT(((AP$4-$D72)/VLOOKUP($C72,Opérations[],7,0))),$C72&lt;&gt;""),"S",""))),"")</f>
        <v/>
      </c>
      <c r="AQ72" s="68" t="str">
        <f ca="1">IFERROR(IF(AND(OR(WEEKDAY(AP$4,2)&gt;5,AP$4=Congés),OR(AP72="x",AP72="S")),AP72,IF(AQ$4=$D72,"x",IF(AND(((AQ$4-$D72)/VLOOKUP($C72,Opérations[],7,0))=INT(((AQ$4-$D72)/VLOOKUP($C72,Opérations[],7,0))),$C72&lt;&gt;""),"S",""))),"")</f>
        <v/>
      </c>
      <c r="AR72" s="68" t="str">
        <f ca="1">IFERROR(IF(AND(OR(WEEKDAY(AQ$4,2)&gt;5,AQ$4=Congés),OR(AQ72="x",AQ72="S")),AQ72,IF(AR$4=$D72,"x",IF(AND(((AR$4-$D72)/VLOOKUP($C72,Opérations[],7,0))=INT(((AR$4-$D72)/VLOOKUP($C72,Opérations[],7,0))),$C72&lt;&gt;""),"S",""))),"")</f>
        <v/>
      </c>
      <c r="AS72" s="68" t="str">
        <f ca="1">IFERROR(IF(AND(OR(WEEKDAY(AR$4,2)&gt;5,AR$4=Congés),OR(AR72="x",AR72="S")),AR72,IF(AS$4=$D72,"x",IF(AND(((AS$4-$D72)/VLOOKUP($C72,Opérations[],7,0))=INT(((AS$4-$D72)/VLOOKUP($C72,Opérations[],7,0))),$C72&lt;&gt;""),"S",""))),"")</f>
        <v/>
      </c>
      <c r="AT72" s="68" t="str">
        <f ca="1">IFERROR(IF(AND(OR(WEEKDAY(AS$4,2)&gt;5,AS$4=Congés),OR(AS72="x",AS72="S")),AS72,IF(AT$4=$D72,"x",IF(AND(((AT$4-$D72)/VLOOKUP($C72,Opérations[],7,0))=INT(((AT$4-$D72)/VLOOKUP($C72,Opérations[],7,0))),$C72&lt;&gt;""),"S",""))),"")</f>
        <v/>
      </c>
      <c r="AU72" s="68" t="str">
        <f ca="1">IFERROR(IF(AND(OR(WEEKDAY(AT$4,2)&gt;5,AT$4=Congés),OR(AT72="x",AT72="S")),AT72,IF(AU$4=$D72,"x",IF(AND(((AU$4-$D72)/VLOOKUP($C72,Opérations[],7,0))=INT(((AU$4-$D72)/VLOOKUP($C72,Opérations[],7,0))),$C72&lt;&gt;""),"S",""))),"")</f>
        <v/>
      </c>
      <c r="AV72" s="68" t="str">
        <f ca="1">IFERROR(IF(AND(OR(WEEKDAY(AU$4,2)&gt;5,AU$4=Congés),OR(AU72="x",AU72="S")),AU72,IF(AV$4=$D72,"x",IF(AND(((AV$4-$D72)/VLOOKUP($C72,Opérations[],7,0))=INT(((AV$4-$D72)/VLOOKUP($C72,Opérations[],7,0))),$C72&lt;&gt;""),"S",""))),"")</f>
        <v/>
      </c>
      <c r="AW72" s="68" t="str">
        <f ca="1">IFERROR(IF(AND(OR(WEEKDAY(AV$4,2)&gt;5,AV$4=Congés),OR(AV72="x",AV72="S")),AV72,IF(AW$4=$D72,"x",IF(AND(((AW$4-$D72)/VLOOKUP($C72,Opérations[],7,0))=INT(((AW$4-$D72)/VLOOKUP($C72,Opérations[],7,0))),$C72&lt;&gt;""),"S",""))),"")</f>
        <v/>
      </c>
      <c r="AX72" s="68" t="str">
        <f ca="1">IFERROR(IF(AND(OR(WEEKDAY(AW$4,2)&gt;5,AW$4=Congés),OR(AW72="x",AW72="S")),AW72,IF(AX$4=$D72,"x",IF(AND(((AX$4-$D72)/VLOOKUP($C72,Opérations[],7,0))=INT(((AX$4-$D72)/VLOOKUP($C72,Opérations[],7,0))),$C72&lt;&gt;""),"S",""))),"")</f>
        <v/>
      </c>
      <c r="AY72" s="68" t="str">
        <f ca="1">IFERROR(IF(AND(OR(WEEKDAY(AX$4,2)&gt;5,AX$4=Congés),OR(AX72="x",AX72="S")),AX72,IF(AY$4=$D72,"x",IF(AND(((AY$4-$D72)/VLOOKUP($C72,Opérations[],7,0))=INT(((AY$4-$D72)/VLOOKUP($C72,Opérations[],7,0))),$C72&lt;&gt;""),"S",""))),"")</f>
        <v/>
      </c>
      <c r="AZ72" s="68" t="str">
        <f ca="1">IFERROR(IF(AND(OR(WEEKDAY(AY$4,2)&gt;5,AY$4=Congés),OR(AY72="x",AY72="S")),AY72,IF(AZ$4=$D72,"x",IF(AND(((AZ$4-$D72)/VLOOKUP($C72,Opérations[],7,0))=INT(((AZ$4-$D72)/VLOOKUP($C72,Opérations[],7,0))),$C72&lt;&gt;""),"S",""))),"")</f>
        <v/>
      </c>
      <c r="BA72" s="68" t="str">
        <f ca="1">IFERROR(IF(AND(OR(WEEKDAY(AZ$4,2)&gt;5,AZ$4=Congés),OR(AZ72="x",AZ72="S")),AZ72,IF(BA$4=$D72,"x",IF(AND(((BA$4-$D72)/VLOOKUP($C72,Opérations[],7,0))=INT(((BA$4-$D72)/VLOOKUP($C72,Opérations[],7,0))),$C72&lt;&gt;""),"S",""))),"")</f>
        <v/>
      </c>
      <c r="BB72" s="68" t="str">
        <f ca="1">IFERROR(IF(AND(OR(WEEKDAY(BA$4,2)&gt;5,BA$4=Congés),OR(BA72="x",BA72="S")),BA72,IF(BB$4=$D72,"x",IF(AND(((BB$4-$D72)/VLOOKUP($C72,Opérations[],7,0))=INT(((BB$4-$D72)/VLOOKUP($C72,Opérations[],7,0))),$C72&lt;&gt;""),"S",""))),"")</f>
        <v/>
      </c>
      <c r="BC72" s="68" t="str">
        <f ca="1">IFERROR(IF(AND(OR(WEEKDAY(BB$4,2)&gt;5,BB$4=Congés),OR(BB72="x",BB72="S")),BB72,IF(BC$4=$D72,"x",IF(AND(((BC$4-$D72)/VLOOKUP($C72,Opérations[],7,0))=INT(((BC$4-$D72)/VLOOKUP($C72,Opérations[],7,0))),$C72&lt;&gt;""),"S",""))),"")</f>
        <v/>
      </c>
      <c r="BD72" s="68" t="str">
        <f ca="1">IFERROR(IF(AND(OR(WEEKDAY(BC$4,2)&gt;5,BC$4=Congés),OR(BC72="x",BC72="S")),BC72,IF(BD$4=$D72,"x",IF(AND(((BD$4-$D72)/VLOOKUP($C72,Opérations[],7,0))=INT(((BD$4-$D72)/VLOOKUP($C72,Opérations[],7,0))),$C72&lt;&gt;""),"S",""))),"")</f>
        <v/>
      </c>
    </row>
    <row r="73" spans="3:56" x14ac:dyDescent="0.25">
      <c r="C73" s="59" t="s">
        <v>78</v>
      </c>
      <c r="D73" s="33">
        <f>IF(ISBLANK(C73),"",VLOOKUP(C73,Opérations[],2,0))</f>
        <v>0</v>
      </c>
      <c r="F73" s="33"/>
      <c r="G73" s="68" t="str">
        <f ca="1">IFERROR(IF(AND(OR(WEEKDAY(F$4,2)&gt;5,F$4=Congés),OR(F73="x",F73="S")),F73,IF(G$4=$D73,"x",IF(AND(((G$4-$D73)/VLOOKUP($C73,Opérations[],7,0))=INT(((G$4-$D73)/VLOOKUP($C73,Opérations[],7,0))),$C73&lt;&gt;""),"S",""))),"")</f>
        <v/>
      </c>
      <c r="H73" s="68" t="str">
        <f ca="1">IFERROR(IF(AND(OR(WEEKDAY(G$4,2)&gt;5,G$4=Congés),OR(G73="x",G73="S")),G73,IF(H$4=$D73,"x",IF(AND(((H$4-$D73)/VLOOKUP($C73,Opérations[],7,0))=INT(((H$4-$D73)/VLOOKUP($C73,Opérations[],7,0))),$C73&lt;&gt;""),"S",""))),"")</f>
        <v/>
      </c>
      <c r="I73" s="68" t="str">
        <f ca="1">IFERROR(IF(AND(OR(WEEKDAY(H$4,2)&gt;5,H$4=Congés),OR(H73="x",H73="S")),H73,IF(I$4=$D73,"x",IF(AND(((I$4-$D73)/VLOOKUP($C73,Opérations[],7,0))=INT(((I$4-$D73)/VLOOKUP($C73,Opérations[],7,0))),$C73&lt;&gt;""),"S",""))),"")</f>
        <v/>
      </c>
      <c r="J73" s="68" t="str">
        <f ca="1">IFERROR(IF(AND(OR(WEEKDAY(I$4,2)&gt;5,I$4=Congés),OR(I73="x",I73="S")),I73,IF(J$4=$D73,"x",IF(AND(((J$4-$D73)/VLOOKUP($C73,Opérations[],7,0))=INT(((J$4-$D73)/VLOOKUP($C73,Opérations[],7,0))),$C73&lt;&gt;""),"S",""))),"")</f>
        <v/>
      </c>
      <c r="K73" s="68" t="str">
        <f ca="1">IFERROR(IF(AND(OR(WEEKDAY(J$4,2)&gt;5,J$4=Congés),OR(J73="x",J73="S")),J73,IF(K$4=$D73,"x",IF(AND(((K$4-$D73)/VLOOKUP($C73,Opérations[],7,0))=INT(((K$4-$D73)/VLOOKUP($C73,Opérations[],7,0))),$C73&lt;&gt;""),"S",""))),"")</f>
        <v/>
      </c>
      <c r="L73" s="68" t="str">
        <f ca="1">IFERROR(IF(AND(OR(WEEKDAY(K$4,2)&gt;5,K$4=Congés),OR(K73="x",K73="S")),K73,IF(L$4=$D73,"x",IF(AND(((L$4-$D73)/VLOOKUP($C73,Opérations[],7,0))=INT(((L$4-$D73)/VLOOKUP($C73,Opérations[],7,0))),$C73&lt;&gt;""),"S",""))),"")</f>
        <v/>
      </c>
      <c r="M73" s="68" t="str">
        <f ca="1">IFERROR(IF(AND(OR(WEEKDAY(L$4,2)&gt;5,L$4=Congés),OR(L73="x",L73="S")),L73,IF(M$4=$D73,"x",IF(AND(((M$4-$D73)/VLOOKUP($C73,Opérations[],7,0))=INT(((M$4-$D73)/VLOOKUP($C73,Opérations[],7,0))),$C73&lt;&gt;""),"S",""))),"")</f>
        <v/>
      </c>
      <c r="N73" s="68" t="str">
        <f ca="1">IFERROR(IF(AND(OR(WEEKDAY(M$4,2)&gt;5,M$4=Congés),OR(M73="x",M73="S")),M73,IF(N$4=$D73,"x",IF(AND(((N$4-$D73)/VLOOKUP($C73,Opérations[],7,0))=INT(((N$4-$D73)/VLOOKUP($C73,Opérations[],7,0))),$C73&lt;&gt;""),"S",""))),"")</f>
        <v/>
      </c>
      <c r="O73" s="68" t="str">
        <f ca="1">IFERROR(IF(AND(OR(WEEKDAY(N$4,2)&gt;5,N$4=Congés),OR(N73="x",N73="S")),N73,IF(O$4=$D73,"x",IF(AND(((O$4-$D73)/VLOOKUP($C73,Opérations[],7,0))=INT(((O$4-$D73)/VLOOKUP($C73,Opérations[],7,0))),$C73&lt;&gt;""),"S",""))),"")</f>
        <v/>
      </c>
      <c r="P73" s="68" t="str">
        <f ca="1">IFERROR(IF(AND(OR(WEEKDAY(O$4,2)&gt;5,O$4=Congés),OR(O73="x",O73="S")),O73,IF(P$4=$D73,"x",IF(AND(((P$4-$D73)/VLOOKUP($C73,Opérations[],7,0))=INT(((P$4-$D73)/VLOOKUP($C73,Opérations[],7,0))),$C73&lt;&gt;""),"S",""))),"")</f>
        <v/>
      </c>
      <c r="Q73" s="68" t="str">
        <f ca="1">IFERROR(IF(AND(OR(WEEKDAY(P$4,2)&gt;5,P$4=Congés),OR(P73="x",P73="S")),P73,IF(Q$4=$D73,"x",IF(AND(((Q$4-$D73)/VLOOKUP($C73,Opérations[],7,0))=INT(((Q$4-$D73)/VLOOKUP($C73,Opérations[],7,0))),$C73&lt;&gt;""),"S",""))),"")</f>
        <v/>
      </c>
      <c r="R73" s="68" t="str">
        <f ca="1">IFERROR(IF(AND(OR(WEEKDAY(Q$4,2)&gt;5,Q$4=Congés),OR(Q73="x",Q73="S")),Q73,IF(R$4=$D73,"x",IF(AND(((R$4-$D73)/VLOOKUP($C73,Opérations[],7,0))=INT(((R$4-$D73)/VLOOKUP($C73,Opérations[],7,0))),$C73&lt;&gt;""),"S",""))),"")</f>
        <v/>
      </c>
      <c r="S73" s="68" t="str">
        <f ca="1">IFERROR(IF(AND(OR(WEEKDAY(R$4,2)&gt;5,R$4=Congés),OR(R73="x",R73="S")),R73,IF(S$4=$D73,"x",IF(AND(((S$4-$D73)/VLOOKUP($C73,Opérations[],7,0))=INT(((S$4-$D73)/VLOOKUP($C73,Opérations[],7,0))),$C73&lt;&gt;""),"S",""))),"")</f>
        <v/>
      </c>
      <c r="T73" s="68" t="str">
        <f ca="1">IFERROR(IF(AND(OR(WEEKDAY(S$4,2)&gt;5,S$4=Congés),OR(S73="x",S73="S")),S73,IF(T$4=$D73,"x",IF(AND(((T$4-$D73)/VLOOKUP($C73,Opérations[],7,0))=INT(((T$4-$D73)/VLOOKUP($C73,Opérations[],7,0))),$C73&lt;&gt;""),"S",""))),"")</f>
        <v/>
      </c>
      <c r="U73" s="68" t="str">
        <f ca="1">IFERROR(IF(AND(OR(WEEKDAY(T$4,2)&gt;5,T$4=Congés),OR(T73="x",T73="S")),T73,IF(U$4=$D73,"x",IF(AND(((U$4-$D73)/VLOOKUP($C73,Opérations[],7,0))=INT(((U$4-$D73)/VLOOKUP($C73,Opérations[],7,0))),$C73&lt;&gt;""),"S",""))),"")</f>
        <v/>
      </c>
      <c r="V73" s="68" t="str">
        <f ca="1">IFERROR(IF(AND(OR(WEEKDAY(U$4,2)&gt;5,U$4=Congés),OR(U73="x",U73="S")),U73,IF(V$4=$D73,"x",IF(AND(((V$4-$D73)/VLOOKUP($C73,Opérations[],7,0))=INT(((V$4-$D73)/VLOOKUP($C73,Opérations[],7,0))),$C73&lt;&gt;""),"S",""))),"")</f>
        <v/>
      </c>
      <c r="W73" s="68" t="str">
        <f ca="1">IFERROR(IF(AND(OR(WEEKDAY(V$4,2)&gt;5,V$4=Congés),OR(V73="x",V73="S")),V73,IF(W$4=$D73,"x",IF(AND(((W$4-$D73)/VLOOKUP($C73,Opérations[],7,0))=INT(((W$4-$D73)/VLOOKUP($C73,Opérations[],7,0))),$C73&lt;&gt;""),"S",""))),"")</f>
        <v/>
      </c>
      <c r="X73" s="68" t="str">
        <f ca="1">IFERROR(IF(AND(OR(WEEKDAY(W$4,2)&gt;5,W$4=Congés),OR(W73="x",W73="S")),W73,IF(X$4=$D73,"x",IF(AND(((X$4-$D73)/VLOOKUP($C73,Opérations[],7,0))=INT(((X$4-$D73)/VLOOKUP($C73,Opérations[],7,0))),$C73&lt;&gt;""),"S",""))),"")</f>
        <v/>
      </c>
      <c r="Y73" s="68" t="str">
        <f ca="1">IFERROR(IF(AND(OR(WEEKDAY(X$4,2)&gt;5,X$4=Congés),OR(X73="x",X73="S")),X73,IF(Y$4=$D73,"x",IF(AND(((Y$4-$D73)/VLOOKUP($C73,Opérations[],7,0))=INT(((Y$4-$D73)/VLOOKUP($C73,Opérations[],7,0))),$C73&lt;&gt;""),"S",""))),"")</f>
        <v/>
      </c>
      <c r="Z73" s="68" t="str">
        <f ca="1">IFERROR(IF(AND(OR(WEEKDAY(Y$4,2)&gt;5,Y$4=Congés),OR(Y73="x",Y73="S")),Y73,IF(Z$4=$D73,"x",IF(AND(((Z$4-$D73)/VLOOKUP($C73,Opérations[],7,0))=INT(((Z$4-$D73)/VLOOKUP($C73,Opérations[],7,0))),$C73&lt;&gt;""),"S",""))),"")</f>
        <v/>
      </c>
      <c r="AA73" s="68" t="str">
        <f ca="1">IFERROR(IF(AND(OR(WEEKDAY(Z$4,2)&gt;5,Z$4=Congés),OR(Z73="x",Z73="S")),Z73,IF(AA$4=$D73,"x",IF(AND(((AA$4-$D73)/VLOOKUP($C73,Opérations[],7,0))=INT(((AA$4-$D73)/VLOOKUP($C73,Opérations[],7,0))),$C73&lt;&gt;""),"S",""))),"")</f>
        <v/>
      </c>
      <c r="AB73" s="68" t="str">
        <f ca="1">IFERROR(IF(AND(OR(WEEKDAY(AA$4,2)&gt;5,AA$4=Congés),OR(AA73="x",AA73="S")),AA73,IF(AB$4=$D73,"x",IF(AND(((AB$4-$D73)/VLOOKUP($C73,Opérations[],7,0))=INT(((AB$4-$D73)/VLOOKUP($C73,Opérations[],7,0))),$C73&lt;&gt;""),"S",""))),"")</f>
        <v/>
      </c>
      <c r="AC73" s="68" t="str">
        <f ca="1">IFERROR(IF(AND(OR(WEEKDAY(AB$4,2)&gt;5,AB$4=Congés),OR(AB73="x",AB73="S")),AB73,IF(AC$4=$D73,"x",IF(AND(((AC$4-$D73)/VLOOKUP($C73,Opérations[],7,0))=INT(((AC$4-$D73)/VLOOKUP($C73,Opérations[],7,0))),$C73&lt;&gt;""),"S",""))),"")</f>
        <v/>
      </c>
      <c r="AD73" s="68" t="str">
        <f ca="1">IFERROR(IF(AND(OR(WEEKDAY(AC$4,2)&gt;5,AC$4=Congés),OR(AC73="x",AC73="S")),AC73,IF(AD$4=$D73,"x",IF(AND(((AD$4-$D73)/VLOOKUP($C73,Opérations[],7,0))=INT(((AD$4-$D73)/VLOOKUP($C73,Opérations[],7,0))),$C73&lt;&gt;""),"S",""))),"")</f>
        <v/>
      </c>
      <c r="AE73" s="68" t="str">
        <f ca="1">IFERROR(IF(AND(OR(WEEKDAY(AD$4,2)&gt;5,AD$4=Congés),OR(AD73="x",AD73="S")),AD73,IF(AE$4=$D73,"x",IF(AND(((AE$4-$D73)/VLOOKUP($C73,Opérations[],7,0))=INT(((AE$4-$D73)/VLOOKUP($C73,Opérations[],7,0))),$C73&lt;&gt;""),"S",""))),"")</f>
        <v/>
      </c>
      <c r="AF73" s="68" t="str">
        <f ca="1">IFERROR(IF(AND(OR(WEEKDAY(AE$4,2)&gt;5,AE$4=Congés),OR(AE73="x",AE73="S")),AE73,IF(AF$4=$D73,"x",IF(AND(((AF$4-$D73)/VLOOKUP($C73,Opérations[],7,0))=INT(((AF$4-$D73)/VLOOKUP($C73,Opérations[],7,0))),$C73&lt;&gt;""),"S",""))),"")</f>
        <v/>
      </c>
      <c r="AG73" s="68" t="str">
        <f ca="1">IFERROR(IF(AND(OR(WEEKDAY(AF$4,2)&gt;5,AF$4=Congés),OR(AF73="x",AF73="S")),AF73,IF(AG$4=$D73,"x",IF(AND(((AG$4-$D73)/VLOOKUP($C73,Opérations[],7,0))=INT(((AG$4-$D73)/VLOOKUP($C73,Opérations[],7,0))),$C73&lt;&gt;""),"S",""))),"")</f>
        <v/>
      </c>
      <c r="AH73" s="68" t="str">
        <f ca="1">IFERROR(IF(AND(OR(WEEKDAY(AG$4,2)&gt;5,AG$4=Congés),OR(AG73="x",AG73="S")),AG73,IF(AH$4=$D73,"x",IF(AND(((AH$4-$D73)/VLOOKUP($C73,Opérations[],7,0))=INT(((AH$4-$D73)/VLOOKUP($C73,Opérations[],7,0))),$C73&lt;&gt;""),"S",""))),"")</f>
        <v/>
      </c>
      <c r="AI73" s="68" t="str">
        <f ca="1">IFERROR(IF(AND(OR(WEEKDAY(AH$4,2)&gt;5,AH$4=Congés),OR(AH73="x",AH73="S")),AH73,IF(AI$4=$D73,"x",IF(AND(((AI$4-$D73)/VLOOKUP($C73,Opérations[],7,0))=INT(((AI$4-$D73)/VLOOKUP($C73,Opérations[],7,0))),$C73&lt;&gt;""),"S",""))),"")</f>
        <v/>
      </c>
      <c r="AJ73" s="68" t="str">
        <f ca="1">IFERROR(IF(AND(OR(WEEKDAY(AI$4,2)&gt;5,AI$4=Congés),OR(AI73="x",AI73="S")),AI73,IF(AJ$4=$D73,"x",IF(AND(((AJ$4-$D73)/VLOOKUP($C73,Opérations[],7,0))=INT(((AJ$4-$D73)/VLOOKUP($C73,Opérations[],7,0))),$C73&lt;&gt;""),"S",""))),"")</f>
        <v/>
      </c>
      <c r="AK73" s="68" t="str">
        <f ca="1">IFERROR(IF(AND(OR(WEEKDAY(AJ$4,2)&gt;5,AJ$4=Congés),OR(AJ73="x",AJ73="S")),AJ73,IF(AK$4=$D73,"x",IF(AND(((AK$4-$D73)/VLOOKUP($C73,Opérations[],7,0))=INT(((AK$4-$D73)/VLOOKUP($C73,Opérations[],7,0))),$C73&lt;&gt;""),"S",""))),"")</f>
        <v/>
      </c>
      <c r="AL73" s="68" t="str">
        <f ca="1">IFERROR(IF(AND(OR(WEEKDAY(AK$4,2)&gt;5,AK$4=Congés),OR(AK73="x",AK73="S")),AK73,IF(AL$4=$D73,"x",IF(AND(((AL$4-$D73)/VLOOKUP($C73,Opérations[],7,0))=INT(((AL$4-$D73)/VLOOKUP($C73,Opérations[],7,0))),$C73&lt;&gt;""),"S",""))),"")</f>
        <v/>
      </c>
      <c r="AM73" s="68" t="str">
        <f ca="1">IFERROR(IF(AND(OR(WEEKDAY(AL$4,2)&gt;5,AL$4=Congés),OR(AL73="x",AL73="S")),AL73,IF(AM$4=$D73,"x",IF(AND(((AM$4-$D73)/VLOOKUP($C73,Opérations[],7,0))=INT(((AM$4-$D73)/VLOOKUP($C73,Opérations[],7,0))),$C73&lt;&gt;""),"S",""))),"")</f>
        <v/>
      </c>
      <c r="AN73" s="68" t="str">
        <f ca="1">IFERROR(IF(AND(OR(WEEKDAY(AM$4,2)&gt;5,AM$4=Congés),OR(AM73="x",AM73="S")),AM73,IF(AN$4=$D73,"x",IF(AND(((AN$4-$D73)/VLOOKUP($C73,Opérations[],7,0))=INT(((AN$4-$D73)/VLOOKUP($C73,Opérations[],7,0))),$C73&lt;&gt;""),"S",""))),"")</f>
        <v/>
      </c>
      <c r="AO73" s="68" t="str">
        <f ca="1">IFERROR(IF(AND(OR(WEEKDAY(AN$4,2)&gt;5,AN$4=Congés),OR(AN73="x",AN73="S")),AN73,IF(AO$4=$D73,"x",IF(AND(((AO$4-$D73)/VLOOKUP($C73,Opérations[],7,0))=INT(((AO$4-$D73)/VLOOKUP($C73,Opérations[],7,0))),$C73&lt;&gt;""),"S",""))),"")</f>
        <v/>
      </c>
      <c r="AP73" s="68" t="str">
        <f ca="1">IFERROR(IF(AND(OR(WEEKDAY(AO$4,2)&gt;5,AO$4=Congés),OR(AO73="x",AO73="S")),AO73,IF(AP$4=$D73,"x",IF(AND(((AP$4-$D73)/VLOOKUP($C73,Opérations[],7,0))=INT(((AP$4-$D73)/VLOOKUP($C73,Opérations[],7,0))),$C73&lt;&gt;""),"S",""))),"")</f>
        <v/>
      </c>
      <c r="AQ73" s="68" t="str">
        <f ca="1">IFERROR(IF(AND(OR(WEEKDAY(AP$4,2)&gt;5,AP$4=Congés),OR(AP73="x",AP73="S")),AP73,IF(AQ$4=$D73,"x",IF(AND(((AQ$4-$D73)/VLOOKUP($C73,Opérations[],7,0))=INT(((AQ$4-$D73)/VLOOKUP($C73,Opérations[],7,0))),$C73&lt;&gt;""),"S",""))),"")</f>
        <v/>
      </c>
      <c r="AR73" s="68" t="str">
        <f ca="1">IFERROR(IF(AND(OR(WEEKDAY(AQ$4,2)&gt;5,AQ$4=Congés),OR(AQ73="x",AQ73="S")),AQ73,IF(AR$4=$D73,"x",IF(AND(((AR$4-$D73)/VLOOKUP($C73,Opérations[],7,0))=INT(((AR$4-$D73)/VLOOKUP($C73,Opérations[],7,0))),$C73&lt;&gt;""),"S",""))),"")</f>
        <v/>
      </c>
      <c r="AS73" s="68" t="str">
        <f ca="1">IFERROR(IF(AND(OR(WEEKDAY(AR$4,2)&gt;5,AR$4=Congés),OR(AR73="x",AR73="S")),AR73,IF(AS$4=$D73,"x",IF(AND(((AS$4-$D73)/VLOOKUP($C73,Opérations[],7,0))=INT(((AS$4-$D73)/VLOOKUP($C73,Opérations[],7,0))),$C73&lt;&gt;""),"S",""))),"")</f>
        <v/>
      </c>
      <c r="AT73" s="68" t="str">
        <f ca="1">IFERROR(IF(AND(OR(WEEKDAY(AS$4,2)&gt;5,AS$4=Congés),OR(AS73="x",AS73="S")),AS73,IF(AT$4=$D73,"x",IF(AND(((AT$4-$D73)/VLOOKUP($C73,Opérations[],7,0))=INT(((AT$4-$D73)/VLOOKUP($C73,Opérations[],7,0))),$C73&lt;&gt;""),"S",""))),"")</f>
        <v/>
      </c>
      <c r="AU73" s="68" t="str">
        <f ca="1">IFERROR(IF(AND(OR(WEEKDAY(AT$4,2)&gt;5,AT$4=Congés),OR(AT73="x",AT73="S")),AT73,IF(AU$4=$D73,"x",IF(AND(((AU$4-$D73)/VLOOKUP($C73,Opérations[],7,0))=INT(((AU$4-$D73)/VLOOKUP($C73,Opérations[],7,0))),$C73&lt;&gt;""),"S",""))),"")</f>
        <v/>
      </c>
      <c r="AV73" s="68" t="str">
        <f ca="1">IFERROR(IF(AND(OR(WEEKDAY(AU$4,2)&gt;5,AU$4=Congés),OR(AU73="x",AU73="S")),AU73,IF(AV$4=$D73,"x",IF(AND(((AV$4-$D73)/VLOOKUP($C73,Opérations[],7,0))=INT(((AV$4-$D73)/VLOOKUP($C73,Opérations[],7,0))),$C73&lt;&gt;""),"S",""))),"")</f>
        <v/>
      </c>
      <c r="AW73" s="68" t="str">
        <f ca="1">IFERROR(IF(AND(OR(WEEKDAY(AV$4,2)&gt;5,AV$4=Congés),OR(AV73="x",AV73="S")),AV73,IF(AW$4=$D73,"x",IF(AND(((AW$4-$D73)/VLOOKUP($C73,Opérations[],7,0))=INT(((AW$4-$D73)/VLOOKUP($C73,Opérations[],7,0))),$C73&lt;&gt;""),"S",""))),"")</f>
        <v/>
      </c>
      <c r="AX73" s="68" t="str">
        <f ca="1">IFERROR(IF(AND(OR(WEEKDAY(AW$4,2)&gt;5,AW$4=Congés),OR(AW73="x",AW73="S")),AW73,IF(AX$4=$D73,"x",IF(AND(((AX$4-$D73)/VLOOKUP($C73,Opérations[],7,0))=INT(((AX$4-$D73)/VLOOKUP($C73,Opérations[],7,0))),$C73&lt;&gt;""),"S",""))),"")</f>
        <v/>
      </c>
      <c r="AY73" s="68" t="str">
        <f ca="1">IFERROR(IF(AND(OR(WEEKDAY(AX$4,2)&gt;5,AX$4=Congés),OR(AX73="x",AX73="S")),AX73,IF(AY$4=$D73,"x",IF(AND(((AY$4-$D73)/VLOOKUP($C73,Opérations[],7,0))=INT(((AY$4-$D73)/VLOOKUP($C73,Opérations[],7,0))),$C73&lt;&gt;""),"S",""))),"")</f>
        <v/>
      </c>
      <c r="AZ73" s="68" t="str">
        <f ca="1">IFERROR(IF(AND(OR(WEEKDAY(AY$4,2)&gt;5,AY$4=Congés),OR(AY73="x",AY73="S")),AY73,IF(AZ$4=$D73,"x",IF(AND(((AZ$4-$D73)/VLOOKUP($C73,Opérations[],7,0))=INT(((AZ$4-$D73)/VLOOKUP($C73,Opérations[],7,0))),$C73&lt;&gt;""),"S",""))),"")</f>
        <v/>
      </c>
      <c r="BA73" s="68" t="str">
        <f ca="1">IFERROR(IF(AND(OR(WEEKDAY(AZ$4,2)&gt;5,AZ$4=Congés),OR(AZ73="x",AZ73="S")),AZ73,IF(BA$4=$D73,"x",IF(AND(((BA$4-$D73)/VLOOKUP($C73,Opérations[],7,0))=INT(((BA$4-$D73)/VLOOKUP($C73,Opérations[],7,0))),$C73&lt;&gt;""),"S",""))),"")</f>
        <v/>
      </c>
      <c r="BB73" s="68" t="str">
        <f ca="1">IFERROR(IF(AND(OR(WEEKDAY(BA$4,2)&gt;5,BA$4=Congés),OR(BA73="x",BA73="S")),BA73,IF(BB$4=$D73,"x",IF(AND(((BB$4-$D73)/VLOOKUP($C73,Opérations[],7,0))=INT(((BB$4-$D73)/VLOOKUP($C73,Opérations[],7,0))),$C73&lt;&gt;""),"S",""))),"")</f>
        <v/>
      </c>
      <c r="BC73" s="68" t="str">
        <f ca="1">IFERROR(IF(AND(OR(WEEKDAY(BB$4,2)&gt;5,BB$4=Congés),OR(BB73="x",BB73="S")),BB73,IF(BC$4=$D73,"x",IF(AND(((BC$4-$D73)/VLOOKUP($C73,Opérations[],7,0))=INT(((BC$4-$D73)/VLOOKUP($C73,Opérations[],7,0))),$C73&lt;&gt;""),"S",""))),"")</f>
        <v/>
      </c>
      <c r="BD73" s="68" t="str">
        <f ca="1">IFERROR(IF(AND(OR(WEEKDAY(BC$4,2)&gt;5,BC$4=Congés),OR(BC73="x",BC73="S")),BC73,IF(BD$4=$D73,"x",IF(AND(((BD$4-$D73)/VLOOKUP($C73,Opérations[],7,0))=INT(((BD$4-$D73)/VLOOKUP($C73,Opérations[],7,0))),$C73&lt;&gt;""),"S",""))),"")</f>
        <v/>
      </c>
    </row>
    <row r="74" spans="3:56" x14ac:dyDescent="0.25">
      <c r="C74" s="27" t="s">
        <v>72</v>
      </c>
      <c r="D74" s="33">
        <f>IF(ISBLANK(C74),"",VLOOKUP(C74,Opérations[],2,0))</f>
        <v>0</v>
      </c>
      <c r="F74" s="33"/>
      <c r="G74" s="68" t="str">
        <f ca="1">IFERROR(IF(AND(OR(WEEKDAY(F$4,2)&gt;5,F$4=Congés),OR(F74="x",F74="S")),F74,IF(G$4=$D74,"x",IF(AND(((G$4-$D74)/VLOOKUP($C74,Opérations[],7,0))=INT(((G$4-$D74)/VLOOKUP($C74,Opérations[],7,0))),$C74&lt;&gt;""),"S",""))),"")</f>
        <v/>
      </c>
      <c r="H74" s="68" t="str">
        <f ca="1">IFERROR(IF(AND(OR(WEEKDAY(G$4,2)&gt;5,G$4=Congés),OR(G74="x",G74="S")),G74,IF(H$4=$D74,"x",IF(AND(((H$4-$D74)/VLOOKUP($C74,Opérations[],7,0))=INT(((H$4-$D74)/VLOOKUP($C74,Opérations[],7,0))),$C74&lt;&gt;""),"S",""))),"")</f>
        <v/>
      </c>
      <c r="I74" s="68" t="str">
        <f ca="1">IFERROR(IF(AND(OR(WEEKDAY(H$4,2)&gt;5,H$4=Congés),OR(H74="x",H74="S")),H74,IF(I$4=$D74,"x",IF(AND(((I$4-$D74)/VLOOKUP($C74,Opérations[],7,0))=INT(((I$4-$D74)/VLOOKUP($C74,Opérations[],7,0))),$C74&lt;&gt;""),"S",""))),"")</f>
        <v/>
      </c>
      <c r="J74" s="68" t="str">
        <f ca="1">IFERROR(IF(AND(OR(WEEKDAY(I$4,2)&gt;5,I$4=Congés),OR(I74="x",I74="S")),I74,IF(J$4=$D74,"x",IF(AND(((J$4-$D74)/VLOOKUP($C74,Opérations[],7,0))=INT(((J$4-$D74)/VLOOKUP($C74,Opérations[],7,0))),$C74&lt;&gt;""),"S",""))),"")</f>
        <v/>
      </c>
      <c r="K74" s="68" t="str">
        <f ca="1">IFERROR(IF(AND(OR(WEEKDAY(J$4,2)&gt;5,J$4=Congés),OR(J74="x",J74="S")),J74,IF(K$4=$D74,"x",IF(AND(((K$4-$D74)/VLOOKUP($C74,Opérations[],7,0))=INT(((K$4-$D74)/VLOOKUP($C74,Opérations[],7,0))),$C74&lt;&gt;""),"S",""))),"")</f>
        <v/>
      </c>
      <c r="L74" s="68" t="str">
        <f ca="1">IFERROR(IF(AND(OR(WEEKDAY(K$4,2)&gt;5,K$4=Congés),OR(K74="x",K74="S")),K74,IF(L$4=$D74,"x",IF(AND(((L$4-$D74)/VLOOKUP($C74,Opérations[],7,0))=INT(((L$4-$D74)/VLOOKUP($C74,Opérations[],7,0))),$C74&lt;&gt;""),"S",""))),"")</f>
        <v/>
      </c>
      <c r="M74" s="68" t="str">
        <f ca="1">IFERROR(IF(AND(OR(WEEKDAY(L$4,2)&gt;5,L$4=Congés),OR(L74="x",L74="S")),L74,IF(M$4=$D74,"x",IF(AND(((M$4-$D74)/VLOOKUP($C74,Opérations[],7,0))=INT(((M$4-$D74)/VLOOKUP($C74,Opérations[],7,0))),$C74&lt;&gt;""),"S",""))),"")</f>
        <v/>
      </c>
      <c r="N74" s="68" t="str">
        <f ca="1">IFERROR(IF(AND(OR(WEEKDAY(M$4,2)&gt;5,M$4=Congés),OR(M74="x",M74="S")),M74,IF(N$4=$D74,"x",IF(AND(((N$4-$D74)/VLOOKUP($C74,Opérations[],7,0))=INT(((N$4-$D74)/VLOOKUP($C74,Opérations[],7,0))),$C74&lt;&gt;""),"S",""))),"")</f>
        <v/>
      </c>
      <c r="O74" s="68" t="str">
        <f ca="1">IFERROR(IF(AND(OR(WEEKDAY(N$4,2)&gt;5,N$4=Congés),OR(N74="x",N74="S")),N74,IF(O$4=$D74,"x",IF(AND(((O$4-$D74)/VLOOKUP($C74,Opérations[],7,0))=INT(((O$4-$D74)/VLOOKUP($C74,Opérations[],7,0))),$C74&lt;&gt;""),"S",""))),"")</f>
        <v/>
      </c>
      <c r="P74" s="68" t="str">
        <f ca="1">IFERROR(IF(AND(OR(WEEKDAY(O$4,2)&gt;5,O$4=Congés),OR(O74="x",O74="S")),O74,IF(P$4=$D74,"x",IF(AND(((P$4-$D74)/VLOOKUP($C74,Opérations[],7,0))=INT(((P$4-$D74)/VLOOKUP($C74,Opérations[],7,0))),$C74&lt;&gt;""),"S",""))),"")</f>
        <v/>
      </c>
      <c r="Q74" s="68" t="str">
        <f ca="1">IFERROR(IF(AND(OR(WEEKDAY(P$4,2)&gt;5,P$4=Congés),OR(P74="x",P74="S")),P74,IF(Q$4=$D74,"x",IF(AND(((Q$4-$D74)/VLOOKUP($C74,Opérations[],7,0))=INT(((Q$4-$D74)/VLOOKUP($C74,Opérations[],7,0))),$C74&lt;&gt;""),"S",""))),"")</f>
        <v/>
      </c>
      <c r="R74" s="68" t="str">
        <f ca="1">IFERROR(IF(AND(OR(WEEKDAY(Q$4,2)&gt;5,Q$4=Congés),OR(Q74="x",Q74="S")),Q74,IF(R$4=$D74,"x",IF(AND(((R$4-$D74)/VLOOKUP($C74,Opérations[],7,0))=INT(((R$4-$D74)/VLOOKUP($C74,Opérations[],7,0))),$C74&lt;&gt;""),"S",""))),"")</f>
        <v/>
      </c>
      <c r="S74" s="68" t="str">
        <f ca="1">IFERROR(IF(AND(OR(WEEKDAY(R$4,2)&gt;5,R$4=Congés),OR(R74="x",R74="S")),R74,IF(S$4=$D74,"x",IF(AND(((S$4-$D74)/VLOOKUP($C74,Opérations[],7,0))=INT(((S$4-$D74)/VLOOKUP($C74,Opérations[],7,0))),$C74&lt;&gt;""),"S",""))),"")</f>
        <v/>
      </c>
      <c r="T74" s="68" t="str">
        <f ca="1">IFERROR(IF(AND(OR(WEEKDAY(S$4,2)&gt;5,S$4=Congés),OR(S74="x",S74="S")),S74,IF(T$4=$D74,"x",IF(AND(((T$4-$D74)/VLOOKUP($C74,Opérations[],7,0))=INT(((T$4-$D74)/VLOOKUP($C74,Opérations[],7,0))),$C74&lt;&gt;""),"S",""))),"")</f>
        <v/>
      </c>
      <c r="U74" s="68" t="str">
        <f ca="1">IFERROR(IF(AND(OR(WEEKDAY(T$4,2)&gt;5,T$4=Congés),OR(T74="x",T74="S")),T74,IF(U$4=$D74,"x",IF(AND(((U$4-$D74)/VLOOKUP($C74,Opérations[],7,0))=INT(((U$4-$D74)/VLOOKUP($C74,Opérations[],7,0))),$C74&lt;&gt;""),"S",""))),"")</f>
        <v/>
      </c>
      <c r="V74" s="68" t="str">
        <f ca="1">IFERROR(IF(AND(OR(WEEKDAY(U$4,2)&gt;5,U$4=Congés),OR(U74="x",U74="S")),U74,IF(V$4=$D74,"x",IF(AND(((V$4-$D74)/VLOOKUP($C74,Opérations[],7,0))=INT(((V$4-$D74)/VLOOKUP($C74,Opérations[],7,0))),$C74&lt;&gt;""),"S",""))),"")</f>
        <v/>
      </c>
      <c r="W74" s="68" t="str">
        <f ca="1">IFERROR(IF(AND(OR(WEEKDAY(V$4,2)&gt;5,V$4=Congés),OR(V74="x",V74="S")),V74,IF(W$4=$D74,"x",IF(AND(((W$4-$D74)/VLOOKUP($C74,Opérations[],7,0))=INT(((W$4-$D74)/VLOOKUP($C74,Opérations[],7,0))),$C74&lt;&gt;""),"S",""))),"")</f>
        <v/>
      </c>
      <c r="X74" s="68" t="str">
        <f ca="1">IFERROR(IF(AND(OR(WEEKDAY(W$4,2)&gt;5,W$4=Congés),OR(W74="x",W74="S")),W74,IF(X$4=$D74,"x",IF(AND(((X$4-$D74)/VLOOKUP($C74,Opérations[],7,0))=INT(((X$4-$D74)/VLOOKUP($C74,Opérations[],7,0))),$C74&lt;&gt;""),"S",""))),"")</f>
        <v/>
      </c>
      <c r="Y74" s="68" t="str">
        <f ca="1">IFERROR(IF(AND(OR(WEEKDAY(X$4,2)&gt;5,X$4=Congés),OR(X74="x",X74="S")),X74,IF(Y$4=$D74,"x",IF(AND(((Y$4-$D74)/VLOOKUP($C74,Opérations[],7,0))=INT(((Y$4-$D74)/VLOOKUP($C74,Opérations[],7,0))),$C74&lt;&gt;""),"S",""))),"")</f>
        <v/>
      </c>
      <c r="Z74" s="68" t="str">
        <f ca="1">IFERROR(IF(AND(OR(WEEKDAY(Y$4,2)&gt;5,Y$4=Congés),OR(Y74="x",Y74="S")),Y74,IF(Z$4=$D74,"x",IF(AND(((Z$4-$D74)/VLOOKUP($C74,Opérations[],7,0))=INT(((Z$4-$D74)/VLOOKUP($C74,Opérations[],7,0))),$C74&lt;&gt;""),"S",""))),"")</f>
        <v/>
      </c>
      <c r="AA74" s="68" t="str">
        <f ca="1">IFERROR(IF(AND(OR(WEEKDAY(Z$4,2)&gt;5,Z$4=Congés),OR(Z74="x",Z74="S")),Z74,IF(AA$4=$D74,"x",IF(AND(((AA$4-$D74)/VLOOKUP($C74,Opérations[],7,0))=INT(((AA$4-$D74)/VLOOKUP($C74,Opérations[],7,0))),$C74&lt;&gt;""),"S",""))),"")</f>
        <v/>
      </c>
      <c r="AB74" s="68" t="str">
        <f ca="1">IFERROR(IF(AND(OR(WEEKDAY(AA$4,2)&gt;5,AA$4=Congés),OR(AA74="x",AA74="S")),AA74,IF(AB$4=$D74,"x",IF(AND(((AB$4-$D74)/VLOOKUP($C74,Opérations[],7,0))=INT(((AB$4-$D74)/VLOOKUP($C74,Opérations[],7,0))),$C74&lt;&gt;""),"S",""))),"")</f>
        <v/>
      </c>
      <c r="AC74" s="68" t="str">
        <f ca="1">IFERROR(IF(AND(OR(WEEKDAY(AB$4,2)&gt;5,AB$4=Congés),OR(AB74="x",AB74="S")),AB74,IF(AC$4=$D74,"x",IF(AND(((AC$4-$D74)/VLOOKUP($C74,Opérations[],7,0))=INT(((AC$4-$D74)/VLOOKUP($C74,Opérations[],7,0))),$C74&lt;&gt;""),"S",""))),"")</f>
        <v/>
      </c>
      <c r="AD74" s="68" t="str">
        <f ca="1">IFERROR(IF(AND(OR(WEEKDAY(AC$4,2)&gt;5,AC$4=Congés),OR(AC74="x",AC74="S")),AC74,IF(AD$4=$D74,"x",IF(AND(((AD$4-$D74)/VLOOKUP($C74,Opérations[],7,0))=INT(((AD$4-$D74)/VLOOKUP($C74,Opérations[],7,0))),$C74&lt;&gt;""),"S",""))),"")</f>
        <v/>
      </c>
      <c r="AE74" s="68" t="str">
        <f ca="1">IFERROR(IF(AND(OR(WEEKDAY(AD$4,2)&gt;5,AD$4=Congés),OR(AD74="x",AD74="S")),AD74,IF(AE$4=$D74,"x",IF(AND(((AE$4-$D74)/VLOOKUP($C74,Opérations[],7,0))=INT(((AE$4-$D74)/VLOOKUP($C74,Opérations[],7,0))),$C74&lt;&gt;""),"S",""))),"")</f>
        <v/>
      </c>
      <c r="AF74" s="68" t="str">
        <f ca="1">IFERROR(IF(AND(OR(WEEKDAY(AE$4,2)&gt;5,AE$4=Congés),OR(AE74="x",AE74="S")),AE74,IF(AF$4=$D74,"x",IF(AND(((AF$4-$D74)/VLOOKUP($C74,Opérations[],7,0))=INT(((AF$4-$D74)/VLOOKUP($C74,Opérations[],7,0))),$C74&lt;&gt;""),"S",""))),"")</f>
        <v/>
      </c>
      <c r="AG74" s="68" t="str">
        <f ca="1">IFERROR(IF(AND(OR(WEEKDAY(AF$4,2)&gt;5,AF$4=Congés),OR(AF74="x",AF74="S")),AF74,IF(AG$4=$D74,"x",IF(AND(((AG$4-$D74)/VLOOKUP($C74,Opérations[],7,0))=INT(((AG$4-$D74)/VLOOKUP($C74,Opérations[],7,0))),$C74&lt;&gt;""),"S",""))),"")</f>
        <v/>
      </c>
      <c r="AH74" s="68" t="str">
        <f ca="1">IFERROR(IF(AND(OR(WEEKDAY(AG$4,2)&gt;5,AG$4=Congés),OR(AG74="x",AG74="S")),AG74,IF(AH$4=$D74,"x",IF(AND(((AH$4-$D74)/VLOOKUP($C74,Opérations[],7,0))=INT(((AH$4-$D74)/VLOOKUP($C74,Opérations[],7,0))),$C74&lt;&gt;""),"S",""))),"")</f>
        <v/>
      </c>
      <c r="AI74" s="68" t="str">
        <f ca="1">IFERROR(IF(AND(OR(WEEKDAY(AH$4,2)&gt;5,AH$4=Congés),OR(AH74="x",AH74="S")),AH74,IF(AI$4=$D74,"x",IF(AND(((AI$4-$D74)/VLOOKUP($C74,Opérations[],7,0))=INT(((AI$4-$D74)/VLOOKUP($C74,Opérations[],7,0))),$C74&lt;&gt;""),"S",""))),"")</f>
        <v/>
      </c>
      <c r="AJ74" s="68" t="str">
        <f ca="1">IFERROR(IF(AND(OR(WEEKDAY(AI$4,2)&gt;5,AI$4=Congés),OR(AI74="x",AI74="S")),AI74,IF(AJ$4=$D74,"x",IF(AND(((AJ$4-$D74)/VLOOKUP($C74,Opérations[],7,0))=INT(((AJ$4-$D74)/VLOOKUP($C74,Opérations[],7,0))),$C74&lt;&gt;""),"S",""))),"")</f>
        <v/>
      </c>
      <c r="AK74" s="68" t="str">
        <f ca="1">IFERROR(IF(AND(OR(WEEKDAY(AJ$4,2)&gt;5,AJ$4=Congés),OR(AJ74="x",AJ74="S")),AJ74,IF(AK$4=$D74,"x",IF(AND(((AK$4-$D74)/VLOOKUP($C74,Opérations[],7,0))=INT(((AK$4-$D74)/VLOOKUP($C74,Opérations[],7,0))),$C74&lt;&gt;""),"S",""))),"")</f>
        <v/>
      </c>
      <c r="AL74" s="68" t="str">
        <f ca="1">IFERROR(IF(AND(OR(WEEKDAY(AK$4,2)&gt;5,AK$4=Congés),OR(AK74="x",AK74="S")),AK74,IF(AL$4=$D74,"x",IF(AND(((AL$4-$D74)/VLOOKUP($C74,Opérations[],7,0))=INT(((AL$4-$D74)/VLOOKUP($C74,Opérations[],7,0))),$C74&lt;&gt;""),"S",""))),"")</f>
        <v/>
      </c>
      <c r="AM74" s="68" t="str">
        <f ca="1">IFERROR(IF(AND(OR(WEEKDAY(AL$4,2)&gt;5,AL$4=Congés),OR(AL74="x",AL74="S")),AL74,IF(AM$4=$D74,"x",IF(AND(((AM$4-$D74)/VLOOKUP($C74,Opérations[],7,0))=INT(((AM$4-$D74)/VLOOKUP($C74,Opérations[],7,0))),$C74&lt;&gt;""),"S",""))),"")</f>
        <v/>
      </c>
      <c r="AN74" s="68" t="str">
        <f ca="1">IFERROR(IF(AND(OR(WEEKDAY(AM$4,2)&gt;5,AM$4=Congés),OR(AM74="x",AM74="S")),AM74,IF(AN$4=$D74,"x",IF(AND(((AN$4-$D74)/VLOOKUP($C74,Opérations[],7,0))=INT(((AN$4-$D74)/VLOOKUP($C74,Opérations[],7,0))),$C74&lt;&gt;""),"S",""))),"")</f>
        <v/>
      </c>
      <c r="AO74" s="68" t="str">
        <f ca="1">IFERROR(IF(AND(OR(WEEKDAY(AN$4,2)&gt;5,AN$4=Congés),OR(AN74="x",AN74="S")),AN74,IF(AO$4=$D74,"x",IF(AND(((AO$4-$D74)/VLOOKUP($C74,Opérations[],7,0))=INT(((AO$4-$D74)/VLOOKUP($C74,Opérations[],7,0))),$C74&lt;&gt;""),"S",""))),"")</f>
        <v/>
      </c>
      <c r="AP74" s="68" t="str">
        <f ca="1">IFERROR(IF(AND(OR(WEEKDAY(AO$4,2)&gt;5,AO$4=Congés),OR(AO74="x",AO74="S")),AO74,IF(AP$4=$D74,"x",IF(AND(((AP$4-$D74)/VLOOKUP($C74,Opérations[],7,0))=INT(((AP$4-$D74)/VLOOKUP($C74,Opérations[],7,0))),$C74&lt;&gt;""),"S",""))),"")</f>
        <v/>
      </c>
      <c r="AQ74" s="68" t="str">
        <f ca="1">IFERROR(IF(AND(OR(WEEKDAY(AP$4,2)&gt;5,AP$4=Congés),OR(AP74="x",AP74="S")),AP74,IF(AQ$4=$D74,"x",IF(AND(((AQ$4-$D74)/VLOOKUP($C74,Opérations[],7,0))=INT(((AQ$4-$D74)/VLOOKUP($C74,Opérations[],7,0))),$C74&lt;&gt;""),"S",""))),"")</f>
        <v/>
      </c>
      <c r="AR74" s="68" t="str">
        <f ca="1">IFERROR(IF(AND(OR(WEEKDAY(AQ$4,2)&gt;5,AQ$4=Congés),OR(AQ74="x",AQ74="S")),AQ74,IF(AR$4=$D74,"x",IF(AND(((AR$4-$D74)/VLOOKUP($C74,Opérations[],7,0))=INT(((AR$4-$D74)/VLOOKUP($C74,Opérations[],7,0))),$C74&lt;&gt;""),"S",""))),"")</f>
        <v/>
      </c>
      <c r="AS74" s="68" t="str">
        <f ca="1">IFERROR(IF(AND(OR(WEEKDAY(AR$4,2)&gt;5,AR$4=Congés),OR(AR74="x",AR74="S")),AR74,IF(AS$4=$D74,"x",IF(AND(((AS$4-$D74)/VLOOKUP($C74,Opérations[],7,0))=INT(((AS$4-$D74)/VLOOKUP($C74,Opérations[],7,0))),$C74&lt;&gt;""),"S",""))),"")</f>
        <v/>
      </c>
      <c r="AT74" s="68" t="str">
        <f ca="1">IFERROR(IF(AND(OR(WEEKDAY(AS$4,2)&gt;5,AS$4=Congés),OR(AS74="x",AS74="S")),AS74,IF(AT$4=$D74,"x",IF(AND(((AT$4-$D74)/VLOOKUP($C74,Opérations[],7,0))=INT(((AT$4-$D74)/VLOOKUP($C74,Opérations[],7,0))),$C74&lt;&gt;""),"S",""))),"")</f>
        <v/>
      </c>
      <c r="AU74" s="68" t="str">
        <f ca="1">IFERROR(IF(AND(OR(WEEKDAY(AT$4,2)&gt;5,AT$4=Congés),OR(AT74="x",AT74="S")),AT74,IF(AU$4=$D74,"x",IF(AND(((AU$4-$D74)/VLOOKUP($C74,Opérations[],7,0))=INT(((AU$4-$D74)/VLOOKUP($C74,Opérations[],7,0))),$C74&lt;&gt;""),"S",""))),"")</f>
        <v/>
      </c>
      <c r="AV74" s="68" t="str">
        <f ca="1">IFERROR(IF(AND(OR(WEEKDAY(AU$4,2)&gt;5,AU$4=Congés),OR(AU74="x",AU74="S")),AU74,IF(AV$4=$D74,"x",IF(AND(((AV$4-$D74)/VLOOKUP($C74,Opérations[],7,0))=INT(((AV$4-$D74)/VLOOKUP($C74,Opérations[],7,0))),$C74&lt;&gt;""),"S",""))),"")</f>
        <v/>
      </c>
      <c r="AW74" s="68" t="str">
        <f ca="1">IFERROR(IF(AND(OR(WEEKDAY(AV$4,2)&gt;5,AV$4=Congés),OR(AV74="x",AV74="S")),AV74,IF(AW$4=$D74,"x",IF(AND(((AW$4-$D74)/VLOOKUP($C74,Opérations[],7,0))=INT(((AW$4-$D74)/VLOOKUP($C74,Opérations[],7,0))),$C74&lt;&gt;""),"S",""))),"")</f>
        <v/>
      </c>
      <c r="AX74" s="68" t="str">
        <f ca="1">IFERROR(IF(AND(OR(WEEKDAY(AW$4,2)&gt;5,AW$4=Congés),OR(AW74="x",AW74="S")),AW74,IF(AX$4=$D74,"x",IF(AND(((AX$4-$D74)/VLOOKUP($C74,Opérations[],7,0))=INT(((AX$4-$D74)/VLOOKUP($C74,Opérations[],7,0))),$C74&lt;&gt;""),"S",""))),"")</f>
        <v/>
      </c>
      <c r="AY74" s="68" t="str">
        <f ca="1">IFERROR(IF(AND(OR(WEEKDAY(AX$4,2)&gt;5,AX$4=Congés),OR(AX74="x",AX74="S")),AX74,IF(AY$4=$D74,"x",IF(AND(((AY$4-$D74)/VLOOKUP($C74,Opérations[],7,0))=INT(((AY$4-$D74)/VLOOKUP($C74,Opérations[],7,0))),$C74&lt;&gt;""),"S",""))),"")</f>
        <v/>
      </c>
      <c r="AZ74" s="68" t="str">
        <f ca="1">IFERROR(IF(AND(OR(WEEKDAY(AY$4,2)&gt;5,AY$4=Congés),OR(AY74="x",AY74="S")),AY74,IF(AZ$4=$D74,"x",IF(AND(((AZ$4-$D74)/VLOOKUP($C74,Opérations[],7,0))=INT(((AZ$4-$D74)/VLOOKUP($C74,Opérations[],7,0))),$C74&lt;&gt;""),"S",""))),"")</f>
        <v/>
      </c>
      <c r="BA74" s="68" t="str">
        <f ca="1">IFERROR(IF(AND(OR(WEEKDAY(AZ$4,2)&gt;5,AZ$4=Congés),OR(AZ74="x",AZ74="S")),AZ74,IF(BA$4=$D74,"x",IF(AND(((BA$4-$D74)/VLOOKUP($C74,Opérations[],7,0))=INT(((BA$4-$D74)/VLOOKUP($C74,Opérations[],7,0))),$C74&lt;&gt;""),"S",""))),"")</f>
        <v/>
      </c>
      <c r="BB74" s="68" t="str">
        <f ca="1">IFERROR(IF(AND(OR(WEEKDAY(BA$4,2)&gt;5,BA$4=Congés),OR(BA74="x",BA74="S")),BA74,IF(BB$4=$D74,"x",IF(AND(((BB$4-$D74)/VLOOKUP($C74,Opérations[],7,0))=INT(((BB$4-$D74)/VLOOKUP($C74,Opérations[],7,0))),$C74&lt;&gt;""),"S",""))),"")</f>
        <v/>
      </c>
      <c r="BC74" s="68" t="str">
        <f ca="1">IFERROR(IF(AND(OR(WEEKDAY(BB$4,2)&gt;5,BB$4=Congés),OR(BB74="x",BB74="S")),BB74,IF(BC$4=$D74,"x",IF(AND(((BC$4-$D74)/VLOOKUP($C74,Opérations[],7,0))=INT(((BC$4-$D74)/VLOOKUP($C74,Opérations[],7,0))),$C74&lt;&gt;""),"S",""))),"")</f>
        <v/>
      </c>
      <c r="BD74" s="68" t="str">
        <f ca="1">IFERROR(IF(AND(OR(WEEKDAY(BC$4,2)&gt;5,BC$4=Congés),OR(BC74="x",BC74="S")),BC74,IF(BD$4=$D74,"x",IF(AND(((BD$4-$D74)/VLOOKUP($C74,Opérations[],7,0))=INT(((BD$4-$D74)/VLOOKUP($C74,Opérations[],7,0))),$C74&lt;&gt;""),"S",""))),"")</f>
        <v/>
      </c>
    </row>
    <row r="75" spans="3:56" x14ac:dyDescent="0.25">
      <c r="C75" s="58" t="s">
        <v>77</v>
      </c>
      <c r="D75" s="33">
        <f>IF(ISBLANK(C75),"",VLOOKUP(C75,Opérations[],2,0))</f>
        <v>0</v>
      </c>
      <c r="F75" s="33"/>
      <c r="G75" s="68" t="str">
        <f ca="1">IFERROR(IF(AND(OR(WEEKDAY(F$4,2)&gt;5,F$4=Congés),OR(F75="x",F75="S")),F75,IF(G$4=$D75,"x",IF(AND(((G$4-$D75)/VLOOKUP($C75,Opérations[],7,0))=INT(((G$4-$D75)/VLOOKUP($C75,Opérations[],7,0))),$C75&lt;&gt;""),"S",""))),"")</f>
        <v/>
      </c>
      <c r="H75" s="68" t="str">
        <f ca="1">IFERROR(IF(AND(OR(WEEKDAY(G$4,2)&gt;5,G$4=Congés),OR(G75="x",G75="S")),G75,IF(H$4=$D75,"x",IF(AND(((H$4-$D75)/VLOOKUP($C75,Opérations[],7,0))=INT(((H$4-$D75)/VLOOKUP($C75,Opérations[],7,0))),$C75&lt;&gt;""),"S",""))),"")</f>
        <v/>
      </c>
      <c r="I75" s="68" t="str">
        <f ca="1">IFERROR(IF(AND(OR(WEEKDAY(H$4,2)&gt;5,H$4=Congés),OR(H75="x",H75="S")),H75,IF(I$4=$D75,"x",IF(AND(((I$4-$D75)/VLOOKUP($C75,Opérations[],7,0))=INT(((I$4-$D75)/VLOOKUP($C75,Opérations[],7,0))),$C75&lt;&gt;""),"S",""))),"")</f>
        <v/>
      </c>
      <c r="J75" s="68" t="str">
        <f ca="1">IFERROR(IF(AND(OR(WEEKDAY(I$4,2)&gt;5,I$4=Congés),OR(I75="x",I75="S")),I75,IF(J$4=$D75,"x",IF(AND(((J$4-$D75)/VLOOKUP($C75,Opérations[],7,0))=INT(((J$4-$D75)/VLOOKUP($C75,Opérations[],7,0))),$C75&lt;&gt;""),"S",""))),"")</f>
        <v/>
      </c>
      <c r="K75" s="68" t="str">
        <f ca="1">IFERROR(IF(AND(OR(WEEKDAY(J$4,2)&gt;5,J$4=Congés),OR(J75="x",J75="S")),J75,IF(K$4=$D75,"x",IF(AND(((K$4-$D75)/VLOOKUP($C75,Opérations[],7,0))=INT(((K$4-$D75)/VLOOKUP($C75,Opérations[],7,0))),$C75&lt;&gt;""),"S",""))),"")</f>
        <v/>
      </c>
      <c r="L75" s="68" t="str">
        <f ca="1">IFERROR(IF(AND(OR(WEEKDAY(K$4,2)&gt;5,K$4=Congés),OR(K75="x",K75="S")),K75,IF(L$4=$D75,"x",IF(AND(((L$4-$D75)/VLOOKUP($C75,Opérations[],7,0))=INT(((L$4-$D75)/VLOOKUP($C75,Opérations[],7,0))),$C75&lt;&gt;""),"S",""))),"")</f>
        <v/>
      </c>
      <c r="M75" s="68" t="str">
        <f ca="1">IFERROR(IF(AND(OR(WEEKDAY(L$4,2)&gt;5,L$4=Congés),OR(L75="x",L75="S")),L75,IF(M$4=$D75,"x",IF(AND(((M$4-$D75)/VLOOKUP($C75,Opérations[],7,0))=INT(((M$4-$D75)/VLOOKUP($C75,Opérations[],7,0))),$C75&lt;&gt;""),"S",""))),"")</f>
        <v/>
      </c>
      <c r="N75" s="68" t="str">
        <f ca="1">IFERROR(IF(AND(OR(WEEKDAY(M$4,2)&gt;5,M$4=Congés),OR(M75="x",M75="S")),M75,IF(N$4=$D75,"x",IF(AND(((N$4-$D75)/VLOOKUP($C75,Opérations[],7,0))=INT(((N$4-$D75)/VLOOKUP($C75,Opérations[],7,0))),$C75&lt;&gt;""),"S",""))),"")</f>
        <v/>
      </c>
      <c r="O75" s="68" t="str">
        <f ca="1">IFERROR(IF(AND(OR(WEEKDAY(N$4,2)&gt;5,N$4=Congés),OR(N75="x",N75="S")),N75,IF(O$4=$D75,"x",IF(AND(((O$4-$D75)/VLOOKUP($C75,Opérations[],7,0))=INT(((O$4-$D75)/VLOOKUP($C75,Opérations[],7,0))),$C75&lt;&gt;""),"S",""))),"")</f>
        <v/>
      </c>
      <c r="P75" s="68" t="str">
        <f ca="1">IFERROR(IF(AND(OR(WEEKDAY(O$4,2)&gt;5,O$4=Congés),OR(O75="x",O75="S")),O75,IF(P$4=$D75,"x",IF(AND(((P$4-$D75)/VLOOKUP($C75,Opérations[],7,0))=INT(((P$4-$D75)/VLOOKUP($C75,Opérations[],7,0))),$C75&lt;&gt;""),"S",""))),"")</f>
        <v/>
      </c>
      <c r="Q75" s="68" t="str">
        <f ca="1">IFERROR(IF(AND(OR(WEEKDAY(P$4,2)&gt;5,P$4=Congés),OR(P75="x",P75="S")),P75,IF(Q$4=$D75,"x",IF(AND(((Q$4-$D75)/VLOOKUP($C75,Opérations[],7,0))=INT(((Q$4-$D75)/VLOOKUP($C75,Opérations[],7,0))),$C75&lt;&gt;""),"S",""))),"")</f>
        <v/>
      </c>
      <c r="R75" s="68" t="str">
        <f ca="1">IFERROR(IF(AND(OR(WEEKDAY(Q$4,2)&gt;5,Q$4=Congés),OR(Q75="x",Q75="S")),Q75,IF(R$4=$D75,"x",IF(AND(((R$4-$D75)/VLOOKUP($C75,Opérations[],7,0))=INT(((R$4-$D75)/VLOOKUP($C75,Opérations[],7,0))),$C75&lt;&gt;""),"S",""))),"")</f>
        <v/>
      </c>
      <c r="S75" s="68" t="str">
        <f ca="1">IFERROR(IF(AND(OR(WEEKDAY(R$4,2)&gt;5,R$4=Congés),OR(R75="x",R75="S")),R75,IF(S$4=$D75,"x",IF(AND(((S$4-$D75)/VLOOKUP($C75,Opérations[],7,0))=INT(((S$4-$D75)/VLOOKUP($C75,Opérations[],7,0))),$C75&lt;&gt;""),"S",""))),"")</f>
        <v/>
      </c>
      <c r="T75" s="68" t="str">
        <f ca="1">IFERROR(IF(AND(OR(WEEKDAY(S$4,2)&gt;5,S$4=Congés),OR(S75="x",S75="S")),S75,IF(T$4=$D75,"x",IF(AND(((T$4-$D75)/VLOOKUP($C75,Opérations[],7,0))=INT(((T$4-$D75)/VLOOKUP($C75,Opérations[],7,0))),$C75&lt;&gt;""),"S",""))),"")</f>
        <v/>
      </c>
      <c r="U75" s="68" t="str">
        <f ca="1">IFERROR(IF(AND(OR(WEEKDAY(T$4,2)&gt;5,T$4=Congés),OR(T75="x",T75="S")),T75,IF(U$4=$D75,"x",IF(AND(((U$4-$D75)/VLOOKUP($C75,Opérations[],7,0))=INT(((U$4-$D75)/VLOOKUP($C75,Opérations[],7,0))),$C75&lt;&gt;""),"S",""))),"")</f>
        <v/>
      </c>
      <c r="V75" s="68" t="str">
        <f ca="1">IFERROR(IF(AND(OR(WEEKDAY(U$4,2)&gt;5,U$4=Congés),OR(U75="x",U75="S")),U75,IF(V$4=$D75,"x",IF(AND(((V$4-$D75)/VLOOKUP($C75,Opérations[],7,0))=INT(((V$4-$D75)/VLOOKUP($C75,Opérations[],7,0))),$C75&lt;&gt;""),"S",""))),"")</f>
        <v/>
      </c>
      <c r="W75" s="68" t="str">
        <f ca="1">IFERROR(IF(AND(OR(WEEKDAY(V$4,2)&gt;5,V$4=Congés),OR(V75="x",V75="S")),V75,IF(W$4=$D75,"x",IF(AND(((W$4-$D75)/VLOOKUP($C75,Opérations[],7,0))=INT(((W$4-$D75)/VLOOKUP($C75,Opérations[],7,0))),$C75&lt;&gt;""),"S",""))),"")</f>
        <v/>
      </c>
      <c r="X75" s="68" t="str">
        <f ca="1">IFERROR(IF(AND(OR(WEEKDAY(W$4,2)&gt;5,W$4=Congés),OR(W75="x",W75="S")),W75,IF(X$4=$D75,"x",IF(AND(((X$4-$D75)/VLOOKUP($C75,Opérations[],7,0))=INT(((X$4-$D75)/VLOOKUP($C75,Opérations[],7,0))),$C75&lt;&gt;""),"S",""))),"")</f>
        <v/>
      </c>
      <c r="Y75" s="68" t="str">
        <f ca="1">IFERROR(IF(AND(OR(WEEKDAY(X$4,2)&gt;5,X$4=Congés),OR(X75="x",X75="S")),X75,IF(Y$4=$D75,"x",IF(AND(((Y$4-$D75)/VLOOKUP($C75,Opérations[],7,0))=INT(((Y$4-$D75)/VLOOKUP($C75,Opérations[],7,0))),$C75&lt;&gt;""),"S",""))),"")</f>
        <v/>
      </c>
      <c r="Z75" s="68" t="str">
        <f ca="1">IFERROR(IF(AND(OR(WEEKDAY(Y$4,2)&gt;5,Y$4=Congés),OR(Y75="x",Y75="S")),Y75,IF(Z$4=$D75,"x",IF(AND(((Z$4-$D75)/VLOOKUP($C75,Opérations[],7,0))=INT(((Z$4-$D75)/VLOOKUP($C75,Opérations[],7,0))),$C75&lt;&gt;""),"S",""))),"")</f>
        <v/>
      </c>
      <c r="AA75" s="68" t="str">
        <f ca="1">IFERROR(IF(AND(OR(WEEKDAY(Z$4,2)&gt;5,Z$4=Congés),OR(Z75="x",Z75="S")),Z75,IF(AA$4=$D75,"x",IF(AND(((AA$4-$D75)/VLOOKUP($C75,Opérations[],7,0))=INT(((AA$4-$D75)/VLOOKUP($C75,Opérations[],7,0))),$C75&lt;&gt;""),"S",""))),"")</f>
        <v/>
      </c>
      <c r="AB75" s="68" t="str">
        <f ca="1">IFERROR(IF(AND(OR(WEEKDAY(AA$4,2)&gt;5,AA$4=Congés),OR(AA75="x",AA75="S")),AA75,IF(AB$4=$D75,"x",IF(AND(((AB$4-$D75)/VLOOKUP($C75,Opérations[],7,0))=INT(((AB$4-$D75)/VLOOKUP($C75,Opérations[],7,0))),$C75&lt;&gt;""),"S",""))),"")</f>
        <v/>
      </c>
      <c r="AC75" s="68" t="str">
        <f ca="1">IFERROR(IF(AND(OR(WEEKDAY(AB$4,2)&gt;5,AB$4=Congés),OR(AB75="x",AB75="S")),AB75,IF(AC$4=$D75,"x",IF(AND(((AC$4-$D75)/VLOOKUP($C75,Opérations[],7,0))=INT(((AC$4-$D75)/VLOOKUP($C75,Opérations[],7,0))),$C75&lt;&gt;""),"S",""))),"")</f>
        <v/>
      </c>
      <c r="AD75" s="68" t="str">
        <f ca="1">IFERROR(IF(AND(OR(WEEKDAY(AC$4,2)&gt;5,AC$4=Congés),OR(AC75="x",AC75="S")),AC75,IF(AD$4=$D75,"x",IF(AND(((AD$4-$D75)/VLOOKUP($C75,Opérations[],7,0))=INT(((AD$4-$D75)/VLOOKUP($C75,Opérations[],7,0))),$C75&lt;&gt;""),"S",""))),"")</f>
        <v/>
      </c>
      <c r="AE75" s="68" t="str">
        <f ca="1">IFERROR(IF(AND(OR(WEEKDAY(AD$4,2)&gt;5,AD$4=Congés),OR(AD75="x",AD75="S")),AD75,IF(AE$4=$D75,"x",IF(AND(((AE$4-$D75)/VLOOKUP($C75,Opérations[],7,0))=INT(((AE$4-$D75)/VLOOKUP($C75,Opérations[],7,0))),$C75&lt;&gt;""),"S",""))),"")</f>
        <v/>
      </c>
      <c r="AF75" s="68" t="str">
        <f ca="1">IFERROR(IF(AND(OR(WEEKDAY(AE$4,2)&gt;5,AE$4=Congés),OR(AE75="x",AE75="S")),AE75,IF(AF$4=$D75,"x",IF(AND(((AF$4-$D75)/VLOOKUP($C75,Opérations[],7,0))=INT(((AF$4-$D75)/VLOOKUP($C75,Opérations[],7,0))),$C75&lt;&gt;""),"S",""))),"")</f>
        <v/>
      </c>
      <c r="AG75" s="68" t="str">
        <f ca="1">IFERROR(IF(AND(OR(WEEKDAY(AF$4,2)&gt;5,AF$4=Congés),OR(AF75="x",AF75="S")),AF75,IF(AG$4=$D75,"x",IF(AND(((AG$4-$D75)/VLOOKUP($C75,Opérations[],7,0))=INT(((AG$4-$D75)/VLOOKUP($C75,Opérations[],7,0))),$C75&lt;&gt;""),"S",""))),"")</f>
        <v/>
      </c>
      <c r="AH75" s="68" t="str">
        <f ca="1">IFERROR(IF(AND(OR(WEEKDAY(AG$4,2)&gt;5,AG$4=Congés),OR(AG75="x",AG75="S")),AG75,IF(AH$4=$D75,"x",IF(AND(((AH$4-$D75)/VLOOKUP($C75,Opérations[],7,0))=INT(((AH$4-$D75)/VLOOKUP($C75,Opérations[],7,0))),$C75&lt;&gt;""),"S",""))),"")</f>
        <v/>
      </c>
      <c r="AI75" s="68" t="str">
        <f ca="1">IFERROR(IF(AND(OR(WEEKDAY(AH$4,2)&gt;5,AH$4=Congés),OR(AH75="x",AH75="S")),AH75,IF(AI$4=$D75,"x",IF(AND(((AI$4-$D75)/VLOOKUP($C75,Opérations[],7,0))=INT(((AI$4-$D75)/VLOOKUP($C75,Opérations[],7,0))),$C75&lt;&gt;""),"S",""))),"")</f>
        <v/>
      </c>
      <c r="AJ75" s="68" t="str">
        <f ca="1">IFERROR(IF(AND(OR(WEEKDAY(AI$4,2)&gt;5,AI$4=Congés),OR(AI75="x",AI75="S")),AI75,IF(AJ$4=$D75,"x",IF(AND(((AJ$4-$D75)/VLOOKUP($C75,Opérations[],7,0))=INT(((AJ$4-$D75)/VLOOKUP($C75,Opérations[],7,0))),$C75&lt;&gt;""),"S",""))),"")</f>
        <v/>
      </c>
      <c r="AK75" s="68" t="str">
        <f ca="1">IFERROR(IF(AND(OR(WEEKDAY(AJ$4,2)&gt;5,AJ$4=Congés),OR(AJ75="x",AJ75="S")),AJ75,IF(AK$4=$D75,"x",IF(AND(((AK$4-$D75)/VLOOKUP($C75,Opérations[],7,0))=INT(((AK$4-$D75)/VLOOKUP($C75,Opérations[],7,0))),$C75&lt;&gt;""),"S",""))),"")</f>
        <v/>
      </c>
      <c r="AL75" s="68" t="str">
        <f ca="1">IFERROR(IF(AND(OR(WEEKDAY(AK$4,2)&gt;5,AK$4=Congés),OR(AK75="x",AK75="S")),AK75,IF(AL$4=$D75,"x",IF(AND(((AL$4-$D75)/VLOOKUP($C75,Opérations[],7,0))=INT(((AL$4-$D75)/VLOOKUP($C75,Opérations[],7,0))),$C75&lt;&gt;""),"S",""))),"")</f>
        <v/>
      </c>
      <c r="AM75" s="68" t="str">
        <f ca="1">IFERROR(IF(AND(OR(WEEKDAY(AL$4,2)&gt;5,AL$4=Congés),OR(AL75="x",AL75="S")),AL75,IF(AM$4=$D75,"x",IF(AND(((AM$4-$D75)/VLOOKUP($C75,Opérations[],7,0))=INT(((AM$4-$D75)/VLOOKUP($C75,Opérations[],7,0))),$C75&lt;&gt;""),"S",""))),"")</f>
        <v/>
      </c>
      <c r="AN75" s="68" t="str">
        <f ca="1">IFERROR(IF(AND(OR(WEEKDAY(AM$4,2)&gt;5,AM$4=Congés),OR(AM75="x",AM75="S")),AM75,IF(AN$4=$D75,"x",IF(AND(((AN$4-$D75)/VLOOKUP($C75,Opérations[],7,0))=INT(((AN$4-$D75)/VLOOKUP($C75,Opérations[],7,0))),$C75&lt;&gt;""),"S",""))),"")</f>
        <v/>
      </c>
      <c r="AO75" s="68" t="str">
        <f ca="1">IFERROR(IF(AND(OR(WEEKDAY(AN$4,2)&gt;5,AN$4=Congés),OR(AN75="x",AN75="S")),AN75,IF(AO$4=$D75,"x",IF(AND(((AO$4-$D75)/VLOOKUP($C75,Opérations[],7,0))=INT(((AO$4-$D75)/VLOOKUP($C75,Opérations[],7,0))),$C75&lt;&gt;""),"S",""))),"")</f>
        <v/>
      </c>
      <c r="AP75" s="68" t="str">
        <f ca="1">IFERROR(IF(AND(OR(WEEKDAY(AO$4,2)&gt;5,AO$4=Congés),OR(AO75="x",AO75="S")),AO75,IF(AP$4=$D75,"x",IF(AND(((AP$4-$D75)/VLOOKUP($C75,Opérations[],7,0))=INT(((AP$4-$D75)/VLOOKUP($C75,Opérations[],7,0))),$C75&lt;&gt;""),"S",""))),"")</f>
        <v/>
      </c>
      <c r="AQ75" s="68" t="str">
        <f ca="1">IFERROR(IF(AND(OR(WEEKDAY(AP$4,2)&gt;5,AP$4=Congés),OR(AP75="x",AP75="S")),AP75,IF(AQ$4=$D75,"x",IF(AND(((AQ$4-$D75)/VLOOKUP($C75,Opérations[],7,0))=INT(((AQ$4-$D75)/VLOOKUP($C75,Opérations[],7,0))),$C75&lt;&gt;""),"S",""))),"")</f>
        <v/>
      </c>
      <c r="AR75" s="68" t="str">
        <f ca="1">IFERROR(IF(AND(OR(WEEKDAY(AQ$4,2)&gt;5,AQ$4=Congés),OR(AQ75="x",AQ75="S")),AQ75,IF(AR$4=$D75,"x",IF(AND(((AR$4-$D75)/VLOOKUP($C75,Opérations[],7,0))=INT(((AR$4-$D75)/VLOOKUP($C75,Opérations[],7,0))),$C75&lt;&gt;""),"S",""))),"")</f>
        <v/>
      </c>
      <c r="AS75" s="68" t="str">
        <f ca="1">IFERROR(IF(AND(OR(WEEKDAY(AR$4,2)&gt;5,AR$4=Congés),OR(AR75="x",AR75="S")),AR75,IF(AS$4=$D75,"x",IF(AND(((AS$4-$D75)/VLOOKUP($C75,Opérations[],7,0))=INT(((AS$4-$D75)/VLOOKUP($C75,Opérations[],7,0))),$C75&lt;&gt;""),"S",""))),"")</f>
        <v/>
      </c>
      <c r="AT75" s="68" t="str">
        <f ca="1">IFERROR(IF(AND(OR(WEEKDAY(AS$4,2)&gt;5,AS$4=Congés),OR(AS75="x",AS75="S")),AS75,IF(AT$4=$D75,"x",IF(AND(((AT$4-$D75)/VLOOKUP($C75,Opérations[],7,0))=INT(((AT$4-$D75)/VLOOKUP($C75,Opérations[],7,0))),$C75&lt;&gt;""),"S",""))),"")</f>
        <v/>
      </c>
      <c r="AU75" s="68" t="str">
        <f ca="1">IFERROR(IF(AND(OR(WEEKDAY(AT$4,2)&gt;5,AT$4=Congés),OR(AT75="x",AT75="S")),AT75,IF(AU$4=$D75,"x",IF(AND(((AU$4-$D75)/VLOOKUP($C75,Opérations[],7,0))=INT(((AU$4-$D75)/VLOOKUP($C75,Opérations[],7,0))),$C75&lt;&gt;""),"S",""))),"")</f>
        <v/>
      </c>
      <c r="AV75" s="68" t="str">
        <f ca="1">IFERROR(IF(AND(OR(WEEKDAY(AU$4,2)&gt;5,AU$4=Congés),OR(AU75="x",AU75="S")),AU75,IF(AV$4=$D75,"x",IF(AND(((AV$4-$D75)/VLOOKUP($C75,Opérations[],7,0))=INT(((AV$4-$D75)/VLOOKUP($C75,Opérations[],7,0))),$C75&lt;&gt;""),"S",""))),"")</f>
        <v/>
      </c>
      <c r="AW75" s="68" t="str">
        <f ca="1">IFERROR(IF(AND(OR(WEEKDAY(AV$4,2)&gt;5,AV$4=Congés),OR(AV75="x",AV75="S")),AV75,IF(AW$4=$D75,"x",IF(AND(((AW$4-$D75)/VLOOKUP($C75,Opérations[],7,0))=INT(((AW$4-$D75)/VLOOKUP($C75,Opérations[],7,0))),$C75&lt;&gt;""),"S",""))),"")</f>
        <v/>
      </c>
      <c r="AX75" s="68" t="str">
        <f ca="1">IFERROR(IF(AND(OR(WEEKDAY(AW$4,2)&gt;5,AW$4=Congés),OR(AW75="x",AW75="S")),AW75,IF(AX$4=$D75,"x",IF(AND(((AX$4-$D75)/VLOOKUP($C75,Opérations[],7,0))=INT(((AX$4-$D75)/VLOOKUP($C75,Opérations[],7,0))),$C75&lt;&gt;""),"S",""))),"")</f>
        <v/>
      </c>
      <c r="AY75" s="68" t="str">
        <f ca="1">IFERROR(IF(AND(OR(WEEKDAY(AX$4,2)&gt;5,AX$4=Congés),OR(AX75="x",AX75="S")),AX75,IF(AY$4=$D75,"x",IF(AND(((AY$4-$D75)/VLOOKUP($C75,Opérations[],7,0))=INT(((AY$4-$D75)/VLOOKUP($C75,Opérations[],7,0))),$C75&lt;&gt;""),"S",""))),"")</f>
        <v/>
      </c>
      <c r="AZ75" s="68" t="str">
        <f ca="1">IFERROR(IF(AND(OR(WEEKDAY(AY$4,2)&gt;5,AY$4=Congés),OR(AY75="x",AY75="S")),AY75,IF(AZ$4=$D75,"x",IF(AND(((AZ$4-$D75)/VLOOKUP($C75,Opérations[],7,0))=INT(((AZ$4-$D75)/VLOOKUP($C75,Opérations[],7,0))),$C75&lt;&gt;""),"S",""))),"")</f>
        <v/>
      </c>
      <c r="BA75" s="68" t="str">
        <f ca="1">IFERROR(IF(AND(OR(WEEKDAY(AZ$4,2)&gt;5,AZ$4=Congés),OR(AZ75="x",AZ75="S")),AZ75,IF(BA$4=$D75,"x",IF(AND(((BA$4-$D75)/VLOOKUP($C75,Opérations[],7,0))=INT(((BA$4-$D75)/VLOOKUP($C75,Opérations[],7,0))),$C75&lt;&gt;""),"S",""))),"")</f>
        <v/>
      </c>
      <c r="BB75" s="68" t="str">
        <f ca="1">IFERROR(IF(AND(OR(WEEKDAY(BA$4,2)&gt;5,BA$4=Congés),OR(BA75="x",BA75="S")),BA75,IF(BB$4=$D75,"x",IF(AND(((BB$4-$D75)/VLOOKUP($C75,Opérations[],7,0))=INT(((BB$4-$D75)/VLOOKUP($C75,Opérations[],7,0))),$C75&lt;&gt;""),"S",""))),"")</f>
        <v/>
      </c>
      <c r="BC75" s="68" t="str">
        <f ca="1">IFERROR(IF(AND(OR(WEEKDAY(BB$4,2)&gt;5,BB$4=Congés),OR(BB75="x",BB75="S")),BB75,IF(BC$4=$D75,"x",IF(AND(((BC$4-$D75)/VLOOKUP($C75,Opérations[],7,0))=INT(((BC$4-$D75)/VLOOKUP($C75,Opérations[],7,0))),$C75&lt;&gt;""),"S",""))),"")</f>
        <v/>
      </c>
      <c r="BD75" s="68" t="str">
        <f ca="1">IFERROR(IF(AND(OR(WEEKDAY(BC$4,2)&gt;5,BC$4=Congés),OR(BC75="x",BC75="S")),BC75,IF(BD$4=$D75,"x",IF(AND(((BD$4-$D75)/VLOOKUP($C75,Opérations[],7,0))=INT(((BD$4-$D75)/VLOOKUP($C75,Opérations[],7,0))),$C75&lt;&gt;""),"S",""))),"")</f>
        <v/>
      </c>
    </row>
    <row r="76" spans="3:56" x14ac:dyDescent="0.25">
      <c r="C76" s="28" t="s">
        <v>79</v>
      </c>
      <c r="D76" s="33">
        <f>IF(ISBLANK(C76),"",VLOOKUP(C76,Opérations[],2,0))</f>
        <v>0</v>
      </c>
      <c r="F76" s="33"/>
      <c r="G76" s="68" t="str">
        <f ca="1">IFERROR(IF(AND(OR(WEEKDAY(F$4,2)&gt;5,F$4=Congés),OR(F76="x",F76="S")),F76,IF(G$4=$D76,"x",IF(AND(((G$4-$D76)/VLOOKUP($C76,Opérations[],7,0))=INT(((G$4-$D76)/VLOOKUP($C76,Opérations[],7,0))),$C76&lt;&gt;""),"S",""))),"")</f>
        <v/>
      </c>
      <c r="H76" s="68" t="str">
        <f ca="1">IFERROR(IF(AND(OR(WEEKDAY(G$4,2)&gt;5,G$4=Congés),OR(G76="x",G76="S")),G76,IF(H$4=$D76,"x",IF(AND(((H$4-$D76)/VLOOKUP($C76,Opérations[],7,0))=INT(((H$4-$D76)/VLOOKUP($C76,Opérations[],7,0))),$C76&lt;&gt;""),"S",""))),"")</f>
        <v/>
      </c>
      <c r="I76" s="68" t="str">
        <f ca="1">IFERROR(IF(AND(OR(WEEKDAY(H$4,2)&gt;5,H$4=Congés),OR(H76="x",H76="S")),H76,IF(I$4=$D76,"x",IF(AND(((I$4-$D76)/VLOOKUP($C76,Opérations[],7,0))=INT(((I$4-$D76)/VLOOKUP($C76,Opérations[],7,0))),$C76&lt;&gt;""),"S",""))),"")</f>
        <v/>
      </c>
      <c r="J76" s="68" t="str">
        <f ca="1">IFERROR(IF(AND(OR(WEEKDAY(I$4,2)&gt;5,I$4=Congés),OR(I76="x",I76="S")),I76,IF(J$4=$D76,"x",IF(AND(((J$4-$D76)/VLOOKUP($C76,Opérations[],7,0))=INT(((J$4-$D76)/VLOOKUP($C76,Opérations[],7,0))),$C76&lt;&gt;""),"S",""))),"")</f>
        <v/>
      </c>
      <c r="K76" s="68" t="str">
        <f ca="1">IFERROR(IF(AND(OR(WEEKDAY(J$4,2)&gt;5,J$4=Congés),OR(J76="x",J76="S")),J76,IF(K$4=$D76,"x",IF(AND(((K$4-$D76)/VLOOKUP($C76,Opérations[],7,0))=INT(((K$4-$D76)/VLOOKUP($C76,Opérations[],7,0))),$C76&lt;&gt;""),"S",""))),"")</f>
        <v/>
      </c>
      <c r="L76" s="68" t="str">
        <f ca="1">IFERROR(IF(AND(OR(WEEKDAY(K$4,2)&gt;5,K$4=Congés),OR(K76="x",K76="S")),K76,IF(L$4=$D76,"x",IF(AND(((L$4-$D76)/VLOOKUP($C76,Opérations[],7,0))=INT(((L$4-$D76)/VLOOKUP($C76,Opérations[],7,0))),$C76&lt;&gt;""),"S",""))),"")</f>
        <v/>
      </c>
      <c r="M76" s="68" t="str">
        <f ca="1">IFERROR(IF(AND(OR(WEEKDAY(L$4,2)&gt;5,L$4=Congés),OR(L76="x",L76="S")),L76,IF(M$4=$D76,"x",IF(AND(((M$4-$D76)/VLOOKUP($C76,Opérations[],7,0))=INT(((M$4-$D76)/VLOOKUP($C76,Opérations[],7,0))),$C76&lt;&gt;""),"S",""))),"")</f>
        <v/>
      </c>
      <c r="N76" s="68" t="str">
        <f ca="1">IFERROR(IF(AND(OR(WEEKDAY(M$4,2)&gt;5,M$4=Congés),OR(M76="x",M76="S")),M76,IF(N$4=$D76,"x",IF(AND(((N$4-$D76)/VLOOKUP($C76,Opérations[],7,0))=INT(((N$4-$D76)/VLOOKUP($C76,Opérations[],7,0))),$C76&lt;&gt;""),"S",""))),"")</f>
        <v/>
      </c>
      <c r="O76" s="68" t="str">
        <f ca="1">IFERROR(IF(AND(OR(WEEKDAY(N$4,2)&gt;5,N$4=Congés),OR(N76="x",N76="S")),N76,IF(O$4=$D76,"x",IF(AND(((O$4-$D76)/VLOOKUP($C76,Opérations[],7,0))=INT(((O$4-$D76)/VLOOKUP($C76,Opérations[],7,0))),$C76&lt;&gt;""),"S",""))),"")</f>
        <v/>
      </c>
      <c r="P76" s="68" t="str">
        <f ca="1">IFERROR(IF(AND(OR(WEEKDAY(O$4,2)&gt;5,O$4=Congés),OR(O76="x",O76="S")),O76,IF(P$4=$D76,"x",IF(AND(((P$4-$D76)/VLOOKUP($C76,Opérations[],7,0))=INT(((P$4-$D76)/VLOOKUP($C76,Opérations[],7,0))),$C76&lt;&gt;""),"S",""))),"")</f>
        <v/>
      </c>
      <c r="Q76" s="68" t="str">
        <f ca="1">IFERROR(IF(AND(OR(WEEKDAY(P$4,2)&gt;5,P$4=Congés),OR(P76="x",P76="S")),P76,IF(Q$4=$D76,"x",IF(AND(((Q$4-$D76)/VLOOKUP($C76,Opérations[],7,0))=INT(((Q$4-$D76)/VLOOKUP($C76,Opérations[],7,0))),$C76&lt;&gt;""),"S",""))),"")</f>
        <v/>
      </c>
      <c r="R76" s="68" t="str">
        <f ca="1">IFERROR(IF(AND(OR(WEEKDAY(Q$4,2)&gt;5,Q$4=Congés),OR(Q76="x",Q76="S")),Q76,IF(R$4=$D76,"x",IF(AND(((R$4-$D76)/VLOOKUP($C76,Opérations[],7,0))=INT(((R$4-$D76)/VLOOKUP($C76,Opérations[],7,0))),$C76&lt;&gt;""),"S",""))),"")</f>
        <v/>
      </c>
      <c r="S76" s="68" t="str">
        <f ca="1">IFERROR(IF(AND(OR(WEEKDAY(R$4,2)&gt;5,R$4=Congés),OR(R76="x",R76="S")),R76,IF(S$4=$D76,"x",IF(AND(((S$4-$D76)/VLOOKUP($C76,Opérations[],7,0))=INT(((S$4-$D76)/VLOOKUP($C76,Opérations[],7,0))),$C76&lt;&gt;""),"S",""))),"")</f>
        <v/>
      </c>
      <c r="T76" s="68" t="str">
        <f ca="1">IFERROR(IF(AND(OR(WEEKDAY(S$4,2)&gt;5,S$4=Congés),OR(S76="x",S76="S")),S76,IF(T$4=$D76,"x",IF(AND(((T$4-$D76)/VLOOKUP($C76,Opérations[],7,0))=INT(((T$4-$D76)/VLOOKUP($C76,Opérations[],7,0))),$C76&lt;&gt;""),"S",""))),"")</f>
        <v/>
      </c>
      <c r="U76" s="68" t="str">
        <f ca="1">IFERROR(IF(AND(OR(WEEKDAY(T$4,2)&gt;5,T$4=Congés),OR(T76="x",T76="S")),T76,IF(U$4=$D76,"x",IF(AND(((U$4-$D76)/VLOOKUP($C76,Opérations[],7,0))=INT(((U$4-$D76)/VLOOKUP($C76,Opérations[],7,0))),$C76&lt;&gt;""),"S",""))),"")</f>
        <v/>
      </c>
      <c r="V76" s="68" t="str">
        <f ca="1">IFERROR(IF(AND(OR(WEEKDAY(U$4,2)&gt;5,U$4=Congés),OR(U76="x",U76="S")),U76,IF(V$4=$D76,"x",IF(AND(((V$4-$D76)/VLOOKUP($C76,Opérations[],7,0))=INT(((V$4-$D76)/VLOOKUP($C76,Opérations[],7,0))),$C76&lt;&gt;""),"S",""))),"")</f>
        <v/>
      </c>
      <c r="W76" s="68" t="str">
        <f ca="1">IFERROR(IF(AND(OR(WEEKDAY(V$4,2)&gt;5,V$4=Congés),OR(V76="x",V76="S")),V76,IF(W$4=$D76,"x",IF(AND(((W$4-$D76)/VLOOKUP($C76,Opérations[],7,0))=INT(((W$4-$D76)/VLOOKUP($C76,Opérations[],7,0))),$C76&lt;&gt;""),"S",""))),"")</f>
        <v/>
      </c>
      <c r="X76" s="68" t="str">
        <f ca="1">IFERROR(IF(AND(OR(WEEKDAY(W$4,2)&gt;5,W$4=Congés),OR(W76="x",W76="S")),W76,IF(X$4=$D76,"x",IF(AND(((X$4-$D76)/VLOOKUP($C76,Opérations[],7,0))=INT(((X$4-$D76)/VLOOKUP($C76,Opérations[],7,0))),$C76&lt;&gt;""),"S",""))),"")</f>
        <v/>
      </c>
      <c r="Y76" s="68" t="str">
        <f ca="1">IFERROR(IF(AND(OR(WEEKDAY(X$4,2)&gt;5,X$4=Congés),OR(X76="x",X76="S")),X76,IF(Y$4=$D76,"x",IF(AND(((Y$4-$D76)/VLOOKUP($C76,Opérations[],7,0))=INT(((Y$4-$D76)/VLOOKUP($C76,Opérations[],7,0))),$C76&lt;&gt;""),"S",""))),"")</f>
        <v/>
      </c>
      <c r="Z76" s="68" t="str">
        <f ca="1">IFERROR(IF(AND(OR(WEEKDAY(Y$4,2)&gt;5,Y$4=Congés),OR(Y76="x",Y76="S")),Y76,IF(Z$4=$D76,"x",IF(AND(((Z$4-$D76)/VLOOKUP($C76,Opérations[],7,0))=INT(((Z$4-$D76)/VLOOKUP($C76,Opérations[],7,0))),$C76&lt;&gt;""),"S",""))),"")</f>
        <v/>
      </c>
      <c r="AA76" s="68" t="str">
        <f ca="1">IFERROR(IF(AND(OR(WEEKDAY(Z$4,2)&gt;5,Z$4=Congés),OR(Z76="x",Z76="S")),Z76,IF(AA$4=$D76,"x",IF(AND(((AA$4-$D76)/VLOOKUP($C76,Opérations[],7,0))=INT(((AA$4-$D76)/VLOOKUP($C76,Opérations[],7,0))),$C76&lt;&gt;""),"S",""))),"")</f>
        <v/>
      </c>
      <c r="AB76" s="68" t="str">
        <f ca="1">IFERROR(IF(AND(OR(WEEKDAY(AA$4,2)&gt;5,AA$4=Congés),OR(AA76="x",AA76="S")),AA76,IF(AB$4=$D76,"x",IF(AND(((AB$4-$D76)/VLOOKUP($C76,Opérations[],7,0))=INT(((AB$4-$D76)/VLOOKUP($C76,Opérations[],7,0))),$C76&lt;&gt;""),"S",""))),"")</f>
        <v/>
      </c>
      <c r="AC76" s="68" t="str">
        <f ca="1">IFERROR(IF(AND(OR(WEEKDAY(AB$4,2)&gt;5,AB$4=Congés),OR(AB76="x",AB76="S")),AB76,IF(AC$4=$D76,"x",IF(AND(((AC$4-$D76)/VLOOKUP($C76,Opérations[],7,0))=INT(((AC$4-$D76)/VLOOKUP($C76,Opérations[],7,0))),$C76&lt;&gt;""),"S",""))),"")</f>
        <v/>
      </c>
      <c r="AD76" s="68" t="str">
        <f ca="1">IFERROR(IF(AND(OR(WEEKDAY(AC$4,2)&gt;5,AC$4=Congés),OR(AC76="x",AC76="S")),AC76,IF(AD$4=$D76,"x",IF(AND(((AD$4-$D76)/VLOOKUP($C76,Opérations[],7,0))=INT(((AD$4-$D76)/VLOOKUP($C76,Opérations[],7,0))),$C76&lt;&gt;""),"S",""))),"")</f>
        <v/>
      </c>
      <c r="AE76" s="68" t="str">
        <f ca="1">IFERROR(IF(AND(OR(WEEKDAY(AD$4,2)&gt;5,AD$4=Congés),OR(AD76="x",AD76="S")),AD76,IF(AE$4=$D76,"x",IF(AND(((AE$4-$D76)/VLOOKUP($C76,Opérations[],7,0))=INT(((AE$4-$D76)/VLOOKUP($C76,Opérations[],7,0))),$C76&lt;&gt;""),"S",""))),"")</f>
        <v/>
      </c>
      <c r="AF76" s="68" t="str">
        <f ca="1">IFERROR(IF(AND(OR(WEEKDAY(AE$4,2)&gt;5,AE$4=Congés),OR(AE76="x",AE76="S")),AE76,IF(AF$4=$D76,"x",IF(AND(((AF$4-$D76)/VLOOKUP($C76,Opérations[],7,0))=INT(((AF$4-$D76)/VLOOKUP($C76,Opérations[],7,0))),$C76&lt;&gt;""),"S",""))),"")</f>
        <v/>
      </c>
      <c r="AG76" s="68" t="str">
        <f ca="1">IFERROR(IF(AND(OR(WEEKDAY(AF$4,2)&gt;5,AF$4=Congés),OR(AF76="x",AF76="S")),AF76,IF(AG$4=$D76,"x",IF(AND(((AG$4-$D76)/VLOOKUP($C76,Opérations[],7,0))=INT(((AG$4-$D76)/VLOOKUP($C76,Opérations[],7,0))),$C76&lt;&gt;""),"S",""))),"")</f>
        <v/>
      </c>
      <c r="AH76" s="68" t="str">
        <f ca="1">IFERROR(IF(AND(OR(WEEKDAY(AG$4,2)&gt;5,AG$4=Congés),OR(AG76="x",AG76="S")),AG76,IF(AH$4=$D76,"x",IF(AND(((AH$4-$D76)/VLOOKUP($C76,Opérations[],7,0))=INT(((AH$4-$D76)/VLOOKUP($C76,Opérations[],7,0))),$C76&lt;&gt;""),"S",""))),"")</f>
        <v/>
      </c>
      <c r="AI76" s="68" t="str">
        <f ca="1">IFERROR(IF(AND(OR(WEEKDAY(AH$4,2)&gt;5,AH$4=Congés),OR(AH76="x",AH76="S")),AH76,IF(AI$4=$D76,"x",IF(AND(((AI$4-$D76)/VLOOKUP($C76,Opérations[],7,0))=INT(((AI$4-$D76)/VLOOKUP($C76,Opérations[],7,0))),$C76&lt;&gt;""),"S",""))),"")</f>
        <v/>
      </c>
      <c r="AJ76" s="68" t="str">
        <f ca="1">IFERROR(IF(AND(OR(WEEKDAY(AI$4,2)&gt;5,AI$4=Congés),OR(AI76="x",AI76="S")),AI76,IF(AJ$4=$D76,"x",IF(AND(((AJ$4-$D76)/VLOOKUP($C76,Opérations[],7,0))=INT(((AJ$4-$D76)/VLOOKUP($C76,Opérations[],7,0))),$C76&lt;&gt;""),"S",""))),"")</f>
        <v/>
      </c>
      <c r="AK76" s="68" t="str">
        <f ca="1">IFERROR(IF(AND(OR(WEEKDAY(AJ$4,2)&gt;5,AJ$4=Congés),OR(AJ76="x",AJ76="S")),AJ76,IF(AK$4=$D76,"x",IF(AND(((AK$4-$D76)/VLOOKUP($C76,Opérations[],7,0))=INT(((AK$4-$D76)/VLOOKUP($C76,Opérations[],7,0))),$C76&lt;&gt;""),"S",""))),"")</f>
        <v/>
      </c>
      <c r="AL76" s="68" t="str">
        <f ca="1">IFERROR(IF(AND(OR(WEEKDAY(AK$4,2)&gt;5,AK$4=Congés),OR(AK76="x",AK76="S")),AK76,IF(AL$4=$D76,"x",IF(AND(((AL$4-$D76)/VLOOKUP($C76,Opérations[],7,0))=INT(((AL$4-$D76)/VLOOKUP($C76,Opérations[],7,0))),$C76&lt;&gt;""),"S",""))),"")</f>
        <v/>
      </c>
      <c r="AM76" s="68" t="str">
        <f ca="1">IFERROR(IF(AND(OR(WEEKDAY(AL$4,2)&gt;5,AL$4=Congés),OR(AL76="x",AL76="S")),AL76,IF(AM$4=$D76,"x",IF(AND(((AM$4-$D76)/VLOOKUP($C76,Opérations[],7,0))=INT(((AM$4-$D76)/VLOOKUP($C76,Opérations[],7,0))),$C76&lt;&gt;""),"S",""))),"")</f>
        <v/>
      </c>
      <c r="AN76" s="68" t="str">
        <f ca="1">IFERROR(IF(AND(OR(WEEKDAY(AM$4,2)&gt;5,AM$4=Congés),OR(AM76="x",AM76="S")),AM76,IF(AN$4=$D76,"x",IF(AND(((AN$4-$D76)/VLOOKUP($C76,Opérations[],7,0))=INT(((AN$4-$D76)/VLOOKUP($C76,Opérations[],7,0))),$C76&lt;&gt;""),"S",""))),"")</f>
        <v/>
      </c>
      <c r="AO76" s="68" t="str">
        <f ca="1">IFERROR(IF(AND(OR(WEEKDAY(AN$4,2)&gt;5,AN$4=Congés),OR(AN76="x",AN76="S")),AN76,IF(AO$4=$D76,"x",IF(AND(((AO$4-$D76)/VLOOKUP($C76,Opérations[],7,0))=INT(((AO$4-$D76)/VLOOKUP($C76,Opérations[],7,0))),$C76&lt;&gt;""),"S",""))),"")</f>
        <v/>
      </c>
      <c r="AP76" s="68" t="str">
        <f ca="1">IFERROR(IF(AND(OR(WEEKDAY(AO$4,2)&gt;5,AO$4=Congés),OR(AO76="x",AO76="S")),AO76,IF(AP$4=$D76,"x",IF(AND(((AP$4-$D76)/VLOOKUP($C76,Opérations[],7,0))=INT(((AP$4-$D76)/VLOOKUP($C76,Opérations[],7,0))),$C76&lt;&gt;""),"S",""))),"")</f>
        <v/>
      </c>
      <c r="AQ76" s="68" t="str">
        <f ca="1">IFERROR(IF(AND(OR(WEEKDAY(AP$4,2)&gt;5,AP$4=Congés),OR(AP76="x",AP76="S")),AP76,IF(AQ$4=$D76,"x",IF(AND(((AQ$4-$D76)/VLOOKUP($C76,Opérations[],7,0))=INT(((AQ$4-$D76)/VLOOKUP($C76,Opérations[],7,0))),$C76&lt;&gt;""),"S",""))),"")</f>
        <v/>
      </c>
      <c r="AR76" s="68" t="str">
        <f ca="1">IFERROR(IF(AND(OR(WEEKDAY(AQ$4,2)&gt;5,AQ$4=Congés),OR(AQ76="x",AQ76="S")),AQ76,IF(AR$4=$D76,"x",IF(AND(((AR$4-$D76)/VLOOKUP($C76,Opérations[],7,0))=INT(((AR$4-$D76)/VLOOKUP($C76,Opérations[],7,0))),$C76&lt;&gt;""),"S",""))),"")</f>
        <v/>
      </c>
      <c r="AS76" s="68" t="str">
        <f ca="1">IFERROR(IF(AND(OR(WEEKDAY(AR$4,2)&gt;5,AR$4=Congés),OR(AR76="x",AR76="S")),AR76,IF(AS$4=$D76,"x",IF(AND(((AS$4-$D76)/VLOOKUP($C76,Opérations[],7,0))=INT(((AS$4-$D76)/VLOOKUP($C76,Opérations[],7,0))),$C76&lt;&gt;""),"S",""))),"")</f>
        <v/>
      </c>
      <c r="AT76" s="68" t="str">
        <f ca="1">IFERROR(IF(AND(OR(WEEKDAY(AS$4,2)&gt;5,AS$4=Congés),OR(AS76="x",AS76="S")),AS76,IF(AT$4=$D76,"x",IF(AND(((AT$4-$D76)/VLOOKUP($C76,Opérations[],7,0))=INT(((AT$4-$D76)/VLOOKUP($C76,Opérations[],7,0))),$C76&lt;&gt;""),"S",""))),"")</f>
        <v/>
      </c>
      <c r="AU76" s="68" t="str">
        <f ca="1">IFERROR(IF(AND(OR(WEEKDAY(AT$4,2)&gt;5,AT$4=Congés),OR(AT76="x",AT76="S")),AT76,IF(AU$4=$D76,"x",IF(AND(((AU$4-$D76)/VLOOKUP($C76,Opérations[],7,0))=INT(((AU$4-$D76)/VLOOKUP($C76,Opérations[],7,0))),$C76&lt;&gt;""),"S",""))),"")</f>
        <v/>
      </c>
      <c r="AV76" s="68" t="str">
        <f ca="1">IFERROR(IF(AND(OR(WEEKDAY(AU$4,2)&gt;5,AU$4=Congés),OR(AU76="x",AU76="S")),AU76,IF(AV$4=$D76,"x",IF(AND(((AV$4-$D76)/VLOOKUP($C76,Opérations[],7,0))=INT(((AV$4-$D76)/VLOOKUP($C76,Opérations[],7,0))),$C76&lt;&gt;""),"S",""))),"")</f>
        <v/>
      </c>
      <c r="AW76" s="68" t="str">
        <f ca="1">IFERROR(IF(AND(OR(WEEKDAY(AV$4,2)&gt;5,AV$4=Congés),OR(AV76="x",AV76="S")),AV76,IF(AW$4=$D76,"x",IF(AND(((AW$4-$D76)/VLOOKUP($C76,Opérations[],7,0))=INT(((AW$4-$D76)/VLOOKUP($C76,Opérations[],7,0))),$C76&lt;&gt;""),"S",""))),"")</f>
        <v/>
      </c>
      <c r="AX76" s="68" t="str">
        <f ca="1">IFERROR(IF(AND(OR(WEEKDAY(AW$4,2)&gt;5,AW$4=Congés),OR(AW76="x",AW76="S")),AW76,IF(AX$4=$D76,"x",IF(AND(((AX$4-$D76)/VLOOKUP($C76,Opérations[],7,0))=INT(((AX$4-$D76)/VLOOKUP($C76,Opérations[],7,0))),$C76&lt;&gt;""),"S",""))),"")</f>
        <v/>
      </c>
      <c r="AY76" s="68" t="str">
        <f ca="1">IFERROR(IF(AND(OR(WEEKDAY(AX$4,2)&gt;5,AX$4=Congés),OR(AX76="x",AX76="S")),AX76,IF(AY$4=$D76,"x",IF(AND(((AY$4-$D76)/VLOOKUP($C76,Opérations[],7,0))=INT(((AY$4-$D76)/VLOOKUP($C76,Opérations[],7,0))),$C76&lt;&gt;""),"S",""))),"")</f>
        <v/>
      </c>
      <c r="AZ76" s="68" t="str">
        <f ca="1">IFERROR(IF(AND(OR(WEEKDAY(AY$4,2)&gt;5,AY$4=Congés),OR(AY76="x",AY76="S")),AY76,IF(AZ$4=$D76,"x",IF(AND(((AZ$4-$D76)/VLOOKUP($C76,Opérations[],7,0))=INT(((AZ$4-$D76)/VLOOKUP($C76,Opérations[],7,0))),$C76&lt;&gt;""),"S",""))),"")</f>
        <v/>
      </c>
      <c r="BA76" s="68" t="str">
        <f ca="1">IFERROR(IF(AND(OR(WEEKDAY(AZ$4,2)&gt;5,AZ$4=Congés),OR(AZ76="x",AZ76="S")),AZ76,IF(BA$4=$D76,"x",IF(AND(((BA$4-$D76)/VLOOKUP($C76,Opérations[],7,0))=INT(((BA$4-$D76)/VLOOKUP($C76,Opérations[],7,0))),$C76&lt;&gt;""),"S",""))),"")</f>
        <v/>
      </c>
      <c r="BB76" s="68" t="str">
        <f ca="1">IFERROR(IF(AND(OR(WEEKDAY(BA$4,2)&gt;5,BA$4=Congés),OR(BA76="x",BA76="S")),BA76,IF(BB$4=$D76,"x",IF(AND(((BB$4-$D76)/VLOOKUP($C76,Opérations[],7,0))=INT(((BB$4-$D76)/VLOOKUP($C76,Opérations[],7,0))),$C76&lt;&gt;""),"S",""))),"")</f>
        <v/>
      </c>
      <c r="BC76" s="68" t="str">
        <f ca="1">IFERROR(IF(AND(OR(WEEKDAY(BB$4,2)&gt;5,BB$4=Congés),OR(BB76="x",BB76="S")),BB76,IF(BC$4=$D76,"x",IF(AND(((BC$4-$D76)/VLOOKUP($C76,Opérations[],7,0))=INT(((BC$4-$D76)/VLOOKUP($C76,Opérations[],7,0))),$C76&lt;&gt;""),"S",""))),"")</f>
        <v/>
      </c>
      <c r="BD76" s="68" t="str">
        <f ca="1">IFERROR(IF(AND(OR(WEEKDAY(BC$4,2)&gt;5,BC$4=Congés),OR(BC76="x",BC76="S")),BC76,IF(BD$4=$D76,"x",IF(AND(((BD$4-$D76)/VLOOKUP($C76,Opérations[],7,0))=INT(((BD$4-$D76)/VLOOKUP($C76,Opérations[],7,0))),$C76&lt;&gt;""),"S",""))),"")</f>
        <v/>
      </c>
    </row>
    <row r="77" spans="3:56" x14ac:dyDescent="0.25">
      <c r="C77" s="58" t="s">
        <v>80</v>
      </c>
      <c r="D77" s="33">
        <f>IF(ISBLANK(C77),"",VLOOKUP(C77,Opérations[],2,0))</f>
        <v>0</v>
      </c>
      <c r="F77" s="33"/>
      <c r="G77" s="68" t="str">
        <f ca="1">IFERROR(IF(AND(OR(WEEKDAY(F$4,2)&gt;5,F$4=Congés),OR(F77="x",F77="S")),F77,IF(G$4=$D77,"x",IF(AND(((G$4-$D77)/VLOOKUP($C77,Opérations[],7,0))=INT(((G$4-$D77)/VLOOKUP($C77,Opérations[],7,0))),$C77&lt;&gt;""),"S",""))),"")</f>
        <v/>
      </c>
      <c r="H77" s="68" t="str">
        <f ca="1">IFERROR(IF(AND(OR(WEEKDAY(G$4,2)&gt;5,G$4=Congés),OR(G77="x",G77="S")),G77,IF(H$4=$D77,"x",IF(AND(((H$4-$D77)/VLOOKUP($C77,Opérations[],7,0))=INT(((H$4-$D77)/VLOOKUP($C77,Opérations[],7,0))),$C77&lt;&gt;""),"S",""))),"")</f>
        <v/>
      </c>
      <c r="I77" s="68" t="str">
        <f ca="1">IFERROR(IF(AND(OR(WEEKDAY(H$4,2)&gt;5,H$4=Congés),OR(H77="x",H77="S")),H77,IF(I$4=$D77,"x",IF(AND(((I$4-$D77)/VLOOKUP($C77,Opérations[],7,0))=INT(((I$4-$D77)/VLOOKUP($C77,Opérations[],7,0))),$C77&lt;&gt;""),"S",""))),"")</f>
        <v/>
      </c>
      <c r="J77" s="68" t="str">
        <f ca="1">IFERROR(IF(AND(OR(WEEKDAY(I$4,2)&gt;5,I$4=Congés),OR(I77="x",I77="S")),I77,IF(J$4=$D77,"x",IF(AND(((J$4-$D77)/VLOOKUP($C77,Opérations[],7,0))=INT(((J$4-$D77)/VLOOKUP($C77,Opérations[],7,0))),$C77&lt;&gt;""),"S",""))),"")</f>
        <v/>
      </c>
      <c r="K77" s="68" t="str">
        <f ca="1">IFERROR(IF(AND(OR(WEEKDAY(J$4,2)&gt;5,J$4=Congés),OR(J77="x",J77="S")),J77,IF(K$4=$D77,"x",IF(AND(((K$4-$D77)/VLOOKUP($C77,Opérations[],7,0))=INT(((K$4-$D77)/VLOOKUP($C77,Opérations[],7,0))),$C77&lt;&gt;""),"S",""))),"")</f>
        <v/>
      </c>
      <c r="L77" s="68" t="str">
        <f ca="1">IFERROR(IF(AND(OR(WEEKDAY(K$4,2)&gt;5,K$4=Congés),OR(K77="x",K77="S")),K77,IF(L$4=$D77,"x",IF(AND(((L$4-$D77)/VLOOKUP($C77,Opérations[],7,0))=INT(((L$4-$D77)/VLOOKUP($C77,Opérations[],7,0))),$C77&lt;&gt;""),"S",""))),"")</f>
        <v/>
      </c>
      <c r="M77" s="68" t="str">
        <f ca="1">IFERROR(IF(AND(OR(WEEKDAY(L$4,2)&gt;5,L$4=Congés),OR(L77="x",L77="S")),L77,IF(M$4=$D77,"x",IF(AND(((M$4-$D77)/VLOOKUP($C77,Opérations[],7,0))=INT(((M$4-$D77)/VLOOKUP($C77,Opérations[],7,0))),$C77&lt;&gt;""),"S",""))),"")</f>
        <v/>
      </c>
      <c r="N77" s="68" t="str">
        <f ca="1">IFERROR(IF(AND(OR(WEEKDAY(M$4,2)&gt;5,M$4=Congés),OR(M77="x",M77="S")),M77,IF(N$4=$D77,"x",IF(AND(((N$4-$D77)/VLOOKUP($C77,Opérations[],7,0))=INT(((N$4-$D77)/VLOOKUP($C77,Opérations[],7,0))),$C77&lt;&gt;""),"S",""))),"")</f>
        <v/>
      </c>
      <c r="O77" s="68" t="str">
        <f ca="1">IFERROR(IF(AND(OR(WEEKDAY(N$4,2)&gt;5,N$4=Congés),OR(N77="x",N77="S")),N77,IF(O$4=$D77,"x",IF(AND(((O$4-$D77)/VLOOKUP($C77,Opérations[],7,0))=INT(((O$4-$D77)/VLOOKUP($C77,Opérations[],7,0))),$C77&lt;&gt;""),"S",""))),"")</f>
        <v/>
      </c>
      <c r="P77" s="68" t="str">
        <f ca="1">IFERROR(IF(AND(OR(WEEKDAY(O$4,2)&gt;5,O$4=Congés),OR(O77="x",O77="S")),O77,IF(P$4=$D77,"x",IF(AND(((P$4-$D77)/VLOOKUP($C77,Opérations[],7,0))=INT(((P$4-$D77)/VLOOKUP($C77,Opérations[],7,0))),$C77&lt;&gt;""),"S",""))),"")</f>
        <v/>
      </c>
      <c r="Q77" s="68" t="str">
        <f ca="1">IFERROR(IF(AND(OR(WEEKDAY(P$4,2)&gt;5,P$4=Congés),OR(P77="x",P77="S")),P77,IF(Q$4=$D77,"x",IF(AND(((Q$4-$D77)/VLOOKUP($C77,Opérations[],7,0))=INT(((Q$4-$D77)/VLOOKUP($C77,Opérations[],7,0))),$C77&lt;&gt;""),"S",""))),"")</f>
        <v/>
      </c>
      <c r="R77" s="68" t="str">
        <f ca="1">IFERROR(IF(AND(OR(WEEKDAY(Q$4,2)&gt;5,Q$4=Congés),OR(Q77="x",Q77="S")),Q77,IF(R$4=$D77,"x",IF(AND(((R$4-$D77)/VLOOKUP($C77,Opérations[],7,0))=INT(((R$4-$D77)/VLOOKUP($C77,Opérations[],7,0))),$C77&lt;&gt;""),"S",""))),"")</f>
        <v/>
      </c>
      <c r="S77" s="68" t="str">
        <f ca="1">IFERROR(IF(AND(OR(WEEKDAY(R$4,2)&gt;5,R$4=Congés),OR(R77="x",R77="S")),R77,IF(S$4=$D77,"x",IF(AND(((S$4-$D77)/VLOOKUP($C77,Opérations[],7,0))=INT(((S$4-$D77)/VLOOKUP($C77,Opérations[],7,0))),$C77&lt;&gt;""),"S",""))),"")</f>
        <v/>
      </c>
      <c r="T77" s="68" t="str">
        <f ca="1">IFERROR(IF(AND(OR(WEEKDAY(S$4,2)&gt;5,S$4=Congés),OR(S77="x",S77="S")),S77,IF(T$4=$D77,"x",IF(AND(((T$4-$D77)/VLOOKUP($C77,Opérations[],7,0))=INT(((T$4-$D77)/VLOOKUP($C77,Opérations[],7,0))),$C77&lt;&gt;""),"S",""))),"")</f>
        <v/>
      </c>
      <c r="U77" s="68" t="str">
        <f ca="1">IFERROR(IF(AND(OR(WEEKDAY(T$4,2)&gt;5,T$4=Congés),OR(T77="x",T77="S")),T77,IF(U$4=$D77,"x",IF(AND(((U$4-$D77)/VLOOKUP($C77,Opérations[],7,0))=INT(((U$4-$D77)/VLOOKUP($C77,Opérations[],7,0))),$C77&lt;&gt;""),"S",""))),"")</f>
        <v/>
      </c>
      <c r="V77" s="68" t="str">
        <f ca="1">IFERROR(IF(AND(OR(WEEKDAY(U$4,2)&gt;5,U$4=Congés),OR(U77="x",U77="S")),U77,IF(V$4=$D77,"x",IF(AND(((V$4-$D77)/VLOOKUP($C77,Opérations[],7,0))=INT(((V$4-$D77)/VLOOKUP($C77,Opérations[],7,0))),$C77&lt;&gt;""),"S",""))),"")</f>
        <v/>
      </c>
      <c r="W77" s="68" t="str">
        <f ca="1">IFERROR(IF(AND(OR(WEEKDAY(V$4,2)&gt;5,V$4=Congés),OR(V77="x",V77="S")),V77,IF(W$4=$D77,"x",IF(AND(((W$4-$D77)/VLOOKUP($C77,Opérations[],7,0))=INT(((W$4-$D77)/VLOOKUP($C77,Opérations[],7,0))),$C77&lt;&gt;""),"S",""))),"")</f>
        <v/>
      </c>
      <c r="X77" s="68" t="str">
        <f ca="1">IFERROR(IF(AND(OR(WEEKDAY(W$4,2)&gt;5,W$4=Congés),OR(W77="x",W77="S")),W77,IF(X$4=$D77,"x",IF(AND(((X$4-$D77)/VLOOKUP($C77,Opérations[],7,0))=INT(((X$4-$D77)/VLOOKUP($C77,Opérations[],7,0))),$C77&lt;&gt;""),"S",""))),"")</f>
        <v/>
      </c>
      <c r="Y77" s="68" t="str">
        <f ca="1">IFERROR(IF(AND(OR(WEEKDAY(X$4,2)&gt;5,X$4=Congés),OR(X77="x",X77="S")),X77,IF(Y$4=$D77,"x",IF(AND(((Y$4-$D77)/VLOOKUP($C77,Opérations[],7,0))=INT(((Y$4-$D77)/VLOOKUP($C77,Opérations[],7,0))),$C77&lt;&gt;""),"S",""))),"")</f>
        <v/>
      </c>
      <c r="Z77" s="68" t="str">
        <f ca="1">IFERROR(IF(AND(OR(WEEKDAY(Y$4,2)&gt;5,Y$4=Congés),OR(Y77="x",Y77="S")),Y77,IF(Z$4=$D77,"x",IF(AND(((Z$4-$D77)/VLOOKUP($C77,Opérations[],7,0))=INT(((Z$4-$D77)/VLOOKUP($C77,Opérations[],7,0))),$C77&lt;&gt;""),"S",""))),"")</f>
        <v/>
      </c>
      <c r="AA77" s="68" t="str">
        <f ca="1">IFERROR(IF(AND(OR(WEEKDAY(Z$4,2)&gt;5,Z$4=Congés),OR(Z77="x",Z77="S")),Z77,IF(AA$4=$D77,"x",IF(AND(((AA$4-$D77)/VLOOKUP($C77,Opérations[],7,0))=INT(((AA$4-$D77)/VLOOKUP($C77,Opérations[],7,0))),$C77&lt;&gt;""),"S",""))),"")</f>
        <v/>
      </c>
      <c r="AB77" s="68" t="str">
        <f ca="1">IFERROR(IF(AND(OR(WEEKDAY(AA$4,2)&gt;5,AA$4=Congés),OR(AA77="x",AA77="S")),AA77,IF(AB$4=$D77,"x",IF(AND(((AB$4-$D77)/VLOOKUP($C77,Opérations[],7,0))=INT(((AB$4-$D77)/VLOOKUP($C77,Opérations[],7,0))),$C77&lt;&gt;""),"S",""))),"")</f>
        <v/>
      </c>
      <c r="AC77" s="68" t="str">
        <f ca="1">IFERROR(IF(AND(OR(WEEKDAY(AB$4,2)&gt;5,AB$4=Congés),OR(AB77="x",AB77="S")),AB77,IF(AC$4=$D77,"x",IF(AND(((AC$4-$D77)/VLOOKUP($C77,Opérations[],7,0))=INT(((AC$4-$D77)/VLOOKUP($C77,Opérations[],7,0))),$C77&lt;&gt;""),"S",""))),"")</f>
        <v/>
      </c>
      <c r="AD77" s="68" t="str">
        <f ca="1">IFERROR(IF(AND(OR(WEEKDAY(AC$4,2)&gt;5,AC$4=Congés),OR(AC77="x",AC77="S")),AC77,IF(AD$4=$D77,"x",IF(AND(((AD$4-$D77)/VLOOKUP($C77,Opérations[],7,0))=INT(((AD$4-$D77)/VLOOKUP($C77,Opérations[],7,0))),$C77&lt;&gt;""),"S",""))),"")</f>
        <v/>
      </c>
      <c r="AE77" s="68" t="str">
        <f ca="1">IFERROR(IF(AND(OR(WEEKDAY(AD$4,2)&gt;5,AD$4=Congés),OR(AD77="x",AD77="S")),AD77,IF(AE$4=$D77,"x",IF(AND(((AE$4-$D77)/VLOOKUP($C77,Opérations[],7,0))=INT(((AE$4-$D77)/VLOOKUP($C77,Opérations[],7,0))),$C77&lt;&gt;""),"S",""))),"")</f>
        <v/>
      </c>
      <c r="AF77" s="68" t="str">
        <f ca="1">IFERROR(IF(AND(OR(WEEKDAY(AE$4,2)&gt;5,AE$4=Congés),OR(AE77="x",AE77="S")),AE77,IF(AF$4=$D77,"x",IF(AND(((AF$4-$D77)/VLOOKUP($C77,Opérations[],7,0))=INT(((AF$4-$D77)/VLOOKUP($C77,Opérations[],7,0))),$C77&lt;&gt;""),"S",""))),"")</f>
        <v/>
      </c>
      <c r="AG77" s="68" t="str">
        <f ca="1">IFERROR(IF(AND(OR(WEEKDAY(AF$4,2)&gt;5,AF$4=Congés),OR(AF77="x",AF77="S")),AF77,IF(AG$4=$D77,"x",IF(AND(((AG$4-$D77)/VLOOKUP($C77,Opérations[],7,0))=INT(((AG$4-$D77)/VLOOKUP($C77,Opérations[],7,0))),$C77&lt;&gt;""),"S",""))),"")</f>
        <v/>
      </c>
      <c r="AH77" s="68" t="str">
        <f ca="1">IFERROR(IF(AND(OR(WEEKDAY(AG$4,2)&gt;5,AG$4=Congés),OR(AG77="x",AG77="S")),AG77,IF(AH$4=$D77,"x",IF(AND(((AH$4-$D77)/VLOOKUP($C77,Opérations[],7,0))=INT(((AH$4-$D77)/VLOOKUP($C77,Opérations[],7,0))),$C77&lt;&gt;""),"S",""))),"")</f>
        <v/>
      </c>
      <c r="AI77" s="68" t="str">
        <f ca="1">IFERROR(IF(AND(OR(WEEKDAY(AH$4,2)&gt;5,AH$4=Congés),OR(AH77="x",AH77="S")),AH77,IF(AI$4=$D77,"x",IF(AND(((AI$4-$D77)/VLOOKUP($C77,Opérations[],7,0))=INT(((AI$4-$D77)/VLOOKUP($C77,Opérations[],7,0))),$C77&lt;&gt;""),"S",""))),"")</f>
        <v/>
      </c>
      <c r="AJ77" s="68" t="str">
        <f ca="1">IFERROR(IF(AND(OR(WEEKDAY(AI$4,2)&gt;5,AI$4=Congés),OR(AI77="x",AI77="S")),AI77,IF(AJ$4=$D77,"x",IF(AND(((AJ$4-$D77)/VLOOKUP($C77,Opérations[],7,0))=INT(((AJ$4-$D77)/VLOOKUP($C77,Opérations[],7,0))),$C77&lt;&gt;""),"S",""))),"")</f>
        <v/>
      </c>
      <c r="AK77" s="68" t="str">
        <f ca="1">IFERROR(IF(AND(OR(WEEKDAY(AJ$4,2)&gt;5,AJ$4=Congés),OR(AJ77="x",AJ77="S")),AJ77,IF(AK$4=$D77,"x",IF(AND(((AK$4-$D77)/VLOOKUP($C77,Opérations[],7,0))=INT(((AK$4-$D77)/VLOOKUP($C77,Opérations[],7,0))),$C77&lt;&gt;""),"S",""))),"")</f>
        <v/>
      </c>
      <c r="AL77" s="68" t="str">
        <f ca="1">IFERROR(IF(AND(OR(WEEKDAY(AK$4,2)&gt;5,AK$4=Congés),OR(AK77="x",AK77="S")),AK77,IF(AL$4=$D77,"x",IF(AND(((AL$4-$D77)/VLOOKUP($C77,Opérations[],7,0))=INT(((AL$4-$D77)/VLOOKUP($C77,Opérations[],7,0))),$C77&lt;&gt;""),"S",""))),"")</f>
        <v/>
      </c>
      <c r="AM77" s="68" t="str">
        <f ca="1">IFERROR(IF(AND(OR(WEEKDAY(AL$4,2)&gt;5,AL$4=Congés),OR(AL77="x",AL77="S")),AL77,IF(AM$4=$D77,"x",IF(AND(((AM$4-$D77)/VLOOKUP($C77,Opérations[],7,0))=INT(((AM$4-$D77)/VLOOKUP($C77,Opérations[],7,0))),$C77&lt;&gt;""),"S",""))),"")</f>
        <v/>
      </c>
      <c r="AN77" s="68" t="str">
        <f ca="1">IFERROR(IF(AND(OR(WEEKDAY(AM$4,2)&gt;5,AM$4=Congés),OR(AM77="x",AM77="S")),AM77,IF(AN$4=$D77,"x",IF(AND(((AN$4-$D77)/VLOOKUP($C77,Opérations[],7,0))=INT(((AN$4-$D77)/VLOOKUP($C77,Opérations[],7,0))),$C77&lt;&gt;""),"S",""))),"")</f>
        <v/>
      </c>
      <c r="AO77" s="68" t="str">
        <f ca="1">IFERROR(IF(AND(OR(WEEKDAY(AN$4,2)&gt;5,AN$4=Congés),OR(AN77="x",AN77="S")),AN77,IF(AO$4=$D77,"x",IF(AND(((AO$4-$D77)/VLOOKUP($C77,Opérations[],7,0))=INT(((AO$4-$D77)/VLOOKUP($C77,Opérations[],7,0))),$C77&lt;&gt;""),"S",""))),"")</f>
        <v/>
      </c>
      <c r="AP77" s="68" t="str">
        <f ca="1">IFERROR(IF(AND(OR(WEEKDAY(AO$4,2)&gt;5,AO$4=Congés),OR(AO77="x",AO77="S")),AO77,IF(AP$4=$D77,"x",IF(AND(((AP$4-$D77)/VLOOKUP($C77,Opérations[],7,0))=INT(((AP$4-$D77)/VLOOKUP($C77,Opérations[],7,0))),$C77&lt;&gt;""),"S",""))),"")</f>
        <v/>
      </c>
      <c r="AQ77" s="68" t="str">
        <f ca="1">IFERROR(IF(AND(OR(WEEKDAY(AP$4,2)&gt;5,AP$4=Congés),OR(AP77="x",AP77="S")),AP77,IF(AQ$4=$D77,"x",IF(AND(((AQ$4-$D77)/VLOOKUP($C77,Opérations[],7,0))=INT(((AQ$4-$D77)/VLOOKUP($C77,Opérations[],7,0))),$C77&lt;&gt;""),"S",""))),"")</f>
        <v/>
      </c>
      <c r="AR77" s="68" t="str">
        <f ca="1">IFERROR(IF(AND(OR(WEEKDAY(AQ$4,2)&gt;5,AQ$4=Congés),OR(AQ77="x",AQ77="S")),AQ77,IF(AR$4=$D77,"x",IF(AND(((AR$4-$D77)/VLOOKUP($C77,Opérations[],7,0))=INT(((AR$4-$D77)/VLOOKUP($C77,Opérations[],7,0))),$C77&lt;&gt;""),"S",""))),"")</f>
        <v/>
      </c>
      <c r="AS77" s="68" t="str">
        <f ca="1">IFERROR(IF(AND(OR(WEEKDAY(AR$4,2)&gt;5,AR$4=Congés),OR(AR77="x",AR77="S")),AR77,IF(AS$4=$D77,"x",IF(AND(((AS$4-$D77)/VLOOKUP($C77,Opérations[],7,0))=INT(((AS$4-$D77)/VLOOKUP($C77,Opérations[],7,0))),$C77&lt;&gt;""),"S",""))),"")</f>
        <v/>
      </c>
      <c r="AT77" s="68" t="str">
        <f ca="1">IFERROR(IF(AND(OR(WEEKDAY(AS$4,2)&gt;5,AS$4=Congés),OR(AS77="x",AS77="S")),AS77,IF(AT$4=$D77,"x",IF(AND(((AT$4-$D77)/VLOOKUP($C77,Opérations[],7,0))=INT(((AT$4-$D77)/VLOOKUP($C77,Opérations[],7,0))),$C77&lt;&gt;""),"S",""))),"")</f>
        <v/>
      </c>
      <c r="AU77" s="68" t="str">
        <f ca="1">IFERROR(IF(AND(OR(WEEKDAY(AT$4,2)&gt;5,AT$4=Congés),OR(AT77="x",AT77="S")),AT77,IF(AU$4=$D77,"x",IF(AND(((AU$4-$D77)/VLOOKUP($C77,Opérations[],7,0))=INT(((AU$4-$D77)/VLOOKUP($C77,Opérations[],7,0))),$C77&lt;&gt;""),"S",""))),"")</f>
        <v/>
      </c>
      <c r="AV77" s="68" t="str">
        <f ca="1">IFERROR(IF(AND(OR(WEEKDAY(AU$4,2)&gt;5,AU$4=Congés),OR(AU77="x",AU77="S")),AU77,IF(AV$4=$D77,"x",IF(AND(((AV$4-$D77)/VLOOKUP($C77,Opérations[],7,0))=INT(((AV$4-$D77)/VLOOKUP($C77,Opérations[],7,0))),$C77&lt;&gt;""),"S",""))),"")</f>
        <v/>
      </c>
      <c r="AW77" s="68" t="str">
        <f ca="1">IFERROR(IF(AND(OR(WEEKDAY(AV$4,2)&gt;5,AV$4=Congés),OR(AV77="x",AV77="S")),AV77,IF(AW$4=$D77,"x",IF(AND(((AW$4-$D77)/VLOOKUP($C77,Opérations[],7,0))=INT(((AW$4-$D77)/VLOOKUP($C77,Opérations[],7,0))),$C77&lt;&gt;""),"S",""))),"")</f>
        <v/>
      </c>
      <c r="AX77" s="68" t="str">
        <f ca="1">IFERROR(IF(AND(OR(WEEKDAY(AW$4,2)&gt;5,AW$4=Congés),OR(AW77="x",AW77="S")),AW77,IF(AX$4=$D77,"x",IF(AND(((AX$4-$D77)/VLOOKUP($C77,Opérations[],7,0))=INT(((AX$4-$D77)/VLOOKUP($C77,Opérations[],7,0))),$C77&lt;&gt;""),"S",""))),"")</f>
        <v/>
      </c>
      <c r="AY77" s="68" t="str">
        <f ca="1">IFERROR(IF(AND(OR(WEEKDAY(AX$4,2)&gt;5,AX$4=Congés),OR(AX77="x",AX77="S")),AX77,IF(AY$4=$D77,"x",IF(AND(((AY$4-$D77)/VLOOKUP($C77,Opérations[],7,0))=INT(((AY$4-$D77)/VLOOKUP($C77,Opérations[],7,0))),$C77&lt;&gt;""),"S",""))),"")</f>
        <v/>
      </c>
      <c r="AZ77" s="68" t="str">
        <f ca="1">IFERROR(IF(AND(OR(WEEKDAY(AY$4,2)&gt;5,AY$4=Congés),OR(AY77="x",AY77="S")),AY77,IF(AZ$4=$D77,"x",IF(AND(((AZ$4-$D77)/VLOOKUP($C77,Opérations[],7,0))=INT(((AZ$4-$D77)/VLOOKUP($C77,Opérations[],7,0))),$C77&lt;&gt;""),"S",""))),"")</f>
        <v/>
      </c>
      <c r="BA77" s="68" t="str">
        <f ca="1">IFERROR(IF(AND(OR(WEEKDAY(AZ$4,2)&gt;5,AZ$4=Congés),OR(AZ77="x",AZ77="S")),AZ77,IF(BA$4=$D77,"x",IF(AND(((BA$4-$D77)/VLOOKUP($C77,Opérations[],7,0))=INT(((BA$4-$D77)/VLOOKUP($C77,Opérations[],7,0))),$C77&lt;&gt;""),"S",""))),"")</f>
        <v/>
      </c>
      <c r="BB77" s="68" t="str">
        <f ca="1">IFERROR(IF(AND(OR(WEEKDAY(BA$4,2)&gt;5,BA$4=Congés),OR(BA77="x",BA77="S")),BA77,IF(BB$4=$D77,"x",IF(AND(((BB$4-$D77)/VLOOKUP($C77,Opérations[],7,0))=INT(((BB$4-$D77)/VLOOKUP($C77,Opérations[],7,0))),$C77&lt;&gt;""),"S",""))),"")</f>
        <v/>
      </c>
      <c r="BC77" s="68" t="str">
        <f ca="1">IFERROR(IF(AND(OR(WEEKDAY(BB$4,2)&gt;5,BB$4=Congés),OR(BB77="x",BB77="S")),BB77,IF(BC$4=$D77,"x",IF(AND(((BC$4-$D77)/VLOOKUP($C77,Opérations[],7,0))=INT(((BC$4-$D77)/VLOOKUP($C77,Opérations[],7,0))),$C77&lt;&gt;""),"S",""))),"")</f>
        <v/>
      </c>
      <c r="BD77" s="68" t="str">
        <f ca="1">IFERROR(IF(AND(OR(WEEKDAY(BC$4,2)&gt;5,BC$4=Congés),OR(BC77="x",BC77="S")),BC77,IF(BD$4=$D77,"x",IF(AND(((BD$4-$D77)/VLOOKUP($C77,Opérations[],7,0))=INT(((BD$4-$D77)/VLOOKUP($C77,Opérations[],7,0))),$C77&lt;&gt;""),"S",""))),"")</f>
        <v/>
      </c>
    </row>
    <row r="78" spans="3:56" x14ac:dyDescent="0.25">
      <c r="C78" s="27" t="s">
        <v>81</v>
      </c>
      <c r="D78" s="33">
        <f>IF(ISBLANK(C78),"",VLOOKUP(C78,Opérations[],2,0))</f>
        <v>0</v>
      </c>
      <c r="F78" s="33"/>
      <c r="G78" s="68" t="str">
        <f ca="1">IFERROR(IF(AND(OR(WEEKDAY(F$4,2)&gt;5,F$4=Congés),OR(F78="x",F78="S")),F78,IF(G$4=$D78,"x",IF(AND(((G$4-$D78)/VLOOKUP($C78,Opérations[],7,0))=INT(((G$4-$D78)/VLOOKUP($C78,Opérations[],7,0))),$C78&lt;&gt;""),"S",""))),"")</f>
        <v/>
      </c>
      <c r="H78" s="68" t="str">
        <f ca="1">IFERROR(IF(AND(OR(WEEKDAY(G$4,2)&gt;5,G$4=Congés),OR(G78="x",G78="S")),G78,IF(H$4=$D78,"x",IF(AND(((H$4-$D78)/VLOOKUP($C78,Opérations[],7,0))=INT(((H$4-$D78)/VLOOKUP($C78,Opérations[],7,0))),$C78&lt;&gt;""),"S",""))),"")</f>
        <v/>
      </c>
      <c r="I78" s="68" t="str">
        <f ca="1">IFERROR(IF(AND(OR(WEEKDAY(H$4,2)&gt;5,H$4=Congés),OR(H78="x",H78="S")),H78,IF(I$4=$D78,"x",IF(AND(((I$4-$D78)/VLOOKUP($C78,Opérations[],7,0))=INT(((I$4-$D78)/VLOOKUP($C78,Opérations[],7,0))),$C78&lt;&gt;""),"S",""))),"")</f>
        <v/>
      </c>
      <c r="J78" s="68" t="str">
        <f ca="1">IFERROR(IF(AND(OR(WEEKDAY(I$4,2)&gt;5,I$4=Congés),OR(I78="x",I78="S")),I78,IF(J$4=$D78,"x",IF(AND(((J$4-$D78)/VLOOKUP($C78,Opérations[],7,0))=INT(((J$4-$D78)/VLOOKUP($C78,Opérations[],7,0))),$C78&lt;&gt;""),"S",""))),"")</f>
        <v/>
      </c>
      <c r="K78" s="68" t="str">
        <f ca="1">IFERROR(IF(AND(OR(WEEKDAY(J$4,2)&gt;5,J$4=Congés),OR(J78="x",J78="S")),J78,IF(K$4=$D78,"x",IF(AND(((K$4-$D78)/VLOOKUP($C78,Opérations[],7,0))=INT(((K$4-$D78)/VLOOKUP($C78,Opérations[],7,0))),$C78&lt;&gt;""),"S",""))),"")</f>
        <v/>
      </c>
      <c r="L78" s="68" t="str">
        <f ca="1">IFERROR(IF(AND(OR(WEEKDAY(K$4,2)&gt;5,K$4=Congés),OR(K78="x",K78="S")),K78,IF(L$4=$D78,"x",IF(AND(((L$4-$D78)/VLOOKUP($C78,Opérations[],7,0))=INT(((L$4-$D78)/VLOOKUP($C78,Opérations[],7,0))),$C78&lt;&gt;""),"S",""))),"")</f>
        <v/>
      </c>
      <c r="M78" s="68" t="str">
        <f ca="1">IFERROR(IF(AND(OR(WEEKDAY(L$4,2)&gt;5,L$4=Congés),OR(L78="x",L78="S")),L78,IF(M$4=$D78,"x",IF(AND(((M$4-$D78)/VLOOKUP($C78,Opérations[],7,0))=INT(((M$4-$D78)/VLOOKUP($C78,Opérations[],7,0))),$C78&lt;&gt;""),"S",""))),"")</f>
        <v/>
      </c>
      <c r="N78" s="68" t="str">
        <f ca="1">IFERROR(IF(AND(OR(WEEKDAY(M$4,2)&gt;5,M$4=Congés),OR(M78="x",M78="S")),M78,IF(N$4=$D78,"x",IF(AND(((N$4-$D78)/VLOOKUP($C78,Opérations[],7,0))=INT(((N$4-$D78)/VLOOKUP($C78,Opérations[],7,0))),$C78&lt;&gt;""),"S",""))),"")</f>
        <v/>
      </c>
      <c r="O78" s="68" t="str">
        <f ca="1">IFERROR(IF(AND(OR(WEEKDAY(N$4,2)&gt;5,N$4=Congés),OR(N78="x",N78="S")),N78,IF(O$4=$D78,"x",IF(AND(((O$4-$D78)/VLOOKUP($C78,Opérations[],7,0))=INT(((O$4-$D78)/VLOOKUP($C78,Opérations[],7,0))),$C78&lt;&gt;""),"S",""))),"")</f>
        <v/>
      </c>
      <c r="P78" s="68" t="str">
        <f ca="1">IFERROR(IF(AND(OR(WEEKDAY(O$4,2)&gt;5,O$4=Congés),OR(O78="x",O78="S")),O78,IF(P$4=$D78,"x",IF(AND(((P$4-$D78)/VLOOKUP($C78,Opérations[],7,0))=INT(((P$4-$D78)/VLOOKUP($C78,Opérations[],7,0))),$C78&lt;&gt;""),"S",""))),"")</f>
        <v/>
      </c>
      <c r="Q78" s="68" t="str">
        <f ca="1">IFERROR(IF(AND(OR(WEEKDAY(P$4,2)&gt;5,P$4=Congés),OR(P78="x",P78="S")),P78,IF(Q$4=$D78,"x",IF(AND(((Q$4-$D78)/VLOOKUP($C78,Opérations[],7,0))=INT(((Q$4-$D78)/VLOOKUP($C78,Opérations[],7,0))),$C78&lt;&gt;""),"S",""))),"")</f>
        <v/>
      </c>
      <c r="R78" s="68" t="str">
        <f ca="1">IFERROR(IF(AND(OR(WEEKDAY(Q$4,2)&gt;5,Q$4=Congés),OR(Q78="x",Q78="S")),Q78,IF(R$4=$D78,"x",IF(AND(((R$4-$D78)/VLOOKUP($C78,Opérations[],7,0))=INT(((R$4-$D78)/VLOOKUP($C78,Opérations[],7,0))),$C78&lt;&gt;""),"S",""))),"")</f>
        <v/>
      </c>
      <c r="S78" s="68" t="str">
        <f ca="1">IFERROR(IF(AND(OR(WEEKDAY(R$4,2)&gt;5,R$4=Congés),OR(R78="x",R78="S")),R78,IF(S$4=$D78,"x",IF(AND(((S$4-$D78)/VLOOKUP($C78,Opérations[],7,0))=INT(((S$4-$D78)/VLOOKUP($C78,Opérations[],7,0))),$C78&lt;&gt;""),"S",""))),"")</f>
        <v/>
      </c>
      <c r="T78" s="68" t="str">
        <f ca="1">IFERROR(IF(AND(OR(WEEKDAY(S$4,2)&gt;5,S$4=Congés),OR(S78="x",S78="S")),S78,IF(T$4=$D78,"x",IF(AND(((T$4-$D78)/VLOOKUP($C78,Opérations[],7,0))=INT(((T$4-$D78)/VLOOKUP($C78,Opérations[],7,0))),$C78&lt;&gt;""),"S",""))),"")</f>
        <v/>
      </c>
      <c r="U78" s="68" t="str">
        <f ca="1">IFERROR(IF(AND(OR(WEEKDAY(T$4,2)&gt;5,T$4=Congés),OR(T78="x",T78="S")),T78,IF(U$4=$D78,"x",IF(AND(((U$4-$D78)/VLOOKUP($C78,Opérations[],7,0))=INT(((U$4-$D78)/VLOOKUP($C78,Opérations[],7,0))),$C78&lt;&gt;""),"S",""))),"")</f>
        <v/>
      </c>
      <c r="V78" s="68" t="str">
        <f ca="1">IFERROR(IF(AND(OR(WEEKDAY(U$4,2)&gt;5,U$4=Congés),OR(U78="x",U78="S")),U78,IF(V$4=$D78,"x",IF(AND(((V$4-$D78)/VLOOKUP($C78,Opérations[],7,0))=INT(((V$4-$D78)/VLOOKUP($C78,Opérations[],7,0))),$C78&lt;&gt;""),"S",""))),"")</f>
        <v/>
      </c>
      <c r="W78" s="68" t="str">
        <f ca="1">IFERROR(IF(AND(OR(WEEKDAY(V$4,2)&gt;5,V$4=Congés),OR(V78="x",V78="S")),V78,IF(W$4=$D78,"x",IF(AND(((W$4-$D78)/VLOOKUP($C78,Opérations[],7,0))=INT(((W$4-$D78)/VLOOKUP($C78,Opérations[],7,0))),$C78&lt;&gt;""),"S",""))),"")</f>
        <v/>
      </c>
      <c r="X78" s="68" t="str">
        <f ca="1">IFERROR(IF(AND(OR(WEEKDAY(W$4,2)&gt;5,W$4=Congés),OR(W78="x",W78="S")),W78,IF(X$4=$D78,"x",IF(AND(((X$4-$D78)/VLOOKUP($C78,Opérations[],7,0))=INT(((X$4-$D78)/VLOOKUP($C78,Opérations[],7,0))),$C78&lt;&gt;""),"S",""))),"")</f>
        <v/>
      </c>
      <c r="Y78" s="68" t="str">
        <f ca="1">IFERROR(IF(AND(OR(WEEKDAY(X$4,2)&gt;5,X$4=Congés),OR(X78="x",X78="S")),X78,IF(Y$4=$D78,"x",IF(AND(((Y$4-$D78)/VLOOKUP($C78,Opérations[],7,0))=INT(((Y$4-$D78)/VLOOKUP($C78,Opérations[],7,0))),$C78&lt;&gt;""),"S",""))),"")</f>
        <v/>
      </c>
      <c r="Z78" s="68" t="str">
        <f ca="1">IFERROR(IF(AND(OR(WEEKDAY(Y$4,2)&gt;5,Y$4=Congés),OR(Y78="x",Y78="S")),Y78,IF(Z$4=$D78,"x",IF(AND(((Z$4-$D78)/VLOOKUP($C78,Opérations[],7,0))=INT(((Z$4-$D78)/VLOOKUP($C78,Opérations[],7,0))),$C78&lt;&gt;""),"S",""))),"")</f>
        <v/>
      </c>
      <c r="AA78" s="68" t="str">
        <f ca="1">IFERROR(IF(AND(OR(WEEKDAY(Z$4,2)&gt;5,Z$4=Congés),OR(Z78="x",Z78="S")),Z78,IF(AA$4=$D78,"x",IF(AND(((AA$4-$D78)/VLOOKUP($C78,Opérations[],7,0))=INT(((AA$4-$D78)/VLOOKUP($C78,Opérations[],7,0))),$C78&lt;&gt;""),"S",""))),"")</f>
        <v/>
      </c>
      <c r="AB78" s="68" t="str">
        <f ca="1">IFERROR(IF(AND(OR(WEEKDAY(AA$4,2)&gt;5,AA$4=Congés),OR(AA78="x",AA78="S")),AA78,IF(AB$4=$D78,"x",IF(AND(((AB$4-$D78)/VLOOKUP($C78,Opérations[],7,0))=INT(((AB$4-$D78)/VLOOKUP($C78,Opérations[],7,0))),$C78&lt;&gt;""),"S",""))),"")</f>
        <v/>
      </c>
      <c r="AC78" s="68" t="str">
        <f ca="1">IFERROR(IF(AND(OR(WEEKDAY(AB$4,2)&gt;5,AB$4=Congés),OR(AB78="x",AB78="S")),AB78,IF(AC$4=$D78,"x",IF(AND(((AC$4-$D78)/VLOOKUP($C78,Opérations[],7,0))=INT(((AC$4-$D78)/VLOOKUP($C78,Opérations[],7,0))),$C78&lt;&gt;""),"S",""))),"")</f>
        <v/>
      </c>
      <c r="AD78" s="68" t="str">
        <f ca="1">IFERROR(IF(AND(OR(WEEKDAY(AC$4,2)&gt;5,AC$4=Congés),OR(AC78="x",AC78="S")),AC78,IF(AD$4=$D78,"x",IF(AND(((AD$4-$D78)/VLOOKUP($C78,Opérations[],7,0))=INT(((AD$4-$D78)/VLOOKUP($C78,Opérations[],7,0))),$C78&lt;&gt;""),"S",""))),"")</f>
        <v/>
      </c>
      <c r="AE78" s="68" t="str">
        <f ca="1">IFERROR(IF(AND(OR(WEEKDAY(AD$4,2)&gt;5,AD$4=Congés),OR(AD78="x",AD78="S")),AD78,IF(AE$4=$D78,"x",IF(AND(((AE$4-$D78)/VLOOKUP($C78,Opérations[],7,0))=INT(((AE$4-$D78)/VLOOKUP($C78,Opérations[],7,0))),$C78&lt;&gt;""),"S",""))),"")</f>
        <v/>
      </c>
      <c r="AF78" s="68" t="str">
        <f ca="1">IFERROR(IF(AND(OR(WEEKDAY(AE$4,2)&gt;5,AE$4=Congés),OR(AE78="x",AE78="S")),AE78,IF(AF$4=$D78,"x",IF(AND(((AF$4-$D78)/VLOOKUP($C78,Opérations[],7,0))=INT(((AF$4-$D78)/VLOOKUP($C78,Opérations[],7,0))),$C78&lt;&gt;""),"S",""))),"")</f>
        <v/>
      </c>
      <c r="AG78" s="68" t="str">
        <f ca="1">IFERROR(IF(AND(OR(WEEKDAY(AF$4,2)&gt;5,AF$4=Congés),OR(AF78="x",AF78="S")),AF78,IF(AG$4=$D78,"x",IF(AND(((AG$4-$D78)/VLOOKUP($C78,Opérations[],7,0))=INT(((AG$4-$D78)/VLOOKUP($C78,Opérations[],7,0))),$C78&lt;&gt;""),"S",""))),"")</f>
        <v/>
      </c>
      <c r="AH78" s="68" t="str">
        <f ca="1">IFERROR(IF(AND(OR(WEEKDAY(AG$4,2)&gt;5,AG$4=Congés),OR(AG78="x",AG78="S")),AG78,IF(AH$4=$D78,"x",IF(AND(((AH$4-$D78)/VLOOKUP($C78,Opérations[],7,0))=INT(((AH$4-$D78)/VLOOKUP($C78,Opérations[],7,0))),$C78&lt;&gt;""),"S",""))),"")</f>
        <v/>
      </c>
      <c r="AI78" s="68" t="str">
        <f ca="1">IFERROR(IF(AND(OR(WEEKDAY(AH$4,2)&gt;5,AH$4=Congés),OR(AH78="x",AH78="S")),AH78,IF(AI$4=$D78,"x",IF(AND(((AI$4-$D78)/VLOOKUP($C78,Opérations[],7,0))=INT(((AI$4-$D78)/VLOOKUP($C78,Opérations[],7,0))),$C78&lt;&gt;""),"S",""))),"")</f>
        <v/>
      </c>
      <c r="AJ78" s="68" t="str">
        <f ca="1">IFERROR(IF(AND(OR(WEEKDAY(AI$4,2)&gt;5,AI$4=Congés),OR(AI78="x",AI78="S")),AI78,IF(AJ$4=$D78,"x",IF(AND(((AJ$4-$D78)/VLOOKUP($C78,Opérations[],7,0))=INT(((AJ$4-$D78)/VLOOKUP($C78,Opérations[],7,0))),$C78&lt;&gt;""),"S",""))),"")</f>
        <v/>
      </c>
      <c r="AK78" s="68" t="str">
        <f ca="1">IFERROR(IF(AND(OR(WEEKDAY(AJ$4,2)&gt;5,AJ$4=Congés),OR(AJ78="x",AJ78="S")),AJ78,IF(AK$4=$D78,"x",IF(AND(((AK$4-$D78)/VLOOKUP($C78,Opérations[],7,0))=INT(((AK$4-$D78)/VLOOKUP($C78,Opérations[],7,0))),$C78&lt;&gt;""),"S",""))),"")</f>
        <v/>
      </c>
      <c r="AL78" s="68" t="str">
        <f ca="1">IFERROR(IF(AND(OR(WEEKDAY(AK$4,2)&gt;5,AK$4=Congés),OR(AK78="x",AK78="S")),AK78,IF(AL$4=$D78,"x",IF(AND(((AL$4-$D78)/VLOOKUP($C78,Opérations[],7,0))=INT(((AL$4-$D78)/VLOOKUP($C78,Opérations[],7,0))),$C78&lt;&gt;""),"S",""))),"")</f>
        <v/>
      </c>
      <c r="AM78" s="68" t="str">
        <f ca="1">IFERROR(IF(AND(OR(WEEKDAY(AL$4,2)&gt;5,AL$4=Congés),OR(AL78="x",AL78="S")),AL78,IF(AM$4=$D78,"x",IF(AND(((AM$4-$D78)/VLOOKUP($C78,Opérations[],7,0))=INT(((AM$4-$D78)/VLOOKUP($C78,Opérations[],7,0))),$C78&lt;&gt;""),"S",""))),"")</f>
        <v/>
      </c>
      <c r="AN78" s="68" t="str">
        <f ca="1">IFERROR(IF(AND(OR(WEEKDAY(AM$4,2)&gt;5,AM$4=Congés),OR(AM78="x",AM78="S")),AM78,IF(AN$4=$D78,"x",IF(AND(((AN$4-$D78)/VLOOKUP($C78,Opérations[],7,0))=INT(((AN$4-$D78)/VLOOKUP($C78,Opérations[],7,0))),$C78&lt;&gt;""),"S",""))),"")</f>
        <v/>
      </c>
      <c r="AO78" s="68" t="str">
        <f ca="1">IFERROR(IF(AND(OR(WEEKDAY(AN$4,2)&gt;5,AN$4=Congés),OR(AN78="x",AN78="S")),AN78,IF(AO$4=$D78,"x",IF(AND(((AO$4-$D78)/VLOOKUP($C78,Opérations[],7,0))=INT(((AO$4-$D78)/VLOOKUP($C78,Opérations[],7,0))),$C78&lt;&gt;""),"S",""))),"")</f>
        <v/>
      </c>
      <c r="AP78" s="68" t="str">
        <f ca="1">IFERROR(IF(AND(OR(WEEKDAY(AO$4,2)&gt;5,AO$4=Congés),OR(AO78="x",AO78="S")),AO78,IF(AP$4=$D78,"x",IF(AND(((AP$4-$D78)/VLOOKUP($C78,Opérations[],7,0))=INT(((AP$4-$D78)/VLOOKUP($C78,Opérations[],7,0))),$C78&lt;&gt;""),"S",""))),"")</f>
        <v/>
      </c>
      <c r="AQ78" s="68" t="str">
        <f ca="1">IFERROR(IF(AND(OR(WEEKDAY(AP$4,2)&gt;5,AP$4=Congés),OR(AP78="x",AP78="S")),AP78,IF(AQ$4=$D78,"x",IF(AND(((AQ$4-$D78)/VLOOKUP($C78,Opérations[],7,0))=INT(((AQ$4-$D78)/VLOOKUP($C78,Opérations[],7,0))),$C78&lt;&gt;""),"S",""))),"")</f>
        <v/>
      </c>
      <c r="AR78" s="68" t="str">
        <f ca="1">IFERROR(IF(AND(OR(WEEKDAY(AQ$4,2)&gt;5,AQ$4=Congés),OR(AQ78="x",AQ78="S")),AQ78,IF(AR$4=$D78,"x",IF(AND(((AR$4-$D78)/VLOOKUP($C78,Opérations[],7,0))=INT(((AR$4-$D78)/VLOOKUP($C78,Opérations[],7,0))),$C78&lt;&gt;""),"S",""))),"")</f>
        <v/>
      </c>
      <c r="AS78" s="68" t="str">
        <f ca="1">IFERROR(IF(AND(OR(WEEKDAY(AR$4,2)&gt;5,AR$4=Congés),OR(AR78="x",AR78="S")),AR78,IF(AS$4=$D78,"x",IF(AND(((AS$4-$D78)/VLOOKUP($C78,Opérations[],7,0))=INT(((AS$4-$D78)/VLOOKUP($C78,Opérations[],7,0))),$C78&lt;&gt;""),"S",""))),"")</f>
        <v/>
      </c>
      <c r="AT78" s="68" t="str">
        <f ca="1">IFERROR(IF(AND(OR(WEEKDAY(AS$4,2)&gt;5,AS$4=Congés),OR(AS78="x",AS78="S")),AS78,IF(AT$4=$D78,"x",IF(AND(((AT$4-$D78)/VLOOKUP($C78,Opérations[],7,0))=INT(((AT$4-$D78)/VLOOKUP($C78,Opérations[],7,0))),$C78&lt;&gt;""),"S",""))),"")</f>
        <v/>
      </c>
      <c r="AU78" s="68" t="str">
        <f ca="1">IFERROR(IF(AND(OR(WEEKDAY(AT$4,2)&gt;5,AT$4=Congés),OR(AT78="x",AT78="S")),AT78,IF(AU$4=$D78,"x",IF(AND(((AU$4-$D78)/VLOOKUP($C78,Opérations[],7,0))=INT(((AU$4-$D78)/VLOOKUP($C78,Opérations[],7,0))),$C78&lt;&gt;""),"S",""))),"")</f>
        <v/>
      </c>
      <c r="AV78" s="68" t="str">
        <f ca="1">IFERROR(IF(AND(OR(WEEKDAY(AU$4,2)&gt;5,AU$4=Congés),OR(AU78="x",AU78="S")),AU78,IF(AV$4=$D78,"x",IF(AND(((AV$4-$D78)/VLOOKUP($C78,Opérations[],7,0))=INT(((AV$4-$D78)/VLOOKUP($C78,Opérations[],7,0))),$C78&lt;&gt;""),"S",""))),"")</f>
        <v/>
      </c>
      <c r="AW78" s="68" t="str">
        <f ca="1">IFERROR(IF(AND(OR(WEEKDAY(AV$4,2)&gt;5,AV$4=Congés),OR(AV78="x",AV78="S")),AV78,IF(AW$4=$D78,"x",IF(AND(((AW$4-$D78)/VLOOKUP($C78,Opérations[],7,0))=INT(((AW$4-$D78)/VLOOKUP($C78,Opérations[],7,0))),$C78&lt;&gt;""),"S",""))),"")</f>
        <v/>
      </c>
      <c r="AX78" s="68" t="str">
        <f ca="1">IFERROR(IF(AND(OR(WEEKDAY(AW$4,2)&gt;5,AW$4=Congés),OR(AW78="x",AW78="S")),AW78,IF(AX$4=$D78,"x",IF(AND(((AX$4-$D78)/VLOOKUP($C78,Opérations[],7,0))=INT(((AX$4-$D78)/VLOOKUP($C78,Opérations[],7,0))),$C78&lt;&gt;""),"S",""))),"")</f>
        <v/>
      </c>
      <c r="AY78" s="68" t="str">
        <f ca="1">IFERROR(IF(AND(OR(WEEKDAY(AX$4,2)&gt;5,AX$4=Congés),OR(AX78="x",AX78="S")),AX78,IF(AY$4=$D78,"x",IF(AND(((AY$4-$D78)/VLOOKUP($C78,Opérations[],7,0))=INT(((AY$4-$D78)/VLOOKUP($C78,Opérations[],7,0))),$C78&lt;&gt;""),"S",""))),"")</f>
        <v/>
      </c>
      <c r="AZ78" s="68" t="str">
        <f ca="1">IFERROR(IF(AND(OR(WEEKDAY(AY$4,2)&gt;5,AY$4=Congés),OR(AY78="x",AY78="S")),AY78,IF(AZ$4=$D78,"x",IF(AND(((AZ$4-$D78)/VLOOKUP($C78,Opérations[],7,0))=INT(((AZ$4-$D78)/VLOOKUP($C78,Opérations[],7,0))),$C78&lt;&gt;""),"S",""))),"")</f>
        <v/>
      </c>
      <c r="BA78" s="68" t="str">
        <f ca="1">IFERROR(IF(AND(OR(WEEKDAY(AZ$4,2)&gt;5,AZ$4=Congés),OR(AZ78="x",AZ78="S")),AZ78,IF(BA$4=$D78,"x",IF(AND(((BA$4-$D78)/VLOOKUP($C78,Opérations[],7,0))=INT(((BA$4-$D78)/VLOOKUP($C78,Opérations[],7,0))),$C78&lt;&gt;""),"S",""))),"")</f>
        <v/>
      </c>
      <c r="BB78" s="68" t="str">
        <f ca="1">IFERROR(IF(AND(OR(WEEKDAY(BA$4,2)&gt;5,BA$4=Congés),OR(BA78="x",BA78="S")),BA78,IF(BB$4=$D78,"x",IF(AND(((BB$4-$D78)/VLOOKUP($C78,Opérations[],7,0))=INT(((BB$4-$D78)/VLOOKUP($C78,Opérations[],7,0))),$C78&lt;&gt;""),"S",""))),"")</f>
        <v/>
      </c>
      <c r="BC78" s="68" t="str">
        <f ca="1">IFERROR(IF(AND(OR(WEEKDAY(BB$4,2)&gt;5,BB$4=Congés),OR(BB78="x",BB78="S")),BB78,IF(BC$4=$D78,"x",IF(AND(((BC$4-$D78)/VLOOKUP($C78,Opérations[],7,0))=INT(((BC$4-$D78)/VLOOKUP($C78,Opérations[],7,0))),$C78&lt;&gt;""),"S",""))),"")</f>
        <v/>
      </c>
      <c r="BD78" s="68" t="str">
        <f ca="1">IFERROR(IF(AND(OR(WEEKDAY(BC$4,2)&gt;5,BC$4=Congés),OR(BC78="x",BC78="S")),BC78,IF(BD$4=$D78,"x",IF(AND(((BD$4-$D78)/VLOOKUP($C78,Opérations[],7,0))=INT(((BD$4-$D78)/VLOOKUP($C78,Opérations[],7,0))),$C78&lt;&gt;""),"S",""))),"")</f>
        <v/>
      </c>
    </row>
    <row r="79" spans="3:56" x14ac:dyDescent="0.25">
      <c r="C79" s="59" t="s">
        <v>82</v>
      </c>
      <c r="D79" s="33">
        <f>IF(ISBLANK(C79),"",VLOOKUP(C79,Opérations[],2,0))</f>
        <v>0</v>
      </c>
      <c r="F79" s="33"/>
      <c r="G79" s="68" t="str">
        <f ca="1">IFERROR(IF(AND(OR(WEEKDAY(F$4,2)&gt;5,F$4=Congés),OR(F79="x",F79="S")),F79,IF(G$4=$D79,"x",IF(AND(((G$4-$D79)/VLOOKUP($C79,Opérations[],7,0))=INT(((G$4-$D79)/VLOOKUP($C79,Opérations[],7,0))),$C79&lt;&gt;""),"S",""))),"")</f>
        <v/>
      </c>
      <c r="H79" s="68" t="str">
        <f ca="1">IFERROR(IF(AND(OR(WEEKDAY(G$4,2)&gt;5,G$4=Congés),OR(G79="x",G79="S")),G79,IF(H$4=$D79,"x",IF(AND(((H$4-$D79)/VLOOKUP($C79,Opérations[],7,0))=INT(((H$4-$D79)/VLOOKUP($C79,Opérations[],7,0))),$C79&lt;&gt;""),"S",""))),"")</f>
        <v/>
      </c>
      <c r="I79" s="68" t="str">
        <f ca="1">IFERROR(IF(AND(OR(WEEKDAY(H$4,2)&gt;5,H$4=Congés),OR(H79="x",H79="S")),H79,IF(I$4=$D79,"x",IF(AND(((I$4-$D79)/VLOOKUP($C79,Opérations[],7,0))=INT(((I$4-$D79)/VLOOKUP($C79,Opérations[],7,0))),$C79&lt;&gt;""),"S",""))),"")</f>
        <v/>
      </c>
      <c r="J79" s="68" t="str">
        <f ca="1">IFERROR(IF(AND(OR(WEEKDAY(I$4,2)&gt;5,I$4=Congés),OR(I79="x",I79="S")),I79,IF(J$4=$D79,"x",IF(AND(((J$4-$D79)/VLOOKUP($C79,Opérations[],7,0))=INT(((J$4-$D79)/VLOOKUP($C79,Opérations[],7,0))),$C79&lt;&gt;""),"S",""))),"")</f>
        <v/>
      </c>
      <c r="K79" s="68" t="str">
        <f ca="1">IFERROR(IF(AND(OR(WEEKDAY(J$4,2)&gt;5,J$4=Congés),OR(J79="x",J79="S")),J79,IF(K$4=$D79,"x",IF(AND(((K$4-$D79)/VLOOKUP($C79,Opérations[],7,0))=INT(((K$4-$D79)/VLOOKUP($C79,Opérations[],7,0))),$C79&lt;&gt;""),"S",""))),"")</f>
        <v/>
      </c>
      <c r="L79" s="68" t="str">
        <f ca="1">IFERROR(IF(AND(OR(WEEKDAY(K$4,2)&gt;5,K$4=Congés),OR(K79="x",K79="S")),K79,IF(L$4=$D79,"x",IF(AND(((L$4-$D79)/VLOOKUP($C79,Opérations[],7,0))=INT(((L$4-$D79)/VLOOKUP($C79,Opérations[],7,0))),$C79&lt;&gt;""),"S",""))),"")</f>
        <v/>
      </c>
      <c r="M79" s="68" t="str">
        <f ca="1">IFERROR(IF(AND(OR(WEEKDAY(L$4,2)&gt;5,L$4=Congés),OR(L79="x",L79="S")),L79,IF(M$4=$D79,"x",IF(AND(((M$4-$D79)/VLOOKUP($C79,Opérations[],7,0))=INT(((M$4-$D79)/VLOOKUP($C79,Opérations[],7,0))),$C79&lt;&gt;""),"S",""))),"")</f>
        <v/>
      </c>
      <c r="N79" s="68" t="str">
        <f ca="1">IFERROR(IF(AND(OR(WEEKDAY(M$4,2)&gt;5,M$4=Congés),OR(M79="x",M79="S")),M79,IF(N$4=$D79,"x",IF(AND(((N$4-$D79)/VLOOKUP($C79,Opérations[],7,0))=INT(((N$4-$D79)/VLOOKUP($C79,Opérations[],7,0))),$C79&lt;&gt;""),"S",""))),"")</f>
        <v/>
      </c>
      <c r="O79" s="68" t="str">
        <f ca="1">IFERROR(IF(AND(OR(WEEKDAY(N$4,2)&gt;5,N$4=Congés),OR(N79="x",N79="S")),N79,IF(O$4=$D79,"x",IF(AND(((O$4-$D79)/VLOOKUP($C79,Opérations[],7,0))=INT(((O$4-$D79)/VLOOKUP($C79,Opérations[],7,0))),$C79&lt;&gt;""),"S",""))),"")</f>
        <v/>
      </c>
      <c r="P79" s="68" t="str">
        <f ca="1">IFERROR(IF(AND(OR(WEEKDAY(O$4,2)&gt;5,O$4=Congés),OR(O79="x",O79="S")),O79,IF(P$4=$D79,"x",IF(AND(((P$4-$D79)/VLOOKUP($C79,Opérations[],7,0))=INT(((P$4-$D79)/VLOOKUP($C79,Opérations[],7,0))),$C79&lt;&gt;""),"S",""))),"")</f>
        <v/>
      </c>
      <c r="Q79" s="68" t="str">
        <f ca="1">IFERROR(IF(AND(OR(WEEKDAY(P$4,2)&gt;5,P$4=Congés),OR(P79="x",P79="S")),P79,IF(Q$4=$D79,"x",IF(AND(((Q$4-$D79)/VLOOKUP($C79,Opérations[],7,0))=INT(((Q$4-$D79)/VLOOKUP($C79,Opérations[],7,0))),$C79&lt;&gt;""),"S",""))),"")</f>
        <v/>
      </c>
      <c r="R79" s="68" t="str">
        <f ca="1">IFERROR(IF(AND(OR(WEEKDAY(Q$4,2)&gt;5,Q$4=Congés),OR(Q79="x",Q79="S")),Q79,IF(R$4=$D79,"x",IF(AND(((R$4-$D79)/VLOOKUP($C79,Opérations[],7,0))=INT(((R$4-$D79)/VLOOKUP($C79,Opérations[],7,0))),$C79&lt;&gt;""),"S",""))),"")</f>
        <v/>
      </c>
      <c r="S79" s="68" t="str">
        <f ca="1">IFERROR(IF(AND(OR(WEEKDAY(R$4,2)&gt;5,R$4=Congés),OR(R79="x",R79="S")),R79,IF(S$4=$D79,"x",IF(AND(((S$4-$D79)/VLOOKUP($C79,Opérations[],7,0))=INT(((S$4-$D79)/VLOOKUP($C79,Opérations[],7,0))),$C79&lt;&gt;""),"S",""))),"")</f>
        <v/>
      </c>
      <c r="T79" s="68" t="str">
        <f ca="1">IFERROR(IF(AND(OR(WEEKDAY(S$4,2)&gt;5,S$4=Congés),OR(S79="x",S79="S")),S79,IF(T$4=$D79,"x",IF(AND(((T$4-$D79)/VLOOKUP($C79,Opérations[],7,0))=INT(((T$4-$D79)/VLOOKUP($C79,Opérations[],7,0))),$C79&lt;&gt;""),"S",""))),"")</f>
        <v/>
      </c>
      <c r="U79" s="68" t="str">
        <f ca="1">IFERROR(IF(AND(OR(WEEKDAY(T$4,2)&gt;5,T$4=Congés),OR(T79="x",T79="S")),T79,IF(U$4=$D79,"x",IF(AND(((U$4-$D79)/VLOOKUP($C79,Opérations[],7,0))=INT(((U$4-$D79)/VLOOKUP($C79,Opérations[],7,0))),$C79&lt;&gt;""),"S",""))),"")</f>
        <v/>
      </c>
      <c r="V79" s="68" t="str">
        <f ca="1">IFERROR(IF(AND(OR(WEEKDAY(U$4,2)&gt;5,U$4=Congés),OR(U79="x",U79="S")),U79,IF(V$4=$D79,"x",IF(AND(((V$4-$D79)/VLOOKUP($C79,Opérations[],7,0))=INT(((V$4-$D79)/VLOOKUP($C79,Opérations[],7,0))),$C79&lt;&gt;""),"S",""))),"")</f>
        <v/>
      </c>
      <c r="W79" s="68" t="str">
        <f ca="1">IFERROR(IF(AND(OR(WEEKDAY(V$4,2)&gt;5,V$4=Congés),OR(V79="x",V79="S")),V79,IF(W$4=$D79,"x",IF(AND(((W$4-$D79)/VLOOKUP($C79,Opérations[],7,0))=INT(((W$4-$D79)/VLOOKUP($C79,Opérations[],7,0))),$C79&lt;&gt;""),"S",""))),"")</f>
        <v/>
      </c>
      <c r="X79" s="68" t="str">
        <f ca="1">IFERROR(IF(AND(OR(WEEKDAY(W$4,2)&gt;5,W$4=Congés),OR(W79="x",W79="S")),W79,IF(X$4=$D79,"x",IF(AND(((X$4-$D79)/VLOOKUP($C79,Opérations[],7,0))=INT(((X$4-$D79)/VLOOKUP($C79,Opérations[],7,0))),$C79&lt;&gt;""),"S",""))),"")</f>
        <v/>
      </c>
      <c r="Y79" s="68" t="str">
        <f ca="1">IFERROR(IF(AND(OR(WEEKDAY(X$4,2)&gt;5,X$4=Congés),OR(X79="x",X79="S")),X79,IF(Y$4=$D79,"x",IF(AND(((Y$4-$D79)/VLOOKUP($C79,Opérations[],7,0))=INT(((Y$4-$D79)/VLOOKUP($C79,Opérations[],7,0))),$C79&lt;&gt;""),"S",""))),"")</f>
        <v/>
      </c>
      <c r="Z79" s="68" t="str">
        <f ca="1">IFERROR(IF(AND(OR(WEEKDAY(Y$4,2)&gt;5,Y$4=Congés),OR(Y79="x",Y79="S")),Y79,IF(Z$4=$D79,"x",IF(AND(((Z$4-$D79)/VLOOKUP($C79,Opérations[],7,0))=INT(((Z$4-$D79)/VLOOKUP($C79,Opérations[],7,0))),$C79&lt;&gt;""),"S",""))),"")</f>
        <v/>
      </c>
      <c r="AA79" s="68" t="str">
        <f ca="1">IFERROR(IF(AND(OR(WEEKDAY(Z$4,2)&gt;5,Z$4=Congés),OR(Z79="x",Z79="S")),Z79,IF(AA$4=$D79,"x",IF(AND(((AA$4-$D79)/VLOOKUP($C79,Opérations[],7,0))=INT(((AA$4-$D79)/VLOOKUP($C79,Opérations[],7,0))),$C79&lt;&gt;""),"S",""))),"")</f>
        <v/>
      </c>
      <c r="AB79" s="68" t="str">
        <f ca="1">IFERROR(IF(AND(OR(WEEKDAY(AA$4,2)&gt;5,AA$4=Congés),OR(AA79="x",AA79="S")),AA79,IF(AB$4=$D79,"x",IF(AND(((AB$4-$D79)/VLOOKUP($C79,Opérations[],7,0))=INT(((AB$4-$D79)/VLOOKUP($C79,Opérations[],7,0))),$C79&lt;&gt;""),"S",""))),"")</f>
        <v/>
      </c>
      <c r="AC79" s="68" t="str">
        <f ca="1">IFERROR(IF(AND(OR(WEEKDAY(AB$4,2)&gt;5,AB$4=Congés),OR(AB79="x",AB79="S")),AB79,IF(AC$4=$D79,"x",IF(AND(((AC$4-$D79)/VLOOKUP($C79,Opérations[],7,0))=INT(((AC$4-$D79)/VLOOKUP($C79,Opérations[],7,0))),$C79&lt;&gt;""),"S",""))),"")</f>
        <v/>
      </c>
      <c r="AD79" s="68" t="str">
        <f ca="1">IFERROR(IF(AND(OR(WEEKDAY(AC$4,2)&gt;5,AC$4=Congés),OR(AC79="x",AC79="S")),AC79,IF(AD$4=$D79,"x",IF(AND(((AD$4-$D79)/VLOOKUP($C79,Opérations[],7,0))=INT(((AD$4-$D79)/VLOOKUP($C79,Opérations[],7,0))),$C79&lt;&gt;""),"S",""))),"")</f>
        <v/>
      </c>
      <c r="AE79" s="68" t="str">
        <f ca="1">IFERROR(IF(AND(OR(WEEKDAY(AD$4,2)&gt;5,AD$4=Congés),OR(AD79="x",AD79="S")),AD79,IF(AE$4=$D79,"x",IF(AND(((AE$4-$D79)/VLOOKUP($C79,Opérations[],7,0))=INT(((AE$4-$D79)/VLOOKUP($C79,Opérations[],7,0))),$C79&lt;&gt;""),"S",""))),"")</f>
        <v/>
      </c>
      <c r="AF79" s="68" t="str">
        <f ca="1">IFERROR(IF(AND(OR(WEEKDAY(AE$4,2)&gt;5,AE$4=Congés),OR(AE79="x",AE79="S")),AE79,IF(AF$4=$D79,"x",IF(AND(((AF$4-$D79)/VLOOKUP($C79,Opérations[],7,0))=INT(((AF$4-$D79)/VLOOKUP($C79,Opérations[],7,0))),$C79&lt;&gt;""),"S",""))),"")</f>
        <v/>
      </c>
      <c r="AG79" s="68" t="str">
        <f ca="1">IFERROR(IF(AND(OR(WEEKDAY(AF$4,2)&gt;5,AF$4=Congés),OR(AF79="x",AF79="S")),AF79,IF(AG$4=$D79,"x",IF(AND(((AG$4-$D79)/VLOOKUP($C79,Opérations[],7,0))=INT(((AG$4-$D79)/VLOOKUP($C79,Opérations[],7,0))),$C79&lt;&gt;""),"S",""))),"")</f>
        <v/>
      </c>
      <c r="AH79" s="68" t="str">
        <f ca="1">IFERROR(IF(AND(OR(WEEKDAY(AG$4,2)&gt;5,AG$4=Congés),OR(AG79="x",AG79="S")),AG79,IF(AH$4=$D79,"x",IF(AND(((AH$4-$D79)/VLOOKUP($C79,Opérations[],7,0))=INT(((AH$4-$D79)/VLOOKUP($C79,Opérations[],7,0))),$C79&lt;&gt;""),"S",""))),"")</f>
        <v/>
      </c>
      <c r="AI79" s="68" t="str">
        <f ca="1">IFERROR(IF(AND(OR(WEEKDAY(AH$4,2)&gt;5,AH$4=Congés),OR(AH79="x",AH79="S")),AH79,IF(AI$4=$D79,"x",IF(AND(((AI$4-$D79)/VLOOKUP($C79,Opérations[],7,0))=INT(((AI$4-$D79)/VLOOKUP($C79,Opérations[],7,0))),$C79&lt;&gt;""),"S",""))),"")</f>
        <v/>
      </c>
      <c r="AJ79" s="68" t="str">
        <f ca="1">IFERROR(IF(AND(OR(WEEKDAY(AI$4,2)&gt;5,AI$4=Congés),OR(AI79="x",AI79="S")),AI79,IF(AJ$4=$D79,"x",IF(AND(((AJ$4-$D79)/VLOOKUP($C79,Opérations[],7,0))=INT(((AJ$4-$D79)/VLOOKUP($C79,Opérations[],7,0))),$C79&lt;&gt;""),"S",""))),"")</f>
        <v/>
      </c>
      <c r="AK79" s="68" t="str">
        <f ca="1">IFERROR(IF(AND(OR(WEEKDAY(AJ$4,2)&gt;5,AJ$4=Congés),OR(AJ79="x",AJ79="S")),AJ79,IF(AK$4=$D79,"x",IF(AND(((AK$4-$D79)/VLOOKUP($C79,Opérations[],7,0))=INT(((AK$4-$D79)/VLOOKUP($C79,Opérations[],7,0))),$C79&lt;&gt;""),"S",""))),"")</f>
        <v/>
      </c>
      <c r="AL79" s="68" t="str">
        <f ca="1">IFERROR(IF(AND(OR(WEEKDAY(AK$4,2)&gt;5,AK$4=Congés),OR(AK79="x",AK79="S")),AK79,IF(AL$4=$D79,"x",IF(AND(((AL$4-$D79)/VLOOKUP($C79,Opérations[],7,0))=INT(((AL$4-$D79)/VLOOKUP($C79,Opérations[],7,0))),$C79&lt;&gt;""),"S",""))),"")</f>
        <v/>
      </c>
      <c r="AM79" s="68" t="str">
        <f ca="1">IFERROR(IF(AND(OR(WEEKDAY(AL$4,2)&gt;5,AL$4=Congés),OR(AL79="x",AL79="S")),AL79,IF(AM$4=$D79,"x",IF(AND(((AM$4-$D79)/VLOOKUP($C79,Opérations[],7,0))=INT(((AM$4-$D79)/VLOOKUP($C79,Opérations[],7,0))),$C79&lt;&gt;""),"S",""))),"")</f>
        <v/>
      </c>
      <c r="AN79" s="68" t="str">
        <f ca="1">IFERROR(IF(AND(OR(WEEKDAY(AM$4,2)&gt;5,AM$4=Congés),OR(AM79="x",AM79="S")),AM79,IF(AN$4=$D79,"x",IF(AND(((AN$4-$D79)/VLOOKUP($C79,Opérations[],7,0))=INT(((AN$4-$D79)/VLOOKUP($C79,Opérations[],7,0))),$C79&lt;&gt;""),"S",""))),"")</f>
        <v/>
      </c>
      <c r="AO79" s="68" t="str">
        <f ca="1">IFERROR(IF(AND(OR(WEEKDAY(AN$4,2)&gt;5,AN$4=Congés),OR(AN79="x",AN79="S")),AN79,IF(AO$4=$D79,"x",IF(AND(((AO$4-$D79)/VLOOKUP($C79,Opérations[],7,0))=INT(((AO$4-$D79)/VLOOKUP($C79,Opérations[],7,0))),$C79&lt;&gt;""),"S",""))),"")</f>
        <v/>
      </c>
      <c r="AP79" s="68" t="str">
        <f ca="1">IFERROR(IF(AND(OR(WEEKDAY(AO$4,2)&gt;5,AO$4=Congés),OR(AO79="x",AO79="S")),AO79,IF(AP$4=$D79,"x",IF(AND(((AP$4-$D79)/VLOOKUP($C79,Opérations[],7,0))=INT(((AP$4-$D79)/VLOOKUP($C79,Opérations[],7,0))),$C79&lt;&gt;""),"S",""))),"")</f>
        <v/>
      </c>
      <c r="AQ79" s="68" t="str">
        <f ca="1">IFERROR(IF(AND(OR(WEEKDAY(AP$4,2)&gt;5,AP$4=Congés),OR(AP79="x",AP79="S")),AP79,IF(AQ$4=$D79,"x",IF(AND(((AQ$4-$D79)/VLOOKUP($C79,Opérations[],7,0))=INT(((AQ$4-$D79)/VLOOKUP($C79,Opérations[],7,0))),$C79&lt;&gt;""),"S",""))),"")</f>
        <v/>
      </c>
      <c r="AR79" s="68" t="str">
        <f ca="1">IFERROR(IF(AND(OR(WEEKDAY(AQ$4,2)&gt;5,AQ$4=Congés),OR(AQ79="x",AQ79="S")),AQ79,IF(AR$4=$D79,"x",IF(AND(((AR$4-$D79)/VLOOKUP($C79,Opérations[],7,0))=INT(((AR$4-$D79)/VLOOKUP($C79,Opérations[],7,0))),$C79&lt;&gt;""),"S",""))),"")</f>
        <v/>
      </c>
      <c r="AS79" s="68" t="str">
        <f ca="1">IFERROR(IF(AND(OR(WEEKDAY(AR$4,2)&gt;5,AR$4=Congés),OR(AR79="x",AR79="S")),AR79,IF(AS$4=$D79,"x",IF(AND(((AS$4-$D79)/VLOOKUP($C79,Opérations[],7,0))=INT(((AS$4-$D79)/VLOOKUP($C79,Opérations[],7,0))),$C79&lt;&gt;""),"S",""))),"")</f>
        <v/>
      </c>
      <c r="AT79" s="68" t="str">
        <f ca="1">IFERROR(IF(AND(OR(WEEKDAY(AS$4,2)&gt;5,AS$4=Congés),OR(AS79="x",AS79="S")),AS79,IF(AT$4=$D79,"x",IF(AND(((AT$4-$D79)/VLOOKUP($C79,Opérations[],7,0))=INT(((AT$4-$D79)/VLOOKUP($C79,Opérations[],7,0))),$C79&lt;&gt;""),"S",""))),"")</f>
        <v/>
      </c>
      <c r="AU79" s="68" t="str">
        <f ca="1">IFERROR(IF(AND(OR(WEEKDAY(AT$4,2)&gt;5,AT$4=Congés),OR(AT79="x",AT79="S")),AT79,IF(AU$4=$D79,"x",IF(AND(((AU$4-$D79)/VLOOKUP($C79,Opérations[],7,0))=INT(((AU$4-$D79)/VLOOKUP($C79,Opérations[],7,0))),$C79&lt;&gt;""),"S",""))),"")</f>
        <v/>
      </c>
      <c r="AV79" s="68" t="str">
        <f ca="1">IFERROR(IF(AND(OR(WEEKDAY(AU$4,2)&gt;5,AU$4=Congés),OR(AU79="x",AU79="S")),AU79,IF(AV$4=$D79,"x",IF(AND(((AV$4-$D79)/VLOOKUP($C79,Opérations[],7,0))=INT(((AV$4-$D79)/VLOOKUP($C79,Opérations[],7,0))),$C79&lt;&gt;""),"S",""))),"")</f>
        <v/>
      </c>
      <c r="AW79" s="68" t="str">
        <f ca="1">IFERROR(IF(AND(OR(WEEKDAY(AV$4,2)&gt;5,AV$4=Congés),OR(AV79="x",AV79="S")),AV79,IF(AW$4=$D79,"x",IF(AND(((AW$4-$D79)/VLOOKUP($C79,Opérations[],7,0))=INT(((AW$4-$D79)/VLOOKUP($C79,Opérations[],7,0))),$C79&lt;&gt;""),"S",""))),"")</f>
        <v/>
      </c>
      <c r="AX79" s="68" t="str">
        <f ca="1">IFERROR(IF(AND(OR(WEEKDAY(AW$4,2)&gt;5,AW$4=Congés),OR(AW79="x",AW79="S")),AW79,IF(AX$4=$D79,"x",IF(AND(((AX$4-$D79)/VLOOKUP($C79,Opérations[],7,0))=INT(((AX$4-$D79)/VLOOKUP($C79,Opérations[],7,0))),$C79&lt;&gt;""),"S",""))),"")</f>
        <v/>
      </c>
      <c r="AY79" s="68" t="str">
        <f ca="1">IFERROR(IF(AND(OR(WEEKDAY(AX$4,2)&gt;5,AX$4=Congés),OR(AX79="x",AX79="S")),AX79,IF(AY$4=$D79,"x",IF(AND(((AY$4-$D79)/VLOOKUP($C79,Opérations[],7,0))=INT(((AY$4-$D79)/VLOOKUP($C79,Opérations[],7,0))),$C79&lt;&gt;""),"S",""))),"")</f>
        <v/>
      </c>
      <c r="AZ79" s="68" t="str">
        <f ca="1">IFERROR(IF(AND(OR(WEEKDAY(AY$4,2)&gt;5,AY$4=Congés),OR(AY79="x",AY79="S")),AY79,IF(AZ$4=$D79,"x",IF(AND(((AZ$4-$D79)/VLOOKUP($C79,Opérations[],7,0))=INT(((AZ$4-$D79)/VLOOKUP($C79,Opérations[],7,0))),$C79&lt;&gt;""),"S",""))),"")</f>
        <v/>
      </c>
      <c r="BA79" s="68" t="str">
        <f ca="1">IFERROR(IF(AND(OR(WEEKDAY(AZ$4,2)&gt;5,AZ$4=Congés),OR(AZ79="x",AZ79="S")),AZ79,IF(BA$4=$D79,"x",IF(AND(((BA$4-$D79)/VLOOKUP($C79,Opérations[],7,0))=INT(((BA$4-$D79)/VLOOKUP($C79,Opérations[],7,0))),$C79&lt;&gt;""),"S",""))),"")</f>
        <v/>
      </c>
      <c r="BB79" s="68" t="str">
        <f ca="1">IFERROR(IF(AND(OR(WEEKDAY(BA$4,2)&gt;5,BA$4=Congés),OR(BA79="x",BA79="S")),BA79,IF(BB$4=$D79,"x",IF(AND(((BB$4-$D79)/VLOOKUP($C79,Opérations[],7,0))=INT(((BB$4-$D79)/VLOOKUP($C79,Opérations[],7,0))),$C79&lt;&gt;""),"S",""))),"")</f>
        <v/>
      </c>
      <c r="BC79" s="68" t="str">
        <f ca="1">IFERROR(IF(AND(OR(WEEKDAY(BB$4,2)&gt;5,BB$4=Congés),OR(BB79="x",BB79="S")),BB79,IF(BC$4=$D79,"x",IF(AND(((BC$4-$D79)/VLOOKUP($C79,Opérations[],7,0))=INT(((BC$4-$D79)/VLOOKUP($C79,Opérations[],7,0))),$C79&lt;&gt;""),"S",""))),"")</f>
        <v/>
      </c>
      <c r="BD79" s="68" t="str">
        <f ca="1">IFERROR(IF(AND(OR(WEEKDAY(BC$4,2)&gt;5,BC$4=Congés),OR(BC79="x",BC79="S")),BC79,IF(BD$4=$D79,"x",IF(AND(((BD$4-$D79)/VLOOKUP($C79,Opérations[],7,0))=INT(((BD$4-$D79)/VLOOKUP($C79,Opérations[],7,0))),$C79&lt;&gt;""),"S",""))),"")</f>
        <v/>
      </c>
    </row>
    <row r="80" spans="3:56" x14ac:dyDescent="0.25">
      <c r="C80" s="27" t="s">
        <v>83</v>
      </c>
      <c r="D80" s="33">
        <f>IF(ISBLANK(C80),"",VLOOKUP(C80,Opérations[],2,0))</f>
        <v>0</v>
      </c>
      <c r="F80" s="33"/>
      <c r="G80" s="68" t="str">
        <f ca="1">IFERROR(IF(AND(OR(WEEKDAY(F$4,2)&gt;5,F$4=Congés),OR(F80="x",F80="S")),F80,IF(G$4=$D80,"x",IF(AND(((G$4-$D80)/VLOOKUP($C80,Opérations[],7,0))=INT(((G$4-$D80)/VLOOKUP($C80,Opérations[],7,0))),$C80&lt;&gt;""),"S",""))),"")</f>
        <v/>
      </c>
      <c r="H80" s="68" t="str">
        <f ca="1">IFERROR(IF(AND(OR(WEEKDAY(G$4,2)&gt;5,G$4=Congés),OR(G80="x",G80="S")),G80,IF(H$4=$D80,"x",IF(AND(((H$4-$D80)/VLOOKUP($C80,Opérations[],7,0))=INT(((H$4-$D80)/VLOOKUP($C80,Opérations[],7,0))),$C80&lt;&gt;""),"S",""))),"")</f>
        <v/>
      </c>
      <c r="I80" s="68" t="str">
        <f ca="1">IFERROR(IF(AND(OR(WEEKDAY(H$4,2)&gt;5,H$4=Congés),OR(H80="x",H80="S")),H80,IF(I$4=$D80,"x",IF(AND(((I$4-$D80)/VLOOKUP($C80,Opérations[],7,0))=INT(((I$4-$D80)/VLOOKUP($C80,Opérations[],7,0))),$C80&lt;&gt;""),"S",""))),"")</f>
        <v/>
      </c>
      <c r="J80" s="68" t="str">
        <f ca="1">IFERROR(IF(AND(OR(WEEKDAY(I$4,2)&gt;5,I$4=Congés),OR(I80="x",I80="S")),I80,IF(J$4=$D80,"x",IF(AND(((J$4-$D80)/VLOOKUP($C80,Opérations[],7,0))=INT(((J$4-$D80)/VLOOKUP($C80,Opérations[],7,0))),$C80&lt;&gt;""),"S",""))),"")</f>
        <v/>
      </c>
      <c r="K80" s="68" t="str">
        <f ca="1">IFERROR(IF(AND(OR(WEEKDAY(J$4,2)&gt;5,J$4=Congés),OR(J80="x",J80="S")),J80,IF(K$4=$D80,"x",IF(AND(((K$4-$D80)/VLOOKUP($C80,Opérations[],7,0))=INT(((K$4-$D80)/VLOOKUP($C80,Opérations[],7,0))),$C80&lt;&gt;""),"S",""))),"")</f>
        <v/>
      </c>
      <c r="L80" s="68" t="str">
        <f ca="1">IFERROR(IF(AND(OR(WEEKDAY(K$4,2)&gt;5,K$4=Congés),OR(K80="x",K80="S")),K80,IF(L$4=$D80,"x",IF(AND(((L$4-$D80)/VLOOKUP($C80,Opérations[],7,0))=INT(((L$4-$D80)/VLOOKUP($C80,Opérations[],7,0))),$C80&lt;&gt;""),"S",""))),"")</f>
        <v/>
      </c>
      <c r="M80" s="68" t="str">
        <f ca="1">IFERROR(IF(AND(OR(WEEKDAY(L$4,2)&gt;5,L$4=Congés),OR(L80="x",L80="S")),L80,IF(M$4=$D80,"x",IF(AND(((M$4-$D80)/VLOOKUP($C80,Opérations[],7,0))=INT(((M$4-$D80)/VLOOKUP($C80,Opérations[],7,0))),$C80&lt;&gt;""),"S",""))),"")</f>
        <v/>
      </c>
      <c r="N80" s="68" t="str">
        <f ca="1">IFERROR(IF(AND(OR(WEEKDAY(M$4,2)&gt;5,M$4=Congés),OR(M80="x",M80="S")),M80,IF(N$4=$D80,"x",IF(AND(((N$4-$D80)/VLOOKUP($C80,Opérations[],7,0))=INT(((N$4-$D80)/VLOOKUP($C80,Opérations[],7,0))),$C80&lt;&gt;""),"S",""))),"")</f>
        <v/>
      </c>
      <c r="O80" s="68" t="str">
        <f ca="1">IFERROR(IF(AND(OR(WEEKDAY(N$4,2)&gt;5,N$4=Congés),OR(N80="x",N80="S")),N80,IF(O$4=$D80,"x",IF(AND(((O$4-$D80)/VLOOKUP($C80,Opérations[],7,0))=INT(((O$4-$D80)/VLOOKUP($C80,Opérations[],7,0))),$C80&lt;&gt;""),"S",""))),"")</f>
        <v/>
      </c>
      <c r="P80" s="68" t="str">
        <f ca="1">IFERROR(IF(AND(OR(WEEKDAY(O$4,2)&gt;5,O$4=Congés),OR(O80="x",O80="S")),O80,IF(P$4=$D80,"x",IF(AND(((P$4-$D80)/VLOOKUP($C80,Opérations[],7,0))=INT(((P$4-$D80)/VLOOKUP($C80,Opérations[],7,0))),$C80&lt;&gt;""),"S",""))),"")</f>
        <v/>
      </c>
      <c r="Q80" s="68" t="str">
        <f ca="1">IFERROR(IF(AND(OR(WEEKDAY(P$4,2)&gt;5,P$4=Congés),OR(P80="x",P80="S")),P80,IF(Q$4=$D80,"x",IF(AND(((Q$4-$D80)/VLOOKUP($C80,Opérations[],7,0))=INT(((Q$4-$D80)/VLOOKUP($C80,Opérations[],7,0))),$C80&lt;&gt;""),"S",""))),"")</f>
        <v/>
      </c>
      <c r="R80" s="68" t="str">
        <f ca="1">IFERROR(IF(AND(OR(WEEKDAY(Q$4,2)&gt;5,Q$4=Congés),OR(Q80="x",Q80="S")),Q80,IF(R$4=$D80,"x",IF(AND(((R$4-$D80)/VLOOKUP($C80,Opérations[],7,0))=INT(((R$4-$D80)/VLOOKUP($C80,Opérations[],7,0))),$C80&lt;&gt;""),"S",""))),"")</f>
        <v/>
      </c>
      <c r="S80" s="68" t="str">
        <f ca="1">IFERROR(IF(AND(OR(WEEKDAY(R$4,2)&gt;5,R$4=Congés),OR(R80="x",R80="S")),R80,IF(S$4=$D80,"x",IF(AND(((S$4-$D80)/VLOOKUP($C80,Opérations[],7,0))=INT(((S$4-$D80)/VLOOKUP($C80,Opérations[],7,0))),$C80&lt;&gt;""),"S",""))),"")</f>
        <v/>
      </c>
      <c r="T80" s="68" t="str">
        <f ca="1">IFERROR(IF(AND(OR(WEEKDAY(S$4,2)&gt;5,S$4=Congés),OR(S80="x",S80="S")),S80,IF(T$4=$D80,"x",IF(AND(((T$4-$D80)/VLOOKUP($C80,Opérations[],7,0))=INT(((T$4-$D80)/VLOOKUP($C80,Opérations[],7,0))),$C80&lt;&gt;""),"S",""))),"")</f>
        <v/>
      </c>
      <c r="U80" s="68" t="str">
        <f ca="1">IFERROR(IF(AND(OR(WEEKDAY(T$4,2)&gt;5,T$4=Congés),OR(T80="x",T80="S")),T80,IF(U$4=$D80,"x",IF(AND(((U$4-$D80)/VLOOKUP($C80,Opérations[],7,0))=INT(((U$4-$D80)/VLOOKUP($C80,Opérations[],7,0))),$C80&lt;&gt;""),"S",""))),"")</f>
        <v/>
      </c>
      <c r="V80" s="68" t="str">
        <f ca="1">IFERROR(IF(AND(OR(WEEKDAY(U$4,2)&gt;5,U$4=Congés),OR(U80="x",U80="S")),U80,IF(V$4=$D80,"x",IF(AND(((V$4-$D80)/VLOOKUP($C80,Opérations[],7,0))=INT(((V$4-$D80)/VLOOKUP($C80,Opérations[],7,0))),$C80&lt;&gt;""),"S",""))),"")</f>
        <v/>
      </c>
      <c r="W80" s="68" t="str">
        <f ca="1">IFERROR(IF(AND(OR(WEEKDAY(V$4,2)&gt;5,V$4=Congés),OR(V80="x",V80="S")),V80,IF(W$4=$D80,"x",IF(AND(((W$4-$D80)/VLOOKUP($C80,Opérations[],7,0))=INT(((W$4-$D80)/VLOOKUP($C80,Opérations[],7,0))),$C80&lt;&gt;""),"S",""))),"")</f>
        <v/>
      </c>
      <c r="X80" s="68" t="str">
        <f ca="1">IFERROR(IF(AND(OR(WEEKDAY(W$4,2)&gt;5,W$4=Congés),OR(W80="x",W80="S")),W80,IF(X$4=$D80,"x",IF(AND(((X$4-$D80)/VLOOKUP($C80,Opérations[],7,0))=INT(((X$4-$D80)/VLOOKUP($C80,Opérations[],7,0))),$C80&lt;&gt;""),"S",""))),"")</f>
        <v/>
      </c>
      <c r="Y80" s="68" t="str">
        <f ca="1">IFERROR(IF(AND(OR(WEEKDAY(X$4,2)&gt;5,X$4=Congés),OR(X80="x",X80="S")),X80,IF(Y$4=$D80,"x",IF(AND(((Y$4-$D80)/VLOOKUP($C80,Opérations[],7,0))=INT(((Y$4-$D80)/VLOOKUP($C80,Opérations[],7,0))),$C80&lt;&gt;""),"S",""))),"")</f>
        <v/>
      </c>
      <c r="Z80" s="68" t="str">
        <f ca="1">IFERROR(IF(AND(OR(WEEKDAY(Y$4,2)&gt;5,Y$4=Congés),OR(Y80="x",Y80="S")),Y80,IF(Z$4=$D80,"x",IF(AND(((Z$4-$D80)/VLOOKUP($C80,Opérations[],7,0))=INT(((Z$4-$D80)/VLOOKUP($C80,Opérations[],7,0))),$C80&lt;&gt;""),"S",""))),"")</f>
        <v/>
      </c>
      <c r="AA80" s="68" t="str">
        <f ca="1">IFERROR(IF(AND(OR(WEEKDAY(Z$4,2)&gt;5,Z$4=Congés),OR(Z80="x",Z80="S")),Z80,IF(AA$4=$D80,"x",IF(AND(((AA$4-$D80)/VLOOKUP($C80,Opérations[],7,0))=INT(((AA$4-$D80)/VLOOKUP($C80,Opérations[],7,0))),$C80&lt;&gt;""),"S",""))),"")</f>
        <v/>
      </c>
      <c r="AB80" s="68" t="str">
        <f ca="1">IFERROR(IF(AND(OR(WEEKDAY(AA$4,2)&gt;5,AA$4=Congés),OR(AA80="x",AA80="S")),AA80,IF(AB$4=$D80,"x",IF(AND(((AB$4-$D80)/VLOOKUP($C80,Opérations[],7,0))=INT(((AB$4-$D80)/VLOOKUP($C80,Opérations[],7,0))),$C80&lt;&gt;""),"S",""))),"")</f>
        <v/>
      </c>
      <c r="AC80" s="68" t="str">
        <f ca="1">IFERROR(IF(AND(OR(WEEKDAY(AB$4,2)&gt;5,AB$4=Congés),OR(AB80="x",AB80="S")),AB80,IF(AC$4=$D80,"x",IF(AND(((AC$4-$D80)/VLOOKUP($C80,Opérations[],7,0))=INT(((AC$4-$D80)/VLOOKUP($C80,Opérations[],7,0))),$C80&lt;&gt;""),"S",""))),"")</f>
        <v/>
      </c>
      <c r="AD80" s="68" t="str">
        <f ca="1">IFERROR(IF(AND(OR(WEEKDAY(AC$4,2)&gt;5,AC$4=Congés),OR(AC80="x",AC80="S")),AC80,IF(AD$4=$D80,"x",IF(AND(((AD$4-$D80)/VLOOKUP($C80,Opérations[],7,0))=INT(((AD$4-$D80)/VLOOKUP($C80,Opérations[],7,0))),$C80&lt;&gt;""),"S",""))),"")</f>
        <v/>
      </c>
      <c r="AE80" s="68" t="str">
        <f ca="1">IFERROR(IF(AND(OR(WEEKDAY(AD$4,2)&gt;5,AD$4=Congés),OR(AD80="x",AD80="S")),AD80,IF(AE$4=$D80,"x",IF(AND(((AE$4-$D80)/VLOOKUP($C80,Opérations[],7,0))=INT(((AE$4-$D80)/VLOOKUP($C80,Opérations[],7,0))),$C80&lt;&gt;""),"S",""))),"")</f>
        <v/>
      </c>
      <c r="AF80" s="68" t="str">
        <f ca="1">IFERROR(IF(AND(OR(WEEKDAY(AE$4,2)&gt;5,AE$4=Congés),OR(AE80="x",AE80="S")),AE80,IF(AF$4=$D80,"x",IF(AND(((AF$4-$D80)/VLOOKUP($C80,Opérations[],7,0))=INT(((AF$4-$D80)/VLOOKUP($C80,Opérations[],7,0))),$C80&lt;&gt;""),"S",""))),"")</f>
        <v/>
      </c>
      <c r="AG80" s="68" t="str">
        <f ca="1">IFERROR(IF(AND(OR(WEEKDAY(AF$4,2)&gt;5,AF$4=Congés),OR(AF80="x",AF80="S")),AF80,IF(AG$4=$D80,"x",IF(AND(((AG$4-$D80)/VLOOKUP($C80,Opérations[],7,0))=INT(((AG$4-$D80)/VLOOKUP($C80,Opérations[],7,0))),$C80&lt;&gt;""),"S",""))),"")</f>
        <v/>
      </c>
      <c r="AH80" s="68" t="str">
        <f ca="1">IFERROR(IF(AND(OR(WEEKDAY(AG$4,2)&gt;5,AG$4=Congés),OR(AG80="x",AG80="S")),AG80,IF(AH$4=$D80,"x",IF(AND(((AH$4-$D80)/VLOOKUP($C80,Opérations[],7,0))=INT(((AH$4-$D80)/VLOOKUP($C80,Opérations[],7,0))),$C80&lt;&gt;""),"S",""))),"")</f>
        <v/>
      </c>
      <c r="AI80" s="68" t="str">
        <f ca="1">IFERROR(IF(AND(OR(WEEKDAY(AH$4,2)&gt;5,AH$4=Congés),OR(AH80="x",AH80="S")),AH80,IF(AI$4=$D80,"x",IF(AND(((AI$4-$D80)/VLOOKUP($C80,Opérations[],7,0))=INT(((AI$4-$D80)/VLOOKUP($C80,Opérations[],7,0))),$C80&lt;&gt;""),"S",""))),"")</f>
        <v/>
      </c>
      <c r="AJ80" s="68" t="str">
        <f ca="1">IFERROR(IF(AND(OR(WEEKDAY(AI$4,2)&gt;5,AI$4=Congés),OR(AI80="x",AI80="S")),AI80,IF(AJ$4=$D80,"x",IF(AND(((AJ$4-$D80)/VLOOKUP($C80,Opérations[],7,0))=INT(((AJ$4-$D80)/VLOOKUP($C80,Opérations[],7,0))),$C80&lt;&gt;""),"S",""))),"")</f>
        <v/>
      </c>
      <c r="AK80" s="68" t="str">
        <f ca="1">IFERROR(IF(AND(OR(WEEKDAY(AJ$4,2)&gt;5,AJ$4=Congés),OR(AJ80="x",AJ80="S")),AJ80,IF(AK$4=$D80,"x",IF(AND(((AK$4-$D80)/VLOOKUP($C80,Opérations[],7,0))=INT(((AK$4-$D80)/VLOOKUP($C80,Opérations[],7,0))),$C80&lt;&gt;""),"S",""))),"")</f>
        <v/>
      </c>
      <c r="AL80" s="68" t="str">
        <f ca="1">IFERROR(IF(AND(OR(WEEKDAY(AK$4,2)&gt;5,AK$4=Congés),OR(AK80="x",AK80="S")),AK80,IF(AL$4=$D80,"x",IF(AND(((AL$4-$D80)/VLOOKUP($C80,Opérations[],7,0))=INT(((AL$4-$D80)/VLOOKUP($C80,Opérations[],7,0))),$C80&lt;&gt;""),"S",""))),"")</f>
        <v/>
      </c>
      <c r="AM80" s="68" t="str">
        <f ca="1">IFERROR(IF(AND(OR(WEEKDAY(AL$4,2)&gt;5,AL$4=Congés),OR(AL80="x",AL80="S")),AL80,IF(AM$4=$D80,"x",IF(AND(((AM$4-$D80)/VLOOKUP($C80,Opérations[],7,0))=INT(((AM$4-$D80)/VLOOKUP($C80,Opérations[],7,0))),$C80&lt;&gt;""),"S",""))),"")</f>
        <v/>
      </c>
      <c r="AN80" s="68" t="str">
        <f ca="1">IFERROR(IF(AND(OR(WEEKDAY(AM$4,2)&gt;5,AM$4=Congés),OR(AM80="x",AM80="S")),AM80,IF(AN$4=$D80,"x",IF(AND(((AN$4-$D80)/VLOOKUP($C80,Opérations[],7,0))=INT(((AN$4-$D80)/VLOOKUP($C80,Opérations[],7,0))),$C80&lt;&gt;""),"S",""))),"")</f>
        <v/>
      </c>
      <c r="AO80" s="68" t="str">
        <f ca="1">IFERROR(IF(AND(OR(WEEKDAY(AN$4,2)&gt;5,AN$4=Congés),OR(AN80="x",AN80="S")),AN80,IF(AO$4=$D80,"x",IF(AND(((AO$4-$D80)/VLOOKUP($C80,Opérations[],7,0))=INT(((AO$4-$D80)/VLOOKUP($C80,Opérations[],7,0))),$C80&lt;&gt;""),"S",""))),"")</f>
        <v/>
      </c>
      <c r="AP80" s="68" t="str">
        <f ca="1">IFERROR(IF(AND(OR(WEEKDAY(AO$4,2)&gt;5,AO$4=Congés),OR(AO80="x",AO80="S")),AO80,IF(AP$4=$D80,"x",IF(AND(((AP$4-$D80)/VLOOKUP($C80,Opérations[],7,0))=INT(((AP$4-$D80)/VLOOKUP($C80,Opérations[],7,0))),$C80&lt;&gt;""),"S",""))),"")</f>
        <v/>
      </c>
      <c r="AQ80" s="68" t="str">
        <f ca="1">IFERROR(IF(AND(OR(WEEKDAY(AP$4,2)&gt;5,AP$4=Congés),OR(AP80="x",AP80="S")),AP80,IF(AQ$4=$D80,"x",IF(AND(((AQ$4-$D80)/VLOOKUP($C80,Opérations[],7,0))=INT(((AQ$4-$D80)/VLOOKUP($C80,Opérations[],7,0))),$C80&lt;&gt;""),"S",""))),"")</f>
        <v/>
      </c>
      <c r="AR80" s="68" t="str">
        <f ca="1">IFERROR(IF(AND(OR(WEEKDAY(AQ$4,2)&gt;5,AQ$4=Congés),OR(AQ80="x",AQ80="S")),AQ80,IF(AR$4=$D80,"x",IF(AND(((AR$4-$D80)/VLOOKUP($C80,Opérations[],7,0))=INT(((AR$4-$D80)/VLOOKUP($C80,Opérations[],7,0))),$C80&lt;&gt;""),"S",""))),"")</f>
        <v/>
      </c>
      <c r="AS80" s="68" t="str">
        <f ca="1">IFERROR(IF(AND(OR(WEEKDAY(AR$4,2)&gt;5,AR$4=Congés),OR(AR80="x",AR80="S")),AR80,IF(AS$4=$D80,"x",IF(AND(((AS$4-$D80)/VLOOKUP($C80,Opérations[],7,0))=INT(((AS$4-$D80)/VLOOKUP($C80,Opérations[],7,0))),$C80&lt;&gt;""),"S",""))),"")</f>
        <v/>
      </c>
      <c r="AT80" s="68" t="str">
        <f ca="1">IFERROR(IF(AND(OR(WEEKDAY(AS$4,2)&gt;5,AS$4=Congés),OR(AS80="x",AS80="S")),AS80,IF(AT$4=$D80,"x",IF(AND(((AT$4-$D80)/VLOOKUP($C80,Opérations[],7,0))=INT(((AT$4-$D80)/VLOOKUP($C80,Opérations[],7,0))),$C80&lt;&gt;""),"S",""))),"")</f>
        <v/>
      </c>
      <c r="AU80" s="68" t="str">
        <f ca="1">IFERROR(IF(AND(OR(WEEKDAY(AT$4,2)&gt;5,AT$4=Congés),OR(AT80="x",AT80="S")),AT80,IF(AU$4=$D80,"x",IF(AND(((AU$4-$D80)/VLOOKUP($C80,Opérations[],7,0))=INT(((AU$4-$D80)/VLOOKUP($C80,Opérations[],7,0))),$C80&lt;&gt;""),"S",""))),"")</f>
        <v/>
      </c>
      <c r="AV80" s="68" t="str">
        <f ca="1">IFERROR(IF(AND(OR(WEEKDAY(AU$4,2)&gt;5,AU$4=Congés),OR(AU80="x",AU80="S")),AU80,IF(AV$4=$D80,"x",IF(AND(((AV$4-$D80)/VLOOKUP($C80,Opérations[],7,0))=INT(((AV$4-$D80)/VLOOKUP($C80,Opérations[],7,0))),$C80&lt;&gt;""),"S",""))),"")</f>
        <v/>
      </c>
      <c r="AW80" s="68" t="str">
        <f ca="1">IFERROR(IF(AND(OR(WEEKDAY(AV$4,2)&gt;5,AV$4=Congés),OR(AV80="x",AV80="S")),AV80,IF(AW$4=$D80,"x",IF(AND(((AW$4-$D80)/VLOOKUP($C80,Opérations[],7,0))=INT(((AW$4-$D80)/VLOOKUP($C80,Opérations[],7,0))),$C80&lt;&gt;""),"S",""))),"")</f>
        <v/>
      </c>
      <c r="AX80" s="68" t="str">
        <f ca="1">IFERROR(IF(AND(OR(WEEKDAY(AW$4,2)&gt;5,AW$4=Congés),OR(AW80="x",AW80="S")),AW80,IF(AX$4=$D80,"x",IF(AND(((AX$4-$D80)/VLOOKUP($C80,Opérations[],7,0))=INT(((AX$4-$D80)/VLOOKUP($C80,Opérations[],7,0))),$C80&lt;&gt;""),"S",""))),"")</f>
        <v/>
      </c>
      <c r="AY80" s="68" t="str">
        <f ca="1">IFERROR(IF(AND(OR(WEEKDAY(AX$4,2)&gt;5,AX$4=Congés),OR(AX80="x",AX80="S")),AX80,IF(AY$4=$D80,"x",IF(AND(((AY$4-$D80)/VLOOKUP($C80,Opérations[],7,0))=INT(((AY$4-$D80)/VLOOKUP($C80,Opérations[],7,0))),$C80&lt;&gt;""),"S",""))),"")</f>
        <v/>
      </c>
      <c r="AZ80" s="68" t="str">
        <f ca="1">IFERROR(IF(AND(OR(WEEKDAY(AY$4,2)&gt;5,AY$4=Congés),OR(AY80="x",AY80="S")),AY80,IF(AZ$4=$D80,"x",IF(AND(((AZ$4-$D80)/VLOOKUP($C80,Opérations[],7,0))=INT(((AZ$4-$D80)/VLOOKUP($C80,Opérations[],7,0))),$C80&lt;&gt;""),"S",""))),"")</f>
        <v/>
      </c>
      <c r="BA80" s="68" t="str">
        <f ca="1">IFERROR(IF(AND(OR(WEEKDAY(AZ$4,2)&gt;5,AZ$4=Congés),OR(AZ80="x",AZ80="S")),AZ80,IF(BA$4=$D80,"x",IF(AND(((BA$4-$D80)/VLOOKUP($C80,Opérations[],7,0))=INT(((BA$4-$D80)/VLOOKUP($C80,Opérations[],7,0))),$C80&lt;&gt;""),"S",""))),"")</f>
        <v/>
      </c>
      <c r="BB80" s="68" t="str">
        <f ca="1">IFERROR(IF(AND(OR(WEEKDAY(BA$4,2)&gt;5,BA$4=Congés),OR(BA80="x",BA80="S")),BA80,IF(BB$4=$D80,"x",IF(AND(((BB$4-$D80)/VLOOKUP($C80,Opérations[],7,0))=INT(((BB$4-$D80)/VLOOKUP($C80,Opérations[],7,0))),$C80&lt;&gt;""),"S",""))),"")</f>
        <v/>
      </c>
      <c r="BC80" s="68" t="str">
        <f ca="1">IFERROR(IF(AND(OR(WEEKDAY(BB$4,2)&gt;5,BB$4=Congés),OR(BB80="x",BB80="S")),BB80,IF(BC$4=$D80,"x",IF(AND(((BC$4-$D80)/VLOOKUP($C80,Opérations[],7,0))=INT(((BC$4-$D80)/VLOOKUP($C80,Opérations[],7,0))),$C80&lt;&gt;""),"S",""))),"")</f>
        <v/>
      </c>
      <c r="BD80" s="68" t="str">
        <f ca="1">IFERROR(IF(AND(OR(WEEKDAY(BC$4,2)&gt;5,BC$4=Congés),OR(BC80="x",BC80="S")),BC80,IF(BD$4=$D80,"x",IF(AND(((BD$4-$D80)/VLOOKUP($C80,Opérations[],7,0))=INT(((BD$4-$D80)/VLOOKUP($C80,Opérations[],7,0))),$C80&lt;&gt;""),"S",""))),"")</f>
        <v/>
      </c>
    </row>
    <row r="81" spans="3:56" x14ac:dyDescent="0.25">
      <c r="C81" s="59" t="s">
        <v>84</v>
      </c>
      <c r="D81" s="33">
        <f>IF(ISBLANK(C81),"",VLOOKUP(C81,Opérations[],2,0))</f>
        <v>0</v>
      </c>
      <c r="F81" s="33"/>
      <c r="G81" s="68" t="str">
        <f ca="1">IFERROR(IF(AND(OR(WEEKDAY(F$4,2)&gt;5,F$4=Congés),OR(F81="x",F81="S")),F81,IF(G$4=$D81,"x",IF(AND(((G$4-$D81)/VLOOKUP($C81,Opérations[],7,0))=INT(((G$4-$D81)/VLOOKUP($C81,Opérations[],7,0))),$C81&lt;&gt;""),"S",""))),"")</f>
        <v/>
      </c>
      <c r="H81" s="68" t="str">
        <f ca="1">IFERROR(IF(AND(OR(WEEKDAY(G$4,2)&gt;5,G$4=Congés),OR(G81="x",G81="S")),G81,IF(H$4=$D81,"x",IF(AND(((H$4-$D81)/VLOOKUP($C81,Opérations[],7,0))=INT(((H$4-$D81)/VLOOKUP($C81,Opérations[],7,0))),$C81&lt;&gt;""),"S",""))),"")</f>
        <v/>
      </c>
      <c r="I81" s="68" t="str">
        <f ca="1">IFERROR(IF(AND(OR(WEEKDAY(H$4,2)&gt;5,H$4=Congés),OR(H81="x",H81="S")),H81,IF(I$4=$D81,"x",IF(AND(((I$4-$D81)/VLOOKUP($C81,Opérations[],7,0))=INT(((I$4-$D81)/VLOOKUP($C81,Opérations[],7,0))),$C81&lt;&gt;""),"S",""))),"")</f>
        <v/>
      </c>
      <c r="J81" s="68" t="str">
        <f ca="1">IFERROR(IF(AND(OR(WEEKDAY(I$4,2)&gt;5,I$4=Congés),OR(I81="x",I81="S")),I81,IF(J$4=$D81,"x",IF(AND(((J$4-$D81)/VLOOKUP($C81,Opérations[],7,0))=INT(((J$4-$D81)/VLOOKUP($C81,Opérations[],7,0))),$C81&lt;&gt;""),"S",""))),"")</f>
        <v/>
      </c>
      <c r="K81" s="68" t="str">
        <f ca="1">IFERROR(IF(AND(OR(WEEKDAY(J$4,2)&gt;5,J$4=Congés),OR(J81="x",J81="S")),J81,IF(K$4=$D81,"x",IF(AND(((K$4-$D81)/VLOOKUP($C81,Opérations[],7,0))=INT(((K$4-$D81)/VLOOKUP($C81,Opérations[],7,0))),$C81&lt;&gt;""),"S",""))),"")</f>
        <v/>
      </c>
      <c r="L81" s="68" t="str">
        <f ca="1">IFERROR(IF(AND(OR(WEEKDAY(K$4,2)&gt;5,K$4=Congés),OR(K81="x",K81="S")),K81,IF(L$4=$D81,"x",IF(AND(((L$4-$D81)/VLOOKUP($C81,Opérations[],7,0))=INT(((L$4-$D81)/VLOOKUP($C81,Opérations[],7,0))),$C81&lt;&gt;""),"S",""))),"")</f>
        <v/>
      </c>
      <c r="M81" s="68" t="str">
        <f ca="1">IFERROR(IF(AND(OR(WEEKDAY(L$4,2)&gt;5,L$4=Congés),OR(L81="x",L81="S")),L81,IF(M$4=$D81,"x",IF(AND(((M$4-$D81)/VLOOKUP($C81,Opérations[],7,0))=INT(((M$4-$D81)/VLOOKUP($C81,Opérations[],7,0))),$C81&lt;&gt;""),"S",""))),"")</f>
        <v/>
      </c>
      <c r="N81" s="68" t="str">
        <f ca="1">IFERROR(IF(AND(OR(WEEKDAY(M$4,2)&gt;5,M$4=Congés),OR(M81="x",M81="S")),M81,IF(N$4=$D81,"x",IF(AND(((N$4-$D81)/VLOOKUP($C81,Opérations[],7,0))=INT(((N$4-$D81)/VLOOKUP($C81,Opérations[],7,0))),$C81&lt;&gt;""),"S",""))),"")</f>
        <v/>
      </c>
      <c r="O81" s="68" t="str">
        <f ca="1">IFERROR(IF(AND(OR(WEEKDAY(N$4,2)&gt;5,N$4=Congés),OR(N81="x",N81="S")),N81,IF(O$4=$D81,"x",IF(AND(((O$4-$D81)/VLOOKUP($C81,Opérations[],7,0))=INT(((O$4-$D81)/VLOOKUP($C81,Opérations[],7,0))),$C81&lt;&gt;""),"S",""))),"")</f>
        <v/>
      </c>
      <c r="P81" s="68" t="str">
        <f ca="1">IFERROR(IF(AND(OR(WEEKDAY(O$4,2)&gt;5,O$4=Congés),OR(O81="x",O81="S")),O81,IF(P$4=$D81,"x",IF(AND(((P$4-$D81)/VLOOKUP($C81,Opérations[],7,0))=INT(((P$4-$D81)/VLOOKUP($C81,Opérations[],7,0))),$C81&lt;&gt;""),"S",""))),"")</f>
        <v/>
      </c>
      <c r="Q81" s="68" t="str">
        <f ca="1">IFERROR(IF(AND(OR(WEEKDAY(P$4,2)&gt;5,P$4=Congés),OR(P81="x",P81="S")),P81,IF(Q$4=$D81,"x",IF(AND(((Q$4-$D81)/VLOOKUP($C81,Opérations[],7,0))=INT(((Q$4-$D81)/VLOOKUP($C81,Opérations[],7,0))),$C81&lt;&gt;""),"S",""))),"")</f>
        <v/>
      </c>
      <c r="R81" s="68" t="str">
        <f ca="1">IFERROR(IF(AND(OR(WEEKDAY(Q$4,2)&gt;5,Q$4=Congés),OR(Q81="x",Q81="S")),Q81,IF(R$4=$D81,"x",IF(AND(((R$4-$D81)/VLOOKUP($C81,Opérations[],7,0))=INT(((R$4-$D81)/VLOOKUP($C81,Opérations[],7,0))),$C81&lt;&gt;""),"S",""))),"")</f>
        <v/>
      </c>
      <c r="S81" s="68" t="str">
        <f ca="1">IFERROR(IF(AND(OR(WEEKDAY(R$4,2)&gt;5,R$4=Congés),OR(R81="x",R81="S")),R81,IF(S$4=$D81,"x",IF(AND(((S$4-$D81)/VLOOKUP($C81,Opérations[],7,0))=INT(((S$4-$D81)/VLOOKUP($C81,Opérations[],7,0))),$C81&lt;&gt;""),"S",""))),"")</f>
        <v/>
      </c>
      <c r="T81" s="68" t="str">
        <f ca="1">IFERROR(IF(AND(OR(WEEKDAY(S$4,2)&gt;5,S$4=Congés),OR(S81="x",S81="S")),S81,IF(T$4=$D81,"x",IF(AND(((T$4-$D81)/VLOOKUP($C81,Opérations[],7,0))=INT(((T$4-$D81)/VLOOKUP($C81,Opérations[],7,0))),$C81&lt;&gt;""),"S",""))),"")</f>
        <v/>
      </c>
      <c r="U81" s="68" t="str">
        <f ca="1">IFERROR(IF(AND(OR(WEEKDAY(T$4,2)&gt;5,T$4=Congés),OR(T81="x",T81="S")),T81,IF(U$4=$D81,"x",IF(AND(((U$4-$D81)/VLOOKUP($C81,Opérations[],7,0))=INT(((U$4-$D81)/VLOOKUP($C81,Opérations[],7,0))),$C81&lt;&gt;""),"S",""))),"")</f>
        <v/>
      </c>
      <c r="V81" s="68" t="str">
        <f ca="1">IFERROR(IF(AND(OR(WEEKDAY(U$4,2)&gt;5,U$4=Congés),OR(U81="x",U81="S")),U81,IF(V$4=$D81,"x",IF(AND(((V$4-$D81)/VLOOKUP($C81,Opérations[],7,0))=INT(((V$4-$D81)/VLOOKUP($C81,Opérations[],7,0))),$C81&lt;&gt;""),"S",""))),"")</f>
        <v/>
      </c>
      <c r="W81" s="68" t="str">
        <f ca="1">IFERROR(IF(AND(OR(WEEKDAY(V$4,2)&gt;5,V$4=Congés),OR(V81="x",V81="S")),V81,IF(W$4=$D81,"x",IF(AND(((W$4-$D81)/VLOOKUP($C81,Opérations[],7,0))=INT(((W$4-$D81)/VLOOKUP($C81,Opérations[],7,0))),$C81&lt;&gt;""),"S",""))),"")</f>
        <v/>
      </c>
      <c r="X81" s="68" t="str">
        <f ca="1">IFERROR(IF(AND(OR(WEEKDAY(W$4,2)&gt;5,W$4=Congés),OR(W81="x",W81="S")),W81,IF(X$4=$D81,"x",IF(AND(((X$4-$D81)/VLOOKUP($C81,Opérations[],7,0))=INT(((X$4-$D81)/VLOOKUP($C81,Opérations[],7,0))),$C81&lt;&gt;""),"S",""))),"")</f>
        <v/>
      </c>
      <c r="Y81" s="68" t="str">
        <f ca="1">IFERROR(IF(AND(OR(WEEKDAY(X$4,2)&gt;5,X$4=Congés),OR(X81="x",X81="S")),X81,IF(Y$4=$D81,"x",IF(AND(((Y$4-$D81)/VLOOKUP($C81,Opérations[],7,0))=INT(((Y$4-$D81)/VLOOKUP($C81,Opérations[],7,0))),$C81&lt;&gt;""),"S",""))),"")</f>
        <v/>
      </c>
      <c r="Z81" s="68" t="str">
        <f ca="1">IFERROR(IF(AND(OR(WEEKDAY(Y$4,2)&gt;5,Y$4=Congés),OR(Y81="x",Y81="S")),Y81,IF(Z$4=$D81,"x",IF(AND(((Z$4-$D81)/VLOOKUP($C81,Opérations[],7,0))=INT(((Z$4-$D81)/VLOOKUP($C81,Opérations[],7,0))),$C81&lt;&gt;""),"S",""))),"")</f>
        <v/>
      </c>
      <c r="AA81" s="68" t="str">
        <f ca="1">IFERROR(IF(AND(OR(WEEKDAY(Z$4,2)&gt;5,Z$4=Congés),OR(Z81="x",Z81="S")),Z81,IF(AA$4=$D81,"x",IF(AND(((AA$4-$D81)/VLOOKUP($C81,Opérations[],7,0))=INT(((AA$4-$D81)/VLOOKUP($C81,Opérations[],7,0))),$C81&lt;&gt;""),"S",""))),"")</f>
        <v/>
      </c>
      <c r="AB81" s="68" t="str">
        <f ca="1">IFERROR(IF(AND(OR(WEEKDAY(AA$4,2)&gt;5,AA$4=Congés),OR(AA81="x",AA81="S")),AA81,IF(AB$4=$D81,"x",IF(AND(((AB$4-$D81)/VLOOKUP($C81,Opérations[],7,0))=INT(((AB$4-$D81)/VLOOKUP($C81,Opérations[],7,0))),$C81&lt;&gt;""),"S",""))),"")</f>
        <v/>
      </c>
      <c r="AC81" s="68" t="str">
        <f ca="1">IFERROR(IF(AND(OR(WEEKDAY(AB$4,2)&gt;5,AB$4=Congés),OR(AB81="x",AB81="S")),AB81,IF(AC$4=$D81,"x",IF(AND(((AC$4-$D81)/VLOOKUP($C81,Opérations[],7,0))=INT(((AC$4-$D81)/VLOOKUP($C81,Opérations[],7,0))),$C81&lt;&gt;""),"S",""))),"")</f>
        <v/>
      </c>
      <c r="AD81" s="68" t="str">
        <f ca="1">IFERROR(IF(AND(OR(WEEKDAY(AC$4,2)&gt;5,AC$4=Congés),OR(AC81="x",AC81="S")),AC81,IF(AD$4=$D81,"x",IF(AND(((AD$4-$D81)/VLOOKUP($C81,Opérations[],7,0))=INT(((AD$4-$D81)/VLOOKUP($C81,Opérations[],7,0))),$C81&lt;&gt;""),"S",""))),"")</f>
        <v/>
      </c>
      <c r="AE81" s="68" t="str">
        <f ca="1">IFERROR(IF(AND(OR(WEEKDAY(AD$4,2)&gt;5,AD$4=Congés),OR(AD81="x",AD81="S")),AD81,IF(AE$4=$D81,"x",IF(AND(((AE$4-$D81)/VLOOKUP($C81,Opérations[],7,0))=INT(((AE$4-$D81)/VLOOKUP($C81,Opérations[],7,0))),$C81&lt;&gt;""),"S",""))),"")</f>
        <v/>
      </c>
      <c r="AF81" s="68" t="str">
        <f ca="1">IFERROR(IF(AND(OR(WEEKDAY(AE$4,2)&gt;5,AE$4=Congés),OR(AE81="x",AE81="S")),AE81,IF(AF$4=$D81,"x",IF(AND(((AF$4-$D81)/VLOOKUP($C81,Opérations[],7,0))=INT(((AF$4-$D81)/VLOOKUP($C81,Opérations[],7,0))),$C81&lt;&gt;""),"S",""))),"")</f>
        <v/>
      </c>
      <c r="AG81" s="68" t="str">
        <f ca="1">IFERROR(IF(AND(OR(WEEKDAY(AF$4,2)&gt;5,AF$4=Congés),OR(AF81="x",AF81="S")),AF81,IF(AG$4=$D81,"x",IF(AND(((AG$4-$D81)/VLOOKUP($C81,Opérations[],7,0))=INT(((AG$4-$D81)/VLOOKUP($C81,Opérations[],7,0))),$C81&lt;&gt;""),"S",""))),"")</f>
        <v/>
      </c>
      <c r="AH81" s="68" t="str">
        <f ca="1">IFERROR(IF(AND(OR(WEEKDAY(AG$4,2)&gt;5,AG$4=Congés),OR(AG81="x",AG81="S")),AG81,IF(AH$4=$D81,"x",IF(AND(((AH$4-$D81)/VLOOKUP($C81,Opérations[],7,0))=INT(((AH$4-$D81)/VLOOKUP($C81,Opérations[],7,0))),$C81&lt;&gt;""),"S",""))),"")</f>
        <v/>
      </c>
      <c r="AI81" s="68" t="str">
        <f ca="1">IFERROR(IF(AND(OR(WEEKDAY(AH$4,2)&gt;5,AH$4=Congés),OR(AH81="x",AH81="S")),AH81,IF(AI$4=$D81,"x",IF(AND(((AI$4-$D81)/VLOOKUP($C81,Opérations[],7,0))=INT(((AI$4-$D81)/VLOOKUP($C81,Opérations[],7,0))),$C81&lt;&gt;""),"S",""))),"")</f>
        <v/>
      </c>
      <c r="AJ81" s="68" t="str">
        <f ca="1">IFERROR(IF(AND(OR(WEEKDAY(AI$4,2)&gt;5,AI$4=Congés),OR(AI81="x",AI81="S")),AI81,IF(AJ$4=$D81,"x",IF(AND(((AJ$4-$D81)/VLOOKUP($C81,Opérations[],7,0))=INT(((AJ$4-$D81)/VLOOKUP($C81,Opérations[],7,0))),$C81&lt;&gt;""),"S",""))),"")</f>
        <v/>
      </c>
      <c r="AK81" s="68" t="str">
        <f ca="1">IFERROR(IF(AND(OR(WEEKDAY(AJ$4,2)&gt;5,AJ$4=Congés),OR(AJ81="x",AJ81="S")),AJ81,IF(AK$4=$D81,"x",IF(AND(((AK$4-$D81)/VLOOKUP($C81,Opérations[],7,0))=INT(((AK$4-$D81)/VLOOKUP($C81,Opérations[],7,0))),$C81&lt;&gt;""),"S",""))),"")</f>
        <v/>
      </c>
      <c r="AL81" s="68" t="str">
        <f ca="1">IFERROR(IF(AND(OR(WEEKDAY(AK$4,2)&gt;5,AK$4=Congés),OR(AK81="x",AK81="S")),AK81,IF(AL$4=$D81,"x",IF(AND(((AL$4-$D81)/VLOOKUP($C81,Opérations[],7,0))=INT(((AL$4-$D81)/VLOOKUP($C81,Opérations[],7,0))),$C81&lt;&gt;""),"S",""))),"")</f>
        <v/>
      </c>
      <c r="AM81" s="68" t="str">
        <f ca="1">IFERROR(IF(AND(OR(WEEKDAY(AL$4,2)&gt;5,AL$4=Congés),OR(AL81="x",AL81="S")),AL81,IF(AM$4=$D81,"x",IF(AND(((AM$4-$D81)/VLOOKUP($C81,Opérations[],7,0))=INT(((AM$4-$D81)/VLOOKUP($C81,Opérations[],7,0))),$C81&lt;&gt;""),"S",""))),"")</f>
        <v/>
      </c>
      <c r="AN81" s="68" t="str">
        <f ca="1">IFERROR(IF(AND(OR(WEEKDAY(AM$4,2)&gt;5,AM$4=Congés),OR(AM81="x",AM81="S")),AM81,IF(AN$4=$D81,"x",IF(AND(((AN$4-$D81)/VLOOKUP($C81,Opérations[],7,0))=INT(((AN$4-$D81)/VLOOKUP($C81,Opérations[],7,0))),$C81&lt;&gt;""),"S",""))),"")</f>
        <v/>
      </c>
      <c r="AO81" s="68" t="str">
        <f ca="1">IFERROR(IF(AND(OR(WEEKDAY(AN$4,2)&gt;5,AN$4=Congés),OR(AN81="x",AN81="S")),AN81,IF(AO$4=$D81,"x",IF(AND(((AO$4-$D81)/VLOOKUP($C81,Opérations[],7,0))=INT(((AO$4-$D81)/VLOOKUP($C81,Opérations[],7,0))),$C81&lt;&gt;""),"S",""))),"")</f>
        <v/>
      </c>
      <c r="AP81" s="68" t="str">
        <f ca="1">IFERROR(IF(AND(OR(WEEKDAY(AO$4,2)&gt;5,AO$4=Congés),OR(AO81="x",AO81="S")),AO81,IF(AP$4=$D81,"x",IF(AND(((AP$4-$D81)/VLOOKUP($C81,Opérations[],7,0))=INT(((AP$4-$D81)/VLOOKUP($C81,Opérations[],7,0))),$C81&lt;&gt;""),"S",""))),"")</f>
        <v/>
      </c>
      <c r="AQ81" s="68" t="str">
        <f ca="1">IFERROR(IF(AND(OR(WEEKDAY(AP$4,2)&gt;5,AP$4=Congés),OR(AP81="x",AP81="S")),AP81,IF(AQ$4=$D81,"x",IF(AND(((AQ$4-$D81)/VLOOKUP($C81,Opérations[],7,0))=INT(((AQ$4-$D81)/VLOOKUP($C81,Opérations[],7,0))),$C81&lt;&gt;""),"S",""))),"")</f>
        <v/>
      </c>
      <c r="AR81" s="68" t="str">
        <f ca="1">IFERROR(IF(AND(OR(WEEKDAY(AQ$4,2)&gt;5,AQ$4=Congés),OR(AQ81="x",AQ81="S")),AQ81,IF(AR$4=$D81,"x",IF(AND(((AR$4-$D81)/VLOOKUP($C81,Opérations[],7,0))=INT(((AR$4-$D81)/VLOOKUP($C81,Opérations[],7,0))),$C81&lt;&gt;""),"S",""))),"")</f>
        <v/>
      </c>
      <c r="AS81" s="68" t="str">
        <f ca="1">IFERROR(IF(AND(OR(WEEKDAY(AR$4,2)&gt;5,AR$4=Congés),OR(AR81="x",AR81="S")),AR81,IF(AS$4=$D81,"x",IF(AND(((AS$4-$D81)/VLOOKUP($C81,Opérations[],7,0))=INT(((AS$4-$D81)/VLOOKUP($C81,Opérations[],7,0))),$C81&lt;&gt;""),"S",""))),"")</f>
        <v/>
      </c>
      <c r="AT81" s="68" t="str">
        <f ca="1">IFERROR(IF(AND(OR(WEEKDAY(AS$4,2)&gt;5,AS$4=Congés),OR(AS81="x",AS81="S")),AS81,IF(AT$4=$D81,"x",IF(AND(((AT$4-$D81)/VLOOKUP($C81,Opérations[],7,0))=INT(((AT$4-$D81)/VLOOKUP($C81,Opérations[],7,0))),$C81&lt;&gt;""),"S",""))),"")</f>
        <v/>
      </c>
      <c r="AU81" s="68" t="str">
        <f ca="1">IFERROR(IF(AND(OR(WEEKDAY(AT$4,2)&gt;5,AT$4=Congés),OR(AT81="x",AT81="S")),AT81,IF(AU$4=$D81,"x",IF(AND(((AU$4-$D81)/VLOOKUP($C81,Opérations[],7,0))=INT(((AU$4-$D81)/VLOOKUP($C81,Opérations[],7,0))),$C81&lt;&gt;""),"S",""))),"")</f>
        <v/>
      </c>
      <c r="AV81" s="68" t="str">
        <f ca="1">IFERROR(IF(AND(OR(WEEKDAY(AU$4,2)&gt;5,AU$4=Congés),OR(AU81="x",AU81="S")),AU81,IF(AV$4=$D81,"x",IF(AND(((AV$4-$D81)/VLOOKUP($C81,Opérations[],7,0))=INT(((AV$4-$D81)/VLOOKUP($C81,Opérations[],7,0))),$C81&lt;&gt;""),"S",""))),"")</f>
        <v/>
      </c>
      <c r="AW81" s="68" t="str">
        <f ca="1">IFERROR(IF(AND(OR(WEEKDAY(AV$4,2)&gt;5,AV$4=Congés),OR(AV81="x",AV81="S")),AV81,IF(AW$4=$D81,"x",IF(AND(((AW$4-$D81)/VLOOKUP($C81,Opérations[],7,0))=INT(((AW$4-$D81)/VLOOKUP($C81,Opérations[],7,0))),$C81&lt;&gt;""),"S",""))),"")</f>
        <v/>
      </c>
      <c r="AX81" s="68" t="str">
        <f ca="1">IFERROR(IF(AND(OR(WEEKDAY(AW$4,2)&gt;5,AW$4=Congés),OR(AW81="x",AW81="S")),AW81,IF(AX$4=$D81,"x",IF(AND(((AX$4-$D81)/VLOOKUP($C81,Opérations[],7,0))=INT(((AX$4-$D81)/VLOOKUP($C81,Opérations[],7,0))),$C81&lt;&gt;""),"S",""))),"")</f>
        <v/>
      </c>
      <c r="AY81" s="68" t="str">
        <f ca="1">IFERROR(IF(AND(OR(WEEKDAY(AX$4,2)&gt;5,AX$4=Congés),OR(AX81="x",AX81="S")),AX81,IF(AY$4=$D81,"x",IF(AND(((AY$4-$D81)/VLOOKUP($C81,Opérations[],7,0))=INT(((AY$4-$D81)/VLOOKUP($C81,Opérations[],7,0))),$C81&lt;&gt;""),"S",""))),"")</f>
        <v/>
      </c>
      <c r="AZ81" s="68" t="str">
        <f ca="1">IFERROR(IF(AND(OR(WEEKDAY(AY$4,2)&gt;5,AY$4=Congés),OR(AY81="x",AY81="S")),AY81,IF(AZ$4=$D81,"x",IF(AND(((AZ$4-$D81)/VLOOKUP($C81,Opérations[],7,0))=INT(((AZ$4-$D81)/VLOOKUP($C81,Opérations[],7,0))),$C81&lt;&gt;""),"S",""))),"")</f>
        <v/>
      </c>
      <c r="BA81" s="68" t="str">
        <f ca="1">IFERROR(IF(AND(OR(WEEKDAY(AZ$4,2)&gt;5,AZ$4=Congés),OR(AZ81="x",AZ81="S")),AZ81,IF(BA$4=$D81,"x",IF(AND(((BA$4-$D81)/VLOOKUP($C81,Opérations[],7,0))=INT(((BA$4-$D81)/VLOOKUP($C81,Opérations[],7,0))),$C81&lt;&gt;""),"S",""))),"")</f>
        <v/>
      </c>
      <c r="BB81" s="68" t="str">
        <f ca="1">IFERROR(IF(AND(OR(WEEKDAY(BA$4,2)&gt;5,BA$4=Congés),OR(BA81="x",BA81="S")),BA81,IF(BB$4=$D81,"x",IF(AND(((BB$4-$D81)/VLOOKUP($C81,Opérations[],7,0))=INT(((BB$4-$D81)/VLOOKUP($C81,Opérations[],7,0))),$C81&lt;&gt;""),"S",""))),"")</f>
        <v/>
      </c>
      <c r="BC81" s="68" t="str">
        <f ca="1">IFERROR(IF(AND(OR(WEEKDAY(BB$4,2)&gt;5,BB$4=Congés),OR(BB81="x",BB81="S")),BB81,IF(BC$4=$D81,"x",IF(AND(((BC$4-$D81)/VLOOKUP($C81,Opérations[],7,0))=INT(((BC$4-$D81)/VLOOKUP($C81,Opérations[],7,0))),$C81&lt;&gt;""),"S",""))),"")</f>
        <v/>
      </c>
      <c r="BD81" s="68" t="str">
        <f ca="1">IFERROR(IF(AND(OR(WEEKDAY(BC$4,2)&gt;5,BC$4=Congés),OR(BC81="x",BC81="S")),BC81,IF(BD$4=$D81,"x",IF(AND(((BD$4-$D81)/VLOOKUP($C81,Opérations[],7,0))=INT(((BD$4-$D81)/VLOOKUP($C81,Opérations[],7,0))),$C81&lt;&gt;""),"S",""))),"")</f>
        <v/>
      </c>
    </row>
    <row r="82" spans="3:56" x14ac:dyDescent="0.25">
      <c r="C82" s="27" t="s">
        <v>69</v>
      </c>
      <c r="D82" s="33">
        <f>IF(ISBLANK(C82),"",VLOOKUP(C82,Opérations[],2,0))</f>
        <v>0</v>
      </c>
      <c r="F82" s="33"/>
      <c r="G82" s="68" t="str">
        <f ca="1">IFERROR(IF(AND(OR(WEEKDAY(F$4,2)&gt;5,F$4=Congés),OR(F82="x",F82="S")),F82,IF(G$4=$D82,"x",IF(AND(((G$4-$D82)/VLOOKUP($C82,Opérations[],7,0))=INT(((G$4-$D82)/VLOOKUP($C82,Opérations[],7,0))),$C82&lt;&gt;""),"S",""))),"")</f>
        <v/>
      </c>
      <c r="H82" s="68" t="str">
        <f ca="1">IFERROR(IF(AND(OR(WEEKDAY(G$4,2)&gt;5,G$4=Congés),OR(G82="x",G82="S")),G82,IF(H$4=$D82,"x",IF(AND(((H$4-$D82)/VLOOKUP($C82,Opérations[],7,0))=INT(((H$4-$D82)/VLOOKUP($C82,Opérations[],7,0))),$C82&lt;&gt;""),"S",""))),"")</f>
        <v/>
      </c>
      <c r="I82" s="68" t="str">
        <f ca="1">IFERROR(IF(AND(OR(WEEKDAY(H$4,2)&gt;5,H$4=Congés),OR(H82="x",H82="S")),H82,IF(I$4=$D82,"x",IF(AND(((I$4-$D82)/VLOOKUP($C82,Opérations[],7,0))=INT(((I$4-$D82)/VLOOKUP($C82,Opérations[],7,0))),$C82&lt;&gt;""),"S",""))),"")</f>
        <v/>
      </c>
      <c r="J82" s="68" t="str">
        <f ca="1">IFERROR(IF(AND(OR(WEEKDAY(I$4,2)&gt;5,I$4=Congés),OR(I82="x",I82="S")),I82,IF(J$4=$D82,"x",IF(AND(((J$4-$D82)/VLOOKUP($C82,Opérations[],7,0))=INT(((J$4-$D82)/VLOOKUP($C82,Opérations[],7,0))),$C82&lt;&gt;""),"S",""))),"")</f>
        <v/>
      </c>
      <c r="K82" s="68" t="str">
        <f ca="1">IFERROR(IF(AND(OR(WEEKDAY(J$4,2)&gt;5,J$4=Congés),OR(J82="x",J82="S")),J82,IF(K$4=$D82,"x",IF(AND(((K$4-$D82)/VLOOKUP($C82,Opérations[],7,0))=INT(((K$4-$D82)/VLOOKUP($C82,Opérations[],7,0))),$C82&lt;&gt;""),"S",""))),"")</f>
        <v/>
      </c>
      <c r="L82" s="68" t="str">
        <f ca="1">IFERROR(IF(AND(OR(WEEKDAY(K$4,2)&gt;5,K$4=Congés),OR(K82="x",K82="S")),K82,IF(L$4=$D82,"x",IF(AND(((L$4-$D82)/VLOOKUP($C82,Opérations[],7,0))=INT(((L$4-$D82)/VLOOKUP($C82,Opérations[],7,0))),$C82&lt;&gt;""),"S",""))),"")</f>
        <v/>
      </c>
      <c r="M82" s="68" t="str">
        <f ca="1">IFERROR(IF(AND(OR(WEEKDAY(L$4,2)&gt;5,L$4=Congés),OR(L82="x",L82="S")),L82,IF(M$4=$D82,"x",IF(AND(((M$4-$D82)/VLOOKUP($C82,Opérations[],7,0))=INT(((M$4-$D82)/VLOOKUP($C82,Opérations[],7,0))),$C82&lt;&gt;""),"S",""))),"")</f>
        <v/>
      </c>
      <c r="N82" s="68" t="str">
        <f ca="1">IFERROR(IF(AND(OR(WEEKDAY(M$4,2)&gt;5,M$4=Congés),OR(M82="x",M82="S")),M82,IF(N$4=$D82,"x",IF(AND(((N$4-$D82)/VLOOKUP($C82,Opérations[],7,0))=INT(((N$4-$D82)/VLOOKUP($C82,Opérations[],7,0))),$C82&lt;&gt;""),"S",""))),"")</f>
        <v/>
      </c>
      <c r="O82" s="68" t="str">
        <f ca="1">IFERROR(IF(AND(OR(WEEKDAY(N$4,2)&gt;5,N$4=Congés),OR(N82="x",N82="S")),N82,IF(O$4=$D82,"x",IF(AND(((O$4-$D82)/VLOOKUP($C82,Opérations[],7,0))=INT(((O$4-$D82)/VLOOKUP($C82,Opérations[],7,0))),$C82&lt;&gt;""),"S",""))),"")</f>
        <v/>
      </c>
      <c r="P82" s="68" t="str">
        <f ca="1">IFERROR(IF(AND(OR(WEEKDAY(O$4,2)&gt;5,O$4=Congés),OR(O82="x",O82="S")),O82,IF(P$4=$D82,"x",IF(AND(((P$4-$D82)/VLOOKUP($C82,Opérations[],7,0))=INT(((P$4-$D82)/VLOOKUP($C82,Opérations[],7,0))),$C82&lt;&gt;""),"S",""))),"")</f>
        <v/>
      </c>
      <c r="Q82" s="68" t="str">
        <f ca="1">IFERROR(IF(AND(OR(WEEKDAY(P$4,2)&gt;5,P$4=Congés),OR(P82="x",P82="S")),P82,IF(Q$4=$D82,"x",IF(AND(((Q$4-$D82)/VLOOKUP($C82,Opérations[],7,0))=INT(((Q$4-$D82)/VLOOKUP($C82,Opérations[],7,0))),$C82&lt;&gt;""),"S",""))),"")</f>
        <v/>
      </c>
      <c r="R82" s="68" t="str">
        <f ca="1">IFERROR(IF(AND(OR(WEEKDAY(Q$4,2)&gt;5,Q$4=Congés),OR(Q82="x",Q82="S")),Q82,IF(R$4=$D82,"x",IF(AND(((R$4-$D82)/VLOOKUP($C82,Opérations[],7,0))=INT(((R$4-$D82)/VLOOKUP($C82,Opérations[],7,0))),$C82&lt;&gt;""),"S",""))),"")</f>
        <v/>
      </c>
      <c r="S82" s="68" t="str">
        <f ca="1">IFERROR(IF(AND(OR(WEEKDAY(R$4,2)&gt;5,R$4=Congés),OR(R82="x",R82="S")),R82,IF(S$4=$D82,"x",IF(AND(((S$4-$D82)/VLOOKUP($C82,Opérations[],7,0))=INT(((S$4-$D82)/VLOOKUP($C82,Opérations[],7,0))),$C82&lt;&gt;""),"S",""))),"")</f>
        <v/>
      </c>
      <c r="T82" s="68" t="str">
        <f ca="1">IFERROR(IF(AND(OR(WEEKDAY(S$4,2)&gt;5,S$4=Congés),OR(S82="x",S82="S")),S82,IF(T$4=$D82,"x",IF(AND(((T$4-$D82)/VLOOKUP($C82,Opérations[],7,0))=INT(((T$4-$D82)/VLOOKUP($C82,Opérations[],7,0))),$C82&lt;&gt;""),"S",""))),"")</f>
        <v/>
      </c>
      <c r="U82" s="68" t="str">
        <f ca="1">IFERROR(IF(AND(OR(WEEKDAY(T$4,2)&gt;5,T$4=Congés),OR(T82="x",T82="S")),T82,IF(U$4=$D82,"x",IF(AND(((U$4-$D82)/VLOOKUP($C82,Opérations[],7,0))=INT(((U$4-$D82)/VLOOKUP($C82,Opérations[],7,0))),$C82&lt;&gt;""),"S",""))),"")</f>
        <v/>
      </c>
      <c r="V82" s="68" t="str">
        <f ca="1">IFERROR(IF(AND(OR(WEEKDAY(U$4,2)&gt;5,U$4=Congés),OR(U82="x",U82="S")),U82,IF(V$4=$D82,"x",IF(AND(((V$4-$D82)/VLOOKUP($C82,Opérations[],7,0))=INT(((V$4-$D82)/VLOOKUP($C82,Opérations[],7,0))),$C82&lt;&gt;""),"S",""))),"")</f>
        <v/>
      </c>
      <c r="W82" s="68" t="str">
        <f ca="1">IFERROR(IF(AND(OR(WEEKDAY(V$4,2)&gt;5,V$4=Congés),OR(V82="x",V82="S")),V82,IF(W$4=$D82,"x",IF(AND(((W$4-$D82)/VLOOKUP($C82,Opérations[],7,0))=INT(((W$4-$D82)/VLOOKUP($C82,Opérations[],7,0))),$C82&lt;&gt;""),"S",""))),"")</f>
        <v/>
      </c>
      <c r="X82" s="68" t="str">
        <f ca="1">IFERROR(IF(AND(OR(WEEKDAY(W$4,2)&gt;5,W$4=Congés),OR(W82="x",W82="S")),W82,IF(X$4=$D82,"x",IF(AND(((X$4-$D82)/VLOOKUP($C82,Opérations[],7,0))=INT(((X$4-$D82)/VLOOKUP($C82,Opérations[],7,0))),$C82&lt;&gt;""),"S",""))),"")</f>
        <v/>
      </c>
      <c r="Y82" s="68" t="str">
        <f ca="1">IFERROR(IF(AND(OR(WEEKDAY(X$4,2)&gt;5,X$4=Congés),OR(X82="x",X82="S")),X82,IF(Y$4=$D82,"x",IF(AND(((Y$4-$D82)/VLOOKUP($C82,Opérations[],7,0))=INT(((Y$4-$D82)/VLOOKUP($C82,Opérations[],7,0))),$C82&lt;&gt;""),"S",""))),"")</f>
        <v/>
      </c>
      <c r="Z82" s="68" t="str">
        <f ca="1">IFERROR(IF(AND(OR(WEEKDAY(Y$4,2)&gt;5,Y$4=Congés),OR(Y82="x",Y82="S")),Y82,IF(Z$4=$D82,"x",IF(AND(((Z$4-$D82)/VLOOKUP($C82,Opérations[],7,0))=INT(((Z$4-$D82)/VLOOKUP($C82,Opérations[],7,0))),$C82&lt;&gt;""),"S",""))),"")</f>
        <v/>
      </c>
      <c r="AA82" s="68" t="str">
        <f ca="1">IFERROR(IF(AND(OR(WEEKDAY(Z$4,2)&gt;5,Z$4=Congés),OR(Z82="x",Z82="S")),Z82,IF(AA$4=$D82,"x",IF(AND(((AA$4-$D82)/VLOOKUP($C82,Opérations[],7,0))=INT(((AA$4-$D82)/VLOOKUP($C82,Opérations[],7,0))),$C82&lt;&gt;""),"S",""))),"")</f>
        <v/>
      </c>
      <c r="AB82" s="68" t="str">
        <f ca="1">IFERROR(IF(AND(OR(WEEKDAY(AA$4,2)&gt;5,AA$4=Congés),OR(AA82="x",AA82="S")),AA82,IF(AB$4=$D82,"x",IF(AND(((AB$4-$D82)/VLOOKUP($C82,Opérations[],7,0))=INT(((AB$4-$D82)/VLOOKUP($C82,Opérations[],7,0))),$C82&lt;&gt;""),"S",""))),"")</f>
        <v/>
      </c>
      <c r="AC82" s="68" t="str">
        <f ca="1">IFERROR(IF(AND(OR(WEEKDAY(AB$4,2)&gt;5,AB$4=Congés),OR(AB82="x",AB82="S")),AB82,IF(AC$4=$D82,"x",IF(AND(((AC$4-$D82)/VLOOKUP($C82,Opérations[],7,0))=INT(((AC$4-$D82)/VLOOKUP($C82,Opérations[],7,0))),$C82&lt;&gt;""),"S",""))),"")</f>
        <v/>
      </c>
      <c r="AD82" s="68" t="str">
        <f ca="1">IFERROR(IF(AND(OR(WEEKDAY(AC$4,2)&gt;5,AC$4=Congés),OR(AC82="x",AC82="S")),AC82,IF(AD$4=$D82,"x",IF(AND(((AD$4-$D82)/VLOOKUP($C82,Opérations[],7,0))=INT(((AD$4-$D82)/VLOOKUP($C82,Opérations[],7,0))),$C82&lt;&gt;""),"S",""))),"")</f>
        <v/>
      </c>
      <c r="AE82" s="68" t="str">
        <f ca="1">IFERROR(IF(AND(OR(WEEKDAY(AD$4,2)&gt;5,AD$4=Congés),OR(AD82="x",AD82="S")),AD82,IF(AE$4=$D82,"x",IF(AND(((AE$4-$D82)/VLOOKUP($C82,Opérations[],7,0))=INT(((AE$4-$D82)/VLOOKUP($C82,Opérations[],7,0))),$C82&lt;&gt;""),"S",""))),"")</f>
        <v/>
      </c>
      <c r="AF82" s="68" t="str">
        <f ca="1">IFERROR(IF(AND(OR(WEEKDAY(AE$4,2)&gt;5,AE$4=Congés),OR(AE82="x",AE82="S")),AE82,IF(AF$4=$D82,"x",IF(AND(((AF$4-$D82)/VLOOKUP($C82,Opérations[],7,0))=INT(((AF$4-$D82)/VLOOKUP($C82,Opérations[],7,0))),$C82&lt;&gt;""),"S",""))),"")</f>
        <v/>
      </c>
      <c r="AG82" s="68" t="str">
        <f ca="1">IFERROR(IF(AND(OR(WEEKDAY(AF$4,2)&gt;5,AF$4=Congés),OR(AF82="x",AF82="S")),AF82,IF(AG$4=$D82,"x",IF(AND(((AG$4-$D82)/VLOOKUP($C82,Opérations[],7,0))=INT(((AG$4-$D82)/VLOOKUP($C82,Opérations[],7,0))),$C82&lt;&gt;""),"S",""))),"")</f>
        <v/>
      </c>
      <c r="AH82" s="68" t="str">
        <f ca="1">IFERROR(IF(AND(OR(WEEKDAY(AG$4,2)&gt;5,AG$4=Congés),OR(AG82="x",AG82="S")),AG82,IF(AH$4=$D82,"x",IF(AND(((AH$4-$D82)/VLOOKUP($C82,Opérations[],7,0))=INT(((AH$4-$D82)/VLOOKUP($C82,Opérations[],7,0))),$C82&lt;&gt;""),"S",""))),"")</f>
        <v/>
      </c>
      <c r="AI82" s="68" t="str">
        <f ca="1">IFERROR(IF(AND(OR(WEEKDAY(AH$4,2)&gt;5,AH$4=Congés),OR(AH82="x",AH82="S")),AH82,IF(AI$4=$D82,"x",IF(AND(((AI$4-$D82)/VLOOKUP($C82,Opérations[],7,0))=INT(((AI$4-$D82)/VLOOKUP($C82,Opérations[],7,0))),$C82&lt;&gt;""),"S",""))),"")</f>
        <v/>
      </c>
      <c r="AJ82" s="68" t="str">
        <f ca="1">IFERROR(IF(AND(OR(WEEKDAY(AI$4,2)&gt;5,AI$4=Congés),OR(AI82="x",AI82="S")),AI82,IF(AJ$4=$D82,"x",IF(AND(((AJ$4-$D82)/VLOOKUP($C82,Opérations[],7,0))=INT(((AJ$4-$D82)/VLOOKUP($C82,Opérations[],7,0))),$C82&lt;&gt;""),"S",""))),"")</f>
        <v/>
      </c>
      <c r="AK82" s="68" t="str">
        <f ca="1">IFERROR(IF(AND(OR(WEEKDAY(AJ$4,2)&gt;5,AJ$4=Congés),OR(AJ82="x",AJ82="S")),AJ82,IF(AK$4=$D82,"x",IF(AND(((AK$4-$D82)/VLOOKUP($C82,Opérations[],7,0))=INT(((AK$4-$D82)/VLOOKUP($C82,Opérations[],7,0))),$C82&lt;&gt;""),"S",""))),"")</f>
        <v/>
      </c>
      <c r="AL82" s="68" t="str">
        <f ca="1">IFERROR(IF(AND(OR(WEEKDAY(AK$4,2)&gt;5,AK$4=Congés),OR(AK82="x",AK82="S")),AK82,IF(AL$4=$D82,"x",IF(AND(((AL$4-$D82)/VLOOKUP($C82,Opérations[],7,0))=INT(((AL$4-$D82)/VLOOKUP($C82,Opérations[],7,0))),$C82&lt;&gt;""),"S",""))),"")</f>
        <v/>
      </c>
      <c r="AM82" s="68" t="str">
        <f ca="1">IFERROR(IF(AND(OR(WEEKDAY(AL$4,2)&gt;5,AL$4=Congés),OR(AL82="x",AL82="S")),AL82,IF(AM$4=$D82,"x",IF(AND(((AM$4-$D82)/VLOOKUP($C82,Opérations[],7,0))=INT(((AM$4-$D82)/VLOOKUP($C82,Opérations[],7,0))),$C82&lt;&gt;""),"S",""))),"")</f>
        <v/>
      </c>
      <c r="AN82" s="68" t="str">
        <f ca="1">IFERROR(IF(AND(OR(WEEKDAY(AM$4,2)&gt;5,AM$4=Congés),OR(AM82="x",AM82="S")),AM82,IF(AN$4=$D82,"x",IF(AND(((AN$4-$D82)/VLOOKUP($C82,Opérations[],7,0))=INT(((AN$4-$D82)/VLOOKUP($C82,Opérations[],7,0))),$C82&lt;&gt;""),"S",""))),"")</f>
        <v/>
      </c>
      <c r="AO82" s="68" t="str">
        <f ca="1">IFERROR(IF(AND(OR(WEEKDAY(AN$4,2)&gt;5,AN$4=Congés),OR(AN82="x",AN82="S")),AN82,IF(AO$4=$D82,"x",IF(AND(((AO$4-$D82)/VLOOKUP($C82,Opérations[],7,0))=INT(((AO$4-$D82)/VLOOKUP($C82,Opérations[],7,0))),$C82&lt;&gt;""),"S",""))),"")</f>
        <v/>
      </c>
      <c r="AP82" s="68" t="str">
        <f ca="1">IFERROR(IF(AND(OR(WEEKDAY(AO$4,2)&gt;5,AO$4=Congés),OR(AO82="x",AO82="S")),AO82,IF(AP$4=$D82,"x",IF(AND(((AP$4-$D82)/VLOOKUP($C82,Opérations[],7,0))=INT(((AP$4-$D82)/VLOOKUP($C82,Opérations[],7,0))),$C82&lt;&gt;""),"S",""))),"")</f>
        <v/>
      </c>
      <c r="AQ82" s="68" t="str">
        <f ca="1">IFERROR(IF(AND(OR(WEEKDAY(AP$4,2)&gt;5,AP$4=Congés),OR(AP82="x",AP82="S")),AP82,IF(AQ$4=$D82,"x",IF(AND(((AQ$4-$D82)/VLOOKUP($C82,Opérations[],7,0))=INT(((AQ$4-$D82)/VLOOKUP($C82,Opérations[],7,0))),$C82&lt;&gt;""),"S",""))),"")</f>
        <v/>
      </c>
      <c r="AR82" s="68" t="str">
        <f ca="1">IFERROR(IF(AND(OR(WEEKDAY(AQ$4,2)&gt;5,AQ$4=Congés),OR(AQ82="x",AQ82="S")),AQ82,IF(AR$4=$D82,"x",IF(AND(((AR$4-$D82)/VLOOKUP($C82,Opérations[],7,0))=INT(((AR$4-$D82)/VLOOKUP($C82,Opérations[],7,0))),$C82&lt;&gt;""),"S",""))),"")</f>
        <v/>
      </c>
      <c r="AS82" s="68" t="str">
        <f ca="1">IFERROR(IF(AND(OR(WEEKDAY(AR$4,2)&gt;5,AR$4=Congés),OR(AR82="x",AR82="S")),AR82,IF(AS$4=$D82,"x",IF(AND(((AS$4-$D82)/VLOOKUP($C82,Opérations[],7,0))=INT(((AS$4-$D82)/VLOOKUP($C82,Opérations[],7,0))),$C82&lt;&gt;""),"S",""))),"")</f>
        <v/>
      </c>
      <c r="AT82" s="68" t="str">
        <f ca="1">IFERROR(IF(AND(OR(WEEKDAY(AS$4,2)&gt;5,AS$4=Congés),OR(AS82="x",AS82="S")),AS82,IF(AT$4=$D82,"x",IF(AND(((AT$4-$D82)/VLOOKUP($C82,Opérations[],7,0))=INT(((AT$4-$D82)/VLOOKUP($C82,Opérations[],7,0))),$C82&lt;&gt;""),"S",""))),"")</f>
        <v/>
      </c>
      <c r="AU82" s="68" t="str">
        <f ca="1">IFERROR(IF(AND(OR(WEEKDAY(AT$4,2)&gt;5,AT$4=Congés),OR(AT82="x",AT82="S")),AT82,IF(AU$4=$D82,"x",IF(AND(((AU$4-$D82)/VLOOKUP($C82,Opérations[],7,0))=INT(((AU$4-$D82)/VLOOKUP($C82,Opérations[],7,0))),$C82&lt;&gt;""),"S",""))),"")</f>
        <v/>
      </c>
      <c r="AV82" s="68" t="str">
        <f ca="1">IFERROR(IF(AND(OR(WEEKDAY(AU$4,2)&gt;5,AU$4=Congés),OR(AU82="x",AU82="S")),AU82,IF(AV$4=$D82,"x",IF(AND(((AV$4-$D82)/VLOOKUP($C82,Opérations[],7,0))=INT(((AV$4-$D82)/VLOOKUP($C82,Opérations[],7,0))),$C82&lt;&gt;""),"S",""))),"")</f>
        <v/>
      </c>
      <c r="AW82" s="68" t="str">
        <f ca="1">IFERROR(IF(AND(OR(WEEKDAY(AV$4,2)&gt;5,AV$4=Congés),OR(AV82="x",AV82="S")),AV82,IF(AW$4=$D82,"x",IF(AND(((AW$4-$D82)/VLOOKUP($C82,Opérations[],7,0))=INT(((AW$4-$D82)/VLOOKUP($C82,Opérations[],7,0))),$C82&lt;&gt;""),"S",""))),"")</f>
        <v/>
      </c>
      <c r="AX82" s="68" t="str">
        <f ca="1">IFERROR(IF(AND(OR(WEEKDAY(AW$4,2)&gt;5,AW$4=Congés),OR(AW82="x",AW82="S")),AW82,IF(AX$4=$D82,"x",IF(AND(((AX$4-$D82)/VLOOKUP($C82,Opérations[],7,0))=INT(((AX$4-$D82)/VLOOKUP($C82,Opérations[],7,0))),$C82&lt;&gt;""),"S",""))),"")</f>
        <v/>
      </c>
      <c r="AY82" s="68" t="str">
        <f ca="1">IFERROR(IF(AND(OR(WEEKDAY(AX$4,2)&gt;5,AX$4=Congés),OR(AX82="x",AX82="S")),AX82,IF(AY$4=$D82,"x",IF(AND(((AY$4-$D82)/VLOOKUP($C82,Opérations[],7,0))=INT(((AY$4-$D82)/VLOOKUP($C82,Opérations[],7,0))),$C82&lt;&gt;""),"S",""))),"")</f>
        <v/>
      </c>
      <c r="AZ82" s="68" t="str">
        <f ca="1">IFERROR(IF(AND(OR(WEEKDAY(AY$4,2)&gt;5,AY$4=Congés),OR(AY82="x",AY82="S")),AY82,IF(AZ$4=$D82,"x",IF(AND(((AZ$4-$D82)/VLOOKUP($C82,Opérations[],7,0))=INT(((AZ$4-$D82)/VLOOKUP($C82,Opérations[],7,0))),$C82&lt;&gt;""),"S",""))),"")</f>
        <v/>
      </c>
      <c r="BA82" s="68" t="str">
        <f ca="1">IFERROR(IF(AND(OR(WEEKDAY(AZ$4,2)&gt;5,AZ$4=Congés),OR(AZ82="x",AZ82="S")),AZ82,IF(BA$4=$D82,"x",IF(AND(((BA$4-$D82)/VLOOKUP($C82,Opérations[],7,0))=INT(((BA$4-$D82)/VLOOKUP($C82,Opérations[],7,0))),$C82&lt;&gt;""),"S",""))),"")</f>
        <v/>
      </c>
      <c r="BB82" s="68" t="str">
        <f ca="1">IFERROR(IF(AND(OR(WEEKDAY(BA$4,2)&gt;5,BA$4=Congés),OR(BA82="x",BA82="S")),BA82,IF(BB$4=$D82,"x",IF(AND(((BB$4-$D82)/VLOOKUP($C82,Opérations[],7,0))=INT(((BB$4-$D82)/VLOOKUP($C82,Opérations[],7,0))),$C82&lt;&gt;""),"S",""))),"")</f>
        <v/>
      </c>
      <c r="BC82" s="68" t="str">
        <f ca="1">IFERROR(IF(AND(OR(WEEKDAY(BB$4,2)&gt;5,BB$4=Congés),OR(BB82="x",BB82="S")),BB82,IF(BC$4=$D82,"x",IF(AND(((BC$4-$D82)/VLOOKUP($C82,Opérations[],7,0))=INT(((BC$4-$D82)/VLOOKUP($C82,Opérations[],7,0))),$C82&lt;&gt;""),"S",""))),"")</f>
        <v/>
      </c>
      <c r="BD82" s="68" t="str">
        <f ca="1">IFERROR(IF(AND(OR(WEEKDAY(BC$4,2)&gt;5,BC$4=Congés),OR(BC82="x",BC82="S")),BC82,IF(BD$4=$D82,"x",IF(AND(((BD$4-$D82)/VLOOKUP($C82,Opérations[],7,0))=INT(((BD$4-$D82)/VLOOKUP($C82,Opérations[],7,0))),$C82&lt;&gt;""),"S",""))),"")</f>
        <v/>
      </c>
    </row>
    <row r="83" spans="3:56" x14ac:dyDescent="0.25">
      <c r="C83" s="58" t="s">
        <v>85</v>
      </c>
      <c r="D83" s="33">
        <f>IF(ISBLANK(C83),"",VLOOKUP(C83,Opérations[],2,0))</f>
        <v>0</v>
      </c>
      <c r="F83" s="33"/>
      <c r="G83" s="68" t="str">
        <f ca="1">IFERROR(IF(AND(OR(WEEKDAY(F$4,2)&gt;5,F$4=Congés),OR(F83="x",F83="S")),F83,IF(G$4=$D83,"x",IF(AND(((G$4-$D83)/VLOOKUP($C83,Opérations[],7,0))=INT(((G$4-$D83)/VLOOKUP($C83,Opérations[],7,0))),$C83&lt;&gt;""),"S",""))),"")</f>
        <v/>
      </c>
      <c r="H83" s="68" t="str">
        <f ca="1">IFERROR(IF(AND(OR(WEEKDAY(G$4,2)&gt;5,G$4=Congés),OR(G83="x",G83="S")),G83,IF(H$4=$D83,"x",IF(AND(((H$4-$D83)/VLOOKUP($C83,Opérations[],7,0))=INT(((H$4-$D83)/VLOOKUP($C83,Opérations[],7,0))),$C83&lt;&gt;""),"S",""))),"")</f>
        <v/>
      </c>
      <c r="I83" s="68" t="str">
        <f ca="1">IFERROR(IF(AND(OR(WEEKDAY(H$4,2)&gt;5,H$4=Congés),OR(H83="x",H83="S")),H83,IF(I$4=$D83,"x",IF(AND(((I$4-$D83)/VLOOKUP($C83,Opérations[],7,0))=INT(((I$4-$D83)/VLOOKUP($C83,Opérations[],7,0))),$C83&lt;&gt;""),"S",""))),"")</f>
        <v/>
      </c>
      <c r="J83" s="68" t="str">
        <f ca="1">IFERROR(IF(AND(OR(WEEKDAY(I$4,2)&gt;5,I$4=Congés),OR(I83="x",I83="S")),I83,IF(J$4=$D83,"x",IF(AND(((J$4-$D83)/VLOOKUP($C83,Opérations[],7,0))=INT(((J$4-$D83)/VLOOKUP($C83,Opérations[],7,0))),$C83&lt;&gt;""),"S",""))),"")</f>
        <v/>
      </c>
      <c r="K83" s="68" t="str">
        <f ca="1">IFERROR(IF(AND(OR(WEEKDAY(J$4,2)&gt;5,J$4=Congés),OR(J83="x",J83="S")),J83,IF(K$4=$D83,"x",IF(AND(((K$4-$D83)/VLOOKUP($C83,Opérations[],7,0))=INT(((K$4-$D83)/VLOOKUP($C83,Opérations[],7,0))),$C83&lt;&gt;""),"S",""))),"")</f>
        <v/>
      </c>
      <c r="L83" s="68" t="str">
        <f ca="1">IFERROR(IF(AND(OR(WEEKDAY(K$4,2)&gt;5,K$4=Congés),OR(K83="x",K83="S")),K83,IF(L$4=$D83,"x",IF(AND(((L$4-$D83)/VLOOKUP($C83,Opérations[],7,0))=INT(((L$4-$D83)/VLOOKUP($C83,Opérations[],7,0))),$C83&lt;&gt;""),"S",""))),"")</f>
        <v/>
      </c>
      <c r="M83" s="68" t="str">
        <f ca="1">IFERROR(IF(AND(OR(WEEKDAY(L$4,2)&gt;5,L$4=Congés),OR(L83="x",L83="S")),L83,IF(M$4=$D83,"x",IF(AND(((M$4-$D83)/VLOOKUP($C83,Opérations[],7,0))=INT(((M$4-$D83)/VLOOKUP($C83,Opérations[],7,0))),$C83&lt;&gt;""),"S",""))),"")</f>
        <v/>
      </c>
      <c r="N83" s="68" t="str">
        <f ca="1">IFERROR(IF(AND(OR(WEEKDAY(M$4,2)&gt;5,M$4=Congés),OR(M83="x",M83="S")),M83,IF(N$4=$D83,"x",IF(AND(((N$4-$D83)/VLOOKUP($C83,Opérations[],7,0))=INT(((N$4-$D83)/VLOOKUP($C83,Opérations[],7,0))),$C83&lt;&gt;""),"S",""))),"")</f>
        <v/>
      </c>
      <c r="O83" s="68" t="str">
        <f ca="1">IFERROR(IF(AND(OR(WEEKDAY(N$4,2)&gt;5,N$4=Congés),OR(N83="x",N83="S")),N83,IF(O$4=$D83,"x",IF(AND(((O$4-$D83)/VLOOKUP($C83,Opérations[],7,0))=INT(((O$4-$D83)/VLOOKUP($C83,Opérations[],7,0))),$C83&lt;&gt;""),"S",""))),"")</f>
        <v/>
      </c>
      <c r="P83" s="68" t="str">
        <f ca="1">IFERROR(IF(AND(OR(WEEKDAY(O$4,2)&gt;5,O$4=Congés),OR(O83="x",O83="S")),O83,IF(P$4=$D83,"x",IF(AND(((P$4-$D83)/VLOOKUP($C83,Opérations[],7,0))=INT(((P$4-$D83)/VLOOKUP($C83,Opérations[],7,0))),$C83&lt;&gt;""),"S",""))),"")</f>
        <v/>
      </c>
      <c r="Q83" s="68" t="str">
        <f ca="1">IFERROR(IF(AND(OR(WEEKDAY(P$4,2)&gt;5,P$4=Congés),OR(P83="x",P83="S")),P83,IF(Q$4=$D83,"x",IF(AND(((Q$4-$D83)/VLOOKUP($C83,Opérations[],7,0))=INT(((Q$4-$D83)/VLOOKUP($C83,Opérations[],7,0))),$C83&lt;&gt;""),"S",""))),"")</f>
        <v/>
      </c>
      <c r="R83" s="68" t="str">
        <f ca="1">IFERROR(IF(AND(OR(WEEKDAY(Q$4,2)&gt;5,Q$4=Congés),OR(Q83="x",Q83="S")),Q83,IF(R$4=$D83,"x",IF(AND(((R$4-$D83)/VLOOKUP($C83,Opérations[],7,0))=INT(((R$4-$D83)/VLOOKUP($C83,Opérations[],7,0))),$C83&lt;&gt;""),"S",""))),"")</f>
        <v/>
      </c>
      <c r="S83" s="68" t="str">
        <f ca="1">IFERROR(IF(AND(OR(WEEKDAY(R$4,2)&gt;5,R$4=Congés),OR(R83="x",R83="S")),R83,IF(S$4=$D83,"x",IF(AND(((S$4-$D83)/VLOOKUP($C83,Opérations[],7,0))=INT(((S$4-$D83)/VLOOKUP($C83,Opérations[],7,0))),$C83&lt;&gt;""),"S",""))),"")</f>
        <v/>
      </c>
      <c r="T83" s="68" t="str">
        <f ca="1">IFERROR(IF(AND(OR(WEEKDAY(S$4,2)&gt;5,S$4=Congés),OR(S83="x",S83="S")),S83,IF(T$4=$D83,"x",IF(AND(((T$4-$D83)/VLOOKUP($C83,Opérations[],7,0))=INT(((T$4-$D83)/VLOOKUP($C83,Opérations[],7,0))),$C83&lt;&gt;""),"S",""))),"")</f>
        <v/>
      </c>
      <c r="U83" s="68" t="str">
        <f ca="1">IFERROR(IF(AND(OR(WEEKDAY(T$4,2)&gt;5,T$4=Congés),OR(T83="x",T83="S")),T83,IF(U$4=$D83,"x",IF(AND(((U$4-$D83)/VLOOKUP($C83,Opérations[],7,0))=INT(((U$4-$D83)/VLOOKUP($C83,Opérations[],7,0))),$C83&lt;&gt;""),"S",""))),"")</f>
        <v/>
      </c>
      <c r="V83" s="68" t="str">
        <f ca="1">IFERROR(IF(AND(OR(WEEKDAY(U$4,2)&gt;5,U$4=Congés),OR(U83="x",U83="S")),U83,IF(V$4=$D83,"x",IF(AND(((V$4-$D83)/VLOOKUP($C83,Opérations[],7,0))=INT(((V$4-$D83)/VLOOKUP($C83,Opérations[],7,0))),$C83&lt;&gt;""),"S",""))),"")</f>
        <v/>
      </c>
      <c r="W83" s="68" t="str">
        <f ca="1">IFERROR(IF(AND(OR(WEEKDAY(V$4,2)&gt;5,V$4=Congés),OR(V83="x",V83="S")),V83,IF(W$4=$D83,"x",IF(AND(((W$4-$D83)/VLOOKUP($C83,Opérations[],7,0))=INT(((W$4-$D83)/VLOOKUP($C83,Opérations[],7,0))),$C83&lt;&gt;""),"S",""))),"")</f>
        <v/>
      </c>
      <c r="X83" s="68" t="str">
        <f ca="1">IFERROR(IF(AND(OR(WEEKDAY(W$4,2)&gt;5,W$4=Congés),OR(W83="x",W83="S")),W83,IF(X$4=$D83,"x",IF(AND(((X$4-$D83)/VLOOKUP($C83,Opérations[],7,0))=INT(((X$4-$D83)/VLOOKUP($C83,Opérations[],7,0))),$C83&lt;&gt;""),"S",""))),"")</f>
        <v/>
      </c>
      <c r="Y83" s="68" t="str">
        <f ca="1">IFERROR(IF(AND(OR(WEEKDAY(X$4,2)&gt;5,X$4=Congés),OR(X83="x",X83="S")),X83,IF(Y$4=$D83,"x",IF(AND(((Y$4-$D83)/VLOOKUP($C83,Opérations[],7,0))=INT(((Y$4-$D83)/VLOOKUP($C83,Opérations[],7,0))),$C83&lt;&gt;""),"S",""))),"")</f>
        <v/>
      </c>
      <c r="Z83" s="68" t="str">
        <f ca="1">IFERROR(IF(AND(OR(WEEKDAY(Y$4,2)&gt;5,Y$4=Congés),OR(Y83="x",Y83="S")),Y83,IF(Z$4=$D83,"x",IF(AND(((Z$4-$D83)/VLOOKUP($C83,Opérations[],7,0))=INT(((Z$4-$D83)/VLOOKUP($C83,Opérations[],7,0))),$C83&lt;&gt;""),"S",""))),"")</f>
        <v/>
      </c>
      <c r="AA83" s="68" t="str">
        <f ca="1">IFERROR(IF(AND(OR(WEEKDAY(Z$4,2)&gt;5,Z$4=Congés),OR(Z83="x",Z83="S")),Z83,IF(AA$4=$D83,"x",IF(AND(((AA$4-$D83)/VLOOKUP($C83,Opérations[],7,0))=INT(((AA$4-$D83)/VLOOKUP($C83,Opérations[],7,0))),$C83&lt;&gt;""),"S",""))),"")</f>
        <v/>
      </c>
      <c r="AB83" s="68" t="str">
        <f ca="1">IFERROR(IF(AND(OR(WEEKDAY(AA$4,2)&gt;5,AA$4=Congés),OR(AA83="x",AA83="S")),AA83,IF(AB$4=$D83,"x",IF(AND(((AB$4-$D83)/VLOOKUP($C83,Opérations[],7,0))=INT(((AB$4-$D83)/VLOOKUP($C83,Opérations[],7,0))),$C83&lt;&gt;""),"S",""))),"")</f>
        <v/>
      </c>
      <c r="AC83" s="68" t="str">
        <f ca="1">IFERROR(IF(AND(OR(WEEKDAY(AB$4,2)&gt;5,AB$4=Congés),OR(AB83="x",AB83="S")),AB83,IF(AC$4=$D83,"x",IF(AND(((AC$4-$D83)/VLOOKUP($C83,Opérations[],7,0))=INT(((AC$4-$D83)/VLOOKUP($C83,Opérations[],7,0))),$C83&lt;&gt;""),"S",""))),"")</f>
        <v/>
      </c>
      <c r="AD83" s="68" t="str">
        <f ca="1">IFERROR(IF(AND(OR(WEEKDAY(AC$4,2)&gt;5,AC$4=Congés),OR(AC83="x",AC83="S")),AC83,IF(AD$4=$D83,"x",IF(AND(((AD$4-$D83)/VLOOKUP($C83,Opérations[],7,0))=INT(((AD$4-$D83)/VLOOKUP($C83,Opérations[],7,0))),$C83&lt;&gt;""),"S",""))),"")</f>
        <v/>
      </c>
      <c r="AE83" s="68" t="str">
        <f ca="1">IFERROR(IF(AND(OR(WEEKDAY(AD$4,2)&gt;5,AD$4=Congés),OR(AD83="x",AD83="S")),AD83,IF(AE$4=$D83,"x",IF(AND(((AE$4-$D83)/VLOOKUP($C83,Opérations[],7,0))=INT(((AE$4-$D83)/VLOOKUP($C83,Opérations[],7,0))),$C83&lt;&gt;""),"S",""))),"")</f>
        <v/>
      </c>
      <c r="AF83" s="68" t="str">
        <f ca="1">IFERROR(IF(AND(OR(WEEKDAY(AE$4,2)&gt;5,AE$4=Congés),OR(AE83="x",AE83="S")),AE83,IF(AF$4=$D83,"x",IF(AND(((AF$4-$D83)/VLOOKUP($C83,Opérations[],7,0))=INT(((AF$4-$D83)/VLOOKUP($C83,Opérations[],7,0))),$C83&lt;&gt;""),"S",""))),"")</f>
        <v/>
      </c>
      <c r="AG83" s="68" t="str">
        <f ca="1">IFERROR(IF(AND(OR(WEEKDAY(AF$4,2)&gt;5,AF$4=Congés),OR(AF83="x",AF83="S")),AF83,IF(AG$4=$D83,"x",IF(AND(((AG$4-$D83)/VLOOKUP($C83,Opérations[],7,0))=INT(((AG$4-$D83)/VLOOKUP($C83,Opérations[],7,0))),$C83&lt;&gt;""),"S",""))),"")</f>
        <v/>
      </c>
      <c r="AH83" s="68" t="str">
        <f ca="1">IFERROR(IF(AND(OR(WEEKDAY(AG$4,2)&gt;5,AG$4=Congés),OR(AG83="x",AG83="S")),AG83,IF(AH$4=$D83,"x",IF(AND(((AH$4-$D83)/VLOOKUP($C83,Opérations[],7,0))=INT(((AH$4-$D83)/VLOOKUP($C83,Opérations[],7,0))),$C83&lt;&gt;""),"S",""))),"")</f>
        <v/>
      </c>
      <c r="AI83" s="68" t="str">
        <f ca="1">IFERROR(IF(AND(OR(WEEKDAY(AH$4,2)&gt;5,AH$4=Congés),OR(AH83="x",AH83="S")),AH83,IF(AI$4=$D83,"x",IF(AND(((AI$4-$D83)/VLOOKUP($C83,Opérations[],7,0))=INT(((AI$4-$D83)/VLOOKUP($C83,Opérations[],7,0))),$C83&lt;&gt;""),"S",""))),"")</f>
        <v/>
      </c>
      <c r="AJ83" s="68" t="str">
        <f ca="1">IFERROR(IF(AND(OR(WEEKDAY(AI$4,2)&gt;5,AI$4=Congés),OR(AI83="x",AI83="S")),AI83,IF(AJ$4=$D83,"x",IF(AND(((AJ$4-$D83)/VLOOKUP($C83,Opérations[],7,0))=INT(((AJ$4-$D83)/VLOOKUP($C83,Opérations[],7,0))),$C83&lt;&gt;""),"S",""))),"")</f>
        <v/>
      </c>
      <c r="AK83" s="68" t="str">
        <f ca="1">IFERROR(IF(AND(OR(WEEKDAY(AJ$4,2)&gt;5,AJ$4=Congés),OR(AJ83="x",AJ83="S")),AJ83,IF(AK$4=$D83,"x",IF(AND(((AK$4-$D83)/VLOOKUP($C83,Opérations[],7,0))=INT(((AK$4-$D83)/VLOOKUP($C83,Opérations[],7,0))),$C83&lt;&gt;""),"S",""))),"")</f>
        <v/>
      </c>
      <c r="AL83" s="68" t="str">
        <f ca="1">IFERROR(IF(AND(OR(WEEKDAY(AK$4,2)&gt;5,AK$4=Congés),OR(AK83="x",AK83="S")),AK83,IF(AL$4=$D83,"x",IF(AND(((AL$4-$D83)/VLOOKUP($C83,Opérations[],7,0))=INT(((AL$4-$D83)/VLOOKUP($C83,Opérations[],7,0))),$C83&lt;&gt;""),"S",""))),"")</f>
        <v/>
      </c>
      <c r="AM83" s="68" t="str">
        <f ca="1">IFERROR(IF(AND(OR(WEEKDAY(AL$4,2)&gt;5,AL$4=Congés),OR(AL83="x",AL83="S")),AL83,IF(AM$4=$D83,"x",IF(AND(((AM$4-$D83)/VLOOKUP($C83,Opérations[],7,0))=INT(((AM$4-$D83)/VLOOKUP($C83,Opérations[],7,0))),$C83&lt;&gt;""),"S",""))),"")</f>
        <v/>
      </c>
      <c r="AN83" s="68" t="str">
        <f ca="1">IFERROR(IF(AND(OR(WEEKDAY(AM$4,2)&gt;5,AM$4=Congés),OR(AM83="x",AM83="S")),AM83,IF(AN$4=$D83,"x",IF(AND(((AN$4-$D83)/VLOOKUP($C83,Opérations[],7,0))=INT(((AN$4-$D83)/VLOOKUP($C83,Opérations[],7,0))),$C83&lt;&gt;""),"S",""))),"")</f>
        <v/>
      </c>
      <c r="AO83" s="68" t="str">
        <f ca="1">IFERROR(IF(AND(OR(WEEKDAY(AN$4,2)&gt;5,AN$4=Congés),OR(AN83="x",AN83="S")),AN83,IF(AO$4=$D83,"x",IF(AND(((AO$4-$D83)/VLOOKUP($C83,Opérations[],7,0))=INT(((AO$4-$D83)/VLOOKUP($C83,Opérations[],7,0))),$C83&lt;&gt;""),"S",""))),"")</f>
        <v/>
      </c>
      <c r="AP83" s="68" t="str">
        <f ca="1">IFERROR(IF(AND(OR(WEEKDAY(AO$4,2)&gt;5,AO$4=Congés),OR(AO83="x",AO83="S")),AO83,IF(AP$4=$D83,"x",IF(AND(((AP$4-$D83)/VLOOKUP($C83,Opérations[],7,0))=INT(((AP$4-$D83)/VLOOKUP($C83,Opérations[],7,0))),$C83&lt;&gt;""),"S",""))),"")</f>
        <v/>
      </c>
      <c r="AQ83" s="68" t="str">
        <f ca="1">IFERROR(IF(AND(OR(WEEKDAY(AP$4,2)&gt;5,AP$4=Congés),OR(AP83="x",AP83="S")),AP83,IF(AQ$4=$D83,"x",IF(AND(((AQ$4-$D83)/VLOOKUP($C83,Opérations[],7,0))=INT(((AQ$4-$D83)/VLOOKUP($C83,Opérations[],7,0))),$C83&lt;&gt;""),"S",""))),"")</f>
        <v/>
      </c>
      <c r="AR83" s="68" t="str">
        <f ca="1">IFERROR(IF(AND(OR(WEEKDAY(AQ$4,2)&gt;5,AQ$4=Congés),OR(AQ83="x",AQ83="S")),AQ83,IF(AR$4=$D83,"x",IF(AND(((AR$4-$D83)/VLOOKUP($C83,Opérations[],7,0))=INT(((AR$4-$D83)/VLOOKUP($C83,Opérations[],7,0))),$C83&lt;&gt;""),"S",""))),"")</f>
        <v/>
      </c>
      <c r="AS83" s="68" t="str">
        <f ca="1">IFERROR(IF(AND(OR(WEEKDAY(AR$4,2)&gt;5,AR$4=Congés),OR(AR83="x",AR83="S")),AR83,IF(AS$4=$D83,"x",IF(AND(((AS$4-$D83)/VLOOKUP($C83,Opérations[],7,0))=INT(((AS$4-$D83)/VLOOKUP($C83,Opérations[],7,0))),$C83&lt;&gt;""),"S",""))),"")</f>
        <v/>
      </c>
      <c r="AT83" s="68" t="str">
        <f ca="1">IFERROR(IF(AND(OR(WEEKDAY(AS$4,2)&gt;5,AS$4=Congés),OR(AS83="x",AS83="S")),AS83,IF(AT$4=$D83,"x",IF(AND(((AT$4-$D83)/VLOOKUP($C83,Opérations[],7,0))=INT(((AT$4-$D83)/VLOOKUP($C83,Opérations[],7,0))),$C83&lt;&gt;""),"S",""))),"")</f>
        <v/>
      </c>
      <c r="AU83" s="68" t="str">
        <f ca="1">IFERROR(IF(AND(OR(WEEKDAY(AT$4,2)&gt;5,AT$4=Congés),OR(AT83="x",AT83="S")),AT83,IF(AU$4=$D83,"x",IF(AND(((AU$4-$D83)/VLOOKUP($C83,Opérations[],7,0))=INT(((AU$4-$D83)/VLOOKUP($C83,Opérations[],7,0))),$C83&lt;&gt;""),"S",""))),"")</f>
        <v/>
      </c>
      <c r="AV83" s="68" t="str">
        <f ca="1">IFERROR(IF(AND(OR(WEEKDAY(AU$4,2)&gt;5,AU$4=Congés),OR(AU83="x",AU83="S")),AU83,IF(AV$4=$D83,"x",IF(AND(((AV$4-$D83)/VLOOKUP($C83,Opérations[],7,0))=INT(((AV$4-$D83)/VLOOKUP($C83,Opérations[],7,0))),$C83&lt;&gt;""),"S",""))),"")</f>
        <v/>
      </c>
      <c r="AW83" s="68" t="str">
        <f ca="1">IFERROR(IF(AND(OR(WEEKDAY(AV$4,2)&gt;5,AV$4=Congés),OR(AV83="x",AV83="S")),AV83,IF(AW$4=$D83,"x",IF(AND(((AW$4-$D83)/VLOOKUP($C83,Opérations[],7,0))=INT(((AW$4-$D83)/VLOOKUP($C83,Opérations[],7,0))),$C83&lt;&gt;""),"S",""))),"")</f>
        <v/>
      </c>
      <c r="AX83" s="68" t="str">
        <f ca="1">IFERROR(IF(AND(OR(WEEKDAY(AW$4,2)&gt;5,AW$4=Congés),OR(AW83="x",AW83="S")),AW83,IF(AX$4=$D83,"x",IF(AND(((AX$4-$D83)/VLOOKUP($C83,Opérations[],7,0))=INT(((AX$4-$D83)/VLOOKUP($C83,Opérations[],7,0))),$C83&lt;&gt;""),"S",""))),"")</f>
        <v/>
      </c>
      <c r="AY83" s="68" t="str">
        <f ca="1">IFERROR(IF(AND(OR(WEEKDAY(AX$4,2)&gt;5,AX$4=Congés),OR(AX83="x",AX83="S")),AX83,IF(AY$4=$D83,"x",IF(AND(((AY$4-$D83)/VLOOKUP($C83,Opérations[],7,0))=INT(((AY$4-$D83)/VLOOKUP($C83,Opérations[],7,0))),$C83&lt;&gt;""),"S",""))),"")</f>
        <v/>
      </c>
      <c r="AZ83" s="68" t="str">
        <f ca="1">IFERROR(IF(AND(OR(WEEKDAY(AY$4,2)&gt;5,AY$4=Congés),OR(AY83="x",AY83="S")),AY83,IF(AZ$4=$D83,"x",IF(AND(((AZ$4-$D83)/VLOOKUP($C83,Opérations[],7,0))=INT(((AZ$4-$D83)/VLOOKUP($C83,Opérations[],7,0))),$C83&lt;&gt;""),"S",""))),"")</f>
        <v/>
      </c>
      <c r="BA83" s="68" t="str">
        <f ca="1">IFERROR(IF(AND(OR(WEEKDAY(AZ$4,2)&gt;5,AZ$4=Congés),OR(AZ83="x",AZ83="S")),AZ83,IF(BA$4=$D83,"x",IF(AND(((BA$4-$D83)/VLOOKUP($C83,Opérations[],7,0))=INT(((BA$4-$D83)/VLOOKUP($C83,Opérations[],7,0))),$C83&lt;&gt;""),"S",""))),"")</f>
        <v/>
      </c>
      <c r="BB83" s="68" t="str">
        <f ca="1">IFERROR(IF(AND(OR(WEEKDAY(BA$4,2)&gt;5,BA$4=Congés),OR(BA83="x",BA83="S")),BA83,IF(BB$4=$D83,"x",IF(AND(((BB$4-$D83)/VLOOKUP($C83,Opérations[],7,0))=INT(((BB$4-$D83)/VLOOKUP($C83,Opérations[],7,0))),$C83&lt;&gt;""),"S",""))),"")</f>
        <v/>
      </c>
      <c r="BC83" s="68" t="str">
        <f ca="1">IFERROR(IF(AND(OR(WEEKDAY(BB$4,2)&gt;5,BB$4=Congés),OR(BB83="x",BB83="S")),BB83,IF(BC$4=$D83,"x",IF(AND(((BC$4-$D83)/VLOOKUP($C83,Opérations[],7,0))=INT(((BC$4-$D83)/VLOOKUP($C83,Opérations[],7,0))),$C83&lt;&gt;""),"S",""))),"")</f>
        <v/>
      </c>
      <c r="BD83" s="68" t="str">
        <f ca="1">IFERROR(IF(AND(OR(WEEKDAY(BC$4,2)&gt;5,BC$4=Congés),OR(BC83="x",BC83="S")),BC83,IF(BD$4=$D83,"x",IF(AND(((BD$4-$D83)/VLOOKUP($C83,Opérations[],7,0))=INT(((BD$4-$D83)/VLOOKUP($C83,Opérations[],7,0))),$C83&lt;&gt;""),"S",""))),"")</f>
        <v/>
      </c>
    </row>
    <row r="84" spans="3:56" x14ac:dyDescent="0.25">
      <c r="C84" s="27" t="s">
        <v>74</v>
      </c>
      <c r="D84" s="33">
        <f>IF(ISBLANK(C84),"",VLOOKUP(C84,Opérations[],2,0))</f>
        <v>0</v>
      </c>
      <c r="F84" s="33"/>
      <c r="G84" s="68" t="str">
        <f ca="1">IFERROR(IF(AND(OR(WEEKDAY(F$4,2)&gt;5,F$4=Congés),OR(F84="x",F84="S")),F84,IF(G$4=$D84,"x",IF(AND(((G$4-$D84)/VLOOKUP($C84,Opérations[],7,0))=INT(((G$4-$D84)/VLOOKUP($C84,Opérations[],7,0))),$C84&lt;&gt;""),"S",""))),"")</f>
        <v/>
      </c>
      <c r="H84" s="68" t="str">
        <f ca="1">IFERROR(IF(AND(OR(WEEKDAY(G$4,2)&gt;5,G$4=Congés),OR(G84="x",G84="S")),G84,IF(H$4=$D84,"x",IF(AND(((H$4-$D84)/VLOOKUP($C84,Opérations[],7,0))=INT(((H$4-$D84)/VLOOKUP($C84,Opérations[],7,0))),$C84&lt;&gt;""),"S",""))),"")</f>
        <v/>
      </c>
      <c r="I84" s="68" t="str">
        <f ca="1">IFERROR(IF(AND(OR(WEEKDAY(H$4,2)&gt;5,H$4=Congés),OR(H84="x",H84="S")),H84,IF(I$4=$D84,"x",IF(AND(((I$4-$D84)/VLOOKUP($C84,Opérations[],7,0))=INT(((I$4-$D84)/VLOOKUP($C84,Opérations[],7,0))),$C84&lt;&gt;""),"S",""))),"")</f>
        <v/>
      </c>
      <c r="J84" s="68" t="str">
        <f ca="1">IFERROR(IF(AND(OR(WEEKDAY(I$4,2)&gt;5,I$4=Congés),OR(I84="x",I84="S")),I84,IF(J$4=$D84,"x",IF(AND(((J$4-$D84)/VLOOKUP($C84,Opérations[],7,0))=INT(((J$4-$D84)/VLOOKUP($C84,Opérations[],7,0))),$C84&lt;&gt;""),"S",""))),"")</f>
        <v/>
      </c>
      <c r="K84" s="68" t="str">
        <f ca="1">IFERROR(IF(AND(OR(WEEKDAY(J$4,2)&gt;5,J$4=Congés),OR(J84="x",J84="S")),J84,IF(K$4=$D84,"x",IF(AND(((K$4-$D84)/VLOOKUP($C84,Opérations[],7,0))=INT(((K$4-$D84)/VLOOKUP($C84,Opérations[],7,0))),$C84&lt;&gt;""),"S",""))),"")</f>
        <v/>
      </c>
      <c r="L84" s="68" t="str">
        <f ca="1">IFERROR(IF(AND(OR(WEEKDAY(K$4,2)&gt;5,K$4=Congés),OR(K84="x",K84="S")),K84,IF(L$4=$D84,"x",IF(AND(((L$4-$D84)/VLOOKUP($C84,Opérations[],7,0))=INT(((L$4-$D84)/VLOOKUP($C84,Opérations[],7,0))),$C84&lt;&gt;""),"S",""))),"")</f>
        <v/>
      </c>
      <c r="M84" s="68" t="str">
        <f ca="1">IFERROR(IF(AND(OR(WEEKDAY(L$4,2)&gt;5,L$4=Congés),OR(L84="x",L84="S")),L84,IF(M$4=$D84,"x",IF(AND(((M$4-$D84)/VLOOKUP($C84,Opérations[],7,0))=INT(((M$4-$D84)/VLOOKUP($C84,Opérations[],7,0))),$C84&lt;&gt;""),"S",""))),"")</f>
        <v/>
      </c>
      <c r="N84" s="68" t="str">
        <f ca="1">IFERROR(IF(AND(OR(WEEKDAY(M$4,2)&gt;5,M$4=Congés),OR(M84="x",M84="S")),M84,IF(N$4=$D84,"x",IF(AND(((N$4-$D84)/VLOOKUP($C84,Opérations[],7,0))=INT(((N$4-$D84)/VLOOKUP($C84,Opérations[],7,0))),$C84&lt;&gt;""),"S",""))),"")</f>
        <v/>
      </c>
      <c r="O84" s="68" t="str">
        <f ca="1">IFERROR(IF(AND(OR(WEEKDAY(N$4,2)&gt;5,N$4=Congés),OR(N84="x",N84="S")),N84,IF(O$4=$D84,"x",IF(AND(((O$4-$D84)/VLOOKUP($C84,Opérations[],7,0))=INT(((O$4-$D84)/VLOOKUP($C84,Opérations[],7,0))),$C84&lt;&gt;""),"S",""))),"")</f>
        <v/>
      </c>
      <c r="P84" s="68" t="str">
        <f ca="1">IFERROR(IF(AND(OR(WEEKDAY(O$4,2)&gt;5,O$4=Congés),OR(O84="x",O84="S")),O84,IF(P$4=$D84,"x",IF(AND(((P$4-$D84)/VLOOKUP($C84,Opérations[],7,0))=INT(((P$4-$D84)/VLOOKUP($C84,Opérations[],7,0))),$C84&lt;&gt;""),"S",""))),"")</f>
        <v/>
      </c>
      <c r="Q84" s="68" t="str">
        <f ca="1">IFERROR(IF(AND(OR(WEEKDAY(P$4,2)&gt;5,P$4=Congés),OR(P84="x",P84="S")),P84,IF(Q$4=$D84,"x",IF(AND(((Q$4-$D84)/VLOOKUP($C84,Opérations[],7,0))=INT(((Q$4-$D84)/VLOOKUP($C84,Opérations[],7,0))),$C84&lt;&gt;""),"S",""))),"")</f>
        <v/>
      </c>
      <c r="R84" s="68" t="str">
        <f ca="1">IFERROR(IF(AND(OR(WEEKDAY(Q$4,2)&gt;5,Q$4=Congés),OR(Q84="x",Q84="S")),Q84,IF(R$4=$D84,"x",IF(AND(((R$4-$D84)/VLOOKUP($C84,Opérations[],7,0))=INT(((R$4-$D84)/VLOOKUP($C84,Opérations[],7,0))),$C84&lt;&gt;""),"S",""))),"")</f>
        <v/>
      </c>
      <c r="S84" s="68" t="str">
        <f ca="1">IFERROR(IF(AND(OR(WEEKDAY(R$4,2)&gt;5,R$4=Congés),OR(R84="x",R84="S")),R84,IF(S$4=$D84,"x",IF(AND(((S$4-$D84)/VLOOKUP($C84,Opérations[],7,0))=INT(((S$4-$D84)/VLOOKUP($C84,Opérations[],7,0))),$C84&lt;&gt;""),"S",""))),"")</f>
        <v/>
      </c>
      <c r="T84" s="68" t="str">
        <f ca="1">IFERROR(IF(AND(OR(WEEKDAY(S$4,2)&gt;5,S$4=Congés),OR(S84="x",S84="S")),S84,IF(T$4=$D84,"x",IF(AND(((T$4-$D84)/VLOOKUP($C84,Opérations[],7,0))=INT(((T$4-$D84)/VLOOKUP($C84,Opérations[],7,0))),$C84&lt;&gt;""),"S",""))),"")</f>
        <v/>
      </c>
      <c r="U84" s="68" t="str">
        <f ca="1">IFERROR(IF(AND(OR(WEEKDAY(T$4,2)&gt;5,T$4=Congés),OR(T84="x",T84="S")),T84,IF(U$4=$D84,"x",IF(AND(((U$4-$D84)/VLOOKUP($C84,Opérations[],7,0))=INT(((U$4-$D84)/VLOOKUP($C84,Opérations[],7,0))),$C84&lt;&gt;""),"S",""))),"")</f>
        <v/>
      </c>
      <c r="V84" s="68" t="str">
        <f ca="1">IFERROR(IF(AND(OR(WEEKDAY(U$4,2)&gt;5,U$4=Congés),OR(U84="x",U84="S")),U84,IF(V$4=$D84,"x",IF(AND(((V$4-$D84)/VLOOKUP($C84,Opérations[],7,0))=INT(((V$4-$D84)/VLOOKUP($C84,Opérations[],7,0))),$C84&lt;&gt;""),"S",""))),"")</f>
        <v/>
      </c>
      <c r="W84" s="68" t="str">
        <f ca="1">IFERROR(IF(AND(OR(WEEKDAY(V$4,2)&gt;5,V$4=Congés),OR(V84="x",V84="S")),V84,IF(W$4=$D84,"x",IF(AND(((W$4-$D84)/VLOOKUP($C84,Opérations[],7,0))=INT(((W$4-$D84)/VLOOKUP($C84,Opérations[],7,0))),$C84&lt;&gt;""),"S",""))),"")</f>
        <v/>
      </c>
      <c r="X84" s="68" t="str">
        <f ca="1">IFERROR(IF(AND(OR(WEEKDAY(W$4,2)&gt;5,W$4=Congés),OR(W84="x",W84="S")),W84,IF(X$4=$D84,"x",IF(AND(((X$4-$D84)/VLOOKUP($C84,Opérations[],7,0))=INT(((X$4-$D84)/VLOOKUP($C84,Opérations[],7,0))),$C84&lt;&gt;""),"S",""))),"")</f>
        <v/>
      </c>
      <c r="Y84" s="68" t="str">
        <f ca="1">IFERROR(IF(AND(OR(WEEKDAY(X$4,2)&gt;5,X$4=Congés),OR(X84="x",X84="S")),X84,IF(Y$4=$D84,"x",IF(AND(((Y$4-$D84)/VLOOKUP($C84,Opérations[],7,0))=INT(((Y$4-$D84)/VLOOKUP($C84,Opérations[],7,0))),$C84&lt;&gt;""),"S",""))),"")</f>
        <v/>
      </c>
      <c r="Z84" s="68" t="str">
        <f ca="1">IFERROR(IF(AND(OR(WEEKDAY(Y$4,2)&gt;5,Y$4=Congés),OR(Y84="x",Y84="S")),Y84,IF(Z$4=$D84,"x",IF(AND(((Z$4-$D84)/VLOOKUP($C84,Opérations[],7,0))=INT(((Z$4-$D84)/VLOOKUP($C84,Opérations[],7,0))),$C84&lt;&gt;""),"S",""))),"")</f>
        <v/>
      </c>
      <c r="AA84" s="68" t="str">
        <f ca="1">IFERROR(IF(AND(OR(WEEKDAY(Z$4,2)&gt;5,Z$4=Congés),OR(Z84="x",Z84="S")),Z84,IF(AA$4=$D84,"x",IF(AND(((AA$4-$D84)/VLOOKUP($C84,Opérations[],7,0))=INT(((AA$4-$D84)/VLOOKUP($C84,Opérations[],7,0))),$C84&lt;&gt;""),"S",""))),"")</f>
        <v/>
      </c>
      <c r="AB84" s="68" t="str">
        <f ca="1">IFERROR(IF(AND(OR(WEEKDAY(AA$4,2)&gt;5,AA$4=Congés),OR(AA84="x",AA84="S")),AA84,IF(AB$4=$D84,"x",IF(AND(((AB$4-$D84)/VLOOKUP($C84,Opérations[],7,0))=INT(((AB$4-$D84)/VLOOKUP($C84,Opérations[],7,0))),$C84&lt;&gt;""),"S",""))),"")</f>
        <v/>
      </c>
      <c r="AC84" s="68" t="str">
        <f ca="1">IFERROR(IF(AND(OR(WEEKDAY(AB$4,2)&gt;5,AB$4=Congés),OR(AB84="x",AB84="S")),AB84,IF(AC$4=$D84,"x",IF(AND(((AC$4-$D84)/VLOOKUP($C84,Opérations[],7,0))=INT(((AC$4-$D84)/VLOOKUP($C84,Opérations[],7,0))),$C84&lt;&gt;""),"S",""))),"")</f>
        <v/>
      </c>
      <c r="AD84" s="68" t="str">
        <f ca="1">IFERROR(IF(AND(OR(WEEKDAY(AC$4,2)&gt;5,AC$4=Congés),OR(AC84="x",AC84="S")),AC84,IF(AD$4=$D84,"x",IF(AND(((AD$4-$D84)/VLOOKUP($C84,Opérations[],7,0))=INT(((AD$4-$D84)/VLOOKUP($C84,Opérations[],7,0))),$C84&lt;&gt;""),"S",""))),"")</f>
        <v/>
      </c>
      <c r="AE84" s="68" t="str">
        <f ca="1">IFERROR(IF(AND(OR(WEEKDAY(AD$4,2)&gt;5,AD$4=Congés),OR(AD84="x",AD84="S")),AD84,IF(AE$4=$D84,"x",IF(AND(((AE$4-$D84)/VLOOKUP($C84,Opérations[],7,0))=INT(((AE$4-$D84)/VLOOKUP($C84,Opérations[],7,0))),$C84&lt;&gt;""),"S",""))),"")</f>
        <v/>
      </c>
      <c r="AF84" s="68" t="str">
        <f ca="1">IFERROR(IF(AND(OR(WEEKDAY(AE$4,2)&gt;5,AE$4=Congés),OR(AE84="x",AE84="S")),AE84,IF(AF$4=$D84,"x",IF(AND(((AF$4-$D84)/VLOOKUP($C84,Opérations[],7,0))=INT(((AF$4-$D84)/VLOOKUP($C84,Opérations[],7,0))),$C84&lt;&gt;""),"S",""))),"")</f>
        <v/>
      </c>
      <c r="AG84" s="68" t="str">
        <f ca="1">IFERROR(IF(AND(OR(WEEKDAY(AF$4,2)&gt;5,AF$4=Congés),OR(AF84="x",AF84="S")),AF84,IF(AG$4=$D84,"x",IF(AND(((AG$4-$D84)/VLOOKUP($C84,Opérations[],7,0))=INT(((AG$4-$D84)/VLOOKUP($C84,Opérations[],7,0))),$C84&lt;&gt;""),"S",""))),"")</f>
        <v/>
      </c>
      <c r="AH84" s="68" t="str">
        <f ca="1">IFERROR(IF(AND(OR(WEEKDAY(AG$4,2)&gt;5,AG$4=Congés),OR(AG84="x",AG84="S")),AG84,IF(AH$4=$D84,"x",IF(AND(((AH$4-$D84)/VLOOKUP($C84,Opérations[],7,0))=INT(((AH$4-$D84)/VLOOKUP($C84,Opérations[],7,0))),$C84&lt;&gt;""),"S",""))),"")</f>
        <v/>
      </c>
      <c r="AI84" s="68" t="str">
        <f ca="1">IFERROR(IF(AND(OR(WEEKDAY(AH$4,2)&gt;5,AH$4=Congés),OR(AH84="x",AH84="S")),AH84,IF(AI$4=$D84,"x",IF(AND(((AI$4-$D84)/VLOOKUP($C84,Opérations[],7,0))=INT(((AI$4-$D84)/VLOOKUP($C84,Opérations[],7,0))),$C84&lt;&gt;""),"S",""))),"")</f>
        <v/>
      </c>
      <c r="AJ84" s="68" t="str">
        <f ca="1">IFERROR(IF(AND(OR(WEEKDAY(AI$4,2)&gt;5,AI$4=Congés),OR(AI84="x",AI84="S")),AI84,IF(AJ$4=$D84,"x",IF(AND(((AJ$4-$D84)/VLOOKUP($C84,Opérations[],7,0))=INT(((AJ$4-$D84)/VLOOKUP($C84,Opérations[],7,0))),$C84&lt;&gt;""),"S",""))),"")</f>
        <v/>
      </c>
      <c r="AK84" s="68" t="str">
        <f ca="1">IFERROR(IF(AND(OR(WEEKDAY(AJ$4,2)&gt;5,AJ$4=Congés),OR(AJ84="x",AJ84="S")),AJ84,IF(AK$4=$D84,"x",IF(AND(((AK$4-$D84)/VLOOKUP($C84,Opérations[],7,0))=INT(((AK$4-$D84)/VLOOKUP($C84,Opérations[],7,0))),$C84&lt;&gt;""),"S",""))),"")</f>
        <v/>
      </c>
      <c r="AL84" s="68" t="str">
        <f ca="1">IFERROR(IF(AND(OR(WEEKDAY(AK$4,2)&gt;5,AK$4=Congés),OR(AK84="x",AK84="S")),AK84,IF(AL$4=$D84,"x",IF(AND(((AL$4-$D84)/VLOOKUP($C84,Opérations[],7,0))=INT(((AL$4-$D84)/VLOOKUP($C84,Opérations[],7,0))),$C84&lt;&gt;""),"S",""))),"")</f>
        <v/>
      </c>
      <c r="AM84" s="68" t="str">
        <f ca="1">IFERROR(IF(AND(OR(WEEKDAY(AL$4,2)&gt;5,AL$4=Congés),OR(AL84="x",AL84="S")),AL84,IF(AM$4=$D84,"x",IF(AND(((AM$4-$D84)/VLOOKUP($C84,Opérations[],7,0))=INT(((AM$4-$D84)/VLOOKUP($C84,Opérations[],7,0))),$C84&lt;&gt;""),"S",""))),"")</f>
        <v/>
      </c>
      <c r="AN84" s="68" t="str">
        <f ca="1">IFERROR(IF(AND(OR(WEEKDAY(AM$4,2)&gt;5,AM$4=Congés),OR(AM84="x",AM84="S")),AM84,IF(AN$4=$D84,"x",IF(AND(((AN$4-$D84)/VLOOKUP($C84,Opérations[],7,0))=INT(((AN$4-$D84)/VLOOKUP($C84,Opérations[],7,0))),$C84&lt;&gt;""),"S",""))),"")</f>
        <v/>
      </c>
      <c r="AO84" s="68" t="str">
        <f ca="1">IFERROR(IF(AND(OR(WEEKDAY(AN$4,2)&gt;5,AN$4=Congés),OR(AN84="x",AN84="S")),AN84,IF(AO$4=$D84,"x",IF(AND(((AO$4-$D84)/VLOOKUP($C84,Opérations[],7,0))=INT(((AO$4-$D84)/VLOOKUP($C84,Opérations[],7,0))),$C84&lt;&gt;""),"S",""))),"")</f>
        <v/>
      </c>
      <c r="AP84" s="68" t="str">
        <f ca="1">IFERROR(IF(AND(OR(WEEKDAY(AO$4,2)&gt;5,AO$4=Congés),OR(AO84="x",AO84="S")),AO84,IF(AP$4=$D84,"x",IF(AND(((AP$4-$D84)/VLOOKUP($C84,Opérations[],7,0))=INT(((AP$4-$D84)/VLOOKUP($C84,Opérations[],7,0))),$C84&lt;&gt;""),"S",""))),"")</f>
        <v/>
      </c>
      <c r="AQ84" s="68" t="str">
        <f ca="1">IFERROR(IF(AND(OR(WEEKDAY(AP$4,2)&gt;5,AP$4=Congés),OR(AP84="x",AP84="S")),AP84,IF(AQ$4=$D84,"x",IF(AND(((AQ$4-$D84)/VLOOKUP($C84,Opérations[],7,0))=INT(((AQ$4-$D84)/VLOOKUP($C84,Opérations[],7,0))),$C84&lt;&gt;""),"S",""))),"")</f>
        <v/>
      </c>
      <c r="AR84" s="68" t="str">
        <f ca="1">IFERROR(IF(AND(OR(WEEKDAY(AQ$4,2)&gt;5,AQ$4=Congés),OR(AQ84="x",AQ84="S")),AQ84,IF(AR$4=$D84,"x",IF(AND(((AR$4-$D84)/VLOOKUP($C84,Opérations[],7,0))=INT(((AR$4-$D84)/VLOOKUP($C84,Opérations[],7,0))),$C84&lt;&gt;""),"S",""))),"")</f>
        <v/>
      </c>
      <c r="AS84" s="68" t="str">
        <f ca="1">IFERROR(IF(AND(OR(WEEKDAY(AR$4,2)&gt;5,AR$4=Congés),OR(AR84="x",AR84="S")),AR84,IF(AS$4=$D84,"x",IF(AND(((AS$4-$D84)/VLOOKUP($C84,Opérations[],7,0))=INT(((AS$4-$D84)/VLOOKUP($C84,Opérations[],7,0))),$C84&lt;&gt;""),"S",""))),"")</f>
        <v/>
      </c>
      <c r="AT84" s="68" t="str">
        <f ca="1">IFERROR(IF(AND(OR(WEEKDAY(AS$4,2)&gt;5,AS$4=Congés),OR(AS84="x",AS84="S")),AS84,IF(AT$4=$D84,"x",IF(AND(((AT$4-$D84)/VLOOKUP($C84,Opérations[],7,0))=INT(((AT$4-$D84)/VLOOKUP($C84,Opérations[],7,0))),$C84&lt;&gt;""),"S",""))),"")</f>
        <v/>
      </c>
      <c r="AU84" s="68" t="str">
        <f ca="1">IFERROR(IF(AND(OR(WEEKDAY(AT$4,2)&gt;5,AT$4=Congés),OR(AT84="x",AT84="S")),AT84,IF(AU$4=$D84,"x",IF(AND(((AU$4-$D84)/VLOOKUP($C84,Opérations[],7,0))=INT(((AU$4-$D84)/VLOOKUP($C84,Opérations[],7,0))),$C84&lt;&gt;""),"S",""))),"")</f>
        <v/>
      </c>
      <c r="AV84" s="68" t="str">
        <f ca="1">IFERROR(IF(AND(OR(WEEKDAY(AU$4,2)&gt;5,AU$4=Congés),OR(AU84="x",AU84="S")),AU84,IF(AV$4=$D84,"x",IF(AND(((AV$4-$D84)/VLOOKUP($C84,Opérations[],7,0))=INT(((AV$4-$D84)/VLOOKUP($C84,Opérations[],7,0))),$C84&lt;&gt;""),"S",""))),"")</f>
        <v/>
      </c>
      <c r="AW84" s="68" t="str">
        <f ca="1">IFERROR(IF(AND(OR(WEEKDAY(AV$4,2)&gt;5,AV$4=Congés),OR(AV84="x",AV84="S")),AV84,IF(AW$4=$D84,"x",IF(AND(((AW$4-$D84)/VLOOKUP($C84,Opérations[],7,0))=INT(((AW$4-$D84)/VLOOKUP($C84,Opérations[],7,0))),$C84&lt;&gt;""),"S",""))),"")</f>
        <v/>
      </c>
      <c r="AX84" s="68" t="str">
        <f ca="1">IFERROR(IF(AND(OR(WEEKDAY(AW$4,2)&gt;5,AW$4=Congés),OR(AW84="x",AW84="S")),AW84,IF(AX$4=$D84,"x",IF(AND(((AX$4-$D84)/VLOOKUP($C84,Opérations[],7,0))=INT(((AX$4-$D84)/VLOOKUP($C84,Opérations[],7,0))),$C84&lt;&gt;""),"S",""))),"")</f>
        <v/>
      </c>
      <c r="AY84" s="68" t="str">
        <f ca="1">IFERROR(IF(AND(OR(WEEKDAY(AX$4,2)&gt;5,AX$4=Congés),OR(AX84="x",AX84="S")),AX84,IF(AY$4=$D84,"x",IF(AND(((AY$4-$D84)/VLOOKUP($C84,Opérations[],7,0))=INT(((AY$4-$D84)/VLOOKUP($C84,Opérations[],7,0))),$C84&lt;&gt;""),"S",""))),"")</f>
        <v/>
      </c>
      <c r="AZ84" s="68" t="str">
        <f ca="1">IFERROR(IF(AND(OR(WEEKDAY(AY$4,2)&gt;5,AY$4=Congés),OR(AY84="x",AY84="S")),AY84,IF(AZ$4=$D84,"x",IF(AND(((AZ$4-$D84)/VLOOKUP($C84,Opérations[],7,0))=INT(((AZ$4-$D84)/VLOOKUP($C84,Opérations[],7,0))),$C84&lt;&gt;""),"S",""))),"")</f>
        <v/>
      </c>
      <c r="BA84" s="68" t="str">
        <f ca="1">IFERROR(IF(AND(OR(WEEKDAY(AZ$4,2)&gt;5,AZ$4=Congés),OR(AZ84="x",AZ84="S")),AZ84,IF(BA$4=$D84,"x",IF(AND(((BA$4-$D84)/VLOOKUP($C84,Opérations[],7,0))=INT(((BA$4-$D84)/VLOOKUP($C84,Opérations[],7,0))),$C84&lt;&gt;""),"S",""))),"")</f>
        <v/>
      </c>
      <c r="BB84" s="68" t="str">
        <f ca="1">IFERROR(IF(AND(OR(WEEKDAY(BA$4,2)&gt;5,BA$4=Congés),OR(BA84="x",BA84="S")),BA84,IF(BB$4=$D84,"x",IF(AND(((BB$4-$D84)/VLOOKUP($C84,Opérations[],7,0))=INT(((BB$4-$D84)/VLOOKUP($C84,Opérations[],7,0))),$C84&lt;&gt;""),"S",""))),"")</f>
        <v/>
      </c>
      <c r="BC84" s="68" t="str">
        <f ca="1">IFERROR(IF(AND(OR(WEEKDAY(BB$4,2)&gt;5,BB$4=Congés),OR(BB84="x",BB84="S")),BB84,IF(BC$4=$D84,"x",IF(AND(((BC$4-$D84)/VLOOKUP($C84,Opérations[],7,0))=INT(((BC$4-$D84)/VLOOKUP($C84,Opérations[],7,0))),$C84&lt;&gt;""),"S",""))),"")</f>
        <v/>
      </c>
      <c r="BD84" s="68" t="str">
        <f ca="1">IFERROR(IF(AND(OR(WEEKDAY(BC$4,2)&gt;5,BC$4=Congés),OR(BC84="x",BC84="S")),BC84,IF(BD$4=$D84,"x",IF(AND(((BD$4-$D84)/VLOOKUP($C84,Opérations[],7,0))=INT(((BD$4-$D84)/VLOOKUP($C84,Opérations[],7,0))),$C84&lt;&gt;""),"S",""))),"")</f>
        <v/>
      </c>
    </row>
    <row r="85" spans="3:56" x14ac:dyDescent="0.25">
      <c r="C85" s="59" t="s">
        <v>86</v>
      </c>
      <c r="D85" s="33">
        <f>IF(ISBLANK(C85),"",VLOOKUP(C85,Opérations[],2,0))</f>
        <v>0</v>
      </c>
      <c r="F85" s="33"/>
      <c r="G85" s="68" t="str">
        <f ca="1">IFERROR(IF(AND(OR(WEEKDAY(F$4,2)&gt;5,F$4=Congés),OR(F85="x",F85="S")),F85,IF(G$4=$D85,"x",IF(AND(((G$4-$D85)/VLOOKUP($C85,Opérations[],7,0))=INT(((G$4-$D85)/VLOOKUP($C85,Opérations[],7,0))),$C85&lt;&gt;""),"S",""))),"")</f>
        <v/>
      </c>
      <c r="H85" s="68" t="str">
        <f ca="1">IFERROR(IF(AND(OR(WEEKDAY(G$4,2)&gt;5,G$4=Congés),OR(G85="x",G85="S")),G85,IF(H$4=$D85,"x",IF(AND(((H$4-$D85)/VLOOKUP($C85,Opérations[],7,0))=INT(((H$4-$D85)/VLOOKUP($C85,Opérations[],7,0))),$C85&lt;&gt;""),"S",""))),"")</f>
        <v/>
      </c>
      <c r="I85" s="68" t="str">
        <f ca="1">IFERROR(IF(AND(OR(WEEKDAY(H$4,2)&gt;5,H$4=Congés),OR(H85="x",H85="S")),H85,IF(I$4=$D85,"x",IF(AND(((I$4-$D85)/VLOOKUP($C85,Opérations[],7,0))=INT(((I$4-$D85)/VLOOKUP($C85,Opérations[],7,0))),$C85&lt;&gt;""),"S",""))),"")</f>
        <v/>
      </c>
      <c r="J85" s="68" t="str">
        <f ca="1">IFERROR(IF(AND(OR(WEEKDAY(I$4,2)&gt;5,I$4=Congés),OR(I85="x",I85="S")),I85,IF(J$4=$D85,"x",IF(AND(((J$4-$D85)/VLOOKUP($C85,Opérations[],7,0))=INT(((J$4-$D85)/VLOOKUP($C85,Opérations[],7,0))),$C85&lt;&gt;""),"S",""))),"")</f>
        <v/>
      </c>
      <c r="K85" s="68" t="str">
        <f ca="1">IFERROR(IF(AND(OR(WEEKDAY(J$4,2)&gt;5,J$4=Congés),OR(J85="x",J85="S")),J85,IF(K$4=$D85,"x",IF(AND(((K$4-$D85)/VLOOKUP($C85,Opérations[],7,0))=INT(((K$4-$D85)/VLOOKUP($C85,Opérations[],7,0))),$C85&lt;&gt;""),"S",""))),"")</f>
        <v/>
      </c>
      <c r="L85" s="68" t="str">
        <f ca="1">IFERROR(IF(AND(OR(WEEKDAY(K$4,2)&gt;5,K$4=Congés),OR(K85="x",K85="S")),K85,IF(L$4=$D85,"x",IF(AND(((L$4-$D85)/VLOOKUP($C85,Opérations[],7,0))=INT(((L$4-$D85)/VLOOKUP($C85,Opérations[],7,0))),$C85&lt;&gt;""),"S",""))),"")</f>
        <v/>
      </c>
      <c r="M85" s="68" t="str">
        <f ca="1">IFERROR(IF(AND(OR(WEEKDAY(L$4,2)&gt;5,L$4=Congés),OR(L85="x",L85="S")),L85,IF(M$4=$D85,"x",IF(AND(((M$4-$D85)/VLOOKUP($C85,Opérations[],7,0))=INT(((M$4-$D85)/VLOOKUP($C85,Opérations[],7,0))),$C85&lt;&gt;""),"S",""))),"")</f>
        <v/>
      </c>
      <c r="N85" s="68" t="str">
        <f ca="1">IFERROR(IF(AND(OR(WEEKDAY(M$4,2)&gt;5,M$4=Congés),OR(M85="x",M85="S")),M85,IF(N$4=$D85,"x",IF(AND(((N$4-$D85)/VLOOKUP($C85,Opérations[],7,0))=INT(((N$4-$D85)/VLOOKUP($C85,Opérations[],7,0))),$C85&lt;&gt;""),"S",""))),"")</f>
        <v/>
      </c>
      <c r="O85" s="68" t="str">
        <f ca="1">IFERROR(IF(AND(OR(WEEKDAY(N$4,2)&gt;5,N$4=Congés),OR(N85="x",N85="S")),N85,IF(O$4=$D85,"x",IF(AND(((O$4-$D85)/VLOOKUP($C85,Opérations[],7,0))=INT(((O$4-$D85)/VLOOKUP($C85,Opérations[],7,0))),$C85&lt;&gt;""),"S",""))),"")</f>
        <v/>
      </c>
      <c r="P85" s="68" t="str">
        <f ca="1">IFERROR(IF(AND(OR(WEEKDAY(O$4,2)&gt;5,O$4=Congés),OR(O85="x",O85="S")),O85,IF(P$4=$D85,"x",IF(AND(((P$4-$D85)/VLOOKUP($C85,Opérations[],7,0))=INT(((P$4-$D85)/VLOOKUP($C85,Opérations[],7,0))),$C85&lt;&gt;""),"S",""))),"")</f>
        <v/>
      </c>
      <c r="Q85" s="68" t="str">
        <f ca="1">IFERROR(IF(AND(OR(WEEKDAY(P$4,2)&gt;5,P$4=Congés),OR(P85="x",P85="S")),P85,IF(Q$4=$D85,"x",IF(AND(((Q$4-$D85)/VLOOKUP($C85,Opérations[],7,0))=INT(((Q$4-$D85)/VLOOKUP($C85,Opérations[],7,0))),$C85&lt;&gt;""),"S",""))),"")</f>
        <v/>
      </c>
      <c r="R85" s="68" t="str">
        <f ca="1">IFERROR(IF(AND(OR(WEEKDAY(Q$4,2)&gt;5,Q$4=Congés),OR(Q85="x",Q85="S")),Q85,IF(R$4=$D85,"x",IF(AND(((R$4-$D85)/VLOOKUP($C85,Opérations[],7,0))=INT(((R$4-$D85)/VLOOKUP($C85,Opérations[],7,0))),$C85&lt;&gt;""),"S",""))),"")</f>
        <v/>
      </c>
      <c r="S85" s="68" t="str">
        <f ca="1">IFERROR(IF(AND(OR(WEEKDAY(R$4,2)&gt;5,R$4=Congés),OR(R85="x",R85="S")),R85,IF(S$4=$D85,"x",IF(AND(((S$4-$D85)/VLOOKUP($C85,Opérations[],7,0))=INT(((S$4-$D85)/VLOOKUP($C85,Opérations[],7,0))),$C85&lt;&gt;""),"S",""))),"")</f>
        <v/>
      </c>
      <c r="T85" s="68" t="str">
        <f ca="1">IFERROR(IF(AND(OR(WEEKDAY(S$4,2)&gt;5,S$4=Congés),OR(S85="x",S85="S")),S85,IF(T$4=$D85,"x",IF(AND(((T$4-$D85)/VLOOKUP($C85,Opérations[],7,0))=INT(((T$4-$D85)/VLOOKUP($C85,Opérations[],7,0))),$C85&lt;&gt;""),"S",""))),"")</f>
        <v/>
      </c>
      <c r="U85" s="68" t="str">
        <f ca="1">IFERROR(IF(AND(OR(WEEKDAY(T$4,2)&gt;5,T$4=Congés),OR(T85="x",T85="S")),T85,IF(U$4=$D85,"x",IF(AND(((U$4-$D85)/VLOOKUP($C85,Opérations[],7,0))=INT(((U$4-$D85)/VLOOKUP($C85,Opérations[],7,0))),$C85&lt;&gt;""),"S",""))),"")</f>
        <v/>
      </c>
      <c r="V85" s="68" t="str">
        <f ca="1">IFERROR(IF(AND(OR(WEEKDAY(U$4,2)&gt;5,U$4=Congés),OR(U85="x",U85="S")),U85,IF(V$4=$D85,"x",IF(AND(((V$4-$D85)/VLOOKUP($C85,Opérations[],7,0))=INT(((V$4-$D85)/VLOOKUP($C85,Opérations[],7,0))),$C85&lt;&gt;""),"S",""))),"")</f>
        <v/>
      </c>
      <c r="W85" s="68" t="str">
        <f ca="1">IFERROR(IF(AND(OR(WEEKDAY(V$4,2)&gt;5,V$4=Congés),OR(V85="x",V85="S")),V85,IF(W$4=$D85,"x",IF(AND(((W$4-$D85)/VLOOKUP($C85,Opérations[],7,0))=INT(((W$4-$D85)/VLOOKUP($C85,Opérations[],7,0))),$C85&lt;&gt;""),"S",""))),"")</f>
        <v/>
      </c>
      <c r="X85" s="68" t="str">
        <f ca="1">IFERROR(IF(AND(OR(WEEKDAY(W$4,2)&gt;5,W$4=Congés),OR(W85="x",W85="S")),W85,IF(X$4=$D85,"x",IF(AND(((X$4-$D85)/VLOOKUP($C85,Opérations[],7,0))=INT(((X$4-$D85)/VLOOKUP($C85,Opérations[],7,0))),$C85&lt;&gt;""),"S",""))),"")</f>
        <v/>
      </c>
      <c r="Y85" s="68" t="str">
        <f ca="1">IFERROR(IF(AND(OR(WEEKDAY(X$4,2)&gt;5,X$4=Congés),OR(X85="x",X85="S")),X85,IF(Y$4=$D85,"x",IF(AND(((Y$4-$D85)/VLOOKUP($C85,Opérations[],7,0))=INT(((Y$4-$D85)/VLOOKUP($C85,Opérations[],7,0))),$C85&lt;&gt;""),"S",""))),"")</f>
        <v/>
      </c>
      <c r="Z85" s="68" t="str">
        <f ca="1">IFERROR(IF(AND(OR(WEEKDAY(Y$4,2)&gt;5,Y$4=Congés),OR(Y85="x",Y85="S")),Y85,IF(Z$4=$D85,"x",IF(AND(((Z$4-$D85)/VLOOKUP($C85,Opérations[],7,0))=INT(((Z$4-$D85)/VLOOKUP($C85,Opérations[],7,0))),$C85&lt;&gt;""),"S",""))),"")</f>
        <v/>
      </c>
      <c r="AA85" s="68" t="str">
        <f ca="1">IFERROR(IF(AND(OR(WEEKDAY(Z$4,2)&gt;5,Z$4=Congés),OR(Z85="x",Z85="S")),Z85,IF(AA$4=$D85,"x",IF(AND(((AA$4-$D85)/VLOOKUP($C85,Opérations[],7,0))=INT(((AA$4-$D85)/VLOOKUP($C85,Opérations[],7,0))),$C85&lt;&gt;""),"S",""))),"")</f>
        <v/>
      </c>
      <c r="AB85" s="68" t="str">
        <f ca="1">IFERROR(IF(AND(OR(WEEKDAY(AA$4,2)&gt;5,AA$4=Congés),OR(AA85="x",AA85="S")),AA85,IF(AB$4=$D85,"x",IF(AND(((AB$4-$D85)/VLOOKUP($C85,Opérations[],7,0))=INT(((AB$4-$D85)/VLOOKUP($C85,Opérations[],7,0))),$C85&lt;&gt;""),"S",""))),"")</f>
        <v/>
      </c>
      <c r="AC85" s="68" t="str">
        <f ca="1">IFERROR(IF(AND(OR(WEEKDAY(AB$4,2)&gt;5,AB$4=Congés),OR(AB85="x",AB85="S")),AB85,IF(AC$4=$D85,"x",IF(AND(((AC$4-$D85)/VLOOKUP($C85,Opérations[],7,0))=INT(((AC$4-$D85)/VLOOKUP($C85,Opérations[],7,0))),$C85&lt;&gt;""),"S",""))),"")</f>
        <v/>
      </c>
      <c r="AD85" s="68" t="str">
        <f ca="1">IFERROR(IF(AND(OR(WEEKDAY(AC$4,2)&gt;5,AC$4=Congés),OR(AC85="x",AC85="S")),AC85,IF(AD$4=$D85,"x",IF(AND(((AD$4-$D85)/VLOOKUP($C85,Opérations[],7,0))=INT(((AD$4-$D85)/VLOOKUP($C85,Opérations[],7,0))),$C85&lt;&gt;""),"S",""))),"")</f>
        <v/>
      </c>
      <c r="AE85" s="68" t="str">
        <f ca="1">IFERROR(IF(AND(OR(WEEKDAY(AD$4,2)&gt;5,AD$4=Congés),OR(AD85="x",AD85="S")),AD85,IF(AE$4=$D85,"x",IF(AND(((AE$4-$D85)/VLOOKUP($C85,Opérations[],7,0))=INT(((AE$4-$D85)/VLOOKUP($C85,Opérations[],7,0))),$C85&lt;&gt;""),"S",""))),"")</f>
        <v/>
      </c>
      <c r="AF85" s="68" t="str">
        <f ca="1">IFERROR(IF(AND(OR(WEEKDAY(AE$4,2)&gt;5,AE$4=Congés),OR(AE85="x",AE85="S")),AE85,IF(AF$4=$D85,"x",IF(AND(((AF$4-$D85)/VLOOKUP($C85,Opérations[],7,0))=INT(((AF$4-$D85)/VLOOKUP($C85,Opérations[],7,0))),$C85&lt;&gt;""),"S",""))),"")</f>
        <v/>
      </c>
      <c r="AG85" s="68" t="str">
        <f ca="1">IFERROR(IF(AND(OR(WEEKDAY(AF$4,2)&gt;5,AF$4=Congés),OR(AF85="x",AF85="S")),AF85,IF(AG$4=$D85,"x",IF(AND(((AG$4-$D85)/VLOOKUP($C85,Opérations[],7,0))=INT(((AG$4-$D85)/VLOOKUP($C85,Opérations[],7,0))),$C85&lt;&gt;""),"S",""))),"")</f>
        <v/>
      </c>
      <c r="AH85" s="68" t="str">
        <f ca="1">IFERROR(IF(AND(OR(WEEKDAY(AG$4,2)&gt;5,AG$4=Congés),OR(AG85="x",AG85="S")),AG85,IF(AH$4=$D85,"x",IF(AND(((AH$4-$D85)/VLOOKUP($C85,Opérations[],7,0))=INT(((AH$4-$D85)/VLOOKUP($C85,Opérations[],7,0))),$C85&lt;&gt;""),"S",""))),"")</f>
        <v/>
      </c>
      <c r="AI85" s="68" t="str">
        <f ca="1">IFERROR(IF(AND(OR(WEEKDAY(AH$4,2)&gt;5,AH$4=Congés),OR(AH85="x",AH85="S")),AH85,IF(AI$4=$D85,"x",IF(AND(((AI$4-$D85)/VLOOKUP($C85,Opérations[],7,0))=INT(((AI$4-$D85)/VLOOKUP($C85,Opérations[],7,0))),$C85&lt;&gt;""),"S",""))),"")</f>
        <v/>
      </c>
      <c r="AJ85" s="68" t="str">
        <f ca="1">IFERROR(IF(AND(OR(WEEKDAY(AI$4,2)&gt;5,AI$4=Congés),OR(AI85="x",AI85="S")),AI85,IF(AJ$4=$D85,"x",IF(AND(((AJ$4-$D85)/VLOOKUP($C85,Opérations[],7,0))=INT(((AJ$4-$D85)/VLOOKUP($C85,Opérations[],7,0))),$C85&lt;&gt;""),"S",""))),"")</f>
        <v/>
      </c>
      <c r="AK85" s="68" t="str">
        <f ca="1">IFERROR(IF(AND(OR(WEEKDAY(AJ$4,2)&gt;5,AJ$4=Congés),OR(AJ85="x",AJ85="S")),AJ85,IF(AK$4=$D85,"x",IF(AND(((AK$4-$D85)/VLOOKUP($C85,Opérations[],7,0))=INT(((AK$4-$D85)/VLOOKUP($C85,Opérations[],7,0))),$C85&lt;&gt;""),"S",""))),"")</f>
        <v/>
      </c>
      <c r="AL85" s="68" t="str">
        <f ca="1">IFERROR(IF(AND(OR(WEEKDAY(AK$4,2)&gt;5,AK$4=Congés),OR(AK85="x",AK85="S")),AK85,IF(AL$4=$D85,"x",IF(AND(((AL$4-$D85)/VLOOKUP($C85,Opérations[],7,0))=INT(((AL$4-$D85)/VLOOKUP($C85,Opérations[],7,0))),$C85&lt;&gt;""),"S",""))),"")</f>
        <v/>
      </c>
      <c r="AM85" s="68" t="str">
        <f ca="1">IFERROR(IF(AND(OR(WEEKDAY(AL$4,2)&gt;5,AL$4=Congés),OR(AL85="x",AL85="S")),AL85,IF(AM$4=$D85,"x",IF(AND(((AM$4-$D85)/VLOOKUP($C85,Opérations[],7,0))=INT(((AM$4-$D85)/VLOOKUP($C85,Opérations[],7,0))),$C85&lt;&gt;""),"S",""))),"")</f>
        <v/>
      </c>
      <c r="AN85" s="68" t="str">
        <f ca="1">IFERROR(IF(AND(OR(WEEKDAY(AM$4,2)&gt;5,AM$4=Congés),OR(AM85="x",AM85="S")),AM85,IF(AN$4=$D85,"x",IF(AND(((AN$4-$D85)/VLOOKUP($C85,Opérations[],7,0))=INT(((AN$4-$D85)/VLOOKUP($C85,Opérations[],7,0))),$C85&lt;&gt;""),"S",""))),"")</f>
        <v/>
      </c>
      <c r="AO85" s="68" t="str">
        <f ca="1">IFERROR(IF(AND(OR(WEEKDAY(AN$4,2)&gt;5,AN$4=Congés),OR(AN85="x",AN85="S")),AN85,IF(AO$4=$D85,"x",IF(AND(((AO$4-$D85)/VLOOKUP($C85,Opérations[],7,0))=INT(((AO$4-$D85)/VLOOKUP($C85,Opérations[],7,0))),$C85&lt;&gt;""),"S",""))),"")</f>
        <v/>
      </c>
      <c r="AP85" s="68" t="str">
        <f ca="1">IFERROR(IF(AND(OR(WEEKDAY(AO$4,2)&gt;5,AO$4=Congés),OR(AO85="x",AO85="S")),AO85,IF(AP$4=$D85,"x",IF(AND(((AP$4-$D85)/VLOOKUP($C85,Opérations[],7,0))=INT(((AP$4-$D85)/VLOOKUP($C85,Opérations[],7,0))),$C85&lt;&gt;""),"S",""))),"")</f>
        <v/>
      </c>
      <c r="AQ85" s="68" t="str">
        <f ca="1">IFERROR(IF(AND(OR(WEEKDAY(AP$4,2)&gt;5,AP$4=Congés),OR(AP85="x",AP85="S")),AP85,IF(AQ$4=$D85,"x",IF(AND(((AQ$4-$D85)/VLOOKUP($C85,Opérations[],7,0))=INT(((AQ$4-$D85)/VLOOKUP($C85,Opérations[],7,0))),$C85&lt;&gt;""),"S",""))),"")</f>
        <v/>
      </c>
      <c r="AR85" s="68" t="str">
        <f ca="1">IFERROR(IF(AND(OR(WEEKDAY(AQ$4,2)&gt;5,AQ$4=Congés),OR(AQ85="x",AQ85="S")),AQ85,IF(AR$4=$D85,"x",IF(AND(((AR$4-$D85)/VLOOKUP($C85,Opérations[],7,0))=INT(((AR$4-$D85)/VLOOKUP($C85,Opérations[],7,0))),$C85&lt;&gt;""),"S",""))),"")</f>
        <v/>
      </c>
      <c r="AS85" s="68" t="str">
        <f ca="1">IFERROR(IF(AND(OR(WEEKDAY(AR$4,2)&gt;5,AR$4=Congés),OR(AR85="x",AR85="S")),AR85,IF(AS$4=$D85,"x",IF(AND(((AS$4-$D85)/VLOOKUP($C85,Opérations[],7,0))=INT(((AS$4-$D85)/VLOOKUP($C85,Opérations[],7,0))),$C85&lt;&gt;""),"S",""))),"")</f>
        <v/>
      </c>
      <c r="AT85" s="68" t="str">
        <f ca="1">IFERROR(IF(AND(OR(WEEKDAY(AS$4,2)&gt;5,AS$4=Congés),OR(AS85="x",AS85="S")),AS85,IF(AT$4=$D85,"x",IF(AND(((AT$4-$D85)/VLOOKUP($C85,Opérations[],7,0))=INT(((AT$4-$D85)/VLOOKUP($C85,Opérations[],7,0))),$C85&lt;&gt;""),"S",""))),"")</f>
        <v/>
      </c>
      <c r="AU85" s="68" t="str">
        <f ca="1">IFERROR(IF(AND(OR(WEEKDAY(AT$4,2)&gt;5,AT$4=Congés),OR(AT85="x",AT85="S")),AT85,IF(AU$4=$D85,"x",IF(AND(((AU$4-$D85)/VLOOKUP($C85,Opérations[],7,0))=INT(((AU$4-$D85)/VLOOKUP($C85,Opérations[],7,0))),$C85&lt;&gt;""),"S",""))),"")</f>
        <v/>
      </c>
      <c r="AV85" s="68" t="str">
        <f ca="1">IFERROR(IF(AND(OR(WEEKDAY(AU$4,2)&gt;5,AU$4=Congés),OR(AU85="x",AU85="S")),AU85,IF(AV$4=$D85,"x",IF(AND(((AV$4-$D85)/VLOOKUP($C85,Opérations[],7,0))=INT(((AV$4-$D85)/VLOOKUP($C85,Opérations[],7,0))),$C85&lt;&gt;""),"S",""))),"")</f>
        <v/>
      </c>
      <c r="AW85" s="68" t="str">
        <f ca="1">IFERROR(IF(AND(OR(WEEKDAY(AV$4,2)&gt;5,AV$4=Congés),OR(AV85="x",AV85="S")),AV85,IF(AW$4=$D85,"x",IF(AND(((AW$4-$D85)/VLOOKUP($C85,Opérations[],7,0))=INT(((AW$4-$D85)/VLOOKUP($C85,Opérations[],7,0))),$C85&lt;&gt;""),"S",""))),"")</f>
        <v/>
      </c>
      <c r="AX85" s="68" t="str">
        <f ca="1">IFERROR(IF(AND(OR(WEEKDAY(AW$4,2)&gt;5,AW$4=Congés),OR(AW85="x",AW85="S")),AW85,IF(AX$4=$D85,"x",IF(AND(((AX$4-$D85)/VLOOKUP($C85,Opérations[],7,0))=INT(((AX$4-$D85)/VLOOKUP($C85,Opérations[],7,0))),$C85&lt;&gt;""),"S",""))),"")</f>
        <v/>
      </c>
      <c r="AY85" s="68" t="str">
        <f ca="1">IFERROR(IF(AND(OR(WEEKDAY(AX$4,2)&gt;5,AX$4=Congés),OR(AX85="x",AX85="S")),AX85,IF(AY$4=$D85,"x",IF(AND(((AY$4-$D85)/VLOOKUP($C85,Opérations[],7,0))=INT(((AY$4-$D85)/VLOOKUP($C85,Opérations[],7,0))),$C85&lt;&gt;""),"S",""))),"")</f>
        <v/>
      </c>
      <c r="AZ85" s="68" t="str">
        <f ca="1">IFERROR(IF(AND(OR(WEEKDAY(AY$4,2)&gt;5,AY$4=Congés),OR(AY85="x",AY85="S")),AY85,IF(AZ$4=$D85,"x",IF(AND(((AZ$4-$D85)/VLOOKUP($C85,Opérations[],7,0))=INT(((AZ$4-$D85)/VLOOKUP($C85,Opérations[],7,0))),$C85&lt;&gt;""),"S",""))),"")</f>
        <v/>
      </c>
      <c r="BA85" s="68" t="str">
        <f ca="1">IFERROR(IF(AND(OR(WEEKDAY(AZ$4,2)&gt;5,AZ$4=Congés),OR(AZ85="x",AZ85="S")),AZ85,IF(BA$4=$D85,"x",IF(AND(((BA$4-$D85)/VLOOKUP($C85,Opérations[],7,0))=INT(((BA$4-$D85)/VLOOKUP($C85,Opérations[],7,0))),$C85&lt;&gt;""),"S",""))),"")</f>
        <v/>
      </c>
      <c r="BB85" s="68" t="str">
        <f ca="1">IFERROR(IF(AND(OR(WEEKDAY(BA$4,2)&gt;5,BA$4=Congés),OR(BA85="x",BA85="S")),BA85,IF(BB$4=$D85,"x",IF(AND(((BB$4-$D85)/VLOOKUP($C85,Opérations[],7,0))=INT(((BB$4-$D85)/VLOOKUP($C85,Opérations[],7,0))),$C85&lt;&gt;""),"S",""))),"")</f>
        <v/>
      </c>
      <c r="BC85" s="68" t="str">
        <f ca="1">IFERROR(IF(AND(OR(WEEKDAY(BB$4,2)&gt;5,BB$4=Congés),OR(BB85="x",BB85="S")),BB85,IF(BC$4=$D85,"x",IF(AND(((BC$4-$D85)/VLOOKUP($C85,Opérations[],7,0))=INT(((BC$4-$D85)/VLOOKUP($C85,Opérations[],7,0))),$C85&lt;&gt;""),"S",""))),"")</f>
        <v/>
      </c>
      <c r="BD85" s="68" t="str">
        <f ca="1">IFERROR(IF(AND(OR(WEEKDAY(BC$4,2)&gt;5,BC$4=Congés),OR(BC85="x",BC85="S")),BC85,IF(BD$4=$D85,"x",IF(AND(((BD$4-$D85)/VLOOKUP($C85,Opérations[],7,0))=INT(((BD$4-$D85)/VLOOKUP($C85,Opérations[],7,0))),$C85&lt;&gt;""),"S",""))),"")</f>
        <v/>
      </c>
    </row>
    <row r="86" spans="3:56" x14ac:dyDescent="0.25">
      <c r="C86" s="27" t="s">
        <v>74</v>
      </c>
      <c r="D86" s="33">
        <f>IF(ISBLANK(C86),"",VLOOKUP(C86,Opérations[],2,0))</f>
        <v>0</v>
      </c>
      <c r="F86" s="33"/>
      <c r="G86" s="68" t="str">
        <f ca="1">IFERROR(IF(AND(OR(WEEKDAY(F$4,2)&gt;5,F$4=Congés),OR(F86="x",F86="S")),F86,IF(G$4=$D86,"x",IF(AND(((G$4-$D86)/VLOOKUP($C86,Opérations[],7,0))=INT(((G$4-$D86)/VLOOKUP($C86,Opérations[],7,0))),$C86&lt;&gt;""),"S",""))),"")</f>
        <v/>
      </c>
      <c r="H86" s="68" t="str">
        <f ca="1">IFERROR(IF(AND(OR(WEEKDAY(G$4,2)&gt;5,G$4=Congés),OR(G86="x",G86="S")),G86,IF(H$4=$D86,"x",IF(AND(((H$4-$D86)/VLOOKUP($C86,Opérations[],7,0))=INT(((H$4-$D86)/VLOOKUP($C86,Opérations[],7,0))),$C86&lt;&gt;""),"S",""))),"")</f>
        <v/>
      </c>
      <c r="I86" s="68" t="str">
        <f ca="1">IFERROR(IF(AND(OR(WEEKDAY(H$4,2)&gt;5,H$4=Congés),OR(H86="x",H86="S")),H86,IF(I$4=$D86,"x",IF(AND(((I$4-$D86)/VLOOKUP($C86,Opérations[],7,0))=INT(((I$4-$D86)/VLOOKUP($C86,Opérations[],7,0))),$C86&lt;&gt;""),"S",""))),"")</f>
        <v/>
      </c>
      <c r="J86" s="68" t="str">
        <f ca="1">IFERROR(IF(AND(OR(WEEKDAY(I$4,2)&gt;5,I$4=Congés),OR(I86="x",I86="S")),I86,IF(J$4=$D86,"x",IF(AND(((J$4-$D86)/VLOOKUP($C86,Opérations[],7,0))=INT(((J$4-$D86)/VLOOKUP($C86,Opérations[],7,0))),$C86&lt;&gt;""),"S",""))),"")</f>
        <v/>
      </c>
      <c r="K86" s="68" t="str">
        <f ca="1">IFERROR(IF(AND(OR(WEEKDAY(J$4,2)&gt;5,J$4=Congés),OR(J86="x",J86="S")),J86,IF(K$4=$D86,"x",IF(AND(((K$4-$D86)/VLOOKUP($C86,Opérations[],7,0))=INT(((K$4-$D86)/VLOOKUP($C86,Opérations[],7,0))),$C86&lt;&gt;""),"S",""))),"")</f>
        <v/>
      </c>
      <c r="L86" s="68" t="str">
        <f ca="1">IFERROR(IF(AND(OR(WEEKDAY(K$4,2)&gt;5,K$4=Congés),OR(K86="x",K86="S")),K86,IF(L$4=$D86,"x",IF(AND(((L$4-$D86)/VLOOKUP($C86,Opérations[],7,0))=INT(((L$4-$D86)/VLOOKUP($C86,Opérations[],7,0))),$C86&lt;&gt;""),"S",""))),"")</f>
        <v/>
      </c>
      <c r="M86" s="68" t="str">
        <f ca="1">IFERROR(IF(AND(OR(WEEKDAY(L$4,2)&gt;5,L$4=Congés),OR(L86="x",L86="S")),L86,IF(M$4=$D86,"x",IF(AND(((M$4-$D86)/VLOOKUP($C86,Opérations[],7,0))=INT(((M$4-$D86)/VLOOKUP($C86,Opérations[],7,0))),$C86&lt;&gt;""),"S",""))),"")</f>
        <v/>
      </c>
      <c r="N86" s="68" t="str">
        <f ca="1">IFERROR(IF(AND(OR(WEEKDAY(M$4,2)&gt;5,M$4=Congés),OR(M86="x",M86="S")),M86,IF(N$4=$D86,"x",IF(AND(((N$4-$D86)/VLOOKUP($C86,Opérations[],7,0))=INT(((N$4-$D86)/VLOOKUP($C86,Opérations[],7,0))),$C86&lt;&gt;""),"S",""))),"")</f>
        <v/>
      </c>
      <c r="O86" s="68" t="str">
        <f ca="1">IFERROR(IF(AND(OR(WEEKDAY(N$4,2)&gt;5,N$4=Congés),OR(N86="x",N86="S")),N86,IF(O$4=$D86,"x",IF(AND(((O$4-$D86)/VLOOKUP($C86,Opérations[],7,0))=INT(((O$4-$D86)/VLOOKUP($C86,Opérations[],7,0))),$C86&lt;&gt;""),"S",""))),"")</f>
        <v/>
      </c>
      <c r="P86" s="68" t="str">
        <f ca="1">IFERROR(IF(AND(OR(WEEKDAY(O$4,2)&gt;5,O$4=Congés),OR(O86="x",O86="S")),O86,IF(P$4=$D86,"x",IF(AND(((P$4-$D86)/VLOOKUP($C86,Opérations[],7,0))=INT(((P$4-$D86)/VLOOKUP($C86,Opérations[],7,0))),$C86&lt;&gt;""),"S",""))),"")</f>
        <v/>
      </c>
      <c r="Q86" s="68" t="str">
        <f ca="1">IFERROR(IF(AND(OR(WEEKDAY(P$4,2)&gt;5,P$4=Congés),OR(P86="x",P86="S")),P86,IF(Q$4=$D86,"x",IF(AND(((Q$4-$D86)/VLOOKUP($C86,Opérations[],7,0))=INT(((Q$4-$D86)/VLOOKUP($C86,Opérations[],7,0))),$C86&lt;&gt;""),"S",""))),"")</f>
        <v/>
      </c>
      <c r="R86" s="68" t="str">
        <f ca="1">IFERROR(IF(AND(OR(WEEKDAY(Q$4,2)&gt;5,Q$4=Congés),OR(Q86="x",Q86="S")),Q86,IF(R$4=$D86,"x",IF(AND(((R$4-$D86)/VLOOKUP($C86,Opérations[],7,0))=INT(((R$4-$D86)/VLOOKUP($C86,Opérations[],7,0))),$C86&lt;&gt;""),"S",""))),"")</f>
        <v/>
      </c>
      <c r="S86" s="68" t="str">
        <f ca="1">IFERROR(IF(AND(OR(WEEKDAY(R$4,2)&gt;5,R$4=Congés),OR(R86="x",R86="S")),R86,IF(S$4=$D86,"x",IF(AND(((S$4-$D86)/VLOOKUP($C86,Opérations[],7,0))=INT(((S$4-$D86)/VLOOKUP($C86,Opérations[],7,0))),$C86&lt;&gt;""),"S",""))),"")</f>
        <v/>
      </c>
      <c r="T86" s="68" t="str">
        <f ca="1">IFERROR(IF(AND(OR(WEEKDAY(S$4,2)&gt;5,S$4=Congés),OR(S86="x",S86="S")),S86,IF(T$4=$D86,"x",IF(AND(((T$4-$D86)/VLOOKUP($C86,Opérations[],7,0))=INT(((T$4-$D86)/VLOOKUP($C86,Opérations[],7,0))),$C86&lt;&gt;""),"S",""))),"")</f>
        <v/>
      </c>
      <c r="U86" s="68" t="str">
        <f ca="1">IFERROR(IF(AND(OR(WEEKDAY(T$4,2)&gt;5,T$4=Congés),OR(T86="x",T86="S")),T86,IF(U$4=$D86,"x",IF(AND(((U$4-$D86)/VLOOKUP($C86,Opérations[],7,0))=INT(((U$4-$D86)/VLOOKUP($C86,Opérations[],7,0))),$C86&lt;&gt;""),"S",""))),"")</f>
        <v/>
      </c>
      <c r="V86" s="68" t="str">
        <f ca="1">IFERROR(IF(AND(OR(WEEKDAY(U$4,2)&gt;5,U$4=Congés),OR(U86="x",U86="S")),U86,IF(V$4=$D86,"x",IF(AND(((V$4-$D86)/VLOOKUP($C86,Opérations[],7,0))=INT(((V$4-$D86)/VLOOKUP($C86,Opérations[],7,0))),$C86&lt;&gt;""),"S",""))),"")</f>
        <v/>
      </c>
      <c r="W86" s="68" t="str">
        <f ca="1">IFERROR(IF(AND(OR(WEEKDAY(V$4,2)&gt;5,V$4=Congés),OR(V86="x",V86="S")),V86,IF(W$4=$D86,"x",IF(AND(((W$4-$D86)/VLOOKUP($C86,Opérations[],7,0))=INT(((W$4-$D86)/VLOOKUP($C86,Opérations[],7,0))),$C86&lt;&gt;""),"S",""))),"")</f>
        <v/>
      </c>
      <c r="X86" s="68" t="str">
        <f ca="1">IFERROR(IF(AND(OR(WEEKDAY(W$4,2)&gt;5,W$4=Congés),OR(W86="x",W86="S")),W86,IF(X$4=$D86,"x",IF(AND(((X$4-$D86)/VLOOKUP($C86,Opérations[],7,0))=INT(((X$4-$D86)/VLOOKUP($C86,Opérations[],7,0))),$C86&lt;&gt;""),"S",""))),"")</f>
        <v/>
      </c>
      <c r="Y86" s="68" t="str">
        <f ca="1">IFERROR(IF(AND(OR(WEEKDAY(X$4,2)&gt;5,X$4=Congés),OR(X86="x",X86="S")),X86,IF(Y$4=$D86,"x",IF(AND(((Y$4-$D86)/VLOOKUP($C86,Opérations[],7,0))=INT(((Y$4-$D86)/VLOOKUP($C86,Opérations[],7,0))),$C86&lt;&gt;""),"S",""))),"")</f>
        <v/>
      </c>
      <c r="Z86" s="68" t="str">
        <f ca="1">IFERROR(IF(AND(OR(WEEKDAY(Y$4,2)&gt;5,Y$4=Congés),OR(Y86="x",Y86="S")),Y86,IF(Z$4=$D86,"x",IF(AND(((Z$4-$D86)/VLOOKUP($C86,Opérations[],7,0))=INT(((Z$4-$D86)/VLOOKUP($C86,Opérations[],7,0))),$C86&lt;&gt;""),"S",""))),"")</f>
        <v/>
      </c>
      <c r="AA86" s="68" t="str">
        <f ca="1">IFERROR(IF(AND(OR(WEEKDAY(Z$4,2)&gt;5,Z$4=Congés),OR(Z86="x",Z86="S")),Z86,IF(AA$4=$D86,"x",IF(AND(((AA$4-$D86)/VLOOKUP($C86,Opérations[],7,0))=INT(((AA$4-$D86)/VLOOKUP($C86,Opérations[],7,0))),$C86&lt;&gt;""),"S",""))),"")</f>
        <v/>
      </c>
      <c r="AB86" s="68" t="str">
        <f ca="1">IFERROR(IF(AND(OR(WEEKDAY(AA$4,2)&gt;5,AA$4=Congés),OR(AA86="x",AA86="S")),AA86,IF(AB$4=$D86,"x",IF(AND(((AB$4-$D86)/VLOOKUP($C86,Opérations[],7,0))=INT(((AB$4-$D86)/VLOOKUP($C86,Opérations[],7,0))),$C86&lt;&gt;""),"S",""))),"")</f>
        <v/>
      </c>
      <c r="AC86" s="68" t="str">
        <f ca="1">IFERROR(IF(AND(OR(WEEKDAY(AB$4,2)&gt;5,AB$4=Congés),OR(AB86="x",AB86="S")),AB86,IF(AC$4=$D86,"x",IF(AND(((AC$4-$D86)/VLOOKUP($C86,Opérations[],7,0))=INT(((AC$4-$D86)/VLOOKUP($C86,Opérations[],7,0))),$C86&lt;&gt;""),"S",""))),"")</f>
        <v/>
      </c>
      <c r="AD86" s="68" t="str">
        <f ca="1">IFERROR(IF(AND(OR(WEEKDAY(AC$4,2)&gt;5,AC$4=Congés),OR(AC86="x",AC86="S")),AC86,IF(AD$4=$D86,"x",IF(AND(((AD$4-$D86)/VLOOKUP($C86,Opérations[],7,0))=INT(((AD$4-$D86)/VLOOKUP($C86,Opérations[],7,0))),$C86&lt;&gt;""),"S",""))),"")</f>
        <v/>
      </c>
      <c r="AE86" s="68" t="str">
        <f ca="1">IFERROR(IF(AND(OR(WEEKDAY(AD$4,2)&gt;5,AD$4=Congés),OR(AD86="x",AD86="S")),AD86,IF(AE$4=$D86,"x",IF(AND(((AE$4-$D86)/VLOOKUP($C86,Opérations[],7,0))=INT(((AE$4-$D86)/VLOOKUP($C86,Opérations[],7,0))),$C86&lt;&gt;""),"S",""))),"")</f>
        <v/>
      </c>
      <c r="AF86" s="68" t="str">
        <f ca="1">IFERROR(IF(AND(OR(WEEKDAY(AE$4,2)&gt;5,AE$4=Congés),OR(AE86="x",AE86="S")),AE86,IF(AF$4=$D86,"x",IF(AND(((AF$4-$D86)/VLOOKUP($C86,Opérations[],7,0))=INT(((AF$4-$D86)/VLOOKUP($C86,Opérations[],7,0))),$C86&lt;&gt;""),"S",""))),"")</f>
        <v/>
      </c>
      <c r="AG86" s="68" t="str">
        <f ca="1">IFERROR(IF(AND(OR(WEEKDAY(AF$4,2)&gt;5,AF$4=Congés),OR(AF86="x",AF86="S")),AF86,IF(AG$4=$D86,"x",IF(AND(((AG$4-$D86)/VLOOKUP($C86,Opérations[],7,0))=INT(((AG$4-$D86)/VLOOKUP($C86,Opérations[],7,0))),$C86&lt;&gt;""),"S",""))),"")</f>
        <v/>
      </c>
      <c r="AH86" s="68" t="str">
        <f ca="1">IFERROR(IF(AND(OR(WEEKDAY(AG$4,2)&gt;5,AG$4=Congés),OR(AG86="x",AG86="S")),AG86,IF(AH$4=$D86,"x",IF(AND(((AH$4-$D86)/VLOOKUP($C86,Opérations[],7,0))=INT(((AH$4-$D86)/VLOOKUP($C86,Opérations[],7,0))),$C86&lt;&gt;""),"S",""))),"")</f>
        <v/>
      </c>
      <c r="AI86" s="68" t="str">
        <f ca="1">IFERROR(IF(AND(OR(WEEKDAY(AH$4,2)&gt;5,AH$4=Congés),OR(AH86="x",AH86="S")),AH86,IF(AI$4=$D86,"x",IF(AND(((AI$4-$D86)/VLOOKUP($C86,Opérations[],7,0))=INT(((AI$4-$D86)/VLOOKUP($C86,Opérations[],7,0))),$C86&lt;&gt;""),"S",""))),"")</f>
        <v/>
      </c>
      <c r="AJ86" s="68" t="str">
        <f ca="1">IFERROR(IF(AND(OR(WEEKDAY(AI$4,2)&gt;5,AI$4=Congés),OR(AI86="x",AI86="S")),AI86,IF(AJ$4=$D86,"x",IF(AND(((AJ$4-$D86)/VLOOKUP($C86,Opérations[],7,0))=INT(((AJ$4-$D86)/VLOOKUP($C86,Opérations[],7,0))),$C86&lt;&gt;""),"S",""))),"")</f>
        <v/>
      </c>
      <c r="AK86" s="68" t="str">
        <f ca="1">IFERROR(IF(AND(OR(WEEKDAY(AJ$4,2)&gt;5,AJ$4=Congés),OR(AJ86="x",AJ86="S")),AJ86,IF(AK$4=$D86,"x",IF(AND(((AK$4-$D86)/VLOOKUP($C86,Opérations[],7,0))=INT(((AK$4-$D86)/VLOOKUP($C86,Opérations[],7,0))),$C86&lt;&gt;""),"S",""))),"")</f>
        <v/>
      </c>
      <c r="AL86" s="68" t="str">
        <f ca="1">IFERROR(IF(AND(OR(WEEKDAY(AK$4,2)&gt;5,AK$4=Congés),OR(AK86="x",AK86="S")),AK86,IF(AL$4=$D86,"x",IF(AND(((AL$4-$D86)/VLOOKUP($C86,Opérations[],7,0))=INT(((AL$4-$D86)/VLOOKUP($C86,Opérations[],7,0))),$C86&lt;&gt;""),"S",""))),"")</f>
        <v/>
      </c>
      <c r="AM86" s="68" t="str">
        <f ca="1">IFERROR(IF(AND(OR(WEEKDAY(AL$4,2)&gt;5,AL$4=Congés),OR(AL86="x",AL86="S")),AL86,IF(AM$4=$D86,"x",IF(AND(((AM$4-$D86)/VLOOKUP($C86,Opérations[],7,0))=INT(((AM$4-$D86)/VLOOKUP($C86,Opérations[],7,0))),$C86&lt;&gt;""),"S",""))),"")</f>
        <v/>
      </c>
      <c r="AN86" s="68" t="str">
        <f ca="1">IFERROR(IF(AND(OR(WEEKDAY(AM$4,2)&gt;5,AM$4=Congés),OR(AM86="x",AM86="S")),AM86,IF(AN$4=$D86,"x",IF(AND(((AN$4-$D86)/VLOOKUP($C86,Opérations[],7,0))=INT(((AN$4-$D86)/VLOOKUP($C86,Opérations[],7,0))),$C86&lt;&gt;""),"S",""))),"")</f>
        <v/>
      </c>
      <c r="AO86" s="68" t="str">
        <f ca="1">IFERROR(IF(AND(OR(WEEKDAY(AN$4,2)&gt;5,AN$4=Congés),OR(AN86="x",AN86="S")),AN86,IF(AO$4=$D86,"x",IF(AND(((AO$4-$D86)/VLOOKUP($C86,Opérations[],7,0))=INT(((AO$4-$D86)/VLOOKUP($C86,Opérations[],7,0))),$C86&lt;&gt;""),"S",""))),"")</f>
        <v/>
      </c>
      <c r="AP86" s="68" t="str">
        <f ca="1">IFERROR(IF(AND(OR(WEEKDAY(AO$4,2)&gt;5,AO$4=Congés),OR(AO86="x",AO86="S")),AO86,IF(AP$4=$D86,"x",IF(AND(((AP$4-$D86)/VLOOKUP($C86,Opérations[],7,0))=INT(((AP$4-$D86)/VLOOKUP($C86,Opérations[],7,0))),$C86&lt;&gt;""),"S",""))),"")</f>
        <v/>
      </c>
      <c r="AQ86" s="68" t="str">
        <f ca="1">IFERROR(IF(AND(OR(WEEKDAY(AP$4,2)&gt;5,AP$4=Congés),OR(AP86="x",AP86="S")),AP86,IF(AQ$4=$D86,"x",IF(AND(((AQ$4-$D86)/VLOOKUP($C86,Opérations[],7,0))=INT(((AQ$4-$D86)/VLOOKUP($C86,Opérations[],7,0))),$C86&lt;&gt;""),"S",""))),"")</f>
        <v/>
      </c>
      <c r="AR86" s="68" t="str">
        <f ca="1">IFERROR(IF(AND(OR(WEEKDAY(AQ$4,2)&gt;5,AQ$4=Congés),OR(AQ86="x",AQ86="S")),AQ86,IF(AR$4=$D86,"x",IF(AND(((AR$4-$D86)/VLOOKUP($C86,Opérations[],7,0))=INT(((AR$4-$D86)/VLOOKUP($C86,Opérations[],7,0))),$C86&lt;&gt;""),"S",""))),"")</f>
        <v/>
      </c>
      <c r="AS86" s="68" t="str">
        <f ca="1">IFERROR(IF(AND(OR(WEEKDAY(AR$4,2)&gt;5,AR$4=Congés),OR(AR86="x",AR86="S")),AR86,IF(AS$4=$D86,"x",IF(AND(((AS$4-$D86)/VLOOKUP($C86,Opérations[],7,0))=INT(((AS$4-$D86)/VLOOKUP($C86,Opérations[],7,0))),$C86&lt;&gt;""),"S",""))),"")</f>
        <v/>
      </c>
      <c r="AT86" s="68" t="str">
        <f ca="1">IFERROR(IF(AND(OR(WEEKDAY(AS$4,2)&gt;5,AS$4=Congés),OR(AS86="x",AS86="S")),AS86,IF(AT$4=$D86,"x",IF(AND(((AT$4-$D86)/VLOOKUP($C86,Opérations[],7,0))=INT(((AT$4-$D86)/VLOOKUP($C86,Opérations[],7,0))),$C86&lt;&gt;""),"S",""))),"")</f>
        <v/>
      </c>
      <c r="AU86" s="68" t="str">
        <f ca="1">IFERROR(IF(AND(OR(WEEKDAY(AT$4,2)&gt;5,AT$4=Congés),OR(AT86="x",AT86="S")),AT86,IF(AU$4=$D86,"x",IF(AND(((AU$4-$D86)/VLOOKUP($C86,Opérations[],7,0))=INT(((AU$4-$D86)/VLOOKUP($C86,Opérations[],7,0))),$C86&lt;&gt;""),"S",""))),"")</f>
        <v/>
      </c>
      <c r="AV86" s="68" t="str">
        <f ca="1">IFERROR(IF(AND(OR(WEEKDAY(AU$4,2)&gt;5,AU$4=Congés),OR(AU86="x",AU86="S")),AU86,IF(AV$4=$D86,"x",IF(AND(((AV$4-$D86)/VLOOKUP($C86,Opérations[],7,0))=INT(((AV$4-$D86)/VLOOKUP($C86,Opérations[],7,0))),$C86&lt;&gt;""),"S",""))),"")</f>
        <v/>
      </c>
      <c r="AW86" s="68" t="str">
        <f ca="1">IFERROR(IF(AND(OR(WEEKDAY(AV$4,2)&gt;5,AV$4=Congés),OR(AV86="x",AV86="S")),AV86,IF(AW$4=$D86,"x",IF(AND(((AW$4-$D86)/VLOOKUP($C86,Opérations[],7,0))=INT(((AW$4-$D86)/VLOOKUP($C86,Opérations[],7,0))),$C86&lt;&gt;""),"S",""))),"")</f>
        <v/>
      </c>
      <c r="AX86" s="68" t="str">
        <f ca="1">IFERROR(IF(AND(OR(WEEKDAY(AW$4,2)&gt;5,AW$4=Congés),OR(AW86="x",AW86="S")),AW86,IF(AX$4=$D86,"x",IF(AND(((AX$4-$D86)/VLOOKUP($C86,Opérations[],7,0))=INT(((AX$4-$D86)/VLOOKUP($C86,Opérations[],7,0))),$C86&lt;&gt;""),"S",""))),"")</f>
        <v/>
      </c>
      <c r="AY86" s="68" t="str">
        <f ca="1">IFERROR(IF(AND(OR(WEEKDAY(AX$4,2)&gt;5,AX$4=Congés),OR(AX86="x",AX86="S")),AX86,IF(AY$4=$D86,"x",IF(AND(((AY$4-$D86)/VLOOKUP($C86,Opérations[],7,0))=INT(((AY$4-$D86)/VLOOKUP($C86,Opérations[],7,0))),$C86&lt;&gt;""),"S",""))),"")</f>
        <v/>
      </c>
      <c r="AZ86" s="68" t="str">
        <f ca="1">IFERROR(IF(AND(OR(WEEKDAY(AY$4,2)&gt;5,AY$4=Congés),OR(AY86="x",AY86="S")),AY86,IF(AZ$4=$D86,"x",IF(AND(((AZ$4-$D86)/VLOOKUP($C86,Opérations[],7,0))=INT(((AZ$4-$D86)/VLOOKUP($C86,Opérations[],7,0))),$C86&lt;&gt;""),"S",""))),"")</f>
        <v/>
      </c>
      <c r="BA86" s="68" t="str">
        <f ca="1">IFERROR(IF(AND(OR(WEEKDAY(AZ$4,2)&gt;5,AZ$4=Congés),OR(AZ86="x",AZ86="S")),AZ86,IF(BA$4=$D86,"x",IF(AND(((BA$4-$D86)/VLOOKUP($C86,Opérations[],7,0))=INT(((BA$4-$D86)/VLOOKUP($C86,Opérations[],7,0))),$C86&lt;&gt;""),"S",""))),"")</f>
        <v/>
      </c>
      <c r="BB86" s="68" t="str">
        <f ca="1">IFERROR(IF(AND(OR(WEEKDAY(BA$4,2)&gt;5,BA$4=Congés),OR(BA86="x",BA86="S")),BA86,IF(BB$4=$D86,"x",IF(AND(((BB$4-$D86)/VLOOKUP($C86,Opérations[],7,0))=INT(((BB$4-$D86)/VLOOKUP($C86,Opérations[],7,0))),$C86&lt;&gt;""),"S",""))),"")</f>
        <v/>
      </c>
      <c r="BC86" s="68" t="str">
        <f ca="1">IFERROR(IF(AND(OR(WEEKDAY(BB$4,2)&gt;5,BB$4=Congés),OR(BB86="x",BB86="S")),BB86,IF(BC$4=$D86,"x",IF(AND(((BC$4-$D86)/VLOOKUP($C86,Opérations[],7,0))=INT(((BC$4-$D86)/VLOOKUP($C86,Opérations[],7,0))),$C86&lt;&gt;""),"S",""))),"")</f>
        <v/>
      </c>
      <c r="BD86" s="68" t="str">
        <f ca="1">IFERROR(IF(AND(OR(WEEKDAY(BC$4,2)&gt;5,BC$4=Congés),OR(BC86="x",BC86="S")),BC86,IF(BD$4=$D86,"x",IF(AND(((BD$4-$D86)/VLOOKUP($C86,Opérations[],7,0))=INT(((BD$4-$D86)/VLOOKUP($C86,Opérations[],7,0))),$C86&lt;&gt;""),"S",""))),"")</f>
        <v/>
      </c>
    </row>
    <row r="87" spans="3:56" x14ac:dyDescent="0.25">
      <c r="C87" s="58" t="s">
        <v>87</v>
      </c>
      <c r="D87" s="33">
        <f>IF(ISBLANK(C87),"",VLOOKUP(C87,Opérations[],2,0))</f>
        <v>0</v>
      </c>
      <c r="F87" s="33"/>
      <c r="G87" s="68" t="str">
        <f ca="1">IFERROR(IF(AND(OR(WEEKDAY(F$4,2)&gt;5,F$4=Congés),OR(F87="x",F87="S")),F87,IF(G$4=$D87,"x",IF(AND(((G$4-$D87)/VLOOKUP($C87,Opérations[],7,0))=INT(((G$4-$D87)/VLOOKUP($C87,Opérations[],7,0))),$C87&lt;&gt;""),"S",""))),"")</f>
        <v/>
      </c>
      <c r="H87" s="68" t="str">
        <f ca="1">IFERROR(IF(AND(OR(WEEKDAY(G$4,2)&gt;5,G$4=Congés),OR(G87="x",G87="S")),G87,IF(H$4=$D87,"x",IF(AND(((H$4-$D87)/VLOOKUP($C87,Opérations[],7,0))=INT(((H$4-$D87)/VLOOKUP($C87,Opérations[],7,0))),$C87&lt;&gt;""),"S",""))),"")</f>
        <v/>
      </c>
      <c r="I87" s="68" t="str">
        <f ca="1">IFERROR(IF(AND(OR(WEEKDAY(H$4,2)&gt;5,H$4=Congés),OR(H87="x",H87="S")),H87,IF(I$4=$D87,"x",IF(AND(((I$4-$D87)/VLOOKUP($C87,Opérations[],7,0))=INT(((I$4-$D87)/VLOOKUP($C87,Opérations[],7,0))),$C87&lt;&gt;""),"S",""))),"")</f>
        <v/>
      </c>
      <c r="J87" s="68" t="str">
        <f ca="1">IFERROR(IF(AND(OR(WEEKDAY(I$4,2)&gt;5,I$4=Congés),OR(I87="x",I87="S")),I87,IF(J$4=$D87,"x",IF(AND(((J$4-$D87)/VLOOKUP($C87,Opérations[],7,0))=INT(((J$4-$D87)/VLOOKUP($C87,Opérations[],7,0))),$C87&lt;&gt;""),"S",""))),"")</f>
        <v/>
      </c>
      <c r="K87" s="68" t="str">
        <f ca="1">IFERROR(IF(AND(OR(WEEKDAY(J$4,2)&gt;5,J$4=Congés),OR(J87="x",J87="S")),J87,IF(K$4=$D87,"x",IF(AND(((K$4-$D87)/VLOOKUP($C87,Opérations[],7,0))=INT(((K$4-$D87)/VLOOKUP($C87,Opérations[],7,0))),$C87&lt;&gt;""),"S",""))),"")</f>
        <v/>
      </c>
      <c r="L87" s="68" t="str">
        <f ca="1">IFERROR(IF(AND(OR(WEEKDAY(K$4,2)&gt;5,K$4=Congés),OR(K87="x",K87="S")),K87,IF(L$4=$D87,"x",IF(AND(((L$4-$D87)/VLOOKUP($C87,Opérations[],7,0))=INT(((L$4-$D87)/VLOOKUP($C87,Opérations[],7,0))),$C87&lt;&gt;""),"S",""))),"")</f>
        <v/>
      </c>
      <c r="M87" s="68" t="str">
        <f ca="1">IFERROR(IF(AND(OR(WEEKDAY(L$4,2)&gt;5,L$4=Congés),OR(L87="x",L87="S")),L87,IF(M$4=$D87,"x",IF(AND(((M$4-$D87)/VLOOKUP($C87,Opérations[],7,0))=INT(((M$4-$D87)/VLOOKUP($C87,Opérations[],7,0))),$C87&lt;&gt;""),"S",""))),"")</f>
        <v/>
      </c>
      <c r="N87" s="68" t="str">
        <f ca="1">IFERROR(IF(AND(OR(WEEKDAY(M$4,2)&gt;5,M$4=Congés),OR(M87="x",M87="S")),M87,IF(N$4=$D87,"x",IF(AND(((N$4-$D87)/VLOOKUP($C87,Opérations[],7,0))=INT(((N$4-$D87)/VLOOKUP($C87,Opérations[],7,0))),$C87&lt;&gt;""),"S",""))),"")</f>
        <v/>
      </c>
      <c r="O87" s="68" t="str">
        <f ca="1">IFERROR(IF(AND(OR(WEEKDAY(N$4,2)&gt;5,N$4=Congés),OR(N87="x",N87="S")),N87,IF(O$4=$D87,"x",IF(AND(((O$4-$D87)/VLOOKUP($C87,Opérations[],7,0))=INT(((O$4-$D87)/VLOOKUP($C87,Opérations[],7,0))),$C87&lt;&gt;""),"S",""))),"")</f>
        <v/>
      </c>
      <c r="P87" s="68" t="str">
        <f ca="1">IFERROR(IF(AND(OR(WEEKDAY(O$4,2)&gt;5,O$4=Congés),OR(O87="x",O87="S")),O87,IF(P$4=$D87,"x",IF(AND(((P$4-$D87)/VLOOKUP($C87,Opérations[],7,0))=INT(((P$4-$D87)/VLOOKUP($C87,Opérations[],7,0))),$C87&lt;&gt;""),"S",""))),"")</f>
        <v/>
      </c>
      <c r="Q87" s="68" t="str">
        <f ca="1">IFERROR(IF(AND(OR(WEEKDAY(P$4,2)&gt;5,P$4=Congés),OR(P87="x",P87="S")),P87,IF(Q$4=$D87,"x",IF(AND(((Q$4-$D87)/VLOOKUP($C87,Opérations[],7,0))=INT(((Q$4-$D87)/VLOOKUP($C87,Opérations[],7,0))),$C87&lt;&gt;""),"S",""))),"")</f>
        <v/>
      </c>
      <c r="R87" s="68" t="str">
        <f ca="1">IFERROR(IF(AND(OR(WEEKDAY(Q$4,2)&gt;5,Q$4=Congés),OR(Q87="x",Q87="S")),Q87,IF(R$4=$D87,"x",IF(AND(((R$4-$D87)/VLOOKUP($C87,Opérations[],7,0))=INT(((R$4-$D87)/VLOOKUP($C87,Opérations[],7,0))),$C87&lt;&gt;""),"S",""))),"")</f>
        <v/>
      </c>
      <c r="S87" s="68" t="str">
        <f ca="1">IFERROR(IF(AND(OR(WEEKDAY(R$4,2)&gt;5,R$4=Congés),OR(R87="x",R87="S")),R87,IF(S$4=$D87,"x",IF(AND(((S$4-$D87)/VLOOKUP($C87,Opérations[],7,0))=INT(((S$4-$D87)/VLOOKUP($C87,Opérations[],7,0))),$C87&lt;&gt;""),"S",""))),"")</f>
        <v/>
      </c>
      <c r="T87" s="68" t="str">
        <f ca="1">IFERROR(IF(AND(OR(WEEKDAY(S$4,2)&gt;5,S$4=Congés),OR(S87="x",S87="S")),S87,IF(T$4=$D87,"x",IF(AND(((T$4-$D87)/VLOOKUP($C87,Opérations[],7,0))=INT(((T$4-$D87)/VLOOKUP($C87,Opérations[],7,0))),$C87&lt;&gt;""),"S",""))),"")</f>
        <v/>
      </c>
      <c r="U87" s="68" t="str">
        <f ca="1">IFERROR(IF(AND(OR(WEEKDAY(T$4,2)&gt;5,T$4=Congés),OR(T87="x",T87="S")),T87,IF(U$4=$D87,"x",IF(AND(((U$4-$D87)/VLOOKUP($C87,Opérations[],7,0))=INT(((U$4-$D87)/VLOOKUP($C87,Opérations[],7,0))),$C87&lt;&gt;""),"S",""))),"")</f>
        <v/>
      </c>
      <c r="V87" s="68" t="str">
        <f ca="1">IFERROR(IF(AND(OR(WEEKDAY(U$4,2)&gt;5,U$4=Congés),OR(U87="x",U87="S")),U87,IF(V$4=$D87,"x",IF(AND(((V$4-$D87)/VLOOKUP($C87,Opérations[],7,0))=INT(((V$4-$D87)/VLOOKUP($C87,Opérations[],7,0))),$C87&lt;&gt;""),"S",""))),"")</f>
        <v/>
      </c>
      <c r="W87" s="68" t="str">
        <f ca="1">IFERROR(IF(AND(OR(WEEKDAY(V$4,2)&gt;5,V$4=Congés),OR(V87="x",V87="S")),V87,IF(W$4=$D87,"x",IF(AND(((W$4-$D87)/VLOOKUP($C87,Opérations[],7,0))=INT(((W$4-$D87)/VLOOKUP($C87,Opérations[],7,0))),$C87&lt;&gt;""),"S",""))),"")</f>
        <v/>
      </c>
      <c r="X87" s="68" t="str">
        <f ca="1">IFERROR(IF(AND(OR(WEEKDAY(W$4,2)&gt;5,W$4=Congés),OR(W87="x",W87="S")),W87,IF(X$4=$D87,"x",IF(AND(((X$4-$D87)/VLOOKUP($C87,Opérations[],7,0))=INT(((X$4-$D87)/VLOOKUP($C87,Opérations[],7,0))),$C87&lt;&gt;""),"S",""))),"")</f>
        <v/>
      </c>
      <c r="Y87" s="68" t="str">
        <f ca="1">IFERROR(IF(AND(OR(WEEKDAY(X$4,2)&gt;5,X$4=Congés),OR(X87="x",X87="S")),X87,IF(Y$4=$D87,"x",IF(AND(((Y$4-$D87)/VLOOKUP($C87,Opérations[],7,0))=INT(((Y$4-$D87)/VLOOKUP($C87,Opérations[],7,0))),$C87&lt;&gt;""),"S",""))),"")</f>
        <v/>
      </c>
      <c r="Z87" s="68" t="str">
        <f ca="1">IFERROR(IF(AND(OR(WEEKDAY(Y$4,2)&gt;5,Y$4=Congés),OR(Y87="x",Y87="S")),Y87,IF(Z$4=$D87,"x",IF(AND(((Z$4-$D87)/VLOOKUP($C87,Opérations[],7,0))=INT(((Z$4-$D87)/VLOOKUP($C87,Opérations[],7,0))),$C87&lt;&gt;""),"S",""))),"")</f>
        <v/>
      </c>
      <c r="AA87" s="68" t="str">
        <f ca="1">IFERROR(IF(AND(OR(WEEKDAY(Z$4,2)&gt;5,Z$4=Congés),OR(Z87="x",Z87="S")),Z87,IF(AA$4=$D87,"x",IF(AND(((AA$4-$D87)/VLOOKUP($C87,Opérations[],7,0))=INT(((AA$4-$D87)/VLOOKUP($C87,Opérations[],7,0))),$C87&lt;&gt;""),"S",""))),"")</f>
        <v/>
      </c>
      <c r="AB87" s="68" t="str">
        <f ca="1">IFERROR(IF(AND(OR(WEEKDAY(AA$4,2)&gt;5,AA$4=Congés),OR(AA87="x",AA87="S")),AA87,IF(AB$4=$D87,"x",IF(AND(((AB$4-$D87)/VLOOKUP($C87,Opérations[],7,0))=INT(((AB$4-$D87)/VLOOKUP($C87,Opérations[],7,0))),$C87&lt;&gt;""),"S",""))),"")</f>
        <v/>
      </c>
      <c r="AC87" s="68" t="str">
        <f ca="1">IFERROR(IF(AND(OR(WEEKDAY(AB$4,2)&gt;5,AB$4=Congés),OR(AB87="x",AB87="S")),AB87,IF(AC$4=$D87,"x",IF(AND(((AC$4-$D87)/VLOOKUP($C87,Opérations[],7,0))=INT(((AC$4-$D87)/VLOOKUP($C87,Opérations[],7,0))),$C87&lt;&gt;""),"S",""))),"")</f>
        <v/>
      </c>
      <c r="AD87" s="68" t="str">
        <f ca="1">IFERROR(IF(AND(OR(WEEKDAY(AC$4,2)&gt;5,AC$4=Congés),OR(AC87="x",AC87="S")),AC87,IF(AD$4=$D87,"x",IF(AND(((AD$4-$D87)/VLOOKUP($C87,Opérations[],7,0))=INT(((AD$4-$D87)/VLOOKUP($C87,Opérations[],7,0))),$C87&lt;&gt;""),"S",""))),"")</f>
        <v/>
      </c>
      <c r="AE87" s="68" t="str">
        <f ca="1">IFERROR(IF(AND(OR(WEEKDAY(AD$4,2)&gt;5,AD$4=Congés),OR(AD87="x",AD87="S")),AD87,IF(AE$4=$D87,"x",IF(AND(((AE$4-$D87)/VLOOKUP($C87,Opérations[],7,0))=INT(((AE$4-$D87)/VLOOKUP($C87,Opérations[],7,0))),$C87&lt;&gt;""),"S",""))),"")</f>
        <v/>
      </c>
      <c r="AF87" s="68" t="str">
        <f ca="1">IFERROR(IF(AND(OR(WEEKDAY(AE$4,2)&gt;5,AE$4=Congés),OR(AE87="x",AE87="S")),AE87,IF(AF$4=$D87,"x",IF(AND(((AF$4-$D87)/VLOOKUP($C87,Opérations[],7,0))=INT(((AF$4-$D87)/VLOOKUP($C87,Opérations[],7,0))),$C87&lt;&gt;""),"S",""))),"")</f>
        <v/>
      </c>
      <c r="AG87" s="68" t="str">
        <f ca="1">IFERROR(IF(AND(OR(WEEKDAY(AF$4,2)&gt;5,AF$4=Congés),OR(AF87="x",AF87="S")),AF87,IF(AG$4=$D87,"x",IF(AND(((AG$4-$D87)/VLOOKUP($C87,Opérations[],7,0))=INT(((AG$4-$D87)/VLOOKUP($C87,Opérations[],7,0))),$C87&lt;&gt;""),"S",""))),"")</f>
        <v/>
      </c>
      <c r="AH87" s="68" t="str">
        <f ca="1">IFERROR(IF(AND(OR(WEEKDAY(AG$4,2)&gt;5,AG$4=Congés),OR(AG87="x",AG87="S")),AG87,IF(AH$4=$D87,"x",IF(AND(((AH$4-$D87)/VLOOKUP($C87,Opérations[],7,0))=INT(((AH$4-$D87)/VLOOKUP($C87,Opérations[],7,0))),$C87&lt;&gt;""),"S",""))),"")</f>
        <v/>
      </c>
      <c r="AI87" s="68" t="str">
        <f ca="1">IFERROR(IF(AND(OR(WEEKDAY(AH$4,2)&gt;5,AH$4=Congés),OR(AH87="x",AH87="S")),AH87,IF(AI$4=$D87,"x",IF(AND(((AI$4-$D87)/VLOOKUP($C87,Opérations[],7,0))=INT(((AI$4-$D87)/VLOOKUP($C87,Opérations[],7,0))),$C87&lt;&gt;""),"S",""))),"")</f>
        <v/>
      </c>
      <c r="AJ87" s="68" t="str">
        <f ca="1">IFERROR(IF(AND(OR(WEEKDAY(AI$4,2)&gt;5,AI$4=Congés),OR(AI87="x",AI87="S")),AI87,IF(AJ$4=$D87,"x",IF(AND(((AJ$4-$D87)/VLOOKUP($C87,Opérations[],7,0))=INT(((AJ$4-$D87)/VLOOKUP($C87,Opérations[],7,0))),$C87&lt;&gt;""),"S",""))),"")</f>
        <v/>
      </c>
      <c r="AK87" s="68" t="str">
        <f ca="1">IFERROR(IF(AND(OR(WEEKDAY(AJ$4,2)&gt;5,AJ$4=Congés),OR(AJ87="x",AJ87="S")),AJ87,IF(AK$4=$D87,"x",IF(AND(((AK$4-$D87)/VLOOKUP($C87,Opérations[],7,0))=INT(((AK$4-$D87)/VLOOKUP($C87,Opérations[],7,0))),$C87&lt;&gt;""),"S",""))),"")</f>
        <v/>
      </c>
      <c r="AL87" s="68" t="str">
        <f ca="1">IFERROR(IF(AND(OR(WEEKDAY(AK$4,2)&gt;5,AK$4=Congés),OR(AK87="x",AK87="S")),AK87,IF(AL$4=$D87,"x",IF(AND(((AL$4-$D87)/VLOOKUP($C87,Opérations[],7,0))=INT(((AL$4-$D87)/VLOOKUP($C87,Opérations[],7,0))),$C87&lt;&gt;""),"S",""))),"")</f>
        <v/>
      </c>
      <c r="AM87" s="68" t="str">
        <f ca="1">IFERROR(IF(AND(OR(WEEKDAY(AL$4,2)&gt;5,AL$4=Congés),OR(AL87="x",AL87="S")),AL87,IF(AM$4=$D87,"x",IF(AND(((AM$4-$D87)/VLOOKUP($C87,Opérations[],7,0))=INT(((AM$4-$D87)/VLOOKUP($C87,Opérations[],7,0))),$C87&lt;&gt;""),"S",""))),"")</f>
        <v/>
      </c>
      <c r="AN87" s="68" t="str">
        <f ca="1">IFERROR(IF(AND(OR(WEEKDAY(AM$4,2)&gt;5,AM$4=Congés),OR(AM87="x",AM87="S")),AM87,IF(AN$4=$D87,"x",IF(AND(((AN$4-$D87)/VLOOKUP($C87,Opérations[],7,0))=INT(((AN$4-$D87)/VLOOKUP($C87,Opérations[],7,0))),$C87&lt;&gt;""),"S",""))),"")</f>
        <v/>
      </c>
      <c r="AO87" s="68" t="str">
        <f ca="1">IFERROR(IF(AND(OR(WEEKDAY(AN$4,2)&gt;5,AN$4=Congés),OR(AN87="x",AN87="S")),AN87,IF(AO$4=$D87,"x",IF(AND(((AO$4-$D87)/VLOOKUP($C87,Opérations[],7,0))=INT(((AO$4-$D87)/VLOOKUP($C87,Opérations[],7,0))),$C87&lt;&gt;""),"S",""))),"")</f>
        <v/>
      </c>
      <c r="AP87" s="68" t="str">
        <f ca="1">IFERROR(IF(AND(OR(WEEKDAY(AO$4,2)&gt;5,AO$4=Congés),OR(AO87="x",AO87="S")),AO87,IF(AP$4=$D87,"x",IF(AND(((AP$4-$D87)/VLOOKUP($C87,Opérations[],7,0))=INT(((AP$4-$D87)/VLOOKUP($C87,Opérations[],7,0))),$C87&lt;&gt;""),"S",""))),"")</f>
        <v/>
      </c>
      <c r="AQ87" s="68" t="str">
        <f ca="1">IFERROR(IF(AND(OR(WEEKDAY(AP$4,2)&gt;5,AP$4=Congés),OR(AP87="x",AP87="S")),AP87,IF(AQ$4=$D87,"x",IF(AND(((AQ$4-$D87)/VLOOKUP($C87,Opérations[],7,0))=INT(((AQ$4-$D87)/VLOOKUP($C87,Opérations[],7,0))),$C87&lt;&gt;""),"S",""))),"")</f>
        <v/>
      </c>
      <c r="AR87" s="68" t="str">
        <f ca="1">IFERROR(IF(AND(OR(WEEKDAY(AQ$4,2)&gt;5,AQ$4=Congés),OR(AQ87="x",AQ87="S")),AQ87,IF(AR$4=$D87,"x",IF(AND(((AR$4-$D87)/VLOOKUP($C87,Opérations[],7,0))=INT(((AR$4-$D87)/VLOOKUP($C87,Opérations[],7,0))),$C87&lt;&gt;""),"S",""))),"")</f>
        <v/>
      </c>
      <c r="AS87" s="68" t="str">
        <f ca="1">IFERROR(IF(AND(OR(WEEKDAY(AR$4,2)&gt;5,AR$4=Congés),OR(AR87="x",AR87="S")),AR87,IF(AS$4=$D87,"x",IF(AND(((AS$4-$D87)/VLOOKUP($C87,Opérations[],7,0))=INT(((AS$4-$D87)/VLOOKUP($C87,Opérations[],7,0))),$C87&lt;&gt;""),"S",""))),"")</f>
        <v/>
      </c>
      <c r="AT87" s="68" t="str">
        <f ca="1">IFERROR(IF(AND(OR(WEEKDAY(AS$4,2)&gt;5,AS$4=Congés),OR(AS87="x",AS87="S")),AS87,IF(AT$4=$D87,"x",IF(AND(((AT$4-$D87)/VLOOKUP($C87,Opérations[],7,0))=INT(((AT$4-$D87)/VLOOKUP($C87,Opérations[],7,0))),$C87&lt;&gt;""),"S",""))),"")</f>
        <v/>
      </c>
      <c r="AU87" s="68" t="str">
        <f ca="1">IFERROR(IF(AND(OR(WEEKDAY(AT$4,2)&gt;5,AT$4=Congés),OR(AT87="x",AT87="S")),AT87,IF(AU$4=$D87,"x",IF(AND(((AU$4-$D87)/VLOOKUP($C87,Opérations[],7,0))=INT(((AU$4-$D87)/VLOOKUP($C87,Opérations[],7,0))),$C87&lt;&gt;""),"S",""))),"")</f>
        <v/>
      </c>
      <c r="AV87" s="68" t="str">
        <f ca="1">IFERROR(IF(AND(OR(WEEKDAY(AU$4,2)&gt;5,AU$4=Congés),OR(AU87="x",AU87="S")),AU87,IF(AV$4=$D87,"x",IF(AND(((AV$4-$D87)/VLOOKUP($C87,Opérations[],7,0))=INT(((AV$4-$D87)/VLOOKUP($C87,Opérations[],7,0))),$C87&lt;&gt;""),"S",""))),"")</f>
        <v/>
      </c>
      <c r="AW87" s="68" t="str">
        <f ca="1">IFERROR(IF(AND(OR(WEEKDAY(AV$4,2)&gt;5,AV$4=Congés),OR(AV87="x",AV87="S")),AV87,IF(AW$4=$D87,"x",IF(AND(((AW$4-$D87)/VLOOKUP($C87,Opérations[],7,0))=INT(((AW$4-$D87)/VLOOKUP($C87,Opérations[],7,0))),$C87&lt;&gt;""),"S",""))),"")</f>
        <v/>
      </c>
      <c r="AX87" s="68" t="str">
        <f ca="1">IFERROR(IF(AND(OR(WEEKDAY(AW$4,2)&gt;5,AW$4=Congés),OR(AW87="x",AW87="S")),AW87,IF(AX$4=$D87,"x",IF(AND(((AX$4-$D87)/VLOOKUP($C87,Opérations[],7,0))=INT(((AX$4-$D87)/VLOOKUP($C87,Opérations[],7,0))),$C87&lt;&gt;""),"S",""))),"")</f>
        <v/>
      </c>
      <c r="AY87" s="68" t="str">
        <f ca="1">IFERROR(IF(AND(OR(WEEKDAY(AX$4,2)&gt;5,AX$4=Congés),OR(AX87="x",AX87="S")),AX87,IF(AY$4=$D87,"x",IF(AND(((AY$4-$D87)/VLOOKUP($C87,Opérations[],7,0))=INT(((AY$4-$D87)/VLOOKUP($C87,Opérations[],7,0))),$C87&lt;&gt;""),"S",""))),"")</f>
        <v/>
      </c>
      <c r="AZ87" s="68" t="str">
        <f ca="1">IFERROR(IF(AND(OR(WEEKDAY(AY$4,2)&gt;5,AY$4=Congés),OR(AY87="x",AY87="S")),AY87,IF(AZ$4=$D87,"x",IF(AND(((AZ$4-$D87)/VLOOKUP($C87,Opérations[],7,0))=INT(((AZ$4-$D87)/VLOOKUP($C87,Opérations[],7,0))),$C87&lt;&gt;""),"S",""))),"")</f>
        <v/>
      </c>
      <c r="BA87" s="68" t="str">
        <f ca="1">IFERROR(IF(AND(OR(WEEKDAY(AZ$4,2)&gt;5,AZ$4=Congés),OR(AZ87="x",AZ87="S")),AZ87,IF(BA$4=$D87,"x",IF(AND(((BA$4-$D87)/VLOOKUP($C87,Opérations[],7,0))=INT(((BA$4-$D87)/VLOOKUP($C87,Opérations[],7,0))),$C87&lt;&gt;""),"S",""))),"")</f>
        <v/>
      </c>
      <c r="BB87" s="68" t="str">
        <f ca="1">IFERROR(IF(AND(OR(WEEKDAY(BA$4,2)&gt;5,BA$4=Congés),OR(BA87="x",BA87="S")),BA87,IF(BB$4=$D87,"x",IF(AND(((BB$4-$D87)/VLOOKUP($C87,Opérations[],7,0))=INT(((BB$4-$D87)/VLOOKUP($C87,Opérations[],7,0))),$C87&lt;&gt;""),"S",""))),"")</f>
        <v/>
      </c>
      <c r="BC87" s="68" t="str">
        <f ca="1">IFERROR(IF(AND(OR(WEEKDAY(BB$4,2)&gt;5,BB$4=Congés),OR(BB87="x",BB87="S")),BB87,IF(BC$4=$D87,"x",IF(AND(((BC$4-$D87)/VLOOKUP($C87,Opérations[],7,0))=INT(((BC$4-$D87)/VLOOKUP($C87,Opérations[],7,0))),$C87&lt;&gt;""),"S",""))),"")</f>
        <v/>
      </c>
      <c r="BD87" s="68" t="str">
        <f ca="1">IFERROR(IF(AND(OR(WEEKDAY(BC$4,2)&gt;5,BC$4=Congés),OR(BC87="x",BC87="S")),BC87,IF(BD$4=$D87,"x",IF(AND(((BD$4-$D87)/VLOOKUP($C87,Opérations[],7,0))=INT(((BD$4-$D87)/VLOOKUP($C87,Opérations[],7,0))),$C87&lt;&gt;""),"S",""))),"")</f>
        <v/>
      </c>
    </row>
    <row r="88" spans="3:56" x14ac:dyDescent="0.25">
      <c r="C88" s="27"/>
      <c r="D88" s="33" t="str">
        <f>IF(ISBLANK(C88),"",VLOOKUP(C88,Opérations[],2,0))</f>
        <v/>
      </c>
      <c r="F88" s="33"/>
      <c r="G88" s="68" t="str">
        <f ca="1">IFERROR(IF(AND(OR(WEEKDAY(F$4,2)&gt;5,F$4=Congés),OR(F88="x",F88="S")),F88,IF(G$4=$D88,"x",IF(AND(((G$4-$D88)/VLOOKUP($C88,Opérations[],7,0))=INT(((G$4-$D88)/VLOOKUP($C88,Opérations[],7,0))),$C88&lt;&gt;""),"S",""))),"")</f>
        <v/>
      </c>
      <c r="H88" s="68" t="str">
        <f ca="1">IFERROR(IF(AND(OR(WEEKDAY(G$4,2)&gt;5,G$4=Congés),OR(G88="x",G88="S")),G88,IF(H$4=$D88,"x",IF(AND(((H$4-$D88)/VLOOKUP($C88,Opérations[],7,0))=INT(((H$4-$D88)/VLOOKUP($C88,Opérations[],7,0))),$C88&lt;&gt;""),"S",""))),"")</f>
        <v/>
      </c>
      <c r="I88" s="68" t="str">
        <f ca="1">IFERROR(IF(AND(OR(WEEKDAY(H$4,2)&gt;5,H$4=Congés),OR(H88="x",H88="S")),H88,IF(I$4=$D88,"x",IF(AND(((I$4-$D88)/VLOOKUP($C88,Opérations[],7,0))=INT(((I$4-$D88)/VLOOKUP($C88,Opérations[],7,0))),$C88&lt;&gt;""),"S",""))),"")</f>
        <v/>
      </c>
      <c r="J88" s="68" t="str">
        <f ca="1">IFERROR(IF(AND(OR(WEEKDAY(I$4,2)&gt;5,I$4=Congés),OR(I88="x",I88="S")),I88,IF(J$4=$D88,"x",IF(AND(((J$4-$D88)/VLOOKUP($C88,Opérations[],7,0))=INT(((J$4-$D88)/VLOOKUP($C88,Opérations[],7,0))),$C88&lt;&gt;""),"S",""))),"")</f>
        <v/>
      </c>
      <c r="K88" s="68" t="str">
        <f ca="1">IFERROR(IF(AND(OR(WEEKDAY(J$4,2)&gt;5,J$4=Congés),OR(J88="x",J88="S")),J88,IF(K$4=$D88,"x",IF(AND(((K$4-$D88)/VLOOKUP($C88,Opérations[],7,0))=INT(((K$4-$D88)/VLOOKUP($C88,Opérations[],7,0))),$C88&lt;&gt;""),"S",""))),"")</f>
        <v/>
      </c>
      <c r="L88" s="68" t="str">
        <f ca="1">IFERROR(IF(AND(OR(WEEKDAY(K$4,2)&gt;5,K$4=Congés),OR(K88="x",K88="S")),K88,IF(L$4=$D88,"x",IF(AND(((L$4-$D88)/VLOOKUP($C88,Opérations[],7,0))=INT(((L$4-$D88)/VLOOKUP($C88,Opérations[],7,0))),$C88&lt;&gt;""),"S",""))),"")</f>
        <v/>
      </c>
      <c r="M88" s="68" t="str">
        <f ca="1">IFERROR(IF(AND(OR(WEEKDAY(L$4,2)&gt;5,L$4=Congés),OR(L88="x",L88="S")),L88,IF(M$4=$D88,"x",IF(AND(((M$4-$D88)/VLOOKUP($C88,Opérations[],7,0))=INT(((M$4-$D88)/VLOOKUP($C88,Opérations[],7,0))),$C88&lt;&gt;""),"S",""))),"")</f>
        <v/>
      </c>
      <c r="N88" s="68" t="str">
        <f ca="1">IFERROR(IF(AND(OR(WEEKDAY(M$4,2)&gt;5,M$4=Congés),OR(M88="x",M88="S")),M88,IF(N$4=$D88,"x",IF(AND(((N$4-$D88)/VLOOKUP($C88,Opérations[],7,0))=INT(((N$4-$D88)/VLOOKUP($C88,Opérations[],7,0))),$C88&lt;&gt;""),"S",""))),"")</f>
        <v/>
      </c>
      <c r="O88" s="68" t="str">
        <f ca="1">IFERROR(IF(AND(OR(WEEKDAY(N$4,2)&gt;5,N$4=Congés),OR(N88="x",N88="S")),N88,IF(O$4=$D88,"x",IF(AND(((O$4-$D88)/VLOOKUP($C88,Opérations[],7,0))=INT(((O$4-$D88)/VLOOKUP($C88,Opérations[],7,0))),$C88&lt;&gt;""),"S",""))),"")</f>
        <v/>
      </c>
      <c r="P88" s="68" t="str">
        <f ca="1">IFERROR(IF(AND(OR(WEEKDAY(O$4,2)&gt;5,O$4=Congés),OR(O88="x",O88="S")),O88,IF(P$4=$D88,"x",IF(AND(((P$4-$D88)/VLOOKUP($C88,Opérations[],7,0))=INT(((P$4-$D88)/VLOOKUP($C88,Opérations[],7,0))),$C88&lt;&gt;""),"S",""))),"")</f>
        <v/>
      </c>
      <c r="Q88" s="68" t="str">
        <f ca="1">IFERROR(IF(AND(OR(WEEKDAY(P$4,2)&gt;5,P$4=Congés),OR(P88="x",P88="S")),P88,IF(Q$4=$D88,"x",IF(AND(((Q$4-$D88)/VLOOKUP($C88,Opérations[],7,0))=INT(((Q$4-$D88)/VLOOKUP($C88,Opérations[],7,0))),$C88&lt;&gt;""),"S",""))),"")</f>
        <v/>
      </c>
      <c r="R88" s="68" t="str">
        <f ca="1">IFERROR(IF(AND(OR(WEEKDAY(Q$4,2)&gt;5,Q$4=Congés),OR(Q88="x",Q88="S")),Q88,IF(R$4=$D88,"x",IF(AND(((R$4-$D88)/VLOOKUP($C88,Opérations[],7,0))=INT(((R$4-$D88)/VLOOKUP($C88,Opérations[],7,0))),$C88&lt;&gt;""),"S",""))),"")</f>
        <v/>
      </c>
      <c r="S88" s="68" t="str">
        <f ca="1">IFERROR(IF(AND(OR(WEEKDAY(R$4,2)&gt;5,R$4=Congés),OR(R88="x",R88="S")),R88,IF(S$4=$D88,"x",IF(AND(((S$4-$D88)/VLOOKUP($C88,Opérations[],7,0))=INT(((S$4-$D88)/VLOOKUP($C88,Opérations[],7,0))),$C88&lt;&gt;""),"S",""))),"")</f>
        <v/>
      </c>
      <c r="T88" s="68" t="str">
        <f ca="1">IFERROR(IF(AND(OR(WEEKDAY(S$4,2)&gt;5,S$4=Congés),OR(S88="x",S88="S")),S88,IF(T$4=$D88,"x",IF(AND(((T$4-$D88)/VLOOKUP($C88,Opérations[],7,0))=INT(((T$4-$D88)/VLOOKUP($C88,Opérations[],7,0))),$C88&lt;&gt;""),"S",""))),"")</f>
        <v/>
      </c>
      <c r="U88" s="68" t="str">
        <f ca="1">IFERROR(IF(AND(OR(WEEKDAY(T$4,2)&gt;5,T$4=Congés),OR(T88="x",T88="S")),T88,IF(U$4=$D88,"x",IF(AND(((U$4-$D88)/VLOOKUP($C88,Opérations[],7,0))=INT(((U$4-$D88)/VLOOKUP($C88,Opérations[],7,0))),$C88&lt;&gt;""),"S",""))),"")</f>
        <v/>
      </c>
      <c r="V88" s="68" t="str">
        <f ca="1">IFERROR(IF(AND(OR(WEEKDAY(U$4,2)&gt;5,U$4=Congés),OR(U88="x",U88="S")),U88,IF(V$4=$D88,"x",IF(AND(((V$4-$D88)/VLOOKUP($C88,Opérations[],7,0))=INT(((V$4-$D88)/VLOOKUP($C88,Opérations[],7,0))),$C88&lt;&gt;""),"S",""))),"")</f>
        <v/>
      </c>
      <c r="W88" s="68" t="str">
        <f ca="1">IFERROR(IF(AND(OR(WEEKDAY(V$4,2)&gt;5,V$4=Congés),OR(V88="x",V88="S")),V88,IF(W$4=$D88,"x",IF(AND(((W$4-$D88)/VLOOKUP($C88,Opérations[],7,0))=INT(((W$4-$D88)/VLOOKUP($C88,Opérations[],7,0))),$C88&lt;&gt;""),"S",""))),"")</f>
        <v/>
      </c>
      <c r="X88" s="68" t="str">
        <f ca="1">IFERROR(IF(AND(OR(WEEKDAY(W$4,2)&gt;5,W$4=Congés),OR(W88="x",W88="S")),W88,IF(X$4=$D88,"x",IF(AND(((X$4-$D88)/VLOOKUP($C88,Opérations[],7,0))=INT(((X$4-$D88)/VLOOKUP($C88,Opérations[],7,0))),$C88&lt;&gt;""),"S",""))),"")</f>
        <v/>
      </c>
      <c r="Y88" s="68" t="str">
        <f ca="1">IFERROR(IF(AND(OR(WEEKDAY(X$4,2)&gt;5,X$4=Congés),OR(X88="x",X88="S")),X88,IF(Y$4=$D88,"x",IF(AND(((Y$4-$D88)/VLOOKUP($C88,Opérations[],7,0))=INT(((Y$4-$D88)/VLOOKUP($C88,Opérations[],7,0))),$C88&lt;&gt;""),"S",""))),"")</f>
        <v/>
      </c>
      <c r="Z88" s="68" t="str">
        <f ca="1">IFERROR(IF(AND(OR(WEEKDAY(Y$4,2)&gt;5,Y$4=Congés),OR(Y88="x",Y88="S")),Y88,IF(Z$4=$D88,"x",IF(AND(((Z$4-$D88)/VLOOKUP($C88,Opérations[],7,0))=INT(((Z$4-$D88)/VLOOKUP($C88,Opérations[],7,0))),$C88&lt;&gt;""),"S",""))),"")</f>
        <v/>
      </c>
      <c r="AA88" s="68" t="str">
        <f ca="1">IFERROR(IF(AND(OR(WEEKDAY(Z$4,2)&gt;5,Z$4=Congés),OR(Z88="x",Z88="S")),Z88,IF(AA$4=$D88,"x",IF(AND(((AA$4-$D88)/VLOOKUP($C88,Opérations[],7,0))=INT(((AA$4-$D88)/VLOOKUP($C88,Opérations[],7,0))),$C88&lt;&gt;""),"S",""))),"")</f>
        <v/>
      </c>
      <c r="AB88" s="68" t="str">
        <f ca="1">IFERROR(IF(AND(OR(WEEKDAY(AA$4,2)&gt;5,AA$4=Congés),OR(AA88="x",AA88="S")),AA88,IF(AB$4=$D88,"x",IF(AND(((AB$4-$D88)/VLOOKUP($C88,Opérations[],7,0))=INT(((AB$4-$D88)/VLOOKUP($C88,Opérations[],7,0))),$C88&lt;&gt;""),"S",""))),"")</f>
        <v/>
      </c>
      <c r="AC88" s="68" t="str">
        <f ca="1">IFERROR(IF(AND(OR(WEEKDAY(AB$4,2)&gt;5,AB$4=Congés),OR(AB88="x",AB88="S")),AB88,IF(AC$4=$D88,"x",IF(AND(((AC$4-$D88)/VLOOKUP($C88,Opérations[],7,0))=INT(((AC$4-$D88)/VLOOKUP($C88,Opérations[],7,0))),$C88&lt;&gt;""),"S",""))),"")</f>
        <v/>
      </c>
      <c r="AD88" s="68" t="str">
        <f ca="1">IFERROR(IF(AND(OR(WEEKDAY(AC$4,2)&gt;5,AC$4=Congés),OR(AC88="x",AC88="S")),AC88,IF(AD$4=$D88,"x",IF(AND(((AD$4-$D88)/VLOOKUP($C88,Opérations[],7,0))=INT(((AD$4-$D88)/VLOOKUP($C88,Opérations[],7,0))),$C88&lt;&gt;""),"S",""))),"")</f>
        <v/>
      </c>
      <c r="AE88" s="68" t="str">
        <f ca="1">IFERROR(IF(AND(OR(WEEKDAY(AD$4,2)&gt;5,AD$4=Congés),OR(AD88="x",AD88="S")),AD88,IF(AE$4=$D88,"x",IF(AND(((AE$4-$D88)/VLOOKUP($C88,Opérations[],7,0))=INT(((AE$4-$D88)/VLOOKUP($C88,Opérations[],7,0))),$C88&lt;&gt;""),"S",""))),"")</f>
        <v/>
      </c>
      <c r="AF88" s="68" t="str">
        <f ca="1">IFERROR(IF(AND(OR(WEEKDAY(AE$4,2)&gt;5,AE$4=Congés),OR(AE88="x",AE88="S")),AE88,IF(AF$4=$D88,"x",IF(AND(((AF$4-$D88)/VLOOKUP($C88,Opérations[],7,0))=INT(((AF$4-$D88)/VLOOKUP($C88,Opérations[],7,0))),$C88&lt;&gt;""),"S",""))),"")</f>
        <v/>
      </c>
      <c r="AG88" s="68" t="str">
        <f ca="1">IFERROR(IF(AND(OR(WEEKDAY(AF$4,2)&gt;5,AF$4=Congés),OR(AF88="x",AF88="S")),AF88,IF(AG$4=$D88,"x",IF(AND(((AG$4-$D88)/VLOOKUP($C88,Opérations[],7,0))=INT(((AG$4-$D88)/VLOOKUP($C88,Opérations[],7,0))),$C88&lt;&gt;""),"S",""))),"")</f>
        <v/>
      </c>
      <c r="AH88" s="68" t="str">
        <f ca="1">IFERROR(IF(AND(OR(WEEKDAY(AG$4,2)&gt;5,AG$4=Congés),OR(AG88="x",AG88="S")),AG88,IF(AH$4=$D88,"x",IF(AND(((AH$4-$D88)/VLOOKUP($C88,Opérations[],7,0))=INT(((AH$4-$D88)/VLOOKUP($C88,Opérations[],7,0))),$C88&lt;&gt;""),"S",""))),"")</f>
        <v/>
      </c>
      <c r="AI88" s="68" t="str">
        <f ca="1">IFERROR(IF(AND(OR(WEEKDAY(AH$4,2)&gt;5,AH$4=Congés),OR(AH88="x",AH88="S")),AH88,IF(AI$4=$D88,"x",IF(AND(((AI$4-$D88)/VLOOKUP($C88,Opérations[],7,0))=INT(((AI$4-$D88)/VLOOKUP($C88,Opérations[],7,0))),$C88&lt;&gt;""),"S",""))),"")</f>
        <v/>
      </c>
      <c r="AJ88" s="68" t="str">
        <f ca="1">IFERROR(IF(AND(OR(WEEKDAY(AI$4,2)&gt;5,AI$4=Congés),OR(AI88="x",AI88="S")),AI88,IF(AJ$4=$D88,"x",IF(AND(((AJ$4-$D88)/VLOOKUP($C88,Opérations[],7,0))=INT(((AJ$4-$D88)/VLOOKUP($C88,Opérations[],7,0))),$C88&lt;&gt;""),"S",""))),"")</f>
        <v/>
      </c>
      <c r="AK88" s="68" t="str">
        <f ca="1">IFERROR(IF(AND(OR(WEEKDAY(AJ$4,2)&gt;5,AJ$4=Congés),OR(AJ88="x",AJ88="S")),AJ88,IF(AK$4=$D88,"x",IF(AND(((AK$4-$D88)/VLOOKUP($C88,Opérations[],7,0))=INT(((AK$4-$D88)/VLOOKUP($C88,Opérations[],7,0))),$C88&lt;&gt;""),"S",""))),"")</f>
        <v/>
      </c>
      <c r="AL88" s="68" t="str">
        <f ca="1">IFERROR(IF(AND(OR(WEEKDAY(AK$4,2)&gt;5,AK$4=Congés),OR(AK88="x",AK88="S")),AK88,IF(AL$4=$D88,"x",IF(AND(((AL$4-$D88)/VLOOKUP($C88,Opérations[],7,0))=INT(((AL$4-$D88)/VLOOKUP($C88,Opérations[],7,0))),$C88&lt;&gt;""),"S",""))),"")</f>
        <v/>
      </c>
      <c r="AM88" s="68" t="str">
        <f ca="1">IFERROR(IF(AND(OR(WEEKDAY(AL$4,2)&gt;5,AL$4=Congés),OR(AL88="x",AL88="S")),AL88,IF(AM$4=$D88,"x",IF(AND(((AM$4-$D88)/VLOOKUP($C88,Opérations[],7,0))=INT(((AM$4-$D88)/VLOOKUP($C88,Opérations[],7,0))),$C88&lt;&gt;""),"S",""))),"")</f>
        <v/>
      </c>
      <c r="AN88" s="68" t="str">
        <f ca="1">IFERROR(IF(AND(OR(WEEKDAY(AM$4,2)&gt;5,AM$4=Congés),OR(AM88="x",AM88="S")),AM88,IF(AN$4=$D88,"x",IF(AND(((AN$4-$D88)/VLOOKUP($C88,Opérations[],7,0))=INT(((AN$4-$D88)/VLOOKUP($C88,Opérations[],7,0))),$C88&lt;&gt;""),"S",""))),"")</f>
        <v/>
      </c>
      <c r="AO88" s="68" t="str">
        <f ca="1">IFERROR(IF(AND(OR(WEEKDAY(AN$4,2)&gt;5,AN$4=Congés),OR(AN88="x",AN88="S")),AN88,IF(AO$4=$D88,"x",IF(AND(((AO$4-$D88)/VLOOKUP($C88,Opérations[],7,0))=INT(((AO$4-$D88)/VLOOKUP($C88,Opérations[],7,0))),$C88&lt;&gt;""),"S",""))),"")</f>
        <v/>
      </c>
      <c r="AP88" s="68" t="str">
        <f ca="1">IFERROR(IF(AND(OR(WEEKDAY(AO$4,2)&gt;5,AO$4=Congés),OR(AO88="x",AO88="S")),AO88,IF(AP$4=$D88,"x",IF(AND(((AP$4-$D88)/VLOOKUP($C88,Opérations[],7,0))=INT(((AP$4-$D88)/VLOOKUP($C88,Opérations[],7,0))),$C88&lt;&gt;""),"S",""))),"")</f>
        <v/>
      </c>
      <c r="AQ88" s="68" t="str">
        <f ca="1">IFERROR(IF(AND(OR(WEEKDAY(AP$4,2)&gt;5,AP$4=Congés),OR(AP88="x",AP88="S")),AP88,IF(AQ$4=$D88,"x",IF(AND(((AQ$4-$D88)/VLOOKUP($C88,Opérations[],7,0))=INT(((AQ$4-$D88)/VLOOKUP($C88,Opérations[],7,0))),$C88&lt;&gt;""),"S",""))),"")</f>
        <v/>
      </c>
      <c r="AR88" s="68" t="str">
        <f ca="1">IFERROR(IF(AND(OR(WEEKDAY(AQ$4,2)&gt;5,AQ$4=Congés),OR(AQ88="x",AQ88="S")),AQ88,IF(AR$4=$D88,"x",IF(AND(((AR$4-$D88)/VLOOKUP($C88,Opérations[],7,0))=INT(((AR$4-$D88)/VLOOKUP($C88,Opérations[],7,0))),$C88&lt;&gt;""),"S",""))),"")</f>
        <v/>
      </c>
      <c r="AS88" s="68" t="str">
        <f ca="1">IFERROR(IF(AND(OR(WEEKDAY(AR$4,2)&gt;5,AR$4=Congés),OR(AR88="x",AR88="S")),AR88,IF(AS$4=$D88,"x",IF(AND(((AS$4-$D88)/VLOOKUP($C88,Opérations[],7,0))=INT(((AS$4-$D88)/VLOOKUP($C88,Opérations[],7,0))),$C88&lt;&gt;""),"S",""))),"")</f>
        <v/>
      </c>
      <c r="AT88" s="68" t="str">
        <f ca="1">IFERROR(IF(AND(OR(WEEKDAY(AS$4,2)&gt;5,AS$4=Congés),OR(AS88="x",AS88="S")),AS88,IF(AT$4=$D88,"x",IF(AND(((AT$4-$D88)/VLOOKUP($C88,Opérations[],7,0))=INT(((AT$4-$D88)/VLOOKUP($C88,Opérations[],7,0))),$C88&lt;&gt;""),"S",""))),"")</f>
        <v/>
      </c>
      <c r="AU88" s="68" t="str">
        <f ca="1">IFERROR(IF(AND(OR(WEEKDAY(AT$4,2)&gt;5,AT$4=Congés),OR(AT88="x",AT88="S")),AT88,IF(AU$4=$D88,"x",IF(AND(((AU$4-$D88)/VLOOKUP($C88,Opérations[],7,0))=INT(((AU$4-$D88)/VLOOKUP($C88,Opérations[],7,0))),$C88&lt;&gt;""),"S",""))),"")</f>
        <v/>
      </c>
      <c r="AV88" s="68" t="str">
        <f ca="1">IFERROR(IF(AND(OR(WEEKDAY(AU$4,2)&gt;5,AU$4=Congés),OR(AU88="x",AU88="S")),AU88,IF(AV$4=$D88,"x",IF(AND(((AV$4-$D88)/VLOOKUP($C88,Opérations[],7,0))=INT(((AV$4-$D88)/VLOOKUP($C88,Opérations[],7,0))),$C88&lt;&gt;""),"S",""))),"")</f>
        <v/>
      </c>
      <c r="AW88" s="68" t="str">
        <f ca="1">IFERROR(IF(AND(OR(WEEKDAY(AV$4,2)&gt;5,AV$4=Congés),OR(AV88="x",AV88="S")),AV88,IF(AW$4=$D88,"x",IF(AND(((AW$4-$D88)/VLOOKUP($C88,Opérations[],7,0))=INT(((AW$4-$D88)/VLOOKUP($C88,Opérations[],7,0))),$C88&lt;&gt;""),"S",""))),"")</f>
        <v/>
      </c>
      <c r="AX88" s="68" t="str">
        <f ca="1">IFERROR(IF(AND(OR(WEEKDAY(AW$4,2)&gt;5,AW$4=Congés),OR(AW88="x",AW88="S")),AW88,IF(AX$4=$D88,"x",IF(AND(((AX$4-$D88)/VLOOKUP($C88,Opérations[],7,0))=INT(((AX$4-$D88)/VLOOKUP($C88,Opérations[],7,0))),$C88&lt;&gt;""),"S",""))),"")</f>
        <v/>
      </c>
      <c r="AY88" s="68" t="str">
        <f ca="1">IFERROR(IF(AND(OR(WEEKDAY(AX$4,2)&gt;5,AX$4=Congés),OR(AX88="x",AX88="S")),AX88,IF(AY$4=$D88,"x",IF(AND(((AY$4-$D88)/VLOOKUP($C88,Opérations[],7,0))=INT(((AY$4-$D88)/VLOOKUP($C88,Opérations[],7,0))),$C88&lt;&gt;""),"S",""))),"")</f>
        <v/>
      </c>
      <c r="AZ88" s="68" t="str">
        <f ca="1">IFERROR(IF(AND(OR(WEEKDAY(AY$4,2)&gt;5,AY$4=Congés),OR(AY88="x",AY88="S")),AY88,IF(AZ$4=$D88,"x",IF(AND(((AZ$4-$D88)/VLOOKUP($C88,Opérations[],7,0))=INT(((AZ$4-$D88)/VLOOKUP($C88,Opérations[],7,0))),$C88&lt;&gt;""),"S",""))),"")</f>
        <v/>
      </c>
      <c r="BA88" s="68" t="str">
        <f ca="1">IFERROR(IF(AND(OR(WEEKDAY(AZ$4,2)&gt;5,AZ$4=Congés),OR(AZ88="x",AZ88="S")),AZ88,IF(BA$4=$D88,"x",IF(AND(((BA$4-$D88)/VLOOKUP($C88,Opérations[],7,0))=INT(((BA$4-$D88)/VLOOKUP($C88,Opérations[],7,0))),$C88&lt;&gt;""),"S",""))),"")</f>
        <v/>
      </c>
      <c r="BB88" s="68" t="str">
        <f ca="1">IFERROR(IF(AND(OR(WEEKDAY(BA$4,2)&gt;5,BA$4=Congés),OR(BA88="x",BA88="S")),BA88,IF(BB$4=$D88,"x",IF(AND(((BB$4-$D88)/VLOOKUP($C88,Opérations[],7,0))=INT(((BB$4-$D88)/VLOOKUP($C88,Opérations[],7,0))),$C88&lt;&gt;""),"S",""))),"")</f>
        <v/>
      </c>
      <c r="BC88" s="68" t="str">
        <f ca="1">IFERROR(IF(AND(OR(WEEKDAY(BB$4,2)&gt;5,BB$4=Congés),OR(BB88="x",BB88="S")),BB88,IF(BC$4=$D88,"x",IF(AND(((BC$4-$D88)/VLOOKUP($C88,Opérations[],7,0))=INT(((BC$4-$D88)/VLOOKUP($C88,Opérations[],7,0))),$C88&lt;&gt;""),"S",""))),"")</f>
        <v/>
      </c>
      <c r="BD88" s="68" t="str">
        <f ca="1">IFERROR(IF(AND(OR(WEEKDAY(BC$4,2)&gt;5,BC$4=Congés),OR(BC88="x",BC88="S")),BC88,IF(BD$4=$D88,"x",IF(AND(((BD$4-$D88)/VLOOKUP($C88,Opérations[],7,0))=INT(((BD$4-$D88)/VLOOKUP($C88,Opérations[],7,0))),$C88&lt;&gt;""),"S",""))),"")</f>
        <v/>
      </c>
    </row>
    <row r="89" spans="3:56" x14ac:dyDescent="0.25">
      <c r="C89" s="65" t="s">
        <v>88</v>
      </c>
      <c r="D89" s="33">
        <f>IF(ISBLANK(C89),"",VLOOKUP(C89,Opérations[],2,0))</f>
        <v>0</v>
      </c>
      <c r="F89" s="33"/>
      <c r="G89" s="68" t="str">
        <f ca="1">IFERROR(IF(AND(OR(WEEKDAY(F$4,2)&gt;5,F$4=Congés),OR(F89="x",F89="S")),F89,IF(G$4=$D89,"x",IF(AND(((G$4-$D89)/VLOOKUP($C89,Opérations[],7,0))=INT(((G$4-$D89)/VLOOKUP($C89,Opérations[],7,0))),$C89&lt;&gt;""),"S",""))),"")</f>
        <v/>
      </c>
      <c r="H89" s="68" t="str">
        <f ca="1">IFERROR(IF(AND(OR(WEEKDAY(G$4,2)&gt;5,G$4=Congés),OR(G89="x",G89="S")),G89,IF(H$4=$D89,"x",IF(AND(((H$4-$D89)/VLOOKUP($C89,Opérations[],7,0))=INT(((H$4-$D89)/VLOOKUP($C89,Opérations[],7,0))),$C89&lt;&gt;""),"S",""))),"")</f>
        <v/>
      </c>
      <c r="I89" s="68" t="str">
        <f ca="1">IFERROR(IF(AND(OR(WEEKDAY(H$4,2)&gt;5,H$4=Congés),OR(H89="x",H89="S")),H89,IF(I$4=$D89,"x",IF(AND(((I$4-$D89)/VLOOKUP($C89,Opérations[],7,0))=INT(((I$4-$D89)/VLOOKUP($C89,Opérations[],7,0))),$C89&lt;&gt;""),"S",""))),"")</f>
        <v/>
      </c>
      <c r="J89" s="68" t="str">
        <f ca="1">IFERROR(IF(AND(OR(WEEKDAY(I$4,2)&gt;5,I$4=Congés),OR(I89="x",I89="S")),I89,IF(J$4=$D89,"x",IF(AND(((J$4-$D89)/VLOOKUP($C89,Opérations[],7,0))=INT(((J$4-$D89)/VLOOKUP($C89,Opérations[],7,0))),$C89&lt;&gt;""),"S",""))),"")</f>
        <v/>
      </c>
      <c r="K89" s="68" t="str">
        <f ca="1">IFERROR(IF(AND(OR(WEEKDAY(J$4,2)&gt;5,J$4=Congés),OR(J89="x",J89="S")),J89,IF(K$4=$D89,"x",IF(AND(((K$4-$D89)/VLOOKUP($C89,Opérations[],7,0))=INT(((K$4-$D89)/VLOOKUP($C89,Opérations[],7,0))),$C89&lt;&gt;""),"S",""))),"")</f>
        <v/>
      </c>
      <c r="L89" s="68" t="str">
        <f ca="1">IFERROR(IF(AND(OR(WEEKDAY(K$4,2)&gt;5,K$4=Congés),OR(K89="x",K89="S")),K89,IF(L$4=$D89,"x",IF(AND(((L$4-$D89)/VLOOKUP($C89,Opérations[],7,0))=INT(((L$4-$D89)/VLOOKUP($C89,Opérations[],7,0))),$C89&lt;&gt;""),"S",""))),"")</f>
        <v/>
      </c>
      <c r="M89" s="68" t="str">
        <f ca="1">IFERROR(IF(AND(OR(WEEKDAY(L$4,2)&gt;5,L$4=Congés),OR(L89="x",L89="S")),L89,IF(M$4=$D89,"x",IF(AND(((M$4-$D89)/VLOOKUP($C89,Opérations[],7,0))=INT(((M$4-$D89)/VLOOKUP($C89,Opérations[],7,0))),$C89&lt;&gt;""),"S",""))),"")</f>
        <v/>
      </c>
      <c r="N89" s="68" t="str">
        <f ca="1">IFERROR(IF(AND(OR(WEEKDAY(M$4,2)&gt;5,M$4=Congés),OR(M89="x",M89="S")),M89,IF(N$4=$D89,"x",IF(AND(((N$4-$D89)/VLOOKUP($C89,Opérations[],7,0))=INT(((N$4-$D89)/VLOOKUP($C89,Opérations[],7,0))),$C89&lt;&gt;""),"S",""))),"")</f>
        <v/>
      </c>
      <c r="O89" s="68" t="str">
        <f ca="1">IFERROR(IF(AND(OR(WEEKDAY(N$4,2)&gt;5,N$4=Congés),OR(N89="x",N89="S")),N89,IF(O$4=$D89,"x",IF(AND(((O$4-$D89)/VLOOKUP($C89,Opérations[],7,0))=INT(((O$4-$D89)/VLOOKUP($C89,Opérations[],7,0))),$C89&lt;&gt;""),"S",""))),"")</f>
        <v/>
      </c>
      <c r="P89" s="68" t="str">
        <f ca="1">IFERROR(IF(AND(OR(WEEKDAY(O$4,2)&gt;5,O$4=Congés),OR(O89="x",O89="S")),O89,IF(P$4=$D89,"x",IF(AND(((P$4-$D89)/VLOOKUP($C89,Opérations[],7,0))=INT(((P$4-$D89)/VLOOKUP($C89,Opérations[],7,0))),$C89&lt;&gt;""),"S",""))),"")</f>
        <v/>
      </c>
      <c r="Q89" s="68" t="str">
        <f ca="1">IFERROR(IF(AND(OR(WEEKDAY(P$4,2)&gt;5,P$4=Congés),OR(P89="x",P89="S")),P89,IF(Q$4=$D89,"x",IF(AND(((Q$4-$D89)/VLOOKUP($C89,Opérations[],7,0))=INT(((Q$4-$D89)/VLOOKUP($C89,Opérations[],7,0))),$C89&lt;&gt;""),"S",""))),"")</f>
        <v/>
      </c>
      <c r="R89" s="68" t="str">
        <f ca="1">IFERROR(IF(AND(OR(WEEKDAY(Q$4,2)&gt;5,Q$4=Congés),OR(Q89="x",Q89="S")),Q89,IF(R$4=$D89,"x",IF(AND(((R$4-$D89)/VLOOKUP($C89,Opérations[],7,0))=INT(((R$4-$D89)/VLOOKUP($C89,Opérations[],7,0))),$C89&lt;&gt;""),"S",""))),"")</f>
        <v/>
      </c>
      <c r="S89" s="68" t="str">
        <f ca="1">IFERROR(IF(AND(OR(WEEKDAY(R$4,2)&gt;5,R$4=Congés),OR(R89="x",R89="S")),R89,IF(S$4=$D89,"x",IF(AND(((S$4-$D89)/VLOOKUP($C89,Opérations[],7,0))=INT(((S$4-$D89)/VLOOKUP($C89,Opérations[],7,0))),$C89&lt;&gt;""),"S",""))),"")</f>
        <v/>
      </c>
      <c r="T89" s="68" t="str">
        <f ca="1">IFERROR(IF(AND(OR(WEEKDAY(S$4,2)&gt;5,S$4=Congés),OR(S89="x",S89="S")),S89,IF(T$4=$D89,"x",IF(AND(((T$4-$D89)/VLOOKUP($C89,Opérations[],7,0))=INT(((T$4-$D89)/VLOOKUP($C89,Opérations[],7,0))),$C89&lt;&gt;""),"S",""))),"")</f>
        <v/>
      </c>
      <c r="U89" s="68" t="str">
        <f ca="1">IFERROR(IF(AND(OR(WEEKDAY(T$4,2)&gt;5,T$4=Congés),OR(T89="x",T89="S")),T89,IF(U$4=$D89,"x",IF(AND(((U$4-$D89)/VLOOKUP($C89,Opérations[],7,0))=INT(((U$4-$D89)/VLOOKUP($C89,Opérations[],7,0))),$C89&lt;&gt;""),"S",""))),"")</f>
        <v/>
      </c>
      <c r="V89" s="68" t="str">
        <f ca="1">IFERROR(IF(AND(OR(WEEKDAY(U$4,2)&gt;5,U$4=Congés),OR(U89="x",U89="S")),U89,IF(V$4=$D89,"x",IF(AND(((V$4-$D89)/VLOOKUP($C89,Opérations[],7,0))=INT(((V$4-$D89)/VLOOKUP($C89,Opérations[],7,0))),$C89&lt;&gt;""),"S",""))),"")</f>
        <v/>
      </c>
      <c r="W89" s="68" t="str">
        <f ca="1">IFERROR(IF(AND(OR(WEEKDAY(V$4,2)&gt;5,V$4=Congés),OR(V89="x",V89="S")),V89,IF(W$4=$D89,"x",IF(AND(((W$4-$D89)/VLOOKUP($C89,Opérations[],7,0))=INT(((W$4-$D89)/VLOOKUP($C89,Opérations[],7,0))),$C89&lt;&gt;""),"S",""))),"")</f>
        <v/>
      </c>
      <c r="X89" s="68" t="str">
        <f ca="1">IFERROR(IF(AND(OR(WEEKDAY(W$4,2)&gt;5,W$4=Congés),OR(W89="x",W89="S")),W89,IF(X$4=$D89,"x",IF(AND(((X$4-$D89)/VLOOKUP($C89,Opérations[],7,0))=INT(((X$4-$D89)/VLOOKUP($C89,Opérations[],7,0))),$C89&lt;&gt;""),"S",""))),"")</f>
        <v/>
      </c>
      <c r="Y89" s="68" t="str">
        <f ca="1">IFERROR(IF(AND(OR(WEEKDAY(X$4,2)&gt;5,X$4=Congés),OR(X89="x",X89="S")),X89,IF(Y$4=$D89,"x",IF(AND(((Y$4-$D89)/VLOOKUP($C89,Opérations[],7,0))=INT(((Y$4-$D89)/VLOOKUP($C89,Opérations[],7,0))),$C89&lt;&gt;""),"S",""))),"")</f>
        <v/>
      </c>
      <c r="Z89" s="68" t="str">
        <f ca="1">IFERROR(IF(AND(OR(WEEKDAY(Y$4,2)&gt;5,Y$4=Congés),OR(Y89="x",Y89="S")),Y89,IF(Z$4=$D89,"x",IF(AND(((Z$4-$D89)/VLOOKUP($C89,Opérations[],7,0))=INT(((Z$4-$D89)/VLOOKUP($C89,Opérations[],7,0))),$C89&lt;&gt;""),"S",""))),"")</f>
        <v/>
      </c>
      <c r="AA89" s="68" t="str">
        <f ca="1">IFERROR(IF(AND(OR(WEEKDAY(Z$4,2)&gt;5,Z$4=Congés),OR(Z89="x",Z89="S")),Z89,IF(AA$4=$D89,"x",IF(AND(((AA$4-$D89)/VLOOKUP($C89,Opérations[],7,0))=INT(((AA$4-$D89)/VLOOKUP($C89,Opérations[],7,0))),$C89&lt;&gt;""),"S",""))),"")</f>
        <v/>
      </c>
      <c r="AB89" s="68" t="str">
        <f ca="1">IFERROR(IF(AND(OR(WEEKDAY(AA$4,2)&gt;5,AA$4=Congés),OR(AA89="x",AA89="S")),AA89,IF(AB$4=$D89,"x",IF(AND(((AB$4-$D89)/VLOOKUP($C89,Opérations[],7,0))=INT(((AB$4-$D89)/VLOOKUP($C89,Opérations[],7,0))),$C89&lt;&gt;""),"S",""))),"")</f>
        <v/>
      </c>
      <c r="AC89" s="68" t="str">
        <f ca="1">IFERROR(IF(AND(OR(WEEKDAY(AB$4,2)&gt;5,AB$4=Congés),OR(AB89="x",AB89="S")),AB89,IF(AC$4=$D89,"x",IF(AND(((AC$4-$D89)/VLOOKUP($C89,Opérations[],7,0))=INT(((AC$4-$D89)/VLOOKUP($C89,Opérations[],7,0))),$C89&lt;&gt;""),"S",""))),"")</f>
        <v/>
      </c>
      <c r="AD89" s="68" t="str">
        <f ca="1">IFERROR(IF(AND(OR(WEEKDAY(AC$4,2)&gt;5,AC$4=Congés),OR(AC89="x",AC89="S")),AC89,IF(AD$4=$D89,"x",IF(AND(((AD$4-$D89)/VLOOKUP($C89,Opérations[],7,0))=INT(((AD$4-$D89)/VLOOKUP($C89,Opérations[],7,0))),$C89&lt;&gt;""),"S",""))),"")</f>
        <v/>
      </c>
      <c r="AE89" s="68" t="str">
        <f ca="1">IFERROR(IF(AND(OR(WEEKDAY(AD$4,2)&gt;5,AD$4=Congés),OR(AD89="x",AD89="S")),AD89,IF(AE$4=$D89,"x",IF(AND(((AE$4-$D89)/VLOOKUP($C89,Opérations[],7,0))=INT(((AE$4-$D89)/VLOOKUP($C89,Opérations[],7,0))),$C89&lt;&gt;""),"S",""))),"")</f>
        <v/>
      </c>
      <c r="AF89" s="68" t="str">
        <f ca="1">IFERROR(IF(AND(OR(WEEKDAY(AE$4,2)&gt;5,AE$4=Congés),OR(AE89="x",AE89="S")),AE89,IF(AF$4=$D89,"x",IF(AND(((AF$4-$D89)/VLOOKUP($C89,Opérations[],7,0))=INT(((AF$4-$D89)/VLOOKUP($C89,Opérations[],7,0))),$C89&lt;&gt;""),"S",""))),"")</f>
        <v/>
      </c>
      <c r="AG89" s="68" t="str">
        <f ca="1">IFERROR(IF(AND(OR(WEEKDAY(AF$4,2)&gt;5,AF$4=Congés),OR(AF89="x",AF89="S")),AF89,IF(AG$4=$D89,"x",IF(AND(((AG$4-$D89)/VLOOKUP($C89,Opérations[],7,0))=INT(((AG$4-$D89)/VLOOKUP($C89,Opérations[],7,0))),$C89&lt;&gt;""),"S",""))),"")</f>
        <v/>
      </c>
      <c r="AH89" s="68" t="str">
        <f ca="1">IFERROR(IF(AND(OR(WEEKDAY(AG$4,2)&gt;5,AG$4=Congés),OR(AG89="x",AG89="S")),AG89,IF(AH$4=$D89,"x",IF(AND(((AH$4-$D89)/VLOOKUP($C89,Opérations[],7,0))=INT(((AH$4-$D89)/VLOOKUP($C89,Opérations[],7,0))),$C89&lt;&gt;""),"S",""))),"")</f>
        <v/>
      </c>
      <c r="AI89" s="68" t="str">
        <f ca="1">IFERROR(IF(AND(OR(WEEKDAY(AH$4,2)&gt;5,AH$4=Congés),OR(AH89="x",AH89="S")),AH89,IF(AI$4=$D89,"x",IF(AND(((AI$4-$D89)/VLOOKUP($C89,Opérations[],7,0))=INT(((AI$4-$D89)/VLOOKUP($C89,Opérations[],7,0))),$C89&lt;&gt;""),"S",""))),"")</f>
        <v/>
      </c>
      <c r="AJ89" s="68" t="str">
        <f ca="1">IFERROR(IF(AND(OR(WEEKDAY(AI$4,2)&gt;5,AI$4=Congés),OR(AI89="x",AI89="S")),AI89,IF(AJ$4=$D89,"x",IF(AND(((AJ$4-$D89)/VLOOKUP($C89,Opérations[],7,0))=INT(((AJ$4-$D89)/VLOOKUP($C89,Opérations[],7,0))),$C89&lt;&gt;""),"S",""))),"")</f>
        <v/>
      </c>
      <c r="AK89" s="68" t="str">
        <f ca="1">IFERROR(IF(AND(OR(WEEKDAY(AJ$4,2)&gt;5,AJ$4=Congés),OR(AJ89="x",AJ89="S")),AJ89,IF(AK$4=$D89,"x",IF(AND(((AK$4-$D89)/VLOOKUP($C89,Opérations[],7,0))=INT(((AK$4-$D89)/VLOOKUP($C89,Opérations[],7,0))),$C89&lt;&gt;""),"S",""))),"")</f>
        <v/>
      </c>
      <c r="AL89" s="68" t="str">
        <f ca="1">IFERROR(IF(AND(OR(WEEKDAY(AK$4,2)&gt;5,AK$4=Congés),OR(AK89="x",AK89="S")),AK89,IF(AL$4=$D89,"x",IF(AND(((AL$4-$D89)/VLOOKUP($C89,Opérations[],7,0))=INT(((AL$4-$D89)/VLOOKUP($C89,Opérations[],7,0))),$C89&lt;&gt;""),"S",""))),"")</f>
        <v/>
      </c>
      <c r="AM89" s="68" t="str">
        <f ca="1">IFERROR(IF(AND(OR(WEEKDAY(AL$4,2)&gt;5,AL$4=Congés),OR(AL89="x",AL89="S")),AL89,IF(AM$4=$D89,"x",IF(AND(((AM$4-$D89)/VLOOKUP($C89,Opérations[],7,0))=INT(((AM$4-$D89)/VLOOKUP($C89,Opérations[],7,0))),$C89&lt;&gt;""),"S",""))),"")</f>
        <v/>
      </c>
      <c r="AN89" s="68" t="str">
        <f ca="1">IFERROR(IF(AND(OR(WEEKDAY(AM$4,2)&gt;5,AM$4=Congés),OR(AM89="x",AM89="S")),AM89,IF(AN$4=$D89,"x",IF(AND(((AN$4-$D89)/VLOOKUP($C89,Opérations[],7,0))=INT(((AN$4-$D89)/VLOOKUP($C89,Opérations[],7,0))),$C89&lt;&gt;""),"S",""))),"")</f>
        <v/>
      </c>
      <c r="AO89" s="68" t="str">
        <f ca="1">IFERROR(IF(AND(OR(WEEKDAY(AN$4,2)&gt;5,AN$4=Congés),OR(AN89="x",AN89="S")),AN89,IF(AO$4=$D89,"x",IF(AND(((AO$4-$D89)/VLOOKUP($C89,Opérations[],7,0))=INT(((AO$4-$D89)/VLOOKUP($C89,Opérations[],7,0))),$C89&lt;&gt;""),"S",""))),"")</f>
        <v/>
      </c>
      <c r="AP89" s="68" t="str">
        <f ca="1">IFERROR(IF(AND(OR(WEEKDAY(AO$4,2)&gt;5,AO$4=Congés),OR(AO89="x",AO89="S")),AO89,IF(AP$4=$D89,"x",IF(AND(((AP$4-$D89)/VLOOKUP($C89,Opérations[],7,0))=INT(((AP$4-$D89)/VLOOKUP($C89,Opérations[],7,0))),$C89&lt;&gt;""),"S",""))),"")</f>
        <v/>
      </c>
      <c r="AQ89" s="68" t="str">
        <f ca="1">IFERROR(IF(AND(OR(WEEKDAY(AP$4,2)&gt;5,AP$4=Congés),OR(AP89="x",AP89="S")),AP89,IF(AQ$4=$D89,"x",IF(AND(((AQ$4-$D89)/VLOOKUP($C89,Opérations[],7,0))=INT(((AQ$4-$D89)/VLOOKUP($C89,Opérations[],7,0))),$C89&lt;&gt;""),"S",""))),"")</f>
        <v/>
      </c>
      <c r="AR89" s="68" t="str">
        <f ca="1">IFERROR(IF(AND(OR(WEEKDAY(AQ$4,2)&gt;5,AQ$4=Congés),OR(AQ89="x",AQ89="S")),AQ89,IF(AR$4=$D89,"x",IF(AND(((AR$4-$D89)/VLOOKUP($C89,Opérations[],7,0))=INT(((AR$4-$D89)/VLOOKUP($C89,Opérations[],7,0))),$C89&lt;&gt;""),"S",""))),"")</f>
        <v/>
      </c>
      <c r="AS89" s="68" t="str">
        <f ca="1">IFERROR(IF(AND(OR(WEEKDAY(AR$4,2)&gt;5,AR$4=Congés),OR(AR89="x",AR89="S")),AR89,IF(AS$4=$D89,"x",IF(AND(((AS$4-$D89)/VLOOKUP($C89,Opérations[],7,0))=INT(((AS$4-$D89)/VLOOKUP($C89,Opérations[],7,0))),$C89&lt;&gt;""),"S",""))),"")</f>
        <v/>
      </c>
      <c r="AT89" s="68" t="str">
        <f ca="1">IFERROR(IF(AND(OR(WEEKDAY(AS$4,2)&gt;5,AS$4=Congés),OR(AS89="x",AS89="S")),AS89,IF(AT$4=$D89,"x",IF(AND(((AT$4-$D89)/VLOOKUP($C89,Opérations[],7,0))=INT(((AT$4-$D89)/VLOOKUP($C89,Opérations[],7,0))),$C89&lt;&gt;""),"S",""))),"")</f>
        <v/>
      </c>
      <c r="AU89" s="68" t="str">
        <f ca="1">IFERROR(IF(AND(OR(WEEKDAY(AT$4,2)&gt;5,AT$4=Congés),OR(AT89="x",AT89="S")),AT89,IF(AU$4=$D89,"x",IF(AND(((AU$4-$D89)/VLOOKUP($C89,Opérations[],7,0))=INT(((AU$4-$D89)/VLOOKUP($C89,Opérations[],7,0))),$C89&lt;&gt;""),"S",""))),"")</f>
        <v/>
      </c>
      <c r="AV89" s="68" t="str">
        <f ca="1">IFERROR(IF(AND(OR(WEEKDAY(AU$4,2)&gt;5,AU$4=Congés),OR(AU89="x",AU89="S")),AU89,IF(AV$4=$D89,"x",IF(AND(((AV$4-$D89)/VLOOKUP($C89,Opérations[],7,0))=INT(((AV$4-$D89)/VLOOKUP($C89,Opérations[],7,0))),$C89&lt;&gt;""),"S",""))),"")</f>
        <v/>
      </c>
      <c r="AW89" s="68" t="str">
        <f ca="1">IFERROR(IF(AND(OR(WEEKDAY(AV$4,2)&gt;5,AV$4=Congés),OR(AV89="x",AV89="S")),AV89,IF(AW$4=$D89,"x",IF(AND(((AW$4-$D89)/VLOOKUP($C89,Opérations[],7,0))=INT(((AW$4-$D89)/VLOOKUP($C89,Opérations[],7,0))),$C89&lt;&gt;""),"S",""))),"")</f>
        <v/>
      </c>
      <c r="AX89" s="68" t="str">
        <f ca="1">IFERROR(IF(AND(OR(WEEKDAY(AW$4,2)&gt;5,AW$4=Congés),OR(AW89="x",AW89="S")),AW89,IF(AX$4=$D89,"x",IF(AND(((AX$4-$D89)/VLOOKUP($C89,Opérations[],7,0))=INT(((AX$4-$D89)/VLOOKUP($C89,Opérations[],7,0))),$C89&lt;&gt;""),"S",""))),"")</f>
        <v/>
      </c>
      <c r="AY89" s="68" t="str">
        <f ca="1">IFERROR(IF(AND(OR(WEEKDAY(AX$4,2)&gt;5,AX$4=Congés),OR(AX89="x",AX89="S")),AX89,IF(AY$4=$D89,"x",IF(AND(((AY$4-$D89)/VLOOKUP($C89,Opérations[],7,0))=INT(((AY$4-$D89)/VLOOKUP($C89,Opérations[],7,0))),$C89&lt;&gt;""),"S",""))),"")</f>
        <v/>
      </c>
      <c r="AZ89" s="68" t="str">
        <f ca="1">IFERROR(IF(AND(OR(WEEKDAY(AY$4,2)&gt;5,AY$4=Congés),OR(AY89="x",AY89="S")),AY89,IF(AZ$4=$D89,"x",IF(AND(((AZ$4-$D89)/VLOOKUP($C89,Opérations[],7,0))=INT(((AZ$4-$D89)/VLOOKUP($C89,Opérations[],7,0))),$C89&lt;&gt;""),"S",""))),"")</f>
        <v/>
      </c>
      <c r="BA89" s="68" t="str">
        <f ca="1">IFERROR(IF(AND(OR(WEEKDAY(AZ$4,2)&gt;5,AZ$4=Congés),OR(AZ89="x",AZ89="S")),AZ89,IF(BA$4=$D89,"x",IF(AND(((BA$4-$D89)/VLOOKUP($C89,Opérations[],7,0))=INT(((BA$4-$D89)/VLOOKUP($C89,Opérations[],7,0))),$C89&lt;&gt;""),"S",""))),"")</f>
        <v/>
      </c>
      <c r="BB89" s="68" t="str">
        <f ca="1">IFERROR(IF(AND(OR(WEEKDAY(BA$4,2)&gt;5,BA$4=Congés),OR(BA89="x",BA89="S")),BA89,IF(BB$4=$D89,"x",IF(AND(((BB$4-$D89)/VLOOKUP($C89,Opérations[],7,0))=INT(((BB$4-$D89)/VLOOKUP($C89,Opérations[],7,0))),$C89&lt;&gt;""),"S",""))),"")</f>
        <v/>
      </c>
      <c r="BC89" s="68" t="str">
        <f ca="1">IFERROR(IF(AND(OR(WEEKDAY(BB$4,2)&gt;5,BB$4=Congés),OR(BB89="x",BB89="S")),BB89,IF(BC$4=$D89,"x",IF(AND(((BC$4-$D89)/VLOOKUP($C89,Opérations[],7,0))=INT(((BC$4-$D89)/VLOOKUP($C89,Opérations[],7,0))),$C89&lt;&gt;""),"S",""))),"")</f>
        <v/>
      </c>
      <c r="BD89" s="68" t="str">
        <f ca="1">IFERROR(IF(AND(OR(WEEKDAY(BC$4,2)&gt;5,BC$4=Congés),OR(BC89="x",BC89="S")),BC89,IF(BD$4=$D89,"x",IF(AND(((BD$4-$D89)/VLOOKUP($C89,Opérations[],7,0))=INT(((BD$4-$D89)/VLOOKUP($C89,Opérations[],7,0))),$C89&lt;&gt;""),"S",""))),"")</f>
        <v/>
      </c>
    </row>
    <row r="90" spans="3:56" x14ac:dyDescent="0.25">
      <c r="C90" s="27" t="s">
        <v>89</v>
      </c>
      <c r="D90" s="33">
        <f>IF(ISBLANK(C90),"",VLOOKUP(C90,Opérations[],2,0))</f>
        <v>0</v>
      </c>
      <c r="F90" s="33"/>
      <c r="G90" s="68" t="str">
        <f ca="1">IFERROR(IF(AND(OR(WEEKDAY(F$4,2)&gt;5,F$4=Congés),OR(F90="x",F90="S")),F90,IF(G$4=$D90,"x",IF(AND(((G$4-$D90)/VLOOKUP($C90,Opérations[],7,0))=INT(((G$4-$D90)/VLOOKUP($C90,Opérations[],7,0))),$C90&lt;&gt;""),"S",""))),"")</f>
        <v/>
      </c>
      <c r="H90" s="68" t="str">
        <f ca="1">IFERROR(IF(AND(OR(WEEKDAY(G$4,2)&gt;5,G$4=Congés),OR(G90="x",G90="S")),G90,IF(H$4=$D90,"x",IF(AND(((H$4-$D90)/VLOOKUP($C90,Opérations[],7,0))=INT(((H$4-$D90)/VLOOKUP($C90,Opérations[],7,0))),$C90&lt;&gt;""),"S",""))),"")</f>
        <v/>
      </c>
      <c r="I90" s="68" t="str">
        <f ca="1">IFERROR(IF(AND(OR(WEEKDAY(H$4,2)&gt;5,H$4=Congés),OR(H90="x",H90="S")),H90,IF(I$4=$D90,"x",IF(AND(((I$4-$D90)/VLOOKUP($C90,Opérations[],7,0))=INT(((I$4-$D90)/VLOOKUP($C90,Opérations[],7,0))),$C90&lt;&gt;""),"S",""))),"")</f>
        <v/>
      </c>
      <c r="J90" s="68" t="str">
        <f ca="1">IFERROR(IF(AND(OR(WEEKDAY(I$4,2)&gt;5,I$4=Congés),OR(I90="x",I90="S")),I90,IF(J$4=$D90,"x",IF(AND(((J$4-$D90)/VLOOKUP($C90,Opérations[],7,0))=INT(((J$4-$D90)/VLOOKUP($C90,Opérations[],7,0))),$C90&lt;&gt;""),"S",""))),"")</f>
        <v/>
      </c>
      <c r="K90" s="68" t="str">
        <f ca="1">IFERROR(IF(AND(OR(WEEKDAY(J$4,2)&gt;5,J$4=Congés),OR(J90="x",J90="S")),J90,IF(K$4=$D90,"x",IF(AND(((K$4-$D90)/VLOOKUP($C90,Opérations[],7,0))=INT(((K$4-$D90)/VLOOKUP($C90,Opérations[],7,0))),$C90&lt;&gt;""),"S",""))),"")</f>
        <v/>
      </c>
      <c r="L90" s="68" t="str">
        <f ca="1">IFERROR(IF(AND(OR(WEEKDAY(K$4,2)&gt;5,K$4=Congés),OR(K90="x",K90="S")),K90,IF(L$4=$D90,"x",IF(AND(((L$4-$D90)/VLOOKUP($C90,Opérations[],7,0))=INT(((L$4-$D90)/VLOOKUP($C90,Opérations[],7,0))),$C90&lt;&gt;""),"S",""))),"")</f>
        <v/>
      </c>
      <c r="M90" s="68" t="str">
        <f ca="1">IFERROR(IF(AND(OR(WEEKDAY(L$4,2)&gt;5,L$4=Congés),OR(L90="x",L90="S")),L90,IF(M$4=$D90,"x",IF(AND(((M$4-$D90)/VLOOKUP($C90,Opérations[],7,0))=INT(((M$4-$D90)/VLOOKUP($C90,Opérations[],7,0))),$C90&lt;&gt;""),"S",""))),"")</f>
        <v/>
      </c>
      <c r="N90" s="68" t="str">
        <f ca="1">IFERROR(IF(AND(OR(WEEKDAY(M$4,2)&gt;5,M$4=Congés),OR(M90="x",M90="S")),M90,IF(N$4=$D90,"x",IF(AND(((N$4-$D90)/VLOOKUP($C90,Opérations[],7,0))=INT(((N$4-$D90)/VLOOKUP($C90,Opérations[],7,0))),$C90&lt;&gt;""),"S",""))),"")</f>
        <v/>
      </c>
      <c r="O90" s="68" t="str">
        <f ca="1">IFERROR(IF(AND(OR(WEEKDAY(N$4,2)&gt;5,N$4=Congés),OR(N90="x",N90="S")),N90,IF(O$4=$D90,"x",IF(AND(((O$4-$D90)/VLOOKUP($C90,Opérations[],7,0))=INT(((O$4-$D90)/VLOOKUP($C90,Opérations[],7,0))),$C90&lt;&gt;""),"S",""))),"")</f>
        <v/>
      </c>
      <c r="P90" s="68" t="str">
        <f ca="1">IFERROR(IF(AND(OR(WEEKDAY(O$4,2)&gt;5,O$4=Congés),OR(O90="x",O90="S")),O90,IF(P$4=$D90,"x",IF(AND(((P$4-$D90)/VLOOKUP($C90,Opérations[],7,0))=INT(((P$4-$D90)/VLOOKUP($C90,Opérations[],7,0))),$C90&lt;&gt;""),"S",""))),"")</f>
        <v/>
      </c>
      <c r="Q90" s="68" t="str">
        <f ca="1">IFERROR(IF(AND(OR(WEEKDAY(P$4,2)&gt;5,P$4=Congés),OR(P90="x",P90="S")),P90,IF(Q$4=$D90,"x",IF(AND(((Q$4-$D90)/VLOOKUP($C90,Opérations[],7,0))=INT(((Q$4-$D90)/VLOOKUP($C90,Opérations[],7,0))),$C90&lt;&gt;""),"S",""))),"")</f>
        <v/>
      </c>
      <c r="R90" s="68" t="str">
        <f ca="1">IFERROR(IF(AND(OR(WEEKDAY(Q$4,2)&gt;5,Q$4=Congés),OR(Q90="x",Q90="S")),Q90,IF(R$4=$D90,"x",IF(AND(((R$4-$D90)/VLOOKUP($C90,Opérations[],7,0))=INT(((R$4-$D90)/VLOOKUP($C90,Opérations[],7,0))),$C90&lt;&gt;""),"S",""))),"")</f>
        <v/>
      </c>
      <c r="S90" s="68" t="str">
        <f ca="1">IFERROR(IF(AND(OR(WEEKDAY(R$4,2)&gt;5,R$4=Congés),OR(R90="x",R90="S")),R90,IF(S$4=$D90,"x",IF(AND(((S$4-$D90)/VLOOKUP($C90,Opérations[],7,0))=INT(((S$4-$D90)/VLOOKUP($C90,Opérations[],7,0))),$C90&lt;&gt;""),"S",""))),"")</f>
        <v/>
      </c>
      <c r="T90" s="68" t="str">
        <f ca="1">IFERROR(IF(AND(OR(WEEKDAY(S$4,2)&gt;5,S$4=Congés),OR(S90="x",S90="S")),S90,IF(T$4=$D90,"x",IF(AND(((T$4-$D90)/VLOOKUP($C90,Opérations[],7,0))=INT(((T$4-$D90)/VLOOKUP($C90,Opérations[],7,0))),$C90&lt;&gt;""),"S",""))),"")</f>
        <v/>
      </c>
      <c r="U90" s="68" t="str">
        <f ca="1">IFERROR(IF(AND(OR(WEEKDAY(T$4,2)&gt;5,T$4=Congés),OR(T90="x",T90="S")),T90,IF(U$4=$D90,"x",IF(AND(((U$4-$D90)/VLOOKUP($C90,Opérations[],7,0))=INT(((U$4-$D90)/VLOOKUP($C90,Opérations[],7,0))),$C90&lt;&gt;""),"S",""))),"")</f>
        <v/>
      </c>
      <c r="V90" s="68" t="str">
        <f ca="1">IFERROR(IF(AND(OR(WEEKDAY(U$4,2)&gt;5,U$4=Congés),OR(U90="x",U90="S")),U90,IF(V$4=$D90,"x",IF(AND(((V$4-$D90)/VLOOKUP($C90,Opérations[],7,0))=INT(((V$4-$D90)/VLOOKUP($C90,Opérations[],7,0))),$C90&lt;&gt;""),"S",""))),"")</f>
        <v/>
      </c>
      <c r="W90" s="68" t="str">
        <f ca="1">IFERROR(IF(AND(OR(WEEKDAY(V$4,2)&gt;5,V$4=Congés),OR(V90="x",V90="S")),V90,IF(W$4=$D90,"x",IF(AND(((W$4-$D90)/VLOOKUP($C90,Opérations[],7,0))=INT(((W$4-$D90)/VLOOKUP($C90,Opérations[],7,0))),$C90&lt;&gt;""),"S",""))),"")</f>
        <v/>
      </c>
      <c r="X90" s="68" t="str">
        <f ca="1">IFERROR(IF(AND(OR(WEEKDAY(W$4,2)&gt;5,W$4=Congés),OR(W90="x",W90="S")),W90,IF(X$4=$D90,"x",IF(AND(((X$4-$D90)/VLOOKUP($C90,Opérations[],7,0))=INT(((X$4-$D90)/VLOOKUP($C90,Opérations[],7,0))),$C90&lt;&gt;""),"S",""))),"")</f>
        <v/>
      </c>
      <c r="Y90" s="68" t="str">
        <f ca="1">IFERROR(IF(AND(OR(WEEKDAY(X$4,2)&gt;5,X$4=Congés),OR(X90="x",X90="S")),X90,IF(Y$4=$D90,"x",IF(AND(((Y$4-$D90)/VLOOKUP($C90,Opérations[],7,0))=INT(((Y$4-$D90)/VLOOKUP($C90,Opérations[],7,0))),$C90&lt;&gt;""),"S",""))),"")</f>
        <v/>
      </c>
      <c r="Z90" s="68" t="str">
        <f ca="1">IFERROR(IF(AND(OR(WEEKDAY(Y$4,2)&gt;5,Y$4=Congés),OR(Y90="x",Y90="S")),Y90,IF(Z$4=$D90,"x",IF(AND(((Z$4-$D90)/VLOOKUP($C90,Opérations[],7,0))=INT(((Z$4-$D90)/VLOOKUP($C90,Opérations[],7,0))),$C90&lt;&gt;""),"S",""))),"")</f>
        <v/>
      </c>
      <c r="AA90" s="68" t="str">
        <f ca="1">IFERROR(IF(AND(OR(WEEKDAY(Z$4,2)&gt;5,Z$4=Congés),OR(Z90="x",Z90="S")),Z90,IF(AA$4=$D90,"x",IF(AND(((AA$4-$D90)/VLOOKUP($C90,Opérations[],7,0))=INT(((AA$4-$D90)/VLOOKUP($C90,Opérations[],7,0))),$C90&lt;&gt;""),"S",""))),"")</f>
        <v/>
      </c>
      <c r="AB90" s="68" t="str">
        <f ca="1">IFERROR(IF(AND(OR(WEEKDAY(AA$4,2)&gt;5,AA$4=Congés),OR(AA90="x",AA90="S")),AA90,IF(AB$4=$D90,"x",IF(AND(((AB$4-$D90)/VLOOKUP($C90,Opérations[],7,0))=INT(((AB$4-$D90)/VLOOKUP($C90,Opérations[],7,0))),$C90&lt;&gt;""),"S",""))),"")</f>
        <v/>
      </c>
      <c r="AC90" s="68" t="str">
        <f ca="1">IFERROR(IF(AND(OR(WEEKDAY(AB$4,2)&gt;5,AB$4=Congés),OR(AB90="x",AB90="S")),AB90,IF(AC$4=$D90,"x",IF(AND(((AC$4-$D90)/VLOOKUP($C90,Opérations[],7,0))=INT(((AC$4-$D90)/VLOOKUP($C90,Opérations[],7,0))),$C90&lt;&gt;""),"S",""))),"")</f>
        <v/>
      </c>
      <c r="AD90" s="68" t="str">
        <f ca="1">IFERROR(IF(AND(OR(WEEKDAY(AC$4,2)&gt;5,AC$4=Congés),OR(AC90="x",AC90="S")),AC90,IF(AD$4=$D90,"x",IF(AND(((AD$4-$D90)/VLOOKUP($C90,Opérations[],7,0))=INT(((AD$4-$D90)/VLOOKUP($C90,Opérations[],7,0))),$C90&lt;&gt;""),"S",""))),"")</f>
        <v/>
      </c>
      <c r="AE90" s="68" t="str">
        <f ca="1">IFERROR(IF(AND(OR(WEEKDAY(AD$4,2)&gt;5,AD$4=Congés),OR(AD90="x",AD90="S")),AD90,IF(AE$4=$D90,"x",IF(AND(((AE$4-$D90)/VLOOKUP($C90,Opérations[],7,0))=INT(((AE$4-$D90)/VLOOKUP($C90,Opérations[],7,0))),$C90&lt;&gt;""),"S",""))),"")</f>
        <v/>
      </c>
      <c r="AF90" s="68" t="str">
        <f ca="1">IFERROR(IF(AND(OR(WEEKDAY(AE$4,2)&gt;5,AE$4=Congés),OR(AE90="x",AE90="S")),AE90,IF(AF$4=$D90,"x",IF(AND(((AF$4-$D90)/VLOOKUP($C90,Opérations[],7,0))=INT(((AF$4-$D90)/VLOOKUP($C90,Opérations[],7,0))),$C90&lt;&gt;""),"S",""))),"")</f>
        <v/>
      </c>
      <c r="AG90" s="68" t="str">
        <f ca="1">IFERROR(IF(AND(OR(WEEKDAY(AF$4,2)&gt;5,AF$4=Congés),OR(AF90="x",AF90="S")),AF90,IF(AG$4=$D90,"x",IF(AND(((AG$4-$D90)/VLOOKUP($C90,Opérations[],7,0))=INT(((AG$4-$D90)/VLOOKUP($C90,Opérations[],7,0))),$C90&lt;&gt;""),"S",""))),"")</f>
        <v/>
      </c>
      <c r="AH90" s="68" t="str">
        <f ca="1">IFERROR(IF(AND(OR(WEEKDAY(AG$4,2)&gt;5,AG$4=Congés),OR(AG90="x",AG90="S")),AG90,IF(AH$4=$D90,"x",IF(AND(((AH$4-$D90)/VLOOKUP($C90,Opérations[],7,0))=INT(((AH$4-$D90)/VLOOKUP($C90,Opérations[],7,0))),$C90&lt;&gt;""),"S",""))),"")</f>
        <v/>
      </c>
      <c r="AI90" s="68" t="str">
        <f ca="1">IFERROR(IF(AND(OR(WEEKDAY(AH$4,2)&gt;5,AH$4=Congés),OR(AH90="x",AH90="S")),AH90,IF(AI$4=$D90,"x",IF(AND(((AI$4-$D90)/VLOOKUP($C90,Opérations[],7,0))=INT(((AI$4-$D90)/VLOOKUP($C90,Opérations[],7,0))),$C90&lt;&gt;""),"S",""))),"")</f>
        <v/>
      </c>
      <c r="AJ90" s="68" t="str">
        <f ca="1">IFERROR(IF(AND(OR(WEEKDAY(AI$4,2)&gt;5,AI$4=Congés),OR(AI90="x",AI90="S")),AI90,IF(AJ$4=$D90,"x",IF(AND(((AJ$4-$D90)/VLOOKUP($C90,Opérations[],7,0))=INT(((AJ$4-$D90)/VLOOKUP($C90,Opérations[],7,0))),$C90&lt;&gt;""),"S",""))),"")</f>
        <v/>
      </c>
      <c r="AK90" s="68" t="str">
        <f ca="1">IFERROR(IF(AND(OR(WEEKDAY(AJ$4,2)&gt;5,AJ$4=Congés),OR(AJ90="x",AJ90="S")),AJ90,IF(AK$4=$D90,"x",IF(AND(((AK$4-$D90)/VLOOKUP($C90,Opérations[],7,0))=INT(((AK$4-$D90)/VLOOKUP($C90,Opérations[],7,0))),$C90&lt;&gt;""),"S",""))),"")</f>
        <v/>
      </c>
      <c r="AL90" s="68" t="str">
        <f ca="1">IFERROR(IF(AND(OR(WEEKDAY(AK$4,2)&gt;5,AK$4=Congés),OR(AK90="x",AK90="S")),AK90,IF(AL$4=$D90,"x",IF(AND(((AL$4-$D90)/VLOOKUP($C90,Opérations[],7,0))=INT(((AL$4-$D90)/VLOOKUP($C90,Opérations[],7,0))),$C90&lt;&gt;""),"S",""))),"")</f>
        <v/>
      </c>
      <c r="AM90" s="68" t="str">
        <f ca="1">IFERROR(IF(AND(OR(WEEKDAY(AL$4,2)&gt;5,AL$4=Congés),OR(AL90="x",AL90="S")),AL90,IF(AM$4=$D90,"x",IF(AND(((AM$4-$D90)/VLOOKUP($C90,Opérations[],7,0))=INT(((AM$4-$D90)/VLOOKUP($C90,Opérations[],7,0))),$C90&lt;&gt;""),"S",""))),"")</f>
        <v/>
      </c>
      <c r="AN90" s="68" t="str">
        <f ca="1">IFERROR(IF(AND(OR(WEEKDAY(AM$4,2)&gt;5,AM$4=Congés),OR(AM90="x",AM90="S")),AM90,IF(AN$4=$D90,"x",IF(AND(((AN$4-$D90)/VLOOKUP($C90,Opérations[],7,0))=INT(((AN$4-$D90)/VLOOKUP($C90,Opérations[],7,0))),$C90&lt;&gt;""),"S",""))),"")</f>
        <v/>
      </c>
      <c r="AO90" s="68" t="str">
        <f ca="1">IFERROR(IF(AND(OR(WEEKDAY(AN$4,2)&gt;5,AN$4=Congés),OR(AN90="x",AN90="S")),AN90,IF(AO$4=$D90,"x",IF(AND(((AO$4-$D90)/VLOOKUP($C90,Opérations[],7,0))=INT(((AO$4-$D90)/VLOOKUP($C90,Opérations[],7,0))),$C90&lt;&gt;""),"S",""))),"")</f>
        <v/>
      </c>
      <c r="AP90" s="68" t="str">
        <f ca="1">IFERROR(IF(AND(OR(WEEKDAY(AO$4,2)&gt;5,AO$4=Congés),OR(AO90="x",AO90="S")),AO90,IF(AP$4=$D90,"x",IF(AND(((AP$4-$D90)/VLOOKUP($C90,Opérations[],7,0))=INT(((AP$4-$D90)/VLOOKUP($C90,Opérations[],7,0))),$C90&lt;&gt;""),"S",""))),"")</f>
        <v/>
      </c>
      <c r="AQ90" s="68" t="str">
        <f ca="1">IFERROR(IF(AND(OR(WEEKDAY(AP$4,2)&gt;5,AP$4=Congés),OR(AP90="x",AP90="S")),AP90,IF(AQ$4=$D90,"x",IF(AND(((AQ$4-$D90)/VLOOKUP($C90,Opérations[],7,0))=INT(((AQ$4-$D90)/VLOOKUP($C90,Opérations[],7,0))),$C90&lt;&gt;""),"S",""))),"")</f>
        <v/>
      </c>
      <c r="AR90" s="68" t="str">
        <f ca="1">IFERROR(IF(AND(OR(WEEKDAY(AQ$4,2)&gt;5,AQ$4=Congés),OR(AQ90="x",AQ90="S")),AQ90,IF(AR$4=$D90,"x",IF(AND(((AR$4-$D90)/VLOOKUP($C90,Opérations[],7,0))=INT(((AR$4-$D90)/VLOOKUP($C90,Opérations[],7,0))),$C90&lt;&gt;""),"S",""))),"")</f>
        <v/>
      </c>
      <c r="AS90" s="68" t="str">
        <f ca="1">IFERROR(IF(AND(OR(WEEKDAY(AR$4,2)&gt;5,AR$4=Congés),OR(AR90="x",AR90="S")),AR90,IF(AS$4=$D90,"x",IF(AND(((AS$4-$D90)/VLOOKUP($C90,Opérations[],7,0))=INT(((AS$4-$D90)/VLOOKUP($C90,Opérations[],7,0))),$C90&lt;&gt;""),"S",""))),"")</f>
        <v/>
      </c>
      <c r="AT90" s="68" t="str">
        <f ca="1">IFERROR(IF(AND(OR(WEEKDAY(AS$4,2)&gt;5,AS$4=Congés),OR(AS90="x",AS90="S")),AS90,IF(AT$4=$D90,"x",IF(AND(((AT$4-$D90)/VLOOKUP($C90,Opérations[],7,0))=INT(((AT$4-$D90)/VLOOKUP($C90,Opérations[],7,0))),$C90&lt;&gt;""),"S",""))),"")</f>
        <v/>
      </c>
      <c r="AU90" s="68" t="str">
        <f ca="1">IFERROR(IF(AND(OR(WEEKDAY(AT$4,2)&gt;5,AT$4=Congés),OR(AT90="x",AT90="S")),AT90,IF(AU$4=$D90,"x",IF(AND(((AU$4-$D90)/VLOOKUP($C90,Opérations[],7,0))=INT(((AU$4-$D90)/VLOOKUP($C90,Opérations[],7,0))),$C90&lt;&gt;""),"S",""))),"")</f>
        <v/>
      </c>
      <c r="AV90" s="68" t="str">
        <f ca="1">IFERROR(IF(AND(OR(WEEKDAY(AU$4,2)&gt;5,AU$4=Congés),OR(AU90="x",AU90="S")),AU90,IF(AV$4=$D90,"x",IF(AND(((AV$4-$D90)/VLOOKUP($C90,Opérations[],7,0))=INT(((AV$4-$D90)/VLOOKUP($C90,Opérations[],7,0))),$C90&lt;&gt;""),"S",""))),"")</f>
        <v/>
      </c>
      <c r="AW90" s="68" t="str">
        <f ca="1">IFERROR(IF(AND(OR(WEEKDAY(AV$4,2)&gt;5,AV$4=Congés),OR(AV90="x",AV90="S")),AV90,IF(AW$4=$D90,"x",IF(AND(((AW$4-$D90)/VLOOKUP($C90,Opérations[],7,0))=INT(((AW$4-$D90)/VLOOKUP($C90,Opérations[],7,0))),$C90&lt;&gt;""),"S",""))),"")</f>
        <v/>
      </c>
      <c r="AX90" s="68" t="str">
        <f ca="1">IFERROR(IF(AND(OR(WEEKDAY(AW$4,2)&gt;5,AW$4=Congés),OR(AW90="x",AW90="S")),AW90,IF(AX$4=$D90,"x",IF(AND(((AX$4-$D90)/VLOOKUP($C90,Opérations[],7,0))=INT(((AX$4-$D90)/VLOOKUP($C90,Opérations[],7,0))),$C90&lt;&gt;""),"S",""))),"")</f>
        <v/>
      </c>
      <c r="AY90" s="68" t="str">
        <f ca="1">IFERROR(IF(AND(OR(WEEKDAY(AX$4,2)&gt;5,AX$4=Congés),OR(AX90="x",AX90="S")),AX90,IF(AY$4=$D90,"x",IF(AND(((AY$4-$D90)/VLOOKUP($C90,Opérations[],7,0))=INT(((AY$4-$D90)/VLOOKUP($C90,Opérations[],7,0))),$C90&lt;&gt;""),"S",""))),"")</f>
        <v/>
      </c>
      <c r="AZ90" s="68" t="str">
        <f ca="1">IFERROR(IF(AND(OR(WEEKDAY(AY$4,2)&gt;5,AY$4=Congés),OR(AY90="x",AY90="S")),AY90,IF(AZ$4=$D90,"x",IF(AND(((AZ$4-$D90)/VLOOKUP($C90,Opérations[],7,0))=INT(((AZ$4-$D90)/VLOOKUP($C90,Opérations[],7,0))),$C90&lt;&gt;""),"S",""))),"")</f>
        <v/>
      </c>
      <c r="BA90" s="68" t="str">
        <f ca="1">IFERROR(IF(AND(OR(WEEKDAY(AZ$4,2)&gt;5,AZ$4=Congés),OR(AZ90="x",AZ90="S")),AZ90,IF(BA$4=$D90,"x",IF(AND(((BA$4-$D90)/VLOOKUP($C90,Opérations[],7,0))=INT(((BA$4-$D90)/VLOOKUP($C90,Opérations[],7,0))),$C90&lt;&gt;""),"S",""))),"")</f>
        <v/>
      </c>
      <c r="BB90" s="68" t="str">
        <f ca="1">IFERROR(IF(AND(OR(WEEKDAY(BA$4,2)&gt;5,BA$4=Congés),OR(BA90="x",BA90="S")),BA90,IF(BB$4=$D90,"x",IF(AND(((BB$4-$D90)/VLOOKUP($C90,Opérations[],7,0))=INT(((BB$4-$D90)/VLOOKUP($C90,Opérations[],7,0))),$C90&lt;&gt;""),"S",""))),"")</f>
        <v/>
      </c>
      <c r="BC90" s="68" t="str">
        <f ca="1">IFERROR(IF(AND(OR(WEEKDAY(BB$4,2)&gt;5,BB$4=Congés),OR(BB90="x",BB90="S")),BB90,IF(BC$4=$D90,"x",IF(AND(((BC$4-$D90)/VLOOKUP($C90,Opérations[],7,0))=INT(((BC$4-$D90)/VLOOKUP($C90,Opérations[],7,0))),$C90&lt;&gt;""),"S",""))),"")</f>
        <v/>
      </c>
      <c r="BD90" s="68" t="str">
        <f ca="1">IFERROR(IF(AND(OR(WEEKDAY(BC$4,2)&gt;5,BC$4=Congés),OR(BC90="x",BC90="S")),BC90,IF(BD$4=$D90,"x",IF(AND(((BD$4-$D90)/VLOOKUP($C90,Opérations[],7,0))=INT(((BD$4-$D90)/VLOOKUP($C90,Opérations[],7,0))),$C90&lt;&gt;""),"S",""))),"")</f>
        <v/>
      </c>
    </row>
    <row r="91" spans="3:56" x14ac:dyDescent="0.25">
      <c r="C91" s="58" t="s">
        <v>67</v>
      </c>
      <c r="D91" s="33">
        <f>IF(ISBLANK(C91),"",VLOOKUP(C91,Opérations[],2,0))</f>
        <v>0</v>
      </c>
      <c r="F91" s="33"/>
      <c r="G91" s="68" t="str">
        <f ca="1">IFERROR(IF(AND(OR(WEEKDAY(F$4,2)&gt;5,F$4=Congés),OR(F91="x",F91="S")),F91,IF(G$4=$D91,"x",IF(AND(((G$4-$D91)/VLOOKUP($C91,Opérations[],7,0))=INT(((G$4-$D91)/VLOOKUP($C91,Opérations[],7,0))),$C91&lt;&gt;""),"S",""))),"")</f>
        <v/>
      </c>
      <c r="H91" s="68" t="str">
        <f ca="1">IFERROR(IF(AND(OR(WEEKDAY(G$4,2)&gt;5,G$4=Congés),OR(G91="x",G91="S")),G91,IF(H$4=$D91,"x",IF(AND(((H$4-$D91)/VLOOKUP($C91,Opérations[],7,0))=INT(((H$4-$D91)/VLOOKUP($C91,Opérations[],7,0))),$C91&lt;&gt;""),"S",""))),"")</f>
        <v/>
      </c>
      <c r="I91" s="68" t="str">
        <f ca="1">IFERROR(IF(AND(OR(WEEKDAY(H$4,2)&gt;5,H$4=Congés),OR(H91="x",H91="S")),H91,IF(I$4=$D91,"x",IF(AND(((I$4-$D91)/VLOOKUP($C91,Opérations[],7,0))=INT(((I$4-$D91)/VLOOKUP($C91,Opérations[],7,0))),$C91&lt;&gt;""),"S",""))),"")</f>
        <v/>
      </c>
      <c r="J91" s="68" t="str">
        <f ca="1">IFERROR(IF(AND(OR(WEEKDAY(I$4,2)&gt;5,I$4=Congés),OR(I91="x",I91="S")),I91,IF(J$4=$D91,"x",IF(AND(((J$4-$D91)/VLOOKUP($C91,Opérations[],7,0))=INT(((J$4-$D91)/VLOOKUP($C91,Opérations[],7,0))),$C91&lt;&gt;""),"S",""))),"")</f>
        <v/>
      </c>
      <c r="K91" s="68" t="str">
        <f ca="1">IFERROR(IF(AND(OR(WEEKDAY(J$4,2)&gt;5,J$4=Congés),OR(J91="x",J91="S")),J91,IF(K$4=$D91,"x",IF(AND(((K$4-$D91)/VLOOKUP($C91,Opérations[],7,0))=INT(((K$4-$D91)/VLOOKUP($C91,Opérations[],7,0))),$C91&lt;&gt;""),"S",""))),"")</f>
        <v/>
      </c>
      <c r="L91" s="68" t="str">
        <f ca="1">IFERROR(IF(AND(OR(WEEKDAY(K$4,2)&gt;5,K$4=Congés),OR(K91="x",K91="S")),K91,IF(L$4=$D91,"x",IF(AND(((L$4-$D91)/VLOOKUP($C91,Opérations[],7,0))=INT(((L$4-$D91)/VLOOKUP($C91,Opérations[],7,0))),$C91&lt;&gt;""),"S",""))),"")</f>
        <v/>
      </c>
      <c r="M91" s="68" t="str">
        <f ca="1">IFERROR(IF(AND(OR(WEEKDAY(L$4,2)&gt;5,L$4=Congés),OR(L91="x",L91="S")),L91,IF(M$4=$D91,"x",IF(AND(((M$4-$D91)/VLOOKUP($C91,Opérations[],7,0))=INT(((M$4-$D91)/VLOOKUP($C91,Opérations[],7,0))),$C91&lt;&gt;""),"S",""))),"")</f>
        <v/>
      </c>
      <c r="N91" s="68" t="str">
        <f ca="1">IFERROR(IF(AND(OR(WEEKDAY(M$4,2)&gt;5,M$4=Congés),OR(M91="x",M91="S")),M91,IF(N$4=$D91,"x",IF(AND(((N$4-$D91)/VLOOKUP($C91,Opérations[],7,0))=INT(((N$4-$D91)/VLOOKUP($C91,Opérations[],7,0))),$C91&lt;&gt;""),"S",""))),"")</f>
        <v/>
      </c>
      <c r="O91" s="68" t="str">
        <f ca="1">IFERROR(IF(AND(OR(WEEKDAY(N$4,2)&gt;5,N$4=Congés),OR(N91="x",N91="S")),N91,IF(O$4=$D91,"x",IF(AND(((O$4-$D91)/VLOOKUP($C91,Opérations[],7,0))=INT(((O$4-$D91)/VLOOKUP($C91,Opérations[],7,0))),$C91&lt;&gt;""),"S",""))),"")</f>
        <v/>
      </c>
      <c r="P91" s="68" t="str">
        <f ca="1">IFERROR(IF(AND(OR(WEEKDAY(O$4,2)&gt;5,O$4=Congés),OR(O91="x",O91="S")),O91,IF(P$4=$D91,"x",IF(AND(((P$4-$D91)/VLOOKUP($C91,Opérations[],7,0))=INT(((P$4-$D91)/VLOOKUP($C91,Opérations[],7,0))),$C91&lt;&gt;""),"S",""))),"")</f>
        <v/>
      </c>
      <c r="Q91" s="68" t="str">
        <f ca="1">IFERROR(IF(AND(OR(WEEKDAY(P$4,2)&gt;5,P$4=Congés),OR(P91="x",P91="S")),P91,IF(Q$4=$D91,"x",IF(AND(((Q$4-$D91)/VLOOKUP($C91,Opérations[],7,0))=INT(((Q$4-$D91)/VLOOKUP($C91,Opérations[],7,0))),$C91&lt;&gt;""),"S",""))),"")</f>
        <v/>
      </c>
      <c r="R91" s="68" t="str">
        <f ca="1">IFERROR(IF(AND(OR(WEEKDAY(Q$4,2)&gt;5,Q$4=Congés),OR(Q91="x",Q91="S")),Q91,IF(R$4=$D91,"x",IF(AND(((R$4-$D91)/VLOOKUP($C91,Opérations[],7,0))=INT(((R$4-$D91)/VLOOKUP($C91,Opérations[],7,0))),$C91&lt;&gt;""),"S",""))),"")</f>
        <v/>
      </c>
      <c r="S91" s="68" t="str">
        <f ca="1">IFERROR(IF(AND(OR(WEEKDAY(R$4,2)&gt;5,R$4=Congés),OR(R91="x",R91="S")),R91,IF(S$4=$D91,"x",IF(AND(((S$4-$D91)/VLOOKUP($C91,Opérations[],7,0))=INT(((S$4-$D91)/VLOOKUP($C91,Opérations[],7,0))),$C91&lt;&gt;""),"S",""))),"")</f>
        <v/>
      </c>
      <c r="T91" s="68" t="str">
        <f ca="1">IFERROR(IF(AND(OR(WEEKDAY(S$4,2)&gt;5,S$4=Congés),OR(S91="x",S91="S")),S91,IF(T$4=$D91,"x",IF(AND(((T$4-$D91)/VLOOKUP($C91,Opérations[],7,0))=INT(((T$4-$D91)/VLOOKUP($C91,Opérations[],7,0))),$C91&lt;&gt;""),"S",""))),"")</f>
        <v/>
      </c>
      <c r="U91" s="68" t="str">
        <f ca="1">IFERROR(IF(AND(OR(WEEKDAY(T$4,2)&gt;5,T$4=Congés),OR(T91="x",T91="S")),T91,IF(U$4=$D91,"x",IF(AND(((U$4-$D91)/VLOOKUP($C91,Opérations[],7,0))=INT(((U$4-$D91)/VLOOKUP($C91,Opérations[],7,0))),$C91&lt;&gt;""),"S",""))),"")</f>
        <v/>
      </c>
      <c r="V91" s="68" t="str">
        <f ca="1">IFERROR(IF(AND(OR(WEEKDAY(U$4,2)&gt;5,U$4=Congés),OR(U91="x",U91="S")),U91,IF(V$4=$D91,"x",IF(AND(((V$4-$D91)/VLOOKUP($C91,Opérations[],7,0))=INT(((V$4-$D91)/VLOOKUP($C91,Opérations[],7,0))),$C91&lt;&gt;""),"S",""))),"")</f>
        <v/>
      </c>
      <c r="W91" s="68" t="str">
        <f ca="1">IFERROR(IF(AND(OR(WEEKDAY(V$4,2)&gt;5,V$4=Congés),OR(V91="x",V91="S")),V91,IF(W$4=$D91,"x",IF(AND(((W$4-$D91)/VLOOKUP($C91,Opérations[],7,0))=INT(((W$4-$D91)/VLOOKUP($C91,Opérations[],7,0))),$C91&lt;&gt;""),"S",""))),"")</f>
        <v/>
      </c>
      <c r="X91" s="68" t="str">
        <f ca="1">IFERROR(IF(AND(OR(WEEKDAY(W$4,2)&gt;5,W$4=Congés),OR(W91="x",W91="S")),W91,IF(X$4=$D91,"x",IF(AND(((X$4-$D91)/VLOOKUP($C91,Opérations[],7,0))=INT(((X$4-$D91)/VLOOKUP($C91,Opérations[],7,0))),$C91&lt;&gt;""),"S",""))),"")</f>
        <v/>
      </c>
      <c r="Y91" s="68" t="str">
        <f ca="1">IFERROR(IF(AND(OR(WEEKDAY(X$4,2)&gt;5,X$4=Congés),OR(X91="x",X91="S")),X91,IF(Y$4=$D91,"x",IF(AND(((Y$4-$D91)/VLOOKUP($C91,Opérations[],7,0))=INT(((Y$4-$D91)/VLOOKUP($C91,Opérations[],7,0))),$C91&lt;&gt;""),"S",""))),"")</f>
        <v/>
      </c>
      <c r="Z91" s="68" t="str">
        <f ca="1">IFERROR(IF(AND(OR(WEEKDAY(Y$4,2)&gt;5,Y$4=Congés),OR(Y91="x",Y91="S")),Y91,IF(Z$4=$D91,"x",IF(AND(((Z$4-$D91)/VLOOKUP($C91,Opérations[],7,0))=INT(((Z$4-$D91)/VLOOKUP($C91,Opérations[],7,0))),$C91&lt;&gt;""),"S",""))),"")</f>
        <v/>
      </c>
      <c r="AA91" s="68" t="str">
        <f ca="1">IFERROR(IF(AND(OR(WEEKDAY(Z$4,2)&gt;5,Z$4=Congés),OR(Z91="x",Z91="S")),Z91,IF(AA$4=$D91,"x",IF(AND(((AA$4-$D91)/VLOOKUP($C91,Opérations[],7,0))=INT(((AA$4-$D91)/VLOOKUP($C91,Opérations[],7,0))),$C91&lt;&gt;""),"S",""))),"")</f>
        <v/>
      </c>
      <c r="AB91" s="68" t="str">
        <f ca="1">IFERROR(IF(AND(OR(WEEKDAY(AA$4,2)&gt;5,AA$4=Congés),OR(AA91="x",AA91="S")),AA91,IF(AB$4=$D91,"x",IF(AND(((AB$4-$D91)/VLOOKUP($C91,Opérations[],7,0))=INT(((AB$4-$D91)/VLOOKUP($C91,Opérations[],7,0))),$C91&lt;&gt;""),"S",""))),"")</f>
        <v/>
      </c>
      <c r="AC91" s="68" t="str">
        <f ca="1">IFERROR(IF(AND(OR(WEEKDAY(AB$4,2)&gt;5,AB$4=Congés),OR(AB91="x",AB91="S")),AB91,IF(AC$4=$D91,"x",IF(AND(((AC$4-$D91)/VLOOKUP($C91,Opérations[],7,0))=INT(((AC$4-$D91)/VLOOKUP($C91,Opérations[],7,0))),$C91&lt;&gt;""),"S",""))),"")</f>
        <v/>
      </c>
      <c r="AD91" s="68" t="str">
        <f ca="1">IFERROR(IF(AND(OR(WEEKDAY(AC$4,2)&gt;5,AC$4=Congés),OR(AC91="x",AC91="S")),AC91,IF(AD$4=$D91,"x",IF(AND(((AD$4-$D91)/VLOOKUP($C91,Opérations[],7,0))=INT(((AD$4-$D91)/VLOOKUP($C91,Opérations[],7,0))),$C91&lt;&gt;""),"S",""))),"")</f>
        <v/>
      </c>
      <c r="AE91" s="68" t="str">
        <f ca="1">IFERROR(IF(AND(OR(WEEKDAY(AD$4,2)&gt;5,AD$4=Congés),OR(AD91="x",AD91="S")),AD91,IF(AE$4=$D91,"x",IF(AND(((AE$4-$D91)/VLOOKUP($C91,Opérations[],7,0))=INT(((AE$4-$D91)/VLOOKUP($C91,Opérations[],7,0))),$C91&lt;&gt;""),"S",""))),"")</f>
        <v/>
      </c>
      <c r="AF91" s="68" t="str">
        <f ca="1">IFERROR(IF(AND(OR(WEEKDAY(AE$4,2)&gt;5,AE$4=Congés),OR(AE91="x",AE91="S")),AE91,IF(AF$4=$D91,"x",IF(AND(((AF$4-$D91)/VLOOKUP($C91,Opérations[],7,0))=INT(((AF$4-$D91)/VLOOKUP($C91,Opérations[],7,0))),$C91&lt;&gt;""),"S",""))),"")</f>
        <v/>
      </c>
      <c r="AG91" s="68" t="str">
        <f ca="1">IFERROR(IF(AND(OR(WEEKDAY(AF$4,2)&gt;5,AF$4=Congés),OR(AF91="x",AF91="S")),AF91,IF(AG$4=$D91,"x",IF(AND(((AG$4-$D91)/VLOOKUP($C91,Opérations[],7,0))=INT(((AG$4-$D91)/VLOOKUP($C91,Opérations[],7,0))),$C91&lt;&gt;""),"S",""))),"")</f>
        <v/>
      </c>
      <c r="AH91" s="68" t="str">
        <f ca="1">IFERROR(IF(AND(OR(WEEKDAY(AG$4,2)&gt;5,AG$4=Congés),OR(AG91="x",AG91="S")),AG91,IF(AH$4=$D91,"x",IF(AND(((AH$4-$D91)/VLOOKUP($C91,Opérations[],7,0))=INT(((AH$4-$D91)/VLOOKUP($C91,Opérations[],7,0))),$C91&lt;&gt;""),"S",""))),"")</f>
        <v/>
      </c>
      <c r="AI91" s="68" t="str">
        <f ca="1">IFERROR(IF(AND(OR(WEEKDAY(AH$4,2)&gt;5,AH$4=Congés),OR(AH91="x",AH91="S")),AH91,IF(AI$4=$D91,"x",IF(AND(((AI$4-$D91)/VLOOKUP($C91,Opérations[],7,0))=INT(((AI$4-$D91)/VLOOKUP($C91,Opérations[],7,0))),$C91&lt;&gt;""),"S",""))),"")</f>
        <v/>
      </c>
      <c r="AJ91" s="68" t="str">
        <f ca="1">IFERROR(IF(AND(OR(WEEKDAY(AI$4,2)&gt;5,AI$4=Congés),OR(AI91="x",AI91="S")),AI91,IF(AJ$4=$D91,"x",IF(AND(((AJ$4-$D91)/VLOOKUP($C91,Opérations[],7,0))=INT(((AJ$4-$D91)/VLOOKUP($C91,Opérations[],7,0))),$C91&lt;&gt;""),"S",""))),"")</f>
        <v/>
      </c>
      <c r="AK91" s="68" t="str">
        <f ca="1">IFERROR(IF(AND(OR(WEEKDAY(AJ$4,2)&gt;5,AJ$4=Congés),OR(AJ91="x",AJ91="S")),AJ91,IF(AK$4=$D91,"x",IF(AND(((AK$4-$D91)/VLOOKUP($C91,Opérations[],7,0))=INT(((AK$4-$D91)/VLOOKUP($C91,Opérations[],7,0))),$C91&lt;&gt;""),"S",""))),"")</f>
        <v/>
      </c>
      <c r="AL91" s="68" t="str">
        <f ca="1">IFERROR(IF(AND(OR(WEEKDAY(AK$4,2)&gt;5,AK$4=Congés),OR(AK91="x",AK91="S")),AK91,IF(AL$4=$D91,"x",IF(AND(((AL$4-$D91)/VLOOKUP($C91,Opérations[],7,0))=INT(((AL$4-$D91)/VLOOKUP($C91,Opérations[],7,0))),$C91&lt;&gt;""),"S",""))),"")</f>
        <v/>
      </c>
      <c r="AM91" s="68" t="str">
        <f ca="1">IFERROR(IF(AND(OR(WEEKDAY(AL$4,2)&gt;5,AL$4=Congés),OR(AL91="x",AL91="S")),AL91,IF(AM$4=$D91,"x",IF(AND(((AM$4-$D91)/VLOOKUP($C91,Opérations[],7,0))=INT(((AM$4-$D91)/VLOOKUP($C91,Opérations[],7,0))),$C91&lt;&gt;""),"S",""))),"")</f>
        <v/>
      </c>
      <c r="AN91" s="68" t="str">
        <f ca="1">IFERROR(IF(AND(OR(WEEKDAY(AM$4,2)&gt;5,AM$4=Congés),OR(AM91="x",AM91="S")),AM91,IF(AN$4=$D91,"x",IF(AND(((AN$4-$D91)/VLOOKUP($C91,Opérations[],7,0))=INT(((AN$4-$D91)/VLOOKUP($C91,Opérations[],7,0))),$C91&lt;&gt;""),"S",""))),"")</f>
        <v/>
      </c>
      <c r="AO91" s="68" t="str">
        <f ca="1">IFERROR(IF(AND(OR(WEEKDAY(AN$4,2)&gt;5,AN$4=Congés),OR(AN91="x",AN91="S")),AN91,IF(AO$4=$D91,"x",IF(AND(((AO$4-$D91)/VLOOKUP($C91,Opérations[],7,0))=INT(((AO$4-$D91)/VLOOKUP($C91,Opérations[],7,0))),$C91&lt;&gt;""),"S",""))),"")</f>
        <v/>
      </c>
      <c r="AP91" s="68" t="str">
        <f ca="1">IFERROR(IF(AND(OR(WEEKDAY(AO$4,2)&gt;5,AO$4=Congés),OR(AO91="x",AO91="S")),AO91,IF(AP$4=$D91,"x",IF(AND(((AP$4-$D91)/VLOOKUP($C91,Opérations[],7,0))=INT(((AP$4-$D91)/VLOOKUP($C91,Opérations[],7,0))),$C91&lt;&gt;""),"S",""))),"")</f>
        <v/>
      </c>
      <c r="AQ91" s="68" t="str">
        <f ca="1">IFERROR(IF(AND(OR(WEEKDAY(AP$4,2)&gt;5,AP$4=Congés),OR(AP91="x",AP91="S")),AP91,IF(AQ$4=$D91,"x",IF(AND(((AQ$4-$D91)/VLOOKUP($C91,Opérations[],7,0))=INT(((AQ$4-$D91)/VLOOKUP($C91,Opérations[],7,0))),$C91&lt;&gt;""),"S",""))),"")</f>
        <v/>
      </c>
      <c r="AR91" s="68" t="str">
        <f ca="1">IFERROR(IF(AND(OR(WEEKDAY(AQ$4,2)&gt;5,AQ$4=Congés),OR(AQ91="x",AQ91="S")),AQ91,IF(AR$4=$D91,"x",IF(AND(((AR$4-$D91)/VLOOKUP($C91,Opérations[],7,0))=INT(((AR$4-$D91)/VLOOKUP($C91,Opérations[],7,0))),$C91&lt;&gt;""),"S",""))),"")</f>
        <v/>
      </c>
      <c r="AS91" s="68" t="str">
        <f ca="1">IFERROR(IF(AND(OR(WEEKDAY(AR$4,2)&gt;5,AR$4=Congés),OR(AR91="x",AR91="S")),AR91,IF(AS$4=$D91,"x",IF(AND(((AS$4-$D91)/VLOOKUP($C91,Opérations[],7,0))=INT(((AS$4-$D91)/VLOOKUP($C91,Opérations[],7,0))),$C91&lt;&gt;""),"S",""))),"")</f>
        <v/>
      </c>
      <c r="AT91" s="68" t="str">
        <f ca="1">IFERROR(IF(AND(OR(WEEKDAY(AS$4,2)&gt;5,AS$4=Congés),OR(AS91="x",AS91="S")),AS91,IF(AT$4=$D91,"x",IF(AND(((AT$4-$D91)/VLOOKUP($C91,Opérations[],7,0))=INT(((AT$4-$D91)/VLOOKUP($C91,Opérations[],7,0))),$C91&lt;&gt;""),"S",""))),"")</f>
        <v/>
      </c>
      <c r="AU91" s="68" t="str">
        <f ca="1">IFERROR(IF(AND(OR(WEEKDAY(AT$4,2)&gt;5,AT$4=Congés),OR(AT91="x",AT91="S")),AT91,IF(AU$4=$D91,"x",IF(AND(((AU$4-$D91)/VLOOKUP($C91,Opérations[],7,0))=INT(((AU$4-$D91)/VLOOKUP($C91,Opérations[],7,0))),$C91&lt;&gt;""),"S",""))),"")</f>
        <v/>
      </c>
      <c r="AV91" s="68" t="str">
        <f ca="1">IFERROR(IF(AND(OR(WEEKDAY(AU$4,2)&gt;5,AU$4=Congés),OR(AU91="x",AU91="S")),AU91,IF(AV$4=$D91,"x",IF(AND(((AV$4-$D91)/VLOOKUP($C91,Opérations[],7,0))=INT(((AV$4-$D91)/VLOOKUP($C91,Opérations[],7,0))),$C91&lt;&gt;""),"S",""))),"")</f>
        <v/>
      </c>
      <c r="AW91" s="68" t="str">
        <f ca="1">IFERROR(IF(AND(OR(WEEKDAY(AV$4,2)&gt;5,AV$4=Congés),OR(AV91="x",AV91="S")),AV91,IF(AW$4=$D91,"x",IF(AND(((AW$4-$D91)/VLOOKUP($C91,Opérations[],7,0))=INT(((AW$4-$D91)/VLOOKUP($C91,Opérations[],7,0))),$C91&lt;&gt;""),"S",""))),"")</f>
        <v/>
      </c>
      <c r="AX91" s="68" t="str">
        <f ca="1">IFERROR(IF(AND(OR(WEEKDAY(AW$4,2)&gt;5,AW$4=Congés),OR(AW91="x",AW91="S")),AW91,IF(AX$4=$D91,"x",IF(AND(((AX$4-$D91)/VLOOKUP($C91,Opérations[],7,0))=INT(((AX$4-$D91)/VLOOKUP($C91,Opérations[],7,0))),$C91&lt;&gt;""),"S",""))),"")</f>
        <v/>
      </c>
      <c r="AY91" s="68" t="str">
        <f ca="1">IFERROR(IF(AND(OR(WEEKDAY(AX$4,2)&gt;5,AX$4=Congés),OR(AX91="x",AX91="S")),AX91,IF(AY$4=$D91,"x",IF(AND(((AY$4-$D91)/VLOOKUP($C91,Opérations[],7,0))=INT(((AY$4-$D91)/VLOOKUP($C91,Opérations[],7,0))),$C91&lt;&gt;""),"S",""))),"")</f>
        <v/>
      </c>
      <c r="AZ91" s="68" t="str">
        <f ca="1">IFERROR(IF(AND(OR(WEEKDAY(AY$4,2)&gt;5,AY$4=Congés),OR(AY91="x",AY91="S")),AY91,IF(AZ$4=$D91,"x",IF(AND(((AZ$4-$D91)/VLOOKUP($C91,Opérations[],7,0))=INT(((AZ$4-$D91)/VLOOKUP($C91,Opérations[],7,0))),$C91&lt;&gt;""),"S",""))),"")</f>
        <v/>
      </c>
      <c r="BA91" s="68" t="str">
        <f ca="1">IFERROR(IF(AND(OR(WEEKDAY(AZ$4,2)&gt;5,AZ$4=Congés),OR(AZ91="x",AZ91="S")),AZ91,IF(BA$4=$D91,"x",IF(AND(((BA$4-$D91)/VLOOKUP($C91,Opérations[],7,0))=INT(((BA$4-$D91)/VLOOKUP($C91,Opérations[],7,0))),$C91&lt;&gt;""),"S",""))),"")</f>
        <v/>
      </c>
      <c r="BB91" s="68" t="str">
        <f ca="1">IFERROR(IF(AND(OR(WEEKDAY(BA$4,2)&gt;5,BA$4=Congés),OR(BA91="x",BA91="S")),BA91,IF(BB$4=$D91,"x",IF(AND(((BB$4-$D91)/VLOOKUP($C91,Opérations[],7,0))=INT(((BB$4-$D91)/VLOOKUP($C91,Opérations[],7,0))),$C91&lt;&gt;""),"S",""))),"")</f>
        <v/>
      </c>
      <c r="BC91" s="68" t="str">
        <f ca="1">IFERROR(IF(AND(OR(WEEKDAY(BB$4,2)&gt;5,BB$4=Congés),OR(BB91="x",BB91="S")),BB91,IF(BC$4=$D91,"x",IF(AND(((BC$4-$D91)/VLOOKUP($C91,Opérations[],7,0))=INT(((BC$4-$D91)/VLOOKUP($C91,Opérations[],7,0))),$C91&lt;&gt;""),"S",""))),"")</f>
        <v/>
      </c>
      <c r="BD91" s="68" t="str">
        <f ca="1">IFERROR(IF(AND(OR(WEEKDAY(BC$4,2)&gt;5,BC$4=Congés),OR(BC91="x",BC91="S")),BC91,IF(BD$4=$D91,"x",IF(AND(((BD$4-$D91)/VLOOKUP($C91,Opérations[],7,0))=INT(((BD$4-$D91)/VLOOKUP($C91,Opérations[],7,0))),$C91&lt;&gt;""),"S",""))),"")</f>
        <v/>
      </c>
    </row>
    <row r="92" spans="3:56" x14ac:dyDescent="0.25">
      <c r="C92" s="27" t="s">
        <v>68</v>
      </c>
      <c r="D92" s="33">
        <f>IF(ISBLANK(C92),"",VLOOKUP(C92,Opérations[],2,0))</f>
        <v>0</v>
      </c>
      <c r="F92" s="33"/>
      <c r="G92" s="68" t="str">
        <f ca="1">IFERROR(IF(AND(OR(WEEKDAY(F$4,2)&gt;5,F$4=Congés),OR(F92="x",F92="S")),F92,IF(G$4=$D92,"x",IF(AND(((G$4-$D92)/VLOOKUP($C92,Opérations[],7,0))=INT(((G$4-$D92)/VLOOKUP($C92,Opérations[],7,0))),$C92&lt;&gt;""),"S",""))),"")</f>
        <v/>
      </c>
      <c r="H92" s="68" t="str">
        <f ca="1">IFERROR(IF(AND(OR(WEEKDAY(G$4,2)&gt;5,G$4=Congés),OR(G92="x",G92="S")),G92,IF(H$4=$D92,"x",IF(AND(((H$4-$D92)/VLOOKUP($C92,Opérations[],7,0))=INT(((H$4-$D92)/VLOOKUP($C92,Opérations[],7,0))),$C92&lt;&gt;""),"S",""))),"")</f>
        <v/>
      </c>
      <c r="I92" s="68" t="str">
        <f ca="1">IFERROR(IF(AND(OR(WEEKDAY(H$4,2)&gt;5,H$4=Congés),OR(H92="x",H92="S")),H92,IF(I$4=$D92,"x",IF(AND(((I$4-$D92)/VLOOKUP($C92,Opérations[],7,0))=INT(((I$4-$D92)/VLOOKUP($C92,Opérations[],7,0))),$C92&lt;&gt;""),"S",""))),"")</f>
        <v/>
      </c>
      <c r="J92" s="68" t="str">
        <f ca="1">IFERROR(IF(AND(OR(WEEKDAY(I$4,2)&gt;5,I$4=Congés),OR(I92="x",I92="S")),I92,IF(J$4=$D92,"x",IF(AND(((J$4-$D92)/VLOOKUP($C92,Opérations[],7,0))=INT(((J$4-$D92)/VLOOKUP($C92,Opérations[],7,0))),$C92&lt;&gt;""),"S",""))),"")</f>
        <v/>
      </c>
      <c r="K92" s="68" t="str">
        <f ca="1">IFERROR(IF(AND(OR(WEEKDAY(J$4,2)&gt;5,J$4=Congés),OR(J92="x",J92="S")),J92,IF(K$4=$D92,"x",IF(AND(((K$4-$D92)/VLOOKUP($C92,Opérations[],7,0))=INT(((K$4-$D92)/VLOOKUP($C92,Opérations[],7,0))),$C92&lt;&gt;""),"S",""))),"")</f>
        <v/>
      </c>
      <c r="L92" s="68" t="str">
        <f ca="1">IFERROR(IF(AND(OR(WEEKDAY(K$4,2)&gt;5,K$4=Congés),OR(K92="x",K92="S")),K92,IF(L$4=$D92,"x",IF(AND(((L$4-$D92)/VLOOKUP($C92,Opérations[],7,0))=INT(((L$4-$D92)/VLOOKUP($C92,Opérations[],7,0))),$C92&lt;&gt;""),"S",""))),"")</f>
        <v/>
      </c>
      <c r="M92" s="68" t="str">
        <f ca="1">IFERROR(IF(AND(OR(WEEKDAY(L$4,2)&gt;5,L$4=Congés),OR(L92="x",L92="S")),L92,IF(M$4=$D92,"x",IF(AND(((M$4-$D92)/VLOOKUP($C92,Opérations[],7,0))=INT(((M$4-$D92)/VLOOKUP($C92,Opérations[],7,0))),$C92&lt;&gt;""),"S",""))),"")</f>
        <v/>
      </c>
      <c r="N92" s="68" t="str">
        <f ca="1">IFERROR(IF(AND(OR(WEEKDAY(M$4,2)&gt;5,M$4=Congés),OR(M92="x",M92="S")),M92,IF(N$4=$D92,"x",IF(AND(((N$4-$D92)/VLOOKUP($C92,Opérations[],7,0))=INT(((N$4-$D92)/VLOOKUP($C92,Opérations[],7,0))),$C92&lt;&gt;""),"S",""))),"")</f>
        <v/>
      </c>
      <c r="O92" s="68" t="str">
        <f ca="1">IFERROR(IF(AND(OR(WEEKDAY(N$4,2)&gt;5,N$4=Congés),OR(N92="x",N92="S")),N92,IF(O$4=$D92,"x",IF(AND(((O$4-$D92)/VLOOKUP($C92,Opérations[],7,0))=INT(((O$4-$D92)/VLOOKUP($C92,Opérations[],7,0))),$C92&lt;&gt;""),"S",""))),"")</f>
        <v/>
      </c>
      <c r="P92" s="68" t="str">
        <f ca="1">IFERROR(IF(AND(OR(WEEKDAY(O$4,2)&gt;5,O$4=Congés),OR(O92="x",O92="S")),O92,IF(P$4=$D92,"x",IF(AND(((P$4-$D92)/VLOOKUP($C92,Opérations[],7,0))=INT(((P$4-$D92)/VLOOKUP($C92,Opérations[],7,0))),$C92&lt;&gt;""),"S",""))),"")</f>
        <v/>
      </c>
      <c r="Q92" s="68" t="str">
        <f ca="1">IFERROR(IF(AND(OR(WEEKDAY(P$4,2)&gt;5,P$4=Congés),OR(P92="x",P92="S")),P92,IF(Q$4=$D92,"x",IF(AND(((Q$4-$D92)/VLOOKUP($C92,Opérations[],7,0))=INT(((Q$4-$D92)/VLOOKUP($C92,Opérations[],7,0))),$C92&lt;&gt;""),"S",""))),"")</f>
        <v/>
      </c>
      <c r="R92" s="68" t="str">
        <f ca="1">IFERROR(IF(AND(OR(WEEKDAY(Q$4,2)&gt;5,Q$4=Congés),OR(Q92="x",Q92="S")),Q92,IF(R$4=$D92,"x",IF(AND(((R$4-$D92)/VLOOKUP($C92,Opérations[],7,0))=INT(((R$4-$D92)/VLOOKUP($C92,Opérations[],7,0))),$C92&lt;&gt;""),"S",""))),"")</f>
        <v/>
      </c>
      <c r="S92" s="68" t="str">
        <f ca="1">IFERROR(IF(AND(OR(WEEKDAY(R$4,2)&gt;5,R$4=Congés),OR(R92="x",R92="S")),R92,IF(S$4=$D92,"x",IF(AND(((S$4-$D92)/VLOOKUP($C92,Opérations[],7,0))=INT(((S$4-$D92)/VLOOKUP($C92,Opérations[],7,0))),$C92&lt;&gt;""),"S",""))),"")</f>
        <v/>
      </c>
      <c r="T92" s="68" t="str">
        <f ca="1">IFERROR(IF(AND(OR(WEEKDAY(S$4,2)&gt;5,S$4=Congés),OR(S92="x",S92="S")),S92,IF(T$4=$D92,"x",IF(AND(((T$4-$D92)/VLOOKUP($C92,Opérations[],7,0))=INT(((T$4-$D92)/VLOOKUP($C92,Opérations[],7,0))),$C92&lt;&gt;""),"S",""))),"")</f>
        <v/>
      </c>
      <c r="U92" s="68" t="str">
        <f ca="1">IFERROR(IF(AND(OR(WEEKDAY(T$4,2)&gt;5,T$4=Congés),OR(T92="x",T92="S")),T92,IF(U$4=$D92,"x",IF(AND(((U$4-$D92)/VLOOKUP($C92,Opérations[],7,0))=INT(((U$4-$D92)/VLOOKUP($C92,Opérations[],7,0))),$C92&lt;&gt;""),"S",""))),"")</f>
        <v/>
      </c>
      <c r="V92" s="68" t="str">
        <f ca="1">IFERROR(IF(AND(OR(WEEKDAY(U$4,2)&gt;5,U$4=Congés),OR(U92="x",U92="S")),U92,IF(V$4=$D92,"x",IF(AND(((V$4-$D92)/VLOOKUP($C92,Opérations[],7,0))=INT(((V$4-$D92)/VLOOKUP($C92,Opérations[],7,0))),$C92&lt;&gt;""),"S",""))),"")</f>
        <v/>
      </c>
      <c r="W92" s="68" t="str">
        <f ca="1">IFERROR(IF(AND(OR(WEEKDAY(V$4,2)&gt;5,V$4=Congés),OR(V92="x",V92="S")),V92,IF(W$4=$D92,"x",IF(AND(((W$4-$D92)/VLOOKUP($C92,Opérations[],7,0))=INT(((W$4-$D92)/VLOOKUP($C92,Opérations[],7,0))),$C92&lt;&gt;""),"S",""))),"")</f>
        <v/>
      </c>
      <c r="X92" s="68" t="str">
        <f ca="1">IFERROR(IF(AND(OR(WEEKDAY(W$4,2)&gt;5,W$4=Congés),OR(W92="x",W92="S")),W92,IF(X$4=$D92,"x",IF(AND(((X$4-$D92)/VLOOKUP($C92,Opérations[],7,0))=INT(((X$4-$D92)/VLOOKUP($C92,Opérations[],7,0))),$C92&lt;&gt;""),"S",""))),"")</f>
        <v/>
      </c>
      <c r="Y92" s="68" t="str">
        <f ca="1">IFERROR(IF(AND(OR(WEEKDAY(X$4,2)&gt;5,X$4=Congés),OR(X92="x",X92="S")),X92,IF(Y$4=$D92,"x",IF(AND(((Y$4-$D92)/VLOOKUP($C92,Opérations[],7,0))=INT(((Y$4-$D92)/VLOOKUP($C92,Opérations[],7,0))),$C92&lt;&gt;""),"S",""))),"")</f>
        <v/>
      </c>
      <c r="Z92" s="68" t="str">
        <f ca="1">IFERROR(IF(AND(OR(WEEKDAY(Y$4,2)&gt;5,Y$4=Congés),OR(Y92="x",Y92="S")),Y92,IF(Z$4=$D92,"x",IF(AND(((Z$4-$D92)/VLOOKUP($C92,Opérations[],7,0))=INT(((Z$4-$D92)/VLOOKUP($C92,Opérations[],7,0))),$C92&lt;&gt;""),"S",""))),"")</f>
        <v/>
      </c>
      <c r="AA92" s="68" t="str">
        <f ca="1">IFERROR(IF(AND(OR(WEEKDAY(Z$4,2)&gt;5,Z$4=Congés),OR(Z92="x",Z92="S")),Z92,IF(AA$4=$D92,"x",IF(AND(((AA$4-$D92)/VLOOKUP($C92,Opérations[],7,0))=INT(((AA$4-$D92)/VLOOKUP($C92,Opérations[],7,0))),$C92&lt;&gt;""),"S",""))),"")</f>
        <v/>
      </c>
      <c r="AB92" s="68" t="str">
        <f ca="1">IFERROR(IF(AND(OR(WEEKDAY(AA$4,2)&gt;5,AA$4=Congés),OR(AA92="x",AA92="S")),AA92,IF(AB$4=$D92,"x",IF(AND(((AB$4-$D92)/VLOOKUP($C92,Opérations[],7,0))=INT(((AB$4-$D92)/VLOOKUP($C92,Opérations[],7,0))),$C92&lt;&gt;""),"S",""))),"")</f>
        <v/>
      </c>
      <c r="AC92" s="68" t="str">
        <f ca="1">IFERROR(IF(AND(OR(WEEKDAY(AB$4,2)&gt;5,AB$4=Congés),OR(AB92="x",AB92="S")),AB92,IF(AC$4=$D92,"x",IF(AND(((AC$4-$D92)/VLOOKUP($C92,Opérations[],7,0))=INT(((AC$4-$D92)/VLOOKUP($C92,Opérations[],7,0))),$C92&lt;&gt;""),"S",""))),"")</f>
        <v/>
      </c>
      <c r="AD92" s="68" t="str">
        <f ca="1">IFERROR(IF(AND(OR(WEEKDAY(AC$4,2)&gt;5,AC$4=Congés),OR(AC92="x",AC92="S")),AC92,IF(AD$4=$D92,"x",IF(AND(((AD$4-$D92)/VLOOKUP($C92,Opérations[],7,0))=INT(((AD$4-$D92)/VLOOKUP($C92,Opérations[],7,0))),$C92&lt;&gt;""),"S",""))),"")</f>
        <v/>
      </c>
      <c r="AE92" s="68" t="str">
        <f ca="1">IFERROR(IF(AND(OR(WEEKDAY(AD$4,2)&gt;5,AD$4=Congés),OR(AD92="x",AD92="S")),AD92,IF(AE$4=$D92,"x",IF(AND(((AE$4-$D92)/VLOOKUP($C92,Opérations[],7,0))=INT(((AE$4-$D92)/VLOOKUP($C92,Opérations[],7,0))),$C92&lt;&gt;""),"S",""))),"")</f>
        <v/>
      </c>
      <c r="AF92" s="68" t="str">
        <f ca="1">IFERROR(IF(AND(OR(WEEKDAY(AE$4,2)&gt;5,AE$4=Congés),OR(AE92="x",AE92="S")),AE92,IF(AF$4=$D92,"x",IF(AND(((AF$4-$D92)/VLOOKUP($C92,Opérations[],7,0))=INT(((AF$4-$D92)/VLOOKUP($C92,Opérations[],7,0))),$C92&lt;&gt;""),"S",""))),"")</f>
        <v/>
      </c>
      <c r="AG92" s="68" t="str">
        <f ca="1">IFERROR(IF(AND(OR(WEEKDAY(AF$4,2)&gt;5,AF$4=Congés),OR(AF92="x",AF92="S")),AF92,IF(AG$4=$D92,"x",IF(AND(((AG$4-$D92)/VLOOKUP($C92,Opérations[],7,0))=INT(((AG$4-$D92)/VLOOKUP($C92,Opérations[],7,0))),$C92&lt;&gt;""),"S",""))),"")</f>
        <v/>
      </c>
      <c r="AH92" s="68" t="str">
        <f ca="1">IFERROR(IF(AND(OR(WEEKDAY(AG$4,2)&gt;5,AG$4=Congés),OR(AG92="x",AG92="S")),AG92,IF(AH$4=$D92,"x",IF(AND(((AH$4-$D92)/VLOOKUP($C92,Opérations[],7,0))=INT(((AH$4-$D92)/VLOOKUP($C92,Opérations[],7,0))),$C92&lt;&gt;""),"S",""))),"")</f>
        <v/>
      </c>
      <c r="AI92" s="68" t="str">
        <f ca="1">IFERROR(IF(AND(OR(WEEKDAY(AH$4,2)&gt;5,AH$4=Congés),OR(AH92="x",AH92="S")),AH92,IF(AI$4=$D92,"x",IF(AND(((AI$4-$D92)/VLOOKUP($C92,Opérations[],7,0))=INT(((AI$4-$D92)/VLOOKUP($C92,Opérations[],7,0))),$C92&lt;&gt;""),"S",""))),"")</f>
        <v/>
      </c>
      <c r="AJ92" s="68" t="str">
        <f ca="1">IFERROR(IF(AND(OR(WEEKDAY(AI$4,2)&gt;5,AI$4=Congés),OR(AI92="x",AI92="S")),AI92,IF(AJ$4=$D92,"x",IF(AND(((AJ$4-$D92)/VLOOKUP($C92,Opérations[],7,0))=INT(((AJ$4-$D92)/VLOOKUP($C92,Opérations[],7,0))),$C92&lt;&gt;""),"S",""))),"")</f>
        <v/>
      </c>
      <c r="AK92" s="68" t="str">
        <f ca="1">IFERROR(IF(AND(OR(WEEKDAY(AJ$4,2)&gt;5,AJ$4=Congés),OR(AJ92="x",AJ92="S")),AJ92,IF(AK$4=$D92,"x",IF(AND(((AK$4-$D92)/VLOOKUP($C92,Opérations[],7,0))=INT(((AK$4-$D92)/VLOOKUP($C92,Opérations[],7,0))),$C92&lt;&gt;""),"S",""))),"")</f>
        <v/>
      </c>
      <c r="AL92" s="68" t="str">
        <f ca="1">IFERROR(IF(AND(OR(WEEKDAY(AK$4,2)&gt;5,AK$4=Congés),OR(AK92="x",AK92="S")),AK92,IF(AL$4=$D92,"x",IF(AND(((AL$4-$D92)/VLOOKUP($C92,Opérations[],7,0))=INT(((AL$4-$D92)/VLOOKUP($C92,Opérations[],7,0))),$C92&lt;&gt;""),"S",""))),"")</f>
        <v/>
      </c>
      <c r="AM92" s="68" t="str">
        <f ca="1">IFERROR(IF(AND(OR(WEEKDAY(AL$4,2)&gt;5,AL$4=Congés),OR(AL92="x",AL92="S")),AL92,IF(AM$4=$D92,"x",IF(AND(((AM$4-$D92)/VLOOKUP($C92,Opérations[],7,0))=INT(((AM$4-$D92)/VLOOKUP($C92,Opérations[],7,0))),$C92&lt;&gt;""),"S",""))),"")</f>
        <v/>
      </c>
      <c r="AN92" s="68" t="str">
        <f ca="1">IFERROR(IF(AND(OR(WEEKDAY(AM$4,2)&gt;5,AM$4=Congés),OR(AM92="x",AM92="S")),AM92,IF(AN$4=$D92,"x",IF(AND(((AN$4-$D92)/VLOOKUP($C92,Opérations[],7,0))=INT(((AN$4-$D92)/VLOOKUP($C92,Opérations[],7,0))),$C92&lt;&gt;""),"S",""))),"")</f>
        <v/>
      </c>
      <c r="AO92" s="68" t="str">
        <f ca="1">IFERROR(IF(AND(OR(WEEKDAY(AN$4,2)&gt;5,AN$4=Congés),OR(AN92="x",AN92="S")),AN92,IF(AO$4=$D92,"x",IF(AND(((AO$4-$D92)/VLOOKUP($C92,Opérations[],7,0))=INT(((AO$4-$D92)/VLOOKUP($C92,Opérations[],7,0))),$C92&lt;&gt;""),"S",""))),"")</f>
        <v/>
      </c>
      <c r="AP92" s="68" t="str">
        <f ca="1">IFERROR(IF(AND(OR(WEEKDAY(AO$4,2)&gt;5,AO$4=Congés),OR(AO92="x",AO92="S")),AO92,IF(AP$4=$D92,"x",IF(AND(((AP$4-$D92)/VLOOKUP($C92,Opérations[],7,0))=INT(((AP$4-$D92)/VLOOKUP($C92,Opérations[],7,0))),$C92&lt;&gt;""),"S",""))),"")</f>
        <v/>
      </c>
      <c r="AQ92" s="68" t="str">
        <f ca="1">IFERROR(IF(AND(OR(WEEKDAY(AP$4,2)&gt;5,AP$4=Congés),OR(AP92="x",AP92="S")),AP92,IF(AQ$4=$D92,"x",IF(AND(((AQ$4-$D92)/VLOOKUP($C92,Opérations[],7,0))=INT(((AQ$4-$D92)/VLOOKUP($C92,Opérations[],7,0))),$C92&lt;&gt;""),"S",""))),"")</f>
        <v/>
      </c>
      <c r="AR92" s="68" t="str">
        <f ca="1">IFERROR(IF(AND(OR(WEEKDAY(AQ$4,2)&gt;5,AQ$4=Congés),OR(AQ92="x",AQ92="S")),AQ92,IF(AR$4=$D92,"x",IF(AND(((AR$4-$D92)/VLOOKUP($C92,Opérations[],7,0))=INT(((AR$4-$D92)/VLOOKUP($C92,Opérations[],7,0))),$C92&lt;&gt;""),"S",""))),"")</f>
        <v/>
      </c>
      <c r="AS92" s="68" t="str">
        <f ca="1">IFERROR(IF(AND(OR(WEEKDAY(AR$4,2)&gt;5,AR$4=Congés),OR(AR92="x",AR92="S")),AR92,IF(AS$4=$D92,"x",IF(AND(((AS$4-$D92)/VLOOKUP($C92,Opérations[],7,0))=INT(((AS$4-$D92)/VLOOKUP($C92,Opérations[],7,0))),$C92&lt;&gt;""),"S",""))),"")</f>
        <v/>
      </c>
      <c r="AT92" s="68" t="str">
        <f ca="1">IFERROR(IF(AND(OR(WEEKDAY(AS$4,2)&gt;5,AS$4=Congés),OR(AS92="x",AS92="S")),AS92,IF(AT$4=$D92,"x",IF(AND(((AT$4-$D92)/VLOOKUP($C92,Opérations[],7,0))=INT(((AT$4-$D92)/VLOOKUP($C92,Opérations[],7,0))),$C92&lt;&gt;""),"S",""))),"")</f>
        <v/>
      </c>
      <c r="AU92" s="68" t="str">
        <f ca="1">IFERROR(IF(AND(OR(WEEKDAY(AT$4,2)&gt;5,AT$4=Congés),OR(AT92="x",AT92="S")),AT92,IF(AU$4=$D92,"x",IF(AND(((AU$4-$D92)/VLOOKUP($C92,Opérations[],7,0))=INT(((AU$4-$D92)/VLOOKUP($C92,Opérations[],7,0))),$C92&lt;&gt;""),"S",""))),"")</f>
        <v/>
      </c>
      <c r="AV92" s="68" t="str">
        <f ca="1">IFERROR(IF(AND(OR(WEEKDAY(AU$4,2)&gt;5,AU$4=Congés),OR(AU92="x",AU92="S")),AU92,IF(AV$4=$D92,"x",IF(AND(((AV$4-$D92)/VLOOKUP($C92,Opérations[],7,0))=INT(((AV$4-$D92)/VLOOKUP($C92,Opérations[],7,0))),$C92&lt;&gt;""),"S",""))),"")</f>
        <v/>
      </c>
      <c r="AW92" s="68" t="str">
        <f ca="1">IFERROR(IF(AND(OR(WEEKDAY(AV$4,2)&gt;5,AV$4=Congés),OR(AV92="x",AV92="S")),AV92,IF(AW$4=$D92,"x",IF(AND(((AW$4-$D92)/VLOOKUP($C92,Opérations[],7,0))=INT(((AW$4-$D92)/VLOOKUP($C92,Opérations[],7,0))),$C92&lt;&gt;""),"S",""))),"")</f>
        <v/>
      </c>
      <c r="AX92" s="68" t="str">
        <f ca="1">IFERROR(IF(AND(OR(WEEKDAY(AW$4,2)&gt;5,AW$4=Congés),OR(AW92="x",AW92="S")),AW92,IF(AX$4=$D92,"x",IF(AND(((AX$4-$D92)/VLOOKUP($C92,Opérations[],7,0))=INT(((AX$4-$D92)/VLOOKUP($C92,Opérations[],7,0))),$C92&lt;&gt;""),"S",""))),"")</f>
        <v/>
      </c>
      <c r="AY92" s="68" t="str">
        <f ca="1">IFERROR(IF(AND(OR(WEEKDAY(AX$4,2)&gt;5,AX$4=Congés),OR(AX92="x",AX92="S")),AX92,IF(AY$4=$D92,"x",IF(AND(((AY$4-$D92)/VLOOKUP($C92,Opérations[],7,0))=INT(((AY$4-$D92)/VLOOKUP($C92,Opérations[],7,0))),$C92&lt;&gt;""),"S",""))),"")</f>
        <v/>
      </c>
      <c r="AZ92" s="68" t="str">
        <f ca="1">IFERROR(IF(AND(OR(WEEKDAY(AY$4,2)&gt;5,AY$4=Congés),OR(AY92="x",AY92="S")),AY92,IF(AZ$4=$D92,"x",IF(AND(((AZ$4-$D92)/VLOOKUP($C92,Opérations[],7,0))=INT(((AZ$4-$D92)/VLOOKUP($C92,Opérations[],7,0))),$C92&lt;&gt;""),"S",""))),"")</f>
        <v/>
      </c>
      <c r="BA92" s="68" t="str">
        <f ca="1">IFERROR(IF(AND(OR(WEEKDAY(AZ$4,2)&gt;5,AZ$4=Congés),OR(AZ92="x",AZ92="S")),AZ92,IF(BA$4=$D92,"x",IF(AND(((BA$4-$D92)/VLOOKUP($C92,Opérations[],7,0))=INT(((BA$4-$D92)/VLOOKUP($C92,Opérations[],7,0))),$C92&lt;&gt;""),"S",""))),"")</f>
        <v/>
      </c>
      <c r="BB92" s="68" t="str">
        <f ca="1">IFERROR(IF(AND(OR(WEEKDAY(BA$4,2)&gt;5,BA$4=Congés),OR(BA92="x",BA92="S")),BA92,IF(BB$4=$D92,"x",IF(AND(((BB$4-$D92)/VLOOKUP($C92,Opérations[],7,0))=INT(((BB$4-$D92)/VLOOKUP($C92,Opérations[],7,0))),$C92&lt;&gt;""),"S",""))),"")</f>
        <v/>
      </c>
      <c r="BC92" s="68" t="str">
        <f ca="1">IFERROR(IF(AND(OR(WEEKDAY(BB$4,2)&gt;5,BB$4=Congés),OR(BB92="x",BB92="S")),BB92,IF(BC$4=$D92,"x",IF(AND(((BC$4-$D92)/VLOOKUP($C92,Opérations[],7,0))=INT(((BC$4-$D92)/VLOOKUP($C92,Opérations[],7,0))),$C92&lt;&gt;""),"S",""))),"")</f>
        <v/>
      </c>
      <c r="BD92" s="68" t="str">
        <f ca="1">IFERROR(IF(AND(OR(WEEKDAY(BC$4,2)&gt;5,BC$4=Congés),OR(BC92="x",BC92="S")),BC92,IF(BD$4=$D92,"x",IF(AND(((BD$4-$D92)/VLOOKUP($C92,Opérations[],7,0))=INT(((BD$4-$D92)/VLOOKUP($C92,Opérations[],7,0))),$C92&lt;&gt;""),"S",""))),"")</f>
        <v/>
      </c>
    </row>
    <row r="93" spans="3:56" x14ac:dyDescent="0.25">
      <c r="C93" s="58" t="s">
        <v>90</v>
      </c>
      <c r="D93" s="33">
        <f>IF(ISBLANK(C93),"",VLOOKUP(C93,Opérations[],2,0))</f>
        <v>0</v>
      </c>
      <c r="F93" s="33"/>
      <c r="G93" s="68" t="str">
        <f ca="1">IFERROR(IF(AND(OR(WEEKDAY(F$4,2)&gt;5,F$4=Congés),OR(F93="x",F93="S")),F93,IF(G$4=$D93,"x",IF(AND(((G$4-$D93)/VLOOKUP($C93,Opérations[],7,0))=INT(((G$4-$D93)/VLOOKUP($C93,Opérations[],7,0))),$C93&lt;&gt;""),"S",""))),"")</f>
        <v/>
      </c>
      <c r="H93" s="68" t="str">
        <f ca="1">IFERROR(IF(AND(OR(WEEKDAY(G$4,2)&gt;5,G$4=Congés),OR(G93="x",G93="S")),G93,IF(H$4=$D93,"x",IF(AND(((H$4-$D93)/VLOOKUP($C93,Opérations[],7,0))=INT(((H$4-$D93)/VLOOKUP($C93,Opérations[],7,0))),$C93&lt;&gt;""),"S",""))),"")</f>
        <v/>
      </c>
      <c r="I93" s="68" t="str">
        <f ca="1">IFERROR(IF(AND(OR(WEEKDAY(H$4,2)&gt;5,H$4=Congés),OR(H93="x",H93="S")),H93,IF(I$4=$D93,"x",IF(AND(((I$4-$D93)/VLOOKUP($C93,Opérations[],7,0))=INT(((I$4-$D93)/VLOOKUP($C93,Opérations[],7,0))),$C93&lt;&gt;""),"S",""))),"")</f>
        <v/>
      </c>
      <c r="J93" s="68" t="str">
        <f ca="1">IFERROR(IF(AND(OR(WEEKDAY(I$4,2)&gt;5,I$4=Congés),OR(I93="x",I93="S")),I93,IF(J$4=$D93,"x",IF(AND(((J$4-$D93)/VLOOKUP($C93,Opérations[],7,0))=INT(((J$4-$D93)/VLOOKUP($C93,Opérations[],7,0))),$C93&lt;&gt;""),"S",""))),"")</f>
        <v/>
      </c>
      <c r="K93" s="68" t="str">
        <f ca="1">IFERROR(IF(AND(OR(WEEKDAY(J$4,2)&gt;5,J$4=Congés),OR(J93="x",J93="S")),J93,IF(K$4=$D93,"x",IF(AND(((K$4-$D93)/VLOOKUP($C93,Opérations[],7,0))=INT(((K$4-$D93)/VLOOKUP($C93,Opérations[],7,0))),$C93&lt;&gt;""),"S",""))),"")</f>
        <v/>
      </c>
      <c r="L93" s="68" t="str">
        <f ca="1">IFERROR(IF(AND(OR(WEEKDAY(K$4,2)&gt;5,K$4=Congés),OR(K93="x",K93="S")),K93,IF(L$4=$D93,"x",IF(AND(((L$4-$D93)/VLOOKUP($C93,Opérations[],7,0))=INT(((L$4-$D93)/VLOOKUP($C93,Opérations[],7,0))),$C93&lt;&gt;""),"S",""))),"")</f>
        <v/>
      </c>
      <c r="M93" s="68" t="str">
        <f ca="1">IFERROR(IF(AND(OR(WEEKDAY(L$4,2)&gt;5,L$4=Congés),OR(L93="x",L93="S")),L93,IF(M$4=$D93,"x",IF(AND(((M$4-$D93)/VLOOKUP($C93,Opérations[],7,0))=INT(((M$4-$D93)/VLOOKUP($C93,Opérations[],7,0))),$C93&lt;&gt;""),"S",""))),"")</f>
        <v/>
      </c>
      <c r="N93" s="68" t="str">
        <f ca="1">IFERROR(IF(AND(OR(WEEKDAY(M$4,2)&gt;5,M$4=Congés),OR(M93="x",M93="S")),M93,IF(N$4=$D93,"x",IF(AND(((N$4-$D93)/VLOOKUP($C93,Opérations[],7,0))=INT(((N$4-$D93)/VLOOKUP($C93,Opérations[],7,0))),$C93&lt;&gt;""),"S",""))),"")</f>
        <v/>
      </c>
      <c r="O93" s="68" t="str">
        <f ca="1">IFERROR(IF(AND(OR(WEEKDAY(N$4,2)&gt;5,N$4=Congés),OR(N93="x",N93="S")),N93,IF(O$4=$D93,"x",IF(AND(((O$4-$D93)/VLOOKUP($C93,Opérations[],7,0))=INT(((O$4-$D93)/VLOOKUP($C93,Opérations[],7,0))),$C93&lt;&gt;""),"S",""))),"")</f>
        <v/>
      </c>
      <c r="P93" s="68" t="str">
        <f ca="1">IFERROR(IF(AND(OR(WEEKDAY(O$4,2)&gt;5,O$4=Congés),OR(O93="x",O93="S")),O93,IF(P$4=$D93,"x",IF(AND(((P$4-$D93)/VLOOKUP($C93,Opérations[],7,0))=INT(((P$4-$D93)/VLOOKUP($C93,Opérations[],7,0))),$C93&lt;&gt;""),"S",""))),"")</f>
        <v/>
      </c>
      <c r="Q93" s="68" t="str">
        <f ca="1">IFERROR(IF(AND(OR(WEEKDAY(P$4,2)&gt;5,P$4=Congés),OR(P93="x",P93="S")),P93,IF(Q$4=$D93,"x",IF(AND(((Q$4-$D93)/VLOOKUP($C93,Opérations[],7,0))=INT(((Q$4-$D93)/VLOOKUP($C93,Opérations[],7,0))),$C93&lt;&gt;""),"S",""))),"")</f>
        <v/>
      </c>
      <c r="R93" s="68" t="str">
        <f ca="1">IFERROR(IF(AND(OR(WEEKDAY(Q$4,2)&gt;5,Q$4=Congés),OR(Q93="x",Q93="S")),Q93,IF(R$4=$D93,"x",IF(AND(((R$4-$D93)/VLOOKUP($C93,Opérations[],7,0))=INT(((R$4-$D93)/VLOOKUP($C93,Opérations[],7,0))),$C93&lt;&gt;""),"S",""))),"")</f>
        <v/>
      </c>
      <c r="S93" s="68" t="str">
        <f ca="1">IFERROR(IF(AND(OR(WEEKDAY(R$4,2)&gt;5,R$4=Congés),OR(R93="x",R93="S")),R93,IF(S$4=$D93,"x",IF(AND(((S$4-$D93)/VLOOKUP($C93,Opérations[],7,0))=INT(((S$4-$D93)/VLOOKUP($C93,Opérations[],7,0))),$C93&lt;&gt;""),"S",""))),"")</f>
        <v/>
      </c>
      <c r="T93" s="68" t="str">
        <f ca="1">IFERROR(IF(AND(OR(WEEKDAY(S$4,2)&gt;5,S$4=Congés),OR(S93="x",S93="S")),S93,IF(T$4=$D93,"x",IF(AND(((T$4-$D93)/VLOOKUP($C93,Opérations[],7,0))=INT(((T$4-$D93)/VLOOKUP($C93,Opérations[],7,0))),$C93&lt;&gt;""),"S",""))),"")</f>
        <v/>
      </c>
      <c r="U93" s="68" t="str">
        <f ca="1">IFERROR(IF(AND(OR(WEEKDAY(T$4,2)&gt;5,T$4=Congés),OR(T93="x",T93="S")),T93,IF(U$4=$D93,"x",IF(AND(((U$4-$D93)/VLOOKUP($C93,Opérations[],7,0))=INT(((U$4-$D93)/VLOOKUP($C93,Opérations[],7,0))),$C93&lt;&gt;""),"S",""))),"")</f>
        <v/>
      </c>
      <c r="V93" s="68" t="str">
        <f ca="1">IFERROR(IF(AND(OR(WEEKDAY(U$4,2)&gt;5,U$4=Congés),OR(U93="x",U93="S")),U93,IF(V$4=$D93,"x",IF(AND(((V$4-$D93)/VLOOKUP($C93,Opérations[],7,0))=INT(((V$4-$D93)/VLOOKUP($C93,Opérations[],7,0))),$C93&lt;&gt;""),"S",""))),"")</f>
        <v/>
      </c>
      <c r="W93" s="68" t="str">
        <f ca="1">IFERROR(IF(AND(OR(WEEKDAY(V$4,2)&gt;5,V$4=Congés),OR(V93="x",V93="S")),V93,IF(W$4=$D93,"x",IF(AND(((W$4-$D93)/VLOOKUP($C93,Opérations[],7,0))=INT(((W$4-$D93)/VLOOKUP($C93,Opérations[],7,0))),$C93&lt;&gt;""),"S",""))),"")</f>
        <v/>
      </c>
      <c r="X93" s="68" t="str">
        <f ca="1">IFERROR(IF(AND(OR(WEEKDAY(W$4,2)&gt;5,W$4=Congés),OR(W93="x",W93="S")),W93,IF(X$4=$D93,"x",IF(AND(((X$4-$D93)/VLOOKUP($C93,Opérations[],7,0))=INT(((X$4-$D93)/VLOOKUP($C93,Opérations[],7,0))),$C93&lt;&gt;""),"S",""))),"")</f>
        <v/>
      </c>
      <c r="Y93" s="68" t="str">
        <f ca="1">IFERROR(IF(AND(OR(WEEKDAY(X$4,2)&gt;5,X$4=Congés),OR(X93="x",X93="S")),X93,IF(Y$4=$D93,"x",IF(AND(((Y$4-$D93)/VLOOKUP($C93,Opérations[],7,0))=INT(((Y$4-$D93)/VLOOKUP($C93,Opérations[],7,0))),$C93&lt;&gt;""),"S",""))),"")</f>
        <v/>
      </c>
      <c r="Z93" s="68" t="str">
        <f ca="1">IFERROR(IF(AND(OR(WEEKDAY(Y$4,2)&gt;5,Y$4=Congés),OR(Y93="x",Y93="S")),Y93,IF(Z$4=$D93,"x",IF(AND(((Z$4-$D93)/VLOOKUP($C93,Opérations[],7,0))=INT(((Z$4-$D93)/VLOOKUP($C93,Opérations[],7,0))),$C93&lt;&gt;""),"S",""))),"")</f>
        <v/>
      </c>
      <c r="AA93" s="68" t="str">
        <f ca="1">IFERROR(IF(AND(OR(WEEKDAY(Z$4,2)&gt;5,Z$4=Congés),OR(Z93="x",Z93="S")),Z93,IF(AA$4=$D93,"x",IF(AND(((AA$4-$D93)/VLOOKUP($C93,Opérations[],7,0))=INT(((AA$4-$D93)/VLOOKUP($C93,Opérations[],7,0))),$C93&lt;&gt;""),"S",""))),"")</f>
        <v/>
      </c>
      <c r="AB93" s="68" t="str">
        <f ca="1">IFERROR(IF(AND(OR(WEEKDAY(AA$4,2)&gt;5,AA$4=Congés),OR(AA93="x",AA93="S")),AA93,IF(AB$4=$D93,"x",IF(AND(((AB$4-$D93)/VLOOKUP($C93,Opérations[],7,0))=INT(((AB$4-$D93)/VLOOKUP($C93,Opérations[],7,0))),$C93&lt;&gt;""),"S",""))),"")</f>
        <v/>
      </c>
      <c r="AC93" s="68" t="str">
        <f ca="1">IFERROR(IF(AND(OR(WEEKDAY(AB$4,2)&gt;5,AB$4=Congés),OR(AB93="x",AB93="S")),AB93,IF(AC$4=$D93,"x",IF(AND(((AC$4-$D93)/VLOOKUP($C93,Opérations[],7,0))=INT(((AC$4-$D93)/VLOOKUP($C93,Opérations[],7,0))),$C93&lt;&gt;""),"S",""))),"")</f>
        <v/>
      </c>
      <c r="AD93" s="68" t="str">
        <f ca="1">IFERROR(IF(AND(OR(WEEKDAY(AC$4,2)&gt;5,AC$4=Congés),OR(AC93="x",AC93="S")),AC93,IF(AD$4=$D93,"x",IF(AND(((AD$4-$D93)/VLOOKUP($C93,Opérations[],7,0))=INT(((AD$4-$D93)/VLOOKUP($C93,Opérations[],7,0))),$C93&lt;&gt;""),"S",""))),"")</f>
        <v/>
      </c>
      <c r="AE93" s="68" t="str">
        <f ca="1">IFERROR(IF(AND(OR(WEEKDAY(AD$4,2)&gt;5,AD$4=Congés),OR(AD93="x",AD93="S")),AD93,IF(AE$4=$D93,"x",IF(AND(((AE$4-$D93)/VLOOKUP($C93,Opérations[],7,0))=INT(((AE$4-$D93)/VLOOKUP($C93,Opérations[],7,0))),$C93&lt;&gt;""),"S",""))),"")</f>
        <v/>
      </c>
      <c r="AF93" s="68" t="str">
        <f ca="1">IFERROR(IF(AND(OR(WEEKDAY(AE$4,2)&gt;5,AE$4=Congés),OR(AE93="x",AE93="S")),AE93,IF(AF$4=$D93,"x",IF(AND(((AF$4-$D93)/VLOOKUP($C93,Opérations[],7,0))=INT(((AF$4-$D93)/VLOOKUP($C93,Opérations[],7,0))),$C93&lt;&gt;""),"S",""))),"")</f>
        <v/>
      </c>
      <c r="AG93" s="68" t="str">
        <f ca="1">IFERROR(IF(AND(OR(WEEKDAY(AF$4,2)&gt;5,AF$4=Congés),OR(AF93="x",AF93="S")),AF93,IF(AG$4=$D93,"x",IF(AND(((AG$4-$D93)/VLOOKUP($C93,Opérations[],7,0))=INT(((AG$4-$D93)/VLOOKUP($C93,Opérations[],7,0))),$C93&lt;&gt;""),"S",""))),"")</f>
        <v/>
      </c>
      <c r="AH93" s="68" t="str">
        <f ca="1">IFERROR(IF(AND(OR(WEEKDAY(AG$4,2)&gt;5,AG$4=Congés),OR(AG93="x",AG93="S")),AG93,IF(AH$4=$D93,"x",IF(AND(((AH$4-$D93)/VLOOKUP($C93,Opérations[],7,0))=INT(((AH$4-$D93)/VLOOKUP($C93,Opérations[],7,0))),$C93&lt;&gt;""),"S",""))),"")</f>
        <v/>
      </c>
      <c r="AI93" s="68" t="str">
        <f ca="1">IFERROR(IF(AND(OR(WEEKDAY(AH$4,2)&gt;5,AH$4=Congés),OR(AH93="x",AH93="S")),AH93,IF(AI$4=$D93,"x",IF(AND(((AI$4-$D93)/VLOOKUP($C93,Opérations[],7,0))=INT(((AI$4-$D93)/VLOOKUP($C93,Opérations[],7,0))),$C93&lt;&gt;""),"S",""))),"")</f>
        <v/>
      </c>
      <c r="AJ93" s="68" t="str">
        <f ca="1">IFERROR(IF(AND(OR(WEEKDAY(AI$4,2)&gt;5,AI$4=Congés),OR(AI93="x",AI93="S")),AI93,IF(AJ$4=$D93,"x",IF(AND(((AJ$4-$D93)/VLOOKUP($C93,Opérations[],7,0))=INT(((AJ$4-$D93)/VLOOKUP($C93,Opérations[],7,0))),$C93&lt;&gt;""),"S",""))),"")</f>
        <v/>
      </c>
      <c r="AK93" s="68" t="str">
        <f ca="1">IFERROR(IF(AND(OR(WEEKDAY(AJ$4,2)&gt;5,AJ$4=Congés),OR(AJ93="x",AJ93="S")),AJ93,IF(AK$4=$D93,"x",IF(AND(((AK$4-$D93)/VLOOKUP($C93,Opérations[],7,0))=INT(((AK$4-$D93)/VLOOKUP($C93,Opérations[],7,0))),$C93&lt;&gt;""),"S",""))),"")</f>
        <v/>
      </c>
      <c r="AL93" s="68" t="str">
        <f ca="1">IFERROR(IF(AND(OR(WEEKDAY(AK$4,2)&gt;5,AK$4=Congés),OR(AK93="x",AK93="S")),AK93,IF(AL$4=$D93,"x",IF(AND(((AL$4-$D93)/VLOOKUP($C93,Opérations[],7,0))=INT(((AL$4-$D93)/VLOOKUP($C93,Opérations[],7,0))),$C93&lt;&gt;""),"S",""))),"")</f>
        <v/>
      </c>
      <c r="AM93" s="68" t="str">
        <f ca="1">IFERROR(IF(AND(OR(WEEKDAY(AL$4,2)&gt;5,AL$4=Congés),OR(AL93="x",AL93="S")),AL93,IF(AM$4=$D93,"x",IF(AND(((AM$4-$D93)/VLOOKUP($C93,Opérations[],7,0))=INT(((AM$4-$D93)/VLOOKUP($C93,Opérations[],7,0))),$C93&lt;&gt;""),"S",""))),"")</f>
        <v/>
      </c>
      <c r="AN93" s="68" t="str">
        <f ca="1">IFERROR(IF(AND(OR(WEEKDAY(AM$4,2)&gt;5,AM$4=Congés),OR(AM93="x",AM93="S")),AM93,IF(AN$4=$D93,"x",IF(AND(((AN$4-$D93)/VLOOKUP($C93,Opérations[],7,0))=INT(((AN$4-$D93)/VLOOKUP($C93,Opérations[],7,0))),$C93&lt;&gt;""),"S",""))),"")</f>
        <v/>
      </c>
      <c r="AO93" s="68" t="str">
        <f ca="1">IFERROR(IF(AND(OR(WEEKDAY(AN$4,2)&gt;5,AN$4=Congés),OR(AN93="x",AN93="S")),AN93,IF(AO$4=$D93,"x",IF(AND(((AO$4-$D93)/VLOOKUP($C93,Opérations[],7,0))=INT(((AO$4-$D93)/VLOOKUP($C93,Opérations[],7,0))),$C93&lt;&gt;""),"S",""))),"")</f>
        <v/>
      </c>
      <c r="AP93" s="68" t="str">
        <f ca="1">IFERROR(IF(AND(OR(WEEKDAY(AO$4,2)&gt;5,AO$4=Congés),OR(AO93="x",AO93="S")),AO93,IF(AP$4=$D93,"x",IF(AND(((AP$4-$D93)/VLOOKUP($C93,Opérations[],7,0))=INT(((AP$4-$D93)/VLOOKUP($C93,Opérations[],7,0))),$C93&lt;&gt;""),"S",""))),"")</f>
        <v/>
      </c>
      <c r="AQ93" s="68" t="str">
        <f ca="1">IFERROR(IF(AND(OR(WEEKDAY(AP$4,2)&gt;5,AP$4=Congés),OR(AP93="x",AP93="S")),AP93,IF(AQ$4=$D93,"x",IF(AND(((AQ$4-$D93)/VLOOKUP($C93,Opérations[],7,0))=INT(((AQ$4-$D93)/VLOOKUP($C93,Opérations[],7,0))),$C93&lt;&gt;""),"S",""))),"")</f>
        <v/>
      </c>
      <c r="AR93" s="68" t="str">
        <f ca="1">IFERROR(IF(AND(OR(WEEKDAY(AQ$4,2)&gt;5,AQ$4=Congés),OR(AQ93="x",AQ93="S")),AQ93,IF(AR$4=$D93,"x",IF(AND(((AR$4-$D93)/VLOOKUP($C93,Opérations[],7,0))=INT(((AR$4-$D93)/VLOOKUP($C93,Opérations[],7,0))),$C93&lt;&gt;""),"S",""))),"")</f>
        <v/>
      </c>
      <c r="AS93" s="68" t="str">
        <f ca="1">IFERROR(IF(AND(OR(WEEKDAY(AR$4,2)&gt;5,AR$4=Congés),OR(AR93="x",AR93="S")),AR93,IF(AS$4=$D93,"x",IF(AND(((AS$4-$D93)/VLOOKUP($C93,Opérations[],7,0))=INT(((AS$4-$D93)/VLOOKUP($C93,Opérations[],7,0))),$C93&lt;&gt;""),"S",""))),"")</f>
        <v/>
      </c>
      <c r="AT93" s="68" t="str">
        <f ca="1">IFERROR(IF(AND(OR(WEEKDAY(AS$4,2)&gt;5,AS$4=Congés),OR(AS93="x",AS93="S")),AS93,IF(AT$4=$D93,"x",IF(AND(((AT$4-$D93)/VLOOKUP($C93,Opérations[],7,0))=INT(((AT$4-$D93)/VLOOKUP($C93,Opérations[],7,0))),$C93&lt;&gt;""),"S",""))),"")</f>
        <v/>
      </c>
      <c r="AU93" s="68" t="str">
        <f ca="1">IFERROR(IF(AND(OR(WEEKDAY(AT$4,2)&gt;5,AT$4=Congés),OR(AT93="x",AT93="S")),AT93,IF(AU$4=$D93,"x",IF(AND(((AU$4-$D93)/VLOOKUP($C93,Opérations[],7,0))=INT(((AU$4-$D93)/VLOOKUP($C93,Opérations[],7,0))),$C93&lt;&gt;""),"S",""))),"")</f>
        <v/>
      </c>
      <c r="AV93" s="68" t="str">
        <f ca="1">IFERROR(IF(AND(OR(WEEKDAY(AU$4,2)&gt;5,AU$4=Congés),OR(AU93="x",AU93="S")),AU93,IF(AV$4=$D93,"x",IF(AND(((AV$4-$D93)/VLOOKUP($C93,Opérations[],7,0))=INT(((AV$4-$D93)/VLOOKUP($C93,Opérations[],7,0))),$C93&lt;&gt;""),"S",""))),"")</f>
        <v/>
      </c>
      <c r="AW93" s="68" t="str">
        <f ca="1">IFERROR(IF(AND(OR(WEEKDAY(AV$4,2)&gt;5,AV$4=Congés),OR(AV93="x",AV93="S")),AV93,IF(AW$4=$D93,"x",IF(AND(((AW$4-$D93)/VLOOKUP($C93,Opérations[],7,0))=INT(((AW$4-$D93)/VLOOKUP($C93,Opérations[],7,0))),$C93&lt;&gt;""),"S",""))),"")</f>
        <v/>
      </c>
      <c r="AX93" s="68" t="str">
        <f ca="1">IFERROR(IF(AND(OR(WEEKDAY(AW$4,2)&gt;5,AW$4=Congés),OR(AW93="x",AW93="S")),AW93,IF(AX$4=$D93,"x",IF(AND(((AX$4-$D93)/VLOOKUP($C93,Opérations[],7,0))=INT(((AX$4-$D93)/VLOOKUP($C93,Opérations[],7,0))),$C93&lt;&gt;""),"S",""))),"")</f>
        <v/>
      </c>
      <c r="AY93" s="68" t="str">
        <f ca="1">IFERROR(IF(AND(OR(WEEKDAY(AX$4,2)&gt;5,AX$4=Congés),OR(AX93="x",AX93="S")),AX93,IF(AY$4=$D93,"x",IF(AND(((AY$4-$D93)/VLOOKUP($C93,Opérations[],7,0))=INT(((AY$4-$D93)/VLOOKUP($C93,Opérations[],7,0))),$C93&lt;&gt;""),"S",""))),"")</f>
        <v/>
      </c>
      <c r="AZ93" s="68" t="str">
        <f ca="1">IFERROR(IF(AND(OR(WEEKDAY(AY$4,2)&gt;5,AY$4=Congés),OR(AY93="x",AY93="S")),AY93,IF(AZ$4=$D93,"x",IF(AND(((AZ$4-$D93)/VLOOKUP($C93,Opérations[],7,0))=INT(((AZ$4-$D93)/VLOOKUP($C93,Opérations[],7,0))),$C93&lt;&gt;""),"S",""))),"")</f>
        <v/>
      </c>
      <c r="BA93" s="68" t="str">
        <f ca="1">IFERROR(IF(AND(OR(WEEKDAY(AZ$4,2)&gt;5,AZ$4=Congés),OR(AZ93="x",AZ93="S")),AZ93,IF(BA$4=$D93,"x",IF(AND(((BA$4-$D93)/VLOOKUP($C93,Opérations[],7,0))=INT(((BA$4-$D93)/VLOOKUP($C93,Opérations[],7,0))),$C93&lt;&gt;""),"S",""))),"")</f>
        <v/>
      </c>
      <c r="BB93" s="68" t="str">
        <f ca="1">IFERROR(IF(AND(OR(WEEKDAY(BA$4,2)&gt;5,BA$4=Congés),OR(BA93="x",BA93="S")),BA93,IF(BB$4=$D93,"x",IF(AND(((BB$4-$D93)/VLOOKUP($C93,Opérations[],7,0))=INT(((BB$4-$D93)/VLOOKUP($C93,Opérations[],7,0))),$C93&lt;&gt;""),"S",""))),"")</f>
        <v/>
      </c>
      <c r="BC93" s="68" t="str">
        <f ca="1">IFERROR(IF(AND(OR(WEEKDAY(BB$4,2)&gt;5,BB$4=Congés),OR(BB93="x",BB93="S")),BB93,IF(BC$4=$D93,"x",IF(AND(((BC$4-$D93)/VLOOKUP($C93,Opérations[],7,0))=INT(((BC$4-$D93)/VLOOKUP($C93,Opérations[],7,0))),$C93&lt;&gt;""),"S",""))),"")</f>
        <v/>
      </c>
      <c r="BD93" s="68" t="str">
        <f ca="1">IFERROR(IF(AND(OR(WEEKDAY(BC$4,2)&gt;5,BC$4=Congés),OR(BC93="x",BC93="S")),BC93,IF(BD$4=$D93,"x",IF(AND(((BD$4-$D93)/VLOOKUP($C93,Opérations[],7,0))=INT(((BD$4-$D93)/VLOOKUP($C93,Opérations[],7,0))),$C93&lt;&gt;""),"S",""))),"")</f>
        <v/>
      </c>
    </row>
    <row r="94" spans="3:56" x14ac:dyDescent="0.25">
      <c r="C94" s="28" t="s">
        <v>91</v>
      </c>
      <c r="D94" s="33">
        <f>IF(ISBLANK(C94),"",VLOOKUP(C94,Opérations[],2,0))</f>
        <v>0</v>
      </c>
      <c r="F94" s="33"/>
      <c r="G94" s="68" t="str">
        <f ca="1">IFERROR(IF(AND(OR(WEEKDAY(F$4,2)&gt;5,F$4=Congés),OR(F94="x",F94="S")),F94,IF(G$4=$D94,"x",IF(AND(((G$4-$D94)/VLOOKUP($C94,Opérations[],7,0))=INT(((G$4-$D94)/VLOOKUP($C94,Opérations[],7,0))),$C94&lt;&gt;""),"S",""))),"")</f>
        <v/>
      </c>
      <c r="H94" s="68" t="str">
        <f ca="1">IFERROR(IF(AND(OR(WEEKDAY(G$4,2)&gt;5,G$4=Congés),OR(G94="x",G94="S")),G94,IF(H$4=$D94,"x",IF(AND(((H$4-$D94)/VLOOKUP($C94,Opérations[],7,0))=INT(((H$4-$D94)/VLOOKUP($C94,Opérations[],7,0))),$C94&lt;&gt;""),"S",""))),"")</f>
        <v/>
      </c>
      <c r="I94" s="68" t="str">
        <f ca="1">IFERROR(IF(AND(OR(WEEKDAY(H$4,2)&gt;5,H$4=Congés),OR(H94="x",H94="S")),H94,IF(I$4=$D94,"x",IF(AND(((I$4-$D94)/VLOOKUP($C94,Opérations[],7,0))=INT(((I$4-$D94)/VLOOKUP($C94,Opérations[],7,0))),$C94&lt;&gt;""),"S",""))),"")</f>
        <v/>
      </c>
      <c r="J94" s="68" t="str">
        <f ca="1">IFERROR(IF(AND(OR(WEEKDAY(I$4,2)&gt;5,I$4=Congés),OR(I94="x",I94="S")),I94,IF(J$4=$D94,"x",IF(AND(((J$4-$D94)/VLOOKUP($C94,Opérations[],7,0))=INT(((J$4-$D94)/VLOOKUP($C94,Opérations[],7,0))),$C94&lt;&gt;""),"S",""))),"")</f>
        <v/>
      </c>
      <c r="K94" s="68" t="str">
        <f ca="1">IFERROR(IF(AND(OR(WEEKDAY(J$4,2)&gt;5,J$4=Congés),OR(J94="x",J94="S")),J94,IF(K$4=$D94,"x",IF(AND(((K$4-$D94)/VLOOKUP($C94,Opérations[],7,0))=INT(((K$4-$D94)/VLOOKUP($C94,Opérations[],7,0))),$C94&lt;&gt;""),"S",""))),"")</f>
        <v/>
      </c>
      <c r="L94" s="68" t="str">
        <f ca="1">IFERROR(IF(AND(OR(WEEKDAY(K$4,2)&gt;5,K$4=Congés),OR(K94="x",K94="S")),K94,IF(L$4=$D94,"x",IF(AND(((L$4-$D94)/VLOOKUP($C94,Opérations[],7,0))=INT(((L$4-$D94)/VLOOKUP($C94,Opérations[],7,0))),$C94&lt;&gt;""),"S",""))),"")</f>
        <v/>
      </c>
      <c r="M94" s="68" t="str">
        <f ca="1">IFERROR(IF(AND(OR(WEEKDAY(L$4,2)&gt;5,L$4=Congés),OR(L94="x",L94="S")),L94,IF(M$4=$D94,"x",IF(AND(((M$4-$D94)/VLOOKUP($C94,Opérations[],7,0))=INT(((M$4-$D94)/VLOOKUP($C94,Opérations[],7,0))),$C94&lt;&gt;""),"S",""))),"")</f>
        <v/>
      </c>
      <c r="N94" s="68" t="str">
        <f ca="1">IFERROR(IF(AND(OR(WEEKDAY(M$4,2)&gt;5,M$4=Congés),OR(M94="x",M94="S")),M94,IF(N$4=$D94,"x",IF(AND(((N$4-$D94)/VLOOKUP($C94,Opérations[],7,0))=INT(((N$4-$D94)/VLOOKUP($C94,Opérations[],7,0))),$C94&lt;&gt;""),"S",""))),"")</f>
        <v/>
      </c>
      <c r="O94" s="68" t="str">
        <f ca="1">IFERROR(IF(AND(OR(WEEKDAY(N$4,2)&gt;5,N$4=Congés),OR(N94="x",N94="S")),N94,IF(O$4=$D94,"x",IF(AND(((O$4-$D94)/VLOOKUP($C94,Opérations[],7,0))=INT(((O$4-$D94)/VLOOKUP($C94,Opérations[],7,0))),$C94&lt;&gt;""),"S",""))),"")</f>
        <v/>
      </c>
      <c r="P94" s="68" t="str">
        <f ca="1">IFERROR(IF(AND(OR(WEEKDAY(O$4,2)&gt;5,O$4=Congés),OR(O94="x",O94="S")),O94,IF(P$4=$D94,"x",IF(AND(((P$4-$D94)/VLOOKUP($C94,Opérations[],7,0))=INT(((P$4-$D94)/VLOOKUP($C94,Opérations[],7,0))),$C94&lt;&gt;""),"S",""))),"")</f>
        <v/>
      </c>
      <c r="Q94" s="68" t="str">
        <f ca="1">IFERROR(IF(AND(OR(WEEKDAY(P$4,2)&gt;5,P$4=Congés),OR(P94="x",P94="S")),P94,IF(Q$4=$D94,"x",IF(AND(((Q$4-$D94)/VLOOKUP($C94,Opérations[],7,0))=INT(((Q$4-$D94)/VLOOKUP($C94,Opérations[],7,0))),$C94&lt;&gt;""),"S",""))),"")</f>
        <v/>
      </c>
      <c r="R94" s="68" t="str">
        <f ca="1">IFERROR(IF(AND(OR(WEEKDAY(Q$4,2)&gt;5,Q$4=Congés),OR(Q94="x",Q94="S")),Q94,IF(R$4=$D94,"x",IF(AND(((R$4-$D94)/VLOOKUP($C94,Opérations[],7,0))=INT(((R$4-$D94)/VLOOKUP($C94,Opérations[],7,0))),$C94&lt;&gt;""),"S",""))),"")</f>
        <v/>
      </c>
      <c r="S94" s="68" t="str">
        <f ca="1">IFERROR(IF(AND(OR(WEEKDAY(R$4,2)&gt;5,R$4=Congés),OR(R94="x",R94="S")),R94,IF(S$4=$D94,"x",IF(AND(((S$4-$D94)/VLOOKUP($C94,Opérations[],7,0))=INT(((S$4-$D94)/VLOOKUP($C94,Opérations[],7,0))),$C94&lt;&gt;""),"S",""))),"")</f>
        <v/>
      </c>
      <c r="T94" s="68" t="str">
        <f ca="1">IFERROR(IF(AND(OR(WEEKDAY(S$4,2)&gt;5,S$4=Congés),OR(S94="x",S94="S")),S94,IF(T$4=$D94,"x",IF(AND(((T$4-$D94)/VLOOKUP($C94,Opérations[],7,0))=INT(((T$4-$D94)/VLOOKUP($C94,Opérations[],7,0))),$C94&lt;&gt;""),"S",""))),"")</f>
        <v/>
      </c>
      <c r="U94" s="68" t="str">
        <f ca="1">IFERROR(IF(AND(OR(WEEKDAY(T$4,2)&gt;5,T$4=Congés),OR(T94="x",T94="S")),T94,IF(U$4=$D94,"x",IF(AND(((U$4-$D94)/VLOOKUP($C94,Opérations[],7,0))=INT(((U$4-$D94)/VLOOKUP($C94,Opérations[],7,0))),$C94&lt;&gt;""),"S",""))),"")</f>
        <v/>
      </c>
      <c r="V94" s="68" t="str">
        <f ca="1">IFERROR(IF(AND(OR(WEEKDAY(U$4,2)&gt;5,U$4=Congés),OR(U94="x",U94="S")),U94,IF(V$4=$D94,"x",IF(AND(((V$4-$D94)/VLOOKUP($C94,Opérations[],7,0))=INT(((V$4-$D94)/VLOOKUP($C94,Opérations[],7,0))),$C94&lt;&gt;""),"S",""))),"")</f>
        <v/>
      </c>
      <c r="W94" s="68" t="str">
        <f ca="1">IFERROR(IF(AND(OR(WEEKDAY(V$4,2)&gt;5,V$4=Congés),OR(V94="x",V94="S")),V94,IF(W$4=$D94,"x",IF(AND(((W$4-$D94)/VLOOKUP($C94,Opérations[],7,0))=INT(((W$4-$D94)/VLOOKUP($C94,Opérations[],7,0))),$C94&lt;&gt;""),"S",""))),"")</f>
        <v/>
      </c>
      <c r="X94" s="68" t="str">
        <f ca="1">IFERROR(IF(AND(OR(WEEKDAY(W$4,2)&gt;5,W$4=Congés),OR(W94="x",W94="S")),W94,IF(X$4=$D94,"x",IF(AND(((X$4-$D94)/VLOOKUP($C94,Opérations[],7,0))=INT(((X$4-$D94)/VLOOKUP($C94,Opérations[],7,0))),$C94&lt;&gt;""),"S",""))),"")</f>
        <v/>
      </c>
      <c r="Y94" s="68" t="str">
        <f ca="1">IFERROR(IF(AND(OR(WEEKDAY(X$4,2)&gt;5,X$4=Congés),OR(X94="x",X94="S")),X94,IF(Y$4=$D94,"x",IF(AND(((Y$4-$D94)/VLOOKUP($C94,Opérations[],7,0))=INT(((Y$4-$D94)/VLOOKUP($C94,Opérations[],7,0))),$C94&lt;&gt;""),"S",""))),"")</f>
        <v/>
      </c>
      <c r="Z94" s="68" t="str">
        <f ca="1">IFERROR(IF(AND(OR(WEEKDAY(Y$4,2)&gt;5,Y$4=Congés),OR(Y94="x",Y94="S")),Y94,IF(Z$4=$D94,"x",IF(AND(((Z$4-$D94)/VLOOKUP($C94,Opérations[],7,0))=INT(((Z$4-$D94)/VLOOKUP($C94,Opérations[],7,0))),$C94&lt;&gt;""),"S",""))),"")</f>
        <v/>
      </c>
      <c r="AA94" s="68" t="str">
        <f ca="1">IFERROR(IF(AND(OR(WEEKDAY(Z$4,2)&gt;5,Z$4=Congés),OR(Z94="x",Z94="S")),Z94,IF(AA$4=$D94,"x",IF(AND(((AA$4-$D94)/VLOOKUP($C94,Opérations[],7,0))=INT(((AA$4-$D94)/VLOOKUP($C94,Opérations[],7,0))),$C94&lt;&gt;""),"S",""))),"")</f>
        <v/>
      </c>
      <c r="AB94" s="68" t="str">
        <f ca="1">IFERROR(IF(AND(OR(WEEKDAY(AA$4,2)&gt;5,AA$4=Congés),OR(AA94="x",AA94="S")),AA94,IF(AB$4=$D94,"x",IF(AND(((AB$4-$D94)/VLOOKUP($C94,Opérations[],7,0))=INT(((AB$4-$D94)/VLOOKUP($C94,Opérations[],7,0))),$C94&lt;&gt;""),"S",""))),"")</f>
        <v/>
      </c>
      <c r="AC94" s="68" t="str">
        <f ca="1">IFERROR(IF(AND(OR(WEEKDAY(AB$4,2)&gt;5,AB$4=Congés),OR(AB94="x",AB94="S")),AB94,IF(AC$4=$D94,"x",IF(AND(((AC$4-$D94)/VLOOKUP($C94,Opérations[],7,0))=INT(((AC$4-$D94)/VLOOKUP($C94,Opérations[],7,0))),$C94&lt;&gt;""),"S",""))),"")</f>
        <v/>
      </c>
      <c r="AD94" s="68" t="str">
        <f ca="1">IFERROR(IF(AND(OR(WEEKDAY(AC$4,2)&gt;5,AC$4=Congés),OR(AC94="x",AC94="S")),AC94,IF(AD$4=$D94,"x",IF(AND(((AD$4-$D94)/VLOOKUP($C94,Opérations[],7,0))=INT(((AD$4-$D94)/VLOOKUP($C94,Opérations[],7,0))),$C94&lt;&gt;""),"S",""))),"")</f>
        <v/>
      </c>
      <c r="AE94" s="68" t="str">
        <f ca="1">IFERROR(IF(AND(OR(WEEKDAY(AD$4,2)&gt;5,AD$4=Congés),OR(AD94="x",AD94="S")),AD94,IF(AE$4=$D94,"x",IF(AND(((AE$4-$D94)/VLOOKUP($C94,Opérations[],7,0))=INT(((AE$4-$D94)/VLOOKUP($C94,Opérations[],7,0))),$C94&lt;&gt;""),"S",""))),"")</f>
        <v/>
      </c>
      <c r="AF94" s="68" t="str">
        <f ca="1">IFERROR(IF(AND(OR(WEEKDAY(AE$4,2)&gt;5,AE$4=Congés),OR(AE94="x",AE94="S")),AE94,IF(AF$4=$D94,"x",IF(AND(((AF$4-$D94)/VLOOKUP($C94,Opérations[],7,0))=INT(((AF$4-$D94)/VLOOKUP($C94,Opérations[],7,0))),$C94&lt;&gt;""),"S",""))),"")</f>
        <v/>
      </c>
      <c r="AG94" s="68" t="str">
        <f ca="1">IFERROR(IF(AND(OR(WEEKDAY(AF$4,2)&gt;5,AF$4=Congés),OR(AF94="x",AF94="S")),AF94,IF(AG$4=$D94,"x",IF(AND(((AG$4-$D94)/VLOOKUP($C94,Opérations[],7,0))=INT(((AG$4-$D94)/VLOOKUP($C94,Opérations[],7,0))),$C94&lt;&gt;""),"S",""))),"")</f>
        <v/>
      </c>
      <c r="AH94" s="68" t="str">
        <f ca="1">IFERROR(IF(AND(OR(WEEKDAY(AG$4,2)&gt;5,AG$4=Congés),OR(AG94="x",AG94="S")),AG94,IF(AH$4=$D94,"x",IF(AND(((AH$4-$D94)/VLOOKUP($C94,Opérations[],7,0))=INT(((AH$4-$D94)/VLOOKUP($C94,Opérations[],7,0))),$C94&lt;&gt;""),"S",""))),"")</f>
        <v/>
      </c>
      <c r="AI94" s="68" t="str">
        <f ca="1">IFERROR(IF(AND(OR(WEEKDAY(AH$4,2)&gt;5,AH$4=Congés),OR(AH94="x",AH94="S")),AH94,IF(AI$4=$D94,"x",IF(AND(((AI$4-$D94)/VLOOKUP($C94,Opérations[],7,0))=INT(((AI$4-$D94)/VLOOKUP($C94,Opérations[],7,0))),$C94&lt;&gt;""),"S",""))),"")</f>
        <v/>
      </c>
      <c r="AJ94" s="68" t="str">
        <f ca="1">IFERROR(IF(AND(OR(WEEKDAY(AI$4,2)&gt;5,AI$4=Congés),OR(AI94="x",AI94="S")),AI94,IF(AJ$4=$D94,"x",IF(AND(((AJ$4-$D94)/VLOOKUP($C94,Opérations[],7,0))=INT(((AJ$4-$D94)/VLOOKUP($C94,Opérations[],7,0))),$C94&lt;&gt;""),"S",""))),"")</f>
        <v/>
      </c>
      <c r="AK94" s="68" t="str">
        <f ca="1">IFERROR(IF(AND(OR(WEEKDAY(AJ$4,2)&gt;5,AJ$4=Congés),OR(AJ94="x",AJ94="S")),AJ94,IF(AK$4=$D94,"x",IF(AND(((AK$4-$D94)/VLOOKUP($C94,Opérations[],7,0))=INT(((AK$4-$D94)/VLOOKUP($C94,Opérations[],7,0))),$C94&lt;&gt;""),"S",""))),"")</f>
        <v/>
      </c>
      <c r="AL94" s="68" t="str">
        <f ca="1">IFERROR(IF(AND(OR(WEEKDAY(AK$4,2)&gt;5,AK$4=Congés),OR(AK94="x",AK94="S")),AK94,IF(AL$4=$D94,"x",IF(AND(((AL$4-$D94)/VLOOKUP($C94,Opérations[],7,0))=INT(((AL$4-$D94)/VLOOKUP($C94,Opérations[],7,0))),$C94&lt;&gt;""),"S",""))),"")</f>
        <v/>
      </c>
      <c r="AM94" s="68" t="str">
        <f ca="1">IFERROR(IF(AND(OR(WEEKDAY(AL$4,2)&gt;5,AL$4=Congés),OR(AL94="x",AL94="S")),AL94,IF(AM$4=$D94,"x",IF(AND(((AM$4-$D94)/VLOOKUP($C94,Opérations[],7,0))=INT(((AM$4-$D94)/VLOOKUP($C94,Opérations[],7,0))),$C94&lt;&gt;""),"S",""))),"")</f>
        <v/>
      </c>
      <c r="AN94" s="68" t="str">
        <f ca="1">IFERROR(IF(AND(OR(WEEKDAY(AM$4,2)&gt;5,AM$4=Congés),OR(AM94="x",AM94="S")),AM94,IF(AN$4=$D94,"x",IF(AND(((AN$4-$D94)/VLOOKUP($C94,Opérations[],7,0))=INT(((AN$4-$D94)/VLOOKUP($C94,Opérations[],7,0))),$C94&lt;&gt;""),"S",""))),"")</f>
        <v/>
      </c>
      <c r="AO94" s="68" t="str">
        <f ca="1">IFERROR(IF(AND(OR(WEEKDAY(AN$4,2)&gt;5,AN$4=Congés),OR(AN94="x",AN94="S")),AN94,IF(AO$4=$D94,"x",IF(AND(((AO$4-$D94)/VLOOKUP($C94,Opérations[],7,0))=INT(((AO$4-$D94)/VLOOKUP($C94,Opérations[],7,0))),$C94&lt;&gt;""),"S",""))),"")</f>
        <v/>
      </c>
      <c r="AP94" s="68" t="str">
        <f ca="1">IFERROR(IF(AND(OR(WEEKDAY(AO$4,2)&gt;5,AO$4=Congés),OR(AO94="x",AO94="S")),AO94,IF(AP$4=$D94,"x",IF(AND(((AP$4-$D94)/VLOOKUP($C94,Opérations[],7,0))=INT(((AP$4-$D94)/VLOOKUP($C94,Opérations[],7,0))),$C94&lt;&gt;""),"S",""))),"")</f>
        <v/>
      </c>
      <c r="AQ94" s="68" t="str">
        <f ca="1">IFERROR(IF(AND(OR(WEEKDAY(AP$4,2)&gt;5,AP$4=Congés),OR(AP94="x",AP94="S")),AP94,IF(AQ$4=$D94,"x",IF(AND(((AQ$4-$D94)/VLOOKUP($C94,Opérations[],7,0))=INT(((AQ$4-$D94)/VLOOKUP($C94,Opérations[],7,0))),$C94&lt;&gt;""),"S",""))),"")</f>
        <v/>
      </c>
      <c r="AR94" s="68" t="str">
        <f ca="1">IFERROR(IF(AND(OR(WEEKDAY(AQ$4,2)&gt;5,AQ$4=Congés),OR(AQ94="x",AQ94="S")),AQ94,IF(AR$4=$D94,"x",IF(AND(((AR$4-$D94)/VLOOKUP($C94,Opérations[],7,0))=INT(((AR$4-$D94)/VLOOKUP($C94,Opérations[],7,0))),$C94&lt;&gt;""),"S",""))),"")</f>
        <v/>
      </c>
      <c r="AS94" s="68" t="str">
        <f ca="1">IFERROR(IF(AND(OR(WEEKDAY(AR$4,2)&gt;5,AR$4=Congés),OR(AR94="x",AR94="S")),AR94,IF(AS$4=$D94,"x",IF(AND(((AS$4-$D94)/VLOOKUP($C94,Opérations[],7,0))=INT(((AS$4-$D94)/VLOOKUP($C94,Opérations[],7,0))),$C94&lt;&gt;""),"S",""))),"")</f>
        <v/>
      </c>
      <c r="AT94" s="68" t="str">
        <f ca="1">IFERROR(IF(AND(OR(WEEKDAY(AS$4,2)&gt;5,AS$4=Congés),OR(AS94="x",AS94="S")),AS94,IF(AT$4=$D94,"x",IF(AND(((AT$4-$D94)/VLOOKUP($C94,Opérations[],7,0))=INT(((AT$4-$D94)/VLOOKUP($C94,Opérations[],7,0))),$C94&lt;&gt;""),"S",""))),"")</f>
        <v/>
      </c>
      <c r="AU94" s="68" t="str">
        <f ca="1">IFERROR(IF(AND(OR(WEEKDAY(AT$4,2)&gt;5,AT$4=Congés),OR(AT94="x",AT94="S")),AT94,IF(AU$4=$D94,"x",IF(AND(((AU$4-$D94)/VLOOKUP($C94,Opérations[],7,0))=INT(((AU$4-$D94)/VLOOKUP($C94,Opérations[],7,0))),$C94&lt;&gt;""),"S",""))),"")</f>
        <v/>
      </c>
      <c r="AV94" s="68" t="str">
        <f ca="1">IFERROR(IF(AND(OR(WEEKDAY(AU$4,2)&gt;5,AU$4=Congés),OR(AU94="x",AU94="S")),AU94,IF(AV$4=$D94,"x",IF(AND(((AV$4-$D94)/VLOOKUP($C94,Opérations[],7,0))=INT(((AV$4-$D94)/VLOOKUP($C94,Opérations[],7,0))),$C94&lt;&gt;""),"S",""))),"")</f>
        <v/>
      </c>
      <c r="AW94" s="68" t="str">
        <f ca="1">IFERROR(IF(AND(OR(WEEKDAY(AV$4,2)&gt;5,AV$4=Congés),OR(AV94="x",AV94="S")),AV94,IF(AW$4=$D94,"x",IF(AND(((AW$4-$D94)/VLOOKUP($C94,Opérations[],7,0))=INT(((AW$4-$D94)/VLOOKUP($C94,Opérations[],7,0))),$C94&lt;&gt;""),"S",""))),"")</f>
        <v/>
      </c>
      <c r="AX94" s="68" t="str">
        <f ca="1">IFERROR(IF(AND(OR(WEEKDAY(AW$4,2)&gt;5,AW$4=Congés),OR(AW94="x",AW94="S")),AW94,IF(AX$4=$D94,"x",IF(AND(((AX$4-$D94)/VLOOKUP($C94,Opérations[],7,0))=INT(((AX$4-$D94)/VLOOKUP($C94,Opérations[],7,0))),$C94&lt;&gt;""),"S",""))),"")</f>
        <v/>
      </c>
      <c r="AY94" s="68" t="str">
        <f ca="1">IFERROR(IF(AND(OR(WEEKDAY(AX$4,2)&gt;5,AX$4=Congés),OR(AX94="x",AX94="S")),AX94,IF(AY$4=$D94,"x",IF(AND(((AY$4-$D94)/VLOOKUP($C94,Opérations[],7,0))=INT(((AY$4-$D94)/VLOOKUP($C94,Opérations[],7,0))),$C94&lt;&gt;""),"S",""))),"")</f>
        <v/>
      </c>
      <c r="AZ94" s="68" t="str">
        <f ca="1">IFERROR(IF(AND(OR(WEEKDAY(AY$4,2)&gt;5,AY$4=Congés),OR(AY94="x",AY94="S")),AY94,IF(AZ$4=$D94,"x",IF(AND(((AZ$4-$D94)/VLOOKUP($C94,Opérations[],7,0))=INT(((AZ$4-$D94)/VLOOKUP($C94,Opérations[],7,0))),$C94&lt;&gt;""),"S",""))),"")</f>
        <v/>
      </c>
      <c r="BA94" s="68" t="str">
        <f ca="1">IFERROR(IF(AND(OR(WEEKDAY(AZ$4,2)&gt;5,AZ$4=Congés),OR(AZ94="x",AZ94="S")),AZ94,IF(BA$4=$D94,"x",IF(AND(((BA$4-$D94)/VLOOKUP($C94,Opérations[],7,0))=INT(((BA$4-$D94)/VLOOKUP($C94,Opérations[],7,0))),$C94&lt;&gt;""),"S",""))),"")</f>
        <v/>
      </c>
      <c r="BB94" s="68" t="str">
        <f ca="1">IFERROR(IF(AND(OR(WEEKDAY(BA$4,2)&gt;5,BA$4=Congés),OR(BA94="x",BA94="S")),BA94,IF(BB$4=$D94,"x",IF(AND(((BB$4-$D94)/VLOOKUP($C94,Opérations[],7,0))=INT(((BB$4-$D94)/VLOOKUP($C94,Opérations[],7,0))),$C94&lt;&gt;""),"S",""))),"")</f>
        <v/>
      </c>
      <c r="BC94" s="68" t="str">
        <f ca="1">IFERROR(IF(AND(OR(WEEKDAY(BB$4,2)&gt;5,BB$4=Congés),OR(BB94="x",BB94="S")),BB94,IF(BC$4=$D94,"x",IF(AND(((BC$4-$D94)/VLOOKUP($C94,Opérations[],7,0))=INT(((BC$4-$D94)/VLOOKUP($C94,Opérations[],7,0))),$C94&lt;&gt;""),"S",""))),"")</f>
        <v/>
      </c>
      <c r="BD94" s="68" t="str">
        <f ca="1">IFERROR(IF(AND(OR(WEEKDAY(BC$4,2)&gt;5,BC$4=Congés),OR(BC94="x",BC94="S")),BC94,IF(BD$4=$D94,"x",IF(AND(((BD$4-$D94)/VLOOKUP($C94,Opérations[],7,0))=INT(((BD$4-$D94)/VLOOKUP($C94,Opérations[],7,0))),$C94&lt;&gt;""),"S",""))),"")</f>
        <v/>
      </c>
    </row>
    <row r="95" spans="3:56" x14ac:dyDescent="0.25">
      <c r="C95" s="58" t="s">
        <v>92</v>
      </c>
      <c r="D95" s="33">
        <f>IF(ISBLANK(C95),"",VLOOKUP(C95,Opérations[],2,0))</f>
        <v>0</v>
      </c>
      <c r="F95" s="33"/>
      <c r="G95" s="68" t="str">
        <f ca="1">IFERROR(IF(AND(OR(WEEKDAY(F$4,2)&gt;5,F$4=Congés),OR(F95="x",F95="S")),F95,IF(G$4=$D95,"x",IF(AND(((G$4-$D95)/VLOOKUP($C95,Opérations[],7,0))=INT(((G$4-$D95)/VLOOKUP($C95,Opérations[],7,0))),$C95&lt;&gt;""),"S",""))),"")</f>
        <v/>
      </c>
      <c r="H95" s="68" t="str">
        <f ca="1">IFERROR(IF(AND(OR(WEEKDAY(G$4,2)&gt;5,G$4=Congés),OR(G95="x",G95="S")),G95,IF(H$4=$D95,"x",IF(AND(((H$4-$D95)/VLOOKUP($C95,Opérations[],7,0))=INT(((H$4-$D95)/VLOOKUP($C95,Opérations[],7,0))),$C95&lt;&gt;""),"S",""))),"")</f>
        <v/>
      </c>
      <c r="I95" s="68" t="str">
        <f ca="1">IFERROR(IF(AND(OR(WEEKDAY(H$4,2)&gt;5,H$4=Congés),OR(H95="x",H95="S")),H95,IF(I$4=$D95,"x",IF(AND(((I$4-$D95)/VLOOKUP($C95,Opérations[],7,0))=INT(((I$4-$D95)/VLOOKUP($C95,Opérations[],7,0))),$C95&lt;&gt;""),"S",""))),"")</f>
        <v/>
      </c>
      <c r="J95" s="68" t="str">
        <f ca="1">IFERROR(IF(AND(OR(WEEKDAY(I$4,2)&gt;5,I$4=Congés),OR(I95="x",I95="S")),I95,IF(J$4=$D95,"x",IF(AND(((J$4-$D95)/VLOOKUP($C95,Opérations[],7,0))=INT(((J$4-$D95)/VLOOKUP($C95,Opérations[],7,0))),$C95&lt;&gt;""),"S",""))),"")</f>
        <v/>
      </c>
      <c r="K95" s="68" t="str">
        <f ca="1">IFERROR(IF(AND(OR(WEEKDAY(J$4,2)&gt;5,J$4=Congés),OR(J95="x",J95="S")),J95,IF(K$4=$D95,"x",IF(AND(((K$4-$D95)/VLOOKUP($C95,Opérations[],7,0))=INT(((K$4-$D95)/VLOOKUP($C95,Opérations[],7,0))),$C95&lt;&gt;""),"S",""))),"")</f>
        <v/>
      </c>
      <c r="L95" s="68" t="str">
        <f ca="1">IFERROR(IF(AND(OR(WEEKDAY(K$4,2)&gt;5,K$4=Congés),OR(K95="x",K95="S")),K95,IF(L$4=$D95,"x",IF(AND(((L$4-$D95)/VLOOKUP($C95,Opérations[],7,0))=INT(((L$4-$D95)/VLOOKUP($C95,Opérations[],7,0))),$C95&lt;&gt;""),"S",""))),"")</f>
        <v/>
      </c>
      <c r="M95" s="68" t="str">
        <f ca="1">IFERROR(IF(AND(OR(WEEKDAY(L$4,2)&gt;5,L$4=Congés),OR(L95="x",L95="S")),L95,IF(M$4=$D95,"x",IF(AND(((M$4-$D95)/VLOOKUP($C95,Opérations[],7,0))=INT(((M$4-$D95)/VLOOKUP($C95,Opérations[],7,0))),$C95&lt;&gt;""),"S",""))),"")</f>
        <v/>
      </c>
      <c r="N95" s="68" t="str">
        <f ca="1">IFERROR(IF(AND(OR(WEEKDAY(M$4,2)&gt;5,M$4=Congés),OR(M95="x",M95="S")),M95,IF(N$4=$D95,"x",IF(AND(((N$4-$D95)/VLOOKUP($C95,Opérations[],7,0))=INT(((N$4-$D95)/VLOOKUP($C95,Opérations[],7,0))),$C95&lt;&gt;""),"S",""))),"")</f>
        <v/>
      </c>
      <c r="O95" s="68" t="str">
        <f ca="1">IFERROR(IF(AND(OR(WEEKDAY(N$4,2)&gt;5,N$4=Congés),OR(N95="x",N95="S")),N95,IF(O$4=$D95,"x",IF(AND(((O$4-$D95)/VLOOKUP($C95,Opérations[],7,0))=INT(((O$4-$D95)/VLOOKUP($C95,Opérations[],7,0))),$C95&lt;&gt;""),"S",""))),"")</f>
        <v/>
      </c>
      <c r="P95" s="68" t="str">
        <f ca="1">IFERROR(IF(AND(OR(WEEKDAY(O$4,2)&gt;5,O$4=Congés),OR(O95="x",O95="S")),O95,IF(P$4=$D95,"x",IF(AND(((P$4-$D95)/VLOOKUP($C95,Opérations[],7,0))=INT(((P$4-$D95)/VLOOKUP($C95,Opérations[],7,0))),$C95&lt;&gt;""),"S",""))),"")</f>
        <v/>
      </c>
      <c r="Q95" s="68" t="str">
        <f ca="1">IFERROR(IF(AND(OR(WEEKDAY(P$4,2)&gt;5,P$4=Congés),OR(P95="x",P95="S")),P95,IF(Q$4=$D95,"x",IF(AND(((Q$4-$D95)/VLOOKUP($C95,Opérations[],7,0))=INT(((Q$4-$D95)/VLOOKUP($C95,Opérations[],7,0))),$C95&lt;&gt;""),"S",""))),"")</f>
        <v/>
      </c>
      <c r="R95" s="68" t="str">
        <f ca="1">IFERROR(IF(AND(OR(WEEKDAY(Q$4,2)&gt;5,Q$4=Congés),OR(Q95="x",Q95="S")),Q95,IF(R$4=$D95,"x",IF(AND(((R$4-$D95)/VLOOKUP($C95,Opérations[],7,0))=INT(((R$4-$D95)/VLOOKUP($C95,Opérations[],7,0))),$C95&lt;&gt;""),"S",""))),"")</f>
        <v/>
      </c>
      <c r="S95" s="68" t="str">
        <f ca="1">IFERROR(IF(AND(OR(WEEKDAY(R$4,2)&gt;5,R$4=Congés),OR(R95="x",R95="S")),R95,IF(S$4=$D95,"x",IF(AND(((S$4-$D95)/VLOOKUP($C95,Opérations[],7,0))=INT(((S$4-$D95)/VLOOKUP($C95,Opérations[],7,0))),$C95&lt;&gt;""),"S",""))),"")</f>
        <v/>
      </c>
      <c r="T95" s="68" t="str">
        <f ca="1">IFERROR(IF(AND(OR(WEEKDAY(S$4,2)&gt;5,S$4=Congés),OR(S95="x",S95="S")),S95,IF(T$4=$D95,"x",IF(AND(((T$4-$D95)/VLOOKUP($C95,Opérations[],7,0))=INT(((T$4-$D95)/VLOOKUP($C95,Opérations[],7,0))),$C95&lt;&gt;""),"S",""))),"")</f>
        <v/>
      </c>
      <c r="U95" s="68" t="str">
        <f ca="1">IFERROR(IF(AND(OR(WEEKDAY(T$4,2)&gt;5,T$4=Congés),OR(T95="x",T95="S")),T95,IF(U$4=$D95,"x",IF(AND(((U$4-$D95)/VLOOKUP($C95,Opérations[],7,0))=INT(((U$4-$D95)/VLOOKUP($C95,Opérations[],7,0))),$C95&lt;&gt;""),"S",""))),"")</f>
        <v/>
      </c>
      <c r="V95" s="68" t="str">
        <f ca="1">IFERROR(IF(AND(OR(WEEKDAY(U$4,2)&gt;5,U$4=Congés),OR(U95="x",U95="S")),U95,IF(V$4=$D95,"x",IF(AND(((V$4-$D95)/VLOOKUP($C95,Opérations[],7,0))=INT(((V$4-$D95)/VLOOKUP($C95,Opérations[],7,0))),$C95&lt;&gt;""),"S",""))),"")</f>
        <v/>
      </c>
      <c r="W95" s="68" t="str">
        <f ca="1">IFERROR(IF(AND(OR(WEEKDAY(V$4,2)&gt;5,V$4=Congés),OR(V95="x",V95="S")),V95,IF(W$4=$D95,"x",IF(AND(((W$4-$D95)/VLOOKUP($C95,Opérations[],7,0))=INT(((W$4-$D95)/VLOOKUP($C95,Opérations[],7,0))),$C95&lt;&gt;""),"S",""))),"")</f>
        <v/>
      </c>
      <c r="X95" s="68" t="str">
        <f ca="1">IFERROR(IF(AND(OR(WEEKDAY(W$4,2)&gt;5,W$4=Congés),OR(W95="x",W95="S")),W95,IF(X$4=$D95,"x",IF(AND(((X$4-$D95)/VLOOKUP($C95,Opérations[],7,0))=INT(((X$4-$D95)/VLOOKUP($C95,Opérations[],7,0))),$C95&lt;&gt;""),"S",""))),"")</f>
        <v/>
      </c>
      <c r="Y95" s="68" t="str">
        <f ca="1">IFERROR(IF(AND(OR(WEEKDAY(X$4,2)&gt;5,X$4=Congés),OR(X95="x",X95="S")),X95,IF(Y$4=$D95,"x",IF(AND(((Y$4-$D95)/VLOOKUP($C95,Opérations[],7,0))=INT(((Y$4-$D95)/VLOOKUP($C95,Opérations[],7,0))),$C95&lt;&gt;""),"S",""))),"")</f>
        <v/>
      </c>
      <c r="Z95" s="68" t="str">
        <f ca="1">IFERROR(IF(AND(OR(WEEKDAY(Y$4,2)&gt;5,Y$4=Congés),OR(Y95="x",Y95="S")),Y95,IF(Z$4=$D95,"x",IF(AND(((Z$4-$D95)/VLOOKUP($C95,Opérations[],7,0))=INT(((Z$4-$D95)/VLOOKUP($C95,Opérations[],7,0))),$C95&lt;&gt;""),"S",""))),"")</f>
        <v/>
      </c>
      <c r="AA95" s="68" t="str">
        <f ca="1">IFERROR(IF(AND(OR(WEEKDAY(Z$4,2)&gt;5,Z$4=Congés),OR(Z95="x",Z95="S")),Z95,IF(AA$4=$D95,"x",IF(AND(((AA$4-$D95)/VLOOKUP($C95,Opérations[],7,0))=INT(((AA$4-$D95)/VLOOKUP($C95,Opérations[],7,0))),$C95&lt;&gt;""),"S",""))),"")</f>
        <v/>
      </c>
      <c r="AB95" s="68" t="str">
        <f ca="1">IFERROR(IF(AND(OR(WEEKDAY(AA$4,2)&gt;5,AA$4=Congés),OR(AA95="x",AA95="S")),AA95,IF(AB$4=$D95,"x",IF(AND(((AB$4-$D95)/VLOOKUP($C95,Opérations[],7,0))=INT(((AB$4-$D95)/VLOOKUP($C95,Opérations[],7,0))),$C95&lt;&gt;""),"S",""))),"")</f>
        <v/>
      </c>
      <c r="AC95" s="68" t="str">
        <f ca="1">IFERROR(IF(AND(OR(WEEKDAY(AB$4,2)&gt;5,AB$4=Congés),OR(AB95="x",AB95="S")),AB95,IF(AC$4=$D95,"x",IF(AND(((AC$4-$D95)/VLOOKUP($C95,Opérations[],7,0))=INT(((AC$4-$D95)/VLOOKUP($C95,Opérations[],7,0))),$C95&lt;&gt;""),"S",""))),"")</f>
        <v/>
      </c>
      <c r="AD95" s="68" t="str">
        <f ca="1">IFERROR(IF(AND(OR(WEEKDAY(AC$4,2)&gt;5,AC$4=Congés),OR(AC95="x",AC95="S")),AC95,IF(AD$4=$D95,"x",IF(AND(((AD$4-$D95)/VLOOKUP($C95,Opérations[],7,0))=INT(((AD$4-$D95)/VLOOKUP($C95,Opérations[],7,0))),$C95&lt;&gt;""),"S",""))),"")</f>
        <v/>
      </c>
      <c r="AE95" s="68" t="str">
        <f ca="1">IFERROR(IF(AND(OR(WEEKDAY(AD$4,2)&gt;5,AD$4=Congés),OR(AD95="x",AD95="S")),AD95,IF(AE$4=$D95,"x",IF(AND(((AE$4-$D95)/VLOOKUP($C95,Opérations[],7,0))=INT(((AE$4-$D95)/VLOOKUP($C95,Opérations[],7,0))),$C95&lt;&gt;""),"S",""))),"")</f>
        <v/>
      </c>
      <c r="AF95" s="68" t="str">
        <f ca="1">IFERROR(IF(AND(OR(WEEKDAY(AE$4,2)&gt;5,AE$4=Congés),OR(AE95="x",AE95="S")),AE95,IF(AF$4=$D95,"x",IF(AND(((AF$4-$D95)/VLOOKUP($C95,Opérations[],7,0))=INT(((AF$4-$D95)/VLOOKUP($C95,Opérations[],7,0))),$C95&lt;&gt;""),"S",""))),"")</f>
        <v/>
      </c>
      <c r="AG95" s="68" t="str">
        <f ca="1">IFERROR(IF(AND(OR(WEEKDAY(AF$4,2)&gt;5,AF$4=Congés),OR(AF95="x",AF95="S")),AF95,IF(AG$4=$D95,"x",IF(AND(((AG$4-$D95)/VLOOKUP($C95,Opérations[],7,0))=INT(((AG$4-$D95)/VLOOKUP($C95,Opérations[],7,0))),$C95&lt;&gt;""),"S",""))),"")</f>
        <v/>
      </c>
      <c r="AH95" s="68" t="str">
        <f ca="1">IFERROR(IF(AND(OR(WEEKDAY(AG$4,2)&gt;5,AG$4=Congés),OR(AG95="x",AG95="S")),AG95,IF(AH$4=$D95,"x",IF(AND(((AH$4-$D95)/VLOOKUP($C95,Opérations[],7,0))=INT(((AH$4-$D95)/VLOOKUP($C95,Opérations[],7,0))),$C95&lt;&gt;""),"S",""))),"")</f>
        <v/>
      </c>
      <c r="AI95" s="68" t="str">
        <f ca="1">IFERROR(IF(AND(OR(WEEKDAY(AH$4,2)&gt;5,AH$4=Congés),OR(AH95="x",AH95="S")),AH95,IF(AI$4=$D95,"x",IF(AND(((AI$4-$D95)/VLOOKUP($C95,Opérations[],7,0))=INT(((AI$4-$D95)/VLOOKUP($C95,Opérations[],7,0))),$C95&lt;&gt;""),"S",""))),"")</f>
        <v/>
      </c>
      <c r="AJ95" s="68" t="str">
        <f ca="1">IFERROR(IF(AND(OR(WEEKDAY(AI$4,2)&gt;5,AI$4=Congés),OR(AI95="x",AI95="S")),AI95,IF(AJ$4=$D95,"x",IF(AND(((AJ$4-$D95)/VLOOKUP($C95,Opérations[],7,0))=INT(((AJ$4-$D95)/VLOOKUP($C95,Opérations[],7,0))),$C95&lt;&gt;""),"S",""))),"")</f>
        <v/>
      </c>
      <c r="AK95" s="68" t="str">
        <f ca="1">IFERROR(IF(AND(OR(WEEKDAY(AJ$4,2)&gt;5,AJ$4=Congés),OR(AJ95="x",AJ95="S")),AJ95,IF(AK$4=$D95,"x",IF(AND(((AK$4-$D95)/VLOOKUP($C95,Opérations[],7,0))=INT(((AK$4-$D95)/VLOOKUP($C95,Opérations[],7,0))),$C95&lt;&gt;""),"S",""))),"")</f>
        <v/>
      </c>
      <c r="AL95" s="68" t="str">
        <f ca="1">IFERROR(IF(AND(OR(WEEKDAY(AK$4,2)&gt;5,AK$4=Congés),OR(AK95="x",AK95="S")),AK95,IF(AL$4=$D95,"x",IF(AND(((AL$4-$D95)/VLOOKUP($C95,Opérations[],7,0))=INT(((AL$4-$D95)/VLOOKUP($C95,Opérations[],7,0))),$C95&lt;&gt;""),"S",""))),"")</f>
        <v/>
      </c>
      <c r="AM95" s="68" t="str">
        <f ca="1">IFERROR(IF(AND(OR(WEEKDAY(AL$4,2)&gt;5,AL$4=Congés),OR(AL95="x",AL95="S")),AL95,IF(AM$4=$D95,"x",IF(AND(((AM$4-$D95)/VLOOKUP($C95,Opérations[],7,0))=INT(((AM$4-$D95)/VLOOKUP($C95,Opérations[],7,0))),$C95&lt;&gt;""),"S",""))),"")</f>
        <v/>
      </c>
      <c r="AN95" s="68" t="str">
        <f ca="1">IFERROR(IF(AND(OR(WEEKDAY(AM$4,2)&gt;5,AM$4=Congés),OR(AM95="x",AM95="S")),AM95,IF(AN$4=$D95,"x",IF(AND(((AN$4-$D95)/VLOOKUP($C95,Opérations[],7,0))=INT(((AN$4-$D95)/VLOOKUP($C95,Opérations[],7,0))),$C95&lt;&gt;""),"S",""))),"")</f>
        <v/>
      </c>
      <c r="AO95" s="68" t="str">
        <f ca="1">IFERROR(IF(AND(OR(WEEKDAY(AN$4,2)&gt;5,AN$4=Congés),OR(AN95="x",AN95="S")),AN95,IF(AO$4=$D95,"x",IF(AND(((AO$4-$D95)/VLOOKUP($C95,Opérations[],7,0))=INT(((AO$4-$D95)/VLOOKUP($C95,Opérations[],7,0))),$C95&lt;&gt;""),"S",""))),"")</f>
        <v/>
      </c>
      <c r="AP95" s="68" t="str">
        <f ca="1">IFERROR(IF(AND(OR(WEEKDAY(AO$4,2)&gt;5,AO$4=Congés),OR(AO95="x",AO95="S")),AO95,IF(AP$4=$D95,"x",IF(AND(((AP$4-$D95)/VLOOKUP($C95,Opérations[],7,0))=INT(((AP$4-$D95)/VLOOKUP($C95,Opérations[],7,0))),$C95&lt;&gt;""),"S",""))),"")</f>
        <v/>
      </c>
      <c r="AQ95" s="68" t="str">
        <f ca="1">IFERROR(IF(AND(OR(WEEKDAY(AP$4,2)&gt;5,AP$4=Congés),OR(AP95="x",AP95="S")),AP95,IF(AQ$4=$D95,"x",IF(AND(((AQ$4-$D95)/VLOOKUP($C95,Opérations[],7,0))=INT(((AQ$4-$D95)/VLOOKUP($C95,Opérations[],7,0))),$C95&lt;&gt;""),"S",""))),"")</f>
        <v/>
      </c>
      <c r="AR95" s="68" t="str">
        <f ca="1">IFERROR(IF(AND(OR(WEEKDAY(AQ$4,2)&gt;5,AQ$4=Congés),OR(AQ95="x",AQ95="S")),AQ95,IF(AR$4=$D95,"x",IF(AND(((AR$4-$D95)/VLOOKUP($C95,Opérations[],7,0))=INT(((AR$4-$D95)/VLOOKUP($C95,Opérations[],7,0))),$C95&lt;&gt;""),"S",""))),"")</f>
        <v/>
      </c>
      <c r="AS95" s="68" t="str">
        <f ca="1">IFERROR(IF(AND(OR(WEEKDAY(AR$4,2)&gt;5,AR$4=Congés),OR(AR95="x",AR95="S")),AR95,IF(AS$4=$D95,"x",IF(AND(((AS$4-$D95)/VLOOKUP($C95,Opérations[],7,0))=INT(((AS$4-$D95)/VLOOKUP($C95,Opérations[],7,0))),$C95&lt;&gt;""),"S",""))),"")</f>
        <v/>
      </c>
      <c r="AT95" s="68" t="str">
        <f ca="1">IFERROR(IF(AND(OR(WEEKDAY(AS$4,2)&gt;5,AS$4=Congés),OR(AS95="x",AS95="S")),AS95,IF(AT$4=$D95,"x",IF(AND(((AT$4-$D95)/VLOOKUP($C95,Opérations[],7,0))=INT(((AT$4-$D95)/VLOOKUP($C95,Opérations[],7,0))),$C95&lt;&gt;""),"S",""))),"")</f>
        <v/>
      </c>
      <c r="AU95" s="68" t="str">
        <f ca="1">IFERROR(IF(AND(OR(WEEKDAY(AT$4,2)&gt;5,AT$4=Congés),OR(AT95="x",AT95="S")),AT95,IF(AU$4=$D95,"x",IF(AND(((AU$4-$D95)/VLOOKUP($C95,Opérations[],7,0))=INT(((AU$4-$D95)/VLOOKUP($C95,Opérations[],7,0))),$C95&lt;&gt;""),"S",""))),"")</f>
        <v/>
      </c>
      <c r="AV95" s="68" t="str">
        <f ca="1">IFERROR(IF(AND(OR(WEEKDAY(AU$4,2)&gt;5,AU$4=Congés),OR(AU95="x",AU95="S")),AU95,IF(AV$4=$D95,"x",IF(AND(((AV$4-$D95)/VLOOKUP($C95,Opérations[],7,0))=INT(((AV$4-$D95)/VLOOKUP($C95,Opérations[],7,0))),$C95&lt;&gt;""),"S",""))),"")</f>
        <v/>
      </c>
      <c r="AW95" s="68" t="str">
        <f ca="1">IFERROR(IF(AND(OR(WEEKDAY(AV$4,2)&gt;5,AV$4=Congés),OR(AV95="x",AV95="S")),AV95,IF(AW$4=$D95,"x",IF(AND(((AW$4-$D95)/VLOOKUP($C95,Opérations[],7,0))=INT(((AW$4-$D95)/VLOOKUP($C95,Opérations[],7,0))),$C95&lt;&gt;""),"S",""))),"")</f>
        <v/>
      </c>
      <c r="AX95" s="68" t="str">
        <f ca="1">IFERROR(IF(AND(OR(WEEKDAY(AW$4,2)&gt;5,AW$4=Congés),OR(AW95="x",AW95="S")),AW95,IF(AX$4=$D95,"x",IF(AND(((AX$4-$D95)/VLOOKUP($C95,Opérations[],7,0))=INT(((AX$4-$D95)/VLOOKUP($C95,Opérations[],7,0))),$C95&lt;&gt;""),"S",""))),"")</f>
        <v/>
      </c>
      <c r="AY95" s="68" t="str">
        <f ca="1">IFERROR(IF(AND(OR(WEEKDAY(AX$4,2)&gt;5,AX$4=Congés),OR(AX95="x",AX95="S")),AX95,IF(AY$4=$D95,"x",IF(AND(((AY$4-$D95)/VLOOKUP($C95,Opérations[],7,0))=INT(((AY$4-$D95)/VLOOKUP($C95,Opérations[],7,0))),$C95&lt;&gt;""),"S",""))),"")</f>
        <v/>
      </c>
      <c r="AZ95" s="68" t="str">
        <f ca="1">IFERROR(IF(AND(OR(WEEKDAY(AY$4,2)&gt;5,AY$4=Congés),OR(AY95="x",AY95="S")),AY95,IF(AZ$4=$D95,"x",IF(AND(((AZ$4-$D95)/VLOOKUP($C95,Opérations[],7,0))=INT(((AZ$4-$D95)/VLOOKUP($C95,Opérations[],7,0))),$C95&lt;&gt;""),"S",""))),"")</f>
        <v/>
      </c>
      <c r="BA95" s="68" t="str">
        <f ca="1">IFERROR(IF(AND(OR(WEEKDAY(AZ$4,2)&gt;5,AZ$4=Congés),OR(AZ95="x",AZ95="S")),AZ95,IF(BA$4=$D95,"x",IF(AND(((BA$4-$D95)/VLOOKUP($C95,Opérations[],7,0))=INT(((BA$4-$D95)/VLOOKUP($C95,Opérations[],7,0))),$C95&lt;&gt;""),"S",""))),"")</f>
        <v/>
      </c>
      <c r="BB95" s="68" t="str">
        <f ca="1">IFERROR(IF(AND(OR(WEEKDAY(BA$4,2)&gt;5,BA$4=Congés),OR(BA95="x",BA95="S")),BA95,IF(BB$4=$D95,"x",IF(AND(((BB$4-$D95)/VLOOKUP($C95,Opérations[],7,0))=INT(((BB$4-$D95)/VLOOKUP($C95,Opérations[],7,0))),$C95&lt;&gt;""),"S",""))),"")</f>
        <v/>
      </c>
      <c r="BC95" s="68" t="str">
        <f ca="1">IFERROR(IF(AND(OR(WEEKDAY(BB$4,2)&gt;5,BB$4=Congés),OR(BB95="x",BB95="S")),BB95,IF(BC$4=$D95,"x",IF(AND(((BC$4-$D95)/VLOOKUP($C95,Opérations[],7,0))=INT(((BC$4-$D95)/VLOOKUP($C95,Opérations[],7,0))),$C95&lt;&gt;""),"S",""))),"")</f>
        <v/>
      </c>
      <c r="BD95" s="68" t="str">
        <f ca="1">IFERROR(IF(AND(OR(WEEKDAY(BC$4,2)&gt;5,BC$4=Congés),OR(BC95="x",BC95="S")),BC95,IF(BD$4=$D95,"x",IF(AND(((BD$4-$D95)/VLOOKUP($C95,Opérations[],7,0))=INT(((BD$4-$D95)/VLOOKUP($C95,Opérations[],7,0))),$C95&lt;&gt;""),"S",""))),"")</f>
        <v/>
      </c>
    </row>
    <row r="96" spans="3:56" x14ac:dyDescent="0.25">
      <c r="C96" s="28" t="s">
        <v>93</v>
      </c>
      <c r="D96" s="33">
        <f>IF(ISBLANK(C96),"",VLOOKUP(C96,Opérations[],2,0))</f>
        <v>0</v>
      </c>
      <c r="F96" s="33"/>
      <c r="G96" s="68" t="str">
        <f ca="1">IFERROR(IF(AND(OR(WEEKDAY(F$4,2)&gt;5,F$4=Congés),OR(F96="x",F96="S")),F96,IF(G$4=$D96,"x",IF(AND(((G$4-$D96)/VLOOKUP($C96,Opérations[],7,0))=INT(((G$4-$D96)/VLOOKUP($C96,Opérations[],7,0))),$C96&lt;&gt;""),"S",""))),"")</f>
        <v/>
      </c>
      <c r="H96" s="68" t="str">
        <f ca="1">IFERROR(IF(AND(OR(WEEKDAY(G$4,2)&gt;5,G$4=Congés),OR(G96="x",G96="S")),G96,IF(H$4=$D96,"x",IF(AND(((H$4-$D96)/VLOOKUP($C96,Opérations[],7,0))=INT(((H$4-$D96)/VLOOKUP($C96,Opérations[],7,0))),$C96&lt;&gt;""),"S",""))),"")</f>
        <v/>
      </c>
      <c r="I96" s="68" t="str">
        <f ca="1">IFERROR(IF(AND(OR(WEEKDAY(H$4,2)&gt;5,H$4=Congés),OR(H96="x",H96="S")),H96,IF(I$4=$D96,"x",IF(AND(((I$4-$D96)/VLOOKUP($C96,Opérations[],7,0))=INT(((I$4-$D96)/VLOOKUP($C96,Opérations[],7,0))),$C96&lt;&gt;""),"S",""))),"")</f>
        <v/>
      </c>
      <c r="J96" s="68" t="str">
        <f ca="1">IFERROR(IF(AND(OR(WEEKDAY(I$4,2)&gt;5,I$4=Congés),OR(I96="x",I96="S")),I96,IF(J$4=$D96,"x",IF(AND(((J$4-$D96)/VLOOKUP($C96,Opérations[],7,0))=INT(((J$4-$D96)/VLOOKUP($C96,Opérations[],7,0))),$C96&lt;&gt;""),"S",""))),"")</f>
        <v/>
      </c>
      <c r="K96" s="68" t="str">
        <f ca="1">IFERROR(IF(AND(OR(WEEKDAY(J$4,2)&gt;5,J$4=Congés),OR(J96="x",J96="S")),J96,IF(K$4=$D96,"x",IF(AND(((K$4-$D96)/VLOOKUP($C96,Opérations[],7,0))=INT(((K$4-$D96)/VLOOKUP($C96,Opérations[],7,0))),$C96&lt;&gt;""),"S",""))),"")</f>
        <v/>
      </c>
      <c r="L96" s="68" t="str">
        <f ca="1">IFERROR(IF(AND(OR(WEEKDAY(K$4,2)&gt;5,K$4=Congés),OR(K96="x",K96="S")),K96,IF(L$4=$D96,"x",IF(AND(((L$4-$D96)/VLOOKUP($C96,Opérations[],7,0))=INT(((L$4-$D96)/VLOOKUP($C96,Opérations[],7,0))),$C96&lt;&gt;""),"S",""))),"")</f>
        <v/>
      </c>
      <c r="M96" s="68" t="str">
        <f ca="1">IFERROR(IF(AND(OR(WEEKDAY(L$4,2)&gt;5,L$4=Congés),OR(L96="x",L96="S")),L96,IF(M$4=$D96,"x",IF(AND(((M$4-$D96)/VLOOKUP($C96,Opérations[],7,0))=INT(((M$4-$D96)/VLOOKUP($C96,Opérations[],7,0))),$C96&lt;&gt;""),"S",""))),"")</f>
        <v/>
      </c>
      <c r="N96" s="68" t="str">
        <f ca="1">IFERROR(IF(AND(OR(WEEKDAY(M$4,2)&gt;5,M$4=Congés),OR(M96="x",M96="S")),M96,IF(N$4=$D96,"x",IF(AND(((N$4-$D96)/VLOOKUP($C96,Opérations[],7,0))=INT(((N$4-$D96)/VLOOKUP($C96,Opérations[],7,0))),$C96&lt;&gt;""),"S",""))),"")</f>
        <v/>
      </c>
      <c r="O96" s="68" t="str">
        <f ca="1">IFERROR(IF(AND(OR(WEEKDAY(N$4,2)&gt;5,N$4=Congés),OR(N96="x",N96="S")),N96,IF(O$4=$D96,"x",IF(AND(((O$4-$D96)/VLOOKUP($C96,Opérations[],7,0))=INT(((O$4-$D96)/VLOOKUP($C96,Opérations[],7,0))),$C96&lt;&gt;""),"S",""))),"")</f>
        <v/>
      </c>
      <c r="P96" s="68" t="str">
        <f ca="1">IFERROR(IF(AND(OR(WEEKDAY(O$4,2)&gt;5,O$4=Congés),OR(O96="x",O96="S")),O96,IF(P$4=$D96,"x",IF(AND(((P$4-$D96)/VLOOKUP($C96,Opérations[],7,0))=INT(((P$4-$D96)/VLOOKUP($C96,Opérations[],7,0))),$C96&lt;&gt;""),"S",""))),"")</f>
        <v/>
      </c>
      <c r="Q96" s="68" t="str">
        <f ca="1">IFERROR(IF(AND(OR(WEEKDAY(P$4,2)&gt;5,P$4=Congés),OR(P96="x",P96="S")),P96,IF(Q$4=$D96,"x",IF(AND(((Q$4-$D96)/VLOOKUP($C96,Opérations[],7,0))=INT(((Q$4-$D96)/VLOOKUP($C96,Opérations[],7,0))),$C96&lt;&gt;""),"S",""))),"")</f>
        <v/>
      </c>
      <c r="R96" s="68" t="str">
        <f ca="1">IFERROR(IF(AND(OR(WEEKDAY(Q$4,2)&gt;5,Q$4=Congés),OR(Q96="x",Q96="S")),Q96,IF(R$4=$D96,"x",IF(AND(((R$4-$D96)/VLOOKUP($C96,Opérations[],7,0))=INT(((R$4-$D96)/VLOOKUP($C96,Opérations[],7,0))),$C96&lt;&gt;""),"S",""))),"")</f>
        <v/>
      </c>
      <c r="S96" s="68" t="str">
        <f ca="1">IFERROR(IF(AND(OR(WEEKDAY(R$4,2)&gt;5,R$4=Congés),OR(R96="x",R96="S")),R96,IF(S$4=$D96,"x",IF(AND(((S$4-$D96)/VLOOKUP($C96,Opérations[],7,0))=INT(((S$4-$D96)/VLOOKUP($C96,Opérations[],7,0))),$C96&lt;&gt;""),"S",""))),"")</f>
        <v/>
      </c>
      <c r="T96" s="68" t="str">
        <f ca="1">IFERROR(IF(AND(OR(WEEKDAY(S$4,2)&gt;5,S$4=Congés),OR(S96="x",S96="S")),S96,IF(T$4=$D96,"x",IF(AND(((T$4-$D96)/VLOOKUP($C96,Opérations[],7,0))=INT(((T$4-$D96)/VLOOKUP($C96,Opérations[],7,0))),$C96&lt;&gt;""),"S",""))),"")</f>
        <v/>
      </c>
      <c r="U96" s="68" t="str">
        <f ca="1">IFERROR(IF(AND(OR(WEEKDAY(T$4,2)&gt;5,T$4=Congés),OR(T96="x",T96="S")),T96,IF(U$4=$D96,"x",IF(AND(((U$4-$D96)/VLOOKUP($C96,Opérations[],7,0))=INT(((U$4-$D96)/VLOOKUP($C96,Opérations[],7,0))),$C96&lt;&gt;""),"S",""))),"")</f>
        <v/>
      </c>
      <c r="V96" s="68" t="str">
        <f ca="1">IFERROR(IF(AND(OR(WEEKDAY(U$4,2)&gt;5,U$4=Congés),OR(U96="x",U96="S")),U96,IF(V$4=$D96,"x",IF(AND(((V$4-$D96)/VLOOKUP($C96,Opérations[],7,0))=INT(((V$4-$D96)/VLOOKUP($C96,Opérations[],7,0))),$C96&lt;&gt;""),"S",""))),"")</f>
        <v/>
      </c>
      <c r="W96" s="68" t="str">
        <f ca="1">IFERROR(IF(AND(OR(WEEKDAY(V$4,2)&gt;5,V$4=Congés),OR(V96="x",V96="S")),V96,IF(W$4=$D96,"x",IF(AND(((W$4-$D96)/VLOOKUP($C96,Opérations[],7,0))=INT(((W$4-$D96)/VLOOKUP($C96,Opérations[],7,0))),$C96&lt;&gt;""),"S",""))),"")</f>
        <v/>
      </c>
      <c r="X96" s="68" t="str">
        <f ca="1">IFERROR(IF(AND(OR(WEEKDAY(W$4,2)&gt;5,W$4=Congés),OR(W96="x",W96="S")),W96,IF(X$4=$D96,"x",IF(AND(((X$4-$D96)/VLOOKUP($C96,Opérations[],7,0))=INT(((X$4-$D96)/VLOOKUP($C96,Opérations[],7,0))),$C96&lt;&gt;""),"S",""))),"")</f>
        <v/>
      </c>
      <c r="Y96" s="68" t="str">
        <f ca="1">IFERROR(IF(AND(OR(WEEKDAY(X$4,2)&gt;5,X$4=Congés),OR(X96="x",X96="S")),X96,IF(Y$4=$D96,"x",IF(AND(((Y$4-$D96)/VLOOKUP($C96,Opérations[],7,0))=INT(((Y$4-$D96)/VLOOKUP($C96,Opérations[],7,0))),$C96&lt;&gt;""),"S",""))),"")</f>
        <v/>
      </c>
      <c r="Z96" s="68" t="str">
        <f ca="1">IFERROR(IF(AND(OR(WEEKDAY(Y$4,2)&gt;5,Y$4=Congés),OR(Y96="x",Y96="S")),Y96,IF(Z$4=$D96,"x",IF(AND(((Z$4-$D96)/VLOOKUP($C96,Opérations[],7,0))=INT(((Z$4-$D96)/VLOOKUP($C96,Opérations[],7,0))),$C96&lt;&gt;""),"S",""))),"")</f>
        <v/>
      </c>
      <c r="AA96" s="68" t="str">
        <f ca="1">IFERROR(IF(AND(OR(WEEKDAY(Z$4,2)&gt;5,Z$4=Congés),OR(Z96="x",Z96="S")),Z96,IF(AA$4=$D96,"x",IF(AND(((AA$4-$D96)/VLOOKUP($C96,Opérations[],7,0))=INT(((AA$4-$D96)/VLOOKUP($C96,Opérations[],7,0))),$C96&lt;&gt;""),"S",""))),"")</f>
        <v/>
      </c>
      <c r="AB96" s="68" t="str">
        <f ca="1">IFERROR(IF(AND(OR(WEEKDAY(AA$4,2)&gt;5,AA$4=Congés),OR(AA96="x",AA96="S")),AA96,IF(AB$4=$D96,"x",IF(AND(((AB$4-$D96)/VLOOKUP($C96,Opérations[],7,0))=INT(((AB$4-$D96)/VLOOKUP($C96,Opérations[],7,0))),$C96&lt;&gt;""),"S",""))),"")</f>
        <v/>
      </c>
      <c r="AC96" s="68" t="str">
        <f ca="1">IFERROR(IF(AND(OR(WEEKDAY(AB$4,2)&gt;5,AB$4=Congés),OR(AB96="x",AB96="S")),AB96,IF(AC$4=$D96,"x",IF(AND(((AC$4-$D96)/VLOOKUP($C96,Opérations[],7,0))=INT(((AC$4-$D96)/VLOOKUP($C96,Opérations[],7,0))),$C96&lt;&gt;""),"S",""))),"")</f>
        <v/>
      </c>
      <c r="AD96" s="68" t="str">
        <f ca="1">IFERROR(IF(AND(OR(WEEKDAY(AC$4,2)&gt;5,AC$4=Congés),OR(AC96="x",AC96="S")),AC96,IF(AD$4=$D96,"x",IF(AND(((AD$4-$D96)/VLOOKUP($C96,Opérations[],7,0))=INT(((AD$4-$D96)/VLOOKUP($C96,Opérations[],7,0))),$C96&lt;&gt;""),"S",""))),"")</f>
        <v/>
      </c>
      <c r="AE96" s="68" t="str">
        <f ca="1">IFERROR(IF(AND(OR(WEEKDAY(AD$4,2)&gt;5,AD$4=Congés),OR(AD96="x",AD96="S")),AD96,IF(AE$4=$D96,"x",IF(AND(((AE$4-$D96)/VLOOKUP($C96,Opérations[],7,0))=INT(((AE$4-$D96)/VLOOKUP($C96,Opérations[],7,0))),$C96&lt;&gt;""),"S",""))),"")</f>
        <v/>
      </c>
      <c r="AF96" s="68" t="str">
        <f ca="1">IFERROR(IF(AND(OR(WEEKDAY(AE$4,2)&gt;5,AE$4=Congés),OR(AE96="x",AE96="S")),AE96,IF(AF$4=$D96,"x",IF(AND(((AF$4-$D96)/VLOOKUP($C96,Opérations[],7,0))=INT(((AF$4-$D96)/VLOOKUP($C96,Opérations[],7,0))),$C96&lt;&gt;""),"S",""))),"")</f>
        <v/>
      </c>
      <c r="AG96" s="68" t="str">
        <f ca="1">IFERROR(IF(AND(OR(WEEKDAY(AF$4,2)&gt;5,AF$4=Congés),OR(AF96="x",AF96="S")),AF96,IF(AG$4=$D96,"x",IF(AND(((AG$4-$D96)/VLOOKUP($C96,Opérations[],7,0))=INT(((AG$4-$D96)/VLOOKUP($C96,Opérations[],7,0))),$C96&lt;&gt;""),"S",""))),"")</f>
        <v/>
      </c>
      <c r="AH96" s="68" t="str">
        <f ca="1">IFERROR(IF(AND(OR(WEEKDAY(AG$4,2)&gt;5,AG$4=Congés),OR(AG96="x",AG96="S")),AG96,IF(AH$4=$D96,"x",IF(AND(((AH$4-$D96)/VLOOKUP($C96,Opérations[],7,0))=INT(((AH$4-$D96)/VLOOKUP($C96,Opérations[],7,0))),$C96&lt;&gt;""),"S",""))),"")</f>
        <v/>
      </c>
      <c r="AI96" s="68" t="str">
        <f ca="1">IFERROR(IF(AND(OR(WEEKDAY(AH$4,2)&gt;5,AH$4=Congés),OR(AH96="x",AH96="S")),AH96,IF(AI$4=$D96,"x",IF(AND(((AI$4-$D96)/VLOOKUP($C96,Opérations[],7,0))=INT(((AI$4-$D96)/VLOOKUP($C96,Opérations[],7,0))),$C96&lt;&gt;""),"S",""))),"")</f>
        <v/>
      </c>
      <c r="AJ96" s="68" t="str">
        <f ca="1">IFERROR(IF(AND(OR(WEEKDAY(AI$4,2)&gt;5,AI$4=Congés),OR(AI96="x",AI96="S")),AI96,IF(AJ$4=$D96,"x",IF(AND(((AJ$4-$D96)/VLOOKUP($C96,Opérations[],7,0))=INT(((AJ$4-$D96)/VLOOKUP($C96,Opérations[],7,0))),$C96&lt;&gt;""),"S",""))),"")</f>
        <v/>
      </c>
      <c r="AK96" s="68" t="str">
        <f ca="1">IFERROR(IF(AND(OR(WEEKDAY(AJ$4,2)&gt;5,AJ$4=Congés),OR(AJ96="x",AJ96="S")),AJ96,IF(AK$4=$D96,"x",IF(AND(((AK$4-$D96)/VLOOKUP($C96,Opérations[],7,0))=INT(((AK$4-$D96)/VLOOKUP($C96,Opérations[],7,0))),$C96&lt;&gt;""),"S",""))),"")</f>
        <v/>
      </c>
      <c r="AL96" s="68" t="str">
        <f ca="1">IFERROR(IF(AND(OR(WEEKDAY(AK$4,2)&gt;5,AK$4=Congés),OR(AK96="x",AK96="S")),AK96,IF(AL$4=$D96,"x",IF(AND(((AL$4-$D96)/VLOOKUP($C96,Opérations[],7,0))=INT(((AL$4-$D96)/VLOOKUP($C96,Opérations[],7,0))),$C96&lt;&gt;""),"S",""))),"")</f>
        <v/>
      </c>
      <c r="AM96" s="68" t="str">
        <f ca="1">IFERROR(IF(AND(OR(WEEKDAY(AL$4,2)&gt;5,AL$4=Congés),OR(AL96="x",AL96="S")),AL96,IF(AM$4=$D96,"x",IF(AND(((AM$4-$D96)/VLOOKUP($C96,Opérations[],7,0))=INT(((AM$4-$D96)/VLOOKUP($C96,Opérations[],7,0))),$C96&lt;&gt;""),"S",""))),"")</f>
        <v/>
      </c>
      <c r="AN96" s="68" t="str">
        <f ca="1">IFERROR(IF(AND(OR(WEEKDAY(AM$4,2)&gt;5,AM$4=Congés),OR(AM96="x",AM96="S")),AM96,IF(AN$4=$D96,"x",IF(AND(((AN$4-$D96)/VLOOKUP($C96,Opérations[],7,0))=INT(((AN$4-$D96)/VLOOKUP($C96,Opérations[],7,0))),$C96&lt;&gt;""),"S",""))),"")</f>
        <v/>
      </c>
      <c r="AO96" s="68" t="str">
        <f ca="1">IFERROR(IF(AND(OR(WEEKDAY(AN$4,2)&gt;5,AN$4=Congés),OR(AN96="x",AN96="S")),AN96,IF(AO$4=$D96,"x",IF(AND(((AO$4-$D96)/VLOOKUP($C96,Opérations[],7,0))=INT(((AO$4-$D96)/VLOOKUP($C96,Opérations[],7,0))),$C96&lt;&gt;""),"S",""))),"")</f>
        <v/>
      </c>
      <c r="AP96" s="68" t="str">
        <f ca="1">IFERROR(IF(AND(OR(WEEKDAY(AO$4,2)&gt;5,AO$4=Congés),OR(AO96="x",AO96="S")),AO96,IF(AP$4=$D96,"x",IF(AND(((AP$4-$D96)/VLOOKUP($C96,Opérations[],7,0))=INT(((AP$4-$D96)/VLOOKUP($C96,Opérations[],7,0))),$C96&lt;&gt;""),"S",""))),"")</f>
        <v/>
      </c>
      <c r="AQ96" s="68" t="str">
        <f ca="1">IFERROR(IF(AND(OR(WEEKDAY(AP$4,2)&gt;5,AP$4=Congés),OR(AP96="x",AP96="S")),AP96,IF(AQ$4=$D96,"x",IF(AND(((AQ$4-$D96)/VLOOKUP($C96,Opérations[],7,0))=INT(((AQ$4-$D96)/VLOOKUP($C96,Opérations[],7,0))),$C96&lt;&gt;""),"S",""))),"")</f>
        <v/>
      </c>
      <c r="AR96" s="68" t="str">
        <f ca="1">IFERROR(IF(AND(OR(WEEKDAY(AQ$4,2)&gt;5,AQ$4=Congés),OR(AQ96="x",AQ96="S")),AQ96,IF(AR$4=$D96,"x",IF(AND(((AR$4-$D96)/VLOOKUP($C96,Opérations[],7,0))=INT(((AR$4-$D96)/VLOOKUP($C96,Opérations[],7,0))),$C96&lt;&gt;""),"S",""))),"")</f>
        <v/>
      </c>
      <c r="AS96" s="68" t="str">
        <f ca="1">IFERROR(IF(AND(OR(WEEKDAY(AR$4,2)&gt;5,AR$4=Congés),OR(AR96="x",AR96="S")),AR96,IF(AS$4=$D96,"x",IF(AND(((AS$4-$D96)/VLOOKUP($C96,Opérations[],7,0))=INT(((AS$4-$D96)/VLOOKUP($C96,Opérations[],7,0))),$C96&lt;&gt;""),"S",""))),"")</f>
        <v/>
      </c>
      <c r="AT96" s="68" t="str">
        <f ca="1">IFERROR(IF(AND(OR(WEEKDAY(AS$4,2)&gt;5,AS$4=Congés),OR(AS96="x",AS96="S")),AS96,IF(AT$4=$D96,"x",IF(AND(((AT$4-$D96)/VLOOKUP($C96,Opérations[],7,0))=INT(((AT$4-$D96)/VLOOKUP($C96,Opérations[],7,0))),$C96&lt;&gt;""),"S",""))),"")</f>
        <v/>
      </c>
      <c r="AU96" s="68" t="str">
        <f ca="1">IFERROR(IF(AND(OR(WEEKDAY(AT$4,2)&gt;5,AT$4=Congés),OR(AT96="x",AT96="S")),AT96,IF(AU$4=$D96,"x",IF(AND(((AU$4-$D96)/VLOOKUP($C96,Opérations[],7,0))=INT(((AU$4-$D96)/VLOOKUP($C96,Opérations[],7,0))),$C96&lt;&gt;""),"S",""))),"")</f>
        <v/>
      </c>
      <c r="AV96" s="68" t="str">
        <f ca="1">IFERROR(IF(AND(OR(WEEKDAY(AU$4,2)&gt;5,AU$4=Congés),OR(AU96="x",AU96="S")),AU96,IF(AV$4=$D96,"x",IF(AND(((AV$4-$D96)/VLOOKUP($C96,Opérations[],7,0))=INT(((AV$4-$D96)/VLOOKUP($C96,Opérations[],7,0))),$C96&lt;&gt;""),"S",""))),"")</f>
        <v/>
      </c>
      <c r="AW96" s="68" t="str">
        <f ca="1">IFERROR(IF(AND(OR(WEEKDAY(AV$4,2)&gt;5,AV$4=Congés),OR(AV96="x",AV96="S")),AV96,IF(AW$4=$D96,"x",IF(AND(((AW$4-$D96)/VLOOKUP($C96,Opérations[],7,0))=INT(((AW$4-$D96)/VLOOKUP($C96,Opérations[],7,0))),$C96&lt;&gt;""),"S",""))),"")</f>
        <v/>
      </c>
      <c r="AX96" s="68" t="str">
        <f ca="1">IFERROR(IF(AND(OR(WEEKDAY(AW$4,2)&gt;5,AW$4=Congés),OR(AW96="x",AW96="S")),AW96,IF(AX$4=$D96,"x",IF(AND(((AX$4-$D96)/VLOOKUP($C96,Opérations[],7,0))=INT(((AX$4-$D96)/VLOOKUP($C96,Opérations[],7,0))),$C96&lt;&gt;""),"S",""))),"")</f>
        <v/>
      </c>
      <c r="AY96" s="68" t="str">
        <f ca="1">IFERROR(IF(AND(OR(WEEKDAY(AX$4,2)&gt;5,AX$4=Congés),OR(AX96="x",AX96="S")),AX96,IF(AY$4=$D96,"x",IF(AND(((AY$4-$D96)/VLOOKUP($C96,Opérations[],7,0))=INT(((AY$4-$D96)/VLOOKUP($C96,Opérations[],7,0))),$C96&lt;&gt;""),"S",""))),"")</f>
        <v/>
      </c>
      <c r="AZ96" s="68" t="str">
        <f ca="1">IFERROR(IF(AND(OR(WEEKDAY(AY$4,2)&gt;5,AY$4=Congés),OR(AY96="x",AY96="S")),AY96,IF(AZ$4=$D96,"x",IF(AND(((AZ$4-$D96)/VLOOKUP($C96,Opérations[],7,0))=INT(((AZ$4-$D96)/VLOOKUP($C96,Opérations[],7,0))),$C96&lt;&gt;""),"S",""))),"")</f>
        <v/>
      </c>
      <c r="BA96" s="68" t="str">
        <f ca="1">IFERROR(IF(AND(OR(WEEKDAY(AZ$4,2)&gt;5,AZ$4=Congés),OR(AZ96="x",AZ96="S")),AZ96,IF(BA$4=$D96,"x",IF(AND(((BA$4-$D96)/VLOOKUP($C96,Opérations[],7,0))=INT(((BA$4-$D96)/VLOOKUP($C96,Opérations[],7,0))),$C96&lt;&gt;""),"S",""))),"")</f>
        <v/>
      </c>
      <c r="BB96" s="68" t="str">
        <f ca="1">IFERROR(IF(AND(OR(WEEKDAY(BA$4,2)&gt;5,BA$4=Congés),OR(BA96="x",BA96="S")),BA96,IF(BB$4=$D96,"x",IF(AND(((BB$4-$D96)/VLOOKUP($C96,Opérations[],7,0))=INT(((BB$4-$D96)/VLOOKUP($C96,Opérations[],7,0))),$C96&lt;&gt;""),"S",""))),"")</f>
        <v/>
      </c>
      <c r="BC96" s="68" t="str">
        <f ca="1">IFERROR(IF(AND(OR(WEEKDAY(BB$4,2)&gt;5,BB$4=Congés),OR(BB96="x",BB96="S")),BB96,IF(BC$4=$D96,"x",IF(AND(((BC$4-$D96)/VLOOKUP($C96,Opérations[],7,0))=INT(((BC$4-$D96)/VLOOKUP($C96,Opérations[],7,0))),$C96&lt;&gt;""),"S",""))),"")</f>
        <v/>
      </c>
      <c r="BD96" s="68" t="str">
        <f ca="1">IFERROR(IF(AND(OR(WEEKDAY(BC$4,2)&gt;5,BC$4=Congés),OR(BC96="x",BC96="S")),BC96,IF(BD$4=$D96,"x",IF(AND(((BD$4-$D96)/VLOOKUP($C96,Opérations[],7,0))=INT(((BD$4-$D96)/VLOOKUP($C96,Opérations[],7,0))),$C96&lt;&gt;""),"S",""))),"")</f>
        <v/>
      </c>
    </row>
    <row r="97" spans="3:56" x14ac:dyDescent="0.25">
      <c r="C97" s="58" t="s">
        <v>72</v>
      </c>
      <c r="D97" s="33">
        <f>IF(ISBLANK(C97),"",VLOOKUP(C97,Opérations[],2,0))</f>
        <v>0</v>
      </c>
      <c r="F97" s="33"/>
      <c r="G97" s="68" t="str">
        <f ca="1">IFERROR(IF(AND(OR(WEEKDAY(F$4,2)&gt;5,F$4=Congés),OR(F97="x",F97="S")),F97,IF(G$4=$D97,"x",IF(AND(((G$4-$D97)/VLOOKUP($C97,Opérations[],7,0))=INT(((G$4-$D97)/VLOOKUP($C97,Opérations[],7,0))),$C97&lt;&gt;""),"S",""))),"")</f>
        <v/>
      </c>
      <c r="H97" s="68" t="str">
        <f ca="1">IFERROR(IF(AND(OR(WEEKDAY(G$4,2)&gt;5,G$4=Congés),OR(G97="x",G97="S")),G97,IF(H$4=$D97,"x",IF(AND(((H$4-$D97)/VLOOKUP($C97,Opérations[],7,0))=INT(((H$4-$D97)/VLOOKUP($C97,Opérations[],7,0))),$C97&lt;&gt;""),"S",""))),"")</f>
        <v/>
      </c>
      <c r="I97" s="68" t="str">
        <f ca="1">IFERROR(IF(AND(OR(WEEKDAY(H$4,2)&gt;5,H$4=Congés),OR(H97="x",H97="S")),H97,IF(I$4=$D97,"x",IF(AND(((I$4-$D97)/VLOOKUP($C97,Opérations[],7,0))=INT(((I$4-$D97)/VLOOKUP($C97,Opérations[],7,0))),$C97&lt;&gt;""),"S",""))),"")</f>
        <v/>
      </c>
      <c r="J97" s="68" t="str">
        <f ca="1">IFERROR(IF(AND(OR(WEEKDAY(I$4,2)&gt;5,I$4=Congés),OR(I97="x",I97="S")),I97,IF(J$4=$D97,"x",IF(AND(((J$4-$D97)/VLOOKUP($C97,Opérations[],7,0))=INT(((J$4-$D97)/VLOOKUP($C97,Opérations[],7,0))),$C97&lt;&gt;""),"S",""))),"")</f>
        <v/>
      </c>
      <c r="K97" s="68" t="str">
        <f ca="1">IFERROR(IF(AND(OR(WEEKDAY(J$4,2)&gt;5,J$4=Congés),OR(J97="x",J97="S")),J97,IF(K$4=$D97,"x",IF(AND(((K$4-$D97)/VLOOKUP($C97,Opérations[],7,0))=INT(((K$4-$D97)/VLOOKUP($C97,Opérations[],7,0))),$C97&lt;&gt;""),"S",""))),"")</f>
        <v/>
      </c>
      <c r="L97" s="68" t="str">
        <f ca="1">IFERROR(IF(AND(OR(WEEKDAY(K$4,2)&gt;5,K$4=Congés),OR(K97="x",K97="S")),K97,IF(L$4=$D97,"x",IF(AND(((L$4-$D97)/VLOOKUP($C97,Opérations[],7,0))=INT(((L$4-$D97)/VLOOKUP($C97,Opérations[],7,0))),$C97&lt;&gt;""),"S",""))),"")</f>
        <v/>
      </c>
      <c r="M97" s="68" t="str">
        <f ca="1">IFERROR(IF(AND(OR(WEEKDAY(L$4,2)&gt;5,L$4=Congés),OR(L97="x",L97="S")),L97,IF(M$4=$D97,"x",IF(AND(((M$4-$D97)/VLOOKUP($C97,Opérations[],7,0))=INT(((M$4-$D97)/VLOOKUP($C97,Opérations[],7,0))),$C97&lt;&gt;""),"S",""))),"")</f>
        <v/>
      </c>
      <c r="N97" s="68" t="str">
        <f ca="1">IFERROR(IF(AND(OR(WEEKDAY(M$4,2)&gt;5,M$4=Congés),OR(M97="x",M97="S")),M97,IF(N$4=$D97,"x",IF(AND(((N$4-$D97)/VLOOKUP($C97,Opérations[],7,0))=INT(((N$4-$D97)/VLOOKUP($C97,Opérations[],7,0))),$C97&lt;&gt;""),"S",""))),"")</f>
        <v/>
      </c>
      <c r="O97" s="68" t="str">
        <f ca="1">IFERROR(IF(AND(OR(WEEKDAY(N$4,2)&gt;5,N$4=Congés),OR(N97="x",N97="S")),N97,IF(O$4=$D97,"x",IF(AND(((O$4-$D97)/VLOOKUP($C97,Opérations[],7,0))=INT(((O$4-$D97)/VLOOKUP($C97,Opérations[],7,0))),$C97&lt;&gt;""),"S",""))),"")</f>
        <v/>
      </c>
      <c r="P97" s="68" t="str">
        <f ca="1">IFERROR(IF(AND(OR(WEEKDAY(O$4,2)&gt;5,O$4=Congés),OR(O97="x",O97="S")),O97,IF(P$4=$D97,"x",IF(AND(((P$4-$D97)/VLOOKUP($C97,Opérations[],7,0))=INT(((P$4-$D97)/VLOOKUP($C97,Opérations[],7,0))),$C97&lt;&gt;""),"S",""))),"")</f>
        <v/>
      </c>
      <c r="Q97" s="68" t="str">
        <f ca="1">IFERROR(IF(AND(OR(WEEKDAY(P$4,2)&gt;5,P$4=Congés),OR(P97="x",P97="S")),P97,IF(Q$4=$D97,"x",IF(AND(((Q$4-$D97)/VLOOKUP($C97,Opérations[],7,0))=INT(((Q$4-$D97)/VLOOKUP($C97,Opérations[],7,0))),$C97&lt;&gt;""),"S",""))),"")</f>
        <v/>
      </c>
      <c r="R97" s="68" t="str">
        <f ca="1">IFERROR(IF(AND(OR(WEEKDAY(Q$4,2)&gt;5,Q$4=Congés),OR(Q97="x",Q97="S")),Q97,IF(R$4=$D97,"x",IF(AND(((R$4-$D97)/VLOOKUP($C97,Opérations[],7,0))=INT(((R$4-$D97)/VLOOKUP($C97,Opérations[],7,0))),$C97&lt;&gt;""),"S",""))),"")</f>
        <v/>
      </c>
      <c r="S97" s="68" t="str">
        <f ca="1">IFERROR(IF(AND(OR(WEEKDAY(R$4,2)&gt;5,R$4=Congés),OR(R97="x",R97="S")),R97,IF(S$4=$D97,"x",IF(AND(((S$4-$D97)/VLOOKUP($C97,Opérations[],7,0))=INT(((S$4-$D97)/VLOOKUP($C97,Opérations[],7,0))),$C97&lt;&gt;""),"S",""))),"")</f>
        <v/>
      </c>
      <c r="T97" s="68" t="str">
        <f ca="1">IFERROR(IF(AND(OR(WEEKDAY(S$4,2)&gt;5,S$4=Congés),OR(S97="x",S97="S")),S97,IF(T$4=$D97,"x",IF(AND(((T$4-$D97)/VLOOKUP($C97,Opérations[],7,0))=INT(((T$4-$D97)/VLOOKUP($C97,Opérations[],7,0))),$C97&lt;&gt;""),"S",""))),"")</f>
        <v/>
      </c>
      <c r="U97" s="68" t="str">
        <f ca="1">IFERROR(IF(AND(OR(WEEKDAY(T$4,2)&gt;5,T$4=Congés),OR(T97="x",T97="S")),T97,IF(U$4=$D97,"x",IF(AND(((U$4-$D97)/VLOOKUP($C97,Opérations[],7,0))=INT(((U$4-$D97)/VLOOKUP($C97,Opérations[],7,0))),$C97&lt;&gt;""),"S",""))),"")</f>
        <v/>
      </c>
      <c r="V97" s="68" t="str">
        <f ca="1">IFERROR(IF(AND(OR(WEEKDAY(U$4,2)&gt;5,U$4=Congés),OR(U97="x",U97="S")),U97,IF(V$4=$D97,"x",IF(AND(((V$4-$D97)/VLOOKUP($C97,Opérations[],7,0))=INT(((V$4-$D97)/VLOOKUP($C97,Opérations[],7,0))),$C97&lt;&gt;""),"S",""))),"")</f>
        <v/>
      </c>
      <c r="W97" s="68" t="str">
        <f ca="1">IFERROR(IF(AND(OR(WEEKDAY(V$4,2)&gt;5,V$4=Congés),OR(V97="x",V97="S")),V97,IF(W$4=$D97,"x",IF(AND(((W$4-$D97)/VLOOKUP($C97,Opérations[],7,0))=INT(((W$4-$D97)/VLOOKUP($C97,Opérations[],7,0))),$C97&lt;&gt;""),"S",""))),"")</f>
        <v/>
      </c>
      <c r="X97" s="68" t="str">
        <f ca="1">IFERROR(IF(AND(OR(WEEKDAY(W$4,2)&gt;5,W$4=Congés),OR(W97="x",W97="S")),W97,IF(X$4=$D97,"x",IF(AND(((X$4-$D97)/VLOOKUP($C97,Opérations[],7,0))=INT(((X$4-$D97)/VLOOKUP($C97,Opérations[],7,0))),$C97&lt;&gt;""),"S",""))),"")</f>
        <v/>
      </c>
      <c r="Y97" s="68" t="str">
        <f ca="1">IFERROR(IF(AND(OR(WEEKDAY(X$4,2)&gt;5,X$4=Congés),OR(X97="x",X97="S")),X97,IF(Y$4=$D97,"x",IF(AND(((Y$4-$D97)/VLOOKUP($C97,Opérations[],7,0))=INT(((Y$4-$D97)/VLOOKUP($C97,Opérations[],7,0))),$C97&lt;&gt;""),"S",""))),"")</f>
        <v/>
      </c>
      <c r="Z97" s="68" t="str">
        <f ca="1">IFERROR(IF(AND(OR(WEEKDAY(Y$4,2)&gt;5,Y$4=Congés),OR(Y97="x",Y97="S")),Y97,IF(Z$4=$D97,"x",IF(AND(((Z$4-$D97)/VLOOKUP($C97,Opérations[],7,0))=INT(((Z$4-$D97)/VLOOKUP($C97,Opérations[],7,0))),$C97&lt;&gt;""),"S",""))),"")</f>
        <v/>
      </c>
      <c r="AA97" s="68" t="str">
        <f ca="1">IFERROR(IF(AND(OR(WEEKDAY(Z$4,2)&gt;5,Z$4=Congés),OR(Z97="x",Z97="S")),Z97,IF(AA$4=$D97,"x",IF(AND(((AA$4-$D97)/VLOOKUP($C97,Opérations[],7,0))=INT(((AA$4-$D97)/VLOOKUP($C97,Opérations[],7,0))),$C97&lt;&gt;""),"S",""))),"")</f>
        <v/>
      </c>
      <c r="AB97" s="68" t="str">
        <f ca="1">IFERROR(IF(AND(OR(WEEKDAY(AA$4,2)&gt;5,AA$4=Congés),OR(AA97="x",AA97="S")),AA97,IF(AB$4=$D97,"x",IF(AND(((AB$4-$D97)/VLOOKUP($C97,Opérations[],7,0))=INT(((AB$4-$D97)/VLOOKUP($C97,Opérations[],7,0))),$C97&lt;&gt;""),"S",""))),"")</f>
        <v/>
      </c>
      <c r="AC97" s="68" t="str">
        <f ca="1">IFERROR(IF(AND(OR(WEEKDAY(AB$4,2)&gt;5,AB$4=Congés),OR(AB97="x",AB97="S")),AB97,IF(AC$4=$D97,"x",IF(AND(((AC$4-$D97)/VLOOKUP($C97,Opérations[],7,0))=INT(((AC$4-$D97)/VLOOKUP($C97,Opérations[],7,0))),$C97&lt;&gt;""),"S",""))),"")</f>
        <v/>
      </c>
      <c r="AD97" s="68" t="str">
        <f ca="1">IFERROR(IF(AND(OR(WEEKDAY(AC$4,2)&gt;5,AC$4=Congés),OR(AC97="x",AC97="S")),AC97,IF(AD$4=$D97,"x",IF(AND(((AD$4-$D97)/VLOOKUP($C97,Opérations[],7,0))=INT(((AD$4-$D97)/VLOOKUP($C97,Opérations[],7,0))),$C97&lt;&gt;""),"S",""))),"")</f>
        <v/>
      </c>
      <c r="AE97" s="68" t="str">
        <f ca="1">IFERROR(IF(AND(OR(WEEKDAY(AD$4,2)&gt;5,AD$4=Congés),OR(AD97="x",AD97="S")),AD97,IF(AE$4=$D97,"x",IF(AND(((AE$4-$D97)/VLOOKUP($C97,Opérations[],7,0))=INT(((AE$4-$D97)/VLOOKUP($C97,Opérations[],7,0))),$C97&lt;&gt;""),"S",""))),"")</f>
        <v/>
      </c>
      <c r="AF97" s="68" t="str">
        <f ca="1">IFERROR(IF(AND(OR(WEEKDAY(AE$4,2)&gt;5,AE$4=Congés),OR(AE97="x",AE97="S")),AE97,IF(AF$4=$D97,"x",IF(AND(((AF$4-$D97)/VLOOKUP($C97,Opérations[],7,0))=INT(((AF$4-$D97)/VLOOKUP($C97,Opérations[],7,0))),$C97&lt;&gt;""),"S",""))),"")</f>
        <v/>
      </c>
      <c r="AG97" s="68" t="str">
        <f ca="1">IFERROR(IF(AND(OR(WEEKDAY(AF$4,2)&gt;5,AF$4=Congés),OR(AF97="x",AF97="S")),AF97,IF(AG$4=$D97,"x",IF(AND(((AG$4-$D97)/VLOOKUP($C97,Opérations[],7,0))=INT(((AG$4-$D97)/VLOOKUP($C97,Opérations[],7,0))),$C97&lt;&gt;""),"S",""))),"")</f>
        <v/>
      </c>
      <c r="AH97" s="68" t="str">
        <f ca="1">IFERROR(IF(AND(OR(WEEKDAY(AG$4,2)&gt;5,AG$4=Congés),OR(AG97="x",AG97="S")),AG97,IF(AH$4=$D97,"x",IF(AND(((AH$4-$D97)/VLOOKUP($C97,Opérations[],7,0))=INT(((AH$4-$D97)/VLOOKUP($C97,Opérations[],7,0))),$C97&lt;&gt;""),"S",""))),"")</f>
        <v/>
      </c>
      <c r="AI97" s="68" t="str">
        <f ca="1">IFERROR(IF(AND(OR(WEEKDAY(AH$4,2)&gt;5,AH$4=Congés),OR(AH97="x",AH97="S")),AH97,IF(AI$4=$D97,"x",IF(AND(((AI$4-$D97)/VLOOKUP($C97,Opérations[],7,0))=INT(((AI$4-$D97)/VLOOKUP($C97,Opérations[],7,0))),$C97&lt;&gt;""),"S",""))),"")</f>
        <v/>
      </c>
      <c r="AJ97" s="68" t="str">
        <f ca="1">IFERROR(IF(AND(OR(WEEKDAY(AI$4,2)&gt;5,AI$4=Congés),OR(AI97="x",AI97="S")),AI97,IF(AJ$4=$D97,"x",IF(AND(((AJ$4-$D97)/VLOOKUP($C97,Opérations[],7,0))=INT(((AJ$4-$D97)/VLOOKUP($C97,Opérations[],7,0))),$C97&lt;&gt;""),"S",""))),"")</f>
        <v/>
      </c>
      <c r="AK97" s="68" t="str">
        <f ca="1">IFERROR(IF(AND(OR(WEEKDAY(AJ$4,2)&gt;5,AJ$4=Congés),OR(AJ97="x",AJ97="S")),AJ97,IF(AK$4=$D97,"x",IF(AND(((AK$4-$D97)/VLOOKUP($C97,Opérations[],7,0))=INT(((AK$4-$D97)/VLOOKUP($C97,Opérations[],7,0))),$C97&lt;&gt;""),"S",""))),"")</f>
        <v/>
      </c>
      <c r="AL97" s="68" t="str">
        <f ca="1">IFERROR(IF(AND(OR(WEEKDAY(AK$4,2)&gt;5,AK$4=Congés),OR(AK97="x",AK97="S")),AK97,IF(AL$4=$D97,"x",IF(AND(((AL$4-$D97)/VLOOKUP($C97,Opérations[],7,0))=INT(((AL$4-$D97)/VLOOKUP($C97,Opérations[],7,0))),$C97&lt;&gt;""),"S",""))),"")</f>
        <v/>
      </c>
      <c r="AM97" s="68" t="str">
        <f ca="1">IFERROR(IF(AND(OR(WEEKDAY(AL$4,2)&gt;5,AL$4=Congés),OR(AL97="x",AL97="S")),AL97,IF(AM$4=$D97,"x",IF(AND(((AM$4-$D97)/VLOOKUP($C97,Opérations[],7,0))=INT(((AM$4-$D97)/VLOOKUP($C97,Opérations[],7,0))),$C97&lt;&gt;""),"S",""))),"")</f>
        <v/>
      </c>
      <c r="AN97" s="68" t="str">
        <f ca="1">IFERROR(IF(AND(OR(WEEKDAY(AM$4,2)&gt;5,AM$4=Congés),OR(AM97="x",AM97="S")),AM97,IF(AN$4=$D97,"x",IF(AND(((AN$4-$D97)/VLOOKUP($C97,Opérations[],7,0))=INT(((AN$4-$D97)/VLOOKUP($C97,Opérations[],7,0))),$C97&lt;&gt;""),"S",""))),"")</f>
        <v/>
      </c>
      <c r="AO97" s="68" t="str">
        <f ca="1">IFERROR(IF(AND(OR(WEEKDAY(AN$4,2)&gt;5,AN$4=Congés),OR(AN97="x",AN97="S")),AN97,IF(AO$4=$D97,"x",IF(AND(((AO$4-$D97)/VLOOKUP($C97,Opérations[],7,0))=INT(((AO$4-$D97)/VLOOKUP($C97,Opérations[],7,0))),$C97&lt;&gt;""),"S",""))),"")</f>
        <v/>
      </c>
      <c r="AP97" s="68" t="str">
        <f ca="1">IFERROR(IF(AND(OR(WEEKDAY(AO$4,2)&gt;5,AO$4=Congés),OR(AO97="x",AO97="S")),AO97,IF(AP$4=$D97,"x",IF(AND(((AP$4-$D97)/VLOOKUP($C97,Opérations[],7,0))=INT(((AP$4-$D97)/VLOOKUP($C97,Opérations[],7,0))),$C97&lt;&gt;""),"S",""))),"")</f>
        <v/>
      </c>
      <c r="AQ97" s="68" t="str">
        <f ca="1">IFERROR(IF(AND(OR(WEEKDAY(AP$4,2)&gt;5,AP$4=Congés),OR(AP97="x",AP97="S")),AP97,IF(AQ$4=$D97,"x",IF(AND(((AQ$4-$D97)/VLOOKUP($C97,Opérations[],7,0))=INT(((AQ$4-$D97)/VLOOKUP($C97,Opérations[],7,0))),$C97&lt;&gt;""),"S",""))),"")</f>
        <v/>
      </c>
      <c r="AR97" s="68" t="str">
        <f ca="1">IFERROR(IF(AND(OR(WEEKDAY(AQ$4,2)&gt;5,AQ$4=Congés),OR(AQ97="x",AQ97="S")),AQ97,IF(AR$4=$D97,"x",IF(AND(((AR$4-$D97)/VLOOKUP($C97,Opérations[],7,0))=INT(((AR$4-$D97)/VLOOKUP($C97,Opérations[],7,0))),$C97&lt;&gt;""),"S",""))),"")</f>
        <v/>
      </c>
      <c r="AS97" s="68" t="str">
        <f ca="1">IFERROR(IF(AND(OR(WEEKDAY(AR$4,2)&gt;5,AR$4=Congés),OR(AR97="x",AR97="S")),AR97,IF(AS$4=$D97,"x",IF(AND(((AS$4-$D97)/VLOOKUP($C97,Opérations[],7,0))=INT(((AS$4-$D97)/VLOOKUP($C97,Opérations[],7,0))),$C97&lt;&gt;""),"S",""))),"")</f>
        <v/>
      </c>
      <c r="AT97" s="68" t="str">
        <f ca="1">IFERROR(IF(AND(OR(WEEKDAY(AS$4,2)&gt;5,AS$4=Congés),OR(AS97="x",AS97="S")),AS97,IF(AT$4=$D97,"x",IF(AND(((AT$4-$D97)/VLOOKUP($C97,Opérations[],7,0))=INT(((AT$4-$D97)/VLOOKUP($C97,Opérations[],7,0))),$C97&lt;&gt;""),"S",""))),"")</f>
        <v/>
      </c>
      <c r="AU97" s="68" t="str">
        <f ca="1">IFERROR(IF(AND(OR(WEEKDAY(AT$4,2)&gt;5,AT$4=Congés),OR(AT97="x",AT97="S")),AT97,IF(AU$4=$D97,"x",IF(AND(((AU$4-$D97)/VLOOKUP($C97,Opérations[],7,0))=INT(((AU$4-$D97)/VLOOKUP($C97,Opérations[],7,0))),$C97&lt;&gt;""),"S",""))),"")</f>
        <v/>
      </c>
      <c r="AV97" s="68" t="str">
        <f ca="1">IFERROR(IF(AND(OR(WEEKDAY(AU$4,2)&gt;5,AU$4=Congés),OR(AU97="x",AU97="S")),AU97,IF(AV$4=$D97,"x",IF(AND(((AV$4-$D97)/VLOOKUP($C97,Opérations[],7,0))=INT(((AV$4-$D97)/VLOOKUP($C97,Opérations[],7,0))),$C97&lt;&gt;""),"S",""))),"")</f>
        <v/>
      </c>
      <c r="AW97" s="68" t="str">
        <f ca="1">IFERROR(IF(AND(OR(WEEKDAY(AV$4,2)&gt;5,AV$4=Congés),OR(AV97="x",AV97="S")),AV97,IF(AW$4=$D97,"x",IF(AND(((AW$4-$D97)/VLOOKUP($C97,Opérations[],7,0))=INT(((AW$4-$D97)/VLOOKUP($C97,Opérations[],7,0))),$C97&lt;&gt;""),"S",""))),"")</f>
        <v/>
      </c>
      <c r="AX97" s="68" t="str">
        <f ca="1">IFERROR(IF(AND(OR(WEEKDAY(AW$4,2)&gt;5,AW$4=Congés),OR(AW97="x",AW97="S")),AW97,IF(AX$4=$D97,"x",IF(AND(((AX$4-$D97)/VLOOKUP($C97,Opérations[],7,0))=INT(((AX$4-$D97)/VLOOKUP($C97,Opérations[],7,0))),$C97&lt;&gt;""),"S",""))),"")</f>
        <v/>
      </c>
      <c r="AY97" s="68" t="str">
        <f ca="1">IFERROR(IF(AND(OR(WEEKDAY(AX$4,2)&gt;5,AX$4=Congés),OR(AX97="x",AX97="S")),AX97,IF(AY$4=$D97,"x",IF(AND(((AY$4-$D97)/VLOOKUP($C97,Opérations[],7,0))=INT(((AY$4-$D97)/VLOOKUP($C97,Opérations[],7,0))),$C97&lt;&gt;""),"S",""))),"")</f>
        <v/>
      </c>
      <c r="AZ97" s="68" t="str">
        <f ca="1">IFERROR(IF(AND(OR(WEEKDAY(AY$4,2)&gt;5,AY$4=Congés),OR(AY97="x",AY97="S")),AY97,IF(AZ$4=$D97,"x",IF(AND(((AZ$4-$D97)/VLOOKUP($C97,Opérations[],7,0))=INT(((AZ$4-$D97)/VLOOKUP($C97,Opérations[],7,0))),$C97&lt;&gt;""),"S",""))),"")</f>
        <v/>
      </c>
      <c r="BA97" s="68" t="str">
        <f ca="1">IFERROR(IF(AND(OR(WEEKDAY(AZ$4,2)&gt;5,AZ$4=Congés),OR(AZ97="x",AZ97="S")),AZ97,IF(BA$4=$D97,"x",IF(AND(((BA$4-$D97)/VLOOKUP($C97,Opérations[],7,0))=INT(((BA$4-$D97)/VLOOKUP($C97,Opérations[],7,0))),$C97&lt;&gt;""),"S",""))),"")</f>
        <v/>
      </c>
      <c r="BB97" s="68" t="str">
        <f ca="1">IFERROR(IF(AND(OR(WEEKDAY(BA$4,2)&gt;5,BA$4=Congés),OR(BA97="x",BA97="S")),BA97,IF(BB$4=$D97,"x",IF(AND(((BB$4-$D97)/VLOOKUP($C97,Opérations[],7,0))=INT(((BB$4-$D97)/VLOOKUP($C97,Opérations[],7,0))),$C97&lt;&gt;""),"S",""))),"")</f>
        <v/>
      </c>
      <c r="BC97" s="68" t="str">
        <f ca="1">IFERROR(IF(AND(OR(WEEKDAY(BB$4,2)&gt;5,BB$4=Congés),OR(BB97="x",BB97="S")),BB97,IF(BC$4=$D97,"x",IF(AND(((BC$4-$D97)/VLOOKUP($C97,Opérations[],7,0))=INT(((BC$4-$D97)/VLOOKUP($C97,Opérations[],7,0))),$C97&lt;&gt;""),"S",""))),"")</f>
        <v/>
      </c>
      <c r="BD97" s="68" t="str">
        <f ca="1">IFERROR(IF(AND(OR(WEEKDAY(BC$4,2)&gt;5,BC$4=Congés),OR(BC97="x",BC97="S")),BC97,IF(BD$4=$D97,"x",IF(AND(((BD$4-$D97)/VLOOKUP($C97,Opérations[],7,0))=INT(((BD$4-$D97)/VLOOKUP($C97,Opérations[],7,0))),$C97&lt;&gt;""),"S",""))),"")</f>
        <v/>
      </c>
    </row>
    <row r="98" spans="3:56" x14ac:dyDescent="0.25">
      <c r="C98" s="28" t="s">
        <v>94</v>
      </c>
      <c r="D98" s="33">
        <f>IF(ISBLANK(C98),"",VLOOKUP(C98,Opérations[],2,0))</f>
        <v>0</v>
      </c>
      <c r="F98" s="33"/>
      <c r="G98" s="68" t="str">
        <f ca="1">IFERROR(IF(AND(OR(WEEKDAY(F$4,2)&gt;5,F$4=Congés),OR(F98="x",F98="S")),F98,IF(G$4=$D98,"x",IF(AND(((G$4-$D98)/VLOOKUP($C98,Opérations[],7,0))=INT(((G$4-$D98)/VLOOKUP($C98,Opérations[],7,0))),$C98&lt;&gt;""),"S",""))),"")</f>
        <v/>
      </c>
      <c r="H98" s="68" t="str">
        <f ca="1">IFERROR(IF(AND(OR(WEEKDAY(G$4,2)&gt;5,G$4=Congés),OR(G98="x",G98="S")),G98,IF(H$4=$D98,"x",IF(AND(((H$4-$D98)/VLOOKUP($C98,Opérations[],7,0))=INT(((H$4-$D98)/VLOOKUP($C98,Opérations[],7,0))),$C98&lt;&gt;""),"S",""))),"")</f>
        <v/>
      </c>
      <c r="I98" s="68" t="str">
        <f ca="1">IFERROR(IF(AND(OR(WEEKDAY(H$4,2)&gt;5,H$4=Congés),OR(H98="x",H98="S")),H98,IF(I$4=$D98,"x",IF(AND(((I$4-$D98)/VLOOKUP($C98,Opérations[],7,0))=INT(((I$4-$D98)/VLOOKUP($C98,Opérations[],7,0))),$C98&lt;&gt;""),"S",""))),"")</f>
        <v/>
      </c>
      <c r="J98" s="68" t="str">
        <f ca="1">IFERROR(IF(AND(OR(WEEKDAY(I$4,2)&gt;5,I$4=Congés),OR(I98="x",I98="S")),I98,IF(J$4=$D98,"x",IF(AND(((J$4-$D98)/VLOOKUP($C98,Opérations[],7,0))=INT(((J$4-$D98)/VLOOKUP($C98,Opérations[],7,0))),$C98&lt;&gt;""),"S",""))),"")</f>
        <v/>
      </c>
      <c r="K98" s="68" t="str">
        <f ca="1">IFERROR(IF(AND(OR(WEEKDAY(J$4,2)&gt;5,J$4=Congés),OR(J98="x",J98="S")),J98,IF(K$4=$D98,"x",IF(AND(((K$4-$D98)/VLOOKUP($C98,Opérations[],7,0))=INT(((K$4-$D98)/VLOOKUP($C98,Opérations[],7,0))),$C98&lt;&gt;""),"S",""))),"")</f>
        <v/>
      </c>
      <c r="L98" s="68" t="str">
        <f ca="1">IFERROR(IF(AND(OR(WEEKDAY(K$4,2)&gt;5,K$4=Congés),OR(K98="x",K98="S")),K98,IF(L$4=$D98,"x",IF(AND(((L$4-$D98)/VLOOKUP($C98,Opérations[],7,0))=INT(((L$4-$D98)/VLOOKUP($C98,Opérations[],7,0))),$C98&lt;&gt;""),"S",""))),"")</f>
        <v/>
      </c>
      <c r="M98" s="68" t="str">
        <f ca="1">IFERROR(IF(AND(OR(WEEKDAY(L$4,2)&gt;5,L$4=Congés),OR(L98="x",L98="S")),L98,IF(M$4=$D98,"x",IF(AND(((M$4-$D98)/VLOOKUP($C98,Opérations[],7,0))=INT(((M$4-$D98)/VLOOKUP($C98,Opérations[],7,0))),$C98&lt;&gt;""),"S",""))),"")</f>
        <v/>
      </c>
      <c r="N98" s="68" t="str">
        <f ca="1">IFERROR(IF(AND(OR(WEEKDAY(M$4,2)&gt;5,M$4=Congés),OR(M98="x",M98="S")),M98,IF(N$4=$D98,"x",IF(AND(((N$4-$D98)/VLOOKUP($C98,Opérations[],7,0))=INT(((N$4-$D98)/VLOOKUP($C98,Opérations[],7,0))),$C98&lt;&gt;""),"S",""))),"")</f>
        <v/>
      </c>
      <c r="O98" s="68" t="str">
        <f ca="1">IFERROR(IF(AND(OR(WEEKDAY(N$4,2)&gt;5,N$4=Congés),OR(N98="x",N98="S")),N98,IF(O$4=$D98,"x",IF(AND(((O$4-$D98)/VLOOKUP($C98,Opérations[],7,0))=INT(((O$4-$D98)/VLOOKUP($C98,Opérations[],7,0))),$C98&lt;&gt;""),"S",""))),"")</f>
        <v/>
      </c>
      <c r="P98" s="68" t="str">
        <f ca="1">IFERROR(IF(AND(OR(WEEKDAY(O$4,2)&gt;5,O$4=Congés),OR(O98="x",O98="S")),O98,IF(P$4=$D98,"x",IF(AND(((P$4-$D98)/VLOOKUP($C98,Opérations[],7,0))=INT(((P$4-$D98)/VLOOKUP($C98,Opérations[],7,0))),$C98&lt;&gt;""),"S",""))),"")</f>
        <v/>
      </c>
      <c r="Q98" s="68" t="str">
        <f ca="1">IFERROR(IF(AND(OR(WEEKDAY(P$4,2)&gt;5,P$4=Congés),OR(P98="x",P98="S")),P98,IF(Q$4=$D98,"x",IF(AND(((Q$4-$D98)/VLOOKUP($C98,Opérations[],7,0))=INT(((Q$4-$D98)/VLOOKUP($C98,Opérations[],7,0))),$C98&lt;&gt;""),"S",""))),"")</f>
        <v/>
      </c>
      <c r="R98" s="68" t="str">
        <f ca="1">IFERROR(IF(AND(OR(WEEKDAY(Q$4,2)&gt;5,Q$4=Congés),OR(Q98="x",Q98="S")),Q98,IF(R$4=$D98,"x",IF(AND(((R$4-$D98)/VLOOKUP($C98,Opérations[],7,0))=INT(((R$4-$D98)/VLOOKUP($C98,Opérations[],7,0))),$C98&lt;&gt;""),"S",""))),"")</f>
        <v/>
      </c>
      <c r="S98" s="68" t="str">
        <f ca="1">IFERROR(IF(AND(OR(WEEKDAY(R$4,2)&gt;5,R$4=Congés),OR(R98="x",R98="S")),R98,IF(S$4=$D98,"x",IF(AND(((S$4-$D98)/VLOOKUP($C98,Opérations[],7,0))=INT(((S$4-$D98)/VLOOKUP($C98,Opérations[],7,0))),$C98&lt;&gt;""),"S",""))),"")</f>
        <v/>
      </c>
      <c r="T98" s="68" t="str">
        <f ca="1">IFERROR(IF(AND(OR(WEEKDAY(S$4,2)&gt;5,S$4=Congés),OR(S98="x",S98="S")),S98,IF(T$4=$D98,"x",IF(AND(((T$4-$D98)/VLOOKUP($C98,Opérations[],7,0))=INT(((T$4-$D98)/VLOOKUP($C98,Opérations[],7,0))),$C98&lt;&gt;""),"S",""))),"")</f>
        <v/>
      </c>
      <c r="U98" s="68" t="str">
        <f ca="1">IFERROR(IF(AND(OR(WEEKDAY(T$4,2)&gt;5,T$4=Congés),OR(T98="x",T98="S")),T98,IF(U$4=$D98,"x",IF(AND(((U$4-$D98)/VLOOKUP($C98,Opérations[],7,0))=INT(((U$4-$D98)/VLOOKUP($C98,Opérations[],7,0))),$C98&lt;&gt;""),"S",""))),"")</f>
        <v/>
      </c>
      <c r="V98" s="68" t="str">
        <f ca="1">IFERROR(IF(AND(OR(WEEKDAY(U$4,2)&gt;5,U$4=Congés),OR(U98="x",U98="S")),U98,IF(V$4=$D98,"x",IF(AND(((V$4-$D98)/VLOOKUP($C98,Opérations[],7,0))=INT(((V$4-$D98)/VLOOKUP($C98,Opérations[],7,0))),$C98&lt;&gt;""),"S",""))),"")</f>
        <v/>
      </c>
      <c r="W98" s="68" t="str">
        <f ca="1">IFERROR(IF(AND(OR(WEEKDAY(V$4,2)&gt;5,V$4=Congés),OR(V98="x",V98="S")),V98,IF(W$4=$D98,"x",IF(AND(((W$4-$D98)/VLOOKUP($C98,Opérations[],7,0))=INT(((W$4-$D98)/VLOOKUP($C98,Opérations[],7,0))),$C98&lt;&gt;""),"S",""))),"")</f>
        <v/>
      </c>
      <c r="X98" s="68" t="str">
        <f ca="1">IFERROR(IF(AND(OR(WEEKDAY(W$4,2)&gt;5,W$4=Congés),OR(W98="x",W98="S")),W98,IF(X$4=$D98,"x",IF(AND(((X$4-$D98)/VLOOKUP($C98,Opérations[],7,0))=INT(((X$4-$D98)/VLOOKUP($C98,Opérations[],7,0))),$C98&lt;&gt;""),"S",""))),"")</f>
        <v/>
      </c>
      <c r="Y98" s="68" t="str">
        <f ca="1">IFERROR(IF(AND(OR(WEEKDAY(X$4,2)&gt;5,X$4=Congés),OR(X98="x",X98="S")),X98,IF(Y$4=$D98,"x",IF(AND(((Y$4-$D98)/VLOOKUP($C98,Opérations[],7,0))=INT(((Y$4-$D98)/VLOOKUP($C98,Opérations[],7,0))),$C98&lt;&gt;""),"S",""))),"")</f>
        <v/>
      </c>
      <c r="Z98" s="68" t="str">
        <f ca="1">IFERROR(IF(AND(OR(WEEKDAY(Y$4,2)&gt;5,Y$4=Congés),OR(Y98="x",Y98="S")),Y98,IF(Z$4=$D98,"x",IF(AND(((Z$4-$D98)/VLOOKUP($C98,Opérations[],7,0))=INT(((Z$4-$D98)/VLOOKUP($C98,Opérations[],7,0))),$C98&lt;&gt;""),"S",""))),"")</f>
        <v/>
      </c>
      <c r="AA98" s="68" t="str">
        <f ca="1">IFERROR(IF(AND(OR(WEEKDAY(Z$4,2)&gt;5,Z$4=Congés),OR(Z98="x",Z98="S")),Z98,IF(AA$4=$D98,"x",IF(AND(((AA$4-$D98)/VLOOKUP($C98,Opérations[],7,0))=INT(((AA$4-$D98)/VLOOKUP($C98,Opérations[],7,0))),$C98&lt;&gt;""),"S",""))),"")</f>
        <v/>
      </c>
      <c r="AB98" s="68" t="str">
        <f ca="1">IFERROR(IF(AND(OR(WEEKDAY(AA$4,2)&gt;5,AA$4=Congés),OR(AA98="x",AA98="S")),AA98,IF(AB$4=$D98,"x",IF(AND(((AB$4-$D98)/VLOOKUP($C98,Opérations[],7,0))=INT(((AB$4-$D98)/VLOOKUP($C98,Opérations[],7,0))),$C98&lt;&gt;""),"S",""))),"")</f>
        <v/>
      </c>
      <c r="AC98" s="68" t="str">
        <f ca="1">IFERROR(IF(AND(OR(WEEKDAY(AB$4,2)&gt;5,AB$4=Congés),OR(AB98="x",AB98="S")),AB98,IF(AC$4=$D98,"x",IF(AND(((AC$4-$D98)/VLOOKUP($C98,Opérations[],7,0))=INT(((AC$4-$D98)/VLOOKUP($C98,Opérations[],7,0))),$C98&lt;&gt;""),"S",""))),"")</f>
        <v/>
      </c>
      <c r="AD98" s="68" t="str">
        <f ca="1">IFERROR(IF(AND(OR(WEEKDAY(AC$4,2)&gt;5,AC$4=Congés),OR(AC98="x",AC98="S")),AC98,IF(AD$4=$D98,"x",IF(AND(((AD$4-$D98)/VLOOKUP($C98,Opérations[],7,0))=INT(((AD$4-$D98)/VLOOKUP($C98,Opérations[],7,0))),$C98&lt;&gt;""),"S",""))),"")</f>
        <v/>
      </c>
      <c r="AE98" s="68" t="str">
        <f ca="1">IFERROR(IF(AND(OR(WEEKDAY(AD$4,2)&gt;5,AD$4=Congés),OR(AD98="x",AD98="S")),AD98,IF(AE$4=$D98,"x",IF(AND(((AE$4-$D98)/VLOOKUP($C98,Opérations[],7,0))=INT(((AE$4-$D98)/VLOOKUP($C98,Opérations[],7,0))),$C98&lt;&gt;""),"S",""))),"")</f>
        <v/>
      </c>
      <c r="AF98" s="68" t="str">
        <f ca="1">IFERROR(IF(AND(OR(WEEKDAY(AE$4,2)&gt;5,AE$4=Congés),OR(AE98="x",AE98="S")),AE98,IF(AF$4=$D98,"x",IF(AND(((AF$4-$D98)/VLOOKUP($C98,Opérations[],7,0))=INT(((AF$4-$D98)/VLOOKUP($C98,Opérations[],7,0))),$C98&lt;&gt;""),"S",""))),"")</f>
        <v/>
      </c>
      <c r="AG98" s="68" t="str">
        <f ca="1">IFERROR(IF(AND(OR(WEEKDAY(AF$4,2)&gt;5,AF$4=Congés),OR(AF98="x",AF98="S")),AF98,IF(AG$4=$D98,"x",IF(AND(((AG$4-$D98)/VLOOKUP($C98,Opérations[],7,0))=INT(((AG$4-$D98)/VLOOKUP($C98,Opérations[],7,0))),$C98&lt;&gt;""),"S",""))),"")</f>
        <v/>
      </c>
      <c r="AH98" s="68" t="str">
        <f ca="1">IFERROR(IF(AND(OR(WEEKDAY(AG$4,2)&gt;5,AG$4=Congés),OR(AG98="x",AG98="S")),AG98,IF(AH$4=$D98,"x",IF(AND(((AH$4-$D98)/VLOOKUP($C98,Opérations[],7,0))=INT(((AH$4-$D98)/VLOOKUP($C98,Opérations[],7,0))),$C98&lt;&gt;""),"S",""))),"")</f>
        <v/>
      </c>
      <c r="AI98" s="68" t="str">
        <f ca="1">IFERROR(IF(AND(OR(WEEKDAY(AH$4,2)&gt;5,AH$4=Congés),OR(AH98="x",AH98="S")),AH98,IF(AI$4=$D98,"x",IF(AND(((AI$4-$D98)/VLOOKUP($C98,Opérations[],7,0))=INT(((AI$4-$D98)/VLOOKUP($C98,Opérations[],7,0))),$C98&lt;&gt;""),"S",""))),"")</f>
        <v/>
      </c>
      <c r="AJ98" s="68" t="str">
        <f ca="1">IFERROR(IF(AND(OR(WEEKDAY(AI$4,2)&gt;5,AI$4=Congés),OR(AI98="x",AI98="S")),AI98,IF(AJ$4=$D98,"x",IF(AND(((AJ$4-$D98)/VLOOKUP($C98,Opérations[],7,0))=INT(((AJ$4-$D98)/VLOOKUP($C98,Opérations[],7,0))),$C98&lt;&gt;""),"S",""))),"")</f>
        <v/>
      </c>
      <c r="AK98" s="68" t="str">
        <f ca="1">IFERROR(IF(AND(OR(WEEKDAY(AJ$4,2)&gt;5,AJ$4=Congés),OR(AJ98="x",AJ98="S")),AJ98,IF(AK$4=$D98,"x",IF(AND(((AK$4-$D98)/VLOOKUP($C98,Opérations[],7,0))=INT(((AK$4-$D98)/VLOOKUP($C98,Opérations[],7,0))),$C98&lt;&gt;""),"S",""))),"")</f>
        <v/>
      </c>
      <c r="AL98" s="68" t="str">
        <f ca="1">IFERROR(IF(AND(OR(WEEKDAY(AK$4,2)&gt;5,AK$4=Congés),OR(AK98="x",AK98="S")),AK98,IF(AL$4=$D98,"x",IF(AND(((AL$4-$D98)/VLOOKUP($C98,Opérations[],7,0))=INT(((AL$4-$D98)/VLOOKUP($C98,Opérations[],7,0))),$C98&lt;&gt;""),"S",""))),"")</f>
        <v/>
      </c>
      <c r="AM98" s="68" t="str">
        <f ca="1">IFERROR(IF(AND(OR(WEEKDAY(AL$4,2)&gt;5,AL$4=Congés),OR(AL98="x",AL98="S")),AL98,IF(AM$4=$D98,"x",IF(AND(((AM$4-$D98)/VLOOKUP($C98,Opérations[],7,0))=INT(((AM$4-$D98)/VLOOKUP($C98,Opérations[],7,0))),$C98&lt;&gt;""),"S",""))),"")</f>
        <v/>
      </c>
      <c r="AN98" s="68" t="str">
        <f ca="1">IFERROR(IF(AND(OR(WEEKDAY(AM$4,2)&gt;5,AM$4=Congés),OR(AM98="x",AM98="S")),AM98,IF(AN$4=$D98,"x",IF(AND(((AN$4-$D98)/VLOOKUP($C98,Opérations[],7,0))=INT(((AN$4-$D98)/VLOOKUP($C98,Opérations[],7,0))),$C98&lt;&gt;""),"S",""))),"")</f>
        <v/>
      </c>
      <c r="AO98" s="68" t="str">
        <f ca="1">IFERROR(IF(AND(OR(WEEKDAY(AN$4,2)&gt;5,AN$4=Congés),OR(AN98="x",AN98="S")),AN98,IF(AO$4=$D98,"x",IF(AND(((AO$4-$D98)/VLOOKUP($C98,Opérations[],7,0))=INT(((AO$4-$D98)/VLOOKUP($C98,Opérations[],7,0))),$C98&lt;&gt;""),"S",""))),"")</f>
        <v/>
      </c>
      <c r="AP98" s="68" t="str">
        <f ca="1">IFERROR(IF(AND(OR(WEEKDAY(AO$4,2)&gt;5,AO$4=Congés),OR(AO98="x",AO98="S")),AO98,IF(AP$4=$D98,"x",IF(AND(((AP$4-$D98)/VLOOKUP($C98,Opérations[],7,0))=INT(((AP$4-$D98)/VLOOKUP($C98,Opérations[],7,0))),$C98&lt;&gt;""),"S",""))),"")</f>
        <v/>
      </c>
      <c r="AQ98" s="68" t="str">
        <f ca="1">IFERROR(IF(AND(OR(WEEKDAY(AP$4,2)&gt;5,AP$4=Congés),OR(AP98="x",AP98="S")),AP98,IF(AQ$4=$D98,"x",IF(AND(((AQ$4-$D98)/VLOOKUP($C98,Opérations[],7,0))=INT(((AQ$4-$D98)/VLOOKUP($C98,Opérations[],7,0))),$C98&lt;&gt;""),"S",""))),"")</f>
        <v/>
      </c>
      <c r="AR98" s="68" t="str">
        <f ca="1">IFERROR(IF(AND(OR(WEEKDAY(AQ$4,2)&gt;5,AQ$4=Congés),OR(AQ98="x",AQ98="S")),AQ98,IF(AR$4=$D98,"x",IF(AND(((AR$4-$D98)/VLOOKUP($C98,Opérations[],7,0))=INT(((AR$4-$D98)/VLOOKUP($C98,Opérations[],7,0))),$C98&lt;&gt;""),"S",""))),"")</f>
        <v/>
      </c>
      <c r="AS98" s="68" t="str">
        <f ca="1">IFERROR(IF(AND(OR(WEEKDAY(AR$4,2)&gt;5,AR$4=Congés),OR(AR98="x",AR98="S")),AR98,IF(AS$4=$D98,"x",IF(AND(((AS$4-$D98)/VLOOKUP($C98,Opérations[],7,0))=INT(((AS$4-$D98)/VLOOKUP($C98,Opérations[],7,0))),$C98&lt;&gt;""),"S",""))),"")</f>
        <v/>
      </c>
      <c r="AT98" s="68" t="str">
        <f ca="1">IFERROR(IF(AND(OR(WEEKDAY(AS$4,2)&gt;5,AS$4=Congés),OR(AS98="x",AS98="S")),AS98,IF(AT$4=$D98,"x",IF(AND(((AT$4-$D98)/VLOOKUP($C98,Opérations[],7,0))=INT(((AT$4-$D98)/VLOOKUP($C98,Opérations[],7,0))),$C98&lt;&gt;""),"S",""))),"")</f>
        <v/>
      </c>
      <c r="AU98" s="68" t="str">
        <f ca="1">IFERROR(IF(AND(OR(WEEKDAY(AT$4,2)&gt;5,AT$4=Congés),OR(AT98="x",AT98="S")),AT98,IF(AU$4=$D98,"x",IF(AND(((AU$4-$D98)/VLOOKUP($C98,Opérations[],7,0))=INT(((AU$4-$D98)/VLOOKUP($C98,Opérations[],7,0))),$C98&lt;&gt;""),"S",""))),"")</f>
        <v/>
      </c>
      <c r="AV98" s="68" t="str">
        <f ca="1">IFERROR(IF(AND(OR(WEEKDAY(AU$4,2)&gt;5,AU$4=Congés),OR(AU98="x",AU98="S")),AU98,IF(AV$4=$D98,"x",IF(AND(((AV$4-$D98)/VLOOKUP($C98,Opérations[],7,0))=INT(((AV$4-$D98)/VLOOKUP($C98,Opérations[],7,0))),$C98&lt;&gt;""),"S",""))),"")</f>
        <v/>
      </c>
      <c r="AW98" s="68" t="str">
        <f ca="1">IFERROR(IF(AND(OR(WEEKDAY(AV$4,2)&gt;5,AV$4=Congés),OR(AV98="x",AV98="S")),AV98,IF(AW$4=$D98,"x",IF(AND(((AW$4-$D98)/VLOOKUP($C98,Opérations[],7,0))=INT(((AW$4-$D98)/VLOOKUP($C98,Opérations[],7,0))),$C98&lt;&gt;""),"S",""))),"")</f>
        <v/>
      </c>
      <c r="AX98" s="68" t="str">
        <f ca="1">IFERROR(IF(AND(OR(WEEKDAY(AW$4,2)&gt;5,AW$4=Congés),OR(AW98="x",AW98="S")),AW98,IF(AX$4=$D98,"x",IF(AND(((AX$4-$D98)/VLOOKUP($C98,Opérations[],7,0))=INT(((AX$4-$D98)/VLOOKUP($C98,Opérations[],7,0))),$C98&lt;&gt;""),"S",""))),"")</f>
        <v/>
      </c>
      <c r="AY98" s="68" t="str">
        <f ca="1">IFERROR(IF(AND(OR(WEEKDAY(AX$4,2)&gt;5,AX$4=Congés),OR(AX98="x",AX98="S")),AX98,IF(AY$4=$D98,"x",IF(AND(((AY$4-$D98)/VLOOKUP($C98,Opérations[],7,0))=INT(((AY$4-$D98)/VLOOKUP($C98,Opérations[],7,0))),$C98&lt;&gt;""),"S",""))),"")</f>
        <v/>
      </c>
      <c r="AZ98" s="68" t="str">
        <f ca="1">IFERROR(IF(AND(OR(WEEKDAY(AY$4,2)&gt;5,AY$4=Congés),OR(AY98="x",AY98="S")),AY98,IF(AZ$4=$D98,"x",IF(AND(((AZ$4-$D98)/VLOOKUP($C98,Opérations[],7,0))=INT(((AZ$4-$D98)/VLOOKUP($C98,Opérations[],7,0))),$C98&lt;&gt;""),"S",""))),"")</f>
        <v/>
      </c>
      <c r="BA98" s="68" t="str">
        <f ca="1">IFERROR(IF(AND(OR(WEEKDAY(AZ$4,2)&gt;5,AZ$4=Congés),OR(AZ98="x",AZ98="S")),AZ98,IF(BA$4=$D98,"x",IF(AND(((BA$4-$D98)/VLOOKUP($C98,Opérations[],7,0))=INT(((BA$4-$D98)/VLOOKUP($C98,Opérations[],7,0))),$C98&lt;&gt;""),"S",""))),"")</f>
        <v/>
      </c>
      <c r="BB98" s="68" t="str">
        <f ca="1">IFERROR(IF(AND(OR(WEEKDAY(BA$4,2)&gt;5,BA$4=Congés),OR(BA98="x",BA98="S")),BA98,IF(BB$4=$D98,"x",IF(AND(((BB$4-$D98)/VLOOKUP($C98,Opérations[],7,0))=INT(((BB$4-$D98)/VLOOKUP($C98,Opérations[],7,0))),$C98&lt;&gt;""),"S",""))),"")</f>
        <v/>
      </c>
      <c r="BC98" s="68" t="str">
        <f ca="1">IFERROR(IF(AND(OR(WEEKDAY(BB$4,2)&gt;5,BB$4=Congés),OR(BB98="x",BB98="S")),BB98,IF(BC$4=$D98,"x",IF(AND(((BC$4-$D98)/VLOOKUP($C98,Opérations[],7,0))=INT(((BC$4-$D98)/VLOOKUP($C98,Opérations[],7,0))),$C98&lt;&gt;""),"S",""))),"")</f>
        <v/>
      </c>
      <c r="BD98" s="68" t="str">
        <f ca="1">IFERROR(IF(AND(OR(WEEKDAY(BC$4,2)&gt;5,BC$4=Congés),OR(BC98="x",BC98="S")),BC98,IF(BD$4=$D98,"x",IF(AND(((BD$4-$D98)/VLOOKUP($C98,Opérations[],7,0))=INT(((BD$4-$D98)/VLOOKUP($C98,Opérations[],7,0))),$C98&lt;&gt;""),"S",""))),"")</f>
        <v/>
      </c>
    </row>
    <row r="99" spans="3:56" x14ac:dyDescent="0.25">
      <c r="C99" s="58" t="s">
        <v>74</v>
      </c>
      <c r="D99" s="33">
        <f>IF(ISBLANK(C99),"",VLOOKUP(C99,Opérations[],2,0))</f>
        <v>0</v>
      </c>
      <c r="F99" s="33"/>
      <c r="G99" s="68" t="str">
        <f ca="1">IFERROR(IF(AND(OR(WEEKDAY(F$4,2)&gt;5,F$4=Congés),OR(F99="x",F99="S")),F99,IF(G$4=$D99,"x",IF(AND(((G$4-$D99)/VLOOKUP($C99,Opérations[],7,0))=INT(((G$4-$D99)/VLOOKUP($C99,Opérations[],7,0))),$C99&lt;&gt;""),"S",""))),"")</f>
        <v/>
      </c>
      <c r="H99" s="68" t="str">
        <f ca="1">IFERROR(IF(AND(OR(WEEKDAY(G$4,2)&gt;5,G$4=Congés),OR(G99="x",G99="S")),G99,IF(H$4=$D99,"x",IF(AND(((H$4-$D99)/VLOOKUP($C99,Opérations[],7,0))=INT(((H$4-$D99)/VLOOKUP($C99,Opérations[],7,0))),$C99&lt;&gt;""),"S",""))),"")</f>
        <v/>
      </c>
      <c r="I99" s="68" t="str">
        <f ca="1">IFERROR(IF(AND(OR(WEEKDAY(H$4,2)&gt;5,H$4=Congés),OR(H99="x",H99="S")),H99,IF(I$4=$D99,"x",IF(AND(((I$4-$D99)/VLOOKUP($C99,Opérations[],7,0))=INT(((I$4-$D99)/VLOOKUP($C99,Opérations[],7,0))),$C99&lt;&gt;""),"S",""))),"")</f>
        <v/>
      </c>
      <c r="J99" s="68" t="str">
        <f ca="1">IFERROR(IF(AND(OR(WEEKDAY(I$4,2)&gt;5,I$4=Congés),OR(I99="x",I99="S")),I99,IF(J$4=$D99,"x",IF(AND(((J$4-$D99)/VLOOKUP($C99,Opérations[],7,0))=INT(((J$4-$D99)/VLOOKUP($C99,Opérations[],7,0))),$C99&lt;&gt;""),"S",""))),"")</f>
        <v/>
      </c>
      <c r="K99" s="68" t="str">
        <f ca="1">IFERROR(IF(AND(OR(WEEKDAY(J$4,2)&gt;5,J$4=Congés),OR(J99="x",J99="S")),J99,IF(K$4=$D99,"x",IF(AND(((K$4-$D99)/VLOOKUP($C99,Opérations[],7,0))=INT(((K$4-$D99)/VLOOKUP($C99,Opérations[],7,0))),$C99&lt;&gt;""),"S",""))),"")</f>
        <v/>
      </c>
      <c r="L99" s="68" t="str">
        <f ca="1">IFERROR(IF(AND(OR(WEEKDAY(K$4,2)&gt;5,K$4=Congés),OR(K99="x",K99="S")),K99,IF(L$4=$D99,"x",IF(AND(((L$4-$D99)/VLOOKUP($C99,Opérations[],7,0))=INT(((L$4-$D99)/VLOOKUP($C99,Opérations[],7,0))),$C99&lt;&gt;""),"S",""))),"")</f>
        <v/>
      </c>
      <c r="M99" s="68" t="str">
        <f ca="1">IFERROR(IF(AND(OR(WEEKDAY(L$4,2)&gt;5,L$4=Congés),OR(L99="x",L99="S")),L99,IF(M$4=$D99,"x",IF(AND(((M$4-$D99)/VLOOKUP($C99,Opérations[],7,0))=INT(((M$4-$D99)/VLOOKUP($C99,Opérations[],7,0))),$C99&lt;&gt;""),"S",""))),"")</f>
        <v/>
      </c>
      <c r="N99" s="68" t="str">
        <f ca="1">IFERROR(IF(AND(OR(WEEKDAY(M$4,2)&gt;5,M$4=Congés),OR(M99="x",M99="S")),M99,IF(N$4=$D99,"x",IF(AND(((N$4-$D99)/VLOOKUP($C99,Opérations[],7,0))=INT(((N$4-$D99)/VLOOKUP($C99,Opérations[],7,0))),$C99&lt;&gt;""),"S",""))),"")</f>
        <v/>
      </c>
      <c r="O99" s="68" t="str">
        <f ca="1">IFERROR(IF(AND(OR(WEEKDAY(N$4,2)&gt;5,N$4=Congés),OR(N99="x",N99="S")),N99,IF(O$4=$D99,"x",IF(AND(((O$4-$D99)/VLOOKUP($C99,Opérations[],7,0))=INT(((O$4-$D99)/VLOOKUP($C99,Opérations[],7,0))),$C99&lt;&gt;""),"S",""))),"")</f>
        <v/>
      </c>
      <c r="P99" s="68" t="str">
        <f ca="1">IFERROR(IF(AND(OR(WEEKDAY(O$4,2)&gt;5,O$4=Congés),OR(O99="x",O99="S")),O99,IF(P$4=$D99,"x",IF(AND(((P$4-$D99)/VLOOKUP($C99,Opérations[],7,0))=INT(((P$4-$D99)/VLOOKUP($C99,Opérations[],7,0))),$C99&lt;&gt;""),"S",""))),"")</f>
        <v/>
      </c>
      <c r="Q99" s="68" t="str">
        <f ca="1">IFERROR(IF(AND(OR(WEEKDAY(P$4,2)&gt;5,P$4=Congés),OR(P99="x",P99="S")),P99,IF(Q$4=$D99,"x",IF(AND(((Q$4-$D99)/VLOOKUP($C99,Opérations[],7,0))=INT(((Q$4-$D99)/VLOOKUP($C99,Opérations[],7,0))),$C99&lt;&gt;""),"S",""))),"")</f>
        <v/>
      </c>
      <c r="R99" s="68" t="str">
        <f ca="1">IFERROR(IF(AND(OR(WEEKDAY(Q$4,2)&gt;5,Q$4=Congés),OR(Q99="x",Q99="S")),Q99,IF(R$4=$D99,"x",IF(AND(((R$4-$D99)/VLOOKUP($C99,Opérations[],7,0))=INT(((R$4-$D99)/VLOOKUP($C99,Opérations[],7,0))),$C99&lt;&gt;""),"S",""))),"")</f>
        <v/>
      </c>
      <c r="S99" s="68" t="str">
        <f ca="1">IFERROR(IF(AND(OR(WEEKDAY(R$4,2)&gt;5,R$4=Congés),OR(R99="x",R99="S")),R99,IF(S$4=$D99,"x",IF(AND(((S$4-$D99)/VLOOKUP($C99,Opérations[],7,0))=INT(((S$4-$D99)/VLOOKUP($C99,Opérations[],7,0))),$C99&lt;&gt;""),"S",""))),"")</f>
        <v/>
      </c>
      <c r="T99" s="68" t="str">
        <f ca="1">IFERROR(IF(AND(OR(WEEKDAY(S$4,2)&gt;5,S$4=Congés),OR(S99="x",S99="S")),S99,IF(T$4=$D99,"x",IF(AND(((T$4-$D99)/VLOOKUP($C99,Opérations[],7,0))=INT(((T$4-$D99)/VLOOKUP($C99,Opérations[],7,0))),$C99&lt;&gt;""),"S",""))),"")</f>
        <v/>
      </c>
      <c r="U99" s="68" t="str">
        <f ca="1">IFERROR(IF(AND(OR(WEEKDAY(T$4,2)&gt;5,T$4=Congés),OR(T99="x",T99="S")),T99,IF(U$4=$D99,"x",IF(AND(((U$4-$D99)/VLOOKUP($C99,Opérations[],7,0))=INT(((U$4-$D99)/VLOOKUP($C99,Opérations[],7,0))),$C99&lt;&gt;""),"S",""))),"")</f>
        <v/>
      </c>
      <c r="V99" s="68" t="str">
        <f ca="1">IFERROR(IF(AND(OR(WEEKDAY(U$4,2)&gt;5,U$4=Congés),OR(U99="x",U99="S")),U99,IF(V$4=$D99,"x",IF(AND(((V$4-$D99)/VLOOKUP($C99,Opérations[],7,0))=INT(((V$4-$D99)/VLOOKUP($C99,Opérations[],7,0))),$C99&lt;&gt;""),"S",""))),"")</f>
        <v/>
      </c>
      <c r="W99" s="68" t="str">
        <f ca="1">IFERROR(IF(AND(OR(WEEKDAY(V$4,2)&gt;5,V$4=Congés),OR(V99="x",V99="S")),V99,IF(W$4=$D99,"x",IF(AND(((W$4-$D99)/VLOOKUP($C99,Opérations[],7,0))=INT(((W$4-$D99)/VLOOKUP($C99,Opérations[],7,0))),$C99&lt;&gt;""),"S",""))),"")</f>
        <v/>
      </c>
      <c r="X99" s="68" t="str">
        <f ca="1">IFERROR(IF(AND(OR(WEEKDAY(W$4,2)&gt;5,W$4=Congés),OR(W99="x",W99="S")),W99,IF(X$4=$D99,"x",IF(AND(((X$4-$D99)/VLOOKUP($C99,Opérations[],7,0))=INT(((X$4-$D99)/VLOOKUP($C99,Opérations[],7,0))),$C99&lt;&gt;""),"S",""))),"")</f>
        <v/>
      </c>
      <c r="Y99" s="68" t="str">
        <f ca="1">IFERROR(IF(AND(OR(WEEKDAY(X$4,2)&gt;5,X$4=Congés),OR(X99="x",X99="S")),X99,IF(Y$4=$D99,"x",IF(AND(((Y$4-$D99)/VLOOKUP($C99,Opérations[],7,0))=INT(((Y$4-$D99)/VLOOKUP($C99,Opérations[],7,0))),$C99&lt;&gt;""),"S",""))),"")</f>
        <v/>
      </c>
      <c r="Z99" s="68" t="str">
        <f ca="1">IFERROR(IF(AND(OR(WEEKDAY(Y$4,2)&gt;5,Y$4=Congés),OR(Y99="x",Y99="S")),Y99,IF(Z$4=$D99,"x",IF(AND(((Z$4-$D99)/VLOOKUP($C99,Opérations[],7,0))=INT(((Z$4-$D99)/VLOOKUP($C99,Opérations[],7,0))),$C99&lt;&gt;""),"S",""))),"")</f>
        <v/>
      </c>
      <c r="AA99" s="68" t="str">
        <f ca="1">IFERROR(IF(AND(OR(WEEKDAY(Z$4,2)&gt;5,Z$4=Congés),OR(Z99="x",Z99="S")),Z99,IF(AA$4=$D99,"x",IF(AND(((AA$4-$D99)/VLOOKUP($C99,Opérations[],7,0))=INT(((AA$4-$D99)/VLOOKUP($C99,Opérations[],7,0))),$C99&lt;&gt;""),"S",""))),"")</f>
        <v/>
      </c>
      <c r="AB99" s="68" t="str">
        <f ca="1">IFERROR(IF(AND(OR(WEEKDAY(AA$4,2)&gt;5,AA$4=Congés),OR(AA99="x",AA99="S")),AA99,IF(AB$4=$D99,"x",IF(AND(((AB$4-$D99)/VLOOKUP($C99,Opérations[],7,0))=INT(((AB$4-$D99)/VLOOKUP($C99,Opérations[],7,0))),$C99&lt;&gt;""),"S",""))),"")</f>
        <v/>
      </c>
      <c r="AC99" s="68" t="str">
        <f ca="1">IFERROR(IF(AND(OR(WEEKDAY(AB$4,2)&gt;5,AB$4=Congés),OR(AB99="x",AB99="S")),AB99,IF(AC$4=$D99,"x",IF(AND(((AC$4-$D99)/VLOOKUP($C99,Opérations[],7,0))=INT(((AC$4-$D99)/VLOOKUP($C99,Opérations[],7,0))),$C99&lt;&gt;""),"S",""))),"")</f>
        <v/>
      </c>
      <c r="AD99" s="68" t="str">
        <f ca="1">IFERROR(IF(AND(OR(WEEKDAY(AC$4,2)&gt;5,AC$4=Congés),OR(AC99="x",AC99="S")),AC99,IF(AD$4=$D99,"x",IF(AND(((AD$4-$D99)/VLOOKUP($C99,Opérations[],7,0))=INT(((AD$4-$D99)/VLOOKUP($C99,Opérations[],7,0))),$C99&lt;&gt;""),"S",""))),"")</f>
        <v/>
      </c>
      <c r="AE99" s="68" t="str">
        <f ca="1">IFERROR(IF(AND(OR(WEEKDAY(AD$4,2)&gt;5,AD$4=Congés),OR(AD99="x",AD99="S")),AD99,IF(AE$4=$D99,"x",IF(AND(((AE$4-$D99)/VLOOKUP($C99,Opérations[],7,0))=INT(((AE$4-$D99)/VLOOKUP($C99,Opérations[],7,0))),$C99&lt;&gt;""),"S",""))),"")</f>
        <v/>
      </c>
      <c r="AF99" s="68" t="str">
        <f ca="1">IFERROR(IF(AND(OR(WEEKDAY(AE$4,2)&gt;5,AE$4=Congés),OR(AE99="x",AE99="S")),AE99,IF(AF$4=$D99,"x",IF(AND(((AF$4-$D99)/VLOOKUP($C99,Opérations[],7,0))=INT(((AF$4-$D99)/VLOOKUP($C99,Opérations[],7,0))),$C99&lt;&gt;""),"S",""))),"")</f>
        <v/>
      </c>
      <c r="AG99" s="68" t="str">
        <f ca="1">IFERROR(IF(AND(OR(WEEKDAY(AF$4,2)&gt;5,AF$4=Congés),OR(AF99="x",AF99="S")),AF99,IF(AG$4=$D99,"x",IF(AND(((AG$4-$D99)/VLOOKUP($C99,Opérations[],7,0))=INT(((AG$4-$D99)/VLOOKUP($C99,Opérations[],7,0))),$C99&lt;&gt;""),"S",""))),"")</f>
        <v/>
      </c>
      <c r="AH99" s="68" t="str">
        <f ca="1">IFERROR(IF(AND(OR(WEEKDAY(AG$4,2)&gt;5,AG$4=Congés),OR(AG99="x",AG99="S")),AG99,IF(AH$4=$D99,"x",IF(AND(((AH$4-$D99)/VLOOKUP($C99,Opérations[],7,0))=INT(((AH$4-$D99)/VLOOKUP($C99,Opérations[],7,0))),$C99&lt;&gt;""),"S",""))),"")</f>
        <v/>
      </c>
      <c r="AI99" s="68" t="str">
        <f ca="1">IFERROR(IF(AND(OR(WEEKDAY(AH$4,2)&gt;5,AH$4=Congés),OR(AH99="x",AH99="S")),AH99,IF(AI$4=$D99,"x",IF(AND(((AI$4-$D99)/VLOOKUP($C99,Opérations[],7,0))=INT(((AI$4-$D99)/VLOOKUP($C99,Opérations[],7,0))),$C99&lt;&gt;""),"S",""))),"")</f>
        <v/>
      </c>
      <c r="AJ99" s="68" t="str">
        <f ca="1">IFERROR(IF(AND(OR(WEEKDAY(AI$4,2)&gt;5,AI$4=Congés),OR(AI99="x",AI99="S")),AI99,IF(AJ$4=$D99,"x",IF(AND(((AJ$4-$D99)/VLOOKUP($C99,Opérations[],7,0))=INT(((AJ$4-$D99)/VLOOKUP($C99,Opérations[],7,0))),$C99&lt;&gt;""),"S",""))),"")</f>
        <v/>
      </c>
      <c r="AK99" s="68" t="str">
        <f ca="1">IFERROR(IF(AND(OR(WEEKDAY(AJ$4,2)&gt;5,AJ$4=Congés),OR(AJ99="x",AJ99="S")),AJ99,IF(AK$4=$D99,"x",IF(AND(((AK$4-$D99)/VLOOKUP($C99,Opérations[],7,0))=INT(((AK$4-$D99)/VLOOKUP($C99,Opérations[],7,0))),$C99&lt;&gt;""),"S",""))),"")</f>
        <v/>
      </c>
      <c r="AL99" s="68" t="str">
        <f ca="1">IFERROR(IF(AND(OR(WEEKDAY(AK$4,2)&gt;5,AK$4=Congés),OR(AK99="x",AK99="S")),AK99,IF(AL$4=$D99,"x",IF(AND(((AL$4-$D99)/VLOOKUP($C99,Opérations[],7,0))=INT(((AL$4-$D99)/VLOOKUP($C99,Opérations[],7,0))),$C99&lt;&gt;""),"S",""))),"")</f>
        <v/>
      </c>
      <c r="AM99" s="68" t="str">
        <f ca="1">IFERROR(IF(AND(OR(WEEKDAY(AL$4,2)&gt;5,AL$4=Congés),OR(AL99="x",AL99="S")),AL99,IF(AM$4=$D99,"x",IF(AND(((AM$4-$D99)/VLOOKUP($C99,Opérations[],7,0))=INT(((AM$4-$D99)/VLOOKUP($C99,Opérations[],7,0))),$C99&lt;&gt;""),"S",""))),"")</f>
        <v/>
      </c>
      <c r="AN99" s="68" t="str">
        <f ca="1">IFERROR(IF(AND(OR(WEEKDAY(AM$4,2)&gt;5,AM$4=Congés),OR(AM99="x",AM99="S")),AM99,IF(AN$4=$D99,"x",IF(AND(((AN$4-$D99)/VLOOKUP($C99,Opérations[],7,0))=INT(((AN$4-$D99)/VLOOKUP($C99,Opérations[],7,0))),$C99&lt;&gt;""),"S",""))),"")</f>
        <v/>
      </c>
      <c r="AO99" s="68" t="str">
        <f ca="1">IFERROR(IF(AND(OR(WEEKDAY(AN$4,2)&gt;5,AN$4=Congés),OR(AN99="x",AN99="S")),AN99,IF(AO$4=$D99,"x",IF(AND(((AO$4-$D99)/VLOOKUP($C99,Opérations[],7,0))=INT(((AO$4-$D99)/VLOOKUP($C99,Opérations[],7,0))),$C99&lt;&gt;""),"S",""))),"")</f>
        <v/>
      </c>
      <c r="AP99" s="68" t="str">
        <f ca="1">IFERROR(IF(AND(OR(WEEKDAY(AO$4,2)&gt;5,AO$4=Congés),OR(AO99="x",AO99="S")),AO99,IF(AP$4=$D99,"x",IF(AND(((AP$4-$D99)/VLOOKUP($C99,Opérations[],7,0))=INT(((AP$4-$D99)/VLOOKUP($C99,Opérations[],7,0))),$C99&lt;&gt;""),"S",""))),"")</f>
        <v/>
      </c>
      <c r="AQ99" s="68" t="str">
        <f ca="1">IFERROR(IF(AND(OR(WEEKDAY(AP$4,2)&gt;5,AP$4=Congés),OR(AP99="x",AP99="S")),AP99,IF(AQ$4=$D99,"x",IF(AND(((AQ$4-$D99)/VLOOKUP($C99,Opérations[],7,0))=INT(((AQ$4-$D99)/VLOOKUP($C99,Opérations[],7,0))),$C99&lt;&gt;""),"S",""))),"")</f>
        <v/>
      </c>
      <c r="AR99" s="68" t="str">
        <f ca="1">IFERROR(IF(AND(OR(WEEKDAY(AQ$4,2)&gt;5,AQ$4=Congés),OR(AQ99="x",AQ99="S")),AQ99,IF(AR$4=$D99,"x",IF(AND(((AR$4-$D99)/VLOOKUP($C99,Opérations[],7,0))=INT(((AR$4-$D99)/VLOOKUP($C99,Opérations[],7,0))),$C99&lt;&gt;""),"S",""))),"")</f>
        <v/>
      </c>
      <c r="AS99" s="68" t="str">
        <f ca="1">IFERROR(IF(AND(OR(WEEKDAY(AR$4,2)&gt;5,AR$4=Congés),OR(AR99="x",AR99="S")),AR99,IF(AS$4=$D99,"x",IF(AND(((AS$4-$D99)/VLOOKUP($C99,Opérations[],7,0))=INT(((AS$4-$D99)/VLOOKUP($C99,Opérations[],7,0))),$C99&lt;&gt;""),"S",""))),"")</f>
        <v/>
      </c>
      <c r="AT99" s="68" t="str">
        <f ca="1">IFERROR(IF(AND(OR(WEEKDAY(AS$4,2)&gt;5,AS$4=Congés),OR(AS99="x",AS99="S")),AS99,IF(AT$4=$D99,"x",IF(AND(((AT$4-$D99)/VLOOKUP($C99,Opérations[],7,0))=INT(((AT$4-$D99)/VLOOKUP($C99,Opérations[],7,0))),$C99&lt;&gt;""),"S",""))),"")</f>
        <v/>
      </c>
      <c r="AU99" s="68" t="str">
        <f ca="1">IFERROR(IF(AND(OR(WEEKDAY(AT$4,2)&gt;5,AT$4=Congés),OR(AT99="x",AT99="S")),AT99,IF(AU$4=$D99,"x",IF(AND(((AU$4-$D99)/VLOOKUP($C99,Opérations[],7,0))=INT(((AU$4-$D99)/VLOOKUP($C99,Opérations[],7,0))),$C99&lt;&gt;""),"S",""))),"")</f>
        <v/>
      </c>
      <c r="AV99" s="68" t="str">
        <f ca="1">IFERROR(IF(AND(OR(WEEKDAY(AU$4,2)&gt;5,AU$4=Congés),OR(AU99="x",AU99="S")),AU99,IF(AV$4=$D99,"x",IF(AND(((AV$4-$D99)/VLOOKUP($C99,Opérations[],7,0))=INT(((AV$4-$D99)/VLOOKUP($C99,Opérations[],7,0))),$C99&lt;&gt;""),"S",""))),"")</f>
        <v/>
      </c>
      <c r="AW99" s="68" t="str">
        <f ca="1">IFERROR(IF(AND(OR(WEEKDAY(AV$4,2)&gt;5,AV$4=Congés),OR(AV99="x",AV99="S")),AV99,IF(AW$4=$D99,"x",IF(AND(((AW$4-$D99)/VLOOKUP($C99,Opérations[],7,0))=INT(((AW$4-$D99)/VLOOKUP($C99,Opérations[],7,0))),$C99&lt;&gt;""),"S",""))),"")</f>
        <v/>
      </c>
      <c r="AX99" s="68" t="str">
        <f ca="1">IFERROR(IF(AND(OR(WEEKDAY(AW$4,2)&gt;5,AW$4=Congés),OR(AW99="x",AW99="S")),AW99,IF(AX$4=$D99,"x",IF(AND(((AX$4-$D99)/VLOOKUP($C99,Opérations[],7,0))=INT(((AX$4-$D99)/VLOOKUP($C99,Opérations[],7,0))),$C99&lt;&gt;""),"S",""))),"")</f>
        <v/>
      </c>
      <c r="AY99" s="68" t="str">
        <f ca="1">IFERROR(IF(AND(OR(WEEKDAY(AX$4,2)&gt;5,AX$4=Congés),OR(AX99="x",AX99="S")),AX99,IF(AY$4=$D99,"x",IF(AND(((AY$4-$D99)/VLOOKUP($C99,Opérations[],7,0))=INT(((AY$4-$D99)/VLOOKUP($C99,Opérations[],7,0))),$C99&lt;&gt;""),"S",""))),"")</f>
        <v/>
      </c>
      <c r="AZ99" s="68" t="str">
        <f ca="1">IFERROR(IF(AND(OR(WEEKDAY(AY$4,2)&gt;5,AY$4=Congés),OR(AY99="x",AY99="S")),AY99,IF(AZ$4=$D99,"x",IF(AND(((AZ$4-$D99)/VLOOKUP($C99,Opérations[],7,0))=INT(((AZ$4-$D99)/VLOOKUP($C99,Opérations[],7,0))),$C99&lt;&gt;""),"S",""))),"")</f>
        <v/>
      </c>
      <c r="BA99" s="68" t="str">
        <f ca="1">IFERROR(IF(AND(OR(WEEKDAY(AZ$4,2)&gt;5,AZ$4=Congés),OR(AZ99="x",AZ99="S")),AZ99,IF(BA$4=$D99,"x",IF(AND(((BA$4-$D99)/VLOOKUP($C99,Opérations[],7,0))=INT(((BA$4-$D99)/VLOOKUP($C99,Opérations[],7,0))),$C99&lt;&gt;""),"S",""))),"")</f>
        <v/>
      </c>
      <c r="BB99" s="68" t="str">
        <f ca="1">IFERROR(IF(AND(OR(WEEKDAY(BA$4,2)&gt;5,BA$4=Congés),OR(BA99="x",BA99="S")),BA99,IF(BB$4=$D99,"x",IF(AND(((BB$4-$D99)/VLOOKUP($C99,Opérations[],7,0))=INT(((BB$4-$D99)/VLOOKUP($C99,Opérations[],7,0))),$C99&lt;&gt;""),"S",""))),"")</f>
        <v/>
      </c>
      <c r="BC99" s="68" t="str">
        <f ca="1">IFERROR(IF(AND(OR(WEEKDAY(BB$4,2)&gt;5,BB$4=Congés),OR(BB99="x",BB99="S")),BB99,IF(BC$4=$D99,"x",IF(AND(((BC$4-$D99)/VLOOKUP($C99,Opérations[],7,0))=INT(((BC$4-$D99)/VLOOKUP($C99,Opérations[],7,0))),$C99&lt;&gt;""),"S",""))),"")</f>
        <v/>
      </c>
      <c r="BD99" s="68" t="str">
        <f ca="1">IFERROR(IF(AND(OR(WEEKDAY(BC$4,2)&gt;5,BC$4=Congés),OR(BC99="x",BC99="S")),BC99,IF(BD$4=$D99,"x",IF(AND(((BD$4-$D99)/VLOOKUP($C99,Opérations[],7,0))=INT(((BD$4-$D99)/VLOOKUP($C99,Opérations[],7,0))),$C99&lt;&gt;""),"S",""))),"")</f>
        <v/>
      </c>
    </row>
    <row r="100" spans="3:56" x14ac:dyDescent="0.25">
      <c r="C100" s="28" t="s">
        <v>95</v>
      </c>
      <c r="D100" s="33">
        <f>IF(ISBLANK(C100),"",VLOOKUP(C100,Opérations[],2,0))</f>
        <v>0</v>
      </c>
      <c r="F100" s="33"/>
      <c r="G100" s="68" t="str">
        <f ca="1">IFERROR(IF(AND(OR(WEEKDAY(F$4,2)&gt;5,F$4=Congés),OR(F100="x",F100="S")),F100,IF(G$4=$D100,"x",IF(AND(((G$4-$D100)/VLOOKUP($C100,Opérations[],7,0))=INT(((G$4-$D100)/VLOOKUP($C100,Opérations[],7,0))),$C100&lt;&gt;""),"S",""))),"")</f>
        <v/>
      </c>
      <c r="H100" s="68" t="str">
        <f ca="1">IFERROR(IF(AND(OR(WEEKDAY(G$4,2)&gt;5,G$4=Congés),OR(G100="x",G100="S")),G100,IF(H$4=$D100,"x",IF(AND(((H$4-$D100)/VLOOKUP($C100,Opérations[],7,0))=INT(((H$4-$D100)/VLOOKUP($C100,Opérations[],7,0))),$C100&lt;&gt;""),"S",""))),"")</f>
        <v/>
      </c>
      <c r="I100" s="68" t="str">
        <f ca="1">IFERROR(IF(AND(OR(WEEKDAY(H$4,2)&gt;5,H$4=Congés),OR(H100="x",H100="S")),H100,IF(I$4=$D100,"x",IF(AND(((I$4-$D100)/VLOOKUP($C100,Opérations[],7,0))=INT(((I$4-$D100)/VLOOKUP($C100,Opérations[],7,0))),$C100&lt;&gt;""),"S",""))),"")</f>
        <v/>
      </c>
      <c r="J100" s="68" t="str">
        <f ca="1">IFERROR(IF(AND(OR(WEEKDAY(I$4,2)&gt;5,I$4=Congés),OR(I100="x",I100="S")),I100,IF(J$4=$D100,"x",IF(AND(((J$4-$D100)/VLOOKUP($C100,Opérations[],7,0))=INT(((J$4-$D100)/VLOOKUP($C100,Opérations[],7,0))),$C100&lt;&gt;""),"S",""))),"")</f>
        <v/>
      </c>
      <c r="K100" s="68" t="str">
        <f ca="1">IFERROR(IF(AND(OR(WEEKDAY(J$4,2)&gt;5,J$4=Congés),OR(J100="x",J100="S")),J100,IF(K$4=$D100,"x",IF(AND(((K$4-$D100)/VLOOKUP($C100,Opérations[],7,0))=INT(((K$4-$D100)/VLOOKUP($C100,Opérations[],7,0))),$C100&lt;&gt;""),"S",""))),"")</f>
        <v/>
      </c>
      <c r="L100" s="68" t="str">
        <f ca="1">IFERROR(IF(AND(OR(WEEKDAY(K$4,2)&gt;5,K$4=Congés),OR(K100="x",K100="S")),K100,IF(L$4=$D100,"x",IF(AND(((L$4-$D100)/VLOOKUP($C100,Opérations[],7,0))=INT(((L$4-$D100)/VLOOKUP($C100,Opérations[],7,0))),$C100&lt;&gt;""),"S",""))),"")</f>
        <v/>
      </c>
      <c r="M100" s="68" t="str">
        <f ca="1">IFERROR(IF(AND(OR(WEEKDAY(L$4,2)&gt;5,L$4=Congés),OR(L100="x",L100="S")),L100,IF(M$4=$D100,"x",IF(AND(((M$4-$D100)/VLOOKUP($C100,Opérations[],7,0))=INT(((M$4-$D100)/VLOOKUP($C100,Opérations[],7,0))),$C100&lt;&gt;""),"S",""))),"")</f>
        <v/>
      </c>
      <c r="N100" s="68" t="str">
        <f ca="1">IFERROR(IF(AND(OR(WEEKDAY(M$4,2)&gt;5,M$4=Congés),OR(M100="x",M100="S")),M100,IF(N$4=$D100,"x",IF(AND(((N$4-$D100)/VLOOKUP($C100,Opérations[],7,0))=INT(((N$4-$D100)/VLOOKUP($C100,Opérations[],7,0))),$C100&lt;&gt;""),"S",""))),"")</f>
        <v/>
      </c>
      <c r="O100" s="68" t="str">
        <f ca="1">IFERROR(IF(AND(OR(WEEKDAY(N$4,2)&gt;5,N$4=Congés),OR(N100="x",N100="S")),N100,IF(O$4=$D100,"x",IF(AND(((O$4-$D100)/VLOOKUP($C100,Opérations[],7,0))=INT(((O$4-$D100)/VLOOKUP($C100,Opérations[],7,0))),$C100&lt;&gt;""),"S",""))),"")</f>
        <v/>
      </c>
      <c r="P100" s="68" t="str">
        <f ca="1">IFERROR(IF(AND(OR(WEEKDAY(O$4,2)&gt;5,O$4=Congés),OR(O100="x",O100="S")),O100,IF(P$4=$D100,"x",IF(AND(((P$4-$D100)/VLOOKUP($C100,Opérations[],7,0))=INT(((P$4-$D100)/VLOOKUP($C100,Opérations[],7,0))),$C100&lt;&gt;""),"S",""))),"")</f>
        <v/>
      </c>
      <c r="Q100" s="68" t="str">
        <f ca="1">IFERROR(IF(AND(OR(WEEKDAY(P$4,2)&gt;5,P$4=Congés),OR(P100="x",P100="S")),P100,IF(Q$4=$D100,"x",IF(AND(((Q$4-$D100)/VLOOKUP($C100,Opérations[],7,0))=INT(((Q$4-$D100)/VLOOKUP($C100,Opérations[],7,0))),$C100&lt;&gt;""),"S",""))),"")</f>
        <v/>
      </c>
      <c r="R100" s="68" t="str">
        <f ca="1">IFERROR(IF(AND(OR(WEEKDAY(Q$4,2)&gt;5,Q$4=Congés),OR(Q100="x",Q100="S")),Q100,IF(R$4=$D100,"x",IF(AND(((R$4-$D100)/VLOOKUP($C100,Opérations[],7,0))=INT(((R$4-$D100)/VLOOKUP($C100,Opérations[],7,0))),$C100&lt;&gt;""),"S",""))),"")</f>
        <v/>
      </c>
      <c r="S100" s="68" t="str">
        <f ca="1">IFERROR(IF(AND(OR(WEEKDAY(R$4,2)&gt;5,R$4=Congés),OR(R100="x",R100="S")),R100,IF(S$4=$D100,"x",IF(AND(((S$4-$D100)/VLOOKUP($C100,Opérations[],7,0))=INT(((S$4-$D100)/VLOOKUP($C100,Opérations[],7,0))),$C100&lt;&gt;""),"S",""))),"")</f>
        <v/>
      </c>
      <c r="T100" s="68" t="str">
        <f ca="1">IFERROR(IF(AND(OR(WEEKDAY(S$4,2)&gt;5,S$4=Congés),OR(S100="x",S100="S")),S100,IF(T$4=$D100,"x",IF(AND(((T$4-$D100)/VLOOKUP($C100,Opérations[],7,0))=INT(((T$4-$D100)/VLOOKUP($C100,Opérations[],7,0))),$C100&lt;&gt;""),"S",""))),"")</f>
        <v/>
      </c>
      <c r="U100" s="68" t="str">
        <f ca="1">IFERROR(IF(AND(OR(WEEKDAY(T$4,2)&gt;5,T$4=Congés),OR(T100="x",T100="S")),T100,IF(U$4=$D100,"x",IF(AND(((U$4-$D100)/VLOOKUP($C100,Opérations[],7,0))=INT(((U$4-$D100)/VLOOKUP($C100,Opérations[],7,0))),$C100&lt;&gt;""),"S",""))),"")</f>
        <v/>
      </c>
      <c r="V100" s="68" t="str">
        <f ca="1">IFERROR(IF(AND(OR(WEEKDAY(U$4,2)&gt;5,U$4=Congés),OR(U100="x",U100="S")),U100,IF(V$4=$D100,"x",IF(AND(((V$4-$D100)/VLOOKUP($C100,Opérations[],7,0))=INT(((V$4-$D100)/VLOOKUP($C100,Opérations[],7,0))),$C100&lt;&gt;""),"S",""))),"")</f>
        <v/>
      </c>
      <c r="W100" s="68" t="str">
        <f ca="1">IFERROR(IF(AND(OR(WEEKDAY(V$4,2)&gt;5,V$4=Congés),OR(V100="x",V100="S")),V100,IF(W$4=$D100,"x",IF(AND(((W$4-$D100)/VLOOKUP($C100,Opérations[],7,0))=INT(((W$4-$D100)/VLOOKUP($C100,Opérations[],7,0))),$C100&lt;&gt;""),"S",""))),"")</f>
        <v/>
      </c>
      <c r="X100" s="68" t="str">
        <f ca="1">IFERROR(IF(AND(OR(WEEKDAY(W$4,2)&gt;5,W$4=Congés),OR(W100="x",W100="S")),W100,IF(X$4=$D100,"x",IF(AND(((X$4-$D100)/VLOOKUP($C100,Opérations[],7,0))=INT(((X$4-$D100)/VLOOKUP($C100,Opérations[],7,0))),$C100&lt;&gt;""),"S",""))),"")</f>
        <v/>
      </c>
      <c r="Y100" s="68" t="str">
        <f ca="1">IFERROR(IF(AND(OR(WEEKDAY(X$4,2)&gt;5,X$4=Congés),OR(X100="x",X100="S")),X100,IF(Y$4=$D100,"x",IF(AND(((Y$4-$D100)/VLOOKUP($C100,Opérations[],7,0))=INT(((Y$4-$D100)/VLOOKUP($C100,Opérations[],7,0))),$C100&lt;&gt;""),"S",""))),"")</f>
        <v/>
      </c>
      <c r="Z100" s="68" t="str">
        <f ca="1">IFERROR(IF(AND(OR(WEEKDAY(Y$4,2)&gt;5,Y$4=Congés),OR(Y100="x",Y100="S")),Y100,IF(Z$4=$D100,"x",IF(AND(((Z$4-$D100)/VLOOKUP($C100,Opérations[],7,0))=INT(((Z$4-$D100)/VLOOKUP($C100,Opérations[],7,0))),$C100&lt;&gt;""),"S",""))),"")</f>
        <v/>
      </c>
      <c r="AA100" s="68" t="str">
        <f ca="1">IFERROR(IF(AND(OR(WEEKDAY(Z$4,2)&gt;5,Z$4=Congés),OR(Z100="x",Z100="S")),Z100,IF(AA$4=$D100,"x",IF(AND(((AA$4-$D100)/VLOOKUP($C100,Opérations[],7,0))=INT(((AA$4-$D100)/VLOOKUP($C100,Opérations[],7,0))),$C100&lt;&gt;""),"S",""))),"")</f>
        <v/>
      </c>
      <c r="AB100" s="68" t="str">
        <f ca="1">IFERROR(IF(AND(OR(WEEKDAY(AA$4,2)&gt;5,AA$4=Congés),OR(AA100="x",AA100="S")),AA100,IF(AB$4=$D100,"x",IF(AND(((AB$4-$D100)/VLOOKUP($C100,Opérations[],7,0))=INT(((AB$4-$D100)/VLOOKUP($C100,Opérations[],7,0))),$C100&lt;&gt;""),"S",""))),"")</f>
        <v/>
      </c>
      <c r="AC100" s="68" t="str">
        <f ca="1">IFERROR(IF(AND(OR(WEEKDAY(AB$4,2)&gt;5,AB$4=Congés),OR(AB100="x",AB100="S")),AB100,IF(AC$4=$D100,"x",IF(AND(((AC$4-$D100)/VLOOKUP($C100,Opérations[],7,0))=INT(((AC$4-$D100)/VLOOKUP($C100,Opérations[],7,0))),$C100&lt;&gt;""),"S",""))),"")</f>
        <v/>
      </c>
      <c r="AD100" s="68" t="str">
        <f ca="1">IFERROR(IF(AND(OR(WEEKDAY(AC$4,2)&gt;5,AC$4=Congés),OR(AC100="x",AC100="S")),AC100,IF(AD$4=$D100,"x",IF(AND(((AD$4-$D100)/VLOOKUP($C100,Opérations[],7,0))=INT(((AD$4-$D100)/VLOOKUP($C100,Opérations[],7,0))),$C100&lt;&gt;""),"S",""))),"")</f>
        <v/>
      </c>
      <c r="AE100" s="68" t="str">
        <f ca="1">IFERROR(IF(AND(OR(WEEKDAY(AD$4,2)&gt;5,AD$4=Congés),OR(AD100="x",AD100="S")),AD100,IF(AE$4=$D100,"x",IF(AND(((AE$4-$D100)/VLOOKUP($C100,Opérations[],7,0))=INT(((AE$4-$D100)/VLOOKUP($C100,Opérations[],7,0))),$C100&lt;&gt;""),"S",""))),"")</f>
        <v/>
      </c>
      <c r="AF100" s="68" t="str">
        <f ca="1">IFERROR(IF(AND(OR(WEEKDAY(AE$4,2)&gt;5,AE$4=Congés),OR(AE100="x",AE100="S")),AE100,IF(AF$4=$D100,"x",IF(AND(((AF$4-$D100)/VLOOKUP($C100,Opérations[],7,0))=INT(((AF$4-$D100)/VLOOKUP($C100,Opérations[],7,0))),$C100&lt;&gt;""),"S",""))),"")</f>
        <v/>
      </c>
      <c r="AG100" s="68" t="str">
        <f ca="1">IFERROR(IF(AND(OR(WEEKDAY(AF$4,2)&gt;5,AF$4=Congés),OR(AF100="x",AF100="S")),AF100,IF(AG$4=$D100,"x",IF(AND(((AG$4-$D100)/VLOOKUP($C100,Opérations[],7,0))=INT(((AG$4-$D100)/VLOOKUP($C100,Opérations[],7,0))),$C100&lt;&gt;""),"S",""))),"")</f>
        <v/>
      </c>
      <c r="AH100" s="68" t="str">
        <f ca="1">IFERROR(IF(AND(OR(WEEKDAY(AG$4,2)&gt;5,AG$4=Congés),OR(AG100="x",AG100="S")),AG100,IF(AH$4=$D100,"x",IF(AND(((AH$4-$D100)/VLOOKUP($C100,Opérations[],7,0))=INT(((AH$4-$D100)/VLOOKUP($C100,Opérations[],7,0))),$C100&lt;&gt;""),"S",""))),"")</f>
        <v/>
      </c>
      <c r="AI100" s="68" t="str">
        <f ca="1">IFERROR(IF(AND(OR(WEEKDAY(AH$4,2)&gt;5,AH$4=Congés),OR(AH100="x",AH100="S")),AH100,IF(AI$4=$D100,"x",IF(AND(((AI$4-$D100)/VLOOKUP($C100,Opérations[],7,0))=INT(((AI$4-$D100)/VLOOKUP($C100,Opérations[],7,0))),$C100&lt;&gt;""),"S",""))),"")</f>
        <v/>
      </c>
      <c r="AJ100" s="68" t="str">
        <f ca="1">IFERROR(IF(AND(OR(WEEKDAY(AI$4,2)&gt;5,AI$4=Congés),OR(AI100="x",AI100="S")),AI100,IF(AJ$4=$D100,"x",IF(AND(((AJ$4-$D100)/VLOOKUP($C100,Opérations[],7,0))=INT(((AJ$4-$D100)/VLOOKUP($C100,Opérations[],7,0))),$C100&lt;&gt;""),"S",""))),"")</f>
        <v/>
      </c>
      <c r="AK100" s="68" t="str">
        <f ca="1">IFERROR(IF(AND(OR(WEEKDAY(AJ$4,2)&gt;5,AJ$4=Congés),OR(AJ100="x",AJ100="S")),AJ100,IF(AK$4=$D100,"x",IF(AND(((AK$4-$D100)/VLOOKUP($C100,Opérations[],7,0))=INT(((AK$4-$D100)/VLOOKUP($C100,Opérations[],7,0))),$C100&lt;&gt;""),"S",""))),"")</f>
        <v/>
      </c>
      <c r="AL100" s="68" t="str">
        <f ca="1">IFERROR(IF(AND(OR(WEEKDAY(AK$4,2)&gt;5,AK$4=Congés),OR(AK100="x",AK100="S")),AK100,IF(AL$4=$D100,"x",IF(AND(((AL$4-$D100)/VLOOKUP($C100,Opérations[],7,0))=INT(((AL$4-$D100)/VLOOKUP($C100,Opérations[],7,0))),$C100&lt;&gt;""),"S",""))),"")</f>
        <v/>
      </c>
      <c r="AM100" s="68" t="str">
        <f ca="1">IFERROR(IF(AND(OR(WEEKDAY(AL$4,2)&gt;5,AL$4=Congés),OR(AL100="x",AL100="S")),AL100,IF(AM$4=$D100,"x",IF(AND(((AM$4-$D100)/VLOOKUP($C100,Opérations[],7,0))=INT(((AM$4-$D100)/VLOOKUP($C100,Opérations[],7,0))),$C100&lt;&gt;""),"S",""))),"")</f>
        <v/>
      </c>
      <c r="AN100" s="68" t="str">
        <f ca="1">IFERROR(IF(AND(OR(WEEKDAY(AM$4,2)&gt;5,AM$4=Congés),OR(AM100="x",AM100="S")),AM100,IF(AN$4=$D100,"x",IF(AND(((AN$4-$D100)/VLOOKUP($C100,Opérations[],7,0))=INT(((AN$4-$D100)/VLOOKUP($C100,Opérations[],7,0))),$C100&lt;&gt;""),"S",""))),"")</f>
        <v/>
      </c>
      <c r="AO100" s="68" t="str">
        <f ca="1">IFERROR(IF(AND(OR(WEEKDAY(AN$4,2)&gt;5,AN$4=Congés),OR(AN100="x",AN100="S")),AN100,IF(AO$4=$D100,"x",IF(AND(((AO$4-$D100)/VLOOKUP($C100,Opérations[],7,0))=INT(((AO$4-$D100)/VLOOKUP($C100,Opérations[],7,0))),$C100&lt;&gt;""),"S",""))),"")</f>
        <v/>
      </c>
      <c r="AP100" s="68" t="str">
        <f ca="1">IFERROR(IF(AND(OR(WEEKDAY(AO$4,2)&gt;5,AO$4=Congés),OR(AO100="x",AO100="S")),AO100,IF(AP$4=$D100,"x",IF(AND(((AP$4-$D100)/VLOOKUP($C100,Opérations[],7,0))=INT(((AP$4-$D100)/VLOOKUP($C100,Opérations[],7,0))),$C100&lt;&gt;""),"S",""))),"")</f>
        <v/>
      </c>
      <c r="AQ100" s="68" t="str">
        <f ca="1">IFERROR(IF(AND(OR(WEEKDAY(AP$4,2)&gt;5,AP$4=Congés),OR(AP100="x",AP100="S")),AP100,IF(AQ$4=$D100,"x",IF(AND(((AQ$4-$D100)/VLOOKUP($C100,Opérations[],7,0))=INT(((AQ$4-$D100)/VLOOKUP($C100,Opérations[],7,0))),$C100&lt;&gt;""),"S",""))),"")</f>
        <v/>
      </c>
      <c r="AR100" s="68" t="str">
        <f ca="1">IFERROR(IF(AND(OR(WEEKDAY(AQ$4,2)&gt;5,AQ$4=Congés),OR(AQ100="x",AQ100="S")),AQ100,IF(AR$4=$D100,"x",IF(AND(((AR$4-$D100)/VLOOKUP($C100,Opérations[],7,0))=INT(((AR$4-$D100)/VLOOKUP($C100,Opérations[],7,0))),$C100&lt;&gt;""),"S",""))),"")</f>
        <v/>
      </c>
      <c r="AS100" s="68" t="str">
        <f ca="1">IFERROR(IF(AND(OR(WEEKDAY(AR$4,2)&gt;5,AR$4=Congés),OR(AR100="x",AR100="S")),AR100,IF(AS$4=$D100,"x",IF(AND(((AS$4-$D100)/VLOOKUP($C100,Opérations[],7,0))=INT(((AS$4-$D100)/VLOOKUP($C100,Opérations[],7,0))),$C100&lt;&gt;""),"S",""))),"")</f>
        <v/>
      </c>
      <c r="AT100" s="68" t="str">
        <f ca="1">IFERROR(IF(AND(OR(WEEKDAY(AS$4,2)&gt;5,AS$4=Congés),OR(AS100="x",AS100="S")),AS100,IF(AT$4=$D100,"x",IF(AND(((AT$4-$D100)/VLOOKUP($C100,Opérations[],7,0))=INT(((AT$4-$D100)/VLOOKUP($C100,Opérations[],7,0))),$C100&lt;&gt;""),"S",""))),"")</f>
        <v/>
      </c>
      <c r="AU100" s="68" t="str">
        <f ca="1">IFERROR(IF(AND(OR(WEEKDAY(AT$4,2)&gt;5,AT$4=Congés),OR(AT100="x",AT100="S")),AT100,IF(AU$4=$D100,"x",IF(AND(((AU$4-$D100)/VLOOKUP($C100,Opérations[],7,0))=INT(((AU$4-$D100)/VLOOKUP($C100,Opérations[],7,0))),$C100&lt;&gt;""),"S",""))),"")</f>
        <v/>
      </c>
      <c r="AV100" s="68" t="str">
        <f ca="1">IFERROR(IF(AND(OR(WEEKDAY(AU$4,2)&gt;5,AU$4=Congés),OR(AU100="x",AU100="S")),AU100,IF(AV$4=$D100,"x",IF(AND(((AV$4-$D100)/VLOOKUP($C100,Opérations[],7,0))=INT(((AV$4-$D100)/VLOOKUP($C100,Opérations[],7,0))),$C100&lt;&gt;""),"S",""))),"")</f>
        <v/>
      </c>
      <c r="AW100" s="68" t="str">
        <f ca="1">IFERROR(IF(AND(OR(WEEKDAY(AV$4,2)&gt;5,AV$4=Congés),OR(AV100="x",AV100="S")),AV100,IF(AW$4=$D100,"x",IF(AND(((AW$4-$D100)/VLOOKUP($C100,Opérations[],7,0))=INT(((AW$4-$D100)/VLOOKUP($C100,Opérations[],7,0))),$C100&lt;&gt;""),"S",""))),"")</f>
        <v/>
      </c>
      <c r="AX100" s="68" t="str">
        <f ca="1">IFERROR(IF(AND(OR(WEEKDAY(AW$4,2)&gt;5,AW$4=Congés),OR(AW100="x",AW100="S")),AW100,IF(AX$4=$D100,"x",IF(AND(((AX$4-$D100)/VLOOKUP($C100,Opérations[],7,0))=INT(((AX$4-$D100)/VLOOKUP($C100,Opérations[],7,0))),$C100&lt;&gt;""),"S",""))),"")</f>
        <v/>
      </c>
      <c r="AY100" s="68" t="str">
        <f ca="1">IFERROR(IF(AND(OR(WEEKDAY(AX$4,2)&gt;5,AX$4=Congés),OR(AX100="x",AX100="S")),AX100,IF(AY$4=$D100,"x",IF(AND(((AY$4-$D100)/VLOOKUP($C100,Opérations[],7,0))=INT(((AY$4-$D100)/VLOOKUP($C100,Opérations[],7,0))),$C100&lt;&gt;""),"S",""))),"")</f>
        <v/>
      </c>
      <c r="AZ100" s="68" t="str">
        <f ca="1">IFERROR(IF(AND(OR(WEEKDAY(AY$4,2)&gt;5,AY$4=Congés),OR(AY100="x",AY100="S")),AY100,IF(AZ$4=$D100,"x",IF(AND(((AZ$4-$D100)/VLOOKUP($C100,Opérations[],7,0))=INT(((AZ$4-$D100)/VLOOKUP($C100,Opérations[],7,0))),$C100&lt;&gt;""),"S",""))),"")</f>
        <v/>
      </c>
      <c r="BA100" s="68" t="str">
        <f ca="1">IFERROR(IF(AND(OR(WEEKDAY(AZ$4,2)&gt;5,AZ$4=Congés),OR(AZ100="x",AZ100="S")),AZ100,IF(BA$4=$D100,"x",IF(AND(((BA$4-$D100)/VLOOKUP($C100,Opérations[],7,0))=INT(((BA$4-$D100)/VLOOKUP($C100,Opérations[],7,0))),$C100&lt;&gt;""),"S",""))),"")</f>
        <v/>
      </c>
      <c r="BB100" s="68" t="str">
        <f ca="1">IFERROR(IF(AND(OR(WEEKDAY(BA$4,2)&gt;5,BA$4=Congés),OR(BA100="x",BA100="S")),BA100,IF(BB$4=$D100,"x",IF(AND(((BB$4-$D100)/VLOOKUP($C100,Opérations[],7,0))=INT(((BB$4-$D100)/VLOOKUP($C100,Opérations[],7,0))),$C100&lt;&gt;""),"S",""))),"")</f>
        <v/>
      </c>
      <c r="BC100" s="68" t="str">
        <f ca="1">IFERROR(IF(AND(OR(WEEKDAY(BB$4,2)&gt;5,BB$4=Congés),OR(BB100="x",BB100="S")),BB100,IF(BC$4=$D100,"x",IF(AND(((BC$4-$D100)/VLOOKUP($C100,Opérations[],7,0))=INT(((BC$4-$D100)/VLOOKUP($C100,Opérations[],7,0))),$C100&lt;&gt;""),"S",""))),"")</f>
        <v/>
      </c>
      <c r="BD100" s="68" t="str">
        <f ca="1">IFERROR(IF(AND(OR(WEEKDAY(BC$4,2)&gt;5,BC$4=Congés),OR(BC100="x",BC100="S")),BC100,IF(BD$4=$D100,"x",IF(AND(((BD$4-$D100)/VLOOKUP($C100,Opérations[],7,0))=INT(((BD$4-$D100)/VLOOKUP($C100,Opérations[],7,0))),$C100&lt;&gt;""),"S",""))),"")</f>
        <v/>
      </c>
    </row>
    <row r="101" spans="3:56" x14ac:dyDescent="0.25">
      <c r="C101" s="58" t="s">
        <v>72</v>
      </c>
      <c r="D101" s="33">
        <f>IF(ISBLANK(C101),"",VLOOKUP(C101,Opérations[],2,0))</f>
        <v>0</v>
      </c>
      <c r="F101" s="33"/>
      <c r="G101" s="68" t="str">
        <f ca="1">IFERROR(IF(AND(OR(WEEKDAY(F$4,2)&gt;5,F$4=Congés),OR(F101="x",F101="S")),F101,IF(G$4=$D101,"x",IF(AND(((G$4-$D101)/VLOOKUP($C101,Opérations[],7,0))=INT(((G$4-$D101)/VLOOKUP($C101,Opérations[],7,0))),$C101&lt;&gt;""),"S",""))),"")</f>
        <v/>
      </c>
      <c r="H101" s="68" t="str">
        <f ca="1">IFERROR(IF(AND(OR(WEEKDAY(G$4,2)&gt;5,G$4=Congés),OR(G101="x",G101="S")),G101,IF(H$4=$D101,"x",IF(AND(((H$4-$D101)/VLOOKUP($C101,Opérations[],7,0))=INT(((H$4-$D101)/VLOOKUP($C101,Opérations[],7,0))),$C101&lt;&gt;""),"S",""))),"")</f>
        <v/>
      </c>
      <c r="I101" s="68" t="str">
        <f ca="1">IFERROR(IF(AND(OR(WEEKDAY(H$4,2)&gt;5,H$4=Congés),OR(H101="x",H101="S")),H101,IF(I$4=$D101,"x",IF(AND(((I$4-$D101)/VLOOKUP($C101,Opérations[],7,0))=INT(((I$4-$D101)/VLOOKUP($C101,Opérations[],7,0))),$C101&lt;&gt;""),"S",""))),"")</f>
        <v/>
      </c>
      <c r="J101" s="68" t="str">
        <f ca="1">IFERROR(IF(AND(OR(WEEKDAY(I$4,2)&gt;5,I$4=Congés),OR(I101="x",I101="S")),I101,IF(J$4=$D101,"x",IF(AND(((J$4-$D101)/VLOOKUP($C101,Opérations[],7,0))=INT(((J$4-$D101)/VLOOKUP($C101,Opérations[],7,0))),$C101&lt;&gt;""),"S",""))),"")</f>
        <v/>
      </c>
      <c r="K101" s="68" t="str">
        <f ca="1">IFERROR(IF(AND(OR(WEEKDAY(J$4,2)&gt;5,J$4=Congés),OR(J101="x",J101="S")),J101,IF(K$4=$D101,"x",IF(AND(((K$4-$D101)/VLOOKUP($C101,Opérations[],7,0))=INT(((K$4-$D101)/VLOOKUP($C101,Opérations[],7,0))),$C101&lt;&gt;""),"S",""))),"")</f>
        <v/>
      </c>
      <c r="L101" s="68" t="str">
        <f ca="1">IFERROR(IF(AND(OR(WEEKDAY(K$4,2)&gt;5,K$4=Congés),OR(K101="x",K101="S")),K101,IF(L$4=$D101,"x",IF(AND(((L$4-$D101)/VLOOKUP($C101,Opérations[],7,0))=INT(((L$4-$D101)/VLOOKUP($C101,Opérations[],7,0))),$C101&lt;&gt;""),"S",""))),"")</f>
        <v/>
      </c>
      <c r="M101" s="68" t="str">
        <f ca="1">IFERROR(IF(AND(OR(WEEKDAY(L$4,2)&gt;5,L$4=Congés),OR(L101="x",L101="S")),L101,IF(M$4=$D101,"x",IF(AND(((M$4-$D101)/VLOOKUP($C101,Opérations[],7,0))=INT(((M$4-$D101)/VLOOKUP($C101,Opérations[],7,0))),$C101&lt;&gt;""),"S",""))),"")</f>
        <v/>
      </c>
      <c r="N101" s="68" t="str">
        <f ca="1">IFERROR(IF(AND(OR(WEEKDAY(M$4,2)&gt;5,M$4=Congés),OR(M101="x",M101="S")),M101,IF(N$4=$D101,"x",IF(AND(((N$4-$D101)/VLOOKUP($C101,Opérations[],7,0))=INT(((N$4-$D101)/VLOOKUP($C101,Opérations[],7,0))),$C101&lt;&gt;""),"S",""))),"")</f>
        <v/>
      </c>
      <c r="O101" s="68" t="str">
        <f ca="1">IFERROR(IF(AND(OR(WEEKDAY(N$4,2)&gt;5,N$4=Congés),OR(N101="x",N101="S")),N101,IF(O$4=$D101,"x",IF(AND(((O$4-$D101)/VLOOKUP($C101,Opérations[],7,0))=INT(((O$4-$D101)/VLOOKUP($C101,Opérations[],7,0))),$C101&lt;&gt;""),"S",""))),"")</f>
        <v/>
      </c>
      <c r="P101" s="68" t="str">
        <f ca="1">IFERROR(IF(AND(OR(WEEKDAY(O$4,2)&gt;5,O$4=Congés),OR(O101="x",O101="S")),O101,IF(P$4=$D101,"x",IF(AND(((P$4-$D101)/VLOOKUP($C101,Opérations[],7,0))=INT(((P$4-$D101)/VLOOKUP($C101,Opérations[],7,0))),$C101&lt;&gt;""),"S",""))),"")</f>
        <v/>
      </c>
      <c r="Q101" s="68" t="str">
        <f ca="1">IFERROR(IF(AND(OR(WEEKDAY(P$4,2)&gt;5,P$4=Congés),OR(P101="x",P101="S")),P101,IF(Q$4=$D101,"x",IF(AND(((Q$4-$D101)/VLOOKUP($C101,Opérations[],7,0))=INT(((Q$4-$D101)/VLOOKUP($C101,Opérations[],7,0))),$C101&lt;&gt;""),"S",""))),"")</f>
        <v/>
      </c>
      <c r="R101" s="68" t="str">
        <f ca="1">IFERROR(IF(AND(OR(WEEKDAY(Q$4,2)&gt;5,Q$4=Congés),OR(Q101="x",Q101="S")),Q101,IF(R$4=$D101,"x",IF(AND(((R$4-$D101)/VLOOKUP($C101,Opérations[],7,0))=INT(((R$4-$D101)/VLOOKUP($C101,Opérations[],7,0))),$C101&lt;&gt;""),"S",""))),"")</f>
        <v/>
      </c>
      <c r="S101" s="68" t="str">
        <f ca="1">IFERROR(IF(AND(OR(WEEKDAY(R$4,2)&gt;5,R$4=Congés),OR(R101="x",R101="S")),R101,IF(S$4=$D101,"x",IF(AND(((S$4-$D101)/VLOOKUP($C101,Opérations[],7,0))=INT(((S$4-$D101)/VLOOKUP($C101,Opérations[],7,0))),$C101&lt;&gt;""),"S",""))),"")</f>
        <v/>
      </c>
      <c r="T101" s="68" t="str">
        <f ca="1">IFERROR(IF(AND(OR(WEEKDAY(S$4,2)&gt;5,S$4=Congés),OR(S101="x",S101="S")),S101,IF(T$4=$D101,"x",IF(AND(((T$4-$D101)/VLOOKUP($C101,Opérations[],7,0))=INT(((T$4-$D101)/VLOOKUP($C101,Opérations[],7,0))),$C101&lt;&gt;""),"S",""))),"")</f>
        <v/>
      </c>
      <c r="U101" s="68" t="str">
        <f ca="1">IFERROR(IF(AND(OR(WEEKDAY(T$4,2)&gt;5,T$4=Congés),OR(T101="x",T101="S")),T101,IF(U$4=$D101,"x",IF(AND(((U$4-$D101)/VLOOKUP($C101,Opérations[],7,0))=INT(((U$4-$D101)/VLOOKUP($C101,Opérations[],7,0))),$C101&lt;&gt;""),"S",""))),"")</f>
        <v/>
      </c>
      <c r="V101" s="68" t="str">
        <f ca="1">IFERROR(IF(AND(OR(WEEKDAY(U$4,2)&gt;5,U$4=Congés),OR(U101="x",U101="S")),U101,IF(V$4=$D101,"x",IF(AND(((V$4-$D101)/VLOOKUP($C101,Opérations[],7,0))=INT(((V$4-$D101)/VLOOKUP($C101,Opérations[],7,0))),$C101&lt;&gt;""),"S",""))),"")</f>
        <v/>
      </c>
      <c r="W101" s="68" t="str">
        <f ca="1">IFERROR(IF(AND(OR(WEEKDAY(V$4,2)&gt;5,V$4=Congés),OR(V101="x",V101="S")),V101,IF(W$4=$D101,"x",IF(AND(((W$4-$D101)/VLOOKUP($C101,Opérations[],7,0))=INT(((W$4-$D101)/VLOOKUP($C101,Opérations[],7,0))),$C101&lt;&gt;""),"S",""))),"")</f>
        <v/>
      </c>
      <c r="X101" s="68" t="str">
        <f ca="1">IFERROR(IF(AND(OR(WEEKDAY(W$4,2)&gt;5,W$4=Congés),OR(W101="x",W101="S")),W101,IF(X$4=$D101,"x",IF(AND(((X$4-$D101)/VLOOKUP($C101,Opérations[],7,0))=INT(((X$4-$D101)/VLOOKUP($C101,Opérations[],7,0))),$C101&lt;&gt;""),"S",""))),"")</f>
        <v/>
      </c>
      <c r="Y101" s="68" t="str">
        <f ca="1">IFERROR(IF(AND(OR(WEEKDAY(X$4,2)&gt;5,X$4=Congés),OR(X101="x",X101="S")),X101,IF(Y$4=$D101,"x",IF(AND(((Y$4-$D101)/VLOOKUP($C101,Opérations[],7,0))=INT(((Y$4-$D101)/VLOOKUP($C101,Opérations[],7,0))),$C101&lt;&gt;""),"S",""))),"")</f>
        <v/>
      </c>
      <c r="Z101" s="68" t="str">
        <f ca="1">IFERROR(IF(AND(OR(WEEKDAY(Y$4,2)&gt;5,Y$4=Congés),OR(Y101="x",Y101="S")),Y101,IF(Z$4=$D101,"x",IF(AND(((Z$4-$D101)/VLOOKUP($C101,Opérations[],7,0))=INT(((Z$4-$D101)/VLOOKUP($C101,Opérations[],7,0))),$C101&lt;&gt;""),"S",""))),"")</f>
        <v/>
      </c>
      <c r="AA101" s="68" t="str">
        <f ca="1">IFERROR(IF(AND(OR(WEEKDAY(Z$4,2)&gt;5,Z$4=Congés),OR(Z101="x",Z101="S")),Z101,IF(AA$4=$D101,"x",IF(AND(((AA$4-$D101)/VLOOKUP($C101,Opérations[],7,0))=INT(((AA$4-$D101)/VLOOKUP($C101,Opérations[],7,0))),$C101&lt;&gt;""),"S",""))),"")</f>
        <v/>
      </c>
      <c r="AB101" s="68" t="str">
        <f ca="1">IFERROR(IF(AND(OR(WEEKDAY(AA$4,2)&gt;5,AA$4=Congés),OR(AA101="x",AA101="S")),AA101,IF(AB$4=$D101,"x",IF(AND(((AB$4-$D101)/VLOOKUP($C101,Opérations[],7,0))=INT(((AB$4-$D101)/VLOOKUP($C101,Opérations[],7,0))),$C101&lt;&gt;""),"S",""))),"")</f>
        <v/>
      </c>
      <c r="AC101" s="68" t="str">
        <f ca="1">IFERROR(IF(AND(OR(WEEKDAY(AB$4,2)&gt;5,AB$4=Congés),OR(AB101="x",AB101="S")),AB101,IF(AC$4=$D101,"x",IF(AND(((AC$4-$D101)/VLOOKUP($C101,Opérations[],7,0))=INT(((AC$4-$D101)/VLOOKUP($C101,Opérations[],7,0))),$C101&lt;&gt;""),"S",""))),"")</f>
        <v/>
      </c>
      <c r="AD101" s="68" t="str">
        <f ca="1">IFERROR(IF(AND(OR(WEEKDAY(AC$4,2)&gt;5,AC$4=Congés),OR(AC101="x",AC101="S")),AC101,IF(AD$4=$D101,"x",IF(AND(((AD$4-$D101)/VLOOKUP($C101,Opérations[],7,0))=INT(((AD$4-$D101)/VLOOKUP($C101,Opérations[],7,0))),$C101&lt;&gt;""),"S",""))),"")</f>
        <v/>
      </c>
      <c r="AE101" s="68" t="str">
        <f ca="1">IFERROR(IF(AND(OR(WEEKDAY(AD$4,2)&gt;5,AD$4=Congés),OR(AD101="x",AD101="S")),AD101,IF(AE$4=$D101,"x",IF(AND(((AE$4-$D101)/VLOOKUP($C101,Opérations[],7,0))=INT(((AE$4-$D101)/VLOOKUP($C101,Opérations[],7,0))),$C101&lt;&gt;""),"S",""))),"")</f>
        <v/>
      </c>
      <c r="AF101" s="68" t="str">
        <f ca="1">IFERROR(IF(AND(OR(WEEKDAY(AE$4,2)&gt;5,AE$4=Congés),OR(AE101="x",AE101="S")),AE101,IF(AF$4=$D101,"x",IF(AND(((AF$4-$D101)/VLOOKUP($C101,Opérations[],7,0))=INT(((AF$4-$D101)/VLOOKUP($C101,Opérations[],7,0))),$C101&lt;&gt;""),"S",""))),"")</f>
        <v/>
      </c>
      <c r="AG101" s="68" t="str">
        <f ca="1">IFERROR(IF(AND(OR(WEEKDAY(AF$4,2)&gt;5,AF$4=Congés),OR(AF101="x",AF101="S")),AF101,IF(AG$4=$D101,"x",IF(AND(((AG$4-$D101)/VLOOKUP($C101,Opérations[],7,0))=INT(((AG$4-$D101)/VLOOKUP($C101,Opérations[],7,0))),$C101&lt;&gt;""),"S",""))),"")</f>
        <v/>
      </c>
      <c r="AH101" s="68" t="str">
        <f ca="1">IFERROR(IF(AND(OR(WEEKDAY(AG$4,2)&gt;5,AG$4=Congés),OR(AG101="x",AG101="S")),AG101,IF(AH$4=$D101,"x",IF(AND(((AH$4-$D101)/VLOOKUP($C101,Opérations[],7,0))=INT(((AH$4-$D101)/VLOOKUP($C101,Opérations[],7,0))),$C101&lt;&gt;""),"S",""))),"")</f>
        <v/>
      </c>
      <c r="AI101" s="68" t="str">
        <f ca="1">IFERROR(IF(AND(OR(WEEKDAY(AH$4,2)&gt;5,AH$4=Congés),OR(AH101="x",AH101="S")),AH101,IF(AI$4=$D101,"x",IF(AND(((AI$4-$D101)/VLOOKUP($C101,Opérations[],7,0))=INT(((AI$4-$D101)/VLOOKUP($C101,Opérations[],7,0))),$C101&lt;&gt;""),"S",""))),"")</f>
        <v/>
      </c>
      <c r="AJ101" s="68" t="str">
        <f ca="1">IFERROR(IF(AND(OR(WEEKDAY(AI$4,2)&gt;5,AI$4=Congés),OR(AI101="x",AI101="S")),AI101,IF(AJ$4=$D101,"x",IF(AND(((AJ$4-$D101)/VLOOKUP($C101,Opérations[],7,0))=INT(((AJ$4-$D101)/VLOOKUP($C101,Opérations[],7,0))),$C101&lt;&gt;""),"S",""))),"")</f>
        <v/>
      </c>
      <c r="AK101" s="68" t="str">
        <f ca="1">IFERROR(IF(AND(OR(WEEKDAY(AJ$4,2)&gt;5,AJ$4=Congés),OR(AJ101="x",AJ101="S")),AJ101,IF(AK$4=$D101,"x",IF(AND(((AK$4-$D101)/VLOOKUP($C101,Opérations[],7,0))=INT(((AK$4-$D101)/VLOOKUP($C101,Opérations[],7,0))),$C101&lt;&gt;""),"S",""))),"")</f>
        <v/>
      </c>
      <c r="AL101" s="68" t="str">
        <f ca="1">IFERROR(IF(AND(OR(WEEKDAY(AK$4,2)&gt;5,AK$4=Congés),OR(AK101="x",AK101="S")),AK101,IF(AL$4=$D101,"x",IF(AND(((AL$4-$D101)/VLOOKUP($C101,Opérations[],7,0))=INT(((AL$4-$D101)/VLOOKUP($C101,Opérations[],7,0))),$C101&lt;&gt;""),"S",""))),"")</f>
        <v/>
      </c>
      <c r="AM101" s="68" t="str">
        <f ca="1">IFERROR(IF(AND(OR(WEEKDAY(AL$4,2)&gt;5,AL$4=Congés),OR(AL101="x",AL101="S")),AL101,IF(AM$4=$D101,"x",IF(AND(((AM$4-$D101)/VLOOKUP($C101,Opérations[],7,0))=INT(((AM$4-$D101)/VLOOKUP($C101,Opérations[],7,0))),$C101&lt;&gt;""),"S",""))),"")</f>
        <v/>
      </c>
      <c r="AN101" s="68" t="str">
        <f ca="1">IFERROR(IF(AND(OR(WEEKDAY(AM$4,2)&gt;5,AM$4=Congés),OR(AM101="x",AM101="S")),AM101,IF(AN$4=$D101,"x",IF(AND(((AN$4-$D101)/VLOOKUP($C101,Opérations[],7,0))=INT(((AN$4-$D101)/VLOOKUP($C101,Opérations[],7,0))),$C101&lt;&gt;""),"S",""))),"")</f>
        <v/>
      </c>
      <c r="AO101" s="68" t="str">
        <f ca="1">IFERROR(IF(AND(OR(WEEKDAY(AN$4,2)&gt;5,AN$4=Congés),OR(AN101="x",AN101="S")),AN101,IF(AO$4=$D101,"x",IF(AND(((AO$4-$D101)/VLOOKUP($C101,Opérations[],7,0))=INT(((AO$4-$D101)/VLOOKUP($C101,Opérations[],7,0))),$C101&lt;&gt;""),"S",""))),"")</f>
        <v/>
      </c>
      <c r="AP101" s="68" t="str">
        <f ca="1">IFERROR(IF(AND(OR(WEEKDAY(AO$4,2)&gt;5,AO$4=Congés),OR(AO101="x",AO101="S")),AO101,IF(AP$4=$D101,"x",IF(AND(((AP$4-$D101)/VLOOKUP($C101,Opérations[],7,0))=INT(((AP$4-$D101)/VLOOKUP($C101,Opérations[],7,0))),$C101&lt;&gt;""),"S",""))),"")</f>
        <v/>
      </c>
      <c r="AQ101" s="68" t="str">
        <f ca="1">IFERROR(IF(AND(OR(WEEKDAY(AP$4,2)&gt;5,AP$4=Congés),OR(AP101="x",AP101="S")),AP101,IF(AQ$4=$D101,"x",IF(AND(((AQ$4-$D101)/VLOOKUP($C101,Opérations[],7,0))=INT(((AQ$4-$D101)/VLOOKUP($C101,Opérations[],7,0))),$C101&lt;&gt;""),"S",""))),"")</f>
        <v/>
      </c>
      <c r="AR101" s="68" t="str">
        <f ca="1">IFERROR(IF(AND(OR(WEEKDAY(AQ$4,2)&gt;5,AQ$4=Congés),OR(AQ101="x",AQ101="S")),AQ101,IF(AR$4=$D101,"x",IF(AND(((AR$4-$D101)/VLOOKUP($C101,Opérations[],7,0))=INT(((AR$4-$D101)/VLOOKUP($C101,Opérations[],7,0))),$C101&lt;&gt;""),"S",""))),"")</f>
        <v/>
      </c>
      <c r="AS101" s="68" t="str">
        <f ca="1">IFERROR(IF(AND(OR(WEEKDAY(AR$4,2)&gt;5,AR$4=Congés),OR(AR101="x",AR101="S")),AR101,IF(AS$4=$D101,"x",IF(AND(((AS$4-$D101)/VLOOKUP($C101,Opérations[],7,0))=INT(((AS$4-$D101)/VLOOKUP($C101,Opérations[],7,0))),$C101&lt;&gt;""),"S",""))),"")</f>
        <v/>
      </c>
      <c r="AT101" s="68" t="str">
        <f ca="1">IFERROR(IF(AND(OR(WEEKDAY(AS$4,2)&gt;5,AS$4=Congés),OR(AS101="x",AS101="S")),AS101,IF(AT$4=$D101,"x",IF(AND(((AT$4-$D101)/VLOOKUP($C101,Opérations[],7,0))=INT(((AT$4-$D101)/VLOOKUP($C101,Opérations[],7,0))),$C101&lt;&gt;""),"S",""))),"")</f>
        <v/>
      </c>
      <c r="AU101" s="68" t="str">
        <f ca="1">IFERROR(IF(AND(OR(WEEKDAY(AT$4,2)&gt;5,AT$4=Congés),OR(AT101="x",AT101="S")),AT101,IF(AU$4=$D101,"x",IF(AND(((AU$4-$D101)/VLOOKUP($C101,Opérations[],7,0))=INT(((AU$4-$D101)/VLOOKUP($C101,Opérations[],7,0))),$C101&lt;&gt;""),"S",""))),"")</f>
        <v/>
      </c>
      <c r="AV101" s="68" t="str">
        <f ca="1">IFERROR(IF(AND(OR(WEEKDAY(AU$4,2)&gt;5,AU$4=Congés),OR(AU101="x",AU101="S")),AU101,IF(AV$4=$D101,"x",IF(AND(((AV$4-$D101)/VLOOKUP($C101,Opérations[],7,0))=INT(((AV$4-$D101)/VLOOKUP($C101,Opérations[],7,0))),$C101&lt;&gt;""),"S",""))),"")</f>
        <v/>
      </c>
      <c r="AW101" s="68" t="str">
        <f ca="1">IFERROR(IF(AND(OR(WEEKDAY(AV$4,2)&gt;5,AV$4=Congés),OR(AV101="x",AV101="S")),AV101,IF(AW$4=$D101,"x",IF(AND(((AW$4-$D101)/VLOOKUP($C101,Opérations[],7,0))=INT(((AW$4-$D101)/VLOOKUP($C101,Opérations[],7,0))),$C101&lt;&gt;""),"S",""))),"")</f>
        <v/>
      </c>
      <c r="AX101" s="68" t="str">
        <f ca="1">IFERROR(IF(AND(OR(WEEKDAY(AW$4,2)&gt;5,AW$4=Congés),OR(AW101="x",AW101="S")),AW101,IF(AX$4=$D101,"x",IF(AND(((AX$4-$D101)/VLOOKUP($C101,Opérations[],7,0))=INT(((AX$4-$D101)/VLOOKUP($C101,Opérations[],7,0))),$C101&lt;&gt;""),"S",""))),"")</f>
        <v/>
      </c>
      <c r="AY101" s="68" t="str">
        <f ca="1">IFERROR(IF(AND(OR(WEEKDAY(AX$4,2)&gt;5,AX$4=Congés),OR(AX101="x",AX101="S")),AX101,IF(AY$4=$D101,"x",IF(AND(((AY$4-$D101)/VLOOKUP($C101,Opérations[],7,0))=INT(((AY$4-$D101)/VLOOKUP($C101,Opérations[],7,0))),$C101&lt;&gt;""),"S",""))),"")</f>
        <v/>
      </c>
      <c r="AZ101" s="68" t="str">
        <f ca="1">IFERROR(IF(AND(OR(WEEKDAY(AY$4,2)&gt;5,AY$4=Congés),OR(AY101="x",AY101="S")),AY101,IF(AZ$4=$D101,"x",IF(AND(((AZ$4-$D101)/VLOOKUP($C101,Opérations[],7,0))=INT(((AZ$4-$D101)/VLOOKUP($C101,Opérations[],7,0))),$C101&lt;&gt;""),"S",""))),"")</f>
        <v/>
      </c>
      <c r="BA101" s="68" t="str">
        <f ca="1">IFERROR(IF(AND(OR(WEEKDAY(AZ$4,2)&gt;5,AZ$4=Congés),OR(AZ101="x",AZ101="S")),AZ101,IF(BA$4=$D101,"x",IF(AND(((BA$4-$D101)/VLOOKUP($C101,Opérations[],7,0))=INT(((BA$4-$D101)/VLOOKUP($C101,Opérations[],7,0))),$C101&lt;&gt;""),"S",""))),"")</f>
        <v/>
      </c>
      <c r="BB101" s="68" t="str">
        <f ca="1">IFERROR(IF(AND(OR(WEEKDAY(BA$4,2)&gt;5,BA$4=Congés),OR(BA101="x",BA101="S")),BA101,IF(BB$4=$D101,"x",IF(AND(((BB$4-$D101)/VLOOKUP($C101,Opérations[],7,0))=INT(((BB$4-$D101)/VLOOKUP($C101,Opérations[],7,0))),$C101&lt;&gt;""),"S",""))),"")</f>
        <v/>
      </c>
      <c r="BC101" s="68" t="str">
        <f ca="1">IFERROR(IF(AND(OR(WEEKDAY(BB$4,2)&gt;5,BB$4=Congés),OR(BB101="x",BB101="S")),BB101,IF(BC$4=$D101,"x",IF(AND(((BC$4-$D101)/VLOOKUP($C101,Opérations[],7,0))=INT(((BC$4-$D101)/VLOOKUP($C101,Opérations[],7,0))),$C101&lt;&gt;""),"S",""))),"")</f>
        <v/>
      </c>
      <c r="BD101" s="68" t="str">
        <f ca="1">IFERROR(IF(AND(OR(WEEKDAY(BC$4,2)&gt;5,BC$4=Congés),OR(BC101="x",BC101="S")),BC101,IF(BD$4=$D101,"x",IF(AND(((BD$4-$D101)/VLOOKUP($C101,Opérations[],7,0))=INT(((BD$4-$D101)/VLOOKUP($C101,Opérations[],7,0))),$C101&lt;&gt;""),"S",""))),"")</f>
        <v/>
      </c>
    </row>
    <row r="102" spans="3:56" x14ac:dyDescent="0.25">
      <c r="C102" s="30" t="s">
        <v>74</v>
      </c>
      <c r="D102" s="33">
        <f>IF(ISBLANK(C102),"",VLOOKUP(C102,Opérations[],2,0))</f>
        <v>0</v>
      </c>
      <c r="F102" s="33"/>
      <c r="G102" s="68" t="str">
        <f ca="1">IFERROR(IF(AND(OR(WEEKDAY(F$4,2)&gt;5,F$4=Congés),OR(F102="x",F102="S")),F102,IF(G$4=$D102,"x",IF(AND(((G$4-$D102)/VLOOKUP($C102,Opérations[],7,0))=INT(((G$4-$D102)/VLOOKUP($C102,Opérations[],7,0))),$C102&lt;&gt;""),"S",""))),"")</f>
        <v/>
      </c>
      <c r="H102" s="68" t="str">
        <f ca="1">IFERROR(IF(AND(OR(WEEKDAY(G$4,2)&gt;5,G$4=Congés),OR(G102="x",G102="S")),G102,IF(H$4=$D102,"x",IF(AND(((H$4-$D102)/VLOOKUP($C102,Opérations[],7,0))=INT(((H$4-$D102)/VLOOKUP($C102,Opérations[],7,0))),$C102&lt;&gt;""),"S",""))),"")</f>
        <v/>
      </c>
      <c r="I102" s="68" t="str">
        <f ca="1">IFERROR(IF(AND(OR(WEEKDAY(H$4,2)&gt;5,H$4=Congés),OR(H102="x",H102="S")),H102,IF(I$4=$D102,"x",IF(AND(((I$4-$D102)/VLOOKUP($C102,Opérations[],7,0))=INT(((I$4-$D102)/VLOOKUP($C102,Opérations[],7,0))),$C102&lt;&gt;""),"S",""))),"")</f>
        <v/>
      </c>
      <c r="J102" s="68" t="str">
        <f ca="1">IFERROR(IF(AND(OR(WEEKDAY(I$4,2)&gt;5,I$4=Congés),OR(I102="x",I102="S")),I102,IF(J$4=$D102,"x",IF(AND(((J$4-$D102)/VLOOKUP($C102,Opérations[],7,0))=INT(((J$4-$D102)/VLOOKUP($C102,Opérations[],7,0))),$C102&lt;&gt;""),"S",""))),"")</f>
        <v/>
      </c>
      <c r="K102" s="68" t="str">
        <f ca="1">IFERROR(IF(AND(OR(WEEKDAY(J$4,2)&gt;5,J$4=Congés),OR(J102="x",J102="S")),J102,IF(K$4=$D102,"x",IF(AND(((K$4-$D102)/VLOOKUP($C102,Opérations[],7,0))=INT(((K$4-$D102)/VLOOKUP($C102,Opérations[],7,0))),$C102&lt;&gt;""),"S",""))),"")</f>
        <v/>
      </c>
      <c r="L102" s="68" t="str">
        <f ca="1">IFERROR(IF(AND(OR(WEEKDAY(K$4,2)&gt;5,K$4=Congés),OR(K102="x",K102="S")),K102,IF(L$4=$D102,"x",IF(AND(((L$4-$D102)/VLOOKUP($C102,Opérations[],7,0))=INT(((L$4-$D102)/VLOOKUP($C102,Opérations[],7,0))),$C102&lt;&gt;""),"S",""))),"")</f>
        <v/>
      </c>
      <c r="M102" s="68" t="str">
        <f ca="1">IFERROR(IF(AND(OR(WEEKDAY(L$4,2)&gt;5,L$4=Congés),OR(L102="x",L102="S")),L102,IF(M$4=$D102,"x",IF(AND(((M$4-$D102)/VLOOKUP($C102,Opérations[],7,0))=INT(((M$4-$D102)/VLOOKUP($C102,Opérations[],7,0))),$C102&lt;&gt;""),"S",""))),"")</f>
        <v/>
      </c>
      <c r="N102" s="68" t="str">
        <f ca="1">IFERROR(IF(AND(OR(WEEKDAY(M$4,2)&gt;5,M$4=Congés),OR(M102="x",M102="S")),M102,IF(N$4=$D102,"x",IF(AND(((N$4-$D102)/VLOOKUP($C102,Opérations[],7,0))=INT(((N$4-$D102)/VLOOKUP($C102,Opérations[],7,0))),$C102&lt;&gt;""),"S",""))),"")</f>
        <v/>
      </c>
      <c r="O102" s="68" t="str">
        <f ca="1">IFERROR(IF(AND(OR(WEEKDAY(N$4,2)&gt;5,N$4=Congés),OR(N102="x",N102="S")),N102,IF(O$4=$D102,"x",IF(AND(((O$4-$D102)/VLOOKUP($C102,Opérations[],7,0))=INT(((O$4-$D102)/VLOOKUP($C102,Opérations[],7,0))),$C102&lt;&gt;""),"S",""))),"")</f>
        <v/>
      </c>
      <c r="P102" s="68" t="str">
        <f ca="1">IFERROR(IF(AND(OR(WEEKDAY(O$4,2)&gt;5,O$4=Congés),OR(O102="x",O102="S")),O102,IF(P$4=$D102,"x",IF(AND(((P$4-$D102)/VLOOKUP($C102,Opérations[],7,0))=INT(((P$4-$D102)/VLOOKUP($C102,Opérations[],7,0))),$C102&lt;&gt;""),"S",""))),"")</f>
        <v/>
      </c>
      <c r="Q102" s="68" t="str">
        <f ca="1">IFERROR(IF(AND(OR(WEEKDAY(P$4,2)&gt;5,P$4=Congés),OR(P102="x",P102="S")),P102,IF(Q$4=$D102,"x",IF(AND(((Q$4-$D102)/VLOOKUP($C102,Opérations[],7,0))=INT(((Q$4-$D102)/VLOOKUP($C102,Opérations[],7,0))),$C102&lt;&gt;""),"S",""))),"")</f>
        <v/>
      </c>
      <c r="R102" s="68" t="str">
        <f ca="1">IFERROR(IF(AND(OR(WEEKDAY(Q$4,2)&gt;5,Q$4=Congés),OR(Q102="x",Q102="S")),Q102,IF(R$4=$D102,"x",IF(AND(((R$4-$D102)/VLOOKUP($C102,Opérations[],7,0))=INT(((R$4-$D102)/VLOOKUP($C102,Opérations[],7,0))),$C102&lt;&gt;""),"S",""))),"")</f>
        <v/>
      </c>
      <c r="S102" s="68" t="str">
        <f ca="1">IFERROR(IF(AND(OR(WEEKDAY(R$4,2)&gt;5,R$4=Congés),OR(R102="x",R102="S")),R102,IF(S$4=$D102,"x",IF(AND(((S$4-$D102)/VLOOKUP($C102,Opérations[],7,0))=INT(((S$4-$D102)/VLOOKUP($C102,Opérations[],7,0))),$C102&lt;&gt;""),"S",""))),"")</f>
        <v/>
      </c>
      <c r="T102" s="68" t="str">
        <f ca="1">IFERROR(IF(AND(OR(WEEKDAY(S$4,2)&gt;5,S$4=Congés),OR(S102="x",S102="S")),S102,IF(T$4=$D102,"x",IF(AND(((T$4-$D102)/VLOOKUP($C102,Opérations[],7,0))=INT(((T$4-$D102)/VLOOKUP($C102,Opérations[],7,0))),$C102&lt;&gt;""),"S",""))),"")</f>
        <v/>
      </c>
      <c r="U102" s="68" t="str">
        <f ca="1">IFERROR(IF(AND(OR(WEEKDAY(T$4,2)&gt;5,T$4=Congés),OR(T102="x",T102="S")),T102,IF(U$4=$D102,"x",IF(AND(((U$4-$D102)/VLOOKUP($C102,Opérations[],7,0))=INT(((U$4-$D102)/VLOOKUP($C102,Opérations[],7,0))),$C102&lt;&gt;""),"S",""))),"")</f>
        <v/>
      </c>
      <c r="V102" s="68" t="str">
        <f ca="1">IFERROR(IF(AND(OR(WEEKDAY(U$4,2)&gt;5,U$4=Congés),OR(U102="x",U102="S")),U102,IF(V$4=$D102,"x",IF(AND(((V$4-$D102)/VLOOKUP($C102,Opérations[],7,0))=INT(((V$4-$D102)/VLOOKUP($C102,Opérations[],7,0))),$C102&lt;&gt;""),"S",""))),"")</f>
        <v/>
      </c>
      <c r="W102" s="68" t="str">
        <f ca="1">IFERROR(IF(AND(OR(WEEKDAY(V$4,2)&gt;5,V$4=Congés),OR(V102="x",V102="S")),V102,IF(W$4=$D102,"x",IF(AND(((W$4-$D102)/VLOOKUP($C102,Opérations[],7,0))=INT(((W$4-$D102)/VLOOKUP($C102,Opérations[],7,0))),$C102&lt;&gt;""),"S",""))),"")</f>
        <v/>
      </c>
      <c r="X102" s="68" t="str">
        <f ca="1">IFERROR(IF(AND(OR(WEEKDAY(W$4,2)&gt;5,W$4=Congés),OR(W102="x",W102="S")),W102,IF(X$4=$D102,"x",IF(AND(((X$4-$D102)/VLOOKUP($C102,Opérations[],7,0))=INT(((X$4-$D102)/VLOOKUP($C102,Opérations[],7,0))),$C102&lt;&gt;""),"S",""))),"")</f>
        <v/>
      </c>
      <c r="Y102" s="68" t="str">
        <f ca="1">IFERROR(IF(AND(OR(WEEKDAY(X$4,2)&gt;5,X$4=Congés),OR(X102="x",X102="S")),X102,IF(Y$4=$D102,"x",IF(AND(((Y$4-$D102)/VLOOKUP($C102,Opérations[],7,0))=INT(((Y$4-$D102)/VLOOKUP($C102,Opérations[],7,0))),$C102&lt;&gt;""),"S",""))),"")</f>
        <v/>
      </c>
      <c r="Z102" s="68" t="str">
        <f ca="1">IFERROR(IF(AND(OR(WEEKDAY(Y$4,2)&gt;5,Y$4=Congés),OR(Y102="x",Y102="S")),Y102,IF(Z$4=$D102,"x",IF(AND(((Z$4-$D102)/VLOOKUP($C102,Opérations[],7,0))=INT(((Z$4-$D102)/VLOOKUP($C102,Opérations[],7,0))),$C102&lt;&gt;""),"S",""))),"")</f>
        <v/>
      </c>
      <c r="AA102" s="68" t="str">
        <f ca="1">IFERROR(IF(AND(OR(WEEKDAY(Z$4,2)&gt;5,Z$4=Congés),OR(Z102="x",Z102="S")),Z102,IF(AA$4=$D102,"x",IF(AND(((AA$4-$D102)/VLOOKUP($C102,Opérations[],7,0))=INT(((AA$4-$D102)/VLOOKUP($C102,Opérations[],7,0))),$C102&lt;&gt;""),"S",""))),"")</f>
        <v/>
      </c>
      <c r="AB102" s="68" t="str">
        <f ca="1">IFERROR(IF(AND(OR(WEEKDAY(AA$4,2)&gt;5,AA$4=Congés),OR(AA102="x",AA102="S")),AA102,IF(AB$4=$D102,"x",IF(AND(((AB$4-$D102)/VLOOKUP($C102,Opérations[],7,0))=INT(((AB$4-$D102)/VLOOKUP($C102,Opérations[],7,0))),$C102&lt;&gt;""),"S",""))),"")</f>
        <v/>
      </c>
      <c r="AC102" s="68" t="str">
        <f ca="1">IFERROR(IF(AND(OR(WEEKDAY(AB$4,2)&gt;5,AB$4=Congés),OR(AB102="x",AB102="S")),AB102,IF(AC$4=$D102,"x",IF(AND(((AC$4-$D102)/VLOOKUP($C102,Opérations[],7,0))=INT(((AC$4-$D102)/VLOOKUP($C102,Opérations[],7,0))),$C102&lt;&gt;""),"S",""))),"")</f>
        <v/>
      </c>
      <c r="AD102" s="68" t="str">
        <f ca="1">IFERROR(IF(AND(OR(WEEKDAY(AC$4,2)&gt;5,AC$4=Congés),OR(AC102="x",AC102="S")),AC102,IF(AD$4=$D102,"x",IF(AND(((AD$4-$D102)/VLOOKUP($C102,Opérations[],7,0))=INT(((AD$4-$D102)/VLOOKUP($C102,Opérations[],7,0))),$C102&lt;&gt;""),"S",""))),"")</f>
        <v/>
      </c>
      <c r="AE102" s="68" t="str">
        <f ca="1">IFERROR(IF(AND(OR(WEEKDAY(AD$4,2)&gt;5,AD$4=Congés),OR(AD102="x",AD102="S")),AD102,IF(AE$4=$D102,"x",IF(AND(((AE$4-$D102)/VLOOKUP($C102,Opérations[],7,0))=INT(((AE$4-$D102)/VLOOKUP($C102,Opérations[],7,0))),$C102&lt;&gt;""),"S",""))),"")</f>
        <v/>
      </c>
      <c r="AF102" s="68" t="str">
        <f ca="1">IFERROR(IF(AND(OR(WEEKDAY(AE$4,2)&gt;5,AE$4=Congés),OR(AE102="x",AE102="S")),AE102,IF(AF$4=$D102,"x",IF(AND(((AF$4-$D102)/VLOOKUP($C102,Opérations[],7,0))=INT(((AF$4-$D102)/VLOOKUP($C102,Opérations[],7,0))),$C102&lt;&gt;""),"S",""))),"")</f>
        <v/>
      </c>
      <c r="AG102" s="68" t="str">
        <f ca="1">IFERROR(IF(AND(OR(WEEKDAY(AF$4,2)&gt;5,AF$4=Congés),OR(AF102="x",AF102="S")),AF102,IF(AG$4=$D102,"x",IF(AND(((AG$4-$D102)/VLOOKUP($C102,Opérations[],7,0))=INT(((AG$4-$D102)/VLOOKUP($C102,Opérations[],7,0))),$C102&lt;&gt;""),"S",""))),"")</f>
        <v/>
      </c>
      <c r="AH102" s="68" t="str">
        <f ca="1">IFERROR(IF(AND(OR(WEEKDAY(AG$4,2)&gt;5,AG$4=Congés),OR(AG102="x",AG102="S")),AG102,IF(AH$4=$D102,"x",IF(AND(((AH$4-$D102)/VLOOKUP($C102,Opérations[],7,0))=INT(((AH$4-$D102)/VLOOKUP($C102,Opérations[],7,0))),$C102&lt;&gt;""),"S",""))),"")</f>
        <v/>
      </c>
      <c r="AI102" s="68" t="str">
        <f ca="1">IFERROR(IF(AND(OR(WEEKDAY(AH$4,2)&gt;5,AH$4=Congés),OR(AH102="x",AH102="S")),AH102,IF(AI$4=$D102,"x",IF(AND(((AI$4-$D102)/VLOOKUP($C102,Opérations[],7,0))=INT(((AI$4-$D102)/VLOOKUP($C102,Opérations[],7,0))),$C102&lt;&gt;""),"S",""))),"")</f>
        <v/>
      </c>
      <c r="AJ102" s="68" t="str">
        <f ca="1">IFERROR(IF(AND(OR(WEEKDAY(AI$4,2)&gt;5,AI$4=Congés),OR(AI102="x",AI102="S")),AI102,IF(AJ$4=$D102,"x",IF(AND(((AJ$4-$D102)/VLOOKUP($C102,Opérations[],7,0))=INT(((AJ$4-$D102)/VLOOKUP($C102,Opérations[],7,0))),$C102&lt;&gt;""),"S",""))),"")</f>
        <v/>
      </c>
      <c r="AK102" s="68" t="str">
        <f ca="1">IFERROR(IF(AND(OR(WEEKDAY(AJ$4,2)&gt;5,AJ$4=Congés),OR(AJ102="x",AJ102="S")),AJ102,IF(AK$4=$D102,"x",IF(AND(((AK$4-$D102)/VLOOKUP($C102,Opérations[],7,0))=INT(((AK$4-$D102)/VLOOKUP($C102,Opérations[],7,0))),$C102&lt;&gt;""),"S",""))),"")</f>
        <v/>
      </c>
      <c r="AL102" s="68" t="str">
        <f ca="1">IFERROR(IF(AND(OR(WEEKDAY(AK$4,2)&gt;5,AK$4=Congés),OR(AK102="x",AK102="S")),AK102,IF(AL$4=$D102,"x",IF(AND(((AL$4-$D102)/VLOOKUP($C102,Opérations[],7,0))=INT(((AL$4-$D102)/VLOOKUP($C102,Opérations[],7,0))),$C102&lt;&gt;""),"S",""))),"")</f>
        <v/>
      </c>
      <c r="AM102" s="68" t="str">
        <f ca="1">IFERROR(IF(AND(OR(WEEKDAY(AL$4,2)&gt;5,AL$4=Congés),OR(AL102="x",AL102="S")),AL102,IF(AM$4=$D102,"x",IF(AND(((AM$4-$D102)/VLOOKUP($C102,Opérations[],7,0))=INT(((AM$4-$D102)/VLOOKUP($C102,Opérations[],7,0))),$C102&lt;&gt;""),"S",""))),"")</f>
        <v/>
      </c>
      <c r="AN102" s="68" t="str">
        <f ca="1">IFERROR(IF(AND(OR(WEEKDAY(AM$4,2)&gt;5,AM$4=Congés),OR(AM102="x",AM102="S")),AM102,IF(AN$4=$D102,"x",IF(AND(((AN$4-$D102)/VLOOKUP($C102,Opérations[],7,0))=INT(((AN$4-$D102)/VLOOKUP($C102,Opérations[],7,0))),$C102&lt;&gt;""),"S",""))),"")</f>
        <v/>
      </c>
      <c r="AO102" s="68" t="str">
        <f ca="1">IFERROR(IF(AND(OR(WEEKDAY(AN$4,2)&gt;5,AN$4=Congés),OR(AN102="x",AN102="S")),AN102,IF(AO$4=$D102,"x",IF(AND(((AO$4-$D102)/VLOOKUP($C102,Opérations[],7,0))=INT(((AO$4-$D102)/VLOOKUP($C102,Opérations[],7,0))),$C102&lt;&gt;""),"S",""))),"")</f>
        <v/>
      </c>
      <c r="AP102" s="68" t="str">
        <f ca="1">IFERROR(IF(AND(OR(WEEKDAY(AO$4,2)&gt;5,AO$4=Congés),OR(AO102="x",AO102="S")),AO102,IF(AP$4=$D102,"x",IF(AND(((AP$4-$D102)/VLOOKUP($C102,Opérations[],7,0))=INT(((AP$4-$D102)/VLOOKUP($C102,Opérations[],7,0))),$C102&lt;&gt;""),"S",""))),"")</f>
        <v/>
      </c>
      <c r="AQ102" s="68" t="str">
        <f ca="1">IFERROR(IF(AND(OR(WEEKDAY(AP$4,2)&gt;5,AP$4=Congés),OR(AP102="x",AP102="S")),AP102,IF(AQ$4=$D102,"x",IF(AND(((AQ$4-$D102)/VLOOKUP($C102,Opérations[],7,0))=INT(((AQ$4-$D102)/VLOOKUP($C102,Opérations[],7,0))),$C102&lt;&gt;""),"S",""))),"")</f>
        <v/>
      </c>
      <c r="AR102" s="68" t="str">
        <f ca="1">IFERROR(IF(AND(OR(WEEKDAY(AQ$4,2)&gt;5,AQ$4=Congés),OR(AQ102="x",AQ102="S")),AQ102,IF(AR$4=$D102,"x",IF(AND(((AR$4-$D102)/VLOOKUP($C102,Opérations[],7,0))=INT(((AR$4-$D102)/VLOOKUP($C102,Opérations[],7,0))),$C102&lt;&gt;""),"S",""))),"")</f>
        <v/>
      </c>
      <c r="AS102" s="68" t="str">
        <f ca="1">IFERROR(IF(AND(OR(WEEKDAY(AR$4,2)&gt;5,AR$4=Congés),OR(AR102="x",AR102="S")),AR102,IF(AS$4=$D102,"x",IF(AND(((AS$4-$D102)/VLOOKUP($C102,Opérations[],7,0))=INT(((AS$4-$D102)/VLOOKUP($C102,Opérations[],7,0))),$C102&lt;&gt;""),"S",""))),"")</f>
        <v/>
      </c>
      <c r="AT102" s="68" t="str">
        <f ca="1">IFERROR(IF(AND(OR(WEEKDAY(AS$4,2)&gt;5,AS$4=Congés),OR(AS102="x",AS102="S")),AS102,IF(AT$4=$D102,"x",IF(AND(((AT$4-$D102)/VLOOKUP($C102,Opérations[],7,0))=INT(((AT$4-$D102)/VLOOKUP($C102,Opérations[],7,0))),$C102&lt;&gt;""),"S",""))),"")</f>
        <v/>
      </c>
      <c r="AU102" s="68" t="str">
        <f ca="1">IFERROR(IF(AND(OR(WEEKDAY(AT$4,2)&gt;5,AT$4=Congés),OR(AT102="x",AT102="S")),AT102,IF(AU$4=$D102,"x",IF(AND(((AU$4-$D102)/VLOOKUP($C102,Opérations[],7,0))=INT(((AU$4-$D102)/VLOOKUP($C102,Opérations[],7,0))),$C102&lt;&gt;""),"S",""))),"")</f>
        <v/>
      </c>
      <c r="AV102" s="68" t="str">
        <f ca="1">IFERROR(IF(AND(OR(WEEKDAY(AU$4,2)&gt;5,AU$4=Congés),OR(AU102="x",AU102="S")),AU102,IF(AV$4=$D102,"x",IF(AND(((AV$4-$D102)/VLOOKUP($C102,Opérations[],7,0))=INT(((AV$4-$D102)/VLOOKUP($C102,Opérations[],7,0))),$C102&lt;&gt;""),"S",""))),"")</f>
        <v/>
      </c>
      <c r="AW102" s="68" t="str">
        <f ca="1">IFERROR(IF(AND(OR(WEEKDAY(AV$4,2)&gt;5,AV$4=Congés),OR(AV102="x",AV102="S")),AV102,IF(AW$4=$D102,"x",IF(AND(((AW$4-$D102)/VLOOKUP($C102,Opérations[],7,0))=INT(((AW$4-$D102)/VLOOKUP($C102,Opérations[],7,0))),$C102&lt;&gt;""),"S",""))),"")</f>
        <v/>
      </c>
      <c r="AX102" s="68" t="str">
        <f ca="1">IFERROR(IF(AND(OR(WEEKDAY(AW$4,2)&gt;5,AW$4=Congés),OR(AW102="x",AW102="S")),AW102,IF(AX$4=$D102,"x",IF(AND(((AX$4-$D102)/VLOOKUP($C102,Opérations[],7,0))=INT(((AX$4-$D102)/VLOOKUP($C102,Opérations[],7,0))),$C102&lt;&gt;""),"S",""))),"")</f>
        <v/>
      </c>
      <c r="AY102" s="68" t="str">
        <f ca="1">IFERROR(IF(AND(OR(WEEKDAY(AX$4,2)&gt;5,AX$4=Congés),OR(AX102="x",AX102="S")),AX102,IF(AY$4=$D102,"x",IF(AND(((AY$4-$D102)/VLOOKUP($C102,Opérations[],7,0))=INT(((AY$4-$D102)/VLOOKUP($C102,Opérations[],7,0))),$C102&lt;&gt;""),"S",""))),"")</f>
        <v/>
      </c>
      <c r="AZ102" s="68" t="str">
        <f ca="1">IFERROR(IF(AND(OR(WEEKDAY(AY$4,2)&gt;5,AY$4=Congés),OR(AY102="x",AY102="S")),AY102,IF(AZ$4=$D102,"x",IF(AND(((AZ$4-$D102)/VLOOKUP($C102,Opérations[],7,0))=INT(((AZ$4-$D102)/VLOOKUP($C102,Opérations[],7,0))),$C102&lt;&gt;""),"S",""))),"")</f>
        <v/>
      </c>
      <c r="BA102" s="68" t="str">
        <f ca="1">IFERROR(IF(AND(OR(WEEKDAY(AZ$4,2)&gt;5,AZ$4=Congés),OR(AZ102="x",AZ102="S")),AZ102,IF(BA$4=$D102,"x",IF(AND(((BA$4-$D102)/VLOOKUP($C102,Opérations[],7,0))=INT(((BA$4-$D102)/VLOOKUP($C102,Opérations[],7,0))),$C102&lt;&gt;""),"S",""))),"")</f>
        <v/>
      </c>
      <c r="BB102" s="68" t="str">
        <f ca="1">IFERROR(IF(AND(OR(WEEKDAY(BA$4,2)&gt;5,BA$4=Congés),OR(BA102="x",BA102="S")),BA102,IF(BB$4=$D102,"x",IF(AND(((BB$4-$D102)/VLOOKUP($C102,Opérations[],7,0))=INT(((BB$4-$D102)/VLOOKUP($C102,Opérations[],7,0))),$C102&lt;&gt;""),"S",""))),"")</f>
        <v/>
      </c>
      <c r="BC102" s="68" t="str">
        <f ca="1">IFERROR(IF(AND(OR(WEEKDAY(BB$4,2)&gt;5,BB$4=Congés),OR(BB102="x",BB102="S")),BB102,IF(BC$4=$D102,"x",IF(AND(((BC$4-$D102)/VLOOKUP($C102,Opérations[],7,0))=INT(((BC$4-$D102)/VLOOKUP($C102,Opérations[],7,0))),$C102&lt;&gt;""),"S",""))),"")</f>
        <v/>
      </c>
      <c r="BD102" s="68" t="str">
        <f ca="1">IFERROR(IF(AND(OR(WEEKDAY(BC$4,2)&gt;5,BC$4=Congés),OR(BC102="x",BC102="S")),BC102,IF(BD$4=$D102,"x",IF(AND(((BD$4-$D102)/VLOOKUP($C102,Opérations[],7,0))=INT(((BD$4-$D102)/VLOOKUP($C102,Opérations[],7,0))),$C102&lt;&gt;""),"S",""))),"")</f>
        <v/>
      </c>
    </row>
    <row r="103" spans="3:56" x14ac:dyDescent="0.25">
      <c r="C103" s="56" t="s">
        <v>42</v>
      </c>
      <c r="D103" s="33">
        <f>IF(ISBLANK(C103),"",VLOOKUP(C103,Opérations[],2,0))</f>
        <v>42676</v>
      </c>
      <c r="F103" s="33"/>
      <c r="G103" s="68" t="str">
        <f ca="1">IFERROR(IF(AND(OR(WEEKDAY(F$4,2)&gt;5,F$4=Congés),OR(F103="x",F103="S")),F103,IF(G$4=$D103,"x",IF(AND(((G$4-$D103)/VLOOKUP($C103,Opérations[],7,0))=INT(((G$4-$D103)/VLOOKUP($C103,Opérations[],7,0))),$C103&lt;&gt;""),"S",""))),"")</f>
        <v/>
      </c>
      <c r="H103" s="68" t="str">
        <f ca="1">IFERROR(IF(AND(OR(WEEKDAY(G$4,2)&gt;5,G$4=Congés),OR(G103="x",G103="S")),G103,IF(H$4=$D103,"x",IF(AND(((H$4-$D103)/VLOOKUP($C103,Opérations[],7,0))=INT(((H$4-$D103)/VLOOKUP($C103,Opérations[],7,0))),$C103&lt;&gt;""),"S",""))),"")</f>
        <v/>
      </c>
      <c r="I103" s="68" t="str">
        <f ca="1">IFERROR(IF(AND(OR(WEEKDAY(H$4,2)&gt;5,H$4=Congés),OR(H103="x",H103="S")),H103,IF(I$4=$D103,"x",IF(AND(((I$4-$D103)/VLOOKUP($C103,Opérations[],7,0))=INT(((I$4-$D103)/VLOOKUP($C103,Opérations[],7,0))),$C103&lt;&gt;""),"S",""))),"")</f>
        <v/>
      </c>
      <c r="J103" s="68" t="str">
        <f ca="1">IFERROR(IF(AND(OR(WEEKDAY(I$4,2)&gt;5,I$4=Congés),OR(I103="x",I103="S")),I103,IF(J$4=$D103,"x",IF(AND(((J$4-$D103)/VLOOKUP($C103,Opérations[],7,0))=INT(((J$4-$D103)/VLOOKUP($C103,Opérations[],7,0))),$C103&lt;&gt;""),"S",""))),"")</f>
        <v/>
      </c>
      <c r="K103" s="68" t="str">
        <f ca="1">IFERROR(IF(AND(OR(WEEKDAY(J$4,2)&gt;5,J$4=Congés),OR(J103="x",J103="S")),J103,IF(K$4=$D103,"x",IF(AND(((K$4-$D103)/VLOOKUP($C103,Opérations[],7,0))=INT(((K$4-$D103)/VLOOKUP($C103,Opérations[],7,0))),$C103&lt;&gt;""),"S",""))),"")</f>
        <v/>
      </c>
      <c r="L103" s="68" t="str">
        <f ca="1">IFERROR(IF(AND(OR(WEEKDAY(K$4,2)&gt;5,K$4=Congés),OR(K103="x",K103="S")),K103,IF(L$4=$D103,"x",IF(AND(((L$4-$D103)/VLOOKUP($C103,Opérations[],7,0))=INT(((L$4-$D103)/VLOOKUP($C103,Opérations[],7,0))),$C103&lt;&gt;""),"S",""))),"")</f>
        <v/>
      </c>
      <c r="M103" s="68" t="str">
        <f ca="1">IFERROR(IF(AND(OR(WEEKDAY(L$4,2)&gt;5,L$4=Congés),OR(L103="x",L103="S")),L103,IF(M$4=$D103,"x",IF(AND(((M$4-$D103)/VLOOKUP($C103,Opérations[],7,0))=INT(((M$4-$D103)/VLOOKUP($C103,Opérations[],7,0))),$C103&lt;&gt;""),"S",""))),"")</f>
        <v/>
      </c>
      <c r="N103" s="68" t="str">
        <f ca="1">IFERROR(IF(AND(OR(WEEKDAY(M$4,2)&gt;5,M$4=Congés),OR(M103="x",M103="S")),M103,IF(N$4=$D103,"x",IF(AND(((N$4-$D103)/VLOOKUP($C103,Opérations[],7,0))=INT(((N$4-$D103)/VLOOKUP($C103,Opérations[],7,0))),$C103&lt;&gt;""),"S",""))),"")</f>
        <v/>
      </c>
      <c r="O103" s="68" t="str">
        <f ca="1">IFERROR(IF(AND(OR(WEEKDAY(N$4,2)&gt;5,N$4=Congés),OR(N103="x",N103="S")),N103,IF(O$4=$D103,"x",IF(AND(((O$4-$D103)/VLOOKUP($C103,Opérations[],7,0))=INT(((O$4-$D103)/VLOOKUP($C103,Opérations[],7,0))),$C103&lt;&gt;""),"S",""))),"")</f>
        <v/>
      </c>
      <c r="P103" s="68" t="str">
        <f ca="1">IFERROR(IF(AND(OR(WEEKDAY(O$4,2)&gt;5,O$4=Congés),OR(O103="x",O103="S")),O103,IF(P$4=$D103,"x",IF(AND(((P$4-$D103)/VLOOKUP($C103,Opérations[],7,0))=INT(((P$4-$D103)/VLOOKUP($C103,Opérations[],7,0))),$C103&lt;&gt;""),"S",""))),"")</f>
        <v/>
      </c>
      <c r="Q103" s="68" t="str">
        <f ca="1">IFERROR(IF(AND(OR(WEEKDAY(P$4,2)&gt;5,P$4=Congés),OR(P103="x",P103="S")),P103,IF(Q$4=$D103,"x",IF(AND(((Q$4-$D103)/VLOOKUP($C103,Opérations[],7,0))=INT(((Q$4-$D103)/VLOOKUP($C103,Opérations[],7,0))),$C103&lt;&gt;""),"S",""))),"")</f>
        <v/>
      </c>
      <c r="R103" s="68" t="str">
        <f ca="1">IFERROR(IF(AND(OR(WEEKDAY(Q$4,2)&gt;5,Q$4=Congés),OR(Q103="x",Q103="S")),Q103,IF(R$4=$D103,"x",IF(AND(((R$4-$D103)/VLOOKUP($C103,Opérations[],7,0))=INT(((R$4-$D103)/VLOOKUP($C103,Opérations[],7,0))),$C103&lt;&gt;""),"S",""))),"")</f>
        <v/>
      </c>
      <c r="S103" s="68" t="str">
        <f ca="1">IFERROR(IF(AND(OR(WEEKDAY(R$4,2)&gt;5,R$4=Congés),OR(R103="x",R103="S")),R103,IF(S$4=$D103,"x",IF(AND(((S$4-$D103)/VLOOKUP($C103,Opérations[],7,0))=INT(((S$4-$D103)/VLOOKUP($C103,Opérations[],7,0))),$C103&lt;&gt;""),"S",""))),"")</f>
        <v/>
      </c>
      <c r="T103" s="68" t="str">
        <f ca="1">IFERROR(IF(AND(OR(WEEKDAY(S$4,2)&gt;5,S$4=Congés),OR(S103="x",S103="S")),S103,IF(T$4=$D103,"x",IF(AND(((T$4-$D103)/VLOOKUP($C103,Opérations[],7,0))=INT(((T$4-$D103)/VLOOKUP($C103,Opérations[],7,0))),$C103&lt;&gt;""),"S",""))),"")</f>
        <v/>
      </c>
      <c r="U103" s="68" t="str">
        <f ca="1">IFERROR(IF(AND(OR(WEEKDAY(T$4,2)&gt;5,T$4=Congés),OR(T103="x",T103="S")),T103,IF(U$4=$D103,"x",IF(AND(((U$4-$D103)/VLOOKUP($C103,Opérations[],7,0))=INT(((U$4-$D103)/VLOOKUP($C103,Opérations[],7,0))),$C103&lt;&gt;""),"S",""))),"")</f>
        <v/>
      </c>
      <c r="V103" s="68" t="str">
        <f ca="1">IFERROR(IF(AND(OR(WEEKDAY(U$4,2)&gt;5,U$4=Congés),OR(U103="x",U103="S")),U103,IF(V$4=$D103,"x",IF(AND(((V$4-$D103)/VLOOKUP($C103,Opérations[],7,0))=INT(((V$4-$D103)/VLOOKUP($C103,Opérations[],7,0))),$C103&lt;&gt;""),"S",""))),"")</f>
        <v/>
      </c>
      <c r="W103" s="68" t="str">
        <f ca="1">IFERROR(IF(AND(OR(WEEKDAY(V$4,2)&gt;5,V$4=Congés),OR(V103="x",V103="S")),V103,IF(W$4=$D103,"x",IF(AND(((W$4-$D103)/VLOOKUP($C103,Opérations[],7,0))=INT(((W$4-$D103)/VLOOKUP($C103,Opérations[],7,0))),$C103&lt;&gt;""),"S",""))),"")</f>
        <v/>
      </c>
      <c r="X103" s="68" t="str">
        <f ca="1">IFERROR(IF(AND(OR(WEEKDAY(W$4,2)&gt;5,W$4=Congés),OR(W103="x",W103="S")),W103,IF(X$4=$D103,"x",IF(AND(((X$4-$D103)/VLOOKUP($C103,Opérations[],7,0))=INT(((X$4-$D103)/VLOOKUP($C103,Opérations[],7,0))),$C103&lt;&gt;""),"S",""))),"")</f>
        <v/>
      </c>
      <c r="Y103" s="68" t="str">
        <f ca="1">IFERROR(IF(AND(OR(WEEKDAY(X$4,2)&gt;5,X$4=Congés),OR(X103="x",X103="S")),X103,IF(Y$4=$D103,"x",IF(AND(((Y$4-$D103)/VLOOKUP($C103,Opérations[],7,0))=INT(((Y$4-$D103)/VLOOKUP($C103,Opérations[],7,0))),$C103&lt;&gt;""),"S",""))),"")</f>
        <v/>
      </c>
      <c r="Z103" s="68" t="str">
        <f ca="1">IFERROR(IF(AND(OR(WEEKDAY(Y$4,2)&gt;5,Y$4=Congés),OR(Y103="x",Y103="S")),Y103,IF(Z$4=$D103,"x",IF(AND(((Z$4-$D103)/VLOOKUP($C103,Opérations[],7,0))=INT(((Z$4-$D103)/VLOOKUP($C103,Opérations[],7,0))),$C103&lt;&gt;""),"S",""))),"")</f>
        <v/>
      </c>
      <c r="AA103" s="68" t="str">
        <f ca="1">IFERROR(IF(AND(OR(WEEKDAY(Z$4,2)&gt;5,Z$4=Congés),OR(Z103="x",Z103="S")),Z103,IF(AA$4=$D103,"x",IF(AND(((AA$4-$D103)/VLOOKUP($C103,Opérations[],7,0))=INT(((AA$4-$D103)/VLOOKUP($C103,Opérations[],7,0))),$C103&lt;&gt;""),"S",""))),"")</f>
        <v/>
      </c>
      <c r="AB103" s="68" t="str">
        <f ca="1">IFERROR(IF(AND(OR(WEEKDAY(AA$4,2)&gt;5,AA$4=Congés),OR(AA103="x",AA103="S")),AA103,IF(AB$4=$D103,"x",IF(AND(((AB$4-$D103)/VLOOKUP($C103,Opérations[],7,0))=INT(((AB$4-$D103)/VLOOKUP($C103,Opérations[],7,0))),$C103&lt;&gt;""),"S",""))),"")</f>
        <v/>
      </c>
      <c r="AC103" s="68" t="str">
        <f ca="1">IFERROR(IF(AND(OR(WEEKDAY(AB$4,2)&gt;5,AB$4=Congés),OR(AB103="x",AB103="S")),AB103,IF(AC$4=$D103,"x",IF(AND(((AC$4-$D103)/VLOOKUP($C103,Opérations[],7,0))=INT(((AC$4-$D103)/VLOOKUP($C103,Opérations[],7,0))),$C103&lt;&gt;""),"S",""))),"")</f>
        <v/>
      </c>
      <c r="AD103" s="68" t="str">
        <f ca="1">IFERROR(IF(AND(OR(WEEKDAY(AC$4,2)&gt;5,AC$4=Congés),OR(AC103="x",AC103="S")),AC103,IF(AD$4=$D103,"x",IF(AND(((AD$4-$D103)/VLOOKUP($C103,Opérations[],7,0))=INT(((AD$4-$D103)/VLOOKUP($C103,Opérations[],7,0))),$C103&lt;&gt;""),"S",""))),"")</f>
        <v/>
      </c>
      <c r="AE103" s="68" t="str">
        <f ca="1">IFERROR(IF(AND(OR(WEEKDAY(AD$4,2)&gt;5,AD$4=Congés),OR(AD103="x",AD103="S")),AD103,IF(AE$4=$D103,"x",IF(AND(((AE$4-$D103)/VLOOKUP($C103,Opérations[],7,0))=INT(((AE$4-$D103)/VLOOKUP($C103,Opérations[],7,0))),$C103&lt;&gt;""),"S",""))),"")</f>
        <v/>
      </c>
      <c r="AF103" s="68" t="str">
        <f ca="1">IFERROR(IF(AND(OR(WEEKDAY(AE$4,2)&gt;5,AE$4=Congés),OR(AE103="x",AE103="S")),AE103,IF(AF$4=$D103,"x",IF(AND(((AF$4-$D103)/VLOOKUP($C103,Opérations[],7,0))=INT(((AF$4-$D103)/VLOOKUP($C103,Opérations[],7,0))),$C103&lt;&gt;""),"S",""))),"")</f>
        <v/>
      </c>
      <c r="AG103" s="68" t="str">
        <f ca="1">IFERROR(IF(AND(OR(WEEKDAY(AF$4,2)&gt;5,AF$4=Congés),OR(AF103="x",AF103="S")),AF103,IF(AG$4=$D103,"x",IF(AND(((AG$4-$D103)/VLOOKUP($C103,Opérations[],7,0))=INT(((AG$4-$D103)/VLOOKUP($C103,Opérations[],7,0))),$C103&lt;&gt;""),"S",""))),"")</f>
        <v/>
      </c>
      <c r="AH103" s="68" t="str">
        <f ca="1">IFERROR(IF(AND(OR(WEEKDAY(AG$4,2)&gt;5,AG$4=Congés),OR(AG103="x",AG103="S")),AG103,IF(AH$4=$D103,"x",IF(AND(((AH$4-$D103)/VLOOKUP($C103,Opérations[],7,0))=INT(((AH$4-$D103)/VLOOKUP($C103,Opérations[],7,0))),$C103&lt;&gt;""),"S",""))),"")</f>
        <v/>
      </c>
      <c r="AI103" s="68" t="str">
        <f ca="1">IFERROR(IF(AND(OR(WEEKDAY(AH$4,2)&gt;5,AH$4=Congés),OR(AH103="x",AH103="S")),AH103,IF(AI$4=$D103,"x",IF(AND(((AI$4-$D103)/VLOOKUP($C103,Opérations[],7,0))=INT(((AI$4-$D103)/VLOOKUP($C103,Opérations[],7,0))),$C103&lt;&gt;""),"S",""))),"")</f>
        <v/>
      </c>
      <c r="AJ103" s="68" t="str">
        <f ca="1">IFERROR(IF(AND(OR(WEEKDAY(AI$4,2)&gt;5,AI$4=Congés),OR(AI103="x",AI103="S")),AI103,IF(AJ$4=$D103,"x",IF(AND(((AJ$4-$D103)/VLOOKUP($C103,Opérations[],7,0))=INT(((AJ$4-$D103)/VLOOKUP($C103,Opérations[],7,0))),$C103&lt;&gt;""),"S",""))),"")</f>
        <v/>
      </c>
      <c r="AK103" s="68" t="str">
        <f ca="1">IFERROR(IF(AND(OR(WEEKDAY(AJ$4,2)&gt;5,AJ$4=Congés),OR(AJ103="x",AJ103="S")),AJ103,IF(AK$4=$D103,"x",IF(AND(((AK$4-$D103)/VLOOKUP($C103,Opérations[],7,0))=INT(((AK$4-$D103)/VLOOKUP($C103,Opérations[],7,0))),$C103&lt;&gt;""),"S",""))),"")</f>
        <v/>
      </c>
      <c r="AL103" s="68" t="str">
        <f ca="1">IFERROR(IF(AND(OR(WEEKDAY(AK$4,2)&gt;5,AK$4=Congés),OR(AK103="x",AK103="S")),AK103,IF(AL$4=$D103,"x",IF(AND(((AL$4-$D103)/VLOOKUP($C103,Opérations[],7,0))=INT(((AL$4-$D103)/VLOOKUP($C103,Opérations[],7,0))),$C103&lt;&gt;""),"S",""))),"")</f>
        <v/>
      </c>
      <c r="AM103" s="68" t="str">
        <f ca="1">IFERROR(IF(AND(OR(WEEKDAY(AL$4,2)&gt;5,AL$4=Congés),OR(AL103="x",AL103="S")),AL103,IF(AM$4=$D103,"x",IF(AND(((AM$4-$D103)/VLOOKUP($C103,Opérations[],7,0))=INT(((AM$4-$D103)/VLOOKUP($C103,Opérations[],7,0))),$C103&lt;&gt;""),"S",""))),"")</f>
        <v/>
      </c>
      <c r="AN103" s="68" t="str">
        <f ca="1">IFERROR(IF(AND(OR(WEEKDAY(AM$4,2)&gt;5,AM$4=Congés),OR(AM103="x",AM103="S")),AM103,IF(AN$4=$D103,"x",IF(AND(((AN$4-$D103)/VLOOKUP($C103,Opérations[],7,0))=INT(((AN$4-$D103)/VLOOKUP($C103,Opérations[],7,0))),$C103&lt;&gt;""),"S",""))),"")</f>
        <v/>
      </c>
      <c r="AO103" s="68" t="str">
        <f ca="1">IFERROR(IF(AND(OR(WEEKDAY(AN$4,2)&gt;5,AN$4=Congés),OR(AN103="x",AN103="S")),AN103,IF(AO$4=$D103,"x",IF(AND(((AO$4-$D103)/VLOOKUP($C103,Opérations[],7,0))=INT(((AO$4-$D103)/VLOOKUP($C103,Opérations[],7,0))),$C103&lt;&gt;""),"S",""))),"")</f>
        <v/>
      </c>
      <c r="AP103" s="68" t="str">
        <f ca="1">IFERROR(IF(AND(OR(WEEKDAY(AO$4,2)&gt;5,AO$4=Congés),OR(AO103="x",AO103="S")),AO103,IF(AP$4=$D103,"x",IF(AND(((AP$4-$D103)/VLOOKUP($C103,Opérations[],7,0))=INT(((AP$4-$D103)/VLOOKUP($C103,Opérations[],7,0))),$C103&lt;&gt;""),"S",""))),"")</f>
        <v/>
      </c>
      <c r="AQ103" s="68" t="str">
        <f ca="1">IFERROR(IF(AND(OR(WEEKDAY(AP$4,2)&gt;5,AP$4=Congés),OR(AP103="x",AP103="S")),AP103,IF(AQ$4=$D103,"x",IF(AND(((AQ$4-$D103)/VLOOKUP($C103,Opérations[],7,0))=INT(((AQ$4-$D103)/VLOOKUP($C103,Opérations[],7,0))),$C103&lt;&gt;""),"S",""))),"")</f>
        <v/>
      </c>
      <c r="AR103" s="68" t="str">
        <f ca="1">IFERROR(IF(AND(OR(WEEKDAY(AQ$4,2)&gt;5,AQ$4=Congés),OR(AQ103="x",AQ103="S")),AQ103,IF(AR$4=$D103,"x",IF(AND(((AR$4-$D103)/VLOOKUP($C103,Opérations[],7,0))=INT(((AR$4-$D103)/VLOOKUP($C103,Opérations[],7,0))),$C103&lt;&gt;""),"S",""))),"")</f>
        <v/>
      </c>
      <c r="AS103" s="68" t="str">
        <f ca="1">IFERROR(IF(AND(OR(WEEKDAY(AR$4,2)&gt;5,AR$4=Congés),OR(AR103="x",AR103="S")),AR103,IF(AS$4=$D103,"x",IF(AND(((AS$4-$D103)/VLOOKUP($C103,Opérations[],7,0))=INT(((AS$4-$D103)/VLOOKUP($C103,Opérations[],7,0))),$C103&lt;&gt;""),"S",""))),"")</f>
        <v/>
      </c>
      <c r="AT103" s="68" t="str">
        <f ca="1">IFERROR(IF(AND(OR(WEEKDAY(AS$4,2)&gt;5,AS$4=Congés),OR(AS103="x",AS103="S")),AS103,IF(AT$4=$D103,"x",IF(AND(((AT$4-$D103)/VLOOKUP($C103,Opérations[],7,0))=INT(((AT$4-$D103)/VLOOKUP($C103,Opérations[],7,0))),$C103&lt;&gt;""),"S",""))),"")</f>
        <v/>
      </c>
      <c r="AU103" s="68" t="str">
        <f ca="1">IFERROR(IF(AND(OR(WEEKDAY(AT$4,2)&gt;5,AT$4=Congés),OR(AT103="x",AT103="S")),AT103,IF(AU$4=$D103,"x",IF(AND(((AU$4-$D103)/VLOOKUP($C103,Opérations[],7,0))=INT(((AU$4-$D103)/VLOOKUP($C103,Opérations[],7,0))),$C103&lt;&gt;""),"S",""))),"")</f>
        <v/>
      </c>
      <c r="AV103" s="68" t="str">
        <f ca="1">IFERROR(IF(AND(OR(WEEKDAY(AU$4,2)&gt;5,AU$4=Congés),OR(AU103="x",AU103="S")),AU103,IF(AV$4=$D103,"x",IF(AND(((AV$4-$D103)/VLOOKUP($C103,Opérations[],7,0))=INT(((AV$4-$D103)/VLOOKUP($C103,Opérations[],7,0))),$C103&lt;&gt;""),"S",""))),"")</f>
        <v/>
      </c>
      <c r="AW103" s="68" t="str">
        <f ca="1">IFERROR(IF(AND(OR(WEEKDAY(AV$4,2)&gt;5,AV$4=Congés),OR(AV103="x",AV103="S")),AV103,IF(AW$4=$D103,"x",IF(AND(((AW$4-$D103)/VLOOKUP($C103,Opérations[],7,0))=INT(((AW$4-$D103)/VLOOKUP($C103,Opérations[],7,0))),$C103&lt;&gt;""),"S",""))),"")</f>
        <v/>
      </c>
      <c r="AX103" s="68" t="str">
        <f ca="1">IFERROR(IF(AND(OR(WEEKDAY(AW$4,2)&gt;5,AW$4=Congés),OR(AW103="x",AW103="S")),AW103,IF(AX$4=$D103,"x",IF(AND(((AX$4-$D103)/VLOOKUP($C103,Opérations[],7,0))=INT(((AX$4-$D103)/VLOOKUP($C103,Opérations[],7,0))),$C103&lt;&gt;""),"S",""))),"")</f>
        <v/>
      </c>
      <c r="AY103" s="68" t="str">
        <f ca="1">IFERROR(IF(AND(OR(WEEKDAY(AX$4,2)&gt;5,AX$4=Congés),OR(AX103="x",AX103="S")),AX103,IF(AY$4=$D103,"x",IF(AND(((AY$4-$D103)/VLOOKUP($C103,Opérations[],7,0))=INT(((AY$4-$D103)/VLOOKUP($C103,Opérations[],7,0))),$C103&lt;&gt;""),"S",""))),"")</f>
        <v/>
      </c>
      <c r="AZ103" s="68" t="str">
        <f ca="1">IFERROR(IF(AND(OR(WEEKDAY(AY$4,2)&gt;5,AY$4=Congés),OR(AY103="x",AY103="S")),AY103,IF(AZ$4=$D103,"x",IF(AND(((AZ$4-$D103)/VLOOKUP($C103,Opérations[],7,0))=INT(((AZ$4-$D103)/VLOOKUP($C103,Opérations[],7,0))),$C103&lt;&gt;""),"S",""))),"")</f>
        <v/>
      </c>
      <c r="BA103" s="68" t="str">
        <f ca="1">IFERROR(IF(AND(OR(WEEKDAY(AZ$4,2)&gt;5,AZ$4=Congés),OR(AZ103="x",AZ103="S")),AZ103,IF(BA$4=$D103,"x",IF(AND(((BA$4-$D103)/VLOOKUP($C103,Opérations[],7,0))=INT(((BA$4-$D103)/VLOOKUP($C103,Opérations[],7,0))),$C103&lt;&gt;""),"S",""))),"")</f>
        <v/>
      </c>
      <c r="BB103" s="68" t="str">
        <f ca="1">IFERROR(IF(AND(OR(WEEKDAY(BA$4,2)&gt;5,BA$4=Congés),OR(BA103="x",BA103="S")),BA103,IF(BB$4=$D103,"x",IF(AND(((BB$4-$D103)/VLOOKUP($C103,Opérations[],7,0))=INT(((BB$4-$D103)/VLOOKUP($C103,Opérations[],7,0))),$C103&lt;&gt;""),"S",""))),"")</f>
        <v/>
      </c>
      <c r="BC103" s="68" t="str">
        <f ca="1">IFERROR(IF(AND(OR(WEEKDAY(BB$4,2)&gt;5,BB$4=Congés),OR(BB103="x",BB103="S")),BB103,IF(BC$4=$D103,"x",IF(AND(((BC$4-$D103)/VLOOKUP($C103,Opérations[],7,0))=INT(((BC$4-$D103)/VLOOKUP($C103,Opérations[],7,0))),$C103&lt;&gt;""),"S",""))),"")</f>
        <v/>
      </c>
      <c r="BD103" s="68" t="str">
        <f ca="1">IFERROR(IF(AND(OR(WEEKDAY(BC$4,2)&gt;5,BC$4=Congés),OR(BC103="x",BC103="S")),BC103,IF(BD$4=$D103,"x",IF(AND(((BD$4-$D103)/VLOOKUP($C103,Opérations[],7,0))=INT(((BD$4-$D103)/VLOOKUP($C103,Opérations[],7,0))),$C103&lt;&gt;""),"S",""))),"")</f>
        <v/>
      </c>
    </row>
    <row r="104" spans="3:56" x14ac:dyDescent="0.25">
      <c r="C104" s="28" t="s">
        <v>96</v>
      </c>
      <c r="D104" s="33">
        <f>IF(ISBLANK(C104),"",VLOOKUP(C104,Opérations[],2,0))</f>
        <v>0</v>
      </c>
      <c r="F104" s="33"/>
      <c r="G104" s="68" t="str">
        <f ca="1">IFERROR(IF(AND(OR(WEEKDAY(F$4,2)&gt;5,F$4=Congés),OR(F104="x",F104="S")),F104,IF(G$4=$D104,"x",IF(AND(((G$4-$D104)/VLOOKUP($C104,Opérations[],7,0))=INT(((G$4-$D104)/VLOOKUP($C104,Opérations[],7,0))),$C104&lt;&gt;""),"S",""))),"")</f>
        <v/>
      </c>
      <c r="H104" s="68" t="str">
        <f ca="1">IFERROR(IF(AND(OR(WEEKDAY(G$4,2)&gt;5,G$4=Congés),OR(G104="x",G104="S")),G104,IF(H$4=$D104,"x",IF(AND(((H$4-$D104)/VLOOKUP($C104,Opérations[],7,0))=INT(((H$4-$D104)/VLOOKUP($C104,Opérations[],7,0))),$C104&lt;&gt;""),"S",""))),"")</f>
        <v/>
      </c>
      <c r="I104" s="68" t="str">
        <f ca="1">IFERROR(IF(AND(OR(WEEKDAY(H$4,2)&gt;5,H$4=Congés),OR(H104="x",H104="S")),H104,IF(I$4=$D104,"x",IF(AND(((I$4-$D104)/VLOOKUP($C104,Opérations[],7,0))=INT(((I$4-$D104)/VLOOKUP($C104,Opérations[],7,0))),$C104&lt;&gt;""),"S",""))),"")</f>
        <v/>
      </c>
      <c r="J104" s="68" t="str">
        <f ca="1">IFERROR(IF(AND(OR(WEEKDAY(I$4,2)&gt;5,I$4=Congés),OR(I104="x",I104="S")),I104,IF(J$4=$D104,"x",IF(AND(((J$4-$D104)/VLOOKUP($C104,Opérations[],7,0))=INT(((J$4-$D104)/VLOOKUP($C104,Opérations[],7,0))),$C104&lt;&gt;""),"S",""))),"")</f>
        <v/>
      </c>
      <c r="K104" s="68" t="str">
        <f ca="1">IFERROR(IF(AND(OR(WEEKDAY(J$4,2)&gt;5,J$4=Congés),OR(J104="x",J104="S")),J104,IF(K$4=$D104,"x",IF(AND(((K$4-$D104)/VLOOKUP($C104,Opérations[],7,0))=INT(((K$4-$D104)/VLOOKUP($C104,Opérations[],7,0))),$C104&lt;&gt;""),"S",""))),"")</f>
        <v/>
      </c>
      <c r="L104" s="68" t="str">
        <f ca="1">IFERROR(IF(AND(OR(WEEKDAY(K$4,2)&gt;5,K$4=Congés),OR(K104="x",K104="S")),K104,IF(L$4=$D104,"x",IF(AND(((L$4-$D104)/VLOOKUP($C104,Opérations[],7,0))=INT(((L$4-$D104)/VLOOKUP($C104,Opérations[],7,0))),$C104&lt;&gt;""),"S",""))),"")</f>
        <v/>
      </c>
      <c r="M104" s="68" t="str">
        <f ca="1">IFERROR(IF(AND(OR(WEEKDAY(L$4,2)&gt;5,L$4=Congés),OR(L104="x",L104="S")),L104,IF(M$4=$D104,"x",IF(AND(((M$4-$D104)/VLOOKUP($C104,Opérations[],7,0))=INT(((M$4-$D104)/VLOOKUP($C104,Opérations[],7,0))),$C104&lt;&gt;""),"S",""))),"")</f>
        <v/>
      </c>
      <c r="N104" s="68" t="str">
        <f ca="1">IFERROR(IF(AND(OR(WEEKDAY(M$4,2)&gt;5,M$4=Congés),OR(M104="x",M104="S")),M104,IF(N$4=$D104,"x",IF(AND(((N$4-$D104)/VLOOKUP($C104,Opérations[],7,0))=INT(((N$4-$D104)/VLOOKUP($C104,Opérations[],7,0))),$C104&lt;&gt;""),"S",""))),"")</f>
        <v/>
      </c>
      <c r="O104" s="68" t="str">
        <f ca="1">IFERROR(IF(AND(OR(WEEKDAY(N$4,2)&gt;5,N$4=Congés),OR(N104="x",N104="S")),N104,IF(O$4=$D104,"x",IF(AND(((O$4-$D104)/VLOOKUP($C104,Opérations[],7,0))=INT(((O$4-$D104)/VLOOKUP($C104,Opérations[],7,0))),$C104&lt;&gt;""),"S",""))),"")</f>
        <v/>
      </c>
      <c r="P104" s="68" t="str">
        <f ca="1">IFERROR(IF(AND(OR(WEEKDAY(O$4,2)&gt;5,O$4=Congés),OR(O104="x",O104="S")),O104,IF(P$4=$D104,"x",IF(AND(((P$4-$D104)/VLOOKUP($C104,Opérations[],7,0))=INT(((P$4-$D104)/VLOOKUP($C104,Opérations[],7,0))),$C104&lt;&gt;""),"S",""))),"")</f>
        <v/>
      </c>
      <c r="Q104" s="68" t="str">
        <f ca="1">IFERROR(IF(AND(OR(WEEKDAY(P$4,2)&gt;5,P$4=Congés),OR(P104="x",P104="S")),P104,IF(Q$4=$D104,"x",IF(AND(((Q$4-$D104)/VLOOKUP($C104,Opérations[],7,0))=INT(((Q$4-$D104)/VLOOKUP($C104,Opérations[],7,0))),$C104&lt;&gt;""),"S",""))),"")</f>
        <v/>
      </c>
      <c r="R104" s="68" t="str">
        <f ca="1">IFERROR(IF(AND(OR(WEEKDAY(Q$4,2)&gt;5,Q$4=Congés),OR(Q104="x",Q104="S")),Q104,IF(R$4=$D104,"x",IF(AND(((R$4-$D104)/VLOOKUP($C104,Opérations[],7,0))=INT(((R$4-$D104)/VLOOKUP($C104,Opérations[],7,0))),$C104&lt;&gt;""),"S",""))),"")</f>
        <v/>
      </c>
      <c r="S104" s="68" t="str">
        <f ca="1">IFERROR(IF(AND(OR(WEEKDAY(R$4,2)&gt;5,R$4=Congés),OR(R104="x",R104="S")),R104,IF(S$4=$D104,"x",IF(AND(((S$4-$D104)/VLOOKUP($C104,Opérations[],7,0))=INT(((S$4-$D104)/VLOOKUP($C104,Opérations[],7,0))),$C104&lt;&gt;""),"S",""))),"")</f>
        <v/>
      </c>
      <c r="T104" s="68" t="str">
        <f ca="1">IFERROR(IF(AND(OR(WEEKDAY(S$4,2)&gt;5,S$4=Congés),OR(S104="x",S104="S")),S104,IF(T$4=$D104,"x",IF(AND(((T$4-$D104)/VLOOKUP($C104,Opérations[],7,0))=INT(((T$4-$D104)/VLOOKUP($C104,Opérations[],7,0))),$C104&lt;&gt;""),"S",""))),"")</f>
        <v/>
      </c>
      <c r="U104" s="68" t="str">
        <f ca="1">IFERROR(IF(AND(OR(WEEKDAY(T$4,2)&gt;5,T$4=Congés),OR(T104="x",T104="S")),T104,IF(U$4=$D104,"x",IF(AND(((U$4-$D104)/VLOOKUP($C104,Opérations[],7,0))=INT(((U$4-$D104)/VLOOKUP($C104,Opérations[],7,0))),$C104&lt;&gt;""),"S",""))),"")</f>
        <v/>
      </c>
      <c r="V104" s="68" t="str">
        <f ca="1">IFERROR(IF(AND(OR(WEEKDAY(U$4,2)&gt;5,U$4=Congés),OR(U104="x",U104="S")),U104,IF(V$4=$D104,"x",IF(AND(((V$4-$D104)/VLOOKUP($C104,Opérations[],7,0))=INT(((V$4-$D104)/VLOOKUP($C104,Opérations[],7,0))),$C104&lt;&gt;""),"S",""))),"")</f>
        <v/>
      </c>
      <c r="W104" s="68" t="str">
        <f ca="1">IFERROR(IF(AND(OR(WEEKDAY(V$4,2)&gt;5,V$4=Congés),OR(V104="x",V104="S")),V104,IF(W$4=$D104,"x",IF(AND(((W$4-$D104)/VLOOKUP($C104,Opérations[],7,0))=INT(((W$4-$D104)/VLOOKUP($C104,Opérations[],7,0))),$C104&lt;&gt;""),"S",""))),"")</f>
        <v/>
      </c>
      <c r="X104" s="68" t="str">
        <f ca="1">IFERROR(IF(AND(OR(WEEKDAY(W$4,2)&gt;5,W$4=Congés),OR(W104="x",W104="S")),W104,IF(X$4=$D104,"x",IF(AND(((X$4-$D104)/VLOOKUP($C104,Opérations[],7,0))=INT(((X$4-$D104)/VLOOKUP($C104,Opérations[],7,0))),$C104&lt;&gt;""),"S",""))),"")</f>
        <v/>
      </c>
      <c r="Y104" s="68" t="str">
        <f ca="1">IFERROR(IF(AND(OR(WEEKDAY(X$4,2)&gt;5,X$4=Congés),OR(X104="x",X104="S")),X104,IF(Y$4=$D104,"x",IF(AND(((Y$4-$D104)/VLOOKUP($C104,Opérations[],7,0))=INT(((Y$4-$D104)/VLOOKUP($C104,Opérations[],7,0))),$C104&lt;&gt;""),"S",""))),"")</f>
        <v/>
      </c>
      <c r="Z104" s="68" t="str">
        <f ca="1">IFERROR(IF(AND(OR(WEEKDAY(Y$4,2)&gt;5,Y$4=Congés),OR(Y104="x",Y104="S")),Y104,IF(Z$4=$D104,"x",IF(AND(((Z$4-$D104)/VLOOKUP($C104,Opérations[],7,0))=INT(((Z$4-$D104)/VLOOKUP($C104,Opérations[],7,0))),$C104&lt;&gt;""),"S",""))),"")</f>
        <v/>
      </c>
      <c r="AA104" s="68" t="str">
        <f ca="1">IFERROR(IF(AND(OR(WEEKDAY(Z$4,2)&gt;5,Z$4=Congés),OR(Z104="x",Z104="S")),Z104,IF(AA$4=$D104,"x",IF(AND(((AA$4-$D104)/VLOOKUP($C104,Opérations[],7,0))=INT(((AA$4-$D104)/VLOOKUP($C104,Opérations[],7,0))),$C104&lt;&gt;""),"S",""))),"")</f>
        <v/>
      </c>
      <c r="AB104" s="68" t="str">
        <f ca="1">IFERROR(IF(AND(OR(WEEKDAY(AA$4,2)&gt;5,AA$4=Congés),OR(AA104="x",AA104="S")),AA104,IF(AB$4=$D104,"x",IF(AND(((AB$4-$D104)/VLOOKUP($C104,Opérations[],7,0))=INT(((AB$4-$D104)/VLOOKUP($C104,Opérations[],7,0))),$C104&lt;&gt;""),"S",""))),"")</f>
        <v/>
      </c>
      <c r="AC104" s="68" t="str">
        <f ca="1">IFERROR(IF(AND(OR(WEEKDAY(AB$4,2)&gt;5,AB$4=Congés),OR(AB104="x",AB104="S")),AB104,IF(AC$4=$D104,"x",IF(AND(((AC$4-$D104)/VLOOKUP($C104,Opérations[],7,0))=INT(((AC$4-$D104)/VLOOKUP($C104,Opérations[],7,0))),$C104&lt;&gt;""),"S",""))),"")</f>
        <v/>
      </c>
      <c r="AD104" s="68" t="str">
        <f ca="1">IFERROR(IF(AND(OR(WEEKDAY(AC$4,2)&gt;5,AC$4=Congés),OR(AC104="x",AC104="S")),AC104,IF(AD$4=$D104,"x",IF(AND(((AD$4-$D104)/VLOOKUP($C104,Opérations[],7,0))=INT(((AD$4-$D104)/VLOOKUP($C104,Opérations[],7,0))),$C104&lt;&gt;""),"S",""))),"")</f>
        <v/>
      </c>
      <c r="AE104" s="68" t="str">
        <f ca="1">IFERROR(IF(AND(OR(WEEKDAY(AD$4,2)&gt;5,AD$4=Congés),OR(AD104="x",AD104="S")),AD104,IF(AE$4=$D104,"x",IF(AND(((AE$4-$D104)/VLOOKUP($C104,Opérations[],7,0))=INT(((AE$4-$D104)/VLOOKUP($C104,Opérations[],7,0))),$C104&lt;&gt;""),"S",""))),"")</f>
        <v/>
      </c>
      <c r="AF104" s="68" t="str">
        <f ca="1">IFERROR(IF(AND(OR(WEEKDAY(AE$4,2)&gt;5,AE$4=Congés),OR(AE104="x",AE104="S")),AE104,IF(AF$4=$D104,"x",IF(AND(((AF$4-$D104)/VLOOKUP($C104,Opérations[],7,0))=INT(((AF$4-$D104)/VLOOKUP($C104,Opérations[],7,0))),$C104&lt;&gt;""),"S",""))),"")</f>
        <v/>
      </c>
      <c r="AG104" s="68" t="str">
        <f ca="1">IFERROR(IF(AND(OR(WEEKDAY(AF$4,2)&gt;5,AF$4=Congés),OR(AF104="x",AF104="S")),AF104,IF(AG$4=$D104,"x",IF(AND(((AG$4-$D104)/VLOOKUP($C104,Opérations[],7,0))=INT(((AG$4-$D104)/VLOOKUP($C104,Opérations[],7,0))),$C104&lt;&gt;""),"S",""))),"")</f>
        <v/>
      </c>
      <c r="AH104" s="68" t="str">
        <f ca="1">IFERROR(IF(AND(OR(WEEKDAY(AG$4,2)&gt;5,AG$4=Congés),OR(AG104="x",AG104="S")),AG104,IF(AH$4=$D104,"x",IF(AND(((AH$4-$D104)/VLOOKUP($C104,Opérations[],7,0))=INT(((AH$4-$D104)/VLOOKUP($C104,Opérations[],7,0))),$C104&lt;&gt;""),"S",""))),"")</f>
        <v/>
      </c>
      <c r="AI104" s="68" t="str">
        <f ca="1">IFERROR(IF(AND(OR(WEEKDAY(AH$4,2)&gt;5,AH$4=Congés),OR(AH104="x",AH104="S")),AH104,IF(AI$4=$D104,"x",IF(AND(((AI$4-$D104)/VLOOKUP($C104,Opérations[],7,0))=INT(((AI$4-$D104)/VLOOKUP($C104,Opérations[],7,0))),$C104&lt;&gt;""),"S",""))),"")</f>
        <v/>
      </c>
      <c r="AJ104" s="68" t="str">
        <f ca="1">IFERROR(IF(AND(OR(WEEKDAY(AI$4,2)&gt;5,AI$4=Congés),OR(AI104="x",AI104="S")),AI104,IF(AJ$4=$D104,"x",IF(AND(((AJ$4-$D104)/VLOOKUP($C104,Opérations[],7,0))=INT(((AJ$4-$D104)/VLOOKUP($C104,Opérations[],7,0))),$C104&lt;&gt;""),"S",""))),"")</f>
        <v/>
      </c>
      <c r="AK104" s="68" t="str">
        <f ca="1">IFERROR(IF(AND(OR(WEEKDAY(AJ$4,2)&gt;5,AJ$4=Congés),OR(AJ104="x",AJ104="S")),AJ104,IF(AK$4=$D104,"x",IF(AND(((AK$4-$D104)/VLOOKUP($C104,Opérations[],7,0))=INT(((AK$4-$D104)/VLOOKUP($C104,Opérations[],7,0))),$C104&lt;&gt;""),"S",""))),"")</f>
        <v/>
      </c>
      <c r="AL104" s="68" t="str">
        <f ca="1">IFERROR(IF(AND(OR(WEEKDAY(AK$4,2)&gt;5,AK$4=Congés),OR(AK104="x",AK104="S")),AK104,IF(AL$4=$D104,"x",IF(AND(((AL$4-$D104)/VLOOKUP($C104,Opérations[],7,0))=INT(((AL$4-$D104)/VLOOKUP($C104,Opérations[],7,0))),$C104&lt;&gt;""),"S",""))),"")</f>
        <v/>
      </c>
      <c r="AM104" s="68" t="str">
        <f ca="1">IFERROR(IF(AND(OR(WEEKDAY(AL$4,2)&gt;5,AL$4=Congés),OR(AL104="x",AL104="S")),AL104,IF(AM$4=$D104,"x",IF(AND(((AM$4-$D104)/VLOOKUP($C104,Opérations[],7,0))=INT(((AM$4-$D104)/VLOOKUP($C104,Opérations[],7,0))),$C104&lt;&gt;""),"S",""))),"")</f>
        <v/>
      </c>
      <c r="AN104" s="68" t="str">
        <f ca="1">IFERROR(IF(AND(OR(WEEKDAY(AM$4,2)&gt;5,AM$4=Congés),OR(AM104="x",AM104="S")),AM104,IF(AN$4=$D104,"x",IF(AND(((AN$4-$D104)/VLOOKUP($C104,Opérations[],7,0))=INT(((AN$4-$D104)/VLOOKUP($C104,Opérations[],7,0))),$C104&lt;&gt;""),"S",""))),"")</f>
        <v/>
      </c>
      <c r="AO104" s="68" t="str">
        <f ca="1">IFERROR(IF(AND(OR(WEEKDAY(AN$4,2)&gt;5,AN$4=Congés),OR(AN104="x",AN104="S")),AN104,IF(AO$4=$D104,"x",IF(AND(((AO$4-$D104)/VLOOKUP($C104,Opérations[],7,0))=INT(((AO$4-$D104)/VLOOKUP($C104,Opérations[],7,0))),$C104&lt;&gt;""),"S",""))),"")</f>
        <v/>
      </c>
      <c r="AP104" s="68" t="str">
        <f ca="1">IFERROR(IF(AND(OR(WEEKDAY(AO$4,2)&gt;5,AO$4=Congés),OR(AO104="x",AO104="S")),AO104,IF(AP$4=$D104,"x",IF(AND(((AP$4-$D104)/VLOOKUP($C104,Opérations[],7,0))=INT(((AP$4-$D104)/VLOOKUP($C104,Opérations[],7,0))),$C104&lt;&gt;""),"S",""))),"")</f>
        <v/>
      </c>
      <c r="AQ104" s="68" t="str">
        <f ca="1">IFERROR(IF(AND(OR(WEEKDAY(AP$4,2)&gt;5,AP$4=Congés),OR(AP104="x",AP104="S")),AP104,IF(AQ$4=$D104,"x",IF(AND(((AQ$4-$D104)/VLOOKUP($C104,Opérations[],7,0))=INT(((AQ$4-$D104)/VLOOKUP($C104,Opérations[],7,0))),$C104&lt;&gt;""),"S",""))),"")</f>
        <v/>
      </c>
      <c r="AR104" s="68" t="str">
        <f ca="1">IFERROR(IF(AND(OR(WEEKDAY(AQ$4,2)&gt;5,AQ$4=Congés),OR(AQ104="x",AQ104="S")),AQ104,IF(AR$4=$D104,"x",IF(AND(((AR$4-$D104)/VLOOKUP($C104,Opérations[],7,0))=INT(((AR$4-$D104)/VLOOKUP($C104,Opérations[],7,0))),$C104&lt;&gt;""),"S",""))),"")</f>
        <v/>
      </c>
      <c r="AS104" s="68" t="str">
        <f ca="1">IFERROR(IF(AND(OR(WEEKDAY(AR$4,2)&gt;5,AR$4=Congés),OR(AR104="x",AR104="S")),AR104,IF(AS$4=$D104,"x",IF(AND(((AS$4-$D104)/VLOOKUP($C104,Opérations[],7,0))=INT(((AS$4-$D104)/VLOOKUP($C104,Opérations[],7,0))),$C104&lt;&gt;""),"S",""))),"")</f>
        <v/>
      </c>
      <c r="AT104" s="68" t="str">
        <f ca="1">IFERROR(IF(AND(OR(WEEKDAY(AS$4,2)&gt;5,AS$4=Congés),OR(AS104="x",AS104="S")),AS104,IF(AT$4=$D104,"x",IF(AND(((AT$4-$D104)/VLOOKUP($C104,Opérations[],7,0))=INT(((AT$4-$D104)/VLOOKUP($C104,Opérations[],7,0))),$C104&lt;&gt;""),"S",""))),"")</f>
        <v/>
      </c>
      <c r="AU104" s="68" t="str">
        <f ca="1">IFERROR(IF(AND(OR(WEEKDAY(AT$4,2)&gt;5,AT$4=Congés),OR(AT104="x",AT104="S")),AT104,IF(AU$4=$D104,"x",IF(AND(((AU$4-$D104)/VLOOKUP($C104,Opérations[],7,0))=INT(((AU$4-$D104)/VLOOKUP($C104,Opérations[],7,0))),$C104&lt;&gt;""),"S",""))),"")</f>
        <v/>
      </c>
      <c r="AV104" s="68" t="str">
        <f ca="1">IFERROR(IF(AND(OR(WEEKDAY(AU$4,2)&gt;5,AU$4=Congés),OR(AU104="x",AU104="S")),AU104,IF(AV$4=$D104,"x",IF(AND(((AV$4-$D104)/VLOOKUP($C104,Opérations[],7,0))=INT(((AV$4-$D104)/VLOOKUP($C104,Opérations[],7,0))),$C104&lt;&gt;""),"S",""))),"")</f>
        <v/>
      </c>
      <c r="AW104" s="68" t="str">
        <f ca="1">IFERROR(IF(AND(OR(WEEKDAY(AV$4,2)&gt;5,AV$4=Congés),OR(AV104="x",AV104="S")),AV104,IF(AW$4=$D104,"x",IF(AND(((AW$4-$D104)/VLOOKUP($C104,Opérations[],7,0))=INT(((AW$4-$D104)/VLOOKUP($C104,Opérations[],7,0))),$C104&lt;&gt;""),"S",""))),"")</f>
        <v/>
      </c>
      <c r="AX104" s="68" t="str">
        <f ca="1">IFERROR(IF(AND(OR(WEEKDAY(AW$4,2)&gt;5,AW$4=Congés),OR(AW104="x",AW104="S")),AW104,IF(AX$4=$D104,"x",IF(AND(((AX$4-$D104)/VLOOKUP($C104,Opérations[],7,0))=INT(((AX$4-$D104)/VLOOKUP($C104,Opérations[],7,0))),$C104&lt;&gt;""),"S",""))),"")</f>
        <v/>
      </c>
      <c r="AY104" s="68" t="str">
        <f ca="1">IFERROR(IF(AND(OR(WEEKDAY(AX$4,2)&gt;5,AX$4=Congés),OR(AX104="x",AX104="S")),AX104,IF(AY$4=$D104,"x",IF(AND(((AY$4-$D104)/VLOOKUP($C104,Opérations[],7,0))=INT(((AY$4-$D104)/VLOOKUP($C104,Opérations[],7,0))),$C104&lt;&gt;""),"S",""))),"")</f>
        <v/>
      </c>
      <c r="AZ104" s="68" t="str">
        <f ca="1">IFERROR(IF(AND(OR(WEEKDAY(AY$4,2)&gt;5,AY$4=Congés),OR(AY104="x",AY104="S")),AY104,IF(AZ$4=$D104,"x",IF(AND(((AZ$4-$D104)/VLOOKUP($C104,Opérations[],7,0))=INT(((AZ$4-$D104)/VLOOKUP($C104,Opérations[],7,0))),$C104&lt;&gt;""),"S",""))),"")</f>
        <v/>
      </c>
      <c r="BA104" s="68" t="str">
        <f ca="1">IFERROR(IF(AND(OR(WEEKDAY(AZ$4,2)&gt;5,AZ$4=Congés),OR(AZ104="x",AZ104="S")),AZ104,IF(BA$4=$D104,"x",IF(AND(((BA$4-$D104)/VLOOKUP($C104,Opérations[],7,0))=INT(((BA$4-$D104)/VLOOKUP($C104,Opérations[],7,0))),$C104&lt;&gt;""),"S",""))),"")</f>
        <v/>
      </c>
      <c r="BB104" s="68" t="str">
        <f ca="1">IFERROR(IF(AND(OR(WEEKDAY(BA$4,2)&gt;5,BA$4=Congés),OR(BA104="x",BA104="S")),BA104,IF(BB$4=$D104,"x",IF(AND(((BB$4-$D104)/VLOOKUP($C104,Opérations[],7,0))=INT(((BB$4-$D104)/VLOOKUP($C104,Opérations[],7,0))),$C104&lt;&gt;""),"S",""))),"")</f>
        <v/>
      </c>
      <c r="BC104" s="68" t="str">
        <f ca="1">IFERROR(IF(AND(OR(WEEKDAY(BB$4,2)&gt;5,BB$4=Congés),OR(BB104="x",BB104="S")),BB104,IF(BC$4=$D104,"x",IF(AND(((BC$4-$D104)/VLOOKUP($C104,Opérations[],7,0))=INT(((BC$4-$D104)/VLOOKUP($C104,Opérations[],7,0))),$C104&lt;&gt;""),"S",""))),"")</f>
        <v/>
      </c>
      <c r="BD104" s="68" t="str">
        <f ca="1">IFERROR(IF(AND(OR(WEEKDAY(BC$4,2)&gt;5,BC$4=Congés),OR(BC104="x",BC104="S")),BC104,IF(BD$4=$D104,"x",IF(AND(((BD$4-$D104)/VLOOKUP($C104,Opérations[],7,0))=INT(((BD$4-$D104)/VLOOKUP($C104,Opérations[],7,0))),$C104&lt;&gt;""),"S",""))),"")</f>
        <v/>
      </c>
    </row>
    <row r="105" spans="3:56" x14ac:dyDescent="0.25">
      <c r="C105" s="58" t="s">
        <v>72</v>
      </c>
      <c r="D105" s="33">
        <f>IF(ISBLANK(C105),"",VLOOKUP(C105,Opérations[],2,0))</f>
        <v>0</v>
      </c>
      <c r="F105" s="33"/>
      <c r="G105" s="68" t="str">
        <f ca="1">IFERROR(IF(AND(OR(WEEKDAY(F$4,2)&gt;5,F$4=Congés),OR(F105="x",F105="S")),F105,IF(G$4=$D105,"x",IF(AND(((G$4-$D105)/VLOOKUP($C105,Opérations[],7,0))=INT(((G$4-$D105)/VLOOKUP($C105,Opérations[],7,0))),$C105&lt;&gt;""),"S",""))),"")</f>
        <v/>
      </c>
      <c r="H105" s="68" t="str">
        <f ca="1">IFERROR(IF(AND(OR(WEEKDAY(G$4,2)&gt;5,G$4=Congés),OR(G105="x",G105="S")),G105,IF(H$4=$D105,"x",IF(AND(((H$4-$D105)/VLOOKUP($C105,Opérations[],7,0))=INT(((H$4-$D105)/VLOOKUP($C105,Opérations[],7,0))),$C105&lt;&gt;""),"S",""))),"")</f>
        <v/>
      </c>
      <c r="I105" s="68" t="str">
        <f ca="1">IFERROR(IF(AND(OR(WEEKDAY(H$4,2)&gt;5,H$4=Congés),OR(H105="x",H105="S")),H105,IF(I$4=$D105,"x",IF(AND(((I$4-$D105)/VLOOKUP($C105,Opérations[],7,0))=INT(((I$4-$D105)/VLOOKUP($C105,Opérations[],7,0))),$C105&lt;&gt;""),"S",""))),"")</f>
        <v/>
      </c>
      <c r="J105" s="68" t="str">
        <f ca="1">IFERROR(IF(AND(OR(WEEKDAY(I$4,2)&gt;5,I$4=Congés),OR(I105="x",I105="S")),I105,IF(J$4=$D105,"x",IF(AND(((J$4-$D105)/VLOOKUP($C105,Opérations[],7,0))=INT(((J$4-$D105)/VLOOKUP($C105,Opérations[],7,0))),$C105&lt;&gt;""),"S",""))),"")</f>
        <v/>
      </c>
      <c r="K105" s="68" t="str">
        <f ca="1">IFERROR(IF(AND(OR(WEEKDAY(J$4,2)&gt;5,J$4=Congés),OR(J105="x",J105="S")),J105,IF(K$4=$D105,"x",IF(AND(((K$4-$D105)/VLOOKUP($C105,Opérations[],7,0))=INT(((K$4-$D105)/VLOOKUP($C105,Opérations[],7,0))),$C105&lt;&gt;""),"S",""))),"")</f>
        <v/>
      </c>
      <c r="L105" s="68" t="str">
        <f ca="1">IFERROR(IF(AND(OR(WEEKDAY(K$4,2)&gt;5,K$4=Congés),OR(K105="x",K105="S")),K105,IF(L$4=$D105,"x",IF(AND(((L$4-$D105)/VLOOKUP($C105,Opérations[],7,0))=INT(((L$4-$D105)/VLOOKUP($C105,Opérations[],7,0))),$C105&lt;&gt;""),"S",""))),"")</f>
        <v/>
      </c>
      <c r="M105" s="68" t="str">
        <f ca="1">IFERROR(IF(AND(OR(WEEKDAY(L$4,2)&gt;5,L$4=Congés),OR(L105="x",L105="S")),L105,IF(M$4=$D105,"x",IF(AND(((M$4-$D105)/VLOOKUP($C105,Opérations[],7,0))=INT(((M$4-$D105)/VLOOKUP($C105,Opérations[],7,0))),$C105&lt;&gt;""),"S",""))),"")</f>
        <v/>
      </c>
      <c r="N105" s="68" t="str">
        <f ca="1">IFERROR(IF(AND(OR(WEEKDAY(M$4,2)&gt;5,M$4=Congés),OR(M105="x",M105="S")),M105,IF(N$4=$D105,"x",IF(AND(((N$4-$D105)/VLOOKUP($C105,Opérations[],7,0))=INT(((N$4-$D105)/VLOOKUP($C105,Opérations[],7,0))),$C105&lt;&gt;""),"S",""))),"")</f>
        <v/>
      </c>
      <c r="O105" s="68" t="str">
        <f ca="1">IFERROR(IF(AND(OR(WEEKDAY(N$4,2)&gt;5,N$4=Congés),OR(N105="x",N105="S")),N105,IF(O$4=$D105,"x",IF(AND(((O$4-$D105)/VLOOKUP($C105,Opérations[],7,0))=INT(((O$4-$D105)/VLOOKUP($C105,Opérations[],7,0))),$C105&lt;&gt;""),"S",""))),"")</f>
        <v/>
      </c>
      <c r="P105" s="68" t="str">
        <f ca="1">IFERROR(IF(AND(OR(WEEKDAY(O$4,2)&gt;5,O$4=Congés),OR(O105="x",O105="S")),O105,IF(P$4=$D105,"x",IF(AND(((P$4-$D105)/VLOOKUP($C105,Opérations[],7,0))=INT(((P$4-$D105)/VLOOKUP($C105,Opérations[],7,0))),$C105&lt;&gt;""),"S",""))),"")</f>
        <v/>
      </c>
      <c r="Q105" s="68" t="str">
        <f ca="1">IFERROR(IF(AND(OR(WEEKDAY(P$4,2)&gt;5,P$4=Congés),OR(P105="x",P105="S")),P105,IF(Q$4=$D105,"x",IF(AND(((Q$4-$D105)/VLOOKUP($C105,Opérations[],7,0))=INT(((Q$4-$D105)/VLOOKUP($C105,Opérations[],7,0))),$C105&lt;&gt;""),"S",""))),"")</f>
        <v/>
      </c>
      <c r="R105" s="68" t="str">
        <f ca="1">IFERROR(IF(AND(OR(WEEKDAY(Q$4,2)&gt;5,Q$4=Congés),OR(Q105="x",Q105="S")),Q105,IF(R$4=$D105,"x",IF(AND(((R$4-$D105)/VLOOKUP($C105,Opérations[],7,0))=INT(((R$4-$D105)/VLOOKUP($C105,Opérations[],7,0))),$C105&lt;&gt;""),"S",""))),"")</f>
        <v/>
      </c>
      <c r="S105" s="68" t="str">
        <f ca="1">IFERROR(IF(AND(OR(WEEKDAY(R$4,2)&gt;5,R$4=Congés),OR(R105="x",R105="S")),R105,IF(S$4=$D105,"x",IF(AND(((S$4-$D105)/VLOOKUP($C105,Opérations[],7,0))=INT(((S$4-$D105)/VLOOKUP($C105,Opérations[],7,0))),$C105&lt;&gt;""),"S",""))),"")</f>
        <v/>
      </c>
      <c r="T105" s="68" t="str">
        <f ca="1">IFERROR(IF(AND(OR(WEEKDAY(S$4,2)&gt;5,S$4=Congés),OR(S105="x",S105="S")),S105,IF(T$4=$D105,"x",IF(AND(((T$4-$D105)/VLOOKUP($C105,Opérations[],7,0))=INT(((T$4-$D105)/VLOOKUP($C105,Opérations[],7,0))),$C105&lt;&gt;""),"S",""))),"")</f>
        <v/>
      </c>
      <c r="U105" s="68" t="str">
        <f ca="1">IFERROR(IF(AND(OR(WEEKDAY(T$4,2)&gt;5,T$4=Congés),OR(T105="x",T105="S")),T105,IF(U$4=$D105,"x",IF(AND(((U$4-$D105)/VLOOKUP($C105,Opérations[],7,0))=INT(((U$4-$D105)/VLOOKUP($C105,Opérations[],7,0))),$C105&lt;&gt;""),"S",""))),"")</f>
        <v/>
      </c>
      <c r="V105" s="68" t="str">
        <f ca="1">IFERROR(IF(AND(OR(WEEKDAY(U$4,2)&gt;5,U$4=Congés),OR(U105="x",U105="S")),U105,IF(V$4=$D105,"x",IF(AND(((V$4-$D105)/VLOOKUP($C105,Opérations[],7,0))=INT(((V$4-$D105)/VLOOKUP($C105,Opérations[],7,0))),$C105&lt;&gt;""),"S",""))),"")</f>
        <v/>
      </c>
      <c r="W105" s="68" t="str">
        <f ca="1">IFERROR(IF(AND(OR(WEEKDAY(V$4,2)&gt;5,V$4=Congés),OR(V105="x",V105="S")),V105,IF(W$4=$D105,"x",IF(AND(((W$4-$D105)/VLOOKUP($C105,Opérations[],7,0))=INT(((W$4-$D105)/VLOOKUP($C105,Opérations[],7,0))),$C105&lt;&gt;""),"S",""))),"")</f>
        <v/>
      </c>
      <c r="X105" s="68" t="str">
        <f ca="1">IFERROR(IF(AND(OR(WEEKDAY(W$4,2)&gt;5,W$4=Congés),OR(W105="x",W105="S")),W105,IF(X$4=$D105,"x",IF(AND(((X$4-$D105)/VLOOKUP($C105,Opérations[],7,0))=INT(((X$4-$D105)/VLOOKUP($C105,Opérations[],7,0))),$C105&lt;&gt;""),"S",""))),"")</f>
        <v/>
      </c>
      <c r="Y105" s="68" t="str">
        <f ca="1">IFERROR(IF(AND(OR(WEEKDAY(X$4,2)&gt;5,X$4=Congés),OR(X105="x",X105="S")),X105,IF(Y$4=$D105,"x",IF(AND(((Y$4-$D105)/VLOOKUP($C105,Opérations[],7,0))=INT(((Y$4-$D105)/VLOOKUP($C105,Opérations[],7,0))),$C105&lt;&gt;""),"S",""))),"")</f>
        <v/>
      </c>
      <c r="Z105" s="68" t="str">
        <f ca="1">IFERROR(IF(AND(OR(WEEKDAY(Y$4,2)&gt;5,Y$4=Congés),OR(Y105="x",Y105="S")),Y105,IF(Z$4=$D105,"x",IF(AND(((Z$4-$D105)/VLOOKUP($C105,Opérations[],7,0))=INT(((Z$4-$D105)/VLOOKUP($C105,Opérations[],7,0))),$C105&lt;&gt;""),"S",""))),"")</f>
        <v/>
      </c>
      <c r="AA105" s="68" t="str">
        <f ca="1">IFERROR(IF(AND(OR(WEEKDAY(Z$4,2)&gt;5,Z$4=Congés),OR(Z105="x",Z105="S")),Z105,IF(AA$4=$D105,"x",IF(AND(((AA$4-$D105)/VLOOKUP($C105,Opérations[],7,0))=INT(((AA$4-$D105)/VLOOKUP($C105,Opérations[],7,0))),$C105&lt;&gt;""),"S",""))),"")</f>
        <v/>
      </c>
      <c r="AB105" s="68" t="str">
        <f ca="1">IFERROR(IF(AND(OR(WEEKDAY(AA$4,2)&gt;5,AA$4=Congés),OR(AA105="x",AA105="S")),AA105,IF(AB$4=$D105,"x",IF(AND(((AB$4-$D105)/VLOOKUP($C105,Opérations[],7,0))=INT(((AB$4-$D105)/VLOOKUP($C105,Opérations[],7,0))),$C105&lt;&gt;""),"S",""))),"")</f>
        <v/>
      </c>
      <c r="AC105" s="68" t="str">
        <f ca="1">IFERROR(IF(AND(OR(WEEKDAY(AB$4,2)&gt;5,AB$4=Congés),OR(AB105="x",AB105="S")),AB105,IF(AC$4=$D105,"x",IF(AND(((AC$4-$D105)/VLOOKUP($C105,Opérations[],7,0))=INT(((AC$4-$D105)/VLOOKUP($C105,Opérations[],7,0))),$C105&lt;&gt;""),"S",""))),"")</f>
        <v/>
      </c>
      <c r="AD105" s="68" t="str">
        <f ca="1">IFERROR(IF(AND(OR(WEEKDAY(AC$4,2)&gt;5,AC$4=Congés),OR(AC105="x",AC105="S")),AC105,IF(AD$4=$D105,"x",IF(AND(((AD$4-$D105)/VLOOKUP($C105,Opérations[],7,0))=INT(((AD$4-$D105)/VLOOKUP($C105,Opérations[],7,0))),$C105&lt;&gt;""),"S",""))),"")</f>
        <v/>
      </c>
      <c r="AE105" s="68" t="str">
        <f ca="1">IFERROR(IF(AND(OR(WEEKDAY(AD$4,2)&gt;5,AD$4=Congés),OR(AD105="x",AD105="S")),AD105,IF(AE$4=$D105,"x",IF(AND(((AE$4-$D105)/VLOOKUP($C105,Opérations[],7,0))=INT(((AE$4-$D105)/VLOOKUP($C105,Opérations[],7,0))),$C105&lt;&gt;""),"S",""))),"")</f>
        <v/>
      </c>
      <c r="AF105" s="68" t="str">
        <f ca="1">IFERROR(IF(AND(OR(WEEKDAY(AE$4,2)&gt;5,AE$4=Congés),OR(AE105="x",AE105="S")),AE105,IF(AF$4=$D105,"x",IF(AND(((AF$4-$D105)/VLOOKUP($C105,Opérations[],7,0))=INT(((AF$4-$D105)/VLOOKUP($C105,Opérations[],7,0))),$C105&lt;&gt;""),"S",""))),"")</f>
        <v/>
      </c>
      <c r="AG105" s="68" t="str">
        <f ca="1">IFERROR(IF(AND(OR(WEEKDAY(AF$4,2)&gt;5,AF$4=Congés),OR(AF105="x",AF105="S")),AF105,IF(AG$4=$D105,"x",IF(AND(((AG$4-$D105)/VLOOKUP($C105,Opérations[],7,0))=INT(((AG$4-$D105)/VLOOKUP($C105,Opérations[],7,0))),$C105&lt;&gt;""),"S",""))),"")</f>
        <v/>
      </c>
      <c r="AH105" s="68" t="str">
        <f ca="1">IFERROR(IF(AND(OR(WEEKDAY(AG$4,2)&gt;5,AG$4=Congés),OR(AG105="x",AG105="S")),AG105,IF(AH$4=$D105,"x",IF(AND(((AH$4-$D105)/VLOOKUP($C105,Opérations[],7,0))=INT(((AH$4-$D105)/VLOOKUP($C105,Opérations[],7,0))),$C105&lt;&gt;""),"S",""))),"")</f>
        <v/>
      </c>
      <c r="AI105" s="68" t="str">
        <f ca="1">IFERROR(IF(AND(OR(WEEKDAY(AH$4,2)&gt;5,AH$4=Congés),OR(AH105="x",AH105="S")),AH105,IF(AI$4=$D105,"x",IF(AND(((AI$4-$D105)/VLOOKUP($C105,Opérations[],7,0))=INT(((AI$4-$D105)/VLOOKUP($C105,Opérations[],7,0))),$C105&lt;&gt;""),"S",""))),"")</f>
        <v/>
      </c>
      <c r="AJ105" s="68" t="str">
        <f ca="1">IFERROR(IF(AND(OR(WEEKDAY(AI$4,2)&gt;5,AI$4=Congés),OR(AI105="x",AI105="S")),AI105,IF(AJ$4=$D105,"x",IF(AND(((AJ$4-$D105)/VLOOKUP($C105,Opérations[],7,0))=INT(((AJ$4-$D105)/VLOOKUP($C105,Opérations[],7,0))),$C105&lt;&gt;""),"S",""))),"")</f>
        <v/>
      </c>
      <c r="AK105" s="68" t="str">
        <f ca="1">IFERROR(IF(AND(OR(WEEKDAY(AJ$4,2)&gt;5,AJ$4=Congés),OR(AJ105="x",AJ105="S")),AJ105,IF(AK$4=$D105,"x",IF(AND(((AK$4-$D105)/VLOOKUP($C105,Opérations[],7,0))=INT(((AK$4-$D105)/VLOOKUP($C105,Opérations[],7,0))),$C105&lt;&gt;""),"S",""))),"")</f>
        <v/>
      </c>
      <c r="AL105" s="68" t="str">
        <f ca="1">IFERROR(IF(AND(OR(WEEKDAY(AK$4,2)&gt;5,AK$4=Congés),OR(AK105="x",AK105="S")),AK105,IF(AL$4=$D105,"x",IF(AND(((AL$4-$D105)/VLOOKUP($C105,Opérations[],7,0))=INT(((AL$4-$D105)/VLOOKUP($C105,Opérations[],7,0))),$C105&lt;&gt;""),"S",""))),"")</f>
        <v/>
      </c>
      <c r="AM105" s="68" t="str">
        <f ca="1">IFERROR(IF(AND(OR(WEEKDAY(AL$4,2)&gt;5,AL$4=Congés),OR(AL105="x",AL105="S")),AL105,IF(AM$4=$D105,"x",IF(AND(((AM$4-$D105)/VLOOKUP($C105,Opérations[],7,0))=INT(((AM$4-$D105)/VLOOKUP($C105,Opérations[],7,0))),$C105&lt;&gt;""),"S",""))),"")</f>
        <v/>
      </c>
      <c r="AN105" s="68" t="str">
        <f ca="1">IFERROR(IF(AND(OR(WEEKDAY(AM$4,2)&gt;5,AM$4=Congés),OR(AM105="x",AM105="S")),AM105,IF(AN$4=$D105,"x",IF(AND(((AN$4-$D105)/VLOOKUP($C105,Opérations[],7,0))=INT(((AN$4-$D105)/VLOOKUP($C105,Opérations[],7,0))),$C105&lt;&gt;""),"S",""))),"")</f>
        <v/>
      </c>
      <c r="AO105" s="68" t="str">
        <f ca="1">IFERROR(IF(AND(OR(WEEKDAY(AN$4,2)&gt;5,AN$4=Congés),OR(AN105="x",AN105="S")),AN105,IF(AO$4=$D105,"x",IF(AND(((AO$4-$D105)/VLOOKUP($C105,Opérations[],7,0))=INT(((AO$4-$D105)/VLOOKUP($C105,Opérations[],7,0))),$C105&lt;&gt;""),"S",""))),"")</f>
        <v/>
      </c>
      <c r="AP105" s="68" t="str">
        <f ca="1">IFERROR(IF(AND(OR(WEEKDAY(AO$4,2)&gt;5,AO$4=Congés),OR(AO105="x",AO105="S")),AO105,IF(AP$4=$D105,"x",IF(AND(((AP$4-$D105)/VLOOKUP($C105,Opérations[],7,0))=INT(((AP$4-$D105)/VLOOKUP($C105,Opérations[],7,0))),$C105&lt;&gt;""),"S",""))),"")</f>
        <v/>
      </c>
      <c r="AQ105" s="68" t="str">
        <f ca="1">IFERROR(IF(AND(OR(WEEKDAY(AP$4,2)&gt;5,AP$4=Congés),OR(AP105="x",AP105="S")),AP105,IF(AQ$4=$D105,"x",IF(AND(((AQ$4-$D105)/VLOOKUP($C105,Opérations[],7,0))=INT(((AQ$4-$D105)/VLOOKUP($C105,Opérations[],7,0))),$C105&lt;&gt;""),"S",""))),"")</f>
        <v/>
      </c>
      <c r="AR105" s="68" t="str">
        <f ca="1">IFERROR(IF(AND(OR(WEEKDAY(AQ$4,2)&gt;5,AQ$4=Congés),OR(AQ105="x",AQ105="S")),AQ105,IF(AR$4=$D105,"x",IF(AND(((AR$4-$D105)/VLOOKUP($C105,Opérations[],7,0))=INT(((AR$4-$D105)/VLOOKUP($C105,Opérations[],7,0))),$C105&lt;&gt;""),"S",""))),"")</f>
        <v/>
      </c>
      <c r="AS105" s="68" t="str">
        <f ca="1">IFERROR(IF(AND(OR(WEEKDAY(AR$4,2)&gt;5,AR$4=Congés),OR(AR105="x",AR105="S")),AR105,IF(AS$4=$D105,"x",IF(AND(((AS$4-$D105)/VLOOKUP($C105,Opérations[],7,0))=INT(((AS$4-$D105)/VLOOKUP($C105,Opérations[],7,0))),$C105&lt;&gt;""),"S",""))),"")</f>
        <v/>
      </c>
      <c r="AT105" s="68" t="str">
        <f ca="1">IFERROR(IF(AND(OR(WEEKDAY(AS$4,2)&gt;5,AS$4=Congés),OR(AS105="x",AS105="S")),AS105,IF(AT$4=$D105,"x",IF(AND(((AT$4-$D105)/VLOOKUP($C105,Opérations[],7,0))=INT(((AT$4-$D105)/VLOOKUP($C105,Opérations[],7,0))),$C105&lt;&gt;""),"S",""))),"")</f>
        <v/>
      </c>
      <c r="AU105" s="68" t="str">
        <f ca="1">IFERROR(IF(AND(OR(WEEKDAY(AT$4,2)&gt;5,AT$4=Congés),OR(AT105="x",AT105="S")),AT105,IF(AU$4=$D105,"x",IF(AND(((AU$4-$D105)/VLOOKUP($C105,Opérations[],7,0))=INT(((AU$4-$D105)/VLOOKUP($C105,Opérations[],7,0))),$C105&lt;&gt;""),"S",""))),"")</f>
        <v/>
      </c>
      <c r="AV105" s="68" t="str">
        <f ca="1">IFERROR(IF(AND(OR(WEEKDAY(AU$4,2)&gt;5,AU$4=Congés),OR(AU105="x",AU105="S")),AU105,IF(AV$4=$D105,"x",IF(AND(((AV$4-$D105)/VLOOKUP($C105,Opérations[],7,0))=INT(((AV$4-$D105)/VLOOKUP($C105,Opérations[],7,0))),$C105&lt;&gt;""),"S",""))),"")</f>
        <v/>
      </c>
      <c r="AW105" s="68" t="str">
        <f ca="1">IFERROR(IF(AND(OR(WEEKDAY(AV$4,2)&gt;5,AV$4=Congés),OR(AV105="x",AV105="S")),AV105,IF(AW$4=$D105,"x",IF(AND(((AW$4-$D105)/VLOOKUP($C105,Opérations[],7,0))=INT(((AW$4-$D105)/VLOOKUP($C105,Opérations[],7,0))),$C105&lt;&gt;""),"S",""))),"")</f>
        <v/>
      </c>
      <c r="AX105" s="68" t="str">
        <f ca="1">IFERROR(IF(AND(OR(WEEKDAY(AW$4,2)&gt;5,AW$4=Congés),OR(AW105="x",AW105="S")),AW105,IF(AX$4=$D105,"x",IF(AND(((AX$4-$D105)/VLOOKUP($C105,Opérations[],7,0))=INT(((AX$4-$D105)/VLOOKUP($C105,Opérations[],7,0))),$C105&lt;&gt;""),"S",""))),"")</f>
        <v/>
      </c>
      <c r="AY105" s="68" t="str">
        <f ca="1">IFERROR(IF(AND(OR(WEEKDAY(AX$4,2)&gt;5,AX$4=Congés),OR(AX105="x",AX105="S")),AX105,IF(AY$4=$D105,"x",IF(AND(((AY$4-$D105)/VLOOKUP($C105,Opérations[],7,0))=INT(((AY$4-$D105)/VLOOKUP($C105,Opérations[],7,0))),$C105&lt;&gt;""),"S",""))),"")</f>
        <v/>
      </c>
      <c r="AZ105" s="68" t="str">
        <f ca="1">IFERROR(IF(AND(OR(WEEKDAY(AY$4,2)&gt;5,AY$4=Congés),OR(AY105="x",AY105="S")),AY105,IF(AZ$4=$D105,"x",IF(AND(((AZ$4-$D105)/VLOOKUP($C105,Opérations[],7,0))=INT(((AZ$4-$D105)/VLOOKUP($C105,Opérations[],7,0))),$C105&lt;&gt;""),"S",""))),"")</f>
        <v/>
      </c>
      <c r="BA105" s="68" t="str">
        <f ca="1">IFERROR(IF(AND(OR(WEEKDAY(AZ$4,2)&gt;5,AZ$4=Congés),OR(AZ105="x",AZ105="S")),AZ105,IF(BA$4=$D105,"x",IF(AND(((BA$4-$D105)/VLOOKUP($C105,Opérations[],7,0))=INT(((BA$4-$D105)/VLOOKUP($C105,Opérations[],7,0))),$C105&lt;&gt;""),"S",""))),"")</f>
        <v/>
      </c>
      <c r="BB105" s="68" t="str">
        <f ca="1">IFERROR(IF(AND(OR(WEEKDAY(BA$4,2)&gt;5,BA$4=Congés),OR(BA105="x",BA105="S")),BA105,IF(BB$4=$D105,"x",IF(AND(((BB$4-$D105)/VLOOKUP($C105,Opérations[],7,0))=INT(((BB$4-$D105)/VLOOKUP($C105,Opérations[],7,0))),$C105&lt;&gt;""),"S",""))),"")</f>
        <v/>
      </c>
      <c r="BC105" s="68" t="str">
        <f ca="1">IFERROR(IF(AND(OR(WEEKDAY(BB$4,2)&gt;5,BB$4=Congés),OR(BB105="x",BB105="S")),BB105,IF(BC$4=$D105,"x",IF(AND(((BC$4-$D105)/VLOOKUP($C105,Opérations[],7,0))=INT(((BC$4-$D105)/VLOOKUP($C105,Opérations[],7,0))),$C105&lt;&gt;""),"S",""))),"")</f>
        <v/>
      </c>
      <c r="BD105" s="68" t="str">
        <f ca="1">IFERROR(IF(AND(OR(WEEKDAY(BC$4,2)&gt;5,BC$4=Congés),OR(BC105="x",BC105="S")),BC105,IF(BD$4=$D105,"x",IF(AND(((BD$4-$D105)/VLOOKUP($C105,Opérations[],7,0))=INT(((BD$4-$D105)/VLOOKUP($C105,Opérations[],7,0))),$C105&lt;&gt;""),"S",""))),"")</f>
        <v/>
      </c>
    </row>
    <row r="106" spans="3:56" x14ac:dyDescent="0.25">
      <c r="C106" s="30" t="s">
        <v>74</v>
      </c>
      <c r="D106" s="33">
        <f>IF(ISBLANK(C106),"",VLOOKUP(C106,Opérations[],2,0))</f>
        <v>0</v>
      </c>
      <c r="F106" s="33"/>
      <c r="G106" s="68" t="str">
        <f ca="1">IFERROR(IF(AND(OR(WEEKDAY(F$4,2)&gt;5,F$4=Congés),OR(F106="x",F106="S")),F106,IF(G$4=$D106,"x",IF(AND(((G$4-$D106)/VLOOKUP($C106,Opérations[],7,0))=INT(((G$4-$D106)/VLOOKUP($C106,Opérations[],7,0))),$C106&lt;&gt;""),"S",""))),"")</f>
        <v/>
      </c>
      <c r="H106" s="68" t="str">
        <f ca="1">IFERROR(IF(AND(OR(WEEKDAY(G$4,2)&gt;5,G$4=Congés),OR(G106="x",G106="S")),G106,IF(H$4=$D106,"x",IF(AND(((H$4-$D106)/VLOOKUP($C106,Opérations[],7,0))=INT(((H$4-$D106)/VLOOKUP($C106,Opérations[],7,0))),$C106&lt;&gt;""),"S",""))),"")</f>
        <v/>
      </c>
      <c r="I106" s="68" t="str">
        <f ca="1">IFERROR(IF(AND(OR(WEEKDAY(H$4,2)&gt;5,H$4=Congés),OR(H106="x",H106="S")),H106,IF(I$4=$D106,"x",IF(AND(((I$4-$D106)/VLOOKUP($C106,Opérations[],7,0))=INT(((I$4-$D106)/VLOOKUP($C106,Opérations[],7,0))),$C106&lt;&gt;""),"S",""))),"")</f>
        <v/>
      </c>
      <c r="J106" s="68" t="str">
        <f ca="1">IFERROR(IF(AND(OR(WEEKDAY(I$4,2)&gt;5,I$4=Congés),OR(I106="x",I106="S")),I106,IF(J$4=$D106,"x",IF(AND(((J$4-$D106)/VLOOKUP($C106,Opérations[],7,0))=INT(((J$4-$D106)/VLOOKUP($C106,Opérations[],7,0))),$C106&lt;&gt;""),"S",""))),"")</f>
        <v/>
      </c>
      <c r="K106" s="68" t="str">
        <f ca="1">IFERROR(IF(AND(OR(WEEKDAY(J$4,2)&gt;5,J$4=Congés),OR(J106="x",J106="S")),J106,IF(K$4=$D106,"x",IF(AND(((K$4-$D106)/VLOOKUP($C106,Opérations[],7,0))=INT(((K$4-$D106)/VLOOKUP($C106,Opérations[],7,0))),$C106&lt;&gt;""),"S",""))),"")</f>
        <v/>
      </c>
      <c r="L106" s="68" t="str">
        <f ca="1">IFERROR(IF(AND(OR(WEEKDAY(K$4,2)&gt;5,K$4=Congés),OR(K106="x",K106="S")),K106,IF(L$4=$D106,"x",IF(AND(((L$4-$D106)/VLOOKUP($C106,Opérations[],7,0))=INT(((L$4-$D106)/VLOOKUP($C106,Opérations[],7,0))),$C106&lt;&gt;""),"S",""))),"")</f>
        <v/>
      </c>
      <c r="M106" s="68" t="str">
        <f ca="1">IFERROR(IF(AND(OR(WEEKDAY(L$4,2)&gt;5,L$4=Congés),OR(L106="x",L106="S")),L106,IF(M$4=$D106,"x",IF(AND(((M$4-$D106)/VLOOKUP($C106,Opérations[],7,0))=INT(((M$4-$D106)/VLOOKUP($C106,Opérations[],7,0))),$C106&lt;&gt;""),"S",""))),"")</f>
        <v/>
      </c>
      <c r="N106" s="68" t="str">
        <f ca="1">IFERROR(IF(AND(OR(WEEKDAY(M$4,2)&gt;5,M$4=Congés),OR(M106="x",M106="S")),M106,IF(N$4=$D106,"x",IF(AND(((N$4-$D106)/VLOOKUP($C106,Opérations[],7,0))=INT(((N$4-$D106)/VLOOKUP($C106,Opérations[],7,0))),$C106&lt;&gt;""),"S",""))),"")</f>
        <v/>
      </c>
      <c r="O106" s="68" t="str">
        <f ca="1">IFERROR(IF(AND(OR(WEEKDAY(N$4,2)&gt;5,N$4=Congés),OR(N106="x",N106="S")),N106,IF(O$4=$D106,"x",IF(AND(((O$4-$D106)/VLOOKUP($C106,Opérations[],7,0))=INT(((O$4-$D106)/VLOOKUP($C106,Opérations[],7,0))),$C106&lt;&gt;""),"S",""))),"")</f>
        <v/>
      </c>
      <c r="P106" s="68" t="str">
        <f ca="1">IFERROR(IF(AND(OR(WEEKDAY(O$4,2)&gt;5,O$4=Congés),OR(O106="x",O106="S")),O106,IF(P$4=$D106,"x",IF(AND(((P$4-$D106)/VLOOKUP($C106,Opérations[],7,0))=INT(((P$4-$D106)/VLOOKUP($C106,Opérations[],7,0))),$C106&lt;&gt;""),"S",""))),"")</f>
        <v/>
      </c>
      <c r="Q106" s="68" t="str">
        <f ca="1">IFERROR(IF(AND(OR(WEEKDAY(P$4,2)&gt;5,P$4=Congés),OR(P106="x",P106="S")),P106,IF(Q$4=$D106,"x",IF(AND(((Q$4-$D106)/VLOOKUP($C106,Opérations[],7,0))=INT(((Q$4-$D106)/VLOOKUP($C106,Opérations[],7,0))),$C106&lt;&gt;""),"S",""))),"")</f>
        <v/>
      </c>
      <c r="R106" s="68" t="str">
        <f ca="1">IFERROR(IF(AND(OR(WEEKDAY(Q$4,2)&gt;5,Q$4=Congés),OR(Q106="x",Q106="S")),Q106,IF(R$4=$D106,"x",IF(AND(((R$4-$D106)/VLOOKUP($C106,Opérations[],7,0))=INT(((R$4-$D106)/VLOOKUP($C106,Opérations[],7,0))),$C106&lt;&gt;""),"S",""))),"")</f>
        <v/>
      </c>
      <c r="S106" s="68" t="str">
        <f ca="1">IFERROR(IF(AND(OR(WEEKDAY(R$4,2)&gt;5,R$4=Congés),OR(R106="x",R106="S")),R106,IF(S$4=$D106,"x",IF(AND(((S$4-$D106)/VLOOKUP($C106,Opérations[],7,0))=INT(((S$4-$D106)/VLOOKUP($C106,Opérations[],7,0))),$C106&lt;&gt;""),"S",""))),"")</f>
        <v/>
      </c>
      <c r="T106" s="68" t="str">
        <f ca="1">IFERROR(IF(AND(OR(WEEKDAY(S$4,2)&gt;5,S$4=Congés),OR(S106="x",S106="S")),S106,IF(T$4=$D106,"x",IF(AND(((T$4-$D106)/VLOOKUP($C106,Opérations[],7,0))=INT(((T$4-$D106)/VLOOKUP($C106,Opérations[],7,0))),$C106&lt;&gt;""),"S",""))),"")</f>
        <v/>
      </c>
      <c r="U106" s="68" t="str">
        <f ca="1">IFERROR(IF(AND(OR(WEEKDAY(T$4,2)&gt;5,T$4=Congés),OR(T106="x",T106="S")),T106,IF(U$4=$D106,"x",IF(AND(((U$4-$D106)/VLOOKUP($C106,Opérations[],7,0))=INT(((U$4-$D106)/VLOOKUP($C106,Opérations[],7,0))),$C106&lt;&gt;""),"S",""))),"")</f>
        <v/>
      </c>
      <c r="V106" s="68" t="str">
        <f ca="1">IFERROR(IF(AND(OR(WEEKDAY(U$4,2)&gt;5,U$4=Congés),OR(U106="x",U106="S")),U106,IF(V$4=$D106,"x",IF(AND(((V$4-$D106)/VLOOKUP($C106,Opérations[],7,0))=INT(((V$4-$D106)/VLOOKUP($C106,Opérations[],7,0))),$C106&lt;&gt;""),"S",""))),"")</f>
        <v/>
      </c>
      <c r="W106" s="68" t="str">
        <f ca="1">IFERROR(IF(AND(OR(WEEKDAY(V$4,2)&gt;5,V$4=Congés),OR(V106="x",V106="S")),V106,IF(W$4=$D106,"x",IF(AND(((W$4-$D106)/VLOOKUP($C106,Opérations[],7,0))=INT(((W$4-$D106)/VLOOKUP($C106,Opérations[],7,0))),$C106&lt;&gt;""),"S",""))),"")</f>
        <v/>
      </c>
      <c r="X106" s="68" t="str">
        <f ca="1">IFERROR(IF(AND(OR(WEEKDAY(W$4,2)&gt;5,W$4=Congés),OR(W106="x",W106="S")),W106,IF(X$4=$D106,"x",IF(AND(((X$4-$D106)/VLOOKUP($C106,Opérations[],7,0))=INT(((X$4-$D106)/VLOOKUP($C106,Opérations[],7,0))),$C106&lt;&gt;""),"S",""))),"")</f>
        <v/>
      </c>
      <c r="Y106" s="68" t="str">
        <f ca="1">IFERROR(IF(AND(OR(WEEKDAY(X$4,2)&gt;5,X$4=Congés),OR(X106="x",X106="S")),X106,IF(Y$4=$D106,"x",IF(AND(((Y$4-$D106)/VLOOKUP($C106,Opérations[],7,0))=INT(((Y$4-$D106)/VLOOKUP($C106,Opérations[],7,0))),$C106&lt;&gt;""),"S",""))),"")</f>
        <v/>
      </c>
      <c r="Z106" s="68" t="str">
        <f ca="1">IFERROR(IF(AND(OR(WEEKDAY(Y$4,2)&gt;5,Y$4=Congés),OR(Y106="x",Y106="S")),Y106,IF(Z$4=$D106,"x",IF(AND(((Z$4-$D106)/VLOOKUP($C106,Opérations[],7,0))=INT(((Z$4-$D106)/VLOOKUP($C106,Opérations[],7,0))),$C106&lt;&gt;""),"S",""))),"")</f>
        <v/>
      </c>
      <c r="AA106" s="68" t="str">
        <f ca="1">IFERROR(IF(AND(OR(WEEKDAY(Z$4,2)&gt;5,Z$4=Congés),OR(Z106="x",Z106="S")),Z106,IF(AA$4=$D106,"x",IF(AND(((AA$4-$D106)/VLOOKUP($C106,Opérations[],7,0))=INT(((AA$4-$D106)/VLOOKUP($C106,Opérations[],7,0))),$C106&lt;&gt;""),"S",""))),"")</f>
        <v/>
      </c>
      <c r="AB106" s="68" t="str">
        <f ca="1">IFERROR(IF(AND(OR(WEEKDAY(AA$4,2)&gt;5,AA$4=Congés),OR(AA106="x",AA106="S")),AA106,IF(AB$4=$D106,"x",IF(AND(((AB$4-$D106)/VLOOKUP($C106,Opérations[],7,0))=INT(((AB$4-$D106)/VLOOKUP($C106,Opérations[],7,0))),$C106&lt;&gt;""),"S",""))),"")</f>
        <v/>
      </c>
      <c r="AC106" s="68" t="str">
        <f ca="1">IFERROR(IF(AND(OR(WEEKDAY(AB$4,2)&gt;5,AB$4=Congés),OR(AB106="x",AB106="S")),AB106,IF(AC$4=$D106,"x",IF(AND(((AC$4-$D106)/VLOOKUP($C106,Opérations[],7,0))=INT(((AC$4-$D106)/VLOOKUP($C106,Opérations[],7,0))),$C106&lt;&gt;""),"S",""))),"")</f>
        <v/>
      </c>
      <c r="AD106" s="68" t="str">
        <f ca="1">IFERROR(IF(AND(OR(WEEKDAY(AC$4,2)&gt;5,AC$4=Congés),OR(AC106="x",AC106="S")),AC106,IF(AD$4=$D106,"x",IF(AND(((AD$4-$D106)/VLOOKUP($C106,Opérations[],7,0))=INT(((AD$4-$D106)/VLOOKUP($C106,Opérations[],7,0))),$C106&lt;&gt;""),"S",""))),"")</f>
        <v/>
      </c>
      <c r="AE106" s="68" t="str">
        <f ca="1">IFERROR(IF(AND(OR(WEEKDAY(AD$4,2)&gt;5,AD$4=Congés),OR(AD106="x",AD106="S")),AD106,IF(AE$4=$D106,"x",IF(AND(((AE$4-$D106)/VLOOKUP($C106,Opérations[],7,0))=INT(((AE$4-$D106)/VLOOKUP($C106,Opérations[],7,0))),$C106&lt;&gt;""),"S",""))),"")</f>
        <v/>
      </c>
      <c r="AF106" s="68" t="str">
        <f ca="1">IFERROR(IF(AND(OR(WEEKDAY(AE$4,2)&gt;5,AE$4=Congés),OR(AE106="x",AE106="S")),AE106,IF(AF$4=$D106,"x",IF(AND(((AF$4-$D106)/VLOOKUP($C106,Opérations[],7,0))=INT(((AF$4-$D106)/VLOOKUP($C106,Opérations[],7,0))),$C106&lt;&gt;""),"S",""))),"")</f>
        <v/>
      </c>
      <c r="AG106" s="68" t="str">
        <f ca="1">IFERROR(IF(AND(OR(WEEKDAY(AF$4,2)&gt;5,AF$4=Congés),OR(AF106="x",AF106="S")),AF106,IF(AG$4=$D106,"x",IF(AND(((AG$4-$D106)/VLOOKUP($C106,Opérations[],7,0))=INT(((AG$4-$D106)/VLOOKUP($C106,Opérations[],7,0))),$C106&lt;&gt;""),"S",""))),"")</f>
        <v/>
      </c>
      <c r="AH106" s="68" t="str">
        <f ca="1">IFERROR(IF(AND(OR(WEEKDAY(AG$4,2)&gt;5,AG$4=Congés),OR(AG106="x",AG106="S")),AG106,IF(AH$4=$D106,"x",IF(AND(((AH$4-$D106)/VLOOKUP($C106,Opérations[],7,0))=INT(((AH$4-$D106)/VLOOKUP($C106,Opérations[],7,0))),$C106&lt;&gt;""),"S",""))),"")</f>
        <v/>
      </c>
      <c r="AI106" s="68" t="str">
        <f ca="1">IFERROR(IF(AND(OR(WEEKDAY(AH$4,2)&gt;5,AH$4=Congés),OR(AH106="x",AH106="S")),AH106,IF(AI$4=$D106,"x",IF(AND(((AI$4-$D106)/VLOOKUP($C106,Opérations[],7,0))=INT(((AI$4-$D106)/VLOOKUP($C106,Opérations[],7,0))),$C106&lt;&gt;""),"S",""))),"")</f>
        <v/>
      </c>
      <c r="AJ106" s="68" t="str">
        <f ca="1">IFERROR(IF(AND(OR(WEEKDAY(AI$4,2)&gt;5,AI$4=Congés),OR(AI106="x",AI106="S")),AI106,IF(AJ$4=$D106,"x",IF(AND(((AJ$4-$D106)/VLOOKUP($C106,Opérations[],7,0))=INT(((AJ$4-$D106)/VLOOKUP($C106,Opérations[],7,0))),$C106&lt;&gt;""),"S",""))),"")</f>
        <v/>
      </c>
      <c r="AK106" s="68" t="str">
        <f ca="1">IFERROR(IF(AND(OR(WEEKDAY(AJ$4,2)&gt;5,AJ$4=Congés),OR(AJ106="x",AJ106="S")),AJ106,IF(AK$4=$D106,"x",IF(AND(((AK$4-$D106)/VLOOKUP($C106,Opérations[],7,0))=INT(((AK$4-$D106)/VLOOKUP($C106,Opérations[],7,0))),$C106&lt;&gt;""),"S",""))),"")</f>
        <v/>
      </c>
      <c r="AL106" s="68" t="str">
        <f ca="1">IFERROR(IF(AND(OR(WEEKDAY(AK$4,2)&gt;5,AK$4=Congés),OR(AK106="x",AK106="S")),AK106,IF(AL$4=$D106,"x",IF(AND(((AL$4-$D106)/VLOOKUP($C106,Opérations[],7,0))=INT(((AL$4-$D106)/VLOOKUP($C106,Opérations[],7,0))),$C106&lt;&gt;""),"S",""))),"")</f>
        <v/>
      </c>
      <c r="AM106" s="68" t="str">
        <f ca="1">IFERROR(IF(AND(OR(WEEKDAY(AL$4,2)&gt;5,AL$4=Congés),OR(AL106="x",AL106="S")),AL106,IF(AM$4=$D106,"x",IF(AND(((AM$4-$D106)/VLOOKUP($C106,Opérations[],7,0))=INT(((AM$4-$D106)/VLOOKUP($C106,Opérations[],7,0))),$C106&lt;&gt;""),"S",""))),"")</f>
        <v/>
      </c>
      <c r="AN106" s="68" t="str">
        <f ca="1">IFERROR(IF(AND(OR(WEEKDAY(AM$4,2)&gt;5,AM$4=Congés),OR(AM106="x",AM106="S")),AM106,IF(AN$4=$D106,"x",IF(AND(((AN$4-$D106)/VLOOKUP($C106,Opérations[],7,0))=INT(((AN$4-$D106)/VLOOKUP($C106,Opérations[],7,0))),$C106&lt;&gt;""),"S",""))),"")</f>
        <v/>
      </c>
      <c r="AO106" s="68" t="str">
        <f ca="1">IFERROR(IF(AND(OR(WEEKDAY(AN$4,2)&gt;5,AN$4=Congés),OR(AN106="x",AN106="S")),AN106,IF(AO$4=$D106,"x",IF(AND(((AO$4-$D106)/VLOOKUP($C106,Opérations[],7,0))=INT(((AO$4-$D106)/VLOOKUP($C106,Opérations[],7,0))),$C106&lt;&gt;""),"S",""))),"")</f>
        <v/>
      </c>
      <c r="AP106" s="68" t="str">
        <f ca="1">IFERROR(IF(AND(OR(WEEKDAY(AO$4,2)&gt;5,AO$4=Congés),OR(AO106="x",AO106="S")),AO106,IF(AP$4=$D106,"x",IF(AND(((AP$4-$D106)/VLOOKUP($C106,Opérations[],7,0))=INT(((AP$4-$D106)/VLOOKUP($C106,Opérations[],7,0))),$C106&lt;&gt;""),"S",""))),"")</f>
        <v/>
      </c>
      <c r="AQ106" s="68" t="str">
        <f ca="1">IFERROR(IF(AND(OR(WEEKDAY(AP$4,2)&gt;5,AP$4=Congés),OR(AP106="x",AP106="S")),AP106,IF(AQ$4=$D106,"x",IF(AND(((AQ$4-$D106)/VLOOKUP($C106,Opérations[],7,0))=INT(((AQ$4-$D106)/VLOOKUP($C106,Opérations[],7,0))),$C106&lt;&gt;""),"S",""))),"")</f>
        <v/>
      </c>
      <c r="AR106" s="68" t="str">
        <f ca="1">IFERROR(IF(AND(OR(WEEKDAY(AQ$4,2)&gt;5,AQ$4=Congés),OR(AQ106="x",AQ106="S")),AQ106,IF(AR$4=$D106,"x",IF(AND(((AR$4-$D106)/VLOOKUP($C106,Opérations[],7,0))=INT(((AR$4-$D106)/VLOOKUP($C106,Opérations[],7,0))),$C106&lt;&gt;""),"S",""))),"")</f>
        <v/>
      </c>
      <c r="AS106" s="68" t="str">
        <f ca="1">IFERROR(IF(AND(OR(WEEKDAY(AR$4,2)&gt;5,AR$4=Congés),OR(AR106="x",AR106="S")),AR106,IF(AS$4=$D106,"x",IF(AND(((AS$4-$D106)/VLOOKUP($C106,Opérations[],7,0))=INT(((AS$4-$D106)/VLOOKUP($C106,Opérations[],7,0))),$C106&lt;&gt;""),"S",""))),"")</f>
        <v/>
      </c>
      <c r="AT106" s="68" t="str">
        <f ca="1">IFERROR(IF(AND(OR(WEEKDAY(AS$4,2)&gt;5,AS$4=Congés),OR(AS106="x",AS106="S")),AS106,IF(AT$4=$D106,"x",IF(AND(((AT$4-$D106)/VLOOKUP($C106,Opérations[],7,0))=INT(((AT$4-$D106)/VLOOKUP($C106,Opérations[],7,0))),$C106&lt;&gt;""),"S",""))),"")</f>
        <v/>
      </c>
      <c r="AU106" s="68" t="str">
        <f ca="1">IFERROR(IF(AND(OR(WEEKDAY(AT$4,2)&gt;5,AT$4=Congés),OR(AT106="x",AT106="S")),AT106,IF(AU$4=$D106,"x",IF(AND(((AU$4-$D106)/VLOOKUP($C106,Opérations[],7,0))=INT(((AU$4-$D106)/VLOOKUP($C106,Opérations[],7,0))),$C106&lt;&gt;""),"S",""))),"")</f>
        <v/>
      </c>
      <c r="AV106" s="68" t="str">
        <f ca="1">IFERROR(IF(AND(OR(WEEKDAY(AU$4,2)&gt;5,AU$4=Congés),OR(AU106="x",AU106="S")),AU106,IF(AV$4=$D106,"x",IF(AND(((AV$4-$D106)/VLOOKUP($C106,Opérations[],7,0))=INT(((AV$4-$D106)/VLOOKUP($C106,Opérations[],7,0))),$C106&lt;&gt;""),"S",""))),"")</f>
        <v/>
      </c>
      <c r="AW106" s="68" t="str">
        <f ca="1">IFERROR(IF(AND(OR(WEEKDAY(AV$4,2)&gt;5,AV$4=Congés),OR(AV106="x",AV106="S")),AV106,IF(AW$4=$D106,"x",IF(AND(((AW$4-$D106)/VLOOKUP($C106,Opérations[],7,0))=INT(((AW$4-$D106)/VLOOKUP($C106,Opérations[],7,0))),$C106&lt;&gt;""),"S",""))),"")</f>
        <v/>
      </c>
      <c r="AX106" s="68" t="str">
        <f ca="1">IFERROR(IF(AND(OR(WEEKDAY(AW$4,2)&gt;5,AW$4=Congés),OR(AW106="x",AW106="S")),AW106,IF(AX$4=$D106,"x",IF(AND(((AX$4-$D106)/VLOOKUP($C106,Opérations[],7,0))=INT(((AX$4-$D106)/VLOOKUP($C106,Opérations[],7,0))),$C106&lt;&gt;""),"S",""))),"")</f>
        <v/>
      </c>
      <c r="AY106" s="68" t="str">
        <f ca="1">IFERROR(IF(AND(OR(WEEKDAY(AX$4,2)&gt;5,AX$4=Congés),OR(AX106="x",AX106="S")),AX106,IF(AY$4=$D106,"x",IF(AND(((AY$4-$D106)/VLOOKUP($C106,Opérations[],7,0))=INT(((AY$4-$D106)/VLOOKUP($C106,Opérations[],7,0))),$C106&lt;&gt;""),"S",""))),"")</f>
        <v/>
      </c>
      <c r="AZ106" s="68" t="str">
        <f ca="1">IFERROR(IF(AND(OR(WEEKDAY(AY$4,2)&gt;5,AY$4=Congés),OR(AY106="x",AY106="S")),AY106,IF(AZ$4=$D106,"x",IF(AND(((AZ$4-$D106)/VLOOKUP($C106,Opérations[],7,0))=INT(((AZ$4-$D106)/VLOOKUP($C106,Opérations[],7,0))),$C106&lt;&gt;""),"S",""))),"")</f>
        <v/>
      </c>
      <c r="BA106" s="68" t="str">
        <f ca="1">IFERROR(IF(AND(OR(WEEKDAY(AZ$4,2)&gt;5,AZ$4=Congés),OR(AZ106="x",AZ106="S")),AZ106,IF(BA$4=$D106,"x",IF(AND(((BA$4-$D106)/VLOOKUP($C106,Opérations[],7,0))=INT(((BA$4-$D106)/VLOOKUP($C106,Opérations[],7,0))),$C106&lt;&gt;""),"S",""))),"")</f>
        <v/>
      </c>
      <c r="BB106" s="68" t="str">
        <f ca="1">IFERROR(IF(AND(OR(WEEKDAY(BA$4,2)&gt;5,BA$4=Congés),OR(BA106="x",BA106="S")),BA106,IF(BB$4=$D106,"x",IF(AND(((BB$4-$D106)/VLOOKUP($C106,Opérations[],7,0))=INT(((BB$4-$D106)/VLOOKUP($C106,Opérations[],7,0))),$C106&lt;&gt;""),"S",""))),"")</f>
        <v/>
      </c>
      <c r="BC106" s="68" t="str">
        <f ca="1">IFERROR(IF(AND(OR(WEEKDAY(BB$4,2)&gt;5,BB$4=Congés),OR(BB106="x",BB106="S")),BB106,IF(BC$4=$D106,"x",IF(AND(((BC$4-$D106)/VLOOKUP($C106,Opérations[],7,0))=INT(((BC$4-$D106)/VLOOKUP($C106,Opérations[],7,0))),$C106&lt;&gt;""),"S",""))),"")</f>
        <v/>
      </c>
      <c r="BD106" s="68" t="str">
        <f ca="1">IFERROR(IF(AND(OR(WEEKDAY(BC$4,2)&gt;5,BC$4=Congés),OR(BC106="x",BC106="S")),BC106,IF(BD$4=$D106,"x",IF(AND(((BD$4-$D106)/VLOOKUP($C106,Opérations[],7,0))=INT(((BD$4-$D106)/VLOOKUP($C106,Opérations[],7,0))),$C106&lt;&gt;""),"S",""))),"")</f>
        <v/>
      </c>
    </row>
    <row r="107" spans="3:56" x14ac:dyDescent="0.25">
      <c r="C107" s="58" t="s">
        <v>97</v>
      </c>
      <c r="D107" s="33">
        <f>IF(ISBLANK(C107),"",VLOOKUP(C107,Opérations[],2,0))</f>
        <v>0</v>
      </c>
      <c r="F107" s="33"/>
      <c r="G107" s="68" t="str">
        <f ca="1">IFERROR(IF(AND(OR(WEEKDAY(F$4,2)&gt;5,F$4=Congés),OR(F107="x",F107="S")),F107,IF(G$4=$D107,"x",IF(AND(((G$4-$D107)/VLOOKUP($C107,Opérations[],7,0))=INT(((G$4-$D107)/VLOOKUP($C107,Opérations[],7,0))),$C107&lt;&gt;""),"S",""))),"")</f>
        <v/>
      </c>
      <c r="H107" s="68" t="str">
        <f ca="1">IFERROR(IF(AND(OR(WEEKDAY(G$4,2)&gt;5,G$4=Congés),OR(G107="x",G107="S")),G107,IF(H$4=$D107,"x",IF(AND(((H$4-$D107)/VLOOKUP($C107,Opérations[],7,0))=INT(((H$4-$D107)/VLOOKUP($C107,Opérations[],7,0))),$C107&lt;&gt;""),"S",""))),"")</f>
        <v/>
      </c>
      <c r="I107" s="68" t="str">
        <f ca="1">IFERROR(IF(AND(OR(WEEKDAY(H$4,2)&gt;5,H$4=Congés),OR(H107="x",H107="S")),H107,IF(I$4=$D107,"x",IF(AND(((I$4-$D107)/VLOOKUP($C107,Opérations[],7,0))=INT(((I$4-$D107)/VLOOKUP($C107,Opérations[],7,0))),$C107&lt;&gt;""),"S",""))),"")</f>
        <v/>
      </c>
      <c r="J107" s="68" t="str">
        <f ca="1">IFERROR(IF(AND(OR(WEEKDAY(I$4,2)&gt;5,I$4=Congés),OR(I107="x",I107="S")),I107,IF(J$4=$D107,"x",IF(AND(((J$4-$D107)/VLOOKUP($C107,Opérations[],7,0))=INT(((J$4-$D107)/VLOOKUP($C107,Opérations[],7,0))),$C107&lt;&gt;""),"S",""))),"")</f>
        <v/>
      </c>
      <c r="K107" s="68" t="str">
        <f ca="1">IFERROR(IF(AND(OR(WEEKDAY(J$4,2)&gt;5,J$4=Congés),OR(J107="x",J107="S")),J107,IF(K$4=$D107,"x",IF(AND(((K$4-$D107)/VLOOKUP($C107,Opérations[],7,0))=INT(((K$4-$D107)/VLOOKUP($C107,Opérations[],7,0))),$C107&lt;&gt;""),"S",""))),"")</f>
        <v/>
      </c>
      <c r="L107" s="68" t="str">
        <f ca="1">IFERROR(IF(AND(OR(WEEKDAY(K$4,2)&gt;5,K$4=Congés),OR(K107="x",K107="S")),K107,IF(L$4=$D107,"x",IF(AND(((L$4-$D107)/VLOOKUP($C107,Opérations[],7,0))=INT(((L$4-$D107)/VLOOKUP($C107,Opérations[],7,0))),$C107&lt;&gt;""),"S",""))),"")</f>
        <v/>
      </c>
      <c r="M107" s="68" t="str">
        <f ca="1">IFERROR(IF(AND(OR(WEEKDAY(L$4,2)&gt;5,L$4=Congés),OR(L107="x",L107="S")),L107,IF(M$4=$D107,"x",IF(AND(((M$4-$D107)/VLOOKUP($C107,Opérations[],7,0))=INT(((M$4-$D107)/VLOOKUP($C107,Opérations[],7,0))),$C107&lt;&gt;""),"S",""))),"")</f>
        <v/>
      </c>
      <c r="N107" s="68" t="str">
        <f ca="1">IFERROR(IF(AND(OR(WEEKDAY(M$4,2)&gt;5,M$4=Congés),OR(M107="x",M107="S")),M107,IF(N$4=$D107,"x",IF(AND(((N$4-$D107)/VLOOKUP($C107,Opérations[],7,0))=INT(((N$4-$D107)/VLOOKUP($C107,Opérations[],7,0))),$C107&lt;&gt;""),"S",""))),"")</f>
        <v/>
      </c>
      <c r="O107" s="68" t="str">
        <f ca="1">IFERROR(IF(AND(OR(WEEKDAY(N$4,2)&gt;5,N$4=Congés),OR(N107="x",N107="S")),N107,IF(O$4=$D107,"x",IF(AND(((O$4-$D107)/VLOOKUP($C107,Opérations[],7,0))=INT(((O$4-$D107)/VLOOKUP($C107,Opérations[],7,0))),$C107&lt;&gt;""),"S",""))),"")</f>
        <v/>
      </c>
      <c r="P107" s="68" t="str">
        <f ca="1">IFERROR(IF(AND(OR(WEEKDAY(O$4,2)&gt;5,O$4=Congés),OR(O107="x",O107="S")),O107,IF(P$4=$D107,"x",IF(AND(((P$4-$D107)/VLOOKUP($C107,Opérations[],7,0))=INT(((P$4-$D107)/VLOOKUP($C107,Opérations[],7,0))),$C107&lt;&gt;""),"S",""))),"")</f>
        <v/>
      </c>
      <c r="Q107" s="68" t="str">
        <f ca="1">IFERROR(IF(AND(OR(WEEKDAY(P$4,2)&gt;5,P$4=Congés),OR(P107="x",P107="S")),P107,IF(Q$4=$D107,"x",IF(AND(((Q$4-$D107)/VLOOKUP($C107,Opérations[],7,0))=INT(((Q$4-$D107)/VLOOKUP($C107,Opérations[],7,0))),$C107&lt;&gt;""),"S",""))),"")</f>
        <v/>
      </c>
      <c r="R107" s="68" t="str">
        <f ca="1">IFERROR(IF(AND(OR(WEEKDAY(Q$4,2)&gt;5,Q$4=Congés),OR(Q107="x",Q107="S")),Q107,IF(R$4=$D107,"x",IF(AND(((R$4-$D107)/VLOOKUP($C107,Opérations[],7,0))=INT(((R$4-$D107)/VLOOKUP($C107,Opérations[],7,0))),$C107&lt;&gt;""),"S",""))),"")</f>
        <v/>
      </c>
      <c r="S107" s="68" t="str">
        <f ca="1">IFERROR(IF(AND(OR(WEEKDAY(R$4,2)&gt;5,R$4=Congés),OR(R107="x",R107="S")),R107,IF(S$4=$D107,"x",IF(AND(((S$4-$D107)/VLOOKUP($C107,Opérations[],7,0))=INT(((S$4-$D107)/VLOOKUP($C107,Opérations[],7,0))),$C107&lt;&gt;""),"S",""))),"")</f>
        <v/>
      </c>
      <c r="T107" s="68" t="str">
        <f ca="1">IFERROR(IF(AND(OR(WEEKDAY(S$4,2)&gt;5,S$4=Congés),OR(S107="x",S107="S")),S107,IF(T$4=$D107,"x",IF(AND(((T$4-$D107)/VLOOKUP($C107,Opérations[],7,0))=INT(((T$4-$D107)/VLOOKUP($C107,Opérations[],7,0))),$C107&lt;&gt;""),"S",""))),"")</f>
        <v/>
      </c>
      <c r="U107" s="68" t="str">
        <f ca="1">IFERROR(IF(AND(OR(WEEKDAY(T$4,2)&gt;5,T$4=Congés),OR(T107="x",T107="S")),T107,IF(U$4=$D107,"x",IF(AND(((U$4-$D107)/VLOOKUP($C107,Opérations[],7,0))=INT(((U$4-$D107)/VLOOKUP($C107,Opérations[],7,0))),$C107&lt;&gt;""),"S",""))),"")</f>
        <v/>
      </c>
      <c r="V107" s="68" t="str">
        <f ca="1">IFERROR(IF(AND(OR(WEEKDAY(U$4,2)&gt;5,U$4=Congés),OR(U107="x",U107="S")),U107,IF(V$4=$D107,"x",IF(AND(((V$4-$D107)/VLOOKUP($C107,Opérations[],7,0))=INT(((V$4-$D107)/VLOOKUP($C107,Opérations[],7,0))),$C107&lt;&gt;""),"S",""))),"")</f>
        <v/>
      </c>
      <c r="W107" s="68" t="str">
        <f ca="1">IFERROR(IF(AND(OR(WEEKDAY(V$4,2)&gt;5,V$4=Congés),OR(V107="x",V107="S")),V107,IF(W$4=$D107,"x",IF(AND(((W$4-$D107)/VLOOKUP($C107,Opérations[],7,0))=INT(((W$4-$D107)/VLOOKUP($C107,Opérations[],7,0))),$C107&lt;&gt;""),"S",""))),"")</f>
        <v/>
      </c>
      <c r="X107" s="68" t="str">
        <f ca="1">IFERROR(IF(AND(OR(WEEKDAY(W$4,2)&gt;5,W$4=Congés),OR(W107="x",W107="S")),W107,IF(X$4=$D107,"x",IF(AND(((X$4-$D107)/VLOOKUP($C107,Opérations[],7,0))=INT(((X$4-$D107)/VLOOKUP($C107,Opérations[],7,0))),$C107&lt;&gt;""),"S",""))),"")</f>
        <v/>
      </c>
      <c r="Y107" s="68" t="str">
        <f ca="1">IFERROR(IF(AND(OR(WEEKDAY(X$4,2)&gt;5,X$4=Congés),OR(X107="x",X107="S")),X107,IF(Y$4=$D107,"x",IF(AND(((Y$4-$D107)/VLOOKUP($C107,Opérations[],7,0))=INT(((Y$4-$D107)/VLOOKUP($C107,Opérations[],7,0))),$C107&lt;&gt;""),"S",""))),"")</f>
        <v/>
      </c>
      <c r="Z107" s="68" t="str">
        <f ca="1">IFERROR(IF(AND(OR(WEEKDAY(Y$4,2)&gt;5,Y$4=Congés),OR(Y107="x",Y107="S")),Y107,IF(Z$4=$D107,"x",IF(AND(((Z$4-$D107)/VLOOKUP($C107,Opérations[],7,0))=INT(((Z$4-$D107)/VLOOKUP($C107,Opérations[],7,0))),$C107&lt;&gt;""),"S",""))),"")</f>
        <v/>
      </c>
      <c r="AA107" s="68" t="str">
        <f ca="1">IFERROR(IF(AND(OR(WEEKDAY(Z$4,2)&gt;5,Z$4=Congés),OR(Z107="x",Z107="S")),Z107,IF(AA$4=$D107,"x",IF(AND(((AA$4-$D107)/VLOOKUP($C107,Opérations[],7,0))=INT(((AA$4-$D107)/VLOOKUP($C107,Opérations[],7,0))),$C107&lt;&gt;""),"S",""))),"")</f>
        <v/>
      </c>
      <c r="AB107" s="68" t="str">
        <f ca="1">IFERROR(IF(AND(OR(WEEKDAY(AA$4,2)&gt;5,AA$4=Congés),OR(AA107="x",AA107="S")),AA107,IF(AB$4=$D107,"x",IF(AND(((AB$4-$D107)/VLOOKUP($C107,Opérations[],7,0))=INT(((AB$4-$D107)/VLOOKUP($C107,Opérations[],7,0))),$C107&lt;&gt;""),"S",""))),"")</f>
        <v/>
      </c>
      <c r="AC107" s="68" t="str">
        <f ca="1">IFERROR(IF(AND(OR(WEEKDAY(AB$4,2)&gt;5,AB$4=Congés),OR(AB107="x",AB107="S")),AB107,IF(AC$4=$D107,"x",IF(AND(((AC$4-$D107)/VLOOKUP($C107,Opérations[],7,0))=INT(((AC$4-$D107)/VLOOKUP($C107,Opérations[],7,0))),$C107&lt;&gt;""),"S",""))),"")</f>
        <v/>
      </c>
      <c r="AD107" s="68" t="str">
        <f ca="1">IFERROR(IF(AND(OR(WEEKDAY(AC$4,2)&gt;5,AC$4=Congés),OR(AC107="x",AC107="S")),AC107,IF(AD$4=$D107,"x",IF(AND(((AD$4-$D107)/VLOOKUP($C107,Opérations[],7,0))=INT(((AD$4-$D107)/VLOOKUP($C107,Opérations[],7,0))),$C107&lt;&gt;""),"S",""))),"")</f>
        <v/>
      </c>
      <c r="AE107" s="68" t="str">
        <f ca="1">IFERROR(IF(AND(OR(WEEKDAY(AD$4,2)&gt;5,AD$4=Congés),OR(AD107="x",AD107="S")),AD107,IF(AE$4=$D107,"x",IF(AND(((AE$4-$D107)/VLOOKUP($C107,Opérations[],7,0))=INT(((AE$4-$D107)/VLOOKUP($C107,Opérations[],7,0))),$C107&lt;&gt;""),"S",""))),"")</f>
        <v/>
      </c>
      <c r="AF107" s="68" t="str">
        <f ca="1">IFERROR(IF(AND(OR(WEEKDAY(AE$4,2)&gt;5,AE$4=Congés),OR(AE107="x",AE107="S")),AE107,IF(AF$4=$D107,"x",IF(AND(((AF$4-$D107)/VLOOKUP($C107,Opérations[],7,0))=INT(((AF$4-$D107)/VLOOKUP($C107,Opérations[],7,0))),$C107&lt;&gt;""),"S",""))),"")</f>
        <v/>
      </c>
      <c r="AG107" s="68" t="str">
        <f ca="1">IFERROR(IF(AND(OR(WEEKDAY(AF$4,2)&gt;5,AF$4=Congés),OR(AF107="x",AF107="S")),AF107,IF(AG$4=$D107,"x",IF(AND(((AG$4-$D107)/VLOOKUP($C107,Opérations[],7,0))=INT(((AG$4-$D107)/VLOOKUP($C107,Opérations[],7,0))),$C107&lt;&gt;""),"S",""))),"")</f>
        <v/>
      </c>
      <c r="AH107" s="68" t="str">
        <f ca="1">IFERROR(IF(AND(OR(WEEKDAY(AG$4,2)&gt;5,AG$4=Congés),OR(AG107="x",AG107="S")),AG107,IF(AH$4=$D107,"x",IF(AND(((AH$4-$D107)/VLOOKUP($C107,Opérations[],7,0))=INT(((AH$4-$D107)/VLOOKUP($C107,Opérations[],7,0))),$C107&lt;&gt;""),"S",""))),"")</f>
        <v/>
      </c>
      <c r="AI107" s="68" t="str">
        <f ca="1">IFERROR(IF(AND(OR(WEEKDAY(AH$4,2)&gt;5,AH$4=Congés),OR(AH107="x",AH107="S")),AH107,IF(AI$4=$D107,"x",IF(AND(((AI$4-$D107)/VLOOKUP($C107,Opérations[],7,0))=INT(((AI$4-$D107)/VLOOKUP($C107,Opérations[],7,0))),$C107&lt;&gt;""),"S",""))),"")</f>
        <v/>
      </c>
      <c r="AJ107" s="68" t="str">
        <f ca="1">IFERROR(IF(AND(OR(WEEKDAY(AI$4,2)&gt;5,AI$4=Congés),OR(AI107="x",AI107="S")),AI107,IF(AJ$4=$D107,"x",IF(AND(((AJ$4-$D107)/VLOOKUP($C107,Opérations[],7,0))=INT(((AJ$4-$D107)/VLOOKUP($C107,Opérations[],7,0))),$C107&lt;&gt;""),"S",""))),"")</f>
        <v/>
      </c>
      <c r="AK107" s="68" t="str">
        <f ca="1">IFERROR(IF(AND(OR(WEEKDAY(AJ$4,2)&gt;5,AJ$4=Congés),OR(AJ107="x",AJ107="S")),AJ107,IF(AK$4=$D107,"x",IF(AND(((AK$4-$D107)/VLOOKUP($C107,Opérations[],7,0))=INT(((AK$4-$D107)/VLOOKUP($C107,Opérations[],7,0))),$C107&lt;&gt;""),"S",""))),"")</f>
        <v/>
      </c>
      <c r="AL107" s="68" t="str">
        <f ca="1">IFERROR(IF(AND(OR(WEEKDAY(AK$4,2)&gt;5,AK$4=Congés),OR(AK107="x",AK107="S")),AK107,IF(AL$4=$D107,"x",IF(AND(((AL$4-$D107)/VLOOKUP($C107,Opérations[],7,0))=INT(((AL$4-$D107)/VLOOKUP($C107,Opérations[],7,0))),$C107&lt;&gt;""),"S",""))),"")</f>
        <v/>
      </c>
      <c r="AM107" s="68" t="str">
        <f ca="1">IFERROR(IF(AND(OR(WEEKDAY(AL$4,2)&gt;5,AL$4=Congés),OR(AL107="x",AL107="S")),AL107,IF(AM$4=$D107,"x",IF(AND(((AM$4-$D107)/VLOOKUP($C107,Opérations[],7,0))=INT(((AM$4-$D107)/VLOOKUP($C107,Opérations[],7,0))),$C107&lt;&gt;""),"S",""))),"")</f>
        <v/>
      </c>
      <c r="AN107" s="68" t="str">
        <f ca="1">IFERROR(IF(AND(OR(WEEKDAY(AM$4,2)&gt;5,AM$4=Congés),OR(AM107="x",AM107="S")),AM107,IF(AN$4=$D107,"x",IF(AND(((AN$4-$D107)/VLOOKUP($C107,Opérations[],7,0))=INT(((AN$4-$D107)/VLOOKUP($C107,Opérations[],7,0))),$C107&lt;&gt;""),"S",""))),"")</f>
        <v/>
      </c>
      <c r="AO107" s="68" t="str">
        <f ca="1">IFERROR(IF(AND(OR(WEEKDAY(AN$4,2)&gt;5,AN$4=Congés),OR(AN107="x",AN107="S")),AN107,IF(AO$4=$D107,"x",IF(AND(((AO$4-$D107)/VLOOKUP($C107,Opérations[],7,0))=INT(((AO$4-$D107)/VLOOKUP($C107,Opérations[],7,0))),$C107&lt;&gt;""),"S",""))),"")</f>
        <v/>
      </c>
      <c r="AP107" s="68" t="str">
        <f ca="1">IFERROR(IF(AND(OR(WEEKDAY(AO$4,2)&gt;5,AO$4=Congés),OR(AO107="x",AO107="S")),AO107,IF(AP$4=$D107,"x",IF(AND(((AP$4-$D107)/VLOOKUP($C107,Opérations[],7,0))=INT(((AP$4-$D107)/VLOOKUP($C107,Opérations[],7,0))),$C107&lt;&gt;""),"S",""))),"")</f>
        <v/>
      </c>
      <c r="AQ107" s="68" t="str">
        <f ca="1">IFERROR(IF(AND(OR(WEEKDAY(AP$4,2)&gt;5,AP$4=Congés),OR(AP107="x",AP107="S")),AP107,IF(AQ$4=$D107,"x",IF(AND(((AQ$4-$D107)/VLOOKUP($C107,Opérations[],7,0))=INT(((AQ$4-$D107)/VLOOKUP($C107,Opérations[],7,0))),$C107&lt;&gt;""),"S",""))),"")</f>
        <v/>
      </c>
      <c r="AR107" s="68" t="str">
        <f ca="1">IFERROR(IF(AND(OR(WEEKDAY(AQ$4,2)&gt;5,AQ$4=Congés),OR(AQ107="x",AQ107="S")),AQ107,IF(AR$4=$D107,"x",IF(AND(((AR$4-$D107)/VLOOKUP($C107,Opérations[],7,0))=INT(((AR$4-$D107)/VLOOKUP($C107,Opérations[],7,0))),$C107&lt;&gt;""),"S",""))),"")</f>
        <v/>
      </c>
      <c r="AS107" s="68" t="str">
        <f ca="1">IFERROR(IF(AND(OR(WEEKDAY(AR$4,2)&gt;5,AR$4=Congés),OR(AR107="x",AR107="S")),AR107,IF(AS$4=$D107,"x",IF(AND(((AS$4-$D107)/VLOOKUP($C107,Opérations[],7,0))=INT(((AS$4-$D107)/VLOOKUP($C107,Opérations[],7,0))),$C107&lt;&gt;""),"S",""))),"")</f>
        <v/>
      </c>
      <c r="AT107" s="68" t="str">
        <f ca="1">IFERROR(IF(AND(OR(WEEKDAY(AS$4,2)&gt;5,AS$4=Congés),OR(AS107="x",AS107="S")),AS107,IF(AT$4=$D107,"x",IF(AND(((AT$4-$D107)/VLOOKUP($C107,Opérations[],7,0))=INT(((AT$4-$D107)/VLOOKUP($C107,Opérations[],7,0))),$C107&lt;&gt;""),"S",""))),"")</f>
        <v/>
      </c>
      <c r="AU107" s="68" t="str">
        <f ca="1">IFERROR(IF(AND(OR(WEEKDAY(AT$4,2)&gt;5,AT$4=Congés),OR(AT107="x",AT107="S")),AT107,IF(AU$4=$D107,"x",IF(AND(((AU$4-$D107)/VLOOKUP($C107,Opérations[],7,0))=INT(((AU$4-$D107)/VLOOKUP($C107,Opérations[],7,0))),$C107&lt;&gt;""),"S",""))),"")</f>
        <v/>
      </c>
      <c r="AV107" s="68" t="str">
        <f ca="1">IFERROR(IF(AND(OR(WEEKDAY(AU$4,2)&gt;5,AU$4=Congés),OR(AU107="x",AU107="S")),AU107,IF(AV$4=$D107,"x",IF(AND(((AV$4-$D107)/VLOOKUP($C107,Opérations[],7,0))=INT(((AV$4-$D107)/VLOOKUP($C107,Opérations[],7,0))),$C107&lt;&gt;""),"S",""))),"")</f>
        <v/>
      </c>
      <c r="AW107" s="68" t="str">
        <f ca="1">IFERROR(IF(AND(OR(WEEKDAY(AV$4,2)&gt;5,AV$4=Congés),OR(AV107="x",AV107="S")),AV107,IF(AW$4=$D107,"x",IF(AND(((AW$4-$D107)/VLOOKUP($C107,Opérations[],7,0))=INT(((AW$4-$D107)/VLOOKUP($C107,Opérations[],7,0))),$C107&lt;&gt;""),"S",""))),"")</f>
        <v/>
      </c>
      <c r="AX107" s="68" t="str">
        <f ca="1">IFERROR(IF(AND(OR(WEEKDAY(AW$4,2)&gt;5,AW$4=Congés),OR(AW107="x",AW107="S")),AW107,IF(AX$4=$D107,"x",IF(AND(((AX$4-$D107)/VLOOKUP($C107,Opérations[],7,0))=INT(((AX$4-$D107)/VLOOKUP($C107,Opérations[],7,0))),$C107&lt;&gt;""),"S",""))),"")</f>
        <v/>
      </c>
      <c r="AY107" s="68" t="str">
        <f ca="1">IFERROR(IF(AND(OR(WEEKDAY(AX$4,2)&gt;5,AX$4=Congés),OR(AX107="x",AX107="S")),AX107,IF(AY$4=$D107,"x",IF(AND(((AY$4-$D107)/VLOOKUP($C107,Opérations[],7,0))=INT(((AY$4-$D107)/VLOOKUP($C107,Opérations[],7,0))),$C107&lt;&gt;""),"S",""))),"")</f>
        <v/>
      </c>
      <c r="AZ107" s="68" t="str">
        <f ca="1">IFERROR(IF(AND(OR(WEEKDAY(AY$4,2)&gt;5,AY$4=Congés),OR(AY107="x",AY107="S")),AY107,IF(AZ$4=$D107,"x",IF(AND(((AZ$4-$D107)/VLOOKUP($C107,Opérations[],7,0))=INT(((AZ$4-$D107)/VLOOKUP($C107,Opérations[],7,0))),$C107&lt;&gt;""),"S",""))),"")</f>
        <v/>
      </c>
      <c r="BA107" s="68" t="str">
        <f ca="1">IFERROR(IF(AND(OR(WEEKDAY(AZ$4,2)&gt;5,AZ$4=Congés),OR(AZ107="x",AZ107="S")),AZ107,IF(BA$4=$D107,"x",IF(AND(((BA$4-$D107)/VLOOKUP($C107,Opérations[],7,0))=INT(((BA$4-$D107)/VLOOKUP($C107,Opérations[],7,0))),$C107&lt;&gt;""),"S",""))),"")</f>
        <v/>
      </c>
      <c r="BB107" s="68" t="str">
        <f ca="1">IFERROR(IF(AND(OR(WEEKDAY(BA$4,2)&gt;5,BA$4=Congés),OR(BA107="x",BA107="S")),BA107,IF(BB$4=$D107,"x",IF(AND(((BB$4-$D107)/VLOOKUP($C107,Opérations[],7,0))=INT(((BB$4-$D107)/VLOOKUP($C107,Opérations[],7,0))),$C107&lt;&gt;""),"S",""))),"")</f>
        <v/>
      </c>
      <c r="BC107" s="68" t="str">
        <f ca="1">IFERROR(IF(AND(OR(WEEKDAY(BB$4,2)&gt;5,BB$4=Congés),OR(BB107="x",BB107="S")),BB107,IF(BC$4=$D107,"x",IF(AND(((BC$4-$D107)/VLOOKUP($C107,Opérations[],7,0))=INT(((BC$4-$D107)/VLOOKUP($C107,Opérations[],7,0))),$C107&lt;&gt;""),"S",""))),"")</f>
        <v/>
      </c>
      <c r="BD107" s="68" t="str">
        <f ca="1">IFERROR(IF(AND(OR(WEEKDAY(BC$4,2)&gt;5,BC$4=Congés),OR(BC107="x",BC107="S")),BC107,IF(BD$4=$D107,"x",IF(AND(((BD$4-$D107)/VLOOKUP($C107,Opérations[],7,0))=INT(((BD$4-$D107)/VLOOKUP($C107,Opérations[],7,0))),$C107&lt;&gt;""),"S",""))),"")</f>
        <v/>
      </c>
    </row>
    <row r="108" spans="3:56" x14ac:dyDescent="0.25">
      <c r="C108" s="28" t="s">
        <v>98</v>
      </c>
      <c r="D108" s="33">
        <f>IF(ISBLANK(C108),"",VLOOKUP(C108,Opérations[],2,0))</f>
        <v>0</v>
      </c>
      <c r="F108" s="33"/>
      <c r="G108" s="68" t="str">
        <f ca="1">IFERROR(IF(AND(OR(WEEKDAY(F$4,2)&gt;5,F$4=Congés),OR(F108="x",F108="S")),F108,IF(G$4=$D108,"x",IF(AND(((G$4-$D108)/VLOOKUP($C108,Opérations[],7,0))=INT(((G$4-$D108)/VLOOKUP($C108,Opérations[],7,0))),$C108&lt;&gt;""),"S",""))),"")</f>
        <v/>
      </c>
      <c r="H108" s="68" t="str">
        <f ca="1">IFERROR(IF(AND(OR(WEEKDAY(G$4,2)&gt;5,G$4=Congés),OR(G108="x",G108="S")),G108,IF(H$4=$D108,"x",IF(AND(((H$4-$D108)/VLOOKUP($C108,Opérations[],7,0))=INT(((H$4-$D108)/VLOOKUP($C108,Opérations[],7,0))),$C108&lt;&gt;""),"S",""))),"")</f>
        <v/>
      </c>
      <c r="I108" s="68" t="str">
        <f ca="1">IFERROR(IF(AND(OR(WEEKDAY(H$4,2)&gt;5,H$4=Congés),OR(H108="x",H108="S")),H108,IF(I$4=$D108,"x",IF(AND(((I$4-$D108)/VLOOKUP($C108,Opérations[],7,0))=INT(((I$4-$D108)/VLOOKUP($C108,Opérations[],7,0))),$C108&lt;&gt;""),"S",""))),"")</f>
        <v/>
      </c>
      <c r="J108" s="68" t="str">
        <f ca="1">IFERROR(IF(AND(OR(WEEKDAY(I$4,2)&gt;5,I$4=Congés),OR(I108="x",I108="S")),I108,IF(J$4=$D108,"x",IF(AND(((J$4-$D108)/VLOOKUP($C108,Opérations[],7,0))=INT(((J$4-$D108)/VLOOKUP($C108,Opérations[],7,0))),$C108&lt;&gt;""),"S",""))),"")</f>
        <v/>
      </c>
      <c r="K108" s="68" t="str">
        <f ca="1">IFERROR(IF(AND(OR(WEEKDAY(J$4,2)&gt;5,J$4=Congés),OR(J108="x",J108="S")),J108,IF(K$4=$D108,"x",IF(AND(((K$4-$D108)/VLOOKUP($C108,Opérations[],7,0))=INT(((K$4-$D108)/VLOOKUP($C108,Opérations[],7,0))),$C108&lt;&gt;""),"S",""))),"")</f>
        <v/>
      </c>
      <c r="L108" s="68" t="str">
        <f ca="1">IFERROR(IF(AND(OR(WEEKDAY(K$4,2)&gt;5,K$4=Congés),OR(K108="x",K108="S")),K108,IF(L$4=$D108,"x",IF(AND(((L$4-$D108)/VLOOKUP($C108,Opérations[],7,0))=INT(((L$4-$D108)/VLOOKUP($C108,Opérations[],7,0))),$C108&lt;&gt;""),"S",""))),"")</f>
        <v/>
      </c>
      <c r="M108" s="68" t="str">
        <f ca="1">IFERROR(IF(AND(OR(WEEKDAY(L$4,2)&gt;5,L$4=Congés),OR(L108="x",L108="S")),L108,IF(M$4=$D108,"x",IF(AND(((M$4-$D108)/VLOOKUP($C108,Opérations[],7,0))=INT(((M$4-$D108)/VLOOKUP($C108,Opérations[],7,0))),$C108&lt;&gt;""),"S",""))),"")</f>
        <v/>
      </c>
      <c r="N108" s="68" t="str">
        <f ca="1">IFERROR(IF(AND(OR(WEEKDAY(M$4,2)&gt;5,M$4=Congés),OR(M108="x",M108="S")),M108,IF(N$4=$D108,"x",IF(AND(((N$4-$D108)/VLOOKUP($C108,Opérations[],7,0))=INT(((N$4-$D108)/VLOOKUP($C108,Opérations[],7,0))),$C108&lt;&gt;""),"S",""))),"")</f>
        <v/>
      </c>
      <c r="O108" s="68" t="str">
        <f ca="1">IFERROR(IF(AND(OR(WEEKDAY(N$4,2)&gt;5,N$4=Congés),OR(N108="x",N108="S")),N108,IF(O$4=$D108,"x",IF(AND(((O$4-$D108)/VLOOKUP($C108,Opérations[],7,0))=INT(((O$4-$D108)/VLOOKUP($C108,Opérations[],7,0))),$C108&lt;&gt;""),"S",""))),"")</f>
        <v/>
      </c>
      <c r="P108" s="68" t="str">
        <f ca="1">IFERROR(IF(AND(OR(WEEKDAY(O$4,2)&gt;5,O$4=Congés),OR(O108="x",O108="S")),O108,IF(P$4=$D108,"x",IF(AND(((P$4-$D108)/VLOOKUP($C108,Opérations[],7,0))=INT(((P$4-$D108)/VLOOKUP($C108,Opérations[],7,0))),$C108&lt;&gt;""),"S",""))),"")</f>
        <v/>
      </c>
      <c r="Q108" s="68" t="str">
        <f ca="1">IFERROR(IF(AND(OR(WEEKDAY(P$4,2)&gt;5,P$4=Congés),OR(P108="x",P108="S")),P108,IF(Q$4=$D108,"x",IF(AND(((Q$4-$D108)/VLOOKUP($C108,Opérations[],7,0))=INT(((Q$4-$D108)/VLOOKUP($C108,Opérations[],7,0))),$C108&lt;&gt;""),"S",""))),"")</f>
        <v/>
      </c>
      <c r="R108" s="68" t="str">
        <f ca="1">IFERROR(IF(AND(OR(WEEKDAY(Q$4,2)&gt;5,Q$4=Congés),OR(Q108="x",Q108="S")),Q108,IF(R$4=$D108,"x",IF(AND(((R$4-$D108)/VLOOKUP($C108,Opérations[],7,0))=INT(((R$4-$D108)/VLOOKUP($C108,Opérations[],7,0))),$C108&lt;&gt;""),"S",""))),"")</f>
        <v/>
      </c>
      <c r="S108" s="68" t="str">
        <f ca="1">IFERROR(IF(AND(OR(WEEKDAY(R$4,2)&gt;5,R$4=Congés),OR(R108="x",R108="S")),R108,IF(S$4=$D108,"x",IF(AND(((S$4-$D108)/VLOOKUP($C108,Opérations[],7,0))=INT(((S$4-$D108)/VLOOKUP($C108,Opérations[],7,0))),$C108&lt;&gt;""),"S",""))),"")</f>
        <v/>
      </c>
      <c r="T108" s="68" t="str">
        <f ca="1">IFERROR(IF(AND(OR(WEEKDAY(S$4,2)&gt;5,S$4=Congés),OR(S108="x",S108="S")),S108,IF(T$4=$D108,"x",IF(AND(((T$4-$D108)/VLOOKUP($C108,Opérations[],7,0))=INT(((T$4-$D108)/VLOOKUP($C108,Opérations[],7,0))),$C108&lt;&gt;""),"S",""))),"")</f>
        <v/>
      </c>
      <c r="U108" s="68" t="str">
        <f ca="1">IFERROR(IF(AND(OR(WEEKDAY(T$4,2)&gt;5,T$4=Congés),OR(T108="x",T108="S")),T108,IF(U$4=$D108,"x",IF(AND(((U$4-$D108)/VLOOKUP($C108,Opérations[],7,0))=INT(((U$4-$D108)/VLOOKUP($C108,Opérations[],7,0))),$C108&lt;&gt;""),"S",""))),"")</f>
        <v/>
      </c>
      <c r="V108" s="68" t="str">
        <f ca="1">IFERROR(IF(AND(OR(WEEKDAY(U$4,2)&gt;5,U$4=Congés),OR(U108="x",U108="S")),U108,IF(V$4=$D108,"x",IF(AND(((V$4-$D108)/VLOOKUP($C108,Opérations[],7,0))=INT(((V$4-$D108)/VLOOKUP($C108,Opérations[],7,0))),$C108&lt;&gt;""),"S",""))),"")</f>
        <v/>
      </c>
      <c r="W108" s="68" t="str">
        <f ca="1">IFERROR(IF(AND(OR(WEEKDAY(V$4,2)&gt;5,V$4=Congés),OR(V108="x",V108="S")),V108,IF(W$4=$D108,"x",IF(AND(((W$4-$D108)/VLOOKUP($C108,Opérations[],7,0))=INT(((W$4-$D108)/VLOOKUP($C108,Opérations[],7,0))),$C108&lt;&gt;""),"S",""))),"")</f>
        <v/>
      </c>
      <c r="X108" s="68" t="str">
        <f ca="1">IFERROR(IF(AND(OR(WEEKDAY(W$4,2)&gt;5,W$4=Congés),OR(W108="x",W108="S")),W108,IF(X$4=$D108,"x",IF(AND(((X$4-$D108)/VLOOKUP($C108,Opérations[],7,0))=INT(((X$4-$D108)/VLOOKUP($C108,Opérations[],7,0))),$C108&lt;&gt;""),"S",""))),"")</f>
        <v/>
      </c>
      <c r="Y108" s="68" t="str">
        <f ca="1">IFERROR(IF(AND(OR(WEEKDAY(X$4,2)&gt;5,X$4=Congés),OR(X108="x",X108="S")),X108,IF(Y$4=$D108,"x",IF(AND(((Y$4-$D108)/VLOOKUP($C108,Opérations[],7,0))=INT(((Y$4-$D108)/VLOOKUP($C108,Opérations[],7,0))),$C108&lt;&gt;""),"S",""))),"")</f>
        <v/>
      </c>
      <c r="Z108" s="68" t="str">
        <f ca="1">IFERROR(IF(AND(OR(WEEKDAY(Y$4,2)&gt;5,Y$4=Congés),OR(Y108="x",Y108="S")),Y108,IF(Z$4=$D108,"x",IF(AND(((Z$4-$D108)/VLOOKUP($C108,Opérations[],7,0))=INT(((Z$4-$D108)/VLOOKUP($C108,Opérations[],7,0))),$C108&lt;&gt;""),"S",""))),"")</f>
        <v/>
      </c>
      <c r="AA108" s="68" t="str">
        <f ca="1">IFERROR(IF(AND(OR(WEEKDAY(Z$4,2)&gt;5,Z$4=Congés),OR(Z108="x",Z108="S")),Z108,IF(AA$4=$D108,"x",IF(AND(((AA$4-$D108)/VLOOKUP($C108,Opérations[],7,0))=INT(((AA$4-$D108)/VLOOKUP($C108,Opérations[],7,0))),$C108&lt;&gt;""),"S",""))),"")</f>
        <v/>
      </c>
      <c r="AB108" s="68" t="str">
        <f ca="1">IFERROR(IF(AND(OR(WEEKDAY(AA$4,2)&gt;5,AA$4=Congés),OR(AA108="x",AA108="S")),AA108,IF(AB$4=$D108,"x",IF(AND(((AB$4-$D108)/VLOOKUP($C108,Opérations[],7,0))=INT(((AB$4-$D108)/VLOOKUP($C108,Opérations[],7,0))),$C108&lt;&gt;""),"S",""))),"")</f>
        <v/>
      </c>
      <c r="AC108" s="68" t="str">
        <f ca="1">IFERROR(IF(AND(OR(WEEKDAY(AB$4,2)&gt;5,AB$4=Congés),OR(AB108="x",AB108="S")),AB108,IF(AC$4=$D108,"x",IF(AND(((AC$4-$D108)/VLOOKUP($C108,Opérations[],7,0))=INT(((AC$4-$D108)/VLOOKUP($C108,Opérations[],7,0))),$C108&lt;&gt;""),"S",""))),"")</f>
        <v/>
      </c>
      <c r="AD108" s="68" t="str">
        <f ca="1">IFERROR(IF(AND(OR(WEEKDAY(AC$4,2)&gt;5,AC$4=Congés),OR(AC108="x",AC108="S")),AC108,IF(AD$4=$D108,"x",IF(AND(((AD$4-$D108)/VLOOKUP($C108,Opérations[],7,0))=INT(((AD$4-$D108)/VLOOKUP($C108,Opérations[],7,0))),$C108&lt;&gt;""),"S",""))),"")</f>
        <v/>
      </c>
      <c r="AE108" s="68" t="str">
        <f ca="1">IFERROR(IF(AND(OR(WEEKDAY(AD$4,2)&gt;5,AD$4=Congés),OR(AD108="x",AD108="S")),AD108,IF(AE$4=$D108,"x",IF(AND(((AE$4-$D108)/VLOOKUP($C108,Opérations[],7,0))=INT(((AE$4-$D108)/VLOOKUP($C108,Opérations[],7,0))),$C108&lt;&gt;""),"S",""))),"")</f>
        <v/>
      </c>
      <c r="AF108" s="68" t="str">
        <f ca="1">IFERROR(IF(AND(OR(WEEKDAY(AE$4,2)&gt;5,AE$4=Congés),OR(AE108="x",AE108="S")),AE108,IF(AF$4=$D108,"x",IF(AND(((AF$4-$D108)/VLOOKUP($C108,Opérations[],7,0))=INT(((AF$4-$D108)/VLOOKUP($C108,Opérations[],7,0))),$C108&lt;&gt;""),"S",""))),"")</f>
        <v/>
      </c>
      <c r="AG108" s="68" t="str">
        <f ca="1">IFERROR(IF(AND(OR(WEEKDAY(AF$4,2)&gt;5,AF$4=Congés),OR(AF108="x",AF108="S")),AF108,IF(AG$4=$D108,"x",IF(AND(((AG$4-$D108)/VLOOKUP($C108,Opérations[],7,0))=INT(((AG$4-$D108)/VLOOKUP($C108,Opérations[],7,0))),$C108&lt;&gt;""),"S",""))),"")</f>
        <v/>
      </c>
      <c r="AH108" s="68" t="str">
        <f ca="1">IFERROR(IF(AND(OR(WEEKDAY(AG$4,2)&gt;5,AG$4=Congés),OR(AG108="x",AG108="S")),AG108,IF(AH$4=$D108,"x",IF(AND(((AH$4-$D108)/VLOOKUP($C108,Opérations[],7,0))=INT(((AH$4-$D108)/VLOOKUP($C108,Opérations[],7,0))),$C108&lt;&gt;""),"S",""))),"")</f>
        <v/>
      </c>
      <c r="AI108" s="68" t="str">
        <f ca="1">IFERROR(IF(AND(OR(WEEKDAY(AH$4,2)&gt;5,AH$4=Congés),OR(AH108="x",AH108="S")),AH108,IF(AI$4=$D108,"x",IF(AND(((AI$4-$D108)/VLOOKUP($C108,Opérations[],7,0))=INT(((AI$4-$D108)/VLOOKUP($C108,Opérations[],7,0))),$C108&lt;&gt;""),"S",""))),"")</f>
        <v/>
      </c>
      <c r="AJ108" s="68" t="str">
        <f ca="1">IFERROR(IF(AND(OR(WEEKDAY(AI$4,2)&gt;5,AI$4=Congés),OR(AI108="x",AI108="S")),AI108,IF(AJ$4=$D108,"x",IF(AND(((AJ$4-$D108)/VLOOKUP($C108,Opérations[],7,0))=INT(((AJ$4-$D108)/VLOOKUP($C108,Opérations[],7,0))),$C108&lt;&gt;""),"S",""))),"")</f>
        <v/>
      </c>
      <c r="AK108" s="68" t="str">
        <f ca="1">IFERROR(IF(AND(OR(WEEKDAY(AJ$4,2)&gt;5,AJ$4=Congés),OR(AJ108="x",AJ108="S")),AJ108,IF(AK$4=$D108,"x",IF(AND(((AK$4-$D108)/VLOOKUP($C108,Opérations[],7,0))=INT(((AK$4-$D108)/VLOOKUP($C108,Opérations[],7,0))),$C108&lt;&gt;""),"S",""))),"")</f>
        <v/>
      </c>
      <c r="AL108" s="68" t="str">
        <f ca="1">IFERROR(IF(AND(OR(WEEKDAY(AK$4,2)&gt;5,AK$4=Congés),OR(AK108="x",AK108="S")),AK108,IF(AL$4=$D108,"x",IF(AND(((AL$4-$D108)/VLOOKUP($C108,Opérations[],7,0))=INT(((AL$4-$D108)/VLOOKUP($C108,Opérations[],7,0))),$C108&lt;&gt;""),"S",""))),"")</f>
        <v/>
      </c>
      <c r="AM108" s="68" t="str">
        <f ca="1">IFERROR(IF(AND(OR(WEEKDAY(AL$4,2)&gt;5,AL$4=Congés),OR(AL108="x",AL108="S")),AL108,IF(AM$4=$D108,"x",IF(AND(((AM$4-$D108)/VLOOKUP($C108,Opérations[],7,0))=INT(((AM$4-$D108)/VLOOKUP($C108,Opérations[],7,0))),$C108&lt;&gt;""),"S",""))),"")</f>
        <v/>
      </c>
      <c r="AN108" s="68" t="str">
        <f ca="1">IFERROR(IF(AND(OR(WEEKDAY(AM$4,2)&gt;5,AM$4=Congés),OR(AM108="x",AM108="S")),AM108,IF(AN$4=$D108,"x",IF(AND(((AN$4-$D108)/VLOOKUP($C108,Opérations[],7,0))=INT(((AN$4-$D108)/VLOOKUP($C108,Opérations[],7,0))),$C108&lt;&gt;""),"S",""))),"")</f>
        <v/>
      </c>
      <c r="AO108" s="68" t="str">
        <f ca="1">IFERROR(IF(AND(OR(WEEKDAY(AN$4,2)&gt;5,AN$4=Congés),OR(AN108="x",AN108="S")),AN108,IF(AO$4=$D108,"x",IF(AND(((AO$4-$D108)/VLOOKUP($C108,Opérations[],7,0))=INT(((AO$4-$D108)/VLOOKUP($C108,Opérations[],7,0))),$C108&lt;&gt;""),"S",""))),"")</f>
        <v/>
      </c>
      <c r="AP108" s="68" t="str">
        <f ca="1">IFERROR(IF(AND(OR(WEEKDAY(AO$4,2)&gt;5,AO$4=Congés),OR(AO108="x",AO108="S")),AO108,IF(AP$4=$D108,"x",IF(AND(((AP$4-$D108)/VLOOKUP($C108,Opérations[],7,0))=INT(((AP$4-$D108)/VLOOKUP($C108,Opérations[],7,0))),$C108&lt;&gt;""),"S",""))),"")</f>
        <v/>
      </c>
      <c r="AQ108" s="68" t="str">
        <f ca="1">IFERROR(IF(AND(OR(WEEKDAY(AP$4,2)&gt;5,AP$4=Congés),OR(AP108="x",AP108="S")),AP108,IF(AQ$4=$D108,"x",IF(AND(((AQ$4-$D108)/VLOOKUP($C108,Opérations[],7,0))=INT(((AQ$4-$D108)/VLOOKUP($C108,Opérations[],7,0))),$C108&lt;&gt;""),"S",""))),"")</f>
        <v/>
      </c>
      <c r="AR108" s="68" t="str">
        <f ca="1">IFERROR(IF(AND(OR(WEEKDAY(AQ$4,2)&gt;5,AQ$4=Congés),OR(AQ108="x",AQ108="S")),AQ108,IF(AR$4=$D108,"x",IF(AND(((AR$4-$D108)/VLOOKUP($C108,Opérations[],7,0))=INT(((AR$4-$D108)/VLOOKUP($C108,Opérations[],7,0))),$C108&lt;&gt;""),"S",""))),"")</f>
        <v/>
      </c>
      <c r="AS108" s="68" t="str">
        <f ca="1">IFERROR(IF(AND(OR(WEEKDAY(AR$4,2)&gt;5,AR$4=Congés),OR(AR108="x",AR108="S")),AR108,IF(AS$4=$D108,"x",IF(AND(((AS$4-$D108)/VLOOKUP($C108,Opérations[],7,0))=INT(((AS$4-$D108)/VLOOKUP($C108,Opérations[],7,0))),$C108&lt;&gt;""),"S",""))),"")</f>
        <v/>
      </c>
      <c r="AT108" s="68" t="str">
        <f ca="1">IFERROR(IF(AND(OR(WEEKDAY(AS$4,2)&gt;5,AS$4=Congés),OR(AS108="x",AS108="S")),AS108,IF(AT$4=$D108,"x",IF(AND(((AT$4-$D108)/VLOOKUP($C108,Opérations[],7,0))=INT(((AT$4-$D108)/VLOOKUP($C108,Opérations[],7,0))),$C108&lt;&gt;""),"S",""))),"")</f>
        <v/>
      </c>
      <c r="AU108" s="68" t="str">
        <f ca="1">IFERROR(IF(AND(OR(WEEKDAY(AT$4,2)&gt;5,AT$4=Congés),OR(AT108="x",AT108="S")),AT108,IF(AU$4=$D108,"x",IF(AND(((AU$4-$D108)/VLOOKUP($C108,Opérations[],7,0))=INT(((AU$4-$D108)/VLOOKUP($C108,Opérations[],7,0))),$C108&lt;&gt;""),"S",""))),"")</f>
        <v/>
      </c>
      <c r="AV108" s="68" t="str">
        <f ca="1">IFERROR(IF(AND(OR(WEEKDAY(AU$4,2)&gt;5,AU$4=Congés),OR(AU108="x",AU108="S")),AU108,IF(AV$4=$D108,"x",IF(AND(((AV$4-$D108)/VLOOKUP($C108,Opérations[],7,0))=INT(((AV$4-$D108)/VLOOKUP($C108,Opérations[],7,0))),$C108&lt;&gt;""),"S",""))),"")</f>
        <v/>
      </c>
      <c r="AW108" s="68" t="str">
        <f ca="1">IFERROR(IF(AND(OR(WEEKDAY(AV$4,2)&gt;5,AV$4=Congés),OR(AV108="x",AV108="S")),AV108,IF(AW$4=$D108,"x",IF(AND(((AW$4-$D108)/VLOOKUP($C108,Opérations[],7,0))=INT(((AW$4-$D108)/VLOOKUP($C108,Opérations[],7,0))),$C108&lt;&gt;""),"S",""))),"")</f>
        <v/>
      </c>
      <c r="AX108" s="68" t="str">
        <f ca="1">IFERROR(IF(AND(OR(WEEKDAY(AW$4,2)&gt;5,AW$4=Congés),OR(AW108="x",AW108="S")),AW108,IF(AX$4=$D108,"x",IF(AND(((AX$4-$D108)/VLOOKUP($C108,Opérations[],7,0))=INT(((AX$4-$D108)/VLOOKUP($C108,Opérations[],7,0))),$C108&lt;&gt;""),"S",""))),"")</f>
        <v/>
      </c>
      <c r="AY108" s="68" t="str">
        <f ca="1">IFERROR(IF(AND(OR(WEEKDAY(AX$4,2)&gt;5,AX$4=Congés),OR(AX108="x",AX108="S")),AX108,IF(AY$4=$D108,"x",IF(AND(((AY$4-$D108)/VLOOKUP($C108,Opérations[],7,0))=INT(((AY$4-$D108)/VLOOKUP($C108,Opérations[],7,0))),$C108&lt;&gt;""),"S",""))),"")</f>
        <v/>
      </c>
      <c r="AZ108" s="68" t="str">
        <f ca="1">IFERROR(IF(AND(OR(WEEKDAY(AY$4,2)&gt;5,AY$4=Congés),OR(AY108="x",AY108="S")),AY108,IF(AZ$4=$D108,"x",IF(AND(((AZ$4-$D108)/VLOOKUP($C108,Opérations[],7,0))=INT(((AZ$4-$D108)/VLOOKUP($C108,Opérations[],7,0))),$C108&lt;&gt;""),"S",""))),"")</f>
        <v/>
      </c>
      <c r="BA108" s="68" t="str">
        <f ca="1">IFERROR(IF(AND(OR(WEEKDAY(AZ$4,2)&gt;5,AZ$4=Congés),OR(AZ108="x",AZ108="S")),AZ108,IF(BA$4=$D108,"x",IF(AND(((BA$4-$D108)/VLOOKUP($C108,Opérations[],7,0))=INT(((BA$4-$D108)/VLOOKUP($C108,Opérations[],7,0))),$C108&lt;&gt;""),"S",""))),"")</f>
        <v/>
      </c>
      <c r="BB108" s="68" t="str">
        <f ca="1">IFERROR(IF(AND(OR(WEEKDAY(BA$4,2)&gt;5,BA$4=Congés),OR(BA108="x",BA108="S")),BA108,IF(BB$4=$D108,"x",IF(AND(((BB$4-$D108)/VLOOKUP($C108,Opérations[],7,0))=INT(((BB$4-$D108)/VLOOKUP($C108,Opérations[],7,0))),$C108&lt;&gt;""),"S",""))),"")</f>
        <v/>
      </c>
      <c r="BC108" s="68" t="str">
        <f ca="1">IFERROR(IF(AND(OR(WEEKDAY(BB$4,2)&gt;5,BB$4=Congés),OR(BB108="x",BB108="S")),BB108,IF(BC$4=$D108,"x",IF(AND(((BC$4-$D108)/VLOOKUP($C108,Opérations[],7,0))=INT(((BC$4-$D108)/VLOOKUP($C108,Opérations[],7,0))),$C108&lt;&gt;""),"S",""))),"")</f>
        <v/>
      </c>
      <c r="BD108" s="68" t="str">
        <f ca="1">IFERROR(IF(AND(OR(WEEKDAY(BC$4,2)&gt;5,BC$4=Congés),OR(BC108="x",BC108="S")),BC108,IF(BD$4=$D108,"x",IF(AND(((BD$4-$D108)/VLOOKUP($C108,Opérations[],7,0))=INT(((BD$4-$D108)/VLOOKUP($C108,Opérations[],7,0))),$C108&lt;&gt;""),"S",""))),"")</f>
        <v/>
      </c>
    </row>
    <row r="109" spans="3:56" x14ac:dyDescent="0.25">
      <c r="C109" s="58" t="s">
        <v>72</v>
      </c>
      <c r="D109" s="33">
        <f>IF(ISBLANK(C109),"",VLOOKUP(C109,Opérations[],2,0))</f>
        <v>0</v>
      </c>
      <c r="F109" s="33"/>
      <c r="G109" s="68" t="str">
        <f ca="1">IFERROR(IF(AND(OR(WEEKDAY(F$4,2)&gt;5,F$4=Congés),OR(F109="x",F109="S")),F109,IF(G$4=$D109,"x",IF(AND(((G$4-$D109)/VLOOKUP($C109,Opérations[],7,0))=INT(((G$4-$D109)/VLOOKUP($C109,Opérations[],7,0))),$C109&lt;&gt;""),"S",""))),"")</f>
        <v/>
      </c>
      <c r="H109" s="68" t="str">
        <f ca="1">IFERROR(IF(AND(OR(WEEKDAY(G$4,2)&gt;5,G$4=Congés),OR(G109="x",G109="S")),G109,IF(H$4=$D109,"x",IF(AND(((H$4-$D109)/VLOOKUP($C109,Opérations[],7,0))=INT(((H$4-$D109)/VLOOKUP($C109,Opérations[],7,0))),$C109&lt;&gt;""),"S",""))),"")</f>
        <v/>
      </c>
      <c r="I109" s="68" t="str">
        <f ca="1">IFERROR(IF(AND(OR(WEEKDAY(H$4,2)&gt;5,H$4=Congés),OR(H109="x",H109="S")),H109,IF(I$4=$D109,"x",IF(AND(((I$4-$D109)/VLOOKUP($C109,Opérations[],7,0))=INT(((I$4-$D109)/VLOOKUP($C109,Opérations[],7,0))),$C109&lt;&gt;""),"S",""))),"")</f>
        <v/>
      </c>
      <c r="J109" s="68" t="str">
        <f ca="1">IFERROR(IF(AND(OR(WEEKDAY(I$4,2)&gt;5,I$4=Congés),OR(I109="x",I109="S")),I109,IF(J$4=$D109,"x",IF(AND(((J$4-$D109)/VLOOKUP($C109,Opérations[],7,0))=INT(((J$4-$D109)/VLOOKUP($C109,Opérations[],7,0))),$C109&lt;&gt;""),"S",""))),"")</f>
        <v/>
      </c>
      <c r="K109" s="68" t="str">
        <f ca="1">IFERROR(IF(AND(OR(WEEKDAY(J$4,2)&gt;5,J$4=Congés),OR(J109="x",J109="S")),J109,IF(K$4=$D109,"x",IF(AND(((K$4-$D109)/VLOOKUP($C109,Opérations[],7,0))=INT(((K$4-$D109)/VLOOKUP($C109,Opérations[],7,0))),$C109&lt;&gt;""),"S",""))),"")</f>
        <v/>
      </c>
      <c r="L109" s="68" t="str">
        <f ca="1">IFERROR(IF(AND(OR(WEEKDAY(K$4,2)&gt;5,K$4=Congés),OR(K109="x",K109="S")),K109,IF(L$4=$D109,"x",IF(AND(((L$4-$D109)/VLOOKUP($C109,Opérations[],7,0))=INT(((L$4-$D109)/VLOOKUP($C109,Opérations[],7,0))),$C109&lt;&gt;""),"S",""))),"")</f>
        <v/>
      </c>
      <c r="M109" s="68" t="str">
        <f ca="1">IFERROR(IF(AND(OR(WEEKDAY(L$4,2)&gt;5,L$4=Congés),OR(L109="x",L109="S")),L109,IF(M$4=$D109,"x",IF(AND(((M$4-$D109)/VLOOKUP($C109,Opérations[],7,0))=INT(((M$4-$D109)/VLOOKUP($C109,Opérations[],7,0))),$C109&lt;&gt;""),"S",""))),"")</f>
        <v/>
      </c>
      <c r="N109" s="68" t="str">
        <f ca="1">IFERROR(IF(AND(OR(WEEKDAY(M$4,2)&gt;5,M$4=Congés),OR(M109="x",M109="S")),M109,IF(N$4=$D109,"x",IF(AND(((N$4-$D109)/VLOOKUP($C109,Opérations[],7,0))=INT(((N$4-$D109)/VLOOKUP($C109,Opérations[],7,0))),$C109&lt;&gt;""),"S",""))),"")</f>
        <v/>
      </c>
      <c r="O109" s="68" t="str">
        <f ca="1">IFERROR(IF(AND(OR(WEEKDAY(N$4,2)&gt;5,N$4=Congés),OR(N109="x",N109="S")),N109,IF(O$4=$D109,"x",IF(AND(((O$4-$D109)/VLOOKUP($C109,Opérations[],7,0))=INT(((O$4-$D109)/VLOOKUP($C109,Opérations[],7,0))),$C109&lt;&gt;""),"S",""))),"")</f>
        <v/>
      </c>
      <c r="P109" s="68" t="str">
        <f ca="1">IFERROR(IF(AND(OR(WEEKDAY(O$4,2)&gt;5,O$4=Congés),OR(O109="x",O109="S")),O109,IF(P$4=$D109,"x",IF(AND(((P$4-$D109)/VLOOKUP($C109,Opérations[],7,0))=INT(((P$4-$D109)/VLOOKUP($C109,Opérations[],7,0))),$C109&lt;&gt;""),"S",""))),"")</f>
        <v/>
      </c>
      <c r="Q109" s="68" t="str">
        <f ca="1">IFERROR(IF(AND(OR(WEEKDAY(P$4,2)&gt;5,P$4=Congés),OR(P109="x",P109="S")),P109,IF(Q$4=$D109,"x",IF(AND(((Q$4-$D109)/VLOOKUP($C109,Opérations[],7,0))=INT(((Q$4-$D109)/VLOOKUP($C109,Opérations[],7,0))),$C109&lt;&gt;""),"S",""))),"")</f>
        <v/>
      </c>
      <c r="R109" s="68" t="str">
        <f ca="1">IFERROR(IF(AND(OR(WEEKDAY(Q$4,2)&gt;5,Q$4=Congés),OR(Q109="x",Q109="S")),Q109,IF(R$4=$D109,"x",IF(AND(((R$4-$D109)/VLOOKUP($C109,Opérations[],7,0))=INT(((R$4-$D109)/VLOOKUP($C109,Opérations[],7,0))),$C109&lt;&gt;""),"S",""))),"")</f>
        <v/>
      </c>
      <c r="S109" s="68" t="str">
        <f ca="1">IFERROR(IF(AND(OR(WEEKDAY(R$4,2)&gt;5,R$4=Congés),OR(R109="x",R109="S")),R109,IF(S$4=$D109,"x",IF(AND(((S$4-$D109)/VLOOKUP($C109,Opérations[],7,0))=INT(((S$4-$D109)/VLOOKUP($C109,Opérations[],7,0))),$C109&lt;&gt;""),"S",""))),"")</f>
        <v/>
      </c>
      <c r="T109" s="68" t="str">
        <f ca="1">IFERROR(IF(AND(OR(WEEKDAY(S$4,2)&gt;5,S$4=Congés),OR(S109="x",S109="S")),S109,IF(T$4=$D109,"x",IF(AND(((T$4-$D109)/VLOOKUP($C109,Opérations[],7,0))=INT(((T$4-$D109)/VLOOKUP($C109,Opérations[],7,0))),$C109&lt;&gt;""),"S",""))),"")</f>
        <v/>
      </c>
      <c r="U109" s="68" t="str">
        <f ca="1">IFERROR(IF(AND(OR(WEEKDAY(T$4,2)&gt;5,T$4=Congés),OR(T109="x",T109="S")),T109,IF(U$4=$D109,"x",IF(AND(((U$4-$D109)/VLOOKUP($C109,Opérations[],7,0))=INT(((U$4-$D109)/VLOOKUP($C109,Opérations[],7,0))),$C109&lt;&gt;""),"S",""))),"")</f>
        <v/>
      </c>
      <c r="V109" s="68" t="str">
        <f ca="1">IFERROR(IF(AND(OR(WEEKDAY(U$4,2)&gt;5,U$4=Congés),OR(U109="x",U109="S")),U109,IF(V$4=$D109,"x",IF(AND(((V$4-$D109)/VLOOKUP($C109,Opérations[],7,0))=INT(((V$4-$D109)/VLOOKUP($C109,Opérations[],7,0))),$C109&lt;&gt;""),"S",""))),"")</f>
        <v/>
      </c>
      <c r="W109" s="68" t="str">
        <f ca="1">IFERROR(IF(AND(OR(WEEKDAY(V$4,2)&gt;5,V$4=Congés),OR(V109="x",V109="S")),V109,IF(W$4=$D109,"x",IF(AND(((W$4-$D109)/VLOOKUP($C109,Opérations[],7,0))=INT(((W$4-$D109)/VLOOKUP($C109,Opérations[],7,0))),$C109&lt;&gt;""),"S",""))),"")</f>
        <v/>
      </c>
      <c r="X109" s="68" t="str">
        <f ca="1">IFERROR(IF(AND(OR(WEEKDAY(W$4,2)&gt;5,W$4=Congés),OR(W109="x",W109="S")),W109,IF(X$4=$D109,"x",IF(AND(((X$4-$D109)/VLOOKUP($C109,Opérations[],7,0))=INT(((X$4-$D109)/VLOOKUP($C109,Opérations[],7,0))),$C109&lt;&gt;""),"S",""))),"")</f>
        <v/>
      </c>
      <c r="Y109" s="68" t="str">
        <f ca="1">IFERROR(IF(AND(OR(WEEKDAY(X$4,2)&gt;5,X$4=Congés),OR(X109="x",X109="S")),X109,IF(Y$4=$D109,"x",IF(AND(((Y$4-$D109)/VLOOKUP($C109,Opérations[],7,0))=INT(((Y$4-$D109)/VLOOKUP($C109,Opérations[],7,0))),$C109&lt;&gt;""),"S",""))),"")</f>
        <v/>
      </c>
      <c r="Z109" s="68" t="str">
        <f ca="1">IFERROR(IF(AND(OR(WEEKDAY(Y$4,2)&gt;5,Y$4=Congés),OR(Y109="x",Y109="S")),Y109,IF(Z$4=$D109,"x",IF(AND(((Z$4-$D109)/VLOOKUP($C109,Opérations[],7,0))=INT(((Z$4-$D109)/VLOOKUP($C109,Opérations[],7,0))),$C109&lt;&gt;""),"S",""))),"")</f>
        <v/>
      </c>
      <c r="AA109" s="68" t="str">
        <f ca="1">IFERROR(IF(AND(OR(WEEKDAY(Z$4,2)&gt;5,Z$4=Congés),OR(Z109="x",Z109="S")),Z109,IF(AA$4=$D109,"x",IF(AND(((AA$4-$D109)/VLOOKUP($C109,Opérations[],7,0))=INT(((AA$4-$D109)/VLOOKUP($C109,Opérations[],7,0))),$C109&lt;&gt;""),"S",""))),"")</f>
        <v/>
      </c>
      <c r="AB109" s="68" t="str">
        <f ca="1">IFERROR(IF(AND(OR(WEEKDAY(AA$4,2)&gt;5,AA$4=Congés),OR(AA109="x",AA109="S")),AA109,IF(AB$4=$D109,"x",IF(AND(((AB$4-$D109)/VLOOKUP($C109,Opérations[],7,0))=INT(((AB$4-$D109)/VLOOKUP($C109,Opérations[],7,0))),$C109&lt;&gt;""),"S",""))),"")</f>
        <v/>
      </c>
      <c r="AC109" s="68" t="str">
        <f ca="1">IFERROR(IF(AND(OR(WEEKDAY(AB$4,2)&gt;5,AB$4=Congés),OR(AB109="x",AB109="S")),AB109,IF(AC$4=$D109,"x",IF(AND(((AC$4-$D109)/VLOOKUP($C109,Opérations[],7,0))=INT(((AC$4-$D109)/VLOOKUP($C109,Opérations[],7,0))),$C109&lt;&gt;""),"S",""))),"")</f>
        <v/>
      </c>
      <c r="AD109" s="68" t="str">
        <f ca="1">IFERROR(IF(AND(OR(WEEKDAY(AC$4,2)&gt;5,AC$4=Congés),OR(AC109="x",AC109="S")),AC109,IF(AD$4=$D109,"x",IF(AND(((AD$4-$D109)/VLOOKUP($C109,Opérations[],7,0))=INT(((AD$4-$D109)/VLOOKUP($C109,Opérations[],7,0))),$C109&lt;&gt;""),"S",""))),"")</f>
        <v/>
      </c>
      <c r="AE109" s="68" t="str">
        <f ca="1">IFERROR(IF(AND(OR(WEEKDAY(AD$4,2)&gt;5,AD$4=Congés),OR(AD109="x",AD109="S")),AD109,IF(AE$4=$D109,"x",IF(AND(((AE$4-$D109)/VLOOKUP($C109,Opérations[],7,0))=INT(((AE$4-$D109)/VLOOKUP($C109,Opérations[],7,0))),$C109&lt;&gt;""),"S",""))),"")</f>
        <v/>
      </c>
      <c r="AF109" s="68" t="str">
        <f ca="1">IFERROR(IF(AND(OR(WEEKDAY(AE$4,2)&gt;5,AE$4=Congés),OR(AE109="x",AE109="S")),AE109,IF(AF$4=$D109,"x",IF(AND(((AF$4-$D109)/VLOOKUP($C109,Opérations[],7,0))=INT(((AF$4-$D109)/VLOOKUP($C109,Opérations[],7,0))),$C109&lt;&gt;""),"S",""))),"")</f>
        <v/>
      </c>
      <c r="AG109" s="68" t="str">
        <f ca="1">IFERROR(IF(AND(OR(WEEKDAY(AF$4,2)&gt;5,AF$4=Congés),OR(AF109="x",AF109="S")),AF109,IF(AG$4=$D109,"x",IF(AND(((AG$4-$D109)/VLOOKUP($C109,Opérations[],7,0))=INT(((AG$4-$D109)/VLOOKUP($C109,Opérations[],7,0))),$C109&lt;&gt;""),"S",""))),"")</f>
        <v/>
      </c>
      <c r="AH109" s="68" t="str">
        <f ca="1">IFERROR(IF(AND(OR(WEEKDAY(AG$4,2)&gt;5,AG$4=Congés),OR(AG109="x",AG109="S")),AG109,IF(AH$4=$D109,"x",IF(AND(((AH$4-$D109)/VLOOKUP($C109,Opérations[],7,0))=INT(((AH$4-$D109)/VLOOKUP($C109,Opérations[],7,0))),$C109&lt;&gt;""),"S",""))),"")</f>
        <v/>
      </c>
      <c r="AI109" s="68" t="str">
        <f ca="1">IFERROR(IF(AND(OR(WEEKDAY(AH$4,2)&gt;5,AH$4=Congés),OR(AH109="x",AH109="S")),AH109,IF(AI$4=$D109,"x",IF(AND(((AI$4-$D109)/VLOOKUP($C109,Opérations[],7,0))=INT(((AI$4-$D109)/VLOOKUP($C109,Opérations[],7,0))),$C109&lt;&gt;""),"S",""))),"")</f>
        <v/>
      </c>
      <c r="AJ109" s="68" t="str">
        <f ca="1">IFERROR(IF(AND(OR(WEEKDAY(AI$4,2)&gt;5,AI$4=Congés),OR(AI109="x",AI109="S")),AI109,IF(AJ$4=$D109,"x",IF(AND(((AJ$4-$D109)/VLOOKUP($C109,Opérations[],7,0))=INT(((AJ$4-$D109)/VLOOKUP($C109,Opérations[],7,0))),$C109&lt;&gt;""),"S",""))),"")</f>
        <v/>
      </c>
      <c r="AK109" s="68" t="str">
        <f ca="1">IFERROR(IF(AND(OR(WEEKDAY(AJ$4,2)&gt;5,AJ$4=Congés),OR(AJ109="x",AJ109="S")),AJ109,IF(AK$4=$D109,"x",IF(AND(((AK$4-$D109)/VLOOKUP($C109,Opérations[],7,0))=INT(((AK$4-$D109)/VLOOKUP($C109,Opérations[],7,0))),$C109&lt;&gt;""),"S",""))),"")</f>
        <v/>
      </c>
      <c r="AL109" s="68" t="str">
        <f ca="1">IFERROR(IF(AND(OR(WEEKDAY(AK$4,2)&gt;5,AK$4=Congés),OR(AK109="x",AK109="S")),AK109,IF(AL$4=$D109,"x",IF(AND(((AL$4-$D109)/VLOOKUP($C109,Opérations[],7,0))=INT(((AL$4-$D109)/VLOOKUP($C109,Opérations[],7,0))),$C109&lt;&gt;""),"S",""))),"")</f>
        <v/>
      </c>
      <c r="AM109" s="68" t="str">
        <f ca="1">IFERROR(IF(AND(OR(WEEKDAY(AL$4,2)&gt;5,AL$4=Congés),OR(AL109="x",AL109="S")),AL109,IF(AM$4=$D109,"x",IF(AND(((AM$4-$D109)/VLOOKUP($C109,Opérations[],7,0))=INT(((AM$4-$D109)/VLOOKUP($C109,Opérations[],7,0))),$C109&lt;&gt;""),"S",""))),"")</f>
        <v/>
      </c>
      <c r="AN109" s="68" t="str">
        <f ca="1">IFERROR(IF(AND(OR(WEEKDAY(AM$4,2)&gt;5,AM$4=Congés),OR(AM109="x",AM109="S")),AM109,IF(AN$4=$D109,"x",IF(AND(((AN$4-$D109)/VLOOKUP($C109,Opérations[],7,0))=INT(((AN$4-$D109)/VLOOKUP($C109,Opérations[],7,0))),$C109&lt;&gt;""),"S",""))),"")</f>
        <v/>
      </c>
      <c r="AO109" s="68" t="str">
        <f ca="1">IFERROR(IF(AND(OR(WEEKDAY(AN$4,2)&gt;5,AN$4=Congés),OR(AN109="x",AN109="S")),AN109,IF(AO$4=$D109,"x",IF(AND(((AO$4-$D109)/VLOOKUP($C109,Opérations[],7,0))=INT(((AO$4-$D109)/VLOOKUP($C109,Opérations[],7,0))),$C109&lt;&gt;""),"S",""))),"")</f>
        <v/>
      </c>
      <c r="AP109" s="68" t="str">
        <f ca="1">IFERROR(IF(AND(OR(WEEKDAY(AO$4,2)&gt;5,AO$4=Congés),OR(AO109="x",AO109="S")),AO109,IF(AP$4=$D109,"x",IF(AND(((AP$4-$D109)/VLOOKUP($C109,Opérations[],7,0))=INT(((AP$4-$D109)/VLOOKUP($C109,Opérations[],7,0))),$C109&lt;&gt;""),"S",""))),"")</f>
        <v/>
      </c>
      <c r="AQ109" s="68" t="str">
        <f ca="1">IFERROR(IF(AND(OR(WEEKDAY(AP$4,2)&gt;5,AP$4=Congés),OR(AP109="x",AP109="S")),AP109,IF(AQ$4=$D109,"x",IF(AND(((AQ$4-$D109)/VLOOKUP($C109,Opérations[],7,0))=INT(((AQ$4-$D109)/VLOOKUP($C109,Opérations[],7,0))),$C109&lt;&gt;""),"S",""))),"")</f>
        <v/>
      </c>
      <c r="AR109" s="68" t="str">
        <f ca="1">IFERROR(IF(AND(OR(WEEKDAY(AQ$4,2)&gt;5,AQ$4=Congés),OR(AQ109="x",AQ109="S")),AQ109,IF(AR$4=$D109,"x",IF(AND(((AR$4-$D109)/VLOOKUP($C109,Opérations[],7,0))=INT(((AR$4-$D109)/VLOOKUP($C109,Opérations[],7,0))),$C109&lt;&gt;""),"S",""))),"")</f>
        <v/>
      </c>
      <c r="AS109" s="68" t="str">
        <f ca="1">IFERROR(IF(AND(OR(WEEKDAY(AR$4,2)&gt;5,AR$4=Congés),OR(AR109="x",AR109="S")),AR109,IF(AS$4=$D109,"x",IF(AND(((AS$4-$D109)/VLOOKUP($C109,Opérations[],7,0))=INT(((AS$4-$D109)/VLOOKUP($C109,Opérations[],7,0))),$C109&lt;&gt;""),"S",""))),"")</f>
        <v/>
      </c>
      <c r="AT109" s="68" t="str">
        <f ca="1">IFERROR(IF(AND(OR(WEEKDAY(AS$4,2)&gt;5,AS$4=Congés),OR(AS109="x",AS109="S")),AS109,IF(AT$4=$D109,"x",IF(AND(((AT$4-$D109)/VLOOKUP($C109,Opérations[],7,0))=INT(((AT$4-$D109)/VLOOKUP($C109,Opérations[],7,0))),$C109&lt;&gt;""),"S",""))),"")</f>
        <v/>
      </c>
      <c r="AU109" s="68" t="str">
        <f ca="1">IFERROR(IF(AND(OR(WEEKDAY(AT$4,2)&gt;5,AT$4=Congés),OR(AT109="x",AT109="S")),AT109,IF(AU$4=$D109,"x",IF(AND(((AU$4-$D109)/VLOOKUP($C109,Opérations[],7,0))=INT(((AU$4-$D109)/VLOOKUP($C109,Opérations[],7,0))),$C109&lt;&gt;""),"S",""))),"")</f>
        <v/>
      </c>
      <c r="AV109" s="68" t="str">
        <f ca="1">IFERROR(IF(AND(OR(WEEKDAY(AU$4,2)&gt;5,AU$4=Congés),OR(AU109="x",AU109="S")),AU109,IF(AV$4=$D109,"x",IF(AND(((AV$4-$D109)/VLOOKUP($C109,Opérations[],7,0))=INT(((AV$4-$D109)/VLOOKUP($C109,Opérations[],7,0))),$C109&lt;&gt;""),"S",""))),"")</f>
        <v/>
      </c>
      <c r="AW109" s="68" t="str">
        <f ca="1">IFERROR(IF(AND(OR(WEEKDAY(AV$4,2)&gt;5,AV$4=Congés),OR(AV109="x",AV109="S")),AV109,IF(AW$4=$D109,"x",IF(AND(((AW$4-$D109)/VLOOKUP($C109,Opérations[],7,0))=INT(((AW$4-$D109)/VLOOKUP($C109,Opérations[],7,0))),$C109&lt;&gt;""),"S",""))),"")</f>
        <v/>
      </c>
      <c r="AX109" s="68" t="str">
        <f ca="1">IFERROR(IF(AND(OR(WEEKDAY(AW$4,2)&gt;5,AW$4=Congés),OR(AW109="x",AW109="S")),AW109,IF(AX$4=$D109,"x",IF(AND(((AX$4-$D109)/VLOOKUP($C109,Opérations[],7,0))=INT(((AX$4-$D109)/VLOOKUP($C109,Opérations[],7,0))),$C109&lt;&gt;""),"S",""))),"")</f>
        <v/>
      </c>
      <c r="AY109" s="68" t="str">
        <f ca="1">IFERROR(IF(AND(OR(WEEKDAY(AX$4,2)&gt;5,AX$4=Congés),OR(AX109="x",AX109="S")),AX109,IF(AY$4=$D109,"x",IF(AND(((AY$4-$D109)/VLOOKUP($C109,Opérations[],7,0))=INT(((AY$4-$D109)/VLOOKUP($C109,Opérations[],7,0))),$C109&lt;&gt;""),"S",""))),"")</f>
        <v/>
      </c>
      <c r="AZ109" s="68" t="str">
        <f ca="1">IFERROR(IF(AND(OR(WEEKDAY(AY$4,2)&gt;5,AY$4=Congés),OR(AY109="x",AY109="S")),AY109,IF(AZ$4=$D109,"x",IF(AND(((AZ$4-$D109)/VLOOKUP($C109,Opérations[],7,0))=INT(((AZ$4-$D109)/VLOOKUP($C109,Opérations[],7,0))),$C109&lt;&gt;""),"S",""))),"")</f>
        <v/>
      </c>
      <c r="BA109" s="68" t="str">
        <f ca="1">IFERROR(IF(AND(OR(WEEKDAY(AZ$4,2)&gt;5,AZ$4=Congés),OR(AZ109="x",AZ109="S")),AZ109,IF(BA$4=$D109,"x",IF(AND(((BA$4-$D109)/VLOOKUP($C109,Opérations[],7,0))=INT(((BA$4-$D109)/VLOOKUP($C109,Opérations[],7,0))),$C109&lt;&gt;""),"S",""))),"")</f>
        <v/>
      </c>
      <c r="BB109" s="68" t="str">
        <f ca="1">IFERROR(IF(AND(OR(WEEKDAY(BA$4,2)&gt;5,BA$4=Congés),OR(BA109="x",BA109="S")),BA109,IF(BB$4=$D109,"x",IF(AND(((BB$4-$D109)/VLOOKUP($C109,Opérations[],7,0))=INT(((BB$4-$D109)/VLOOKUP($C109,Opérations[],7,0))),$C109&lt;&gt;""),"S",""))),"")</f>
        <v/>
      </c>
      <c r="BC109" s="68" t="str">
        <f ca="1">IFERROR(IF(AND(OR(WEEKDAY(BB$4,2)&gt;5,BB$4=Congés),OR(BB109="x",BB109="S")),BB109,IF(BC$4=$D109,"x",IF(AND(((BC$4-$D109)/VLOOKUP($C109,Opérations[],7,0))=INT(((BC$4-$D109)/VLOOKUP($C109,Opérations[],7,0))),$C109&lt;&gt;""),"S",""))),"")</f>
        <v/>
      </c>
      <c r="BD109" s="68" t="str">
        <f ca="1">IFERROR(IF(AND(OR(WEEKDAY(BC$4,2)&gt;5,BC$4=Congés),OR(BC109="x",BC109="S")),BC109,IF(BD$4=$D109,"x",IF(AND(((BD$4-$D109)/VLOOKUP($C109,Opérations[],7,0))=INT(((BD$4-$D109)/VLOOKUP($C109,Opérations[],7,0))),$C109&lt;&gt;""),"S",""))),"")</f>
        <v/>
      </c>
    </row>
    <row r="110" spans="3:56" x14ac:dyDescent="0.25">
      <c r="C110" s="30" t="s">
        <v>97</v>
      </c>
      <c r="D110" s="33">
        <f>IF(ISBLANK(C110),"",VLOOKUP(C110,Opérations[],2,0))</f>
        <v>0</v>
      </c>
      <c r="F110" s="33"/>
      <c r="G110" s="68" t="str">
        <f ca="1">IFERROR(IF(AND(OR(WEEKDAY(F$4,2)&gt;5,F$4=Congés),OR(F110="x",F110="S")),F110,IF(G$4=$D110,"x",IF(AND(((G$4-$D110)/VLOOKUP($C110,Opérations[],7,0))=INT(((G$4-$D110)/VLOOKUP($C110,Opérations[],7,0))),$C110&lt;&gt;""),"S",""))),"")</f>
        <v/>
      </c>
      <c r="H110" s="68" t="str">
        <f ca="1">IFERROR(IF(AND(OR(WEEKDAY(G$4,2)&gt;5,G$4=Congés),OR(G110="x",G110="S")),G110,IF(H$4=$D110,"x",IF(AND(((H$4-$D110)/VLOOKUP($C110,Opérations[],7,0))=INT(((H$4-$D110)/VLOOKUP($C110,Opérations[],7,0))),$C110&lt;&gt;""),"S",""))),"")</f>
        <v/>
      </c>
      <c r="I110" s="68" t="str">
        <f ca="1">IFERROR(IF(AND(OR(WEEKDAY(H$4,2)&gt;5,H$4=Congés),OR(H110="x",H110="S")),H110,IF(I$4=$D110,"x",IF(AND(((I$4-$D110)/VLOOKUP($C110,Opérations[],7,0))=INT(((I$4-$D110)/VLOOKUP($C110,Opérations[],7,0))),$C110&lt;&gt;""),"S",""))),"")</f>
        <v/>
      </c>
      <c r="J110" s="68" t="str">
        <f ca="1">IFERROR(IF(AND(OR(WEEKDAY(I$4,2)&gt;5,I$4=Congés),OR(I110="x",I110="S")),I110,IF(J$4=$D110,"x",IF(AND(((J$4-$D110)/VLOOKUP($C110,Opérations[],7,0))=INT(((J$4-$D110)/VLOOKUP($C110,Opérations[],7,0))),$C110&lt;&gt;""),"S",""))),"")</f>
        <v/>
      </c>
      <c r="K110" s="68" t="str">
        <f ca="1">IFERROR(IF(AND(OR(WEEKDAY(J$4,2)&gt;5,J$4=Congés),OR(J110="x",J110="S")),J110,IF(K$4=$D110,"x",IF(AND(((K$4-$D110)/VLOOKUP($C110,Opérations[],7,0))=INT(((K$4-$D110)/VLOOKUP($C110,Opérations[],7,0))),$C110&lt;&gt;""),"S",""))),"")</f>
        <v/>
      </c>
      <c r="L110" s="68" t="str">
        <f ca="1">IFERROR(IF(AND(OR(WEEKDAY(K$4,2)&gt;5,K$4=Congés),OR(K110="x",K110="S")),K110,IF(L$4=$D110,"x",IF(AND(((L$4-$D110)/VLOOKUP($C110,Opérations[],7,0))=INT(((L$4-$D110)/VLOOKUP($C110,Opérations[],7,0))),$C110&lt;&gt;""),"S",""))),"")</f>
        <v/>
      </c>
      <c r="M110" s="68" t="str">
        <f ca="1">IFERROR(IF(AND(OR(WEEKDAY(L$4,2)&gt;5,L$4=Congés),OR(L110="x",L110="S")),L110,IF(M$4=$D110,"x",IF(AND(((M$4-$D110)/VLOOKUP($C110,Opérations[],7,0))=INT(((M$4-$D110)/VLOOKUP($C110,Opérations[],7,0))),$C110&lt;&gt;""),"S",""))),"")</f>
        <v/>
      </c>
      <c r="N110" s="68" t="str">
        <f ca="1">IFERROR(IF(AND(OR(WEEKDAY(M$4,2)&gt;5,M$4=Congés),OR(M110="x",M110="S")),M110,IF(N$4=$D110,"x",IF(AND(((N$4-$D110)/VLOOKUP($C110,Opérations[],7,0))=INT(((N$4-$D110)/VLOOKUP($C110,Opérations[],7,0))),$C110&lt;&gt;""),"S",""))),"")</f>
        <v/>
      </c>
      <c r="O110" s="68" t="str">
        <f ca="1">IFERROR(IF(AND(OR(WEEKDAY(N$4,2)&gt;5,N$4=Congés),OR(N110="x",N110="S")),N110,IF(O$4=$D110,"x",IF(AND(((O$4-$D110)/VLOOKUP($C110,Opérations[],7,0))=INT(((O$4-$D110)/VLOOKUP($C110,Opérations[],7,0))),$C110&lt;&gt;""),"S",""))),"")</f>
        <v/>
      </c>
      <c r="P110" s="68" t="str">
        <f ca="1">IFERROR(IF(AND(OR(WEEKDAY(O$4,2)&gt;5,O$4=Congés),OR(O110="x",O110="S")),O110,IF(P$4=$D110,"x",IF(AND(((P$4-$D110)/VLOOKUP($C110,Opérations[],7,0))=INT(((P$4-$D110)/VLOOKUP($C110,Opérations[],7,0))),$C110&lt;&gt;""),"S",""))),"")</f>
        <v/>
      </c>
      <c r="Q110" s="68" t="str">
        <f ca="1">IFERROR(IF(AND(OR(WEEKDAY(P$4,2)&gt;5,P$4=Congés),OR(P110="x",P110="S")),P110,IF(Q$4=$D110,"x",IF(AND(((Q$4-$D110)/VLOOKUP($C110,Opérations[],7,0))=INT(((Q$4-$D110)/VLOOKUP($C110,Opérations[],7,0))),$C110&lt;&gt;""),"S",""))),"")</f>
        <v/>
      </c>
      <c r="R110" s="68" t="str">
        <f ca="1">IFERROR(IF(AND(OR(WEEKDAY(Q$4,2)&gt;5,Q$4=Congés),OR(Q110="x",Q110="S")),Q110,IF(R$4=$D110,"x",IF(AND(((R$4-$D110)/VLOOKUP($C110,Opérations[],7,0))=INT(((R$4-$D110)/VLOOKUP($C110,Opérations[],7,0))),$C110&lt;&gt;""),"S",""))),"")</f>
        <v/>
      </c>
      <c r="S110" s="68" t="str">
        <f ca="1">IFERROR(IF(AND(OR(WEEKDAY(R$4,2)&gt;5,R$4=Congés),OR(R110="x",R110="S")),R110,IF(S$4=$D110,"x",IF(AND(((S$4-$D110)/VLOOKUP($C110,Opérations[],7,0))=INT(((S$4-$D110)/VLOOKUP($C110,Opérations[],7,0))),$C110&lt;&gt;""),"S",""))),"")</f>
        <v/>
      </c>
      <c r="T110" s="68" t="str">
        <f ca="1">IFERROR(IF(AND(OR(WEEKDAY(S$4,2)&gt;5,S$4=Congés),OR(S110="x",S110="S")),S110,IF(T$4=$D110,"x",IF(AND(((T$4-$D110)/VLOOKUP($C110,Opérations[],7,0))=INT(((T$4-$D110)/VLOOKUP($C110,Opérations[],7,0))),$C110&lt;&gt;""),"S",""))),"")</f>
        <v/>
      </c>
      <c r="U110" s="68" t="str">
        <f ca="1">IFERROR(IF(AND(OR(WEEKDAY(T$4,2)&gt;5,T$4=Congés),OR(T110="x",T110="S")),T110,IF(U$4=$D110,"x",IF(AND(((U$4-$D110)/VLOOKUP($C110,Opérations[],7,0))=INT(((U$4-$D110)/VLOOKUP($C110,Opérations[],7,0))),$C110&lt;&gt;""),"S",""))),"")</f>
        <v/>
      </c>
      <c r="V110" s="68" t="str">
        <f ca="1">IFERROR(IF(AND(OR(WEEKDAY(U$4,2)&gt;5,U$4=Congés),OR(U110="x",U110="S")),U110,IF(V$4=$D110,"x",IF(AND(((V$4-$D110)/VLOOKUP($C110,Opérations[],7,0))=INT(((V$4-$D110)/VLOOKUP($C110,Opérations[],7,0))),$C110&lt;&gt;""),"S",""))),"")</f>
        <v/>
      </c>
      <c r="W110" s="68" t="str">
        <f ca="1">IFERROR(IF(AND(OR(WEEKDAY(V$4,2)&gt;5,V$4=Congés),OR(V110="x",V110="S")),V110,IF(W$4=$D110,"x",IF(AND(((W$4-$D110)/VLOOKUP($C110,Opérations[],7,0))=INT(((W$4-$D110)/VLOOKUP($C110,Opérations[],7,0))),$C110&lt;&gt;""),"S",""))),"")</f>
        <v/>
      </c>
      <c r="X110" s="68" t="str">
        <f ca="1">IFERROR(IF(AND(OR(WEEKDAY(W$4,2)&gt;5,W$4=Congés),OR(W110="x",W110="S")),W110,IF(X$4=$D110,"x",IF(AND(((X$4-$D110)/VLOOKUP($C110,Opérations[],7,0))=INT(((X$4-$D110)/VLOOKUP($C110,Opérations[],7,0))),$C110&lt;&gt;""),"S",""))),"")</f>
        <v/>
      </c>
      <c r="Y110" s="68" t="str">
        <f ca="1">IFERROR(IF(AND(OR(WEEKDAY(X$4,2)&gt;5,X$4=Congés),OR(X110="x",X110="S")),X110,IF(Y$4=$D110,"x",IF(AND(((Y$4-$D110)/VLOOKUP($C110,Opérations[],7,0))=INT(((Y$4-$D110)/VLOOKUP($C110,Opérations[],7,0))),$C110&lt;&gt;""),"S",""))),"")</f>
        <v/>
      </c>
      <c r="Z110" s="68" t="str">
        <f ca="1">IFERROR(IF(AND(OR(WEEKDAY(Y$4,2)&gt;5,Y$4=Congés),OR(Y110="x",Y110="S")),Y110,IF(Z$4=$D110,"x",IF(AND(((Z$4-$D110)/VLOOKUP($C110,Opérations[],7,0))=INT(((Z$4-$D110)/VLOOKUP($C110,Opérations[],7,0))),$C110&lt;&gt;""),"S",""))),"")</f>
        <v/>
      </c>
      <c r="AA110" s="68" t="str">
        <f ca="1">IFERROR(IF(AND(OR(WEEKDAY(Z$4,2)&gt;5,Z$4=Congés),OR(Z110="x",Z110="S")),Z110,IF(AA$4=$D110,"x",IF(AND(((AA$4-$D110)/VLOOKUP($C110,Opérations[],7,0))=INT(((AA$4-$D110)/VLOOKUP($C110,Opérations[],7,0))),$C110&lt;&gt;""),"S",""))),"")</f>
        <v/>
      </c>
      <c r="AB110" s="68" t="str">
        <f ca="1">IFERROR(IF(AND(OR(WEEKDAY(AA$4,2)&gt;5,AA$4=Congés),OR(AA110="x",AA110="S")),AA110,IF(AB$4=$D110,"x",IF(AND(((AB$4-$D110)/VLOOKUP($C110,Opérations[],7,0))=INT(((AB$4-$D110)/VLOOKUP($C110,Opérations[],7,0))),$C110&lt;&gt;""),"S",""))),"")</f>
        <v/>
      </c>
      <c r="AC110" s="68" t="str">
        <f ca="1">IFERROR(IF(AND(OR(WEEKDAY(AB$4,2)&gt;5,AB$4=Congés),OR(AB110="x",AB110="S")),AB110,IF(AC$4=$D110,"x",IF(AND(((AC$4-$D110)/VLOOKUP($C110,Opérations[],7,0))=INT(((AC$4-$D110)/VLOOKUP($C110,Opérations[],7,0))),$C110&lt;&gt;""),"S",""))),"")</f>
        <v/>
      </c>
      <c r="AD110" s="68" t="str">
        <f ca="1">IFERROR(IF(AND(OR(WEEKDAY(AC$4,2)&gt;5,AC$4=Congés),OR(AC110="x",AC110="S")),AC110,IF(AD$4=$D110,"x",IF(AND(((AD$4-$D110)/VLOOKUP($C110,Opérations[],7,0))=INT(((AD$4-$D110)/VLOOKUP($C110,Opérations[],7,0))),$C110&lt;&gt;""),"S",""))),"")</f>
        <v/>
      </c>
      <c r="AE110" s="68" t="str">
        <f ca="1">IFERROR(IF(AND(OR(WEEKDAY(AD$4,2)&gt;5,AD$4=Congés),OR(AD110="x",AD110="S")),AD110,IF(AE$4=$D110,"x",IF(AND(((AE$4-$D110)/VLOOKUP($C110,Opérations[],7,0))=INT(((AE$4-$D110)/VLOOKUP($C110,Opérations[],7,0))),$C110&lt;&gt;""),"S",""))),"")</f>
        <v/>
      </c>
      <c r="AF110" s="68" t="str">
        <f ca="1">IFERROR(IF(AND(OR(WEEKDAY(AE$4,2)&gt;5,AE$4=Congés),OR(AE110="x",AE110="S")),AE110,IF(AF$4=$D110,"x",IF(AND(((AF$4-$D110)/VLOOKUP($C110,Opérations[],7,0))=INT(((AF$4-$D110)/VLOOKUP($C110,Opérations[],7,0))),$C110&lt;&gt;""),"S",""))),"")</f>
        <v/>
      </c>
      <c r="AG110" s="68" t="str">
        <f ca="1">IFERROR(IF(AND(OR(WEEKDAY(AF$4,2)&gt;5,AF$4=Congés),OR(AF110="x",AF110="S")),AF110,IF(AG$4=$D110,"x",IF(AND(((AG$4-$D110)/VLOOKUP($C110,Opérations[],7,0))=INT(((AG$4-$D110)/VLOOKUP($C110,Opérations[],7,0))),$C110&lt;&gt;""),"S",""))),"")</f>
        <v/>
      </c>
      <c r="AH110" s="68" t="str">
        <f ca="1">IFERROR(IF(AND(OR(WEEKDAY(AG$4,2)&gt;5,AG$4=Congés),OR(AG110="x",AG110="S")),AG110,IF(AH$4=$D110,"x",IF(AND(((AH$4-$D110)/VLOOKUP($C110,Opérations[],7,0))=INT(((AH$4-$D110)/VLOOKUP($C110,Opérations[],7,0))),$C110&lt;&gt;""),"S",""))),"")</f>
        <v/>
      </c>
      <c r="AI110" s="68" t="str">
        <f ca="1">IFERROR(IF(AND(OR(WEEKDAY(AH$4,2)&gt;5,AH$4=Congés),OR(AH110="x",AH110="S")),AH110,IF(AI$4=$D110,"x",IF(AND(((AI$4-$D110)/VLOOKUP($C110,Opérations[],7,0))=INT(((AI$4-$D110)/VLOOKUP($C110,Opérations[],7,0))),$C110&lt;&gt;""),"S",""))),"")</f>
        <v/>
      </c>
      <c r="AJ110" s="68" t="str">
        <f ca="1">IFERROR(IF(AND(OR(WEEKDAY(AI$4,2)&gt;5,AI$4=Congés),OR(AI110="x",AI110="S")),AI110,IF(AJ$4=$D110,"x",IF(AND(((AJ$4-$D110)/VLOOKUP($C110,Opérations[],7,0))=INT(((AJ$4-$D110)/VLOOKUP($C110,Opérations[],7,0))),$C110&lt;&gt;""),"S",""))),"")</f>
        <v/>
      </c>
      <c r="AK110" s="68" t="str">
        <f ca="1">IFERROR(IF(AND(OR(WEEKDAY(AJ$4,2)&gt;5,AJ$4=Congés),OR(AJ110="x",AJ110="S")),AJ110,IF(AK$4=$D110,"x",IF(AND(((AK$4-$D110)/VLOOKUP($C110,Opérations[],7,0))=INT(((AK$4-$D110)/VLOOKUP($C110,Opérations[],7,0))),$C110&lt;&gt;""),"S",""))),"")</f>
        <v/>
      </c>
      <c r="AL110" s="68" t="str">
        <f ca="1">IFERROR(IF(AND(OR(WEEKDAY(AK$4,2)&gt;5,AK$4=Congés),OR(AK110="x",AK110="S")),AK110,IF(AL$4=$D110,"x",IF(AND(((AL$4-$D110)/VLOOKUP($C110,Opérations[],7,0))=INT(((AL$4-$D110)/VLOOKUP($C110,Opérations[],7,0))),$C110&lt;&gt;""),"S",""))),"")</f>
        <v/>
      </c>
      <c r="AM110" s="68" t="str">
        <f ca="1">IFERROR(IF(AND(OR(WEEKDAY(AL$4,2)&gt;5,AL$4=Congés),OR(AL110="x",AL110="S")),AL110,IF(AM$4=$D110,"x",IF(AND(((AM$4-$D110)/VLOOKUP($C110,Opérations[],7,0))=INT(((AM$4-$D110)/VLOOKUP($C110,Opérations[],7,0))),$C110&lt;&gt;""),"S",""))),"")</f>
        <v/>
      </c>
      <c r="AN110" s="68" t="str">
        <f ca="1">IFERROR(IF(AND(OR(WEEKDAY(AM$4,2)&gt;5,AM$4=Congés),OR(AM110="x",AM110="S")),AM110,IF(AN$4=$D110,"x",IF(AND(((AN$4-$D110)/VLOOKUP($C110,Opérations[],7,0))=INT(((AN$4-$D110)/VLOOKUP($C110,Opérations[],7,0))),$C110&lt;&gt;""),"S",""))),"")</f>
        <v/>
      </c>
      <c r="AO110" s="68" t="str">
        <f ca="1">IFERROR(IF(AND(OR(WEEKDAY(AN$4,2)&gt;5,AN$4=Congés),OR(AN110="x",AN110="S")),AN110,IF(AO$4=$D110,"x",IF(AND(((AO$4-$D110)/VLOOKUP($C110,Opérations[],7,0))=INT(((AO$4-$D110)/VLOOKUP($C110,Opérations[],7,0))),$C110&lt;&gt;""),"S",""))),"")</f>
        <v/>
      </c>
      <c r="AP110" s="68" t="str">
        <f ca="1">IFERROR(IF(AND(OR(WEEKDAY(AO$4,2)&gt;5,AO$4=Congés),OR(AO110="x",AO110="S")),AO110,IF(AP$4=$D110,"x",IF(AND(((AP$4-$D110)/VLOOKUP($C110,Opérations[],7,0))=INT(((AP$4-$D110)/VLOOKUP($C110,Opérations[],7,0))),$C110&lt;&gt;""),"S",""))),"")</f>
        <v/>
      </c>
      <c r="AQ110" s="68" t="str">
        <f ca="1">IFERROR(IF(AND(OR(WEEKDAY(AP$4,2)&gt;5,AP$4=Congés),OR(AP110="x",AP110="S")),AP110,IF(AQ$4=$D110,"x",IF(AND(((AQ$4-$D110)/VLOOKUP($C110,Opérations[],7,0))=INT(((AQ$4-$D110)/VLOOKUP($C110,Opérations[],7,0))),$C110&lt;&gt;""),"S",""))),"")</f>
        <v/>
      </c>
      <c r="AR110" s="68" t="str">
        <f ca="1">IFERROR(IF(AND(OR(WEEKDAY(AQ$4,2)&gt;5,AQ$4=Congés),OR(AQ110="x",AQ110="S")),AQ110,IF(AR$4=$D110,"x",IF(AND(((AR$4-$D110)/VLOOKUP($C110,Opérations[],7,0))=INT(((AR$4-$D110)/VLOOKUP($C110,Opérations[],7,0))),$C110&lt;&gt;""),"S",""))),"")</f>
        <v/>
      </c>
      <c r="AS110" s="68" t="str">
        <f ca="1">IFERROR(IF(AND(OR(WEEKDAY(AR$4,2)&gt;5,AR$4=Congés),OR(AR110="x",AR110="S")),AR110,IF(AS$4=$D110,"x",IF(AND(((AS$4-$D110)/VLOOKUP($C110,Opérations[],7,0))=INT(((AS$4-$D110)/VLOOKUP($C110,Opérations[],7,0))),$C110&lt;&gt;""),"S",""))),"")</f>
        <v/>
      </c>
      <c r="AT110" s="68" t="str">
        <f ca="1">IFERROR(IF(AND(OR(WEEKDAY(AS$4,2)&gt;5,AS$4=Congés),OR(AS110="x",AS110="S")),AS110,IF(AT$4=$D110,"x",IF(AND(((AT$4-$D110)/VLOOKUP($C110,Opérations[],7,0))=INT(((AT$4-$D110)/VLOOKUP($C110,Opérations[],7,0))),$C110&lt;&gt;""),"S",""))),"")</f>
        <v/>
      </c>
      <c r="AU110" s="68" t="str">
        <f ca="1">IFERROR(IF(AND(OR(WEEKDAY(AT$4,2)&gt;5,AT$4=Congés),OR(AT110="x",AT110="S")),AT110,IF(AU$4=$D110,"x",IF(AND(((AU$4-$D110)/VLOOKUP($C110,Opérations[],7,0))=INT(((AU$4-$D110)/VLOOKUP($C110,Opérations[],7,0))),$C110&lt;&gt;""),"S",""))),"")</f>
        <v/>
      </c>
      <c r="AV110" s="68" t="str">
        <f ca="1">IFERROR(IF(AND(OR(WEEKDAY(AU$4,2)&gt;5,AU$4=Congés),OR(AU110="x",AU110="S")),AU110,IF(AV$4=$D110,"x",IF(AND(((AV$4-$D110)/VLOOKUP($C110,Opérations[],7,0))=INT(((AV$4-$D110)/VLOOKUP($C110,Opérations[],7,0))),$C110&lt;&gt;""),"S",""))),"")</f>
        <v/>
      </c>
      <c r="AW110" s="68" t="str">
        <f ca="1">IFERROR(IF(AND(OR(WEEKDAY(AV$4,2)&gt;5,AV$4=Congés),OR(AV110="x",AV110="S")),AV110,IF(AW$4=$D110,"x",IF(AND(((AW$4-$D110)/VLOOKUP($C110,Opérations[],7,0))=INT(((AW$4-$D110)/VLOOKUP($C110,Opérations[],7,0))),$C110&lt;&gt;""),"S",""))),"")</f>
        <v/>
      </c>
      <c r="AX110" s="68" t="str">
        <f ca="1">IFERROR(IF(AND(OR(WEEKDAY(AW$4,2)&gt;5,AW$4=Congés),OR(AW110="x",AW110="S")),AW110,IF(AX$4=$D110,"x",IF(AND(((AX$4-$D110)/VLOOKUP($C110,Opérations[],7,0))=INT(((AX$4-$D110)/VLOOKUP($C110,Opérations[],7,0))),$C110&lt;&gt;""),"S",""))),"")</f>
        <v/>
      </c>
      <c r="AY110" s="68" t="str">
        <f ca="1">IFERROR(IF(AND(OR(WEEKDAY(AX$4,2)&gt;5,AX$4=Congés),OR(AX110="x",AX110="S")),AX110,IF(AY$4=$D110,"x",IF(AND(((AY$4-$D110)/VLOOKUP($C110,Opérations[],7,0))=INT(((AY$4-$D110)/VLOOKUP($C110,Opérations[],7,0))),$C110&lt;&gt;""),"S",""))),"")</f>
        <v/>
      </c>
      <c r="AZ110" s="68" t="str">
        <f ca="1">IFERROR(IF(AND(OR(WEEKDAY(AY$4,2)&gt;5,AY$4=Congés),OR(AY110="x",AY110="S")),AY110,IF(AZ$4=$D110,"x",IF(AND(((AZ$4-$D110)/VLOOKUP($C110,Opérations[],7,0))=INT(((AZ$4-$D110)/VLOOKUP($C110,Opérations[],7,0))),$C110&lt;&gt;""),"S",""))),"")</f>
        <v/>
      </c>
      <c r="BA110" s="68" t="str">
        <f ca="1">IFERROR(IF(AND(OR(WEEKDAY(AZ$4,2)&gt;5,AZ$4=Congés),OR(AZ110="x",AZ110="S")),AZ110,IF(BA$4=$D110,"x",IF(AND(((BA$4-$D110)/VLOOKUP($C110,Opérations[],7,0))=INT(((BA$4-$D110)/VLOOKUP($C110,Opérations[],7,0))),$C110&lt;&gt;""),"S",""))),"")</f>
        <v/>
      </c>
      <c r="BB110" s="68" t="str">
        <f ca="1">IFERROR(IF(AND(OR(WEEKDAY(BA$4,2)&gt;5,BA$4=Congés),OR(BA110="x",BA110="S")),BA110,IF(BB$4=$D110,"x",IF(AND(((BB$4-$D110)/VLOOKUP($C110,Opérations[],7,0))=INT(((BB$4-$D110)/VLOOKUP($C110,Opérations[],7,0))),$C110&lt;&gt;""),"S",""))),"")</f>
        <v/>
      </c>
      <c r="BC110" s="68" t="str">
        <f ca="1">IFERROR(IF(AND(OR(WEEKDAY(BB$4,2)&gt;5,BB$4=Congés),OR(BB110="x",BB110="S")),BB110,IF(BC$4=$D110,"x",IF(AND(((BC$4-$D110)/VLOOKUP($C110,Opérations[],7,0))=INT(((BC$4-$D110)/VLOOKUP($C110,Opérations[],7,0))),$C110&lt;&gt;""),"S",""))),"")</f>
        <v/>
      </c>
      <c r="BD110" s="68" t="str">
        <f ca="1">IFERROR(IF(AND(OR(WEEKDAY(BC$4,2)&gt;5,BC$4=Congés),OR(BC110="x",BC110="S")),BC110,IF(BD$4=$D110,"x",IF(AND(((BD$4-$D110)/VLOOKUP($C110,Opérations[],7,0))=INT(((BD$4-$D110)/VLOOKUP($C110,Opérations[],7,0))),$C110&lt;&gt;""),"S",""))),"")</f>
        <v/>
      </c>
    </row>
    <row r="111" spans="3:56" x14ac:dyDescent="0.25">
      <c r="C111" s="59" t="s">
        <v>99</v>
      </c>
      <c r="D111" s="33">
        <f>IF(ISBLANK(C111),"",VLOOKUP(C111,Opérations[],2,0))</f>
        <v>0</v>
      </c>
      <c r="F111" s="33"/>
      <c r="G111" s="68" t="str">
        <f ca="1">IFERROR(IF(AND(OR(WEEKDAY(F$4,2)&gt;5,F$4=Congés),OR(F111="x",F111="S")),F111,IF(G$4=$D111,"x",IF(AND(((G$4-$D111)/VLOOKUP($C111,Opérations[],7,0))=INT(((G$4-$D111)/VLOOKUP($C111,Opérations[],7,0))),$C111&lt;&gt;""),"S",""))),"")</f>
        <v/>
      </c>
      <c r="H111" s="68" t="str">
        <f ca="1">IFERROR(IF(AND(OR(WEEKDAY(G$4,2)&gt;5,G$4=Congés),OR(G111="x",G111="S")),G111,IF(H$4=$D111,"x",IF(AND(((H$4-$D111)/VLOOKUP($C111,Opérations[],7,0))=INT(((H$4-$D111)/VLOOKUP($C111,Opérations[],7,0))),$C111&lt;&gt;""),"S",""))),"")</f>
        <v/>
      </c>
      <c r="I111" s="68" t="str">
        <f ca="1">IFERROR(IF(AND(OR(WEEKDAY(H$4,2)&gt;5,H$4=Congés),OR(H111="x",H111="S")),H111,IF(I$4=$D111,"x",IF(AND(((I$4-$D111)/VLOOKUP($C111,Opérations[],7,0))=INT(((I$4-$D111)/VLOOKUP($C111,Opérations[],7,0))),$C111&lt;&gt;""),"S",""))),"")</f>
        <v/>
      </c>
      <c r="J111" s="68" t="str">
        <f ca="1">IFERROR(IF(AND(OR(WEEKDAY(I$4,2)&gt;5,I$4=Congés),OR(I111="x",I111="S")),I111,IF(J$4=$D111,"x",IF(AND(((J$4-$D111)/VLOOKUP($C111,Opérations[],7,0))=INT(((J$4-$D111)/VLOOKUP($C111,Opérations[],7,0))),$C111&lt;&gt;""),"S",""))),"")</f>
        <v/>
      </c>
      <c r="K111" s="68" t="str">
        <f ca="1">IFERROR(IF(AND(OR(WEEKDAY(J$4,2)&gt;5,J$4=Congés),OR(J111="x",J111="S")),J111,IF(K$4=$D111,"x",IF(AND(((K$4-$D111)/VLOOKUP($C111,Opérations[],7,0))=INT(((K$4-$D111)/VLOOKUP($C111,Opérations[],7,0))),$C111&lt;&gt;""),"S",""))),"")</f>
        <v/>
      </c>
      <c r="L111" s="68" t="str">
        <f ca="1">IFERROR(IF(AND(OR(WEEKDAY(K$4,2)&gt;5,K$4=Congés),OR(K111="x",K111="S")),K111,IF(L$4=$D111,"x",IF(AND(((L$4-$D111)/VLOOKUP($C111,Opérations[],7,0))=INT(((L$4-$D111)/VLOOKUP($C111,Opérations[],7,0))),$C111&lt;&gt;""),"S",""))),"")</f>
        <v/>
      </c>
      <c r="M111" s="68" t="str">
        <f ca="1">IFERROR(IF(AND(OR(WEEKDAY(L$4,2)&gt;5,L$4=Congés),OR(L111="x",L111="S")),L111,IF(M$4=$D111,"x",IF(AND(((M$4-$D111)/VLOOKUP($C111,Opérations[],7,0))=INT(((M$4-$D111)/VLOOKUP($C111,Opérations[],7,0))),$C111&lt;&gt;""),"S",""))),"")</f>
        <v/>
      </c>
      <c r="N111" s="68" t="str">
        <f ca="1">IFERROR(IF(AND(OR(WEEKDAY(M$4,2)&gt;5,M$4=Congés),OR(M111="x",M111="S")),M111,IF(N$4=$D111,"x",IF(AND(((N$4-$D111)/VLOOKUP($C111,Opérations[],7,0))=INT(((N$4-$D111)/VLOOKUP($C111,Opérations[],7,0))),$C111&lt;&gt;""),"S",""))),"")</f>
        <v/>
      </c>
      <c r="O111" s="68" t="str">
        <f ca="1">IFERROR(IF(AND(OR(WEEKDAY(N$4,2)&gt;5,N$4=Congés),OR(N111="x",N111="S")),N111,IF(O$4=$D111,"x",IF(AND(((O$4-$D111)/VLOOKUP($C111,Opérations[],7,0))=INT(((O$4-$D111)/VLOOKUP($C111,Opérations[],7,0))),$C111&lt;&gt;""),"S",""))),"")</f>
        <v/>
      </c>
      <c r="P111" s="68" t="str">
        <f ca="1">IFERROR(IF(AND(OR(WEEKDAY(O$4,2)&gt;5,O$4=Congés),OR(O111="x",O111="S")),O111,IF(P$4=$D111,"x",IF(AND(((P$4-$D111)/VLOOKUP($C111,Opérations[],7,0))=INT(((P$4-$D111)/VLOOKUP($C111,Opérations[],7,0))),$C111&lt;&gt;""),"S",""))),"")</f>
        <v/>
      </c>
      <c r="Q111" s="68" t="str">
        <f ca="1">IFERROR(IF(AND(OR(WEEKDAY(P$4,2)&gt;5,P$4=Congés),OR(P111="x",P111="S")),P111,IF(Q$4=$D111,"x",IF(AND(((Q$4-$D111)/VLOOKUP($C111,Opérations[],7,0))=INT(((Q$4-$D111)/VLOOKUP($C111,Opérations[],7,0))),$C111&lt;&gt;""),"S",""))),"")</f>
        <v/>
      </c>
      <c r="R111" s="68" t="str">
        <f ca="1">IFERROR(IF(AND(OR(WEEKDAY(Q$4,2)&gt;5,Q$4=Congés),OR(Q111="x",Q111="S")),Q111,IF(R$4=$D111,"x",IF(AND(((R$4-$D111)/VLOOKUP($C111,Opérations[],7,0))=INT(((R$4-$D111)/VLOOKUP($C111,Opérations[],7,0))),$C111&lt;&gt;""),"S",""))),"")</f>
        <v/>
      </c>
      <c r="S111" s="68" t="str">
        <f ca="1">IFERROR(IF(AND(OR(WEEKDAY(R$4,2)&gt;5,R$4=Congés),OR(R111="x",R111="S")),R111,IF(S$4=$D111,"x",IF(AND(((S$4-$D111)/VLOOKUP($C111,Opérations[],7,0))=INT(((S$4-$D111)/VLOOKUP($C111,Opérations[],7,0))),$C111&lt;&gt;""),"S",""))),"")</f>
        <v/>
      </c>
      <c r="T111" s="68" t="str">
        <f ca="1">IFERROR(IF(AND(OR(WEEKDAY(S$4,2)&gt;5,S$4=Congés),OR(S111="x",S111="S")),S111,IF(T$4=$D111,"x",IF(AND(((T$4-$D111)/VLOOKUP($C111,Opérations[],7,0))=INT(((T$4-$D111)/VLOOKUP($C111,Opérations[],7,0))),$C111&lt;&gt;""),"S",""))),"")</f>
        <v/>
      </c>
      <c r="U111" s="68" t="str">
        <f ca="1">IFERROR(IF(AND(OR(WEEKDAY(T$4,2)&gt;5,T$4=Congés),OR(T111="x",T111="S")),T111,IF(U$4=$D111,"x",IF(AND(((U$4-$D111)/VLOOKUP($C111,Opérations[],7,0))=INT(((U$4-$D111)/VLOOKUP($C111,Opérations[],7,0))),$C111&lt;&gt;""),"S",""))),"")</f>
        <v/>
      </c>
      <c r="V111" s="68" t="str">
        <f ca="1">IFERROR(IF(AND(OR(WEEKDAY(U$4,2)&gt;5,U$4=Congés),OR(U111="x",U111="S")),U111,IF(V$4=$D111,"x",IF(AND(((V$4-$D111)/VLOOKUP($C111,Opérations[],7,0))=INT(((V$4-$D111)/VLOOKUP($C111,Opérations[],7,0))),$C111&lt;&gt;""),"S",""))),"")</f>
        <v/>
      </c>
      <c r="W111" s="68" t="str">
        <f ca="1">IFERROR(IF(AND(OR(WEEKDAY(V$4,2)&gt;5,V$4=Congés),OR(V111="x",V111="S")),V111,IF(W$4=$D111,"x",IF(AND(((W$4-$D111)/VLOOKUP($C111,Opérations[],7,0))=INT(((W$4-$D111)/VLOOKUP($C111,Opérations[],7,0))),$C111&lt;&gt;""),"S",""))),"")</f>
        <v/>
      </c>
      <c r="X111" s="68" t="str">
        <f ca="1">IFERROR(IF(AND(OR(WEEKDAY(W$4,2)&gt;5,W$4=Congés),OR(W111="x",W111="S")),W111,IF(X$4=$D111,"x",IF(AND(((X$4-$D111)/VLOOKUP($C111,Opérations[],7,0))=INT(((X$4-$D111)/VLOOKUP($C111,Opérations[],7,0))),$C111&lt;&gt;""),"S",""))),"")</f>
        <v/>
      </c>
      <c r="Y111" s="68" t="str">
        <f ca="1">IFERROR(IF(AND(OR(WEEKDAY(X$4,2)&gt;5,X$4=Congés),OR(X111="x",X111="S")),X111,IF(Y$4=$D111,"x",IF(AND(((Y$4-$D111)/VLOOKUP($C111,Opérations[],7,0))=INT(((Y$4-$D111)/VLOOKUP($C111,Opérations[],7,0))),$C111&lt;&gt;""),"S",""))),"")</f>
        <v/>
      </c>
      <c r="Z111" s="68" t="str">
        <f ca="1">IFERROR(IF(AND(OR(WEEKDAY(Y$4,2)&gt;5,Y$4=Congés),OR(Y111="x",Y111="S")),Y111,IF(Z$4=$D111,"x",IF(AND(((Z$4-$D111)/VLOOKUP($C111,Opérations[],7,0))=INT(((Z$4-$D111)/VLOOKUP($C111,Opérations[],7,0))),$C111&lt;&gt;""),"S",""))),"")</f>
        <v/>
      </c>
      <c r="AA111" s="68" t="str">
        <f ca="1">IFERROR(IF(AND(OR(WEEKDAY(Z$4,2)&gt;5,Z$4=Congés),OR(Z111="x",Z111="S")),Z111,IF(AA$4=$D111,"x",IF(AND(((AA$4-$D111)/VLOOKUP($C111,Opérations[],7,0))=INT(((AA$4-$D111)/VLOOKUP($C111,Opérations[],7,0))),$C111&lt;&gt;""),"S",""))),"")</f>
        <v/>
      </c>
      <c r="AB111" s="68" t="str">
        <f ca="1">IFERROR(IF(AND(OR(WEEKDAY(AA$4,2)&gt;5,AA$4=Congés),OR(AA111="x",AA111="S")),AA111,IF(AB$4=$D111,"x",IF(AND(((AB$4-$D111)/VLOOKUP($C111,Opérations[],7,0))=INT(((AB$4-$D111)/VLOOKUP($C111,Opérations[],7,0))),$C111&lt;&gt;""),"S",""))),"")</f>
        <v/>
      </c>
      <c r="AC111" s="68" t="str">
        <f ca="1">IFERROR(IF(AND(OR(WEEKDAY(AB$4,2)&gt;5,AB$4=Congés),OR(AB111="x",AB111="S")),AB111,IF(AC$4=$D111,"x",IF(AND(((AC$4-$D111)/VLOOKUP($C111,Opérations[],7,0))=INT(((AC$4-$D111)/VLOOKUP($C111,Opérations[],7,0))),$C111&lt;&gt;""),"S",""))),"")</f>
        <v/>
      </c>
      <c r="AD111" s="68" t="str">
        <f ca="1">IFERROR(IF(AND(OR(WEEKDAY(AC$4,2)&gt;5,AC$4=Congés),OR(AC111="x",AC111="S")),AC111,IF(AD$4=$D111,"x",IF(AND(((AD$4-$D111)/VLOOKUP($C111,Opérations[],7,0))=INT(((AD$4-$D111)/VLOOKUP($C111,Opérations[],7,0))),$C111&lt;&gt;""),"S",""))),"")</f>
        <v/>
      </c>
      <c r="AE111" s="68" t="str">
        <f ca="1">IFERROR(IF(AND(OR(WEEKDAY(AD$4,2)&gt;5,AD$4=Congés),OR(AD111="x",AD111="S")),AD111,IF(AE$4=$D111,"x",IF(AND(((AE$4-$D111)/VLOOKUP($C111,Opérations[],7,0))=INT(((AE$4-$D111)/VLOOKUP($C111,Opérations[],7,0))),$C111&lt;&gt;""),"S",""))),"")</f>
        <v/>
      </c>
      <c r="AF111" s="68" t="str">
        <f ca="1">IFERROR(IF(AND(OR(WEEKDAY(AE$4,2)&gt;5,AE$4=Congés),OR(AE111="x",AE111="S")),AE111,IF(AF$4=$D111,"x",IF(AND(((AF$4-$D111)/VLOOKUP($C111,Opérations[],7,0))=INT(((AF$4-$D111)/VLOOKUP($C111,Opérations[],7,0))),$C111&lt;&gt;""),"S",""))),"")</f>
        <v/>
      </c>
      <c r="AG111" s="68" t="str">
        <f ca="1">IFERROR(IF(AND(OR(WEEKDAY(AF$4,2)&gt;5,AF$4=Congés),OR(AF111="x",AF111="S")),AF111,IF(AG$4=$D111,"x",IF(AND(((AG$4-$D111)/VLOOKUP($C111,Opérations[],7,0))=INT(((AG$4-$D111)/VLOOKUP($C111,Opérations[],7,0))),$C111&lt;&gt;""),"S",""))),"")</f>
        <v/>
      </c>
      <c r="AH111" s="68" t="str">
        <f ca="1">IFERROR(IF(AND(OR(WEEKDAY(AG$4,2)&gt;5,AG$4=Congés),OR(AG111="x",AG111="S")),AG111,IF(AH$4=$D111,"x",IF(AND(((AH$4-$D111)/VLOOKUP($C111,Opérations[],7,0))=INT(((AH$4-$D111)/VLOOKUP($C111,Opérations[],7,0))),$C111&lt;&gt;""),"S",""))),"")</f>
        <v/>
      </c>
      <c r="AI111" s="68" t="str">
        <f ca="1">IFERROR(IF(AND(OR(WEEKDAY(AH$4,2)&gt;5,AH$4=Congés),OR(AH111="x",AH111="S")),AH111,IF(AI$4=$D111,"x",IF(AND(((AI$4-$D111)/VLOOKUP($C111,Opérations[],7,0))=INT(((AI$4-$D111)/VLOOKUP($C111,Opérations[],7,0))),$C111&lt;&gt;""),"S",""))),"")</f>
        <v/>
      </c>
      <c r="AJ111" s="68" t="str">
        <f ca="1">IFERROR(IF(AND(OR(WEEKDAY(AI$4,2)&gt;5,AI$4=Congés),OR(AI111="x",AI111="S")),AI111,IF(AJ$4=$D111,"x",IF(AND(((AJ$4-$D111)/VLOOKUP($C111,Opérations[],7,0))=INT(((AJ$4-$D111)/VLOOKUP($C111,Opérations[],7,0))),$C111&lt;&gt;""),"S",""))),"")</f>
        <v/>
      </c>
      <c r="AK111" s="68" t="str">
        <f ca="1">IFERROR(IF(AND(OR(WEEKDAY(AJ$4,2)&gt;5,AJ$4=Congés),OR(AJ111="x",AJ111="S")),AJ111,IF(AK$4=$D111,"x",IF(AND(((AK$4-$D111)/VLOOKUP($C111,Opérations[],7,0))=INT(((AK$4-$D111)/VLOOKUP($C111,Opérations[],7,0))),$C111&lt;&gt;""),"S",""))),"")</f>
        <v/>
      </c>
      <c r="AL111" s="68" t="str">
        <f ca="1">IFERROR(IF(AND(OR(WEEKDAY(AK$4,2)&gt;5,AK$4=Congés),OR(AK111="x",AK111="S")),AK111,IF(AL$4=$D111,"x",IF(AND(((AL$4-$D111)/VLOOKUP($C111,Opérations[],7,0))=INT(((AL$4-$D111)/VLOOKUP($C111,Opérations[],7,0))),$C111&lt;&gt;""),"S",""))),"")</f>
        <v/>
      </c>
      <c r="AM111" s="68" t="str">
        <f ca="1">IFERROR(IF(AND(OR(WEEKDAY(AL$4,2)&gt;5,AL$4=Congés),OR(AL111="x",AL111="S")),AL111,IF(AM$4=$D111,"x",IF(AND(((AM$4-$D111)/VLOOKUP($C111,Opérations[],7,0))=INT(((AM$4-$D111)/VLOOKUP($C111,Opérations[],7,0))),$C111&lt;&gt;""),"S",""))),"")</f>
        <v/>
      </c>
      <c r="AN111" s="68" t="str">
        <f ca="1">IFERROR(IF(AND(OR(WEEKDAY(AM$4,2)&gt;5,AM$4=Congés),OR(AM111="x",AM111="S")),AM111,IF(AN$4=$D111,"x",IF(AND(((AN$4-$D111)/VLOOKUP($C111,Opérations[],7,0))=INT(((AN$4-$D111)/VLOOKUP($C111,Opérations[],7,0))),$C111&lt;&gt;""),"S",""))),"")</f>
        <v/>
      </c>
      <c r="AO111" s="68" t="str">
        <f ca="1">IFERROR(IF(AND(OR(WEEKDAY(AN$4,2)&gt;5,AN$4=Congés),OR(AN111="x",AN111="S")),AN111,IF(AO$4=$D111,"x",IF(AND(((AO$4-$D111)/VLOOKUP($C111,Opérations[],7,0))=INT(((AO$4-$D111)/VLOOKUP($C111,Opérations[],7,0))),$C111&lt;&gt;""),"S",""))),"")</f>
        <v/>
      </c>
      <c r="AP111" s="68" t="str">
        <f ca="1">IFERROR(IF(AND(OR(WEEKDAY(AO$4,2)&gt;5,AO$4=Congés),OR(AO111="x",AO111="S")),AO111,IF(AP$4=$D111,"x",IF(AND(((AP$4-$D111)/VLOOKUP($C111,Opérations[],7,0))=INT(((AP$4-$D111)/VLOOKUP($C111,Opérations[],7,0))),$C111&lt;&gt;""),"S",""))),"")</f>
        <v/>
      </c>
      <c r="AQ111" s="68" t="str">
        <f ca="1">IFERROR(IF(AND(OR(WEEKDAY(AP$4,2)&gt;5,AP$4=Congés),OR(AP111="x",AP111="S")),AP111,IF(AQ$4=$D111,"x",IF(AND(((AQ$4-$D111)/VLOOKUP($C111,Opérations[],7,0))=INT(((AQ$4-$D111)/VLOOKUP($C111,Opérations[],7,0))),$C111&lt;&gt;""),"S",""))),"")</f>
        <v/>
      </c>
      <c r="AR111" s="68" t="str">
        <f ca="1">IFERROR(IF(AND(OR(WEEKDAY(AQ$4,2)&gt;5,AQ$4=Congés),OR(AQ111="x",AQ111="S")),AQ111,IF(AR$4=$D111,"x",IF(AND(((AR$4-$D111)/VLOOKUP($C111,Opérations[],7,0))=INT(((AR$4-$D111)/VLOOKUP($C111,Opérations[],7,0))),$C111&lt;&gt;""),"S",""))),"")</f>
        <v/>
      </c>
      <c r="AS111" s="68" t="str">
        <f ca="1">IFERROR(IF(AND(OR(WEEKDAY(AR$4,2)&gt;5,AR$4=Congés),OR(AR111="x",AR111="S")),AR111,IF(AS$4=$D111,"x",IF(AND(((AS$4-$D111)/VLOOKUP($C111,Opérations[],7,0))=INT(((AS$4-$D111)/VLOOKUP($C111,Opérations[],7,0))),$C111&lt;&gt;""),"S",""))),"")</f>
        <v/>
      </c>
      <c r="AT111" s="68" t="str">
        <f ca="1">IFERROR(IF(AND(OR(WEEKDAY(AS$4,2)&gt;5,AS$4=Congés),OR(AS111="x",AS111="S")),AS111,IF(AT$4=$D111,"x",IF(AND(((AT$4-$D111)/VLOOKUP($C111,Opérations[],7,0))=INT(((AT$4-$D111)/VLOOKUP($C111,Opérations[],7,0))),$C111&lt;&gt;""),"S",""))),"")</f>
        <v/>
      </c>
      <c r="AU111" s="68" t="str">
        <f ca="1">IFERROR(IF(AND(OR(WEEKDAY(AT$4,2)&gt;5,AT$4=Congés),OR(AT111="x",AT111="S")),AT111,IF(AU$4=$D111,"x",IF(AND(((AU$4-$D111)/VLOOKUP($C111,Opérations[],7,0))=INT(((AU$4-$D111)/VLOOKUP($C111,Opérations[],7,0))),$C111&lt;&gt;""),"S",""))),"")</f>
        <v/>
      </c>
      <c r="AV111" s="68" t="str">
        <f ca="1">IFERROR(IF(AND(OR(WEEKDAY(AU$4,2)&gt;5,AU$4=Congés),OR(AU111="x",AU111="S")),AU111,IF(AV$4=$D111,"x",IF(AND(((AV$4-$D111)/VLOOKUP($C111,Opérations[],7,0))=INT(((AV$4-$D111)/VLOOKUP($C111,Opérations[],7,0))),$C111&lt;&gt;""),"S",""))),"")</f>
        <v/>
      </c>
      <c r="AW111" s="68" t="str">
        <f ca="1">IFERROR(IF(AND(OR(WEEKDAY(AV$4,2)&gt;5,AV$4=Congés),OR(AV111="x",AV111="S")),AV111,IF(AW$4=$D111,"x",IF(AND(((AW$4-$D111)/VLOOKUP($C111,Opérations[],7,0))=INT(((AW$4-$D111)/VLOOKUP($C111,Opérations[],7,0))),$C111&lt;&gt;""),"S",""))),"")</f>
        <v/>
      </c>
      <c r="AX111" s="68" t="str">
        <f ca="1">IFERROR(IF(AND(OR(WEEKDAY(AW$4,2)&gt;5,AW$4=Congés),OR(AW111="x",AW111="S")),AW111,IF(AX$4=$D111,"x",IF(AND(((AX$4-$D111)/VLOOKUP($C111,Opérations[],7,0))=INT(((AX$4-$D111)/VLOOKUP($C111,Opérations[],7,0))),$C111&lt;&gt;""),"S",""))),"")</f>
        <v/>
      </c>
      <c r="AY111" s="68" t="str">
        <f ca="1">IFERROR(IF(AND(OR(WEEKDAY(AX$4,2)&gt;5,AX$4=Congés),OR(AX111="x",AX111="S")),AX111,IF(AY$4=$D111,"x",IF(AND(((AY$4-$D111)/VLOOKUP($C111,Opérations[],7,0))=INT(((AY$4-$D111)/VLOOKUP($C111,Opérations[],7,0))),$C111&lt;&gt;""),"S",""))),"")</f>
        <v/>
      </c>
      <c r="AZ111" s="68" t="str">
        <f ca="1">IFERROR(IF(AND(OR(WEEKDAY(AY$4,2)&gt;5,AY$4=Congés),OR(AY111="x",AY111="S")),AY111,IF(AZ$4=$D111,"x",IF(AND(((AZ$4-$D111)/VLOOKUP($C111,Opérations[],7,0))=INT(((AZ$4-$D111)/VLOOKUP($C111,Opérations[],7,0))),$C111&lt;&gt;""),"S",""))),"")</f>
        <v/>
      </c>
      <c r="BA111" s="68" t="str">
        <f ca="1">IFERROR(IF(AND(OR(WEEKDAY(AZ$4,2)&gt;5,AZ$4=Congés),OR(AZ111="x",AZ111="S")),AZ111,IF(BA$4=$D111,"x",IF(AND(((BA$4-$D111)/VLOOKUP($C111,Opérations[],7,0))=INT(((BA$4-$D111)/VLOOKUP($C111,Opérations[],7,0))),$C111&lt;&gt;""),"S",""))),"")</f>
        <v/>
      </c>
      <c r="BB111" s="68" t="str">
        <f ca="1">IFERROR(IF(AND(OR(WEEKDAY(BA$4,2)&gt;5,BA$4=Congés),OR(BA111="x",BA111="S")),BA111,IF(BB$4=$D111,"x",IF(AND(((BB$4-$D111)/VLOOKUP($C111,Opérations[],7,0))=INT(((BB$4-$D111)/VLOOKUP($C111,Opérations[],7,0))),$C111&lt;&gt;""),"S",""))),"")</f>
        <v/>
      </c>
      <c r="BC111" s="68" t="str">
        <f ca="1">IFERROR(IF(AND(OR(WEEKDAY(BB$4,2)&gt;5,BB$4=Congés),OR(BB111="x",BB111="S")),BB111,IF(BC$4=$D111,"x",IF(AND(((BC$4-$D111)/VLOOKUP($C111,Opérations[],7,0))=INT(((BC$4-$D111)/VLOOKUP($C111,Opérations[],7,0))),$C111&lt;&gt;""),"S",""))),"")</f>
        <v/>
      </c>
      <c r="BD111" s="68" t="str">
        <f ca="1">IFERROR(IF(AND(OR(WEEKDAY(BC$4,2)&gt;5,BC$4=Congés),OR(BC111="x",BC111="S")),BC111,IF(BD$4=$D111,"x",IF(AND(((BD$4-$D111)/VLOOKUP($C111,Opérations[],7,0))=INT(((BD$4-$D111)/VLOOKUP($C111,Opérations[],7,0))),$C111&lt;&gt;""),"S",""))),"")</f>
        <v/>
      </c>
    </row>
    <row r="112" spans="3:56" x14ac:dyDescent="0.25">
      <c r="C112" s="27" t="s">
        <v>80</v>
      </c>
      <c r="D112" s="33">
        <f>IF(ISBLANK(C112),"",VLOOKUP(C112,Opérations[],2,0))</f>
        <v>0</v>
      </c>
      <c r="F112" s="33"/>
      <c r="G112" s="68" t="str">
        <f ca="1">IFERROR(IF(AND(OR(WEEKDAY(F$4,2)&gt;5,F$4=Congés),OR(F112="x",F112="S")),F112,IF(G$4=$D112,"x",IF(AND(((G$4-$D112)/VLOOKUP($C112,Opérations[],7,0))=INT(((G$4-$D112)/VLOOKUP($C112,Opérations[],7,0))),$C112&lt;&gt;""),"S",""))),"")</f>
        <v/>
      </c>
      <c r="H112" s="68" t="str">
        <f ca="1">IFERROR(IF(AND(OR(WEEKDAY(G$4,2)&gt;5,G$4=Congés),OR(G112="x",G112="S")),G112,IF(H$4=$D112,"x",IF(AND(((H$4-$D112)/VLOOKUP($C112,Opérations[],7,0))=INT(((H$4-$D112)/VLOOKUP($C112,Opérations[],7,0))),$C112&lt;&gt;""),"S",""))),"")</f>
        <v/>
      </c>
      <c r="I112" s="68" t="str">
        <f ca="1">IFERROR(IF(AND(OR(WEEKDAY(H$4,2)&gt;5,H$4=Congés),OR(H112="x",H112="S")),H112,IF(I$4=$D112,"x",IF(AND(((I$4-$D112)/VLOOKUP($C112,Opérations[],7,0))=INT(((I$4-$D112)/VLOOKUP($C112,Opérations[],7,0))),$C112&lt;&gt;""),"S",""))),"")</f>
        <v/>
      </c>
      <c r="J112" s="68" t="str">
        <f ca="1">IFERROR(IF(AND(OR(WEEKDAY(I$4,2)&gt;5,I$4=Congés),OR(I112="x",I112="S")),I112,IF(J$4=$D112,"x",IF(AND(((J$4-$D112)/VLOOKUP($C112,Opérations[],7,0))=INT(((J$4-$D112)/VLOOKUP($C112,Opérations[],7,0))),$C112&lt;&gt;""),"S",""))),"")</f>
        <v/>
      </c>
      <c r="K112" s="68" t="str">
        <f ca="1">IFERROR(IF(AND(OR(WEEKDAY(J$4,2)&gt;5,J$4=Congés),OR(J112="x",J112="S")),J112,IF(K$4=$D112,"x",IF(AND(((K$4-$D112)/VLOOKUP($C112,Opérations[],7,0))=INT(((K$4-$D112)/VLOOKUP($C112,Opérations[],7,0))),$C112&lt;&gt;""),"S",""))),"")</f>
        <v/>
      </c>
      <c r="L112" s="68" t="str">
        <f ca="1">IFERROR(IF(AND(OR(WEEKDAY(K$4,2)&gt;5,K$4=Congés),OR(K112="x",K112="S")),K112,IF(L$4=$D112,"x",IF(AND(((L$4-$D112)/VLOOKUP($C112,Opérations[],7,0))=INT(((L$4-$D112)/VLOOKUP($C112,Opérations[],7,0))),$C112&lt;&gt;""),"S",""))),"")</f>
        <v/>
      </c>
      <c r="M112" s="68" t="str">
        <f ca="1">IFERROR(IF(AND(OR(WEEKDAY(L$4,2)&gt;5,L$4=Congés),OR(L112="x",L112="S")),L112,IF(M$4=$D112,"x",IF(AND(((M$4-$D112)/VLOOKUP($C112,Opérations[],7,0))=INT(((M$4-$D112)/VLOOKUP($C112,Opérations[],7,0))),$C112&lt;&gt;""),"S",""))),"")</f>
        <v/>
      </c>
      <c r="N112" s="68" t="str">
        <f ca="1">IFERROR(IF(AND(OR(WEEKDAY(M$4,2)&gt;5,M$4=Congés),OR(M112="x",M112="S")),M112,IF(N$4=$D112,"x",IF(AND(((N$4-$D112)/VLOOKUP($C112,Opérations[],7,0))=INT(((N$4-$D112)/VLOOKUP($C112,Opérations[],7,0))),$C112&lt;&gt;""),"S",""))),"")</f>
        <v/>
      </c>
      <c r="O112" s="68" t="str">
        <f ca="1">IFERROR(IF(AND(OR(WEEKDAY(N$4,2)&gt;5,N$4=Congés),OR(N112="x",N112="S")),N112,IF(O$4=$D112,"x",IF(AND(((O$4-$D112)/VLOOKUP($C112,Opérations[],7,0))=INT(((O$4-$D112)/VLOOKUP($C112,Opérations[],7,0))),$C112&lt;&gt;""),"S",""))),"")</f>
        <v/>
      </c>
      <c r="P112" s="68" t="str">
        <f ca="1">IFERROR(IF(AND(OR(WEEKDAY(O$4,2)&gt;5,O$4=Congés),OR(O112="x",O112="S")),O112,IF(P$4=$D112,"x",IF(AND(((P$4-$D112)/VLOOKUP($C112,Opérations[],7,0))=INT(((P$4-$D112)/VLOOKUP($C112,Opérations[],7,0))),$C112&lt;&gt;""),"S",""))),"")</f>
        <v/>
      </c>
      <c r="Q112" s="68" t="str">
        <f ca="1">IFERROR(IF(AND(OR(WEEKDAY(P$4,2)&gt;5,P$4=Congés),OR(P112="x",P112="S")),P112,IF(Q$4=$D112,"x",IF(AND(((Q$4-$D112)/VLOOKUP($C112,Opérations[],7,0))=INT(((Q$4-$D112)/VLOOKUP($C112,Opérations[],7,0))),$C112&lt;&gt;""),"S",""))),"")</f>
        <v/>
      </c>
      <c r="R112" s="68" t="str">
        <f ca="1">IFERROR(IF(AND(OR(WEEKDAY(Q$4,2)&gt;5,Q$4=Congés),OR(Q112="x",Q112="S")),Q112,IF(R$4=$D112,"x",IF(AND(((R$4-$D112)/VLOOKUP($C112,Opérations[],7,0))=INT(((R$4-$D112)/VLOOKUP($C112,Opérations[],7,0))),$C112&lt;&gt;""),"S",""))),"")</f>
        <v/>
      </c>
      <c r="S112" s="68" t="str">
        <f ca="1">IFERROR(IF(AND(OR(WEEKDAY(R$4,2)&gt;5,R$4=Congés),OR(R112="x",R112="S")),R112,IF(S$4=$D112,"x",IF(AND(((S$4-$D112)/VLOOKUP($C112,Opérations[],7,0))=INT(((S$4-$D112)/VLOOKUP($C112,Opérations[],7,0))),$C112&lt;&gt;""),"S",""))),"")</f>
        <v/>
      </c>
      <c r="T112" s="68" t="str">
        <f ca="1">IFERROR(IF(AND(OR(WEEKDAY(S$4,2)&gt;5,S$4=Congés),OR(S112="x",S112="S")),S112,IF(T$4=$D112,"x",IF(AND(((T$4-$D112)/VLOOKUP($C112,Opérations[],7,0))=INT(((T$4-$D112)/VLOOKUP($C112,Opérations[],7,0))),$C112&lt;&gt;""),"S",""))),"")</f>
        <v/>
      </c>
      <c r="U112" s="68" t="str">
        <f ca="1">IFERROR(IF(AND(OR(WEEKDAY(T$4,2)&gt;5,T$4=Congés),OR(T112="x",T112="S")),T112,IF(U$4=$D112,"x",IF(AND(((U$4-$D112)/VLOOKUP($C112,Opérations[],7,0))=INT(((U$4-$D112)/VLOOKUP($C112,Opérations[],7,0))),$C112&lt;&gt;""),"S",""))),"")</f>
        <v/>
      </c>
      <c r="V112" s="68" t="str">
        <f ca="1">IFERROR(IF(AND(OR(WEEKDAY(U$4,2)&gt;5,U$4=Congés),OR(U112="x",U112="S")),U112,IF(V$4=$D112,"x",IF(AND(((V$4-$D112)/VLOOKUP($C112,Opérations[],7,0))=INT(((V$4-$D112)/VLOOKUP($C112,Opérations[],7,0))),$C112&lt;&gt;""),"S",""))),"")</f>
        <v/>
      </c>
      <c r="W112" s="68" t="str">
        <f ca="1">IFERROR(IF(AND(OR(WEEKDAY(V$4,2)&gt;5,V$4=Congés),OR(V112="x",V112="S")),V112,IF(W$4=$D112,"x",IF(AND(((W$4-$D112)/VLOOKUP($C112,Opérations[],7,0))=INT(((W$4-$D112)/VLOOKUP($C112,Opérations[],7,0))),$C112&lt;&gt;""),"S",""))),"")</f>
        <v/>
      </c>
      <c r="X112" s="68" t="str">
        <f ca="1">IFERROR(IF(AND(OR(WEEKDAY(W$4,2)&gt;5,W$4=Congés),OR(W112="x",W112="S")),W112,IF(X$4=$D112,"x",IF(AND(((X$4-$D112)/VLOOKUP($C112,Opérations[],7,0))=INT(((X$4-$D112)/VLOOKUP($C112,Opérations[],7,0))),$C112&lt;&gt;""),"S",""))),"")</f>
        <v/>
      </c>
      <c r="Y112" s="68" t="str">
        <f ca="1">IFERROR(IF(AND(OR(WEEKDAY(X$4,2)&gt;5,X$4=Congés),OR(X112="x",X112="S")),X112,IF(Y$4=$D112,"x",IF(AND(((Y$4-$D112)/VLOOKUP($C112,Opérations[],7,0))=INT(((Y$4-$D112)/VLOOKUP($C112,Opérations[],7,0))),$C112&lt;&gt;""),"S",""))),"")</f>
        <v/>
      </c>
      <c r="Z112" s="68" t="str">
        <f ca="1">IFERROR(IF(AND(OR(WEEKDAY(Y$4,2)&gt;5,Y$4=Congés),OR(Y112="x",Y112="S")),Y112,IF(Z$4=$D112,"x",IF(AND(((Z$4-$D112)/VLOOKUP($C112,Opérations[],7,0))=INT(((Z$4-$D112)/VLOOKUP($C112,Opérations[],7,0))),$C112&lt;&gt;""),"S",""))),"")</f>
        <v/>
      </c>
      <c r="AA112" s="68" t="str">
        <f ca="1">IFERROR(IF(AND(OR(WEEKDAY(Z$4,2)&gt;5,Z$4=Congés),OR(Z112="x",Z112="S")),Z112,IF(AA$4=$D112,"x",IF(AND(((AA$4-$D112)/VLOOKUP($C112,Opérations[],7,0))=INT(((AA$4-$D112)/VLOOKUP($C112,Opérations[],7,0))),$C112&lt;&gt;""),"S",""))),"")</f>
        <v/>
      </c>
      <c r="AB112" s="68" t="str">
        <f ca="1">IFERROR(IF(AND(OR(WEEKDAY(AA$4,2)&gt;5,AA$4=Congés),OR(AA112="x",AA112="S")),AA112,IF(AB$4=$D112,"x",IF(AND(((AB$4-$D112)/VLOOKUP($C112,Opérations[],7,0))=INT(((AB$4-$D112)/VLOOKUP($C112,Opérations[],7,0))),$C112&lt;&gt;""),"S",""))),"")</f>
        <v/>
      </c>
      <c r="AC112" s="68" t="str">
        <f ca="1">IFERROR(IF(AND(OR(WEEKDAY(AB$4,2)&gt;5,AB$4=Congés),OR(AB112="x",AB112="S")),AB112,IF(AC$4=$D112,"x",IF(AND(((AC$4-$D112)/VLOOKUP($C112,Opérations[],7,0))=INT(((AC$4-$D112)/VLOOKUP($C112,Opérations[],7,0))),$C112&lt;&gt;""),"S",""))),"")</f>
        <v/>
      </c>
      <c r="AD112" s="68" t="str">
        <f ca="1">IFERROR(IF(AND(OR(WEEKDAY(AC$4,2)&gt;5,AC$4=Congés),OR(AC112="x",AC112="S")),AC112,IF(AD$4=$D112,"x",IF(AND(((AD$4-$D112)/VLOOKUP($C112,Opérations[],7,0))=INT(((AD$4-$D112)/VLOOKUP($C112,Opérations[],7,0))),$C112&lt;&gt;""),"S",""))),"")</f>
        <v/>
      </c>
      <c r="AE112" s="68" t="str">
        <f ca="1">IFERROR(IF(AND(OR(WEEKDAY(AD$4,2)&gt;5,AD$4=Congés),OR(AD112="x",AD112="S")),AD112,IF(AE$4=$D112,"x",IF(AND(((AE$4-$D112)/VLOOKUP($C112,Opérations[],7,0))=INT(((AE$4-$D112)/VLOOKUP($C112,Opérations[],7,0))),$C112&lt;&gt;""),"S",""))),"")</f>
        <v/>
      </c>
      <c r="AF112" s="68" t="str">
        <f ca="1">IFERROR(IF(AND(OR(WEEKDAY(AE$4,2)&gt;5,AE$4=Congés),OR(AE112="x",AE112="S")),AE112,IF(AF$4=$D112,"x",IF(AND(((AF$4-$D112)/VLOOKUP($C112,Opérations[],7,0))=INT(((AF$4-$D112)/VLOOKUP($C112,Opérations[],7,0))),$C112&lt;&gt;""),"S",""))),"")</f>
        <v/>
      </c>
      <c r="AG112" s="68" t="str">
        <f ca="1">IFERROR(IF(AND(OR(WEEKDAY(AF$4,2)&gt;5,AF$4=Congés),OR(AF112="x",AF112="S")),AF112,IF(AG$4=$D112,"x",IF(AND(((AG$4-$D112)/VLOOKUP($C112,Opérations[],7,0))=INT(((AG$4-$D112)/VLOOKUP($C112,Opérations[],7,0))),$C112&lt;&gt;""),"S",""))),"")</f>
        <v/>
      </c>
      <c r="AH112" s="68" t="str">
        <f ca="1">IFERROR(IF(AND(OR(WEEKDAY(AG$4,2)&gt;5,AG$4=Congés),OR(AG112="x",AG112="S")),AG112,IF(AH$4=$D112,"x",IF(AND(((AH$4-$D112)/VLOOKUP($C112,Opérations[],7,0))=INT(((AH$4-$D112)/VLOOKUP($C112,Opérations[],7,0))),$C112&lt;&gt;""),"S",""))),"")</f>
        <v/>
      </c>
      <c r="AI112" s="68" t="str">
        <f ca="1">IFERROR(IF(AND(OR(WEEKDAY(AH$4,2)&gt;5,AH$4=Congés),OR(AH112="x",AH112="S")),AH112,IF(AI$4=$D112,"x",IF(AND(((AI$4-$D112)/VLOOKUP($C112,Opérations[],7,0))=INT(((AI$4-$D112)/VLOOKUP($C112,Opérations[],7,0))),$C112&lt;&gt;""),"S",""))),"")</f>
        <v/>
      </c>
      <c r="AJ112" s="68" t="str">
        <f ca="1">IFERROR(IF(AND(OR(WEEKDAY(AI$4,2)&gt;5,AI$4=Congés),OR(AI112="x",AI112="S")),AI112,IF(AJ$4=$D112,"x",IF(AND(((AJ$4-$D112)/VLOOKUP($C112,Opérations[],7,0))=INT(((AJ$4-$D112)/VLOOKUP($C112,Opérations[],7,0))),$C112&lt;&gt;""),"S",""))),"")</f>
        <v/>
      </c>
      <c r="AK112" s="68" t="str">
        <f ca="1">IFERROR(IF(AND(OR(WEEKDAY(AJ$4,2)&gt;5,AJ$4=Congés),OR(AJ112="x",AJ112="S")),AJ112,IF(AK$4=$D112,"x",IF(AND(((AK$4-$D112)/VLOOKUP($C112,Opérations[],7,0))=INT(((AK$4-$D112)/VLOOKUP($C112,Opérations[],7,0))),$C112&lt;&gt;""),"S",""))),"")</f>
        <v/>
      </c>
      <c r="AL112" s="68" t="str">
        <f ca="1">IFERROR(IF(AND(OR(WEEKDAY(AK$4,2)&gt;5,AK$4=Congés),OR(AK112="x",AK112="S")),AK112,IF(AL$4=$D112,"x",IF(AND(((AL$4-$D112)/VLOOKUP($C112,Opérations[],7,0))=INT(((AL$4-$D112)/VLOOKUP($C112,Opérations[],7,0))),$C112&lt;&gt;""),"S",""))),"")</f>
        <v/>
      </c>
      <c r="AM112" s="68" t="str">
        <f ca="1">IFERROR(IF(AND(OR(WEEKDAY(AL$4,2)&gt;5,AL$4=Congés),OR(AL112="x",AL112="S")),AL112,IF(AM$4=$D112,"x",IF(AND(((AM$4-$D112)/VLOOKUP($C112,Opérations[],7,0))=INT(((AM$4-$D112)/VLOOKUP($C112,Opérations[],7,0))),$C112&lt;&gt;""),"S",""))),"")</f>
        <v/>
      </c>
      <c r="AN112" s="68" t="str">
        <f ca="1">IFERROR(IF(AND(OR(WEEKDAY(AM$4,2)&gt;5,AM$4=Congés),OR(AM112="x",AM112="S")),AM112,IF(AN$4=$D112,"x",IF(AND(((AN$4-$D112)/VLOOKUP($C112,Opérations[],7,0))=INT(((AN$4-$D112)/VLOOKUP($C112,Opérations[],7,0))),$C112&lt;&gt;""),"S",""))),"")</f>
        <v/>
      </c>
      <c r="AO112" s="68" t="str">
        <f ca="1">IFERROR(IF(AND(OR(WEEKDAY(AN$4,2)&gt;5,AN$4=Congés),OR(AN112="x",AN112="S")),AN112,IF(AO$4=$D112,"x",IF(AND(((AO$4-$D112)/VLOOKUP($C112,Opérations[],7,0))=INT(((AO$4-$D112)/VLOOKUP($C112,Opérations[],7,0))),$C112&lt;&gt;""),"S",""))),"")</f>
        <v/>
      </c>
      <c r="AP112" s="68" t="str">
        <f ca="1">IFERROR(IF(AND(OR(WEEKDAY(AO$4,2)&gt;5,AO$4=Congés),OR(AO112="x",AO112="S")),AO112,IF(AP$4=$D112,"x",IF(AND(((AP$4-$D112)/VLOOKUP($C112,Opérations[],7,0))=INT(((AP$4-$D112)/VLOOKUP($C112,Opérations[],7,0))),$C112&lt;&gt;""),"S",""))),"")</f>
        <v/>
      </c>
      <c r="AQ112" s="68" t="str">
        <f ca="1">IFERROR(IF(AND(OR(WEEKDAY(AP$4,2)&gt;5,AP$4=Congés),OR(AP112="x",AP112="S")),AP112,IF(AQ$4=$D112,"x",IF(AND(((AQ$4-$D112)/VLOOKUP($C112,Opérations[],7,0))=INT(((AQ$4-$D112)/VLOOKUP($C112,Opérations[],7,0))),$C112&lt;&gt;""),"S",""))),"")</f>
        <v/>
      </c>
      <c r="AR112" s="68" t="str">
        <f ca="1">IFERROR(IF(AND(OR(WEEKDAY(AQ$4,2)&gt;5,AQ$4=Congés),OR(AQ112="x",AQ112="S")),AQ112,IF(AR$4=$D112,"x",IF(AND(((AR$4-$D112)/VLOOKUP($C112,Opérations[],7,0))=INT(((AR$4-$D112)/VLOOKUP($C112,Opérations[],7,0))),$C112&lt;&gt;""),"S",""))),"")</f>
        <v/>
      </c>
      <c r="AS112" s="68" t="str">
        <f ca="1">IFERROR(IF(AND(OR(WEEKDAY(AR$4,2)&gt;5,AR$4=Congés),OR(AR112="x",AR112="S")),AR112,IF(AS$4=$D112,"x",IF(AND(((AS$4-$D112)/VLOOKUP($C112,Opérations[],7,0))=INT(((AS$4-$D112)/VLOOKUP($C112,Opérations[],7,0))),$C112&lt;&gt;""),"S",""))),"")</f>
        <v/>
      </c>
      <c r="AT112" s="68" t="str">
        <f ca="1">IFERROR(IF(AND(OR(WEEKDAY(AS$4,2)&gt;5,AS$4=Congés),OR(AS112="x",AS112="S")),AS112,IF(AT$4=$D112,"x",IF(AND(((AT$4-$D112)/VLOOKUP($C112,Opérations[],7,0))=INT(((AT$4-$D112)/VLOOKUP($C112,Opérations[],7,0))),$C112&lt;&gt;""),"S",""))),"")</f>
        <v/>
      </c>
      <c r="AU112" s="68" t="str">
        <f ca="1">IFERROR(IF(AND(OR(WEEKDAY(AT$4,2)&gt;5,AT$4=Congés),OR(AT112="x",AT112="S")),AT112,IF(AU$4=$D112,"x",IF(AND(((AU$4-$D112)/VLOOKUP($C112,Opérations[],7,0))=INT(((AU$4-$D112)/VLOOKUP($C112,Opérations[],7,0))),$C112&lt;&gt;""),"S",""))),"")</f>
        <v/>
      </c>
      <c r="AV112" s="68" t="str">
        <f ca="1">IFERROR(IF(AND(OR(WEEKDAY(AU$4,2)&gt;5,AU$4=Congés),OR(AU112="x",AU112="S")),AU112,IF(AV$4=$D112,"x",IF(AND(((AV$4-$D112)/VLOOKUP($C112,Opérations[],7,0))=INT(((AV$4-$D112)/VLOOKUP($C112,Opérations[],7,0))),$C112&lt;&gt;""),"S",""))),"")</f>
        <v/>
      </c>
      <c r="AW112" s="68" t="str">
        <f ca="1">IFERROR(IF(AND(OR(WEEKDAY(AV$4,2)&gt;5,AV$4=Congés),OR(AV112="x",AV112="S")),AV112,IF(AW$4=$D112,"x",IF(AND(((AW$4-$D112)/VLOOKUP($C112,Opérations[],7,0))=INT(((AW$4-$D112)/VLOOKUP($C112,Opérations[],7,0))),$C112&lt;&gt;""),"S",""))),"")</f>
        <v/>
      </c>
      <c r="AX112" s="68" t="str">
        <f ca="1">IFERROR(IF(AND(OR(WEEKDAY(AW$4,2)&gt;5,AW$4=Congés),OR(AW112="x",AW112="S")),AW112,IF(AX$4=$D112,"x",IF(AND(((AX$4-$D112)/VLOOKUP($C112,Opérations[],7,0))=INT(((AX$4-$D112)/VLOOKUP($C112,Opérations[],7,0))),$C112&lt;&gt;""),"S",""))),"")</f>
        <v/>
      </c>
      <c r="AY112" s="68" t="str">
        <f ca="1">IFERROR(IF(AND(OR(WEEKDAY(AX$4,2)&gt;5,AX$4=Congés),OR(AX112="x",AX112="S")),AX112,IF(AY$4=$D112,"x",IF(AND(((AY$4-$D112)/VLOOKUP($C112,Opérations[],7,0))=INT(((AY$4-$D112)/VLOOKUP($C112,Opérations[],7,0))),$C112&lt;&gt;""),"S",""))),"")</f>
        <v/>
      </c>
      <c r="AZ112" s="68" t="str">
        <f ca="1">IFERROR(IF(AND(OR(WEEKDAY(AY$4,2)&gt;5,AY$4=Congés),OR(AY112="x",AY112="S")),AY112,IF(AZ$4=$D112,"x",IF(AND(((AZ$4-$D112)/VLOOKUP($C112,Opérations[],7,0))=INT(((AZ$4-$D112)/VLOOKUP($C112,Opérations[],7,0))),$C112&lt;&gt;""),"S",""))),"")</f>
        <v/>
      </c>
      <c r="BA112" s="68" t="str">
        <f ca="1">IFERROR(IF(AND(OR(WEEKDAY(AZ$4,2)&gt;5,AZ$4=Congés),OR(AZ112="x",AZ112="S")),AZ112,IF(BA$4=$D112,"x",IF(AND(((BA$4-$D112)/VLOOKUP($C112,Opérations[],7,0))=INT(((BA$4-$D112)/VLOOKUP($C112,Opérations[],7,0))),$C112&lt;&gt;""),"S",""))),"")</f>
        <v/>
      </c>
      <c r="BB112" s="68" t="str">
        <f ca="1">IFERROR(IF(AND(OR(WEEKDAY(BA$4,2)&gt;5,BA$4=Congés),OR(BA112="x",BA112="S")),BA112,IF(BB$4=$D112,"x",IF(AND(((BB$4-$D112)/VLOOKUP($C112,Opérations[],7,0))=INT(((BB$4-$D112)/VLOOKUP($C112,Opérations[],7,0))),$C112&lt;&gt;""),"S",""))),"")</f>
        <v/>
      </c>
      <c r="BC112" s="68" t="str">
        <f ca="1">IFERROR(IF(AND(OR(WEEKDAY(BB$4,2)&gt;5,BB$4=Congés),OR(BB112="x",BB112="S")),BB112,IF(BC$4=$D112,"x",IF(AND(((BC$4-$D112)/VLOOKUP($C112,Opérations[],7,0))=INT(((BC$4-$D112)/VLOOKUP($C112,Opérations[],7,0))),$C112&lt;&gt;""),"S",""))),"")</f>
        <v/>
      </c>
      <c r="BD112" s="68" t="str">
        <f ca="1">IFERROR(IF(AND(OR(WEEKDAY(BC$4,2)&gt;5,BC$4=Congés),OR(BC112="x",BC112="S")),BC112,IF(BD$4=$D112,"x",IF(AND(((BD$4-$D112)/VLOOKUP($C112,Opérations[],7,0))=INT(((BD$4-$D112)/VLOOKUP($C112,Opérations[],7,0))),$C112&lt;&gt;""),"S",""))),"")</f>
        <v/>
      </c>
    </row>
    <row r="113" spans="3:56" x14ac:dyDescent="0.25">
      <c r="C113" s="58" t="s">
        <v>81</v>
      </c>
      <c r="D113" s="33">
        <f>IF(ISBLANK(C113),"",VLOOKUP(C113,Opérations[],2,0))</f>
        <v>0</v>
      </c>
      <c r="F113" s="33"/>
      <c r="G113" s="68" t="str">
        <f ca="1">IFERROR(IF(AND(OR(WEEKDAY(F$4,2)&gt;5,F$4=Congés),OR(F113="x",F113="S")),F113,IF(G$4=$D113,"x",IF(AND(((G$4-$D113)/VLOOKUP($C113,Opérations[],7,0))=INT(((G$4-$D113)/VLOOKUP($C113,Opérations[],7,0))),$C113&lt;&gt;""),"S",""))),"")</f>
        <v/>
      </c>
      <c r="H113" s="68" t="str">
        <f ca="1">IFERROR(IF(AND(OR(WEEKDAY(G$4,2)&gt;5,G$4=Congés),OR(G113="x",G113="S")),G113,IF(H$4=$D113,"x",IF(AND(((H$4-$D113)/VLOOKUP($C113,Opérations[],7,0))=INT(((H$4-$D113)/VLOOKUP($C113,Opérations[],7,0))),$C113&lt;&gt;""),"S",""))),"")</f>
        <v/>
      </c>
      <c r="I113" s="68" t="str">
        <f ca="1">IFERROR(IF(AND(OR(WEEKDAY(H$4,2)&gt;5,H$4=Congés),OR(H113="x",H113="S")),H113,IF(I$4=$D113,"x",IF(AND(((I$4-$D113)/VLOOKUP($C113,Opérations[],7,0))=INT(((I$4-$D113)/VLOOKUP($C113,Opérations[],7,0))),$C113&lt;&gt;""),"S",""))),"")</f>
        <v/>
      </c>
      <c r="J113" s="68" t="str">
        <f ca="1">IFERROR(IF(AND(OR(WEEKDAY(I$4,2)&gt;5,I$4=Congés),OR(I113="x",I113="S")),I113,IF(J$4=$D113,"x",IF(AND(((J$4-$D113)/VLOOKUP($C113,Opérations[],7,0))=INT(((J$4-$D113)/VLOOKUP($C113,Opérations[],7,0))),$C113&lt;&gt;""),"S",""))),"")</f>
        <v/>
      </c>
      <c r="K113" s="68" t="str">
        <f ca="1">IFERROR(IF(AND(OR(WEEKDAY(J$4,2)&gt;5,J$4=Congés),OR(J113="x",J113="S")),J113,IF(K$4=$D113,"x",IF(AND(((K$4-$D113)/VLOOKUP($C113,Opérations[],7,0))=INT(((K$4-$D113)/VLOOKUP($C113,Opérations[],7,0))),$C113&lt;&gt;""),"S",""))),"")</f>
        <v/>
      </c>
      <c r="L113" s="68" t="str">
        <f ca="1">IFERROR(IF(AND(OR(WEEKDAY(K$4,2)&gt;5,K$4=Congés),OR(K113="x",K113="S")),K113,IF(L$4=$D113,"x",IF(AND(((L$4-$D113)/VLOOKUP($C113,Opérations[],7,0))=INT(((L$4-$D113)/VLOOKUP($C113,Opérations[],7,0))),$C113&lt;&gt;""),"S",""))),"")</f>
        <v/>
      </c>
      <c r="M113" s="68" t="str">
        <f ca="1">IFERROR(IF(AND(OR(WEEKDAY(L$4,2)&gt;5,L$4=Congés),OR(L113="x",L113="S")),L113,IF(M$4=$D113,"x",IF(AND(((M$4-$D113)/VLOOKUP($C113,Opérations[],7,0))=INT(((M$4-$D113)/VLOOKUP($C113,Opérations[],7,0))),$C113&lt;&gt;""),"S",""))),"")</f>
        <v/>
      </c>
      <c r="N113" s="68" t="str">
        <f ca="1">IFERROR(IF(AND(OR(WEEKDAY(M$4,2)&gt;5,M$4=Congés),OR(M113="x",M113="S")),M113,IF(N$4=$D113,"x",IF(AND(((N$4-$D113)/VLOOKUP($C113,Opérations[],7,0))=INT(((N$4-$D113)/VLOOKUP($C113,Opérations[],7,0))),$C113&lt;&gt;""),"S",""))),"")</f>
        <v/>
      </c>
      <c r="O113" s="68" t="str">
        <f ca="1">IFERROR(IF(AND(OR(WEEKDAY(N$4,2)&gt;5,N$4=Congés),OR(N113="x",N113="S")),N113,IF(O$4=$D113,"x",IF(AND(((O$4-$D113)/VLOOKUP($C113,Opérations[],7,0))=INT(((O$4-$D113)/VLOOKUP($C113,Opérations[],7,0))),$C113&lt;&gt;""),"S",""))),"")</f>
        <v/>
      </c>
      <c r="P113" s="68" t="str">
        <f ca="1">IFERROR(IF(AND(OR(WEEKDAY(O$4,2)&gt;5,O$4=Congés),OR(O113="x",O113="S")),O113,IF(P$4=$D113,"x",IF(AND(((P$4-$D113)/VLOOKUP($C113,Opérations[],7,0))=INT(((P$4-$D113)/VLOOKUP($C113,Opérations[],7,0))),$C113&lt;&gt;""),"S",""))),"")</f>
        <v/>
      </c>
      <c r="Q113" s="68" t="str">
        <f ca="1">IFERROR(IF(AND(OR(WEEKDAY(P$4,2)&gt;5,P$4=Congés),OR(P113="x",P113="S")),P113,IF(Q$4=$D113,"x",IF(AND(((Q$4-$D113)/VLOOKUP($C113,Opérations[],7,0))=INT(((Q$4-$D113)/VLOOKUP($C113,Opérations[],7,0))),$C113&lt;&gt;""),"S",""))),"")</f>
        <v/>
      </c>
      <c r="R113" s="68" t="str">
        <f ca="1">IFERROR(IF(AND(OR(WEEKDAY(Q$4,2)&gt;5,Q$4=Congés),OR(Q113="x",Q113="S")),Q113,IF(R$4=$D113,"x",IF(AND(((R$4-$D113)/VLOOKUP($C113,Opérations[],7,0))=INT(((R$4-$D113)/VLOOKUP($C113,Opérations[],7,0))),$C113&lt;&gt;""),"S",""))),"")</f>
        <v/>
      </c>
      <c r="S113" s="68" t="str">
        <f ca="1">IFERROR(IF(AND(OR(WEEKDAY(R$4,2)&gt;5,R$4=Congés),OR(R113="x",R113="S")),R113,IF(S$4=$D113,"x",IF(AND(((S$4-$D113)/VLOOKUP($C113,Opérations[],7,0))=INT(((S$4-$D113)/VLOOKUP($C113,Opérations[],7,0))),$C113&lt;&gt;""),"S",""))),"")</f>
        <v/>
      </c>
      <c r="T113" s="68" t="str">
        <f ca="1">IFERROR(IF(AND(OR(WEEKDAY(S$4,2)&gt;5,S$4=Congés),OR(S113="x",S113="S")),S113,IF(T$4=$D113,"x",IF(AND(((T$4-$D113)/VLOOKUP($C113,Opérations[],7,0))=INT(((T$4-$D113)/VLOOKUP($C113,Opérations[],7,0))),$C113&lt;&gt;""),"S",""))),"")</f>
        <v/>
      </c>
      <c r="U113" s="68" t="str">
        <f ca="1">IFERROR(IF(AND(OR(WEEKDAY(T$4,2)&gt;5,T$4=Congés),OR(T113="x",T113="S")),T113,IF(U$4=$D113,"x",IF(AND(((U$4-$D113)/VLOOKUP($C113,Opérations[],7,0))=INT(((U$4-$D113)/VLOOKUP($C113,Opérations[],7,0))),$C113&lt;&gt;""),"S",""))),"")</f>
        <v/>
      </c>
      <c r="V113" s="68" t="str">
        <f ca="1">IFERROR(IF(AND(OR(WEEKDAY(U$4,2)&gt;5,U$4=Congés),OR(U113="x",U113="S")),U113,IF(V$4=$D113,"x",IF(AND(((V$4-$D113)/VLOOKUP($C113,Opérations[],7,0))=INT(((V$4-$D113)/VLOOKUP($C113,Opérations[],7,0))),$C113&lt;&gt;""),"S",""))),"")</f>
        <v/>
      </c>
      <c r="W113" s="68" t="str">
        <f ca="1">IFERROR(IF(AND(OR(WEEKDAY(V$4,2)&gt;5,V$4=Congés),OR(V113="x",V113="S")),V113,IF(W$4=$D113,"x",IF(AND(((W$4-$D113)/VLOOKUP($C113,Opérations[],7,0))=INT(((W$4-$D113)/VLOOKUP($C113,Opérations[],7,0))),$C113&lt;&gt;""),"S",""))),"")</f>
        <v/>
      </c>
      <c r="X113" s="68" t="str">
        <f ca="1">IFERROR(IF(AND(OR(WEEKDAY(W$4,2)&gt;5,W$4=Congés),OR(W113="x",W113="S")),W113,IF(X$4=$D113,"x",IF(AND(((X$4-$D113)/VLOOKUP($C113,Opérations[],7,0))=INT(((X$4-$D113)/VLOOKUP($C113,Opérations[],7,0))),$C113&lt;&gt;""),"S",""))),"")</f>
        <v/>
      </c>
      <c r="Y113" s="68" t="str">
        <f ca="1">IFERROR(IF(AND(OR(WEEKDAY(X$4,2)&gt;5,X$4=Congés),OR(X113="x",X113="S")),X113,IF(Y$4=$D113,"x",IF(AND(((Y$4-$D113)/VLOOKUP($C113,Opérations[],7,0))=INT(((Y$4-$D113)/VLOOKUP($C113,Opérations[],7,0))),$C113&lt;&gt;""),"S",""))),"")</f>
        <v/>
      </c>
      <c r="Z113" s="68" t="str">
        <f ca="1">IFERROR(IF(AND(OR(WEEKDAY(Y$4,2)&gt;5,Y$4=Congés),OR(Y113="x",Y113="S")),Y113,IF(Z$4=$D113,"x",IF(AND(((Z$4-$D113)/VLOOKUP($C113,Opérations[],7,0))=INT(((Z$4-$D113)/VLOOKUP($C113,Opérations[],7,0))),$C113&lt;&gt;""),"S",""))),"")</f>
        <v/>
      </c>
      <c r="AA113" s="68" t="str">
        <f ca="1">IFERROR(IF(AND(OR(WEEKDAY(Z$4,2)&gt;5,Z$4=Congés),OR(Z113="x",Z113="S")),Z113,IF(AA$4=$D113,"x",IF(AND(((AA$4-$D113)/VLOOKUP($C113,Opérations[],7,0))=INT(((AA$4-$D113)/VLOOKUP($C113,Opérations[],7,0))),$C113&lt;&gt;""),"S",""))),"")</f>
        <v/>
      </c>
      <c r="AB113" s="68" t="str">
        <f ca="1">IFERROR(IF(AND(OR(WEEKDAY(AA$4,2)&gt;5,AA$4=Congés),OR(AA113="x",AA113="S")),AA113,IF(AB$4=$D113,"x",IF(AND(((AB$4-$D113)/VLOOKUP($C113,Opérations[],7,0))=INT(((AB$4-$D113)/VLOOKUP($C113,Opérations[],7,0))),$C113&lt;&gt;""),"S",""))),"")</f>
        <v/>
      </c>
      <c r="AC113" s="68" t="str">
        <f ca="1">IFERROR(IF(AND(OR(WEEKDAY(AB$4,2)&gt;5,AB$4=Congés),OR(AB113="x",AB113="S")),AB113,IF(AC$4=$D113,"x",IF(AND(((AC$4-$D113)/VLOOKUP($C113,Opérations[],7,0))=INT(((AC$4-$D113)/VLOOKUP($C113,Opérations[],7,0))),$C113&lt;&gt;""),"S",""))),"")</f>
        <v/>
      </c>
      <c r="AD113" s="68" t="str">
        <f ca="1">IFERROR(IF(AND(OR(WEEKDAY(AC$4,2)&gt;5,AC$4=Congés),OR(AC113="x",AC113="S")),AC113,IF(AD$4=$D113,"x",IF(AND(((AD$4-$D113)/VLOOKUP($C113,Opérations[],7,0))=INT(((AD$4-$D113)/VLOOKUP($C113,Opérations[],7,0))),$C113&lt;&gt;""),"S",""))),"")</f>
        <v/>
      </c>
      <c r="AE113" s="68" t="str">
        <f ca="1">IFERROR(IF(AND(OR(WEEKDAY(AD$4,2)&gt;5,AD$4=Congés),OR(AD113="x",AD113="S")),AD113,IF(AE$4=$D113,"x",IF(AND(((AE$4-$D113)/VLOOKUP($C113,Opérations[],7,0))=INT(((AE$4-$D113)/VLOOKUP($C113,Opérations[],7,0))),$C113&lt;&gt;""),"S",""))),"")</f>
        <v/>
      </c>
      <c r="AF113" s="68" t="str">
        <f ca="1">IFERROR(IF(AND(OR(WEEKDAY(AE$4,2)&gt;5,AE$4=Congés),OR(AE113="x",AE113="S")),AE113,IF(AF$4=$D113,"x",IF(AND(((AF$4-$D113)/VLOOKUP($C113,Opérations[],7,0))=INT(((AF$4-$D113)/VLOOKUP($C113,Opérations[],7,0))),$C113&lt;&gt;""),"S",""))),"")</f>
        <v/>
      </c>
      <c r="AG113" s="68" t="str">
        <f ca="1">IFERROR(IF(AND(OR(WEEKDAY(AF$4,2)&gt;5,AF$4=Congés),OR(AF113="x",AF113="S")),AF113,IF(AG$4=$D113,"x",IF(AND(((AG$4-$D113)/VLOOKUP($C113,Opérations[],7,0))=INT(((AG$4-$D113)/VLOOKUP($C113,Opérations[],7,0))),$C113&lt;&gt;""),"S",""))),"")</f>
        <v/>
      </c>
      <c r="AH113" s="68" t="str">
        <f ca="1">IFERROR(IF(AND(OR(WEEKDAY(AG$4,2)&gt;5,AG$4=Congés),OR(AG113="x",AG113="S")),AG113,IF(AH$4=$D113,"x",IF(AND(((AH$4-$D113)/VLOOKUP($C113,Opérations[],7,0))=INT(((AH$4-$D113)/VLOOKUP($C113,Opérations[],7,0))),$C113&lt;&gt;""),"S",""))),"")</f>
        <v/>
      </c>
      <c r="AI113" s="68" t="str">
        <f ca="1">IFERROR(IF(AND(OR(WEEKDAY(AH$4,2)&gt;5,AH$4=Congés),OR(AH113="x",AH113="S")),AH113,IF(AI$4=$D113,"x",IF(AND(((AI$4-$D113)/VLOOKUP($C113,Opérations[],7,0))=INT(((AI$4-$D113)/VLOOKUP($C113,Opérations[],7,0))),$C113&lt;&gt;""),"S",""))),"")</f>
        <v/>
      </c>
      <c r="AJ113" s="68" t="str">
        <f ca="1">IFERROR(IF(AND(OR(WEEKDAY(AI$4,2)&gt;5,AI$4=Congés),OR(AI113="x",AI113="S")),AI113,IF(AJ$4=$D113,"x",IF(AND(((AJ$4-$D113)/VLOOKUP($C113,Opérations[],7,0))=INT(((AJ$4-$D113)/VLOOKUP($C113,Opérations[],7,0))),$C113&lt;&gt;""),"S",""))),"")</f>
        <v/>
      </c>
      <c r="AK113" s="68" t="str">
        <f ca="1">IFERROR(IF(AND(OR(WEEKDAY(AJ$4,2)&gt;5,AJ$4=Congés),OR(AJ113="x",AJ113="S")),AJ113,IF(AK$4=$D113,"x",IF(AND(((AK$4-$D113)/VLOOKUP($C113,Opérations[],7,0))=INT(((AK$4-$D113)/VLOOKUP($C113,Opérations[],7,0))),$C113&lt;&gt;""),"S",""))),"")</f>
        <v/>
      </c>
      <c r="AL113" s="68" t="str">
        <f ca="1">IFERROR(IF(AND(OR(WEEKDAY(AK$4,2)&gt;5,AK$4=Congés),OR(AK113="x",AK113="S")),AK113,IF(AL$4=$D113,"x",IF(AND(((AL$4-$D113)/VLOOKUP($C113,Opérations[],7,0))=INT(((AL$4-$D113)/VLOOKUP($C113,Opérations[],7,0))),$C113&lt;&gt;""),"S",""))),"")</f>
        <v/>
      </c>
      <c r="AM113" s="68" t="str">
        <f ca="1">IFERROR(IF(AND(OR(WEEKDAY(AL$4,2)&gt;5,AL$4=Congés),OR(AL113="x",AL113="S")),AL113,IF(AM$4=$D113,"x",IF(AND(((AM$4-$D113)/VLOOKUP($C113,Opérations[],7,0))=INT(((AM$4-$D113)/VLOOKUP($C113,Opérations[],7,0))),$C113&lt;&gt;""),"S",""))),"")</f>
        <v/>
      </c>
      <c r="AN113" s="68" t="str">
        <f ca="1">IFERROR(IF(AND(OR(WEEKDAY(AM$4,2)&gt;5,AM$4=Congés),OR(AM113="x",AM113="S")),AM113,IF(AN$4=$D113,"x",IF(AND(((AN$4-$D113)/VLOOKUP($C113,Opérations[],7,0))=INT(((AN$4-$D113)/VLOOKUP($C113,Opérations[],7,0))),$C113&lt;&gt;""),"S",""))),"")</f>
        <v/>
      </c>
      <c r="AO113" s="68" t="str">
        <f ca="1">IFERROR(IF(AND(OR(WEEKDAY(AN$4,2)&gt;5,AN$4=Congés),OR(AN113="x",AN113="S")),AN113,IF(AO$4=$D113,"x",IF(AND(((AO$4-$D113)/VLOOKUP($C113,Opérations[],7,0))=INT(((AO$4-$D113)/VLOOKUP($C113,Opérations[],7,0))),$C113&lt;&gt;""),"S",""))),"")</f>
        <v/>
      </c>
      <c r="AP113" s="68" t="str">
        <f ca="1">IFERROR(IF(AND(OR(WEEKDAY(AO$4,2)&gt;5,AO$4=Congés),OR(AO113="x",AO113="S")),AO113,IF(AP$4=$D113,"x",IF(AND(((AP$4-$D113)/VLOOKUP($C113,Opérations[],7,0))=INT(((AP$4-$D113)/VLOOKUP($C113,Opérations[],7,0))),$C113&lt;&gt;""),"S",""))),"")</f>
        <v/>
      </c>
      <c r="AQ113" s="68" t="str">
        <f ca="1">IFERROR(IF(AND(OR(WEEKDAY(AP$4,2)&gt;5,AP$4=Congés),OR(AP113="x",AP113="S")),AP113,IF(AQ$4=$D113,"x",IF(AND(((AQ$4-$D113)/VLOOKUP($C113,Opérations[],7,0))=INT(((AQ$4-$D113)/VLOOKUP($C113,Opérations[],7,0))),$C113&lt;&gt;""),"S",""))),"")</f>
        <v/>
      </c>
      <c r="AR113" s="68" t="str">
        <f ca="1">IFERROR(IF(AND(OR(WEEKDAY(AQ$4,2)&gt;5,AQ$4=Congés),OR(AQ113="x",AQ113="S")),AQ113,IF(AR$4=$D113,"x",IF(AND(((AR$4-$D113)/VLOOKUP($C113,Opérations[],7,0))=INT(((AR$4-$D113)/VLOOKUP($C113,Opérations[],7,0))),$C113&lt;&gt;""),"S",""))),"")</f>
        <v/>
      </c>
      <c r="AS113" s="68" t="str">
        <f ca="1">IFERROR(IF(AND(OR(WEEKDAY(AR$4,2)&gt;5,AR$4=Congés),OR(AR113="x",AR113="S")),AR113,IF(AS$4=$D113,"x",IF(AND(((AS$4-$D113)/VLOOKUP($C113,Opérations[],7,0))=INT(((AS$4-$D113)/VLOOKUP($C113,Opérations[],7,0))),$C113&lt;&gt;""),"S",""))),"")</f>
        <v/>
      </c>
      <c r="AT113" s="68" t="str">
        <f ca="1">IFERROR(IF(AND(OR(WEEKDAY(AS$4,2)&gt;5,AS$4=Congés),OR(AS113="x",AS113="S")),AS113,IF(AT$4=$D113,"x",IF(AND(((AT$4-$D113)/VLOOKUP($C113,Opérations[],7,0))=INT(((AT$4-$D113)/VLOOKUP($C113,Opérations[],7,0))),$C113&lt;&gt;""),"S",""))),"")</f>
        <v/>
      </c>
      <c r="AU113" s="68" t="str">
        <f ca="1">IFERROR(IF(AND(OR(WEEKDAY(AT$4,2)&gt;5,AT$4=Congés),OR(AT113="x",AT113="S")),AT113,IF(AU$4=$D113,"x",IF(AND(((AU$4-$D113)/VLOOKUP($C113,Opérations[],7,0))=INT(((AU$4-$D113)/VLOOKUP($C113,Opérations[],7,0))),$C113&lt;&gt;""),"S",""))),"")</f>
        <v/>
      </c>
      <c r="AV113" s="68" t="str">
        <f ca="1">IFERROR(IF(AND(OR(WEEKDAY(AU$4,2)&gt;5,AU$4=Congés),OR(AU113="x",AU113="S")),AU113,IF(AV$4=$D113,"x",IF(AND(((AV$4-$D113)/VLOOKUP($C113,Opérations[],7,0))=INT(((AV$4-$D113)/VLOOKUP($C113,Opérations[],7,0))),$C113&lt;&gt;""),"S",""))),"")</f>
        <v/>
      </c>
      <c r="AW113" s="68" t="str">
        <f ca="1">IFERROR(IF(AND(OR(WEEKDAY(AV$4,2)&gt;5,AV$4=Congés),OR(AV113="x",AV113="S")),AV113,IF(AW$4=$D113,"x",IF(AND(((AW$4-$D113)/VLOOKUP($C113,Opérations[],7,0))=INT(((AW$4-$D113)/VLOOKUP($C113,Opérations[],7,0))),$C113&lt;&gt;""),"S",""))),"")</f>
        <v/>
      </c>
      <c r="AX113" s="68" t="str">
        <f ca="1">IFERROR(IF(AND(OR(WEEKDAY(AW$4,2)&gt;5,AW$4=Congés),OR(AW113="x",AW113="S")),AW113,IF(AX$4=$D113,"x",IF(AND(((AX$4-$D113)/VLOOKUP($C113,Opérations[],7,0))=INT(((AX$4-$D113)/VLOOKUP($C113,Opérations[],7,0))),$C113&lt;&gt;""),"S",""))),"")</f>
        <v/>
      </c>
      <c r="AY113" s="68" t="str">
        <f ca="1">IFERROR(IF(AND(OR(WEEKDAY(AX$4,2)&gt;5,AX$4=Congés),OR(AX113="x",AX113="S")),AX113,IF(AY$4=$D113,"x",IF(AND(((AY$4-$D113)/VLOOKUP($C113,Opérations[],7,0))=INT(((AY$4-$D113)/VLOOKUP($C113,Opérations[],7,0))),$C113&lt;&gt;""),"S",""))),"")</f>
        <v/>
      </c>
      <c r="AZ113" s="68" t="str">
        <f ca="1">IFERROR(IF(AND(OR(WEEKDAY(AY$4,2)&gt;5,AY$4=Congés),OR(AY113="x",AY113="S")),AY113,IF(AZ$4=$D113,"x",IF(AND(((AZ$4-$D113)/VLOOKUP($C113,Opérations[],7,0))=INT(((AZ$4-$D113)/VLOOKUP($C113,Opérations[],7,0))),$C113&lt;&gt;""),"S",""))),"")</f>
        <v/>
      </c>
      <c r="BA113" s="68" t="str">
        <f ca="1">IFERROR(IF(AND(OR(WEEKDAY(AZ$4,2)&gt;5,AZ$4=Congés),OR(AZ113="x",AZ113="S")),AZ113,IF(BA$4=$D113,"x",IF(AND(((BA$4-$D113)/VLOOKUP($C113,Opérations[],7,0))=INT(((BA$4-$D113)/VLOOKUP($C113,Opérations[],7,0))),$C113&lt;&gt;""),"S",""))),"")</f>
        <v/>
      </c>
      <c r="BB113" s="68" t="str">
        <f ca="1">IFERROR(IF(AND(OR(WEEKDAY(BA$4,2)&gt;5,BA$4=Congés),OR(BA113="x",BA113="S")),BA113,IF(BB$4=$D113,"x",IF(AND(((BB$4-$D113)/VLOOKUP($C113,Opérations[],7,0))=INT(((BB$4-$D113)/VLOOKUP($C113,Opérations[],7,0))),$C113&lt;&gt;""),"S",""))),"")</f>
        <v/>
      </c>
      <c r="BC113" s="68" t="str">
        <f ca="1">IFERROR(IF(AND(OR(WEEKDAY(BB$4,2)&gt;5,BB$4=Congés),OR(BB113="x",BB113="S")),BB113,IF(BC$4=$D113,"x",IF(AND(((BC$4-$D113)/VLOOKUP($C113,Opérations[],7,0))=INT(((BC$4-$D113)/VLOOKUP($C113,Opérations[],7,0))),$C113&lt;&gt;""),"S",""))),"")</f>
        <v/>
      </c>
      <c r="BD113" s="68" t="str">
        <f ca="1">IFERROR(IF(AND(OR(WEEKDAY(BC$4,2)&gt;5,BC$4=Congés),OR(BC113="x",BC113="S")),BC113,IF(BD$4=$D113,"x",IF(AND(((BD$4-$D113)/VLOOKUP($C113,Opérations[],7,0))=INT(((BD$4-$D113)/VLOOKUP($C113,Opérations[],7,0))),$C113&lt;&gt;""),"S",""))),"")</f>
        <v/>
      </c>
    </row>
    <row r="114" spans="3:56" x14ac:dyDescent="0.25">
      <c r="C114" s="28" t="s">
        <v>82</v>
      </c>
      <c r="D114" s="33">
        <f>IF(ISBLANK(C114),"",VLOOKUP(C114,Opérations[],2,0))</f>
        <v>0</v>
      </c>
      <c r="F114" s="33"/>
      <c r="G114" s="68" t="str">
        <f ca="1">IFERROR(IF(AND(OR(WEEKDAY(F$4,2)&gt;5,F$4=Congés),OR(F114="x",F114="S")),F114,IF(G$4=$D114,"x",IF(AND(((G$4-$D114)/VLOOKUP($C114,Opérations[],7,0))=INT(((G$4-$D114)/VLOOKUP($C114,Opérations[],7,0))),$C114&lt;&gt;""),"S",""))),"")</f>
        <v/>
      </c>
      <c r="H114" s="68" t="str">
        <f ca="1">IFERROR(IF(AND(OR(WEEKDAY(G$4,2)&gt;5,G$4=Congés),OR(G114="x",G114="S")),G114,IF(H$4=$D114,"x",IF(AND(((H$4-$D114)/VLOOKUP($C114,Opérations[],7,0))=INT(((H$4-$D114)/VLOOKUP($C114,Opérations[],7,0))),$C114&lt;&gt;""),"S",""))),"")</f>
        <v/>
      </c>
      <c r="I114" s="68" t="str">
        <f ca="1">IFERROR(IF(AND(OR(WEEKDAY(H$4,2)&gt;5,H$4=Congés),OR(H114="x",H114="S")),H114,IF(I$4=$D114,"x",IF(AND(((I$4-$D114)/VLOOKUP($C114,Opérations[],7,0))=INT(((I$4-$D114)/VLOOKUP($C114,Opérations[],7,0))),$C114&lt;&gt;""),"S",""))),"")</f>
        <v/>
      </c>
      <c r="J114" s="68" t="str">
        <f ca="1">IFERROR(IF(AND(OR(WEEKDAY(I$4,2)&gt;5,I$4=Congés),OR(I114="x",I114="S")),I114,IF(J$4=$D114,"x",IF(AND(((J$4-$D114)/VLOOKUP($C114,Opérations[],7,0))=INT(((J$4-$D114)/VLOOKUP($C114,Opérations[],7,0))),$C114&lt;&gt;""),"S",""))),"")</f>
        <v/>
      </c>
      <c r="K114" s="68" t="str">
        <f ca="1">IFERROR(IF(AND(OR(WEEKDAY(J$4,2)&gt;5,J$4=Congés),OR(J114="x",J114="S")),J114,IF(K$4=$D114,"x",IF(AND(((K$4-$D114)/VLOOKUP($C114,Opérations[],7,0))=INT(((K$4-$D114)/VLOOKUP($C114,Opérations[],7,0))),$C114&lt;&gt;""),"S",""))),"")</f>
        <v/>
      </c>
      <c r="L114" s="68" t="str">
        <f ca="1">IFERROR(IF(AND(OR(WEEKDAY(K$4,2)&gt;5,K$4=Congés),OR(K114="x",K114="S")),K114,IF(L$4=$D114,"x",IF(AND(((L$4-$D114)/VLOOKUP($C114,Opérations[],7,0))=INT(((L$4-$D114)/VLOOKUP($C114,Opérations[],7,0))),$C114&lt;&gt;""),"S",""))),"")</f>
        <v/>
      </c>
      <c r="M114" s="68" t="str">
        <f ca="1">IFERROR(IF(AND(OR(WEEKDAY(L$4,2)&gt;5,L$4=Congés),OR(L114="x",L114="S")),L114,IF(M$4=$D114,"x",IF(AND(((M$4-$D114)/VLOOKUP($C114,Opérations[],7,0))=INT(((M$4-$D114)/VLOOKUP($C114,Opérations[],7,0))),$C114&lt;&gt;""),"S",""))),"")</f>
        <v/>
      </c>
      <c r="N114" s="68" t="str">
        <f ca="1">IFERROR(IF(AND(OR(WEEKDAY(M$4,2)&gt;5,M$4=Congés),OR(M114="x",M114="S")),M114,IF(N$4=$D114,"x",IF(AND(((N$4-$D114)/VLOOKUP($C114,Opérations[],7,0))=INT(((N$4-$D114)/VLOOKUP($C114,Opérations[],7,0))),$C114&lt;&gt;""),"S",""))),"")</f>
        <v/>
      </c>
      <c r="O114" s="68" t="str">
        <f ca="1">IFERROR(IF(AND(OR(WEEKDAY(N$4,2)&gt;5,N$4=Congés),OR(N114="x",N114="S")),N114,IF(O$4=$D114,"x",IF(AND(((O$4-$D114)/VLOOKUP($C114,Opérations[],7,0))=INT(((O$4-$D114)/VLOOKUP($C114,Opérations[],7,0))),$C114&lt;&gt;""),"S",""))),"")</f>
        <v/>
      </c>
      <c r="P114" s="68" t="str">
        <f ca="1">IFERROR(IF(AND(OR(WEEKDAY(O$4,2)&gt;5,O$4=Congés),OR(O114="x",O114="S")),O114,IF(P$4=$D114,"x",IF(AND(((P$4-$D114)/VLOOKUP($C114,Opérations[],7,0))=INT(((P$4-$D114)/VLOOKUP($C114,Opérations[],7,0))),$C114&lt;&gt;""),"S",""))),"")</f>
        <v/>
      </c>
      <c r="Q114" s="68" t="str">
        <f ca="1">IFERROR(IF(AND(OR(WEEKDAY(P$4,2)&gt;5,P$4=Congés),OR(P114="x",P114="S")),P114,IF(Q$4=$D114,"x",IF(AND(((Q$4-$D114)/VLOOKUP($C114,Opérations[],7,0))=INT(((Q$4-$D114)/VLOOKUP($C114,Opérations[],7,0))),$C114&lt;&gt;""),"S",""))),"")</f>
        <v/>
      </c>
      <c r="R114" s="68" t="str">
        <f ca="1">IFERROR(IF(AND(OR(WEEKDAY(Q$4,2)&gt;5,Q$4=Congés),OR(Q114="x",Q114="S")),Q114,IF(R$4=$D114,"x",IF(AND(((R$4-$D114)/VLOOKUP($C114,Opérations[],7,0))=INT(((R$4-$D114)/VLOOKUP($C114,Opérations[],7,0))),$C114&lt;&gt;""),"S",""))),"")</f>
        <v/>
      </c>
      <c r="S114" s="68" t="str">
        <f ca="1">IFERROR(IF(AND(OR(WEEKDAY(R$4,2)&gt;5,R$4=Congés),OR(R114="x",R114="S")),R114,IF(S$4=$D114,"x",IF(AND(((S$4-$D114)/VLOOKUP($C114,Opérations[],7,0))=INT(((S$4-$D114)/VLOOKUP($C114,Opérations[],7,0))),$C114&lt;&gt;""),"S",""))),"")</f>
        <v/>
      </c>
      <c r="T114" s="68" t="str">
        <f ca="1">IFERROR(IF(AND(OR(WEEKDAY(S$4,2)&gt;5,S$4=Congés),OR(S114="x",S114="S")),S114,IF(T$4=$D114,"x",IF(AND(((T$4-$D114)/VLOOKUP($C114,Opérations[],7,0))=INT(((T$4-$D114)/VLOOKUP($C114,Opérations[],7,0))),$C114&lt;&gt;""),"S",""))),"")</f>
        <v/>
      </c>
      <c r="U114" s="68" t="str">
        <f ca="1">IFERROR(IF(AND(OR(WEEKDAY(T$4,2)&gt;5,T$4=Congés),OR(T114="x",T114="S")),T114,IF(U$4=$D114,"x",IF(AND(((U$4-$D114)/VLOOKUP($C114,Opérations[],7,0))=INT(((U$4-$D114)/VLOOKUP($C114,Opérations[],7,0))),$C114&lt;&gt;""),"S",""))),"")</f>
        <v/>
      </c>
      <c r="V114" s="68" t="str">
        <f ca="1">IFERROR(IF(AND(OR(WEEKDAY(U$4,2)&gt;5,U$4=Congés),OR(U114="x",U114="S")),U114,IF(V$4=$D114,"x",IF(AND(((V$4-$D114)/VLOOKUP($C114,Opérations[],7,0))=INT(((V$4-$D114)/VLOOKUP($C114,Opérations[],7,0))),$C114&lt;&gt;""),"S",""))),"")</f>
        <v/>
      </c>
      <c r="W114" s="68" t="str">
        <f ca="1">IFERROR(IF(AND(OR(WEEKDAY(V$4,2)&gt;5,V$4=Congés),OR(V114="x",V114="S")),V114,IF(W$4=$D114,"x",IF(AND(((W$4-$D114)/VLOOKUP($C114,Opérations[],7,0))=INT(((W$4-$D114)/VLOOKUP($C114,Opérations[],7,0))),$C114&lt;&gt;""),"S",""))),"")</f>
        <v/>
      </c>
      <c r="X114" s="68" t="str">
        <f ca="1">IFERROR(IF(AND(OR(WEEKDAY(W$4,2)&gt;5,W$4=Congés),OR(W114="x",W114="S")),W114,IF(X$4=$D114,"x",IF(AND(((X$4-$D114)/VLOOKUP($C114,Opérations[],7,0))=INT(((X$4-$D114)/VLOOKUP($C114,Opérations[],7,0))),$C114&lt;&gt;""),"S",""))),"")</f>
        <v/>
      </c>
      <c r="Y114" s="68" t="str">
        <f ca="1">IFERROR(IF(AND(OR(WEEKDAY(X$4,2)&gt;5,X$4=Congés),OR(X114="x",X114="S")),X114,IF(Y$4=$D114,"x",IF(AND(((Y$4-$D114)/VLOOKUP($C114,Opérations[],7,0))=INT(((Y$4-$D114)/VLOOKUP($C114,Opérations[],7,0))),$C114&lt;&gt;""),"S",""))),"")</f>
        <v/>
      </c>
      <c r="Z114" s="68" t="str">
        <f ca="1">IFERROR(IF(AND(OR(WEEKDAY(Y$4,2)&gt;5,Y$4=Congés),OR(Y114="x",Y114="S")),Y114,IF(Z$4=$D114,"x",IF(AND(((Z$4-$D114)/VLOOKUP($C114,Opérations[],7,0))=INT(((Z$4-$D114)/VLOOKUP($C114,Opérations[],7,0))),$C114&lt;&gt;""),"S",""))),"")</f>
        <v/>
      </c>
      <c r="AA114" s="68" t="str">
        <f ca="1">IFERROR(IF(AND(OR(WEEKDAY(Z$4,2)&gt;5,Z$4=Congés),OR(Z114="x",Z114="S")),Z114,IF(AA$4=$D114,"x",IF(AND(((AA$4-$D114)/VLOOKUP($C114,Opérations[],7,0))=INT(((AA$4-$D114)/VLOOKUP($C114,Opérations[],7,0))),$C114&lt;&gt;""),"S",""))),"")</f>
        <v/>
      </c>
      <c r="AB114" s="68" t="str">
        <f ca="1">IFERROR(IF(AND(OR(WEEKDAY(AA$4,2)&gt;5,AA$4=Congés),OR(AA114="x",AA114="S")),AA114,IF(AB$4=$D114,"x",IF(AND(((AB$4-$D114)/VLOOKUP($C114,Opérations[],7,0))=INT(((AB$4-$D114)/VLOOKUP($C114,Opérations[],7,0))),$C114&lt;&gt;""),"S",""))),"")</f>
        <v/>
      </c>
      <c r="AC114" s="68" t="str">
        <f ca="1">IFERROR(IF(AND(OR(WEEKDAY(AB$4,2)&gt;5,AB$4=Congés),OR(AB114="x",AB114="S")),AB114,IF(AC$4=$D114,"x",IF(AND(((AC$4-$D114)/VLOOKUP($C114,Opérations[],7,0))=INT(((AC$4-$D114)/VLOOKUP($C114,Opérations[],7,0))),$C114&lt;&gt;""),"S",""))),"")</f>
        <v/>
      </c>
      <c r="AD114" s="68" t="str">
        <f ca="1">IFERROR(IF(AND(OR(WEEKDAY(AC$4,2)&gt;5,AC$4=Congés),OR(AC114="x",AC114="S")),AC114,IF(AD$4=$D114,"x",IF(AND(((AD$4-$D114)/VLOOKUP($C114,Opérations[],7,0))=INT(((AD$4-$D114)/VLOOKUP($C114,Opérations[],7,0))),$C114&lt;&gt;""),"S",""))),"")</f>
        <v/>
      </c>
      <c r="AE114" s="68" t="str">
        <f ca="1">IFERROR(IF(AND(OR(WEEKDAY(AD$4,2)&gt;5,AD$4=Congés),OR(AD114="x",AD114="S")),AD114,IF(AE$4=$D114,"x",IF(AND(((AE$4-$D114)/VLOOKUP($C114,Opérations[],7,0))=INT(((AE$4-$D114)/VLOOKUP($C114,Opérations[],7,0))),$C114&lt;&gt;""),"S",""))),"")</f>
        <v/>
      </c>
      <c r="AF114" s="68" t="str">
        <f ca="1">IFERROR(IF(AND(OR(WEEKDAY(AE$4,2)&gt;5,AE$4=Congés),OR(AE114="x",AE114="S")),AE114,IF(AF$4=$D114,"x",IF(AND(((AF$4-$D114)/VLOOKUP($C114,Opérations[],7,0))=INT(((AF$4-$D114)/VLOOKUP($C114,Opérations[],7,0))),$C114&lt;&gt;""),"S",""))),"")</f>
        <v/>
      </c>
      <c r="AG114" s="68" t="str">
        <f ca="1">IFERROR(IF(AND(OR(WEEKDAY(AF$4,2)&gt;5,AF$4=Congés),OR(AF114="x",AF114="S")),AF114,IF(AG$4=$D114,"x",IF(AND(((AG$4-$D114)/VLOOKUP($C114,Opérations[],7,0))=INT(((AG$4-$D114)/VLOOKUP($C114,Opérations[],7,0))),$C114&lt;&gt;""),"S",""))),"")</f>
        <v/>
      </c>
      <c r="AH114" s="68" t="str">
        <f ca="1">IFERROR(IF(AND(OR(WEEKDAY(AG$4,2)&gt;5,AG$4=Congés),OR(AG114="x",AG114="S")),AG114,IF(AH$4=$D114,"x",IF(AND(((AH$4-$D114)/VLOOKUP($C114,Opérations[],7,0))=INT(((AH$4-$D114)/VLOOKUP($C114,Opérations[],7,0))),$C114&lt;&gt;""),"S",""))),"")</f>
        <v/>
      </c>
      <c r="AI114" s="68" t="str">
        <f ca="1">IFERROR(IF(AND(OR(WEEKDAY(AH$4,2)&gt;5,AH$4=Congés),OR(AH114="x",AH114="S")),AH114,IF(AI$4=$D114,"x",IF(AND(((AI$4-$D114)/VLOOKUP($C114,Opérations[],7,0))=INT(((AI$4-$D114)/VLOOKUP($C114,Opérations[],7,0))),$C114&lt;&gt;""),"S",""))),"")</f>
        <v/>
      </c>
      <c r="AJ114" s="68" t="str">
        <f ca="1">IFERROR(IF(AND(OR(WEEKDAY(AI$4,2)&gt;5,AI$4=Congés),OR(AI114="x",AI114="S")),AI114,IF(AJ$4=$D114,"x",IF(AND(((AJ$4-$D114)/VLOOKUP($C114,Opérations[],7,0))=INT(((AJ$4-$D114)/VLOOKUP($C114,Opérations[],7,0))),$C114&lt;&gt;""),"S",""))),"")</f>
        <v/>
      </c>
      <c r="AK114" s="68" t="str">
        <f ca="1">IFERROR(IF(AND(OR(WEEKDAY(AJ$4,2)&gt;5,AJ$4=Congés),OR(AJ114="x",AJ114="S")),AJ114,IF(AK$4=$D114,"x",IF(AND(((AK$4-$D114)/VLOOKUP($C114,Opérations[],7,0))=INT(((AK$4-$D114)/VLOOKUP($C114,Opérations[],7,0))),$C114&lt;&gt;""),"S",""))),"")</f>
        <v/>
      </c>
      <c r="AL114" s="68" t="str">
        <f ca="1">IFERROR(IF(AND(OR(WEEKDAY(AK$4,2)&gt;5,AK$4=Congés),OR(AK114="x",AK114="S")),AK114,IF(AL$4=$D114,"x",IF(AND(((AL$4-$D114)/VLOOKUP($C114,Opérations[],7,0))=INT(((AL$4-$D114)/VLOOKUP($C114,Opérations[],7,0))),$C114&lt;&gt;""),"S",""))),"")</f>
        <v/>
      </c>
      <c r="AM114" s="68" t="str">
        <f ca="1">IFERROR(IF(AND(OR(WEEKDAY(AL$4,2)&gt;5,AL$4=Congés),OR(AL114="x",AL114="S")),AL114,IF(AM$4=$D114,"x",IF(AND(((AM$4-$D114)/VLOOKUP($C114,Opérations[],7,0))=INT(((AM$4-$D114)/VLOOKUP($C114,Opérations[],7,0))),$C114&lt;&gt;""),"S",""))),"")</f>
        <v/>
      </c>
      <c r="AN114" s="68" t="str">
        <f ca="1">IFERROR(IF(AND(OR(WEEKDAY(AM$4,2)&gt;5,AM$4=Congés),OR(AM114="x",AM114="S")),AM114,IF(AN$4=$D114,"x",IF(AND(((AN$4-$D114)/VLOOKUP($C114,Opérations[],7,0))=INT(((AN$4-$D114)/VLOOKUP($C114,Opérations[],7,0))),$C114&lt;&gt;""),"S",""))),"")</f>
        <v/>
      </c>
      <c r="AO114" s="68" t="str">
        <f ca="1">IFERROR(IF(AND(OR(WEEKDAY(AN$4,2)&gt;5,AN$4=Congés),OR(AN114="x",AN114="S")),AN114,IF(AO$4=$D114,"x",IF(AND(((AO$4-$D114)/VLOOKUP($C114,Opérations[],7,0))=INT(((AO$4-$D114)/VLOOKUP($C114,Opérations[],7,0))),$C114&lt;&gt;""),"S",""))),"")</f>
        <v/>
      </c>
      <c r="AP114" s="68" t="str">
        <f ca="1">IFERROR(IF(AND(OR(WEEKDAY(AO$4,2)&gt;5,AO$4=Congés),OR(AO114="x",AO114="S")),AO114,IF(AP$4=$D114,"x",IF(AND(((AP$4-$D114)/VLOOKUP($C114,Opérations[],7,0))=INT(((AP$4-$D114)/VLOOKUP($C114,Opérations[],7,0))),$C114&lt;&gt;""),"S",""))),"")</f>
        <v/>
      </c>
      <c r="AQ114" s="68" t="str">
        <f ca="1">IFERROR(IF(AND(OR(WEEKDAY(AP$4,2)&gt;5,AP$4=Congés),OR(AP114="x",AP114="S")),AP114,IF(AQ$4=$D114,"x",IF(AND(((AQ$4-$D114)/VLOOKUP($C114,Opérations[],7,0))=INT(((AQ$4-$D114)/VLOOKUP($C114,Opérations[],7,0))),$C114&lt;&gt;""),"S",""))),"")</f>
        <v/>
      </c>
      <c r="AR114" s="68" t="str">
        <f ca="1">IFERROR(IF(AND(OR(WEEKDAY(AQ$4,2)&gt;5,AQ$4=Congés),OR(AQ114="x",AQ114="S")),AQ114,IF(AR$4=$D114,"x",IF(AND(((AR$4-$D114)/VLOOKUP($C114,Opérations[],7,0))=INT(((AR$4-$D114)/VLOOKUP($C114,Opérations[],7,0))),$C114&lt;&gt;""),"S",""))),"")</f>
        <v/>
      </c>
      <c r="AS114" s="68" t="str">
        <f ca="1">IFERROR(IF(AND(OR(WEEKDAY(AR$4,2)&gt;5,AR$4=Congés),OR(AR114="x",AR114="S")),AR114,IF(AS$4=$D114,"x",IF(AND(((AS$4-$D114)/VLOOKUP($C114,Opérations[],7,0))=INT(((AS$4-$D114)/VLOOKUP($C114,Opérations[],7,0))),$C114&lt;&gt;""),"S",""))),"")</f>
        <v/>
      </c>
      <c r="AT114" s="68" t="str">
        <f ca="1">IFERROR(IF(AND(OR(WEEKDAY(AS$4,2)&gt;5,AS$4=Congés),OR(AS114="x",AS114="S")),AS114,IF(AT$4=$D114,"x",IF(AND(((AT$4-$D114)/VLOOKUP($C114,Opérations[],7,0))=INT(((AT$4-$D114)/VLOOKUP($C114,Opérations[],7,0))),$C114&lt;&gt;""),"S",""))),"")</f>
        <v/>
      </c>
      <c r="AU114" s="68" t="str">
        <f ca="1">IFERROR(IF(AND(OR(WEEKDAY(AT$4,2)&gt;5,AT$4=Congés),OR(AT114="x",AT114="S")),AT114,IF(AU$4=$D114,"x",IF(AND(((AU$4-$D114)/VLOOKUP($C114,Opérations[],7,0))=INT(((AU$4-$D114)/VLOOKUP($C114,Opérations[],7,0))),$C114&lt;&gt;""),"S",""))),"")</f>
        <v/>
      </c>
      <c r="AV114" s="68" t="str">
        <f ca="1">IFERROR(IF(AND(OR(WEEKDAY(AU$4,2)&gt;5,AU$4=Congés),OR(AU114="x",AU114="S")),AU114,IF(AV$4=$D114,"x",IF(AND(((AV$4-$D114)/VLOOKUP($C114,Opérations[],7,0))=INT(((AV$4-$D114)/VLOOKUP($C114,Opérations[],7,0))),$C114&lt;&gt;""),"S",""))),"")</f>
        <v/>
      </c>
      <c r="AW114" s="68" t="str">
        <f ca="1">IFERROR(IF(AND(OR(WEEKDAY(AV$4,2)&gt;5,AV$4=Congés),OR(AV114="x",AV114="S")),AV114,IF(AW$4=$D114,"x",IF(AND(((AW$4-$D114)/VLOOKUP($C114,Opérations[],7,0))=INT(((AW$4-$D114)/VLOOKUP($C114,Opérations[],7,0))),$C114&lt;&gt;""),"S",""))),"")</f>
        <v/>
      </c>
      <c r="AX114" s="68" t="str">
        <f ca="1">IFERROR(IF(AND(OR(WEEKDAY(AW$4,2)&gt;5,AW$4=Congés),OR(AW114="x",AW114="S")),AW114,IF(AX$4=$D114,"x",IF(AND(((AX$4-$D114)/VLOOKUP($C114,Opérations[],7,0))=INT(((AX$4-$D114)/VLOOKUP($C114,Opérations[],7,0))),$C114&lt;&gt;""),"S",""))),"")</f>
        <v/>
      </c>
      <c r="AY114" s="68" t="str">
        <f ca="1">IFERROR(IF(AND(OR(WEEKDAY(AX$4,2)&gt;5,AX$4=Congés),OR(AX114="x",AX114="S")),AX114,IF(AY$4=$D114,"x",IF(AND(((AY$4-$D114)/VLOOKUP($C114,Opérations[],7,0))=INT(((AY$4-$D114)/VLOOKUP($C114,Opérations[],7,0))),$C114&lt;&gt;""),"S",""))),"")</f>
        <v/>
      </c>
      <c r="AZ114" s="68" t="str">
        <f ca="1">IFERROR(IF(AND(OR(WEEKDAY(AY$4,2)&gt;5,AY$4=Congés),OR(AY114="x",AY114="S")),AY114,IF(AZ$4=$D114,"x",IF(AND(((AZ$4-$D114)/VLOOKUP($C114,Opérations[],7,0))=INT(((AZ$4-$D114)/VLOOKUP($C114,Opérations[],7,0))),$C114&lt;&gt;""),"S",""))),"")</f>
        <v/>
      </c>
      <c r="BA114" s="68" t="str">
        <f ca="1">IFERROR(IF(AND(OR(WEEKDAY(AZ$4,2)&gt;5,AZ$4=Congés),OR(AZ114="x",AZ114="S")),AZ114,IF(BA$4=$D114,"x",IF(AND(((BA$4-$D114)/VLOOKUP($C114,Opérations[],7,0))=INT(((BA$4-$D114)/VLOOKUP($C114,Opérations[],7,0))),$C114&lt;&gt;""),"S",""))),"")</f>
        <v/>
      </c>
      <c r="BB114" s="68" t="str">
        <f ca="1">IFERROR(IF(AND(OR(WEEKDAY(BA$4,2)&gt;5,BA$4=Congés),OR(BA114="x",BA114="S")),BA114,IF(BB$4=$D114,"x",IF(AND(((BB$4-$D114)/VLOOKUP($C114,Opérations[],7,0))=INT(((BB$4-$D114)/VLOOKUP($C114,Opérations[],7,0))),$C114&lt;&gt;""),"S",""))),"")</f>
        <v/>
      </c>
      <c r="BC114" s="68" t="str">
        <f ca="1">IFERROR(IF(AND(OR(WEEKDAY(BB$4,2)&gt;5,BB$4=Congés),OR(BB114="x",BB114="S")),BB114,IF(BC$4=$D114,"x",IF(AND(((BC$4-$D114)/VLOOKUP($C114,Opérations[],7,0))=INT(((BC$4-$D114)/VLOOKUP($C114,Opérations[],7,0))),$C114&lt;&gt;""),"S",""))),"")</f>
        <v/>
      </c>
      <c r="BD114" s="68" t="str">
        <f ca="1">IFERROR(IF(AND(OR(WEEKDAY(BC$4,2)&gt;5,BC$4=Congés),OR(BC114="x",BC114="S")),BC114,IF(BD$4=$D114,"x",IF(AND(((BD$4-$D114)/VLOOKUP($C114,Opérations[],7,0))=INT(((BD$4-$D114)/VLOOKUP($C114,Opérations[],7,0))),$C114&lt;&gt;""),"S",""))),"")</f>
        <v/>
      </c>
    </row>
    <row r="115" spans="3:56" x14ac:dyDescent="0.25">
      <c r="C115" s="58" t="s">
        <v>100</v>
      </c>
      <c r="D115" s="33">
        <f>IF(ISBLANK(C115),"",VLOOKUP(C115,Opérations[],2,0))</f>
        <v>0</v>
      </c>
      <c r="F115" s="33"/>
      <c r="G115" s="68" t="str">
        <f ca="1">IFERROR(IF(AND(OR(WEEKDAY(F$4,2)&gt;5,F$4=Congés),OR(F115="x",F115="S")),F115,IF(G$4=$D115,"x",IF(AND(((G$4-$D115)/VLOOKUP($C115,Opérations[],7,0))=INT(((G$4-$D115)/VLOOKUP($C115,Opérations[],7,0))),$C115&lt;&gt;""),"S",""))),"")</f>
        <v/>
      </c>
      <c r="H115" s="68" t="str">
        <f ca="1">IFERROR(IF(AND(OR(WEEKDAY(G$4,2)&gt;5,G$4=Congés),OR(G115="x",G115="S")),G115,IF(H$4=$D115,"x",IF(AND(((H$4-$D115)/VLOOKUP($C115,Opérations[],7,0))=INT(((H$4-$D115)/VLOOKUP($C115,Opérations[],7,0))),$C115&lt;&gt;""),"S",""))),"")</f>
        <v/>
      </c>
      <c r="I115" s="68" t="str">
        <f ca="1">IFERROR(IF(AND(OR(WEEKDAY(H$4,2)&gt;5,H$4=Congés),OR(H115="x",H115="S")),H115,IF(I$4=$D115,"x",IF(AND(((I$4-$D115)/VLOOKUP($C115,Opérations[],7,0))=INT(((I$4-$D115)/VLOOKUP($C115,Opérations[],7,0))),$C115&lt;&gt;""),"S",""))),"")</f>
        <v/>
      </c>
      <c r="J115" s="68" t="str">
        <f ca="1">IFERROR(IF(AND(OR(WEEKDAY(I$4,2)&gt;5,I$4=Congés),OR(I115="x",I115="S")),I115,IF(J$4=$D115,"x",IF(AND(((J$4-$D115)/VLOOKUP($C115,Opérations[],7,0))=INT(((J$4-$D115)/VLOOKUP($C115,Opérations[],7,0))),$C115&lt;&gt;""),"S",""))),"")</f>
        <v/>
      </c>
      <c r="K115" s="68" t="str">
        <f ca="1">IFERROR(IF(AND(OR(WEEKDAY(J$4,2)&gt;5,J$4=Congés),OR(J115="x",J115="S")),J115,IF(K$4=$D115,"x",IF(AND(((K$4-$D115)/VLOOKUP($C115,Opérations[],7,0))=INT(((K$4-$D115)/VLOOKUP($C115,Opérations[],7,0))),$C115&lt;&gt;""),"S",""))),"")</f>
        <v/>
      </c>
      <c r="L115" s="68" t="str">
        <f ca="1">IFERROR(IF(AND(OR(WEEKDAY(K$4,2)&gt;5,K$4=Congés),OR(K115="x",K115="S")),K115,IF(L$4=$D115,"x",IF(AND(((L$4-$D115)/VLOOKUP($C115,Opérations[],7,0))=INT(((L$4-$D115)/VLOOKUP($C115,Opérations[],7,0))),$C115&lt;&gt;""),"S",""))),"")</f>
        <v/>
      </c>
      <c r="M115" s="68" t="str">
        <f ca="1">IFERROR(IF(AND(OR(WEEKDAY(L$4,2)&gt;5,L$4=Congés),OR(L115="x",L115="S")),L115,IF(M$4=$D115,"x",IF(AND(((M$4-$D115)/VLOOKUP($C115,Opérations[],7,0))=INT(((M$4-$D115)/VLOOKUP($C115,Opérations[],7,0))),$C115&lt;&gt;""),"S",""))),"")</f>
        <v/>
      </c>
      <c r="N115" s="68" t="str">
        <f ca="1">IFERROR(IF(AND(OR(WEEKDAY(M$4,2)&gt;5,M$4=Congés),OR(M115="x",M115="S")),M115,IF(N$4=$D115,"x",IF(AND(((N$4-$D115)/VLOOKUP($C115,Opérations[],7,0))=INT(((N$4-$D115)/VLOOKUP($C115,Opérations[],7,0))),$C115&lt;&gt;""),"S",""))),"")</f>
        <v/>
      </c>
      <c r="O115" s="68" t="str">
        <f ca="1">IFERROR(IF(AND(OR(WEEKDAY(N$4,2)&gt;5,N$4=Congés),OR(N115="x",N115="S")),N115,IF(O$4=$D115,"x",IF(AND(((O$4-$D115)/VLOOKUP($C115,Opérations[],7,0))=INT(((O$4-$D115)/VLOOKUP($C115,Opérations[],7,0))),$C115&lt;&gt;""),"S",""))),"")</f>
        <v/>
      </c>
      <c r="P115" s="68" t="str">
        <f ca="1">IFERROR(IF(AND(OR(WEEKDAY(O$4,2)&gt;5,O$4=Congés),OR(O115="x",O115="S")),O115,IF(P$4=$D115,"x",IF(AND(((P$4-$D115)/VLOOKUP($C115,Opérations[],7,0))=INT(((P$4-$D115)/VLOOKUP($C115,Opérations[],7,0))),$C115&lt;&gt;""),"S",""))),"")</f>
        <v/>
      </c>
      <c r="Q115" s="68" t="str">
        <f ca="1">IFERROR(IF(AND(OR(WEEKDAY(P$4,2)&gt;5,P$4=Congés),OR(P115="x",P115="S")),P115,IF(Q$4=$D115,"x",IF(AND(((Q$4-$D115)/VLOOKUP($C115,Opérations[],7,0))=INT(((Q$4-$D115)/VLOOKUP($C115,Opérations[],7,0))),$C115&lt;&gt;""),"S",""))),"")</f>
        <v/>
      </c>
      <c r="R115" s="68" t="str">
        <f ca="1">IFERROR(IF(AND(OR(WEEKDAY(Q$4,2)&gt;5,Q$4=Congés),OR(Q115="x",Q115="S")),Q115,IF(R$4=$D115,"x",IF(AND(((R$4-$D115)/VLOOKUP($C115,Opérations[],7,0))=INT(((R$4-$D115)/VLOOKUP($C115,Opérations[],7,0))),$C115&lt;&gt;""),"S",""))),"")</f>
        <v/>
      </c>
      <c r="S115" s="68" t="str">
        <f ca="1">IFERROR(IF(AND(OR(WEEKDAY(R$4,2)&gt;5,R$4=Congés),OR(R115="x",R115="S")),R115,IF(S$4=$D115,"x",IF(AND(((S$4-$D115)/VLOOKUP($C115,Opérations[],7,0))=INT(((S$4-$D115)/VLOOKUP($C115,Opérations[],7,0))),$C115&lt;&gt;""),"S",""))),"")</f>
        <v/>
      </c>
      <c r="T115" s="68" t="str">
        <f ca="1">IFERROR(IF(AND(OR(WEEKDAY(S$4,2)&gt;5,S$4=Congés),OR(S115="x",S115="S")),S115,IF(T$4=$D115,"x",IF(AND(((T$4-$D115)/VLOOKUP($C115,Opérations[],7,0))=INT(((T$4-$D115)/VLOOKUP($C115,Opérations[],7,0))),$C115&lt;&gt;""),"S",""))),"")</f>
        <v/>
      </c>
      <c r="U115" s="68" t="str">
        <f ca="1">IFERROR(IF(AND(OR(WEEKDAY(T$4,2)&gt;5,T$4=Congés),OR(T115="x",T115="S")),T115,IF(U$4=$D115,"x",IF(AND(((U$4-$D115)/VLOOKUP($C115,Opérations[],7,0))=INT(((U$4-$D115)/VLOOKUP($C115,Opérations[],7,0))),$C115&lt;&gt;""),"S",""))),"")</f>
        <v/>
      </c>
      <c r="V115" s="68" t="str">
        <f ca="1">IFERROR(IF(AND(OR(WEEKDAY(U$4,2)&gt;5,U$4=Congés),OR(U115="x",U115="S")),U115,IF(V$4=$D115,"x",IF(AND(((V$4-$D115)/VLOOKUP($C115,Opérations[],7,0))=INT(((V$4-$D115)/VLOOKUP($C115,Opérations[],7,0))),$C115&lt;&gt;""),"S",""))),"")</f>
        <v/>
      </c>
      <c r="W115" s="68" t="str">
        <f ca="1">IFERROR(IF(AND(OR(WEEKDAY(V$4,2)&gt;5,V$4=Congés),OR(V115="x",V115="S")),V115,IF(W$4=$D115,"x",IF(AND(((W$4-$D115)/VLOOKUP($C115,Opérations[],7,0))=INT(((W$4-$D115)/VLOOKUP($C115,Opérations[],7,0))),$C115&lt;&gt;""),"S",""))),"")</f>
        <v/>
      </c>
      <c r="X115" s="68" t="str">
        <f ca="1">IFERROR(IF(AND(OR(WEEKDAY(W$4,2)&gt;5,W$4=Congés),OR(W115="x",W115="S")),W115,IF(X$4=$D115,"x",IF(AND(((X$4-$D115)/VLOOKUP($C115,Opérations[],7,0))=INT(((X$4-$D115)/VLOOKUP($C115,Opérations[],7,0))),$C115&lt;&gt;""),"S",""))),"")</f>
        <v/>
      </c>
      <c r="Y115" s="68" t="str">
        <f ca="1">IFERROR(IF(AND(OR(WEEKDAY(X$4,2)&gt;5,X$4=Congés),OR(X115="x",X115="S")),X115,IF(Y$4=$D115,"x",IF(AND(((Y$4-$D115)/VLOOKUP($C115,Opérations[],7,0))=INT(((Y$4-$D115)/VLOOKUP($C115,Opérations[],7,0))),$C115&lt;&gt;""),"S",""))),"")</f>
        <v/>
      </c>
      <c r="Z115" s="68" t="str">
        <f ca="1">IFERROR(IF(AND(OR(WEEKDAY(Y$4,2)&gt;5,Y$4=Congés),OR(Y115="x",Y115="S")),Y115,IF(Z$4=$D115,"x",IF(AND(((Z$4-$D115)/VLOOKUP($C115,Opérations[],7,0))=INT(((Z$4-$D115)/VLOOKUP($C115,Opérations[],7,0))),$C115&lt;&gt;""),"S",""))),"")</f>
        <v/>
      </c>
      <c r="AA115" s="68" t="str">
        <f ca="1">IFERROR(IF(AND(OR(WEEKDAY(Z$4,2)&gt;5,Z$4=Congés),OR(Z115="x",Z115="S")),Z115,IF(AA$4=$D115,"x",IF(AND(((AA$4-$D115)/VLOOKUP($C115,Opérations[],7,0))=INT(((AA$4-$D115)/VLOOKUP($C115,Opérations[],7,0))),$C115&lt;&gt;""),"S",""))),"")</f>
        <v/>
      </c>
      <c r="AB115" s="68" t="str">
        <f ca="1">IFERROR(IF(AND(OR(WEEKDAY(AA$4,2)&gt;5,AA$4=Congés),OR(AA115="x",AA115="S")),AA115,IF(AB$4=$D115,"x",IF(AND(((AB$4-$D115)/VLOOKUP($C115,Opérations[],7,0))=INT(((AB$4-$D115)/VLOOKUP($C115,Opérations[],7,0))),$C115&lt;&gt;""),"S",""))),"")</f>
        <v/>
      </c>
      <c r="AC115" s="68" t="str">
        <f ca="1">IFERROR(IF(AND(OR(WEEKDAY(AB$4,2)&gt;5,AB$4=Congés),OR(AB115="x",AB115="S")),AB115,IF(AC$4=$D115,"x",IF(AND(((AC$4-$D115)/VLOOKUP($C115,Opérations[],7,0))=INT(((AC$4-$D115)/VLOOKUP($C115,Opérations[],7,0))),$C115&lt;&gt;""),"S",""))),"")</f>
        <v/>
      </c>
      <c r="AD115" s="68" t="str">
        <f ca="1">IFERROR(IF(AND(OR(WEEKDAY(AC$4,2)&gt;5,AC$4=Congés),OR(AC115="x",AC115="S")),AC115,IF(AD$4=$D115,"x",IF(AND(((AD$4-$D115)/VLOOKUP($C115,Opérations[],7,0))=INT(((AD$4-$D115)/VLOOKUP($C115,Opérations[],7,0))),$C115&lt;&gt;""),"S",""))),"")</f>
        <v/>
      </c>
      <c r="AE115" s="68" t="str">
        <f ca="1">IFERROR(IF(AND(OR(WEEKDAY(AD$4,2)&gt;5,AD$4=Congés),OR(AD115="x",AD115="S")),AD115,IF(AE$4=$D115,"x",IF(AND(((AE$4-$D115)/VLOOKUP($C115,Opérations[],7,0))=INT(((AE$4-$D115)/VLOOKUP($C115,Opérations[],7,0))),$C115&lt;&gt;""),"S",""))),"")</f>
        <v/>
      </c>
      <c r="AF115" s="68" t="str">
        <f ca="1">IFERROR(IF(AND(OR(WEEKDAY(AE$4,2)&gt;5,AE$4=Congés),OR(AE115="x",AE115="S")),AE115,IF(AF$4=$D115,"x",IF(AND(((AF$4-$D115)/VLOOKUP($C115,Opérations[],7,0))=INT(((AF$4-$D115)/VLOOKUP($C115,Opérations[],7,0))),$C115&lt;&gt;""),"S",""))),"")</f>
        <v/>
      </c>
      <c r="AG115" s="68" t="str">
        <f ca="1">IFERROR(IF(AND(OR(WEEKDAY(AF$4,2)&gt;5,AF$4=Congés),OR(AF115="x",AF115="S")),AF115,IF(AG$4=$D115,"x",IF(AND(((AG$4-$D115)/VLOOKUP($C115,Opérations[],7,0))=INT(((AG$4-$D115)/VLOOKUP($C115,Opérations[],7,0))),$C115&lt;&gt;""),"S",""))),"")</f>
        <v/>
      </c>
      <c r="AH115" s="68" t="str">
        <f ca="1">IFERROR(IF(AND(OR(WEEKDAY(AG$4,2)&gt;5,AG$4=Congés),OR(AG115="x",AG115="S")),AG115,IF(AH$4=$D115,"x",IF(AND(((AH$4-$D115)/VLOOKUP($C115,Opérations[],7,0))=INT(((AH$4-$D115)/VLOOKUP($C115,Opérations[],7,0))),$C115&lt;&gt;""),"S",""))),"")</f>
        <v/>
      </c>
      <c r="AI115" s="68" t="str">
        <f ca="1">IFERROR(IF(AND(OR(WEEKDAY(AH$4,2)&gt;5,AH$4=Congés),OR(AH115="x",AH115="S")),AH115,IF(AI$4=$D115,"x",IF(AND(((AI$4-$D115)/VLOOKUP($C115,Opérations[],7,0))=INT(((AI$4-$D115)/VLOOKUP($C115,Opérations[],7,0))),$C115&lt;&gt;""),"S",""))),"")</f>
        <v/>
      </c>
      <c r="AJ115" s="68" t="str">
        <f ca="1">IFERROR(IF(AND(OR(WEEKDAY(AI$4,2)&gt;5,AI$4=Congés),OR(AI115="x",AI115="S")),AI115,IF(AJ$4=$D115,"x",IF(AND(((AJ$4-$D115)/VLOOKUP($C115,Opérations[],7,0))=INT(((AJ$4-$D115)/VLOOKUP($C115,Opérations[],7,0))),$C115&lt;&gt;""),"S",""))),"")</f>
        <v/>
      </c>
      <c r="AK115" s="68" t="str">
        <f ca="1">IFERROR(IF(AND(OR(WEEKDAY(AJ$4,2)&gt;5,AJ$4=Congés),OR(AJ115="x",AJ115="S")),AJ115,IF(AK$4=$D115,"x",IF(AND(((AK$4-$D115)/VLOOKUP($C115,Opérations[],7,0))=INT(((AK$4-$D115)/VLOOKUP($C115,Opérations[],7,0))),$C115&lt;&gt;""),"S",""))),"")</f>
        <v/>
      </c>
      <c r="AL115" s="68" t="str">
        <f ca="1">IFERROR(IF(AND(OR(WEEKDAY(AK$4,2)&gt;5,AK$4=Congés),OR(AK115="x",AK115="S")),AK115,IF(AL$4=$D115,"x",IF(AND(((AL$4-$D115)/VLOOKUP($C115,Opérations[],7,0))=INT(((AL$4-$D115)/VLOOKUP($C115,Opérations[],7,0))),$C115&lt;&gt;""),"S",""))),"")</f>
        <v/>
      </c>
      <c r="AM115" s="68" t="str">
        <f ca="1">IFERROR(IF(AND(OR(WEEKDAY(AL$4,2)&gt;5,AL$4=Congés),OR(AL115="x",AL115="S")),AL115,IF(AM$4=$D115,"x",IF(AND(((AM$4-$D115)/VLOOKUP($C115,Opérations[],7,0))=INT(((AM$4-$D115)/VLOOKUP($C115,Opérations[],7,0))),$C115&lt;&gt;""),"S",""))),"")</f>
        <v/>
      </c>
      <c r="AN115" s="68" t="str">
        <f ca="1">IFERROR(IF(AND(OR(WEEKDAY(AM$4,2)&gt;5,AM$4=Congés),OR(AM115="x",AM115="S")),AM115,IF(AN$4=$D115,"x",IF(AND(((AN$4-$D115)/VLOOKUP($C115,Opérations[],7,0))=INT(((AN$4-$D115)/VLOOKUP($C115,Opérations[],7,0))),$C115&lt;&gt;""),"S",""))),"")</f>
        <v/>
      </c>
      <c r="AO115" s="68" t="str">
        <f ca="1">IFERROR(IF(AND(OR(WEEKDAY(AN$4,2)&gt;5,AN$4=Congés),OR(AN115="x",AN115="S")),AN115,IF(AO$4=$D115,"x",IF(AND(((AO$4-$D115)/VLOOKUP($C115,Opérations[],7,0))=INT(((AO$4-$D115)/VLOOKUP($C115,Opérations[],7,0))),$C115&lt;&gt;""),"S",""))),"")</f>
        <v/>
      </c>
      <c r="AP115" s="68" t="str">
        <f ca="1">IFERROR(IF(AND(OR(WEEKDAY(AO$4,2)&gt;5,AO$4=Congés),OR(AO115="x",AO115="S")),AO115,IF(AP$4=$D115,"x",IF(AND(((AP$4-$D115)/VLOOKUP($C115,Opérations[],7,0))=INT(((AP$4-$D115)/VLOOKUP($C115,Opérations[],7,0))),$C115&lt;&gt;""),"S",""))),"")</f>
        <v/>
      </c>
      <c r="AQ115" s="68" t="str">
        <f ca="1">IFERROR(IF(AND(OR(WEEKDAY(AP$4,2)&gt;5,AP$4=Congés),OR(AP115="x",AP115="S")),AP115,IF(AQ$4=$D115,"x",IF(AND(((AQ$4-$D115)/VLOOKUP($C115,Opérations[],7,0))=INT(((AQ$4-$D115)/VLOOKUP($C115,Opérations[],7,0))),$C115&lt;&gt;""),"S",""))),"")</f>
        <v/>
      </c>
      <c r="AR115" s="68" t="str">
        <f ca="1">IFERROR(IF(AND(OR(WEEKDAY(AQ$4,2)&gt;5,AQ$4=Congés),OR(AQ115="x",AQ115="S")),AQ115,IF(AR$4=$D115,"x",IF(AND(((AR$4-$D115)/VLOOKUP($C115,Opérations[],7,0))=INT(((AR$4-$D115)/VLOOKUP($C115,Opérations[],7,0))),$C115&lt;&gt;""),"S",""))),"")</f>
        <v/>
      </c>
      <c r="AS115" s="68" t="str">
        <f ca="1">IFERROR(IF(AND(OR(WEEKDAY(AR$4,2)&gt;5,AR$4=Congés),OR(AR115="x",AR115="S")),AR115,IF(AS$4=$D115,"x",IF(AND(((AS$4-$D115)/VLOOKUP($C115,Opérations[],7,0))=INT(((AS$4-$D115)/VLOOKUP($C115,Opérations[],7,0))),$C115&lt;&gt;""),"S",""))),"")</f>
        <v/>
      </c>
      <c r="AT115" s="68" t="str">
        <f ca="1">IFERROR(IF(AND(OR(WEEKDAY(AS$4,2)&gt;5,AS$4=Congés),OR(AS115="x",AS115="S")),AS115,IF(AT$4=$D115,"x",IF(AND(((AT$4-$D115)/VLOOKUP($C115,Opérations[],7,0))=INT(((AT$4-$D115)/VLOOKUP($C115,Opérations[],7,0))),$C115&lt;&gt;""),"S",""))),"")</f>
        <v/>
      </c>
      <c r="AU115" s="68" t="str">
        <f ca="1">IFERROR(IF(AND(OR(WEEKDAY(AT$4,2)&gt;5,AT$4=Congés),OR(AT115="x",AT115="S")),AT115,IF(AU$4=$D115,"x",IF(AND(((AU$4-$D115)/VLOOKUP($C115,Opérations[],7,0))=INT(((AU$4-$D115)/VLOOKUP($C115,Opérations[],7,0))),$C115&lt;&gt;""),"S",""))),"")</f>
        <v/>
      </c>
      <c r="AV115" s="68" t="str">
        <f ca="1">IFERROR(IF(AND(OR(WEEKDAY(AU$4,2)&gt;5,AU$4=Congés),OR(AU115="x",AU115="S")),AU115,IF(AV$4=$D115,"x",IF(AND(((AV$4-$D115)/VLOOKUP($C115,Opérations[],7,0))=INT(((AV$4-$D115)/VLOOKUP($C115,Opérations[],7,0))),$C115&lt;&gt;""),"S",""))),"")</f>
        <v/>
      </c>
      <c r="AW115" s="68" t="str">
        <f ca="1">IFERROR(IF(AND(OR(WEEKDAY(AV$4,2)&gt;5,AV$4=Congés),OR(AV115="x",AV115="S")),AV115,IF(AW$4=$D115,"x",IF(AND(((AW$4-$D115)/VLOOKUP($C115,Opérations[],7,0))=INT(((AW$4-$D115)/VLOOKUP($C115,Opérations[],7,0))),$C115&lt;&gt;""),"S",""))),"")</f>
        <v/>
      </c>
      <c r="AX115" s="68" t="str">
        <f ca="1">IFERROR(IF(AND(OR(WEEKDAY(AW$4,2)&gt;5,AW$4=Congés),OR(AW115="x",AW115="S")),AW115,IF(AX$4=$D115,"x",IF(AND(((AX$4-$D115)/VLOOKUP($C115,Opérations[],7,0))=INT(((AX$4-$D115)/VLOOKUP($C115,Opérations[],7,0))),$C115&lt;&gt;""),"S",""))),"")</f>
        <v/>
      </c>
      <c r="AY115" s="68" t="str">
        <f ca="1">IFERROR(IF(AND(OR(WEEKDAY(AX$4,2)&gt;5,AX$4=Congés),OR(AX115="x",AX115="S")),AX115,IF(AY$4=$D115,"x",IF(AND(((AY$4-$D115)/VLOOKUP($C115,Opérations[],7,0))=INT(((AY$4-$D115)/VLOOKUP($C115,Opérations[],7,0))),$C115&lt;&gt;""),"S",""))),"")</f>
        <v/>
      </c>
      <c r="AZ115" s="68" t="str">
        <f ca="1">IFERROR(IF(AND(OR(WEEKDAY(AY$4,2)&gt;5,AY$4=Congés),OR(AY115="x",AY115="S")),AY115,IF(AZ$4=$D115,"x",IF(AND(((AZ$4-$D115)/VLOOKUP($C115,Opérations[],7,0))=INT(((AZ$4-$D115)/VLOOKUP($C115,Opérations[],7,0))),$C115&lt;&gt;""),"S",""))),"")</f>
        <v/>
      </c>
      <c r="BA115" s="68" t="str">
        <f ca="1">IFERROR(IF(AND(OR(WEEKDAY(AZ$4,2)&gt;5,AZ$4=Congés),OR(AZ115="x",AZ115="S")),AZ115,IF(BA$4=$D115,"x",IF(AND(((BA$4-$D115)/VLOOKUP($C115,Opérations[],7,0))=INT(((BA$4-$D115)/VLOOKUP($C115,Opérations[],7,0))),$C115&lt;&gt;""),"S",""))),"")</f>
        <v/>
      </c>
      <c r="BB115" s="68" t="str">
        <f ca="1">IFERROR(IF(AND(OR(WEEKDAY(BA$4,2)&gt;5,BA$4=Congés),OR(BA115="x",BA115="S")),BA115,IF(BB$4=$D115,"x",IF(AND(((BB$4-$D115)/VLOOKUP($C115,Opérations[],7,0))=INT(((BB$4-$D115)/VLOOKUP($C115,Opérations[],7,0))),$C115&lt;&gt;""),"S",""))),"")</f>
        <v/>
      </c>
      <c r="BC115" s="68" t="str">
        <f ca="1">IFERROR(IF(AND(OR(WEEKDAY(BB$4,2)&gt;5,BB$4=Congés),OR(BB115="x",BB115="S")),BB115,IF(BC$4=$D115,"x",IF(AND(((BC$4-$D115)/VLOOKUP($C115,Opérations[],7,0))=INT(((BC$4-$D115)/VLOOKUP($C115,Opérations[],7,0))),$C115&lt;&gt;""),"S",""))),"")</f>
        <v/>
      </c>
      <c r="BD115" s="68" t="str">
        <f ca="1">IFERROR(IF(AND(OR(WEEKDAY(BC$4,2)&gt;5,BC$4=Congés),OR(BC115="x",BC115="S")),BC115,IF(BD$4=$D115,"x",IF(AND(((BD$4-$D115)/VLOOKUP($C115,Opérations[],7,0))=INT(((BD$4-$D115)/VLOOKUP($C115,Opérations[],7,0))),$C115&lt;&gt;""),"S",""))),"")</f>
        <v/>
      </c>
    </row>
    <row r="116" spans="3:56" x14ac:dyDescent="0.25">
      <c r="C116" s="31" t="s">
        <v>84</v>
      </c>
      <c r="D116" s="33">
        <f>IF(ISBLANK(C116),"",VLOOKUP(C116,Opérations[],2,0))</f>
        <v>0</v>
      </c>
      <c r="F116" s="33"/>
      <c r="G116" s="68" t="str">
        <f ca="1">IFERROR(IF(AND(OR(WEEKDAY(F$4,2)&gt;5,F$4=Congés),OR(F116="x",F116="S")),F116,IF(G$4=$D116,"x",IF(AND(((G$4-$D116)/VLOOKUP($C116,Opérations[],7,0))=INT(((G$4-$D116)/VLOOKUP($C116,Opérations[],7,0))),$C116&lt;&gt;""),"S",""))),"")</f>
        <v/>
      </c>
      <c r="H116" s="68" t="str">
        <f ca="1">IFERROR(IF(AND(OR(WEEKDAY(G$4,2)&gt;5,G$4=Congés),OR(G116="x",G116="S")),G116,IF(H$4=$D116,"x",IF(AND(((H$4-$D116)/VLOOKUP($C116,Opérations[],7,0))=INT(((H$4-$D116)/VLOOKUP($C116,Opérations[],7,0))),$C116&lt;&gt;""),"S",""))),"")</f>
        <v/>
      </c>
      <c r="I116" s="68" t="str">
        <f ca="1">IFERROR(IF(AND(OR(WEEKDAY(H$4,2)&gt;5,H$4=Congés),OR(H116="x",H116="S")),H116,IF(I$4=$D116,"x",IF(AND(((I$4-$D116)/VLOOKUP($C116,Opérations[],7,0))=INT(((I$4-$D116)/VLOOKUP($C116,Opérations[],7,0))),$C116&lt;&gt;""),"S",""))),"")</f>
        <v/>
      </c>
      <c r="J116" s="68" t="str">
        <f ca="1">IFERROR(IF(AND(OR(WEEKDAY(I$4,2)&gt;5,I$4=Congés),OR(I116="x",I116="S")),I116,IF(J$4=$D116,"x",IF(AND(((J$4-$D116)/VLOOKUP($C116,Opérations[],7,0))=INT(((J$4-$D116)/VLOOKUP($C116,Opérations[],7,0))),$C116&lt;&gt;""),"S",""))),"")</f>
        <v/>
      </c>
      <c r="K116" s="68" t="str">
        <f ca="1">IFERROR(IF(AND(OR(WEEKDAY(J$4,2)&gt;5,J$4=Congés),OR(J116="x",J116="S")),J116,IF(K$4=$D116,"x",IF(AND(((K$4-$D116)/VLOOKUP($C116,Opérations[],7,0))=INT(((K$4-$D116)/VLOOKUP($C116,Opérations[],7,0))),$C116&lt;&gt;""),"S",""))),"")</f>
        <v/>
      </c>
      <c r="L116" s="68" t="str">
        <f ca="1">IFERROR(IF(AND(OR(WEEKDAY(K$4,2)&gt;5,K$4=Congés),OR(K116="x",K116="S")),K116,IF(L$4=$D116,"x",IF(AND(((L$4-$D116)/VLOOKUP($C116,Opérations[],7,0))=INT(((L$4-$D116)/VLOOKUP($C116,Opérations[],7,0))),$C116&lt;&gt;""),"S",""))),"")</f>
        <v/>
      </c>
      <c r="M116" s="68" t="str">
        <f ca="1">IFERROR(IF(AND(OR(WEEKDAY(L$4,2)&gt;5,L$4=Congés),OR(L116="x",L116="S")),L116,IF(M$4=$D116,"x",IF(AND(((M$4-$D116)/VLOOKUP($C116,Opérations[],7,0))=INT(((M$4-$D116)/VLOOKUP($C116,Opérations[],7,0))),$C116&lt;&gt;""),"S",""))),"")</f>
        <v/>
      </c>
      <c r="N116" s="68" t="str">
        <f ca="1">IFERROR(IF(AND(OR(WEEKDAY(M$4,2)&gt;5,M$4=Congés),OR(M116="x",M116="S")),M116,IF(N$4=$D116,"x",IF(AND(((N$4-$D116)/VLOOKUP($C116,Opérations[],7,0))=INT(((N$4-$D116)/VLOOKUP($C116,Opérations[],7,0))),$C116&lt;&gt;""),"S",""))),"")</f>
        <v/>
      </c>
      <c r="O116" s="68" t="str">
        <f ca="1">IFERROR(IF(AND(OR(WEEKDAY(N$4,2)&gt;5,N$4=Congés),OR(N116="x",N116="S")),N116,IF(O$4=$D116,"x",IF(AND(((O$4-$D116)/VLOOKUP($C116,Opérations[],7,0))=INT(((O$4-$D116)/VLOOKUP($C116,Opérations[],7,0))),$C116&lt;&gt;""),"S",""))),"")</f>
        <v/>
      </c>
      <c r="P116" s="68" t="str">
        <f ca="1">IFERROR(IF(AND(OR(WEEKDAY(O$4,2)&gt;5,O$4=Congés),OR(O116="x",O116="S")),O116,IF(P$4=$D116,"x",IF(AND(((P$4-$D116)/VLOOKUP($C116,Opérations[],7,0))=INT(((P$4-$D116)/VLOOKUP($C116,Opérations[],7,0))),$C116&lt;&gt;""),"S",""))),"")</f>
        <v/>
      </c>
      <c r="Q116" s="68" t="str">
        <f ca="1">IFERROR(IF(AND(OR(WEEKDAY(P$4,2)&gt;5,P$4=Congés),OR(P116="x",P116="S")),P116,IF(Q$4=$D116,"x",IF(AND(((Q$4-$D116)/VLOOKUP($C116,Opérations[],7,0))=INT(((Q$4-$D116)/VLOOKUP($C116,Opérations[],7,0))),$C116&lt;&gt;""),"S",""))),"")</f>
        <v/>
      </c>
      <c r="R116" s="68" t="str">
        <f ca="1">IFERROR(IF(AND(OR(WEEKDAY(Q$4,2)&gt;5,Q$4=Congés),OR(Q116="x",Q116="S")),Q116,IF(R$4=$D116,"x",IF(AND(((R$4-$D116)/VLOOKUP($C116,Opérations[],7,0))=INT(((R$4-$D116)/VLOOKUP($C116,Opérations[],7,0))),$C116&lt;&gt;""),"S",""))),"")</f>
        <v/>
      </c>
      <c r="S116" s="68" t="str">
        <f ca="1">IFERROR(IF(AND(OR(WEEKDAY(R$4,2)&gt;5,R$4=Congés),OR(R116="x",R116="S")),R116,IF(S$4=$D116,"x",IF(AND(((S$4-$D116)/VLOOKUP($C116,Opérations[],7,0))=INT(((S$4-$D116)/VLOOKUP($C116,Opérations[],7,0))),$C116&lt;&gt;""),"S",""))),"")</f>
        <v/>
      </c>
      <c r="T116" s="68" t="str">
        <f ca="1">IFERROR(IF(AND(OR(WEEKDAY(S$4,2)&gt;5,S$4=Congés),OR(S116="x",S116="S")),S116,IF(T$4=$D116,"x",IF(AND(((T$4-$D116)/VLOOKUP($C116,Opérations[],7,0))=INT(((T$4-$D116)/VLOOKUP($C116,Opérations[],7,0))),$C116&lt;&gt;""),"S",""))),"")</f>
        <v/>
      </c>
      <c r="U116" s="68" t="str">
        <f ca="1">IFERROR(IF(AND(OR(WEEKDAY(T$4,2)&gt;5,T$4=Congés),OR(T116="x",T116="S")),T116,IF(U$4=$D116,"x",IF(AND(((U$4-$D116)/VLOOKUP($C116,Opérations[],7,0))=INT(((U$4-$D116)/VLOOKUP($C116,Opérations[],7,0))),$C116&lt;&gt;""),"S",""))),"")</f>
        <v/>
      </c>
      <c r="V116" s="68" t="str">
        <f ca="1">IFERROR(IF(AND(OR(WEEKDAY(U$4,2)&gt;5,U$4=Congés),OR(U116="x",U116="S")),U116,IF(V$4=$D116,"x",IF(AND(((V$4-$D116)/VLOOKUP($C116,Opérations[],7,0))=INT(((V$4-$D116)/VLOOKUP($C116,Opérations[],7,0))),$C116&lt;&gt;""),"S",""))),"")</f>
        <v/>
      </c>
      <c r="W116" s="68" t="str">
        <f ca="1">IFERROR(IF(AND(OR(WEEKDAY(V$4,2)&gt;5,V$4=Congés),OR(V116="x",V116="S")),V116,IF(W$4=$D116,"x",IF(AND(((W$4-$D116)/VLOOKUP($C116,Opérations[],7,0))=INT(((W$4-$D116)/VLOOKUP($C116,Opérations[],7,0))),$C116&lt;&gt;""),"S",""))),"")</f>
        <v/>
      </c>
      <c r="X116" s="68" t="str">
        <f ca="1">IFERROR(IF(AND(OR(WEEKDAY(W$4,2)&gt;5,W$4=Congés),OR(W116="x",W116="S")),W116,IF(X$4=$D116,"x",IF(AND(((X$4-$D116)/VLOOKUP($C116,Opérations[],7,0))=INT(((X$4-$D116)/VLOOKUP($C116,Opérations[],7,0))),$C116&lt;&gt;""),"S",""))),"")</f>
        <v/>
      </c>
      <c r="Y116" s="68" t="str">
        <f ca="1">IFERROR(IF(AND(OR(WEEKDAY(X$4,2)&gt;5,X$4=Congés),OR(X116="x",X116="S")),X116,IF(Y$4=$D116,"x",IF(AND(((Y$4-$D116)/VLOOKUP($C116,Opérations[],7,0))=INT(((Y$4-$D116)/VLOOKUP($C116,Opérations[],7,0))),$C116&lt;&gt;""),"S",""))),"")</f>
        <v/>
      </c>
      <c r="Z116" s="68" t="str">
        <f ca="1">IFERROR(IF(AND(OR(WEEKDAY(Y$4,2)&gt;5,Y$4=Congés),OR(Y116="x",Y116="S")),Y116,IF(Z$4=$D116,"x",IF(AND(((Z$4-$D116)/VLOOKUP($C116,Opérations[],7,0))=INT(((Z$4-$D116)/VLOOKUP($C116,Opérations[],7,0))),$C116&lt;&gt;""),"S",""))),"")</f>
        <v/>
      </c>
      <c r="AA116" s="68" t="str">
        <f ca="1">IFERROR(IF(AND(OR(WEEKDAY(Z$4,2)&gt;5,Z$4=Congés),OR(Z116="x",Z116="S")),Z116,IF(AA$4=$D116,"x",IF(AND(((AA$4-$D116)/VLOOKUP($C116,Opérations[],7,0))=INT(((AA$4-$D116)/VLOOKUP($C116,Opérations[],7,0))),$C116&lt;&gt;""),"S",""))),"")</f>
        <v/>
      </c>
      <c r="AB116" s="68" t="str">
        <f ca="1">IFERROR(IF(AND(OR(WEEKDAY(AA$4,2)&gt;5,AA$4=Congés),OR(AA116="x",AA116="S")),AA116,IF(AB$4=$D116,"x",IF(AND(((AB$4-$D116)/VLOOKUP($C116,Opérations[],7,0))=INT(((AB$4-$D116)/VLOOKUP($C116,Opérations[],7,0))),$C116&lt;&gt;""),"S",""))),"")</f>
        <v/>
      </c>
      <c r="AC116" s="68" t="str">
        <f ca="1">IFERROR(IF(AND(OR(WEEKDAY(AB$4,2)&gt;5,AB$4=Congés),OR(AB116="x",AB116="S")),AB116,IF(AC$4=$D116,"x",IF(AND(((AC$4-$D116)/VLOOKUP($C116,Opérations[],7,0))=INT(((AC$4-$D116)/VLOOKUP($C116,Opérations[],7,0))),$C116&lt;&gt;""),"S",""))),"")</f>
        <v/>
      </c>
      <c r="AD116" s="68" t="str">
        <f ca="1">IFERROR(IF(AND(OR(WEEKDAY(AC$4,2)&gt;5,AC$4=Congés),OR(AC116="x",AC116="S")),AC116,IF(AD$4=$D116,"x",IF(AND(((AD$4-$D116)/VLOOKUP($C116,Opérations[],7,0))=INT(((AD$4-$D116)/VLOOKUP($C116,Opérations[],7,0))),$C116&lt;&gt;""),"S",""))),"")</f>
        <v/>
      </c>
      <c r="AE116" s="68" t="str">
        <f ca="1">IFERROR(IF(AND(OR(WEEKDAY(AD$4,2)&gt;5,AD$4=Congés),OR(AD116="x",AD116="S")),AD116,IF(AE$4=$D116,"x",IF(AND(((AE$4-$D116)/VLOOKUP($C116,Opérations[],7,0))=INT(((AE$4-$D116)/VLOOKUP($C116,Opérations[],7,0))),$C116&lt;&gt;""),"S",""))),"")</f>
        <v/>
      </c>
      <c r="AF116" s="68" t="str">
        <f ca="1">IFERROR(IF(AND(OR(WEEKDAY(AE$4,2)&gt;5,AE$4=Congés),OR(AE116="x",AE116="S")),AE116,IF(AF$4=$D116,"x",IF(AND(((AF$4-$D116)/VLOOKUP($C116,Opérations[],7,0))=INT(((AF$4-$D116)/VLOOKUP($C116,Opérations[],7,0))),$C116&lt;&gt;""),"S",""))),"")</f>
        <v/>
      </c>
      <c r="AG116" s="68" t="str">
        <f ca="1">IFERROR(IF(AND(OR(WEEKDAY(AF$4,2)&gt;5,AF$4=Congés),OR(AF116="x",AF116="S")),AF116,IF(AG$4=$D116,"x",IF(AND(((AG$4-$D116)/VLOOKUP($C116,Opérations[],7,0))=INT(((AG$4-$D116)/VLOOKUP($C116,Opérations[],7,0))),$C116&lt;&gt;""),"S",""))),"")</f>
        <v/>
      </c>
      <c r="AH116" s="68" t="str">
        <f ca="1">IFERROR(IF(AND(OR(WEEKDAY(AG$4,2)&gt;5,AG$4=Congés),OR(AG116="x",AG116="S")),AG116,IF(AH$4=$D116,"x",IF(AND(((AH$4-$D116)/VLOOKUP($C116,Opérations[],7,0))=INT(((AH$4-$D116)/VLOOKUP($C116,Opérations[],7,0))),$C116&lt;&gt;""),"S",""))),"")</f>
        <v/>
      </c>
      <c r="AI116" s="68" t="str">
        <f ca="1">IFERROR(IF(AND(OR(WEEKDAY(AH$4,2)&gt;5,AH$4=Congés),OR(AH116="x",AH116="S")),AH116,IF(AI$4=$D116,"x",IF(AND(((AI$4-$D116)/VLOOKUP($C116,Opérations[],7,0))=INT(((AI$4-$D116)/VLOOKUP($C116,Opérations[],7,0))),$C116&lt;&gt;""),"S",""))),"")</f>
        <v/>
      </c>
      <c r="AJ116" s="68" t="str">
        <f ca="1">IFERROR(IF(AND(OR(WEEKDAY(AI$4,2)&gt;5,AI$4=Congés),OR(AI116="x",AI116="S")),AI116,IF(AJ$4=$D116,"x",IF(AND(((AJ$4-$D116)/VLOOKUP($C116,Opérations[],7,0))=INT(((AJ$4-$D116)/VLOOKUP($C116,Opérations[],7,0))),$C116&lt;&gt;""),"S",""))),"")</f>
        <v/>
      </c>
      <c r="AK116" s="68" t="str">
        <f ca="1">IFERROR(IF(AND(OR(WEEKDAY(AJ$4,2)&gt;5,AJ$4=Congés),OR(AJ116="x",AJ116="S")),AJ116,IF(AK$4=$D116,"x",IF(AND(((AK$4-$D116)/VLOOKUP($C116,Opérations[],7,0))=INT(((AK$4-$D116)/VLOOKUP($C116,Opérations[],7,0))),$C116&lt;&gt;""),"S",""))),"")</f>
        <v/>
      </c>
      <c r="AL116" s="68" t="str">
        <f ca="1">IFERROR(IF(AND(OR(WEEKDAY(AK$4,2)&gt;5,AK$4=Congés),OR(AK116="x",AK116="S")),AK116,IF(AL$4=$D116,"x",IF(AND(((AL$4-$D116)/VLOOKUP($C116,Opérations[],7,0))=INT(((AL$4-$D116)/VLOOKUP($C116,Opérations[],7,0))),$C116&lt;&gt;""),"S",""))),"")</f>
        <v/>
      </c>
      <c r="AM116" s="68" t="str">
        <f ca="1">IFERROR(IF(AND(OR(WEEKDAY(AL$4,2)&gt;5,AL$4=Congés),OR(AL116="x",AL116="S")),AL116,IF(AM$4=$D116,"x",IF(AND(((AM$4-$D116)/VLOOKUP($C116,Opérations[],7,0))=INT(((AM$4-$D116)/VLOOKUP($C116,Opérations[],7,0))),$C116&lt;&gt;""),"S",""))),"")</f>
        <v/>
      </c>
      <c r="AN116" s="68" t="str">
        <f ca="1">IFERROR(IF(AND(OR(WEEKDAY(AM$4,2)&gt;5,AM$4=Congés),OR(AM116="x",AM116="S")),AM116,IF(AN$4=$D116,"x",IF(AND(((AN$4-$D116)/VLOOKUP($C116,Opérations[],7,0))=INT(((AN$4-$D116)/VLOOKUP($C116,Opérations[],7,0))),$C116&lt;&gt;""),"S",""))),"")</f>
        <v/>
      </c>
      <c r="AO116" s="68" t="str">
        <f ca="1">IFERROR(IF(AND(OR(WEEKDAY(AN$4,2)&gt;5,AN$4=Congés),OR(AN116="x",AN116="S")),AN116,IF(AO$4=$D116,"x",IF(AND(((AO$4-$D116)/VLOOKUP($C116,Opérations[],7,0))=INT(((AO$4-$D116)/VLOOKUP($C116,Opérations[],7,0))),$C116&lt;&gt;""),"S",""))),"")</f>
        <v/>
      </c>
      <c r="AP116" s="68" t="str">
        <f ca="1">IFERROR(IF(AND(OR(WEEKDAY(AO$4,2)&gt;5,AO$4=Congés),OR(AO116="x",AO116="S")),AO116,IF(AP$4=$D116,"x",IF(AND(((AP$4-$D116)/VLOOKUP($C116,Opérations[],7,0))=INT(((AP$4-$D116)/VLOOKUP($C116,Opérations[],7,0))),$C116&lt;&gt;""),"S",""))),"")</f>
        <v/>
      </c>
      <c r="AQ116" s="68" t="str">
        <f ca="1">IFERROR(IF(AND(OR(WEEKDAY(AP$4,2)&gt;5,AP$4=Congés),OR(AP116="x",AP116="S")),AP116,IF(AQ$4=$D116,"x",IF(AND(((AQ$4-$D116)/VLOOKUP($C116,Opérations[],7,0))=INT(((AQ$4-$D116)/VLOOKUP($C116,Opérations[],7,0))),$C116&lt;&gt;""),"S",""))),"")</f>
        <v/>
      </c>
      <c r="AR116" s="68" t="str">
        <f ca="1">IFERROR(IF(AND(OR(WEEKDAY(AQ$4,2)&gt;5,AQ$4=Congés),OR(AQ116="x",AQ116="S")),AQ116,IF(AR$4=$D116,"x",IF(AND(((AR$4-$D116)/VLOOKUP($C116,Opérations[],7,0))=INT(((AR$4-$D116)/VLOOKUP($C116,Opérations[],7,0))),$C116&lt;&gt;""),"S",""))),"")</f>
        <v/>
      </c>
      <c r="AS116" s="68" t="str">
        <f ca="1">IFERROR(IF(AND(OR(WEEKDAY(AR$4,2)&gt;5,AR$4=Congés),OR(AR116="x",AR116="S")),AR116,IF(AS$4=$D116,"x",IF(AND(((AS$4-$D116)/VLOOKUP($C116,Opérations[],7,0))=INT(((AS$4-$D116)/VLOOKUP($C116,Opérations[],7,0))),$C116&lt;&gt;""),"S",""))),"")</f>
        <v/>
      </c>
      <c r="AT116" s="68" t="str">
        <f ca="1">IFERROR(IF(AND(OR(WEEKDAY(AS$4,2)&gt;5,AS$4=Congés),OR(AS116="x",AS116="S")),AS116,IF(AT$4=$D116,"x",IF(AND(((AT$4-$D116)/VLOOKUP($C116,Opérations[],7,0))=INT(((AT$4-$D116)/VLOOKUP($C116,Opérations[],7,0))),$C116&lt;&gt;""),"S",""))),"")</f>
        <v/>
      </c>
      <c r="AU116" s="68" t="str">
        <f ca="1">IFERROR(IF(AND(OR(WEEKDAY(AT$4,2)&gt;5,AT$4=Congés),OR(AT116="x",AT116="S")),AT116,IF(AU$4=$D116,"x",IF(AND(((AU$4-$D116)/VLOOKUP($C116,Opérations[],7,0))=INT(((AU$4-$D116)/VLOOKUP($C116,Opérations[],7,0))),$C116&lt;&gt;""),"S",""))),"")</f>
        <v/>
      </c>
      <c r="AV116" s="68" t="str">
        <f ca="1">IFERROR(IF(AND(OR(WEEKDAY(AU$4,2)&gt;5,AU$4=Congés),OR(AU116="x",AU116="S")),AU116,IF(AV$4=$D116,"x",IF(AND(((AV$4-$D116)/VLOOKUP($C116,Opérations[],7,0))=INT(((AV$4-$D116)/VLOOKUP($C116,Opérations[],7,0))),$C116&lt;&gt;""),"S",""))),"")</f>
        <v/>
      </c>
      <c r="AW116" s="68" t="str">
        <f ca="1">IFERROR(IF(AND(OR(WEEKDAY(AV$4,2)&gt;5,AV$4=Congés),OR(AV116="x",AV116="S")),AV116,IF(AW$4=$D116,"x",IF(AND(((AW$4-$D116)/VLOOKUP($C116,Opérations[],7,0))=INT(((AW$4-$D116)/VLOOKUP($C116,Opérations[],7,0))),$C116&lt;&gt;""),"S",""))),"")</f>
        <v/>
      </c>
      <c r="AX116" s="68" t="str">
        <f ca="1">IFERROR(IF(AND(OR(WEEKDAY(AW$4,2)&gt;5,AW$4=Congés),OR(AW116="x",AW116="S")),AW116,IF(AX$4=$D116,"x",IF(AND(((AX$4-$D116)/VLOOKUP($C116,Opérations[],7,0))=INT(((AX$4-$D116)/VLOOKUP($C116,Opérations[],7,0))),$C116&lt;&gt;""),"S",""))),"")</f>
        <v/>
      </c>
      <c r="AY116" s="68" t="str">
        <f ca="1">IFERROR(IF(AND(OR(WEEKDAY(AX$4,2)&gt;5,AX$4=Congés),OR(AX116="x",AX116="S")),AX116,IF(AY$4=$D116,"x",IF(AND(((AY$4-$D116)/VLOOKUP($C116,Opérations[],7,0))=INT(((AY$4-$D116)/VLOOKUP($C116,Opérations[],7,0))),$C116&lt;&gt;""),"S",""))),"")</f>
        <v/>
      </c>
      <c r="AZ116" s="68" t="str">
        <f ca="1">IFERROR(IF(AND(OR(WEEKDAY(AY$4,2)&gt;5,AY$4=Congés),OR(AY116="x",AY116="S")),AY116,IF(AZ$4=$D116,"x",IF(AND(((AZ$4-$D116)/VLOOKUP($C116,Opérations[],7,0))=INT(((AZ$4-$D116)/VLOOKUP($C116,Opérations[],7,0))),$C116&lt;&gt;""),"S",""))),"")</f>
        <v/>
      </c>
      <c r="BA116" s="68" t="str">
        <f ca="1">IFERROR(IF(AND(OR(WEEKDAY(AZ$4,2)&gt;5,AZ$4=Congés),OR(AZ116="x",AZ116="S")),AZ116,IF(BA$4=$D116,"x",IF(AND(((BA$4-$D116)/VLOOKUP($C116,Opérations[],7,0))=INT(((BA$4-$D116)/VLOOKUP($C116,Opérations[],7,0))),$C116&lt;&gt;""),"S",""))),"")</f>
        <v/>
      </c>
      <c r="BB116" s="68" t="str">
        <f ca="1">IFERROR(IF(AND(OR(WEEKDAY(BA$4,2)&gt;5,BA$4=Congés),OR(BA116="x",BA116="S")),BA116,IF(BB$4=$D116,"x",IF(AND(((BB$4-$D116)/VLOOKUP($C116,Opérations[],7,0))=INT(((BB$4-$D116)/VLOOKUP($C116,Opérations[],7,0))),$C116&lt;&gt;""),"S",""))),"")</f>
        <v/>
      </c>
      <c r="BC116" s="68" t="str">
        <f ca="1">IFERROR(IF(AND(OR(WEEKDAY(BB$4,2)&gt;5,BB$4=Congés),OR(BB116="x",BB116="S")),BB116,IF(BC$4=$D116,"x",IF(AND(((BC$4-$D116)/VLOOKUP($C116,Opérations[],7,0))=INT(((BC$4-$D116)/VLOOKUP($C116,Opérations[],7,0))),$C116&lt;&gt;""),"S",""))),"")</f>
        <v/>
      </c>
      <c r="BD116" s="68" t="str">
        <f ca="1">IFERROR(IF(AND(OR(WEEKDAY(BC$4,2)&gt;5,BC$4=Congés),OR(BC116="x",BC116="S")),BC116,IF(BD$4=$D116,"x",IF(AND(((BD$4-$D116)/VLOOKUP($C116,Opérations[],7,0))=INT(((BD$4-$D116)/VLOOKUP($C116,Opérations[],7,0))),$C116&lt;&gt;""),"S",""))),"")</f>
        <v/>
      </c>
    </row>
    <row r="117" spans="3:56" x14ac:dyDescent="0.25">
      <c r="C117" s="58" t="s">
        <v>92</v>
      </c>
      <c r="D117" s="33">
        <f>IF(ISBLANK(C117),"",VLOOKUP(C117,Opérations[],2,0))</f>
        <v>0</v>
      </c>
      <c r="F117" s="33"/>
      <c r="G117" s="68" t="str">
        <f ca="1">IFERROR(IF(AND(OR(WEEKDAY(F$4,2)&gt;5,F$4=Congés),OR(F117="x",F117="S")),F117,IF(G$4=$D117,"x",IF(AND(((G$4-$D117)/VLOOKUP($C117,Opérations[],7,0))=INT(((G$4-$D117)/VLOOKUP($C117,Opérations[],7,0))),$C117&lt;&gt;""),"S",""))),"")</f>
        <v/>
      </c>
      <c r="H117" s="68" t="str">
        <f ca="1">IFERROR(IF(AND(OR(WEEKDAY(G$4,2)&gt;5,G$4=Congés),OR(G117="x",G117="S")),G117,IF(H$4=$D117,"x",IF(AND(((H$4-$D117)/VLOOKUP($C117,Opérations[],7,0))=INT(((H$4-$D117)/VLOOKUP($C117,Opérations[],7,0))),$C117&lt;&gt;""),"S",""))),"")</f>
        <v/>
      </c>
      <c r="I117" s="68" t="str">
        <f ca="1">IFERROR(IF(AND(OR(WEEKDAY(H$4,2)&gt;5,H$4=Congés),OR(H117="x",H117="S")),H117,IF(I$4=$D117,"x",IF(AND(((I$4-$D117)/VLOOKUP($C117,Opérations[],7,0))=INT(((I$4-$D117)/VLOOKUP($C117,Opérations[],7,0))),$C117&lt;&gt;""),"S",""))),"")</f>
        <v/>
      </c>
      <c r="J117" s="68" t="str">
        <f ca="1">IFERROR(IF(AND(OR(WEEKDAY(I$4,2)&gt;5,I$4=Congés),OR(I117="x",I117="S")),I117,IF(J$4=$D117,"x",IF(AND(((J$4-$D117)/VLOOKUP($C117,Opérations[],7,0))=INT(((J$4-$D117)/VLOOKUP($C117,Opérations[],7,0))),$C117&lt;&gt;""),"S",""))),"")</f>
        <v/>
      </c>
      <c r="K117" s="68" t="str">
        <f ca="1">IFERROR(IF(AND(OR(WEEKDAY(J$4,2)&gt;5,J$4=Congés),OR(J117="x",J117="S")),J117,IF(K$4=$D117,"x",IF(AND(((K$4-$D117)/VLOOKUP($C117,Opérations[],7,0))=INT(((K$4-$D117)/VLOOKUP($C117,Opérations[],7,0))),$C117&lt;&gt;""),"S",""))),"")</f>
        <v/>
      </c>
      <c r="L117" s="68" t="str">
        <f ca="1">IFERROR(IF(AND(OR(WEEKDAY(K$4,2)&gt;5,K$4=Congés),OR(K117="x",K117="S")),K117,IF(L$4=$D117,"x",IF(AND(((L$4-$D117)/VLOOKUP($C117,Opérations[],7,0))=INT(((L$4-$D117)/VLOOKUP($C117,Opérations[],7,0))),$C117&lt;&gt;""),"S",""))),"")</f>
        <v/>
      </c>
      <c r="M117" s="68" t="str">
        <f ca="1">IFERROR(IF(AND(OR(WEEKDAY(L$4,2)&gt;5,L$4=Congés),OR(L117="x",L117="S")),L117,IF(M$4=$D117,"x",IF(AND(((M$4-$D117)/VLOOKUP($C117,Opérations[],7,0))=INT(((M$4-$D117)/VLOOKUP($C117,Opérations[],7,0))),$C117&lt;&gt;""),"S",""))),"")</f>
        <v/>
      </c>
      <c r="N117" s="68" t="str">
        <f ca="1">IFERROR(IF(AND(OR(WEEKDAY(M$4,2)&gt;5,M$4=Congés),OR(M117="x",M117="S")),M117,IF(N$4=$D117,"x",IF(AND(((N$4-$D117)/VLOOKUP($C117,Opérations[],7,0))=INT(((N$4-$D117)/VLOOKUP($C117,Opérations[],7,0))),$C117&lt;&gt;""),"S",""))),"")</f>
        <v/>
      </c>
      <c r="O117" s="68" t="str">
        <f ca="1">IFERROR(IF(AND(OR(WEEKDAY(N$4,2)&gt;5,N$4=Congés),OR(N117="x",N117="S")),N117,IF(O$4=$D117,"x",IF(AND(((O$4-$D117)/VLOOKUP($C117,Opérations[],7,0))=INT(((O$4-$D117)/VLOOKUP($C117,Opérations[],7,0))),$C117&lt;&gt;""),"S",""))),"")</f>
        <v/>
      </c>
      <c r="P117" s="68" t="str">
        <f ca="1">IFERROR(IF(AND(OR(WEEKDAY(O$4,2)&gt;5,O$4=Congés),OR(O117="x",O117="S")),O117,IF(P$4=$D117,"x",IF(AND(((P$4-$D117)/VLOOKUP($C117,Opérations[],7,0))=INT(((P$4-$D117)/VLOOKUP($C117,Opérations[],7,0))),$C117&lt;&gt;""),"S",""))),"")</f>
        <v/>
      </c>
      <c r="Q117" s="68" t="str">
        <f ca="1">IFERROR(IF(AND(OR(WEEKDAY(P$4,2)&gt;5,P$4=Congés),OR(P117="x",P117="S")),P117,IF(Q$4=$D117,"x",IF(AND(((Q$4-$D117)/VLOOKUP($C117,Opérations[],7,0))=INT(((Q$4-$D117)/VLOOKUP($C117,Opérations[],7,0))),$C117&lt;&gt;""),"S",""))),"")</f>
        <v/>
      </c>
      <c r="R117" s="68" t="str">
        <f ca="1">IFERROR(IF(AND(OR(WEEKDAY(Q$4,2)&gt;5,Q$4=Congés),OR(Q117="x",Q117="S")),Q117,IF(R$4=$D117,"x",IF(AND(((R$4-$D117)/VLOOKUP($C117,Opérations[],7,0))=INT(((R$4-$D117)/VLOOKUP($C117,Opérations[],7,0))),$C117&lt;&gt;""),"S",""))),"")</f>
        <v/>
      </c>
      <c r="S117" s="68" t="str">
        <f ca="1">IFERROR(IF(AND(OR(WEEKDAY(R$4,2)&gt;5,R$4=Congés),OR(R117="x",R117="S")),R117,IF(S$4=$D117,"x",IF(AND(((S$4-$D117)/VLOOKUP($C117,Opérations[],7,0))=INT(((S$4-$D117)/VLOOKUP($C117,Opérations[],7,0))),$C117&lt;&gt;""),"S",""))),"")</f>
        <v/>
      </c>
      <c r="T117" s="68" t="str">
        <f ca="1">IFERROR(IF(AND(OR(WEEKDAY(S$4,2)&gt;5,S$4=Congés),OR(S117="x",S117="S")),S117,IF(T$4=$D117,"x",IF(AND(((T$4-$D117)/VLOOKUP($C117,Opérations[],7,0))=INT(((T$4-$D117)/VLOOKUP($C117,Opérations[],7,0))),$C117&lt;&gt;""),"S",""))),"")</f>
        <v/>
      </c>
      <c r="U117" s="68" t="str">
        <f ca="1">IFERROR(IF(AND(OR(WEEKDAY(T$4,2)&gt;5,T$4=Congés),OR(T117="x",T117="S")),T117,IF(U$4=$D117,"x",IF(AND(((U$4-$D117)/VLOOKUP($C117,Opérations[],7,0))=INT(((U$4-$D117)/VLOOKUP($C117,Opérations[],7,0))),$C117&lt;&gt;""),"S",""))),"")</f>
        <v/>
      </c>
      <c r="V117" s="68" t="str">
        <f ca="1">IFERROR(IF(AND(OR(WEEKDAY(U$4,2)&gt;5,U$4=Congés),OR(U117="x",U117="S")),U117,IF(V$4=$D117,"x",IF(AND(((V$4-$D117)/VLOOKUP($C117,Opérations[],7,0))=INT(((V$4-$D117)/VLOOKUP($C117,Opérations[],7,0))),$C117&lt;&gt;""),"S",""))),"")</f>
        <v/>
      </c>
      <c r="W117" s="68" t="str">
        <f ca="1">IFERROR(IF(AND(OR(WEEKDAY(V$4,2)&gt;5,V$4=Congés),OR(V117="x",V117="S")),V117,IF(W$4=$D117,"x",IF(AND(((W$4-$D117)/VLOOKUP($C117,Opérations[],7,0))=INT(((W$4-$D117)/VLOOKUP($C117,Opérations[],7,0))),$C117&lt;&gt;""),"S",""))),"")</f>
        <v/>
      </c>
      <c r="X117" s="68" t="str">
        <f ca="1">IFERROR(IF(AND(OR(WEEKDAY(W$4,2)&gt;5,W$4=Congés),OR(W117="x",W117="S")),W117,IF(X$4=$D117,"x",IF(AND(((X$4-$D117)/VLOOKUP($C117,Opérations[],7,0))=INT(((X$4-$D117)/VLOOKUP($C117,Opérations[],7,0))),$C117&lt;&gt;""),"S",""))),"")</f>
        <v/>
      </c>
      <c r="Y117" s="68" t="str">
        <f ca="1">IFERROR(IF(AND(OR(WEEKDAY(X$4,2)&gt;5,X$4=Congés),OR(X117="x",X117="S")),X117,IF(Y$4=$D117,"x",IF(AND(((Y$4-$D117)/VLOOKUP($C117,Opérations[],7,0))=INT(((Y$4-$D117)/VLOOKUP($C117,Opérations[],7,0))),$C117&lt;&gt;""),"S",""))),"")</f>
        <v/>
      </c>
      <c r="Z117" s="68" t="str">
        <f ca="1">IFERROR(IF(AND(OR(WEEKDAY(Y$4,2)&gt;5,Y$4=Congés),OR(Y117="x",Y117="S")),Y117,IF(Z$4=$D117,"x",IF(AND(((Z$4-$D117)/VLOOKUP($C117,Opérations[],7,0))=INT(((Z$4-$D117)/VLOOKUP($C117,Opérations[],7,0))),$C117&lt;&gt;""),"S",""))),"")</f>
        <v/>
      </c>
      <c r="AA117" s="68" t="str">
        <f ca="1">IFERROR(IF(AND(OR(WEEKDAY(Z$4,2)&gt;5,Z$4=Congés),OR(Z117="x",Z117="S")),Z117,IF(AA$4=$D117,"x",IF(AND(((AA$4-$D117)/VLOOKUP($C117,Opérations[],7,0))=INT(((AA$4-$D117)/VLOOKUP($C117,Opérations[],7,0))),$C117&lt;&gt;""),"S",""))),"")</f>
        <v/>
      </c>
      <c r="AB117" s="68" t="str">
        <f ca="1">IFERROR(IF(AND(OR(WEEKDAY(AA$4,2)&gt;5,AA$4=Congés),OR(AA117="x",AA117="S")),AA117,IF(AB$4=$D117,"x",IF(AND(((AB$4-$D117)/VLOOKUP($C117,Opérations[],7,0))=INT(((AB$4-$D117)/VLOOKUP($C117,Opérations[],7,0))),$C117&lt;&gt;""),"S",""))),"")</f>
        <v/>
      </c>
      <c r="AC117" s="68" t="str">
        <f ca="1">IFERROR(IF(AND(OR(WEEKDAY(AB$4,2)&gt;5,AB$4=Congés),OR(AB117="x",AB117="S")),AB117,IF(AC$4=$D117,"x",IF(AND(((AC$4-$D117)/VLOOKUP($C117,Opérations[],7,0))=INT(((AC$4-$D117)/VLOOKUP($C117,Opérations[],7,0))),$C117&lt;&gt;""),"S",""))),"")</f>
        <v/>
      </c>
      <c r="AD117" s="68" t="str">
        <f ca="1">IFERROR(IF(AND(OR(WEEKDAY(AC$4,2)&gt;5,AC$4=Congés),OR(AC117="x",AC117="S")),AC117,IF(AD$4=$D117,"x",IF(AND(((AD$4-$D117)/VLOOKUP($C117,Opérations[],7,0))=INT(((AD$4-$D117)/VLOOKUP($C117,Opérations[],7,0))),$C117&lt;&gt;""),"S",""))),"")</f>
        <v/>
      </c>
      <c r="AE117" s="68" t="str">
        <f ca="1">IFERROR(IF(AND(OR(WEEKDAY(AD$4,2)&gt;5,AD$4=Congés),OR(AD117="x",AD117="S")),AD117,IF(AE$4=$D117,"x",IF(AND(((AE$4-$D117)/VLOOKUP($C117,Opérations[],7,0))=INT(((AE$4-$D117)/VLOOKUP($C117,Opérations[],7,0))),$C117&lt;&gt;""),"S",""))),"")</f>
        <v/>
      </c>
      <c r="AF117" s="68" t="str">
        <f ca="1">IFERROR(IF(AND(OR(WEEKDAY(AE$4,2)&gt;5,AE$4=Congés),OR(AE117="x",AE117="S")),AE117,IF(AF$4=$D117,"x",IF(AND(((AF$4-$D117)/VLOOKUP($C117,Opérations[],7,0))=INT(((AF$4-$D117)/VLOOKUP($C117,Opérations[],7,0))),$C117&lt;&gt;""),"S",""))),"")</f>
        <v/>
      </c>
      <c r="AG117" s="68" t="str">
        <f ca="1">IFERROR(IF(AND(OR(WEEKDAY(AF$4,2)&gt;5,AF$4=Congés),OR(AF117="x",AF117="S")),AF117,IF(AG$4=$D117,"x",IF(AND(((AG$4-$D117)/VLOOKUP($C117,Opérations[],7,0))=INT(((AG$4-$D117)/VLOOKUP($C117,Opérations[],7,0))),$C117&lt;&gt;""),"S",""))),"")</f>
        <v/>
      </c>
      <c r="AH117" s="68" t="str">
        <f ca="1">IFERROR(IF(AND(OR(WEEKDAY(AG$4,2)&gt;5,AG$4=Congés),OR(AG117="x",AG117="S")),AG117,IF(AH$4=$D117,"x",IF(AND(((AH$4-$D117)/VLOOKUP($C117,Opérations[],7,0))=INT(((AH$4-$D117)/VLOOKUP($C117,Opérations[],7,0))),$C117&lt;&gt;""),"S",""))),"")</f>
        <v/>
      </c>
      <c r="AI117" s="68" t="str">
        <f ca="1">IFERROR(IF(AND(OR(WEEKDAY(AH$4,2)&gt;5,AH$4=Congés),OR(AH117="x",AH117="S")),AH117,IF(AI$4=$D117,"x",IF(AND(((AI$4-$D117)/VLOOKUP($C117,Opérations[],7,0))=INT(((AI$4-$D117)/VLOOKUP($C117,Opérations[],7,0))),$C117&lt;&gt;""),"S",""))),"")</f>
        <v/>
      </c>
      <c r="AJ117" s="68" t="str">
        <f ca="1">IFERROR(IF(AND(OR(WEEKDAY(AI$4,2)&gt;5,AI$4=Congés),OR(AI117="x",AI117="S")),AI117,IF(AJ$4=$D117,"x",IF(AND(((AJ$4-$D117)/VLOOKUP($C117,Opérations[],7,0))=INT(((AJ$4-$D117)/VLOOKUP($C117,Opérations[],7,0))),$C117&lt;&gt;""),"S",""))),"")</f>
        <v/>
      </c>
      <c r="AK117" s="68" t="str">
        <f ca="1">IFERROR(IF(AND(OR(WEEKDAY(AJ$4,2)&gt;5,AJ$4=Congés),OR(AJ117="x",AJ117="S")),AJ117,IF(AK$4=$D117,"x",IF(AND(((AK$4-$D117)/VLOOKUP($C117,Opérations[],7,0))=INT(((AK$4-$D117)/VLOOKUP($C117,Opérations[],7,0))),$C117&lt;&gt;""),"S",""))),"")</f>
        <v/>
      </c>
      <c r="AL117" s="68" t="str">
        <f ca="1">IFERROR(IF(AND(OR(WEEKDAY(AK$4,2)&gt;5,AK$4=Congés),OR(AK117="x",AK117="S")),AK117,IF(AL$4=$D117,"x",IF(AND(((AL$4-$D117)/VLOOKUP($C117,Opérations[],7,0))=INT(((AL$4-$D117)/VLOOKUP($C117,Opérations[],7,0))),$C117&lt;&gt;""),"S",""))),"")</f>
        <v/>
      </c>
      <c r="AM117" s="68" t="str">
        <f ca="1">IFERROR(IF(AND(OR(WEEKDAY(AL$4,2)&gt;5,AL$4=Congés),OR(AL117="x",AL117="S")),AL117,IF(AM$4=$D117,"x",IF(AND(((AM$4-$D117)/VLOOKUP($C117,Opérations[],7,0))=INT(((AM$4-$D117)/VLOOKUP($C117,Opérations[],7,0))),$C117&lt;&gt;""),"S",""))),"")</f>
        <v/>
      </c>
      <c r="AN117" s="68" t="str">
        <f ca="1">IFERROR(IF(AND(OR(WEEKDAY(AM$4,2)&gt;5,AM$4=Congés),OR(AM117="x",AM117="S")),AM117,IF(AN$4=$D117,"x",IF(AND(((AN$4-$D117)/VLOOKUP($C117,Opérations[],7,0))=INT(((AN$4-$D117)/VLOOKUP($C117,Opérations[],7,0))),$C117&lt;&gt;""),"S",""))),"")</f>
        <v/>
      </c>
      <c r="AO117" s="68" t="str">
        <f ca="1">IFERROR(IF(AND(OR(WEEKDAY(AN$4,2)&gt;5,AN$4=Congés),OR(AN117="x",AN117="S")),AN117,IF(AO$4=$D117,"x",IF(AND(((AO$4-$D117)/VLOOKUP($C117,Opérations[],7,0))=INT(((AO$4-$D117)/VLOOKUP($C117,Opérations[],7,0))),$C117&lt;&gt;""),"S",""))),"")</f>
        <v/>
      </c>
      <c r="AP117" s="68" t="str">
        <f ca="1">IFERROR(IF(AND(OR(WEEKDAY(AO$4,2)&gt;5,AO$4=Congés),OR(AO117="x",AO117="S")),AO117,IF(AP$4=$D117,"x",IF(AND(((AP$4-$D117)/VLOOKUP($C117,Opérations[],7,0))=INT(((AP$4-$D117)/VLOOKUP($C117,Opérations[],7,0))),$C117&lt;&gt;""),"S",""))),"")</f>
        <v/>
      </c>
      <c r="AQ117" s="68" t="str">
        <f ca="1">IFERROR(IF(AND(OR(WEEKDAY(AP$4,2)&gt;5,AP$4=Congés),OR(AP117="x",AP117="S")),AP117,IF(AQ$4=$D117,"x",IF(AND(((AQ$4-$D117)/VLOOKUP($C117,Opérations[],7,0))=INT(((AQ$4-$D117)/VLOOKUP($C117,Opérations[],7,0))),$C117&lt;&gt;""),"S",""))),"")</f>
        <v/>
      </c>
      <c r="AR117" s="68" t="str">
        <f ca="1">IFERROR(IF(AND(OR(WEEKDAY(AQ$4,2)&gt;5,AQ$4=Congés),OR(AQ117="x",AQ117="S")),AQ117,IF(AR$4=$D117,"x",IF(AND(((AR$4-$D117)/VLOOKUP($C117,Opérations[],7,0))=INT(((AR$4-$D117)/VLOOKUP($C117,Opérations[],7,0))),$C117&lt;&gt;""),"S",""))),"")</f>
        <v/>
      </c>
      <c r="AS117" s="68" t="str">
        <f ca="1">IFERROR(IF(AND(OR(WEEKDAY(AR$4,2)&gt;5,AR$4=Congés),OR(AR117="x",AR117="S")),AR117,IF(AS$4=$D117,"x",IF(AND(((AS$4-$D117)/VLOOKUP($C117,Opérations[],7,0))=INT(((AS$4-$D117)/VLOOKUP($C117,Opérations[],7,0))),$C117&lt;&gt;""),"S",""))),"")</f>
        <v/>
      </c>
      <c r="AT117" s="68" t="str">
        <f ca="1">IFERROR(IF(AND(OR(WEEKDAY(AS$4,2)&gt;5,AS$4=Congés),OR(AS117="x",AS117="S")),AS117,IF(AT$4=$D117,"x",IF(AND(((AT$4-$D117)/VLOOKUP($C117,Opérations[],7,0))=INT(((AT$4-$D117)/VLOOKUP($C117,Opérations[],7,0))),$C117&lt;&gt;""),"S",""))),"")</f>
        <v/>
      </c>
      <c r="AU117" s="68" t="str">
        <f ca="1">IFERROR(IF(AND(OR(WEEKDAY(AT$4,2)&gt;5,AT$4=Congés),OR(AT117="x",AT117="S")),AT117,IF(AU$4=$D117,"x",IF(AND(((AU$4-$D117)/VLOOKUP($C117,Opérations[],7,0))=INT(((AU$4-$D117)/VLOOKUP($C117,Opérations[],7,0))),$C117&lt;&gt;""),"S",""))),"")</f>
        <v/>
      </c>
      <c r="AV117" s="68" t="str">
        <f ca="1">IFERROR(IF(AND(OR(WEEKDAY(AU$4,2)&gt;5,AU$4=Congés),OR(AU117="x",AU117="S")),AU117,IF(AV$4=$D117,"x",IF(AND(((AV$4-$D117)/VLOOKUP($C117,Opérations[],7,0))=INT(((AV$4-$D117)/VLOOKUP($C117,Opérations[],7,0))),$C117&lt;&gt;""),"S",""))),"")</f>
        <v/>
      </c>
      <c r="AW117" s="68" t="str">
        <f ca="1">IFERROR(IF(AND(OR(WEEKDAY(AV$4,2)&gt;5,AV$4=Congés),OR(AV117="x",AV117="S")),AV117,IF(AW$4=$D117,"x",IF(AND(((AW$4-$D117)/VLOOKUP($C117,Opérations[],7,0))=INT(((AW$4-$D117)/VLOOKUP($C117,Opérations[],7,0))),$C117&lt;&gt;""),"S",""))),"")</f>
        <v/>
      </c>
      <c r="AX117" s="68" t="str">
        <f ca="1">IFERROR(IF(AND(OR(WEEKDAY(AW$4,2)&gt;5,AW$4=Congés),OR(AW117="x",AW117="S")),AW117,IF(AX$4=$D117,"x",IF(AND(((AX$4-$D117)/VLOOKUP($C117,Opérations[],7,0))=INT(((AX$4-$D117)/VLOOKUP($C117,Opérations[],7,0))),$C117&lt;&gt;""),"S",""))),"")</f>
        <v/>
      </c>
      <c r="AY117" s="68" t="str">
        <f ca="1">IFERROR(IF(AND(OR(WEEKDAY(AX$4,2)&gt;5,AX$4=Congés),OR(AX117="x",AX117="S")),AX117,IF(AY$4=$D117,"x",IF(AND(((AY$4-$D117)/VLOOKUP($C117,Opérations[],7,0))=INT(((AY$4-$D117)/VLOOKUP($C117,Opérations[],7,0))),$C117&lt;&gt;""),"S",""))),"")</f>
        <v/>
      </c>
      <c r="AZ117" s="68" t="str">
        <f ca="1">IFERROR(IF(AND(OR(WEEKDAY(AY$4,2)&gt;5,AY$4=Congés),OR(AY117="x",AY117="S")),AY117,IF(AZ$4=$D117,"x",IF(AND(((AZ$4-$D117)/VLOOKUP($C117,Opérations[],7,0))=INT(((AZ$4-$D117)/VLOOKUP($C117,Opérations[],7,0))),$C117&lt;&gt;""),"S",""))),"")</f>
        <v/>
      </c>
      <c r="BA117" s="68" t="str">
        <f ca="1">IFERROR(IF(AND(OR(WEEKDAY(AZ$4,2)&gt;5,AZ$4=Congés),OR(AZ117="x",AZ117="S")),AZ117,IF(BA$4=$D117,"x",IF(AND(((BA$4-$D117)/VLOOKUP($C117,Opérations[],7,0))=INT(((BA$4-$D117)/VLOOKUP($C117,Opérations[],7,0))),$C117&lt;&gt;""),"S",""))),"")</f>
        <v/>
      </c>
      <c r="BB117" s="68" t="str">
        <f ca="1">IFERROR(IF(AND(OR(WEEKDAY(BA$4,2)&gt;5,BA$4=Congés),OR(BA117="x",BA117="S")),BA117,IF(BB$4=$D117,"x",IF(AND(((BB$4-$D117)/VLOOKUP($C117,Opérations[],7,0))=INT(((BB$4-$D117)/VLOOKUP($C117,Opérations[],7,0))),$C117&lt;&gt;""),"S",""))),"")</f>
        <v/>
      </c>
      <c r="BC117" s="68" t="str">
        <f ca="1">IFERROR(IF(AND(OR(WEEKDAY(BB$4,2)&gt;5,BB$4=Congés),OR(BB117="x",BB117="S")),BB117,IF(BC$4=$D117,"x",IF(AND(((BC$4-$D117)/VLOOKUP($C117,Opérations[],7,0))=INT(((BC$4-$D117)/VLOOKUP($C117,Opérations[],7,0))),$C117&lt;&gt;""),"S",""))),"")</f>
        <v/>
      </c>
      <c r="BD117" s="68" t="str">
        <f ca="1">IFERROR(IF(AND(OR(WEEKDAY(BC$4,2)&gt;5,BC$4=Congés),OR(BC117="x",BC117="S")),BC117,IF(BD$4=$D117,"x",IF(AND(((BD$4-$D117)/VLOOKUP($C117,Opérations[],7,0))=INT(((BD$4-$D117)/VLOOKUP($C117,Opérations[],7,0))),$C117&lt;&gt;""),"S",""))),"")</f>
        <v/>
      </c>
    </row>
    <row r="118" spans="3:56" x14ac:dyDescent="0.25">
      <c r="C118" s="27" t="s">
        <v>101</v>
      </c>
      <c r="D118" s="33">
        <f>IF(ISBLANK(C118),"",VLOOKUP(C118,Opérations[],2,0))</f>
        <v>0</v>
      </c>
      <c r="F118" s="33"/>
      <c r="G118" s="68" t="str">
        <f ca="1">IFERROR(IF(AND(OR(WEEKDAY(F$4,2)&gt;5,F$4=Congés),OR(F118="x",F118="S")),F118,IF(G$4=$D118,"x",IF(AND(((G$4-$D118)/VLOOKUP($C118,Opérations[],7,0))=INT(((G$4-$D118)/VLOOKUP($C118,Opérations[],7,0))),$C118&lt;&gt;""),"S",""))),"")</f>
        <v/>
      </c>
      <c r="H118" s="68" t="str">
        <f ca="1">IFERROR(IF(AND(OR(WEEKDAY(G$4,2)&gt;5,G$4=Congés),OR(G118="x",G118="S")),G118,IF(H$4=$D118,"x",IF(AND(((H$4-$D118)/VLOOKUP($C118,Opérations[],7,0))=INT(((H$4-$D118)/VLOOKUP($C118,Opérations[],7,0))),$C118&lt;&gt;""),"S",""))),"")</f>
        <v/>
      </c>
      <c r="I118" s="68" t="str">
        <f ca="1">IFERROR(IF(AND(OR(WEEKDAY(H$4,2)&gt;5,H$4=Congés),OR(H118="x",H118="S")),H118,IF(I$4=$D118,"x",IF(AND(((I$4-$D118)/VLOOKUP($C118,Opérations[],7,0))=INT(((I$4-$D118)/VLOOKUP($C118,Opérations[],7,0))),$C118&lt;&gt;""),"S",""))),"")</f>
        <v/>
      </c>
      <c r="J118" s="68" t="str">
        <f ca="1">IFERROR(IF(AND(OR(WEEKDAY(I$4,2)&gt;5,I$4=Congés),OR(I118="x",I118="S")),I118,IF(J$4=$D118,"x",IF(AND(((J$4-$D118)/VLOOKUP($C118,Opérations[],7,0))=INT(((J$4-$D118)/VLOOKUP($C118,Opérations[],7,0))),$C118&lt;&gt;""),"S",""))),"")</f>
        <v/>
      </c>
      <c r="K118" s="68" t="str">
        <f ca="1">IFERROR(IF(AND(OR(WEEKDAY(J$4,2)&gt;5,J$4=Congés),OR(J118="x",J118="S")),J118,IF(K$4=$D118,"x",IF(AND(((K$4-$D118)/VLOOKUP($C118,Opérations[],7,0))=INT(((K$4-$D118)/VLOOKUP($C118,Opérations[],7,0))),$C118&lt;&gt;""),"S",""))),"")</f>
        <v/>
      </c>
      <c r="L118" s="68" t="str">
        <f ca="1">IFERROR(IF(AND(OR(WEEKDAY(K$4,2)&gt;5,K$4=Congés),OR(K118="x",K118="S")),K118,IF(L$4=$D118,"x",IF(AND(((L$4-$D118)/VLOOKUP($C118,Opérations[],7,0))=INT(((L$4-$D118)/VLOOKUP($C118,Opérations[],7,0))),$C118&lt;&gt;""),"S",""))),"")</f>
        <v/>
      </c>
      <c r="M118" s="68" t="str">
        <f ca="1">IFERROR(IF(AND(OR(WEEKDAY(L$4,2)&gt;5,L$4=Congés),OR(L118="x",L118="S")),L118,IF(M$4=$D118,"x",IF(AND(((M$4-$D118)/VLOOKUP($C118,Opérations[],7,0))=INT(((M$4-$D118)/VLOOKUP($C118,Opérations[],7,0))),$C118&lt;&gt;""),"S",""))),"")</f>
        <v/>
      </c>
      <c r="N118" s="68" t="str">
        <f ca="1">IFERROR(IF(AND(OR(WEEKDAY(M$4,2)&gt;5,M$4=Congés),OR(M118="x",M118="S")),M118,IF(N$4=$D118,"x",IF(AND(((N$4-$D118)/VLOOKUP($C118,Opérations[],7,0))=INT(((N$4-$D118)/VLOOKUP($C118,Opérations[],7,0))),$C118&lt;&gt;""),"S",""))),"")</f>
        <v/>
      </c>
      <c r="O118" s="68" t="str">
        <f ca="1">IFERROR(IF(AND(OR(WEEKDAY(N$4,2)&gt;5,N$4=Congés),OR(N118="x",N118="S")),N118,IF(O$4=$D118,"x",IF(AND(((O$4-$D118)/VLOOKUP($C118,Opérations[],7,0))=INT(((O$4-$D118)/VLOOKUP($C118,Opérations[],7,0))),$C118&lt;&gt;""),"S",""))),"")</f>
        <v/>
      </c>
      <c r="P118" s="68" t="str">
        <f ca="1">IFERROR(IF(AND(OR(WEEKDAY(O$4,2)&gt;5,O$4=Congés),OR(O118="x",O118="S")),O118,IF(P$4=$D118,"x",IF(AND(((P$4-$D118)/VLOOKUP($C118,Opérations[],7,0))=INT(((P$4-$D118)/VLOOKUP($C118,Opérations[],7,0))),$C118&lt;&gt;""),"S",""))),"")</f>
        <v/>
      </c>
      <c r="Q118" s="68" t="str">
        <f ca="1">IFERROR(IF(AND(OR(WEEKDAY(P$4,2)&gt;5,P$4=Congés),OR(P118="x",P118="S")),P118,IF(Q$4=$D118,"x",IF(AND(((Q$4-$D118)/VLOOKUP($C118,Opérations[],7,0))=INT(((Q$4-$D118)/VLOOKUP($C118,Opérations[],7,0))),$C118&lt;&gt;""),"S",""))),"")</f>
        <v/>
      </c>
      <c r="R118" s="68" t="str">
        <f ca="1">IFERROR(IF(AND(OR(WEEKDAY(Q$4,2)&gt;5,Q$4=Congés),OR(Q118="x",Q118="S")),Q118,IF(R$4=$D118,"x",IF(AND(((R$4-$D118)/VLOOKUP($C118,Opérations[],7,0))=INT(((R$4-$D118)/VLOOKUP($C118,Opérations[],7,0))),$C118&lt;&gt;""),"S",""))),"")</f>
        <v/>
      </c>
      <c r="S118" s="68" t="str">
        <f ca="1">IFERROR(IF(AND(OR(WEEKDAY(R$4,2)&gt;5,R$4=Congés),OR(R118="x",R118="S")),R118,IF(S$4=$D118,"x",IF(AND(((S$4-$D118)/VLOOKUP($C118,Opérations[],7,0))=INT(((S$4-$D118)/VLOOKUP($C118,Opérations[],7,0))),$C118&lt;&gt;""),"S",""))),"")</f>
        <v/>
      </c>
      <c r="T118" s="68" t="str">
        <f ca="1">IFERROR(IF(AND(OR(WEEKDAY(S$4,2)&gt;5,S$4=Congés),OR(S118="x",S118="S")),S118,IF(T$4=$D118,"x",IF(AND(((T$4-$D118)/VLOOKUP($C118,Opérations[],7,0))=INT(((T$4-$D118)/VLOOKUP($C118,Opérations[],7,0))),$C118&lt;&gt;""),"S",""))),"")</f>
        <v/>
      </c>
      <c r="U118" s="68" t="str">
        <f ca="1">IFERROR(IF(AND(OR(WEEKDAY(T$4,2)&gt;5,T$4=Congés),OR(T118="x",T118="S")),T118,IF(U$4=$D118,"x",IF(AND(((U$4-$D118)/VLOOKUP($C118,Opérations[],7,0))=INT(((U$4-$D118)/VLOOKUP($C118,Opérations[],7,0))),$C118&lt;&gt;""),"S",""))),"")</f>
        <v/>
      </c>
      <c r="V118" s="68" t="str">
        <f ca="1">IFERROR(IF(AND(OR(WEEKDAY(U$4,2)&gt;5,U$4=Congés),OR(U118="x",U118="S")),U118,IF(V$4=$D118,"x",IF(AND(((V$4-$D118)/VLOOKUP($C118,Opérations[],7,0))=INT(((V$4-$D118)/VLOOKUP($C118,Opérations[],7,0))),$C118&lt;&gt;""),"S",""))),"")</f>
        <v/>
      </c>
      <c r="W118" s="68" t="str">
        <f ca="1">IFERROR(IF(AND(OR(WEEKDAY(V$4,2)&gt;5,V$4=Congés),OR(V118="x",V118="S")),V118,IF(W$4=$D118,"x",IF(AND(((W$4-$D118)/VLOOKUP($C118,Opérations[],7,0))=INT(((W$4-$D118)/VLOOKUP($C118,Opérations[],7,0))),$C118&lt;&gt;""),"S",""))),"")</f>
        <v/>
      </c>
      <c r="X118" s="68" t="str">
        <f ca="1">IFERROR(IF(AND(OR(WEEKDAY(W$4,2)&gt;5,W$4=Congés),OR(W118="x",W118="S")),W118,IF(X$4=$D118,"x",IF(AND(((X$4-$D118)/VLOOKUP($C118,Opérations[],7,0))=INT(((X$4-$D118)/VLOOKUP($C118,Opérations[],7,0))),$C118&lt;&gt;""),"S",""))),"")</f>
        <v/>
      </c>
      <c r="Y118" s="68" t="str">
        <f ca="1">IFERROR(IF(AND(OR(WEEKDAY(X$4,2)&gt;5,X$4=Congés),OR(X118="x",X118="S")),X118,IF(Y$4=$D118,"x",IF(AND(((Y$4-$D118)/VLOOKUP($C118,Opérations[],7,0))=INT(((Y$4-$D118)/VLOOKUP($C118,Opérations[],7,0))),$C118&lt;&gt;""),"S",""))),"")</f>
        <v/>
      </c>
      <c r="Z118" s="68" t="str">
        <f ca="1">IFERROR(IF(AND(OR(WEEKDAY(Y$4,2)&gt;5,Y$4=Congés),OR(Y118="x",Y118="S")),Y118,IF(Z$4=$D118,"x",IF(AND(((Z$4-$D118)/VLOOKUP($C118,Opérations[],7,0))=INT(((Z$4-$D118)/VLOOKUP($C118,Opérations[],7,0))),$C118&lt;&gt;""),"S",""))),"")</f>
        <v/>
      </c>
      <c r="AA118" s="68" t="str">
        <f ca="1">IFERROR(IF(AND(OR(WEEKDAY(Z$4,2)&gt;5,Z$4=Congés),OR(Z118="x",Z118="S")),Z118,IF(AA$4=$D118,"x",IF(AND(((AA$4-$D118)/VLOOKUP($C118,Opérations[],7,0))=INT(((AA$4-$D118)/VLOOKUP($C118,Opérations[],7,0))),$C118&lt;&gt;""),"S",""))),"")</f>
        <v/>
      </c>
      <c r="AB118" s="68" t="str">
        <f ca="1">IFERROR(IF(AND(OR(WEEKDAY(AA$4,2)&gt;5,AA$4=Congés),OR(AA118="x",AA118="S")),AA118,IF(AB$4=$D118,"x",IF(AND(((AB$4-$D118)/VLOOKUP($C118,Opérations[],7,0))=INT(((AB$4-$D118)/VLOOKUP($C118,Opérations[],7,0))),$C118&lt;&gt;""),"S",""))),"")</f>
        <v/>
      </c>
      <c r="AC118" s="68" t="str">
        <f ca="1">IFERROR(IF(AND(OR(WEEKDAY(AB$4,2)&gt;5,AB$4=Congés),OR(AB118="x",AB118="S")),AB118,IF(AC$4=$D118,"x",IF(AND(((AC$4-$D118)/VLOOKUP($C118,Opérations[],7,0))=INT(((AC$4-$D118)/VLOOKUP($C118,Opérations[],7,0))),$C118&lt;&gt;""),"S",""))),"")</f>
        <v/>
      </c>
      <c r="AD118" s="68" t="str">
        <f ca="1">IFERROR(IF(AND(OR(WEEKDAY(AC$4,2)&gt;5,AC$4=Congés),OR(AC118="x",AC118="S")),AC118,IF(AD$4=$D118,"x",IF(AND(((AD$4-$D118)/VLOOKUP($C118,Opérations[],7,0))=INT(((AD$4-$D118)/VLOOKUP($C118,Opérations[],7,0))),$C118&lt;&gt;""),"S",""))),"")</f>
        <v/>
      </c>
      <c r="AE118" s="68" t="str">
        <f ca="1">IFERROR(IF(AND(OR(WEEKDAY(AD$4,2)&gt;5,AD$4=Congés),OR(AD118="x",AD118="S")),AD118,IF(AE$4=$D118,"x",IF(AND(((AE$4-$D118)/VLOOKUP($C118,Opérations[],7,0))=INT(((AE$4-$D118)/VLOOKUP($C118,Opérations[],7,0))),$C118&lt;&gt;""),"S",""))),"")</f>
        <v/>
      </c>
      <c r="AF118" s="68" t="str">
        <f ca="1">IFERROR(IF(AND(OR(WEEKDAY(AE$4,2)&gt;5,AE$4=Congés),OR(AE118="x",AE118="S")),AE118,IF(AF$4=$D118,"x",IF(AND(((AF$4-$D118)/VLOOKUP($C118,Opérations[],7,0))=INT(((AF$4-$D118)/VLOOKUP($C118,Opérations[],7,0))),$C118&lt;&gt;""),"S",""))),"")</f>
        <v/>
      </c>
      <c r="AG118" s="68" t="str">
        <f ca="1">IFERROR(IF(AND(OR(WEEKDAY(AF$4,2)&gt;5,AF$4=Congés),OR(AF118="x",AF118="S")),AF118,IF(AG$4=$D118,"x",IF(AND(((AG$4-$D118)/VLOOKUP($C118,Opérations[],7,0))=INT(((AG$4-$D118)/VLOOKUP($C118,Opérations[],7,0))),$C118&lt;&gt;""),"S",""))),"")</f>
        <v/>
      </c>
      <c r="AH118" s="68" t="str">
        <f ca="1">IFERROR(IF(AND(OR(WEEKDAY(AG$4,2)&gt;5,AG$4=Congés),OR(AG118="x",AG118="S")),AG118,IF(AH$4=$D118,"x",IF(AND(((AH$4-$D118)/VLOOKUP($C118,Opérations[],7,0))=INT(((AH$4-$D118)/VLOOKUP($C118,Opérations[],7,0))),$C118&lt;&gt;""),"S",""))),"")</f>
        <v/>
      </c>
      <c r="AI118" s="68" t="str">
        <f ca="1">IFERROR(IF(AND(OR(WEEKDAY(AH$4,2)&gt;5,AH$4=Congés),OR(AH118="x",AH118="S")),AH118,IF(AI$4=$D118,"x",IF(AND(((AI$4-$D118)/VLOOKUP($C118,Opérations[],7,0))=INT(((AI$4-$D118)/VLOOKUP($C118,Opérations[],7,0))),$C118&lt;&gt;""),"S",""))),"")</f>
        <v/>
      </c>
      <c r="AJ118" s="68" t="str">
        <f ca="1">IFERROR(IF(AND(OR(WEEKDAY(AI$4,2)&gt;5,AI$4=Congés),OR(AI118="x",AI118="S")),AI118,IF(AJ$4=$D118,"x",IF(AND(((AJ$4-$D118)/VLOOKUP($C118,Opérations[],7,0))=INT(((AJ$4-$D118)/VLOOKUP($C118,Opérations[],7,0))),$C118&lt;&gt;""),"S",""))),"")</f>
        <v/>
      </c>
      <c r="AK118" s="68" t="str">
        <f ca="1">IFERROR(IF(AND(OR(WEEKDAY(AJ$4,2)&gt;5,AJ$4=Congés),OR(AJ118="x",AJ118="S")),AJ118,IF(AK$4=$D118,"x",IF(AND(((AK$4-$D118)/VLOOKUP($C118,Opérations[],7,0))=INT(((AK$4-$D118)/VLOOKUP($C118,Opérations[],7,0))),$C118&lt;&gt;""),"S",""))),"")</f>
        <v/>
      </c>
      <c r="AL118" s="68" t="str">
        <f ca="1">IFERROR(IF(AND(OR(WEEKDAY(AK$4,2)&gt;5,AK$4=Congés),OR(AK118="x",AK118="S")),AK118,IF(AL$4=$D118,"x",IF(AND(((AL$4-$D118)/VLOOKUP($C118,Opérations[],7,0))=INT(((AL$4-$D118)/VLOOKUP($C118,Opérations[],7,0))),$C118&lt;&gt;""),"S",""))),"")</f>
        <v/>
      </c>
      <c r="AM118" s="68" t="str">
        <f ca="1">IFERROR(IF(AND(OR(WEEKDAY(AL$4,2)&gt;5,AL$4=Congés),OR(AL118="x",AL118="S")),AL118,IF(AM$4=$D118,"x",IF(AND(((AM$4-$D118)/VLOOKUP($C118,Opérations[],7,0))=INT(((AM$4-$D118)/VLOOKUP($C118,Opérations[],7,0))),$C118&lt;&gt;""),"S",""))),"")</f>
        <v/>
      </c>
      <c r="AN118" s="68" t="str">
        <f ca="1">IFERROR(IF(AND(OR(WEEKDAY(AM$4,2)&gt;5,AM$4=Congés),OR(AM118="x",AM118="S")),AM118,IF(AN$4=$D118,"x",IF(AND(((AN$4-$D118)/VLOOKUP($C118,Opérations[],7,0))=INT(((AN$4-$D118)/VLOOKUP($C118,Opérations[],7,0))),$C118&lt;&gt;""),"S",""))),"")</f>
        <v/>
      </c>
      <c r="AO118" s="68" t="str">
        <f ca="1">IFERROR(IF(AND(OR(WEEKDAY(AN$4,2)&gt;5,AN$4=Congés),OR(AN118="x",AN118="S")),AN118,IF(AO$4=$D118,"x",IF(AND(((AO$4-$D118)/VLOOKUP($C118,Opérations[],7,0))=INT(((AO$4-$D118)/VLOOKUP($C118,Opérations[],7,0))),$C118&lt;&gt;""),"S",""))),"")</f>
        <v/>
      </c>
      <c r="AP118" s="68" t="str">
        <f ca="1">IFERROR(IF(AND(OR(WEEKDAY(AO$4,2)&gt;5,AO$4=Congés),OR(AO118="x",AO118="S")),AO118,IF(AP$4=$D118,"x",IF(AND(((AP$4-$D118)/VLOOKUP($C118,Opérations[],7,0))=INT(((AP$4-$D118)/VLOOKUP($C118,Opérations[],7,0))),$C118&lt;&gt;""),"S",""))),"")</f>
        <v/>
      </c>
      <c r="AQ118" s="68" t="str">
        <f ca="1">IFERROR(IF(AND(OR(WEEKDAY(AP$4,2)&gt;5,AP$4=Congés),OR(AP118="x",AP118="S")),AP118,IF(AQ$4=$D118,"x",IF(AND(((AQ$4-$D118)/VLOOKUP($C118,Opérations[],7,0))=INT(((AQ$4-$D118)/VLOOKUP($C118,Opérations[],7,0))),$C118&lt;&gt;""),"S",""))),"")</f>
        <v/>
      </c>
      <c r="AR118" s="68" t="str">
        <f ca="1">IFERROR(IF(AND(OR(WEEKDAY(AQ$4,2)&gt;5,AQ$4=Congés),OR(AQ118="x",AQ118="S")),AQ118,IF(AR$4=$D118,"x",IF(AND(((AR$4-$D118)/VLOOKUP($C118,Opérations[],7,0))=INT(((AR$4-$D118)/VLOOKUP($C118,Opérations[],7,0))),$C118&lt;&gt;""),"S",""))),"")</f>
        <v/>
      </c>
      <c r="AS118" s="68" t="str">
        <f ca="1">IFERROR(IF(AND(OR(WEEKDAY(AR$4,2)&gt;5,AR$4=Congés),OR(AR118="x",AR118="S")),AR118,IF(AS$4=$D118,"x",IF(AND(((AS$4-$D118)/VLOOKUP($C118,Opérations[],7,0))=INT(((AS$4-$D118)/VLOOKUP($C118,Opérations[],7,0))),$C118&lt;&gt;""),"S",""))),"")</f>
        <v/>
      </c>
      <c r="AT118" s="68" t="str">
        <f ca="1">IFERROR(IF(AND(OR(WEEKDAY(AS$4,2)&gt;5,AS$4=Congés),OR(AS118="x",AS118="S")),AS118,IF(AT$4=$D118,"x",IF(AND(((AT$4-$D118)/VLOOKUP($C118,Opérations[],7,0))=INT(((AT$4-$D118)/VLOOKUP($C118,Opérations[],7,0))),$C118&lt;&gt;""),"S",""))),"")</f>
        <v/>
      </c>
      <c r="AU118" s="68" t="str">
        <f ca="1">IFERROR(IF(AND(OR(WEEKDAY(AT$4,2)&gt;5,AT$4=Congés),OR(AT118="x",AT118="S")),AT118,IF(AU$4=$D118,"x",IF(AND(((AU$4-$D118)/VLOOKUP($C118,Opérations[],7,0))=INT(((AU$4-$D118)/VLOOKUP($C118,Opérations[],7,0))),$C118&lt;&gt;""),"S",""))),"")</f>
        <v/>
      </c>
      <c r="AV118" s="68" t="str">
        <f ca="1">IFERROR(IF(AND(OR(WEEKDAY(AU$4,2)&gt;5,AU$4=Congés),OR(AU118="x",AU118="S")),AU118,IF(AV$4=$D118,"x",IF(AND(((AV$4-$D118)/VLOOKUP($C118,Opérations[],7,0))=INT(((AV$4-$D118)/VLOOKUP($C118,Opérations[],7,0))),$C118&lt;&gt;""),"S",""))),"")</f>
        <v/>
      </c>
      <c r="AW118" s="68" t="str">
        <f ca="1">IFERROR(IF(AND(OR(WEEKDAY(AV$4,2)&gt;5,AV$4=Congés),OR(AV118="x",AV118="S")),AV118,IF(AW$4=$D118,"x",IF(AND(((AW$4-$D118)/VLOOKUP($C118,Opérations[],7,0))=INT(((AW$4-$D118)/VLOOKUP($C118,Opérations[],7,0))),$C118&lt;&gt;""),"S",""))),"")</f>
        <v/>
      </c>
      <c r="AX118" s="68" t="str">
        <f ca="1">IFERROR(IF(AND(OR(WEEKDAY(AW$4,2)&gt;5,AW$4=Congés),OR(AW118="x",AW118="S")),AW118,IF(AX$4=$D118,"x",IF(AND(((AX$4-$D118)/VLOOKUP($C118,Opérations[],7,0))=INT(((AX$4-$D118)/VLOOKUP($C118,Opérations[],7,0))),$C118&lt;&gt;""),"S",""))),"")</f>
        <v/>
      </c>
      <c r="AY118" s="68" t="str">
        <f ca="1">IFERROR(IF(AND(OR(WEEKDAY(AX$4,2)&gt;5,AX$4=Congés),OR(AX118="x",AX118="S")),AX118,IF(AY$4=$D118,"x",IF(AND(((AY$4-$D118)/VLOOKUP($C118,Opérations[],7,0))=INT(((AY$4-$D118)/VLOOKUP($C118,Opérations[],7,0))),$C118&lt;&gt;""),"S",""))),"")</f>
        <v/>
      </c>
      <c r="AZ118" s="68" t="str">
        <f ca="1">IFERROR(IF(AND(OR(WEEKDAY(AY$4,2)&gt;5,AY$4=Congés),OR(AY118="x",AY118="S")),AY118,IF(AZ$4=$D118,"x",IF(AND(((AZ$4-$D118)/VLOOKUP($C118,Opérations[],7,0))=INT(((AZ$4-$D118)/VLOOKUP($C118,Opérations[],7,0))),$C118&lt;&gt;""),"S",""))),"")</f>
        <v/>
      </c>
      <c r="BA118" s="68" t="str">
        <f ca="1">IFERROR(IF(AND(OR(WEEKDAY(AZ$4,2)&gt;5,AZ$4=Congés),OR(AZ118="x",AZ118="S")),AZ118,IF(BA$4=$D118,"x",IF(AND(((BA$4-$D118)/VLOOKUP($C118,Opérations[],7,0))=INT(((BA$4-$D118)/VLOOKUP($C118,Opérations[],7,0))),$C118&lt;&gt;""),"S",""))),"")</f>
        <v/>
      </c>
      <c r="BB118" s="68" t="str">
        <f ca="1">IFERROR(IF(AND(OR(WEEKDAY(BA$4,2)&gt;5,BA$4=Congés),OR(BA118="x",BA118="S")),BA118,IF(BB$4=$D118,"x",IF(AND(((BB$4-$D118)/VLOOKUP($C118,Opérations[],7,0))=INT(((BB$4-$D118)/VLOOKUP($C118,Opérations[],7,0))),$C118&lt;&gt;""),"S",""))),"")</f>
        <v/>
      </c>
      <c r="BC118" s="68" t="str">
        <f ca="1">IFERROR(IF(AND(OR(WEEKDAY(BB$4,2)&gt;5,BB$4=Congés),OR(BB118="x",BB118="S")),BB118,IF(BC$4=$D118,"x",IF(AND(((BC$4-$D118)/VLOOKUP($C118,Opérations[],7,0))=INT(((BC$4-$D118)/VLOOKUP($C118,Opérations[],7,0))),$C118&lt;&gt;""),"S",""))),"")</f>
        <v/>
      </c>
      <c r="BD118" s="68" t="str">
        <f ca="1">IFERROR(IF(AND(OR(WEEKDAY(BC$4,2)&gt;5,BC$4=Congés),OR(BC118="x",BC118="S")),BC118,IF(BD$4=$D118,"x",IF(AND(((BD$4-$D118)/VLOOKUP($C118,Opérations[],7,0))=INT(((BD$4-$D118)/VLOOKUP($C118,Opérations[],7,0))),$C118&lt;&gt;""),"S",""))),"")</f>
        <v/>
      </c>
    </row>
    <row r="119" spans="3:56" x14ac:dyDescent="0.25">
      <c r="C119" s="58" t="s">
        <v>74</v>
      </c>
      <c r="D119" s="33">
        <f>IF(ISBLANK(C119),"",VLOOKUP(C119,Opérations[],2,0))</f>
        <v>0</v>
      </c>
      <c r="F119" s="33"/>
      <c r="G119" s="68" t="str">
        <f ca="1">IFERROR(IF(AND(OR(WEEKDAY(F$4,2)&gt;5,F$4=Congés),OR(F119="x",F119="S")),F119,IF(G$4=$D119,"x",IF(AND(((G$4-$D119)/VLOOKUP($C119,Opérations[],7,0))=INT(((G$4-$D119)/VLOOKUP($C119,Opérations[],7,0))),$C119&lt;&gt;""),"S",""))),"")</f>
        <v/>
      </c>
      <c r="H119" s="68" t="str">
        <f ca="1">IFERROR(IF(AND(OR(WEEKDAY(G$4,2)&gt;5,G$4=Congés),OR(G119="x",G119="S")),G119,IF(H$4=$D119,"x",IF(AND(((H$4-$D119)/VLOOKUP($C119,Opérations[],7,0))=INT(((H$4-$D119)/VLOOKUP($C119,Opérations[],7,0))),$C119&lt;&gt;""),"S",""))),"")</f>
        <v/>
      </c>
      <c r="I119" s="68" t="str">
        <f ca="1">IFERROR(IF(AND(OR(WEEKDAY(H$4,2)&gt;5,H$4=Congés),OR(H119="x",H119="S")),H119,IF(I$4=$D119,"x",IF(AND(((I$4-$D119)/VLOOKUP($C119,Opérations[],7,0))=INT(((I$4-$D119)/VLOOKUP($C119,Opérations[],7,0))),$C119&lt;&gt;""),"S",""))),"")</f>
        <v/>
      </c>
      <c r="J119" s="68" t="str">
        <f ca="1">IFERROR(IF(AND(OR(WEEKDAY(I$4,2)&gt;5,I$4=Congés),OR(I119="x",I119="S")),I119,IF(J$4=$D119,"x",IF(AND(((J$4-$D119)/VLOOKUP($C119,Opérations[],7,0))=INT(((J$4-$D119)/VLOOKUP($C119,Opérations[],7,0))),$C119&lt;&gt;""),"S",""))),"")</f>
        <v/>
      </c>
      <c r="K119" s="68" t="str">
        <f ca="1">IFERROR(IF(AND(OR(WEEKDAY(J$4,2)&gt;5,J$4=Congés),OR(J119="x",J119="S")),J119,IF(K$4=$D119,"x",IF(AND(((K$4-$D119)/VLOOKUP($C119,Opérations[],7,0))=INT(((K$4-$D119)/VLOOKUP($C119,Opérations[],7,0))),$C119&lt;&gt;""),"S",""))),"")</f>
        <v/>
      </c>
      <c r="L119" s="68" t="str">
        <f ca="1">IFERROR(IF(AND(OR(WEEKDAY(K$4,2)&gt;5,K$4=Congés),OR(K119="x",K119="S")),K119,IF(L$4=$D119,"x",IF(AND(((L$4-$D119)/VLOOKUP($C119,Opérations[],7,0))=INT(((L$4-$D119)/VLOOKUP($C119,Opérations[],7,0))),$C119&lt;&gt;""),"S",""))),"")</f>
        <v/>
      </c>
      <c r="M119" s="68" t="str">
        <f ca="1">IFERROR(IF(AND(OR(WEEKDAY(L$4,2)&gt;5,L$4=Congés),OR(L119="x",L119="S")),L119,IF(M$4=$D119,"x",IF(AND(((M$4-$D119)/VLOOKUP($C119,Opérations[],7,0))=INT(((M$4-$D119)/VLOOKUP($C119,Opérations[],7,0))),$C119&lt;&gt;""),"S",""))),"")</f>
        <v/>
      </c>
      <c r="N119" s="68" t="str">
        <f ca="1">IFERROR(IF(AND(OR(WEEKDAY(M$4,2)&gt;5,M$4=Congés),OR(M119="x",M119="S")),M119,IF(N$4=$D119,"x",IF(AND(((N$4-$D119)/VLOOKUP($C119,Opérations[],7,0))=INT(((N$4-$D119)/VLOOKUP($C119,Opérations[],7,0))),$C119&lt;&gt;""),"S",""))),"")</f>
        <v/>
      </c>
      <c r="O119" s="68" t="str">
        <f ca="1">IFERROR(IF(AND(OR(WEEKDAY(N$4,2)&gt;5,N$4=Congés),OR(N119="x",N119="S")),N119,IF(O$4=$D119,"x",IF(AND(((O$4-$D119)/VLOOKUP($C119,Opérations[],7,0))=INT(((O$4-$D119)/VLOOKUP($C119,Opérations[],7,0))),$C119&lt;&gt;""),"S",""))),"")</f>
        <v/>
      </c>
      <c r="P119" s="68" t="str">
        <f ca="1">IFERROR(IF(AND(OR(WEEKDAY(O$4,2)&gt;5,O$4=Congés),OR(O119="x",O119="S")),O119,IF(P$4=$D119,"x",IF(AND(((P$4-$D119)/VLOOKUP($C119,Opérations[],7,0))=INT(((P$4-$D119)/VLOOKUP($C119,Opérations[],7,0))),$C119&lt;&gt;""),"S",""))),"")</f>
        <v/>
      </c>
      <c r="Q119" s="68" t="str">
        <f ca="1">IFERROR(IF(AND(OR(WEEKDAY(P$4,2)&gt;5,P$4=Congés),OR(P119="x",P119="S")),P119,IF(Q$4=$D119,"x",IF(AND(((Q$4-$D119)/VLOOKUP($C119,Opérations[],7,0))=INT(((Q$4-$D119)/VLOOKUP($C119,Opérations[],7,0))),$C119&lt;&gt;""),"S",""))),"")</f>
        <v/>
      </c>
      <c r="R119" s="68" t="str">
        <f ca="1">IFERROR(IF(AND(OR(WEEKDAY(Q$4,2)&gt;5,Q$4=Congés),OR(Q119="x",Q119="S")),Q119,IF(R$4=$D119,"x",IF(AND(((R$4-$D119)/VLOOKUP($C119,Opérations[],7,0))=INT(((R$4-$D119)/VLOOKUP($C119,Opérations[],7,0))),$C119&lt;&gt;""),"S",""))),"")</f>
        <v/>
      </c>
      <c r="S119" s="68" t="str">
        <f ca="1">IFERROR(IF(AND(OR(WEEKDAY(R$4,2)&gt;5,R$4=Congés),OR(R119="x",R119="S")),R119,IF(S$4=$D119,"x",IF(AND(((S$4-$D119)/VLOOKUP($C119,Opérations[],7,0))=INT(((S$4-$D119)/VLOOKUP($C119,Opérations[],7,0))),$C119&lt;&gt;""),"S",""))),"")</f>
        <v/>
      </c>
      <c r="T119" s="68" t="str">
        <f ca="1">IFERROR(IF(AND(OR(WEEKDAY(S$4,2)&gt;5,S$4=Congés),OR(S119="x",S119="S")),S119,IF(T$4=$D119,"x",IF(AND(((T$4-$D119)/VLOOKUP($C119,Opérations[],7,0))=INT(((T$4-$D119)/VLOOKUP($C119,Opérations[],7,0))),$C119&lt;&gt;""),"S",""))),"")</f>
        <v/>
      </c>
      <c r="U119" s="68" t="str">
        <f ca="1">IFERROR(IF(AND(OR(WEEKDAY(T$4,2)&gt;5,T$4=Congés),OR(T119="x",T119="S")),T119,IF(U$4=$D119,"x",IF(AND(((U$4-$D119)/VLOOKUP($C119,Opérations[],7,0))=INT(((U$4-$D119)/VLOOKUP($C119,Opérations[],7,0))),$C119&lt;&gt;""),"S",""))),"")</f>
        <v/>
      </c>
      <c r="V119" s="68" t="str">
        <f ca="1">IFERROR(IF(AND(OR(WEEKDAY(U$4,2)&gt;5,U$4=Congés),OR(U119="x",U119="S")),U119,IF(V$4=$D119,"x",IF(AND(((V$4-$D119)/VLOOKUP($C119,Opérations[],7,0))=INT(((V$4-$D119)/VLOOKUP($C119,Opérations[],7,0))),$C119&lt;&gt;""),"S",""))),"")</f>
        <v/>
      </c>
      <c r="W119" s="68" t="str">
        <f ca="1">IFERROR(IF(AND(OR(WEEKDAY(V$4,2)&gt;5,V$4=Congés),OR(V119="x",V119="S")),V119,IF(W$4=$D119,"x",IF(AND(((W$4-$D119)/VLOOKUP($C119,Opérations[],7,0))=INT(((W$4-$D119)/VLOOKUP($C119,Opérations[],7,0))),$C119&lt;&gt;""),"S",""))),"")</f>
        <v/>
      </c>
      <c r="X119" s="68" t="str">
        <f ca="1">IFERROR(IF(AND(OR(WEEKDAY(W$4,2)&gt;5,W$4=Congés),OR(W119="x",W119="S")),W119,IF(X$4=$D119,"x",IF(AND(((X$4-$D119)/VLOOKUP($C119,Opérations[],7,0))=INT(((X$4-$D119)/VLOOKUP($C119,Opérations[],7,0))),$C119&lt;&gt;""),"S",""))),"")</f>
        <v/>
      </c>
      <c r="Y119" s="68" t="str">
        <f ca="1">IFERROR(IF(AND(OR(WEEKDAY(X$4,2)&gt;5,X$4=Congés),OR(X119="x",X119="S")),X119,IF(Y$4=$D119,"x",IF(AND(((Y$4-$D119)/VLOOKUP($C119,Opérations[],7,0))=INT(((Y$4-$D119)/VLOOKUP($C119,Opérations[],7,0))),$C119&lt;&gt;""),"S",""))),"")</f>
        <v/>
      </c>
      <c r="Z119" s="68" t="str">
        <f ca="1">IFERROR(IF(AND(OR(WEEKDAY(Y$4,2)&gt;5,Y$4=Congés),OR(Y119="x",Y119="S")),Y119,IF(Z$4=$D119,"x",IF(AND(((Z$4-$D119)/VLOOKUP($C119,Opérations[],7,0))=INT(((Z$4-$D119)/VLOOKUP($C119,Opérations[],7,0))),$C119&lt;&gt;""),"S",""))),"")</f>
        <v/>
      </c>
      <c r="AA119" s="68" t="str">
        <f ca="1">IFERROR(IF(AND(OR(WEEKDAY(Z$4,2)&gt;5,Z$4=Congés),OR(Z119="x",Z119="S")),Z119,IF(AA$4=$D119,"x",IF(AND(((AA$4-$D119)/VLOOKUP($C119,Opérations[],7,0))=INT(((AA$4-$D119)/VLOOKUP($C119,Opérations[],7,0))),$C119&lt;&gt;""),"S",""))),"")</f>
        <v/>
      </c>
      <c r="AB119" s="68" t="str">
        <f ca="1">IFERROR(IF(AND(OR(WEEKDAY(AA$4,2)&gt;5,AA$4=Congés),OR(AA119="x",AA119="S")),AA119,IF(AB$4=$D119,"x",IF(AND(((AB$4-$D119)/VLOOKUP($C119,Opérations[],7,0))=INT(((AB$4-$D119)/VLOOKUP($C119,Opérations[],7,0))),$C119&lt;&gt;""),"S",""))),"")</f>
        <v/>
      </c>
      <c r="AC119" s="68" t="str">
        <f ca="1">IFERROR(IF(AND(OR(WEEKDAY(AB$4,2)&gt;5,AB$4=Congés),OR(AB119="x",AB119="S")),AB119,IF(AC$4=$D119,"x",IF(AND(((AC$4-$D119)/VLOOKUP($C119,Opérations[],7,0))=INT(((AC$4-$D119)/VLOOKUP($C119,Opérations[],7,0))),$C119&lt;&gt;""),"S",""))),"")</f>
        <v/>
      </c>
      <c r="AD119" s="68" t="str">
        <f ca="1">IFERROR(IF(AND(OR(WEEKDAY(AC$4,2)&gt;5,AC$4=Congés),OR(AC119="x",AC119="S")),AC119,IF(AD$4=$D119,"x",IF(AND(((AD$4-$D119)/VLOOKUP($C119,Opérations[],7,0))=INT(((AD$4-$D119)/VLOOKUP($C119,Opérations[],7,0))),$C119&lt;&gt;""),"S",""))),"")</f>
        <v/>
      </c>
      <c r="AE119" s="68" t="str">
        <f ca="1">IFERROR(IF(AND(OR(WEEKDAY(AD$4,2)&gt;5,AD$4=Congés),OR(AD119="x",AD119="S")),AD119,IF(AE$4=$D119,"x",IF(AND(((AE$4-$D119)/VLOOKUP($C119,Opérations[],7,0))=INT(((AE$4-$D119)/VLOOKUP($C119,Opérations[],7,0))),$C119&lt;&gt;""),"S",""))),"")</f>
        <v/>
      </c>
      <c r="AF119" s="68" t="str">
        <f ca="1">IFERROR(IF(AND(OR(WEEKDAY(AE$4,2)&gt;5,AE$4=Congés),OR(AE119="x",AE119="S")),AE119,IF(AF$4=$D119,"x",IF(AND(((AF$4-$D119)/VLOOKUP($C119,Opérations[],7,0))=INT(((AF$4-$D119)/VLOOKUP($C119,Opérations[],7,0))),$C119&lt;&gt;""),"S",""))),"")</f>
        <v/>
      </c>
      <c r="AG119" s="68" t="str">
        <f ca="1">IFERROR(IF(AND(OR(WEEKDAY(AF$4,2)&gt;5,AF$4=Congés),OR(AF119="x",AF119="S")),AF119,IF(AG$4=$D119,"x",IF(AND(((AG$4-$D119)/VLOOKUP($C119,Opérations[],7,0))=INT(((AG$4-$D119)/VLOOKUP($C119,Opérations[],7,0))),$C119&lt;&gt;""),"S",""))),"")</f>
        <v/>
      </c>
      <c r="AH119" s="68" t="str">
        <f ca="1">IFERROR(IF(AND(OR(WEEKDAY(AG$4,2)&gt;5,AG$4=Congés),OR(AG119="x",AG119="S")),AG119,IF(AH$4=$D119,"x",IF(AND(((AH$4-$D119)/VLOOKUP($C119,Opérations[],7,0))=INT(((AH$4-$D119)/VLOOKUP($C119,Opérations[],7,0))),$C119&lt;&gt;""),"S",""))),"")</f>
        <v/>
      </c>
      <c r="AI119" s="68" t="str">
        <f ca="1">IFERROR(IF(AND(OR(WEEKDAY(AH$4,2)&gt;5,AH$4=Congés),OR(AH119="x",AH119="S")),AH119,IF(AI$4=$D119,"x",IF(AND(((AI$4-$D119)/VLOOKUP($C119,Opérations[],7,0))=INT(((AI$4-$D119)/VLOOKUP($C119,Opérations[],7,0))),$C119&lt;&gt;""),"S",""))),"")</f>
        <v/>
      </c>
      <c r="AJ119" s="68" t="str">
        <f ca="1">IFERROR(IF(AND(OR(WEEKDAY(AI$4,2)&gt;5,AI$4=Congés),OR(AI119="x",AI119="S")),AI119,IF(AJ$4=$D119,"x",IF(AND(((AJ$4-$D119)/VLOOKUP($C119,Opérations[],7,0))=INT(((AJ$4-$D119)/VLOOKUP($C119,Opérations[],7,0))),$C119&lt;&gt;""),"S",""))),"")</f>
        <v/>
      </c>
      <c r="AK119" s="68" t="str">
        <f ca="1">IFERROR(IF(AND(OR(WEEKDAY(AJ$4,2)&gt;5,AJ$4=Congés),OR(AJ119="x",AJ119="S")),AJ119,IF(AK$4=$D119,"x",IF(AND(((AK$4-$D119)/VLOOKUP($C119,Opérations[],7,0))=INT(((AK$4-$D119)/VLOOKUP($C119,Opérations[],7,0))),$C119&lt;&gt;""),"S",""))),"")</f>
        <v/>
      </c>
      <c r="AL119" s="68" t="str">
        <f ca="1">IFERROR(IF(AND(OR(WEEKDAY(AK$4,2)&gt;5,AK$4=Congés),OR(AK119="x",AK119="S")),AK119,IF(AL$4=$D119,"x",IF(AND(((AL$4-$D119)/VLOOKUP($C119,Opérations[],7,0))=INT(((AL$4-$D119)/VLOOKUP($C119,Opérations[],7,0))),$C119&lt;&gt;""),"S",""))),"")</f>
        <v/>
      </c>
      <c r="AM119" s="68" t="str">
        <f ca="1">IFERROR(IF(AND(OR(WEEKDAY(AL$4,2)&gt;5,AL$4=Congés),OR(AL119="x",AL119="S")),AL119,IF(AM$4=$D119,"x",IF(AND(((AM$4-$D119)/VLOOKUP($C119,Opérations[],7,0))=INT(((AM$4-$D119)/VLOOKUP($C119,Opérations[],7,0))),$C119&lt;&gt;""),"S",""))),"")</f>
        <v/>
      </c>
      <c r="AN119" s="68" t="str">
        <f ca="1">IFERROR(IF(AND(OR(WEEKDAY(AM$4,2)&gt;5,AM$4=Congés),OR(AM119="x",AM119="S")),AM119,IF(AN$4=$D119,"x",IF(AND(((AN$4-$D119)/VLOOKUP($C119,Opérations[],7,0))=INT(((AN$4-$D119)/VLOOKUP($C119,Opérations[],7,0))),$C119&lt;&gt;""),"S",""))),"")</f>
        <v/>
      </c>
      <c r="AO119" s="68" t="str">
        <f ca="1">IFERROR(IF(AND(OR(WEEKDAY(AN$4,2)&gt;5,AN$4=Congés),OR(AN119="x",AN119="S")),AN119,IF(AO$4=$D119,"x",IF(AND(((AO$4-$D119)/VLOOKUP($C119,Opérations[],7,0))=INT(((AO$4-$D119)/VLOOKUP($C119,Opérations[],7,0))),$C119&lt;&gt;""),"S",""))),"")</f>
        <v/>
      </c>
      <c r="AP119" s="68" t="str">
        <f ca="1">IFERROR(IF(AND(OR(WEEKDAY(AO$4,2)&gt;5,AO$4=Congés),OR(AO119="x",AO119="S")),AO119,IF(AP$4=$D119,"x",IF(AND(((AP$4-$D119)/VLOOKUP($C119,Opérations[],7,0))=INT(((AP$4-$D119)/VLOOKUP($C119,Opérations[],7,0))),$C119&lt;&gt;""),"S",""))),"")</f>
        <v/>
      </c>
      <c r="AQ119" s="68" t="str">
        <f ca="1">IFERROR(IF(AND(OR(WEEKDAY(AP$4,2)&gt;5,AP$4=Congés),OR(AP119="x",AP119="S")),AP119,IF(AQ$4=$D119,"x",IF(AND(((AQ$4-$D119)/VLOOKUP($C119,Opérations[],7,0))=INT(((AQ$4-$D119)/VLOOKUP($C119,Opérations[],7,0))),$C119&lt;&gt;""),"S",""))),"")</f>
        <v/>
      </c>
      <c r="AR119" s="68" t="str">
        <f ca="1">IFERROR(IF(AND(OR(WEEKDAY(AQ$4,2)&gt;5,AQ$4=Congés),OR(AQ119="x",AQ119="S")),AQ119,IF(AR$4=$D119,"x",IF(AND(((AR$4-$D119)/VLOOKUP($C119,Opérations[],7,0))=INT(((AR$4-$D119)/VLOOKUP($C119,Opérations[],7,0))),$C119&lt;&gt;""),"S",""))),"")</f>
        <v/>
      </c>
      <c r="AS119" s="68" t="str">
        <f ca="1">IFERROR(IF(AND(OR(WEEKDAY(AR$4,2)&gt;5,AR$4=Congés),OR(AR119="x",AR119="S")),AR119,IF(AS$4=$D119,"x",IF(AND(((AS$4-$D119)/VLOOKUP($C119,Opérations[],7,0))=INT(((AS$4-$D119)/VLOOKUP($C119,Opérations[],7,0))),$C119&lt;&gt;""),"S",""))),"")</f>
        <v/>
      </c>
      <c r="AT119" s="68" t="str">
        <f ca="1">IFERROR(IF(AND(OR(WEEKDAY(AS$4,2)&gt;5,AS$4=Congés),OR(AS119="x",AS119="S")),AS119,IF(AT$4=$D119,"x",IF(AND(((AT$4-$D119)/VLOOKUP($C119,Opérations[],7,0))=INT(((AT$4-$D119)/VLOOKUP($C119,Opérations[],7,0))),$C119&lt;&gt;""),"S",""))),"")</f>
        <v/>
      </c>
      <c r="AU119" s="68" t="str">
        <f ca="1">IFERROR(IF(AND(OR(WEEKDAY(AT$4,2)&gt;5,AT$4=Congés),OR(AT119="x",AT119="S")),AT119,IF(AU$4=$D119,"x",IF(AND(((AU$4-$D119)/VLOOKUP($C119,Opérations[],7,0))=INT(((AU$4-$D119)/VLOOKUP($C119,Opérations[],7,0))),$C119&lt;&gt;""),"S",""))),"")</f>
        <v/>
      </c>
      <c r="AV119" s="68" t="str">
        <f ca="1">IFERROR(IF(AND(OR(WEEKDAY(AU$4,2)&gt;5,AU$4=Congés),OR(AU119="x",AU119="S")),AU119,IF(AV$4=$D119,"x",IF(AND(((AV$4-$D119)/VLOOKUP($C119,Opérations[],7,0))=INT(((AV$4-$D119)/VLOOKUP($C119,Opérations[],7,0))),$C119&lt;&gt;""),"S",""))),"")</f>
        <v/>
      </c>
      <c r="AW119" s="68" t="str">
        <f ca="1">IFERROR(IF(AND(OR(WEEKDAY(AV$4,2)&gt;5,AV$4=Congés),OR(AV119="x",AV119="S")),AV119,IF(AW$4=$D119,"x",IF(AND(((AW$4-$D119)/VLOOKUP($C119,Opérations[],7,0))=INT(((AW$4-$D119)/VLOOKUP($C119,Opérations[],7,0))),$C119&lt;&gt;""),"S",""))),"")</f>
        <v/>
      </c>
      <c r="AX119" s="68" t="str">
        <f ca="1">IFERROR(IF(AND(OR(WEEKDAY(AW$4,2)&gt;5,AW$4=Congés),OR(AW119="x",AW119="S")),AW119,IF(AX$4=$D119,"x",IF(AND(((AX$4-$D119)/VLOOKUP($C119,Opérations[],7,0))=INT(((AX$4-$D119)/VLOOKUP($C119,Opérations[],7,0))),$C119&lt;&gt;""),"S",""))),"")</f>
        <v/>
      </c>
      <c r="AY119" s="68" t="str">
        <f ca="1">IFERROR(IF(AND(OR(WEEKDAY(AX$4,2)&gt;5,AX$4=Congés),OR(AX119="x",AX119="S")),AX119,IF(AY$4=$D119,"x",IF(AND(((AY$4-$D119)/VLOOKUP($C119,Opérations[],7,0))=INT(((AY$4-$D119)/VLOOKUP($C119,Opérations[],7,0))),$C119&lt;&gt;""),"S",""))),"")</f>
        <v/>
      </c>
      <c r="AZ119" s="68" t="str">
        <f ca="1">IFERROR(IF(AND(OR(WEEKDAY(AY$4,2)&gt;5,AY$4=Congés),OR(AY119="x",AY119="S")),AY119,IF(AZ$4=$D119,"x",IF(AND(((AZ$4-$D119)/VLOOKUP($C119,Opérations[],7,0))=INT(((AZ$4-$D119)/VLOOKUP($C119,Opérations[],7,0))),$C119&lt;&gt;""),"S",""))),"")</f>
        <v/>
      </c>
      <c r="BA119" s="68" t="str">
        <f ca="1">IFERROR(IF(AND(OR(WEEKDAY(AZ$4,2)&gt;5,AZ$4=Congés),OR(AZ119="x",AZ119="S")),AZ119,IF(BA$4=$D119,"x",IF(AND(((BA$4-$D119)/VLOOKUP($C119,Opérations[],7,0))=INT(((BA$4-$D119)/VLOOKUP($C119,Opérations[],7,0))),$C119&lt;&gt;""),"S",""))),"")</f>
        <v/>
      </c>
      <c r="BB119" s="68" t="str">
        <f ca="1">IFERROR(IF(AND(OR(WEEKDAY(BA$4,2)&gt;5,BA$4=Congés),OR(BA119="x",BA119="S")),BA119,IF(BB$4=$D119,"x",IF(AND(((BB$4-$D119)/VLOOKUP($C119,Opérations[],7,0))=INT(((BB$4-$D119)/VLOOKUP($C119,Opérations[],7,0))),$C119&lt;&gt;""),"S",""))),"")</f>
        <v/>
      </c>
      <c r="BC119" s="68" t="str">
        <f ca="1">IFERROR(IF(AND(OR(WEEKDAY(BB$4,2)&gt;5,BB$4=Congés),OR(BB119="x",BB119="S")),BB119,IF(BC$4=$D119,"x",IF(AND(((BC$4-$D119)/VLOOKUP($C119,Opérations[],7,0))=INT(((BC$4-$D119)/VLOOKUP($C119,Opérations[],7,0))),$C119&lt;&gt;""),"S",""))),"")</f>
        <v/>
      </c>
      <c r="BD119" s="68" t="str">
        <f ca="1">IFERROR(IF(AND(OR(WEEKDAY(BC$4,2)&gt;5,BC$4=Congés),OR(BC119="x",BC119="S")),BC119,IF(BD$4=$D119,"x",IF(AND(((BD$4-$D119)/VLOOKUP($C119,Opérations[],7,0))=INT(((BD$4-$D119)/VLOOKUP($C119,Opérations[],7,0))),$C119&lt;&gt;""),"S",""))),"")</f>
        <v/>
      </c>
    </row>
    <row r="120" spans="3:56" x14ac:dyDescent="0.25">
      <c r="C120" s="28" t="s">
        <v>102</v>
      </c>
      <c r="D120" s="33">
        <f>IF(ISBLANK(C120),"",VLOOKUP(C120,Opérations[],2,0))</f>
        <v>0</v>
      </c>
      <c r="F120" s="33"/>
      <c r="G120" s="68" t="str">
        <f ca="1">IFERROR(IF(AND(OR(WEEKDAY(F$4,2)&gt;5,F$4=Congés),OR(F120="x",F120="S")),F120,IF(G$4=$D120,"x",IF(AND(((G$4-$D120)/VLOOKUP($C120,Opérations[],7,0))=INT(((G$4-$D120)/VLOOKUP($C120,Opérations[],7,0))),$C120&lt;&gt;""),"S",""))),"")</f>
        <v/>
      </c>
      <c r="H120" s="68" t="str">
        <f ca="1">IFERROR(IF(AND(OR(WEEKDAY(G$4,2)&gt;5,G$4=Congés),OR(G120="x",G120="S")),G120,IF(H$4=$D120,"x",IF(AND(((H$4-$D120)/VLOOKUP($C120,Opérations[],7,0))=INT(((H$4-$D120)/VLOOKUP($C120,Opérations[],7,0))),$C120&lt;&gt;""),"S",""))),"")</f>
        <v/>
      </c>
      <c r="I120" s="68" t="str">
        <f ca="1">IFERROR(IF(AND(OR(WEEKDAY(H$4,2)&gt;5,H$4=Congés),OR(H120="x",H120="S")),H120,IF(I$4=$D120,"x",IF(AND(((I$4-$D120)/VLOOKUP($C120,Opérations[],7,0))=INT(((I$4-$D120)/VLOOKUP($C120,Opérations[],7,0))),$C120&lt;&gt;""),"S",""))),"")</f>
        <v/>
      </c>
      <c r="J120" s="68" t="str">
        <f ca="1">IFERROR(IF(AND(OR(WEEKDAY(I$4,2)&gt;5,I$4=Congés),OR(I120="x",I120="S")),I120,IF(J$4=$D120,"x",IF(AND(((J$4-$D120)/VLOOKUP($C120,Opérations[],7,0))=INT(((J$4-$D120)/VLOOKUP($C120,Opérations[],7,0))),$C120&lt;&gt;""),"S",""))),"")</f>
        <v/>
      </c>
      <c r="K120" s="68" t="str">
        <f ca="1">IFERROR(IF(AND(OR(WEEKDAY(J$4,2)&gt;5,J$4=Congés),OR(J120="x",J120="S")),J120,IF(K$4=$D120,"x",IF(AND(((K$4-$D120)/VLOOKUP($C120,Opérations[],7,0))=INT(((K$4-$D120)/VLOOKUP($C120,Opérations[],7,0))),$C120&lt;&gt;""),"S",""))),"")</f>
        <v/>
      </c>
      <c r="L120" s="68" t="str">
        <f ca="1">IFERROR(IF(AND(OR(WEEKDAY(K$4,2)&gt;5,K$4=Congés),OR(K120="x",K120="S")),K120,IF(L$4=$D120,"x",IF(AND(((L$4-$D120)/VLOOKUP($C120,Opérations[],7,0))=INT(((L$4-$D120)/VLOOKUP($C120,Opérations[],7,0))),$C120&lt;&gt;""),"S",""))),"")</f>
        <v/>
      </c>
      <c r="M120" s="68" t="str">
        <f ca="1">IFERROR(IF(AND(OR(WEEKDAY(L$4,2)&gt;5,L$4=Congés),OR(L120="x",L120="S")),L120,IF(M$4=$D120,"x",IF(AND(((M$4-$D120)/VLOOKUP($C120,Opérations[],7,0))=INT(((M$4-$D120)/VLOOKUP($C120,Opérations[],7,0))),$C120&lt;&gt;""),"S",""))),"")</f>
        <v/>
      </c>
      <c r="N120" s="68" t="str">
        <f ca="1">IFERROR(IF(AND(OR(WEEKDAY(M$4,2)&gt;5,M$4=Congés),OR(M120="x",M120="S")),M120,IF(N$4=$D120,"x",IF(AND(((N$4-$D120)/VLOOKUP($C120,Opérations[],7,0))=INT(((N$4-$D120)/VLOOKUP($C120,Opérations[],7,0))),$C120&lt;&gt;""),"S",""))),"")</f>
        <v/>
      </c>
      <c r="O120" s="68" t="str">
        <f ca="1">IFERROR(IF(AND(OR(WEEKDAY(N$4,2)&gt;5,N$4=Congés),OR(N120="x",N120="S")),N120,IF(O$4=$D120,"x",IF(AND(((O$4-$D120)/VLOOKUP($C120,Opérations[],7,0))=INT(((O$4-$D120)/VLOOKUP($C120,Opérations[],7,0))),$C120&lt;&gt;""),"S",""))),"")</f>
        <v/>
      </c>
      <c r="P120" s="68" t="str">
        <f ca="1">IFERROR(IF(AND(OR(WEEKDAY(O$4,2)&gt;5,O$4=Congés),OR(O120="x",O120="S")),O120,IF(P$4=$D120,"x",IF(AND(((P$4-$D120)/VLOOKUP($C120,Opérations[],7,0))=INT(((P$4-$D120)/VLOOKUP($C120,Opérations[],7,0))),$C120&lt;&gt;""),"S",""))),"")</f>
        <v/>
      </c>
      <c r="Q120" s="68" t="str">
        <f ca="1">IFERROR(IF(AND(OR(WEEKDAY(P$4,2)&gt;5,P$4=Congés),OR(P120="x",P120="S")),P120,IF(Q$4=$D120,"x",IF(AND(((Q$4-$D120)/VLOOKUP($C120,Opérations[],7,0))=INT(((Q$4-$D120)/VLOOKUP($C120,Opérations[],7,0))),$C120&lt;&gt;""),"S",""))),"")</f>
        <v/>
      </c>
      <c r="R120" s="68" t="str">
        <f ca="1">IFERROR(IF(AND(OR(WEEKDAY(Q$4,2)&gt;5,Q$4=Congés),OR(Q120="x",Q120="S")),Q120,IF(R$4=$D120,"x",IF(AND(((R$4-$D120)/VLOOKUP($C120,Opérations[],7,0))=INT(((R$4-$D120)/VLOOKUP($C120,Opérations[],7,0))),$C120&lt;&gt;""),"S",""))),"")</f>
        <v/>
      </c>
      <c r="S120" s="68" t="str">
        <f ca="1">IFERROR(IF(AND(OR(WEEKDAY(R$4,2)&gt;5,R$4=Congés),OR(R120="x",R120="S")),R120,IF(S$4=$D120,"x",IF(AND(((S$4-$D120)/VLOOKUP($C120,Opérations[],7,0))=INT(((S$4-$D120)/VLOOKUP($C120,Opérations[],7,0))),$C120&lt;&gt;""),"S",""))),"")</f>
        <v/>
      </c>
      <c r="T120" s="68" t="str">
        <f ca="1">IFERROR(IF(AND(OR(WEEKDAY(S$4,2)&gt;5,S$4=Congés),OR(S120="x",S120="S")),S120,IF(T$4=$D120,"x",IF(AND(((T$4-$D120)/VLOOKUP($C120,Opérations[],7,0))=INT(((T$4-$D120)/VLOOKUP($C120,Opérations[],7,0))),$C120&lt;&gt;""),"S",""))),"")</f>
        <v/>
      </c>
      <c r="U120" s="68" t="str">
        <f ca="1">IFERROR(IF(AND(OR(WEEKDAY(T$4,2)&gt;5,T$4=Congés),OR(T120="x",T120="S")),T120,IF(U$4=$D120,"x",IF(AND(((U$4-$D120)/VLOOKUP($C120,Opérations[],7,0))=INT(((U$4-$D120)/VLOOKUP($C120,Opérations[],7,0))),$C120&lt;&gt;""),"S",""))),"")</f>
        <v/>
      </c>
      <c r="V120" s="68" t="str">
        <f ca="1">IFERROR(IF(AND(OR(WEEKDAY(U$4,2)&gt;5,U$4=Congés),OR(U120="x",U120="S")),U120,IF(V$4=$D120,"x",IF(AND(((V$4-$D120)/VLOOKUP($C120,Opérations[],7,0))=INT(((V$4-$D120)/VLOOKUP($C120,Opérations[],7,0))),$C120&lt;&gt;""),"S",""))),"")</f>
        <v/>
      </c>
      <c r="W120" s="68" t="str">
        <f ca="1">IFERROR(IF(AND(OR(WEEKDAY(V$4,2)&gt;5,V$4=Congés),OR(V120="x",V120="S")),V120,IF(W$4=$D120,"x",IF(AND(((W$4-$D120)/VLOOKUP($C120,Opérations[],7,0))=INT(((W$4-$D120)/VLOOKUP($C120,Opérations[],7,0))),$C120&lt;&gt;""),"S",""))),"")</f>
        <v/>
      </c>
      <c r="X120" s="68" t="str">
        <f ca="1">IFERROR(IF(AND(OR(WEEKDAY(W$4,2)&gt;5,W$4=Congés),OR(W120="x",W120="S")),W120,IF(X$4=$D120,"x",IF(AND(((X$4-$D120)/VLOOKUP($C120,Opérations[],7,0))=INT(((X$4-$D120)/VLOOKUP($C120,Opérations[],7,0))),$C120&lt;&gt;""),"S",""))),"")</f>
        <v/>
      </c>
      <c r="Y120" s="68" t="str">
        <f ca="1">IFERROR(IF(AND(OR(WEEKDAY(X$4,2)&gt;5,X$4=Congés),OR(X120="x",X120="S")),X120,IF(Y$4=$D120,"x",IF(AND(((Y$4-$D120)/VLOOKUP($C120,Opérations[],7,0))=INT(((Y$4-$D120)/VLOOKUP($C120,Opérations[],7,0))),$C120&lt;&gt;""),"S",""))),"")</f>
        <v/>
      </c>
      <c r="Z120" s="68" t="str">
        <f ca="1">IFERROR(IF(AND(OR(WEEKDAY(Y$4,2)&gt;5,Y$4=Congés),OR(Y120="x",Y120="S")),Y120,IF(Z$4=$D120,"x",IF(AND(((Z$4-$D120)/VLOOKUP($C120,Opérations[],7,0))=INT(((Z$4-$D120)/VLOOKUP($C120,Opérations[],7,0))),$C120&lt;&gt;""),"S",""))),"")</f>
        <v/>
      </c>
      <c r="AA120" s="68" t="str">
        <f ca="1">IFERROR(IF(AND(OR(WEEKDAY(Z$4,2)&gt;5,Z$4=Congés),OR(Z120="x",Z120="S")),Z120,IF(AA$4=$D120,"x",IF(AND(((AA$4-$D120)/VLOOKUP($C120,Opérations[],7,0))=INT(((AA$4-$D120)/VLOOKUP($C120,Opérations[],7,0))),$C120&lt;&gt;""),"S",""))),"")</f>
        <v/>
      </c>
      <c r="AB120" s="68" t="str">
        <f ca="1">IFERROR(IF(AND(OR(WEEKDAY(AA$4,2)&gt;5,AA$4=Congés),OR(AA120="x",AA120="S")),AA120,IF(AB$4=$D120,"x",IF(AND(((AB$4-$D120)/VLOOKUP($C120,Opérations[],7,0))=INT(((AB$4-$D120)/VLOOKUP($C120,Opérations[],7,0))),$C120&lt;&gt;""),"S",""))),"")</f>
        <v/>
      </c>
      <c r="AC120" s="68" t="str">
        <f ca="1">IFERROR(IF(AND(OR(WEEKDAY(AB$4,2)&gt;5,AB$4=Congés),OR(AB120="x",AB120="S")),AB120,IF(AC$4=$D120,"x",IF(AND(((AC$4-$D120)/VLOOKUP($C120,Opérations[],7,0))=INT(((AC$4-$D120)/VLOOKUP($C120,Opérations[],7,0))),$C120&lt;&gt;""),"S",""))),"")</f>
        <v/>
      </c>
      <c r="AD120" s="68" t="str">
        <f ca="1">IFERROR(IF(AND(OR(WEEKDAY(AC$4,2)&gt;5,AC$4=Congés),OR(AC120="x",AC120="S")),AC120,IF(AD$4=$D120,"x",IF(AND(((AD$4-$D120)/VLOOKUP($C120,Opérations[],7,0))=INT(((AD$4-$D120)/VLOOKUP($C120,Opérations[],7,0))),$C120&lt;&gt;""),"S",""))),"")</f>
        <v/>
      </c>
      <c r="AE120" s="68" t="str">
        <f ca="1">IFERROR(IF(AND(OR(WEEKDAY(AD$4,2)&gt;5,AD$4=Congés),OR(AD120="x",AD120="S")),AD120,IF(AE$4=$D120,"x",IF(AND(((AE$4-$D120)/VLOOKUP($C120,Opérations[],7,0))=INT(((AE$4-$D120)/VLOOKUP($C120,Opérations[],7,0))),$C120&lt;&gt;""),"S",""))),"")</f>
        <v/>
      </c>
      <c r="AF120" s="68" t="str">
        <f ca="1">IFERROR(IF(AND(OR(WEEKDAY(AE$4,2)&gt;5,AE$4=Congés),OR(AE120="x",AE120="S")),AE120,IF(AF$4=$D120,"x",IF(AND(((AF$4-$D120)/VLOOKUP($C120,Opérations[],7,0))=INT(((AF$4-$D120)/VLOOKUP($C120,Opérations[],7,0))),$C120&lt;&gt;""),"S",""))),"")</f>
        <v/>
      </c>
      <c r="AG120" s="68" t="str">
        <f ca="1">IFERROR(IF(AND(OR(WEEKDAY(AF$4,2)&gt;5,AF$4=Congés),OR(AF120="x",AF120="S")),AF120,IF(AG$4=$D120,"x",IF(AND(((AG$4-$D120)/VLOOKUP($C120,Opérations[],7,0))=INT(((AG$4-$D120)/VLOOKUP($C120,Opérations[],7,0))),$C120&lt;&gt;""),"S",""))),"")</f>
        <v/>
      </c>
      <c r="AH120" s="68" t="str">
        <f ca="1">IFERROR(IF(AND(OR(WEEKDAY(AG$4,2)&gt;5,AG$4=Congés),OR(AG120="x",AG120="S")),AG120,IF(AH$4=$D120,"x",IF(AND(((AH$4-$D120)/VLOOKUP($C120,Opérations[],7,0))=INT(((AH$4-$D120)/VLOOKUP($C120,Opérations[],7,0))),$C120&lt;&gt;""),"S",""))),"")</f>
        <v/>
      </c>
      <c r="AI120" s="68" t="str">
        <f ca="1">IFERROR(IF(AND(OR(WEEKDAY(AH$4,2)&gt;5,AH$4=Congés),OR(AH120="x",AH120="S")),AH120,IF(AI$4=$D120,"x",IF(AND(((AI$4-$D120)/VLOOKUP($C120,Opérations[],7,0))=INT(((AI$4-$D120)/VLOOKUP($C120,Opérations[],7,0))),$C120&lt;&gt;""),"S",""))),"")</f>
        <v/>
      </c>
      <c r="AJ120" s="68" t="str">
        <f ca="1">IFERROR(IF(AND(OR(WEEKDAY(AI$4,2)&gt;5,AI$4=Congés),OR(AI120="x",AI120="S")),AI120,IF(AJ$4=$D120,"x",IF(AND(((AJ$4-$D120)/VLOOKUP($C120,Opérations[],7,0))=INT(((AJ$4-$D120)/VLOOKUP($C120,Opérations[],7,0))),$C120&lt;&gt;""),"S",""))),"")</f>
        <v/>
      </c>
      <c r="AK120" s="68" t="str">
        <f ca="1">IFERROR(IF(AND(OR(WEEKDAY(AJ$4,2)&gt;5,AJ$4=Congés),OR(AJ120="x",AJ120="S")),AJ120,IF(AK$4=$D120,"x",IF(AND(((AK$4-$D120)/VLOOKUP($C120,Opérations[],7,0))=INT(((AK$4-$D120)/VLOOKUP($C120,Opérations[],7,0))),$C120&lt;&gt;""),"S",""))),"")</f>
        <v/>
      </c>
      <c r="AL120" s="68" t="str">
        <f ca="1">IFERROR(IF(AND(OR(WEEKDAY(AK$4,2)&gt;5,AK$4=Congés),OR(AK120="x",AK120="S")),AK120,IF(AL$4=$D120,"x",IF(AND(((AL$4-$D120)/VLOOKUP($C120,Opérations[],7,0))=INT(((AL$4-$D120)/VLOOKUP($C120,Opérations[],7,0))),$C120&lt;&gt;""),"S",""))),"")</f>
        <v/>
      </c>
      <c r="AM120" s="68" t="str">
        <f ca="1">IFERROR(IF(AND(OR(WEEKDAY(AL$4,2)&gt;5,AL$4=Congés),OR(AL120="x",AL120="S")),AL120,IF(AM$4=$D120,"x",IF(AND(((AM$4-$D120)/VLOOKUP($C120,Opérations[],7,0))=INT(((AM$4-$D120)/VLOOKUP($C120,Opérations[],7,0))),$C120&lt;&gt;""),"S",""))),"")</f>
        <v/>
      </c>
      <c r="AN120" s="68" t="str">
        <f ca="1">IFERROR(IF(AND(OR(WEEKDAY(AM$4,2)&gt;5,AM$4=Congés),OR(AM120="x",AM120="S")),AM120,IF(AN$4=$D120,"x",IF(AND(((AN$4-$D120)/VLOOKUP($C120,Opérations[],7,0))=INT(((AN$4-$D120)/VLOOKUP($C120,Opérations[],7,0))),$C120&lt;&gt;""),"S",""))),"")</f>
        <v/>
      </c>
      <c r="AO120" s="68" t="str">
        <f ca="1">IFERROR(IF(AND(OR(WEEKDAY(AN$4,2)&gt;5,AN$4=Congés),OR(AN120="x",AN120="S")),AN120,IF(AO$4=$D120,"x",IF(AND(((AO$4-$D120)/VLOOKUP($C120,Opérations[],7,0))=INT(((AO$4-$D120)/VLOOKUP($C120,Opérations[],7,0))),$C120&lt;&gt;""),"S",""))),"")</f>
        <v/>
      </c>
      <c r="AP120" s="68" t="str">
        <f ca="1">IFERROR(IF(AND(OR(WEEKDAY(AO$4,2)&gt;5,AO$4=Congés),OR(AO120="x",AO120="S")),AO120,IF(AP$4=$D120,"x",IF(AND(((AP$4-$D120)/VLOOKUP($C120,Opérations[],7,0))=INT(((AP$4-$D120)/VLOOKUP($C120,Opérations[],7,0))),$C120&lt;&gt;""),"S",""))),"")</f>
        <v/>
      </c>
      <c r="AQ120" s="68" t="str">
        <f ca="1">IFERROR(IF(AND(OR(WEEKDAY(AP$4,2)&gt;5,AP$4=Congés),OR(AP120="x",AP120="S")),AP120,IF(AQ$4=$D120,"x",IF(AND(((AQ$4-$D120)/VLOOKUP($C120,Opérations[],7,0))=INT(((AQ$4-$D120)/VLOOKUP($C120,Opérations[],7,0))),$C120&lt;&gt;""),"S",""))),"")</f>
        <v/>
      </c>
      <c r="AR120" s="68" t="str">
        <f ca="1">IFERROR(IF(AND(OR(WEEKDAY(AQ$4,2)&gt;5,AQ$4=Congés),OR(AQ120="x",AQ120="S")),AQ120,IF(AR$4=$D120,"x",IF(AND(((AR$4-$D120)/VLOOKUP($C120,Opérations[],7,0))=INT(((AR$4-$D120)/VLOOKUP($C120,Opérations[],7,0))),$C120&lt;&gt;""),"S",""))),"")</f>
        <v/>
      </c>
      <c r="AS120" s="68" t="str">
        <f ca="1">IFERROR(IF(AND(OR(WEEKDAY(AR$4,2)&gt;5,AR$4=Congés),OR(AR120="x",AR120="S")),AR120,IF(AS$4=$D120,"x",IF(AND(((AS$4-$D120)/VLOOKUP($C120,Opérations[],7,0))=INT(((AS$4-$D120)/VLOOKUP($C120,Opérations[],7,0))),$C120&lt;&gt;""),"S",""))),"")</f>
        <v/>
      </c>
      <c r="AT120" s="68" t="str">
        <f ca="1">IFERROR(IF(AND(OR(WEEKDAY(AS$4,2)&gt;5,AS$4=Congés),OR(AS120="x",AS120="S")),AS120,IF(AT$4=$D120,"x",IF(AND(((AT$4-$D120)/VLOOKUP($C120,Opérations[],7,0))=INT(((AT$4-$D120)/VLOOKUP($C120,Opérations[],7,0))),$C120&lt;&gt;""),"S",""))),"")</f>
        <v/>
      </c>
      <c r="AU120" s="68" t="str">
        <f ca="1">IFERROR(IF(AND(OR(WEEKDAY(AT$4,2)&gt;5,AT$4=Congés),OR(AT120="x",AT120="S")),AT120,IF(AU$4=$D120,"x",IF(AND(((AU$4-$D120)/VLOOKUP($C120,Opérations[],7,0))=INT(((AU$4-$D120)/VLOOKUP($C120,Opérations[],7,0))),$C120&lt;&gt;""),"S",""))),"")</f>
        <v/>
      </c>
      <c r="AV120" s="68" t="str">
        <f ca="1">IFERROR(IF(AND(OR(WEEKDAY(AU$4,2)&gt;5,AU$4=Congés),OR(AU120="x",AU120="S")),AU120,IF(AV$4=$D120,"x",IF(AND(((AV$4-$D120)/VLOOKUP($C120,Opérations[],7,0))=INT(((AV$4-$D120)/VLOOKUP($C120,Opérations[],7,0))),$C120&lt;&gt;""),"S",""))),"")</f>
        <v/>
      </c>
      <c r="AW120" s="68" t="str">
        <f ca="1">IFERROR(IF(AND(OR(WEEKDAY(AV$4,2)&gt;5,AV$4=Congés),OR(AV120="x",AV120="S")),AV120,IF(AW$4=$D120,"x",IF(AND(((AW$4-$D120)/VLOOKUP($C120,Opérations[],7,0))=INT(((AW$4-$D120)/VLOOKUP($C120,Opérations[],7,0))),$C120&lt;&gt;""),"S",""))),"")</f>
        <v/>
      </c>
      <c r="AX120" s="68" t="str">
        <f ca="1">IFERROR(IF(AND(OR(WEEKDAY(AW$4,2)&gt;5,AW$4=Congés),OR(AW120="x",AW120="S")),AW120,IF(AX$4=$D120,"x",IF(AND(((AX$4-$D120)/VLOOKUP($C120,Opérations[],7,0))=INT(((AX$4-$D120)/VLOOKUP($C120,Opérations[],7,0))),$C120&lt;&gt;""),"S",""))),"")</f>
        <v/>
      </c>
      <c r="AY120" s="68" t="str">
        <f ca="1">IFERROR(IF(AND(OR(WEEKDAY(AX$4,2)&gt;5,AX$4=Congés),OR(AX120="x",AX120="S")),AX120,IF(AY$4=$D120,"x",IF(AND(((AY$4-$D120)/VLOOKUP($C120,Opérations[],7,0))=INT(((AY$4-$D120)/VLOOKUP($C120,Opérations[],7,0))),$C120&lt;&gt;""),"S",""))),"")</f>
        <v/>
      </c>
      <c r="AZ120" s="68" t="str">
        <f ca="1">IFERROR(IF(AND(OR(WEEKDAY(AY$4,2)&gt;5,AY$4=Congés),OR(AY120="x",AY120="S")),AY120,IF(AZ$4=$D120,"x",IF(AND(((AZ$4-$D120)/VLOOKUP($C120,Opérations[],7,0))=INT(((AZ$4-$D120)/VLOOKUP($C120,Opérations[],7,0))),$C120&lt;&gt;""),"S",""))),"")</f>
        <v/>
      </c>
      <c r="BA120" s="68" t="str">
        <f ca="1">IFERROR(IF(AND(OR(WEEKDAY(AZ$4,2)&gt;5,AZ$4=Congés),OR(AZ120="x",AZ120="S")),AZ120,IF(BA$4=$D120,"x",IF(AND(((BA$4-$D120)/VLOOKUP($C120,Opérations[],7,0))=INT(((BA$4-$D120)/VLOOKUP($C120,Opérations[],7,0))),$C120&lt;&gt;""),"S",""))),"")</f>
        <v/>
      </c>
      <c r="BB120" s="68" t="str">
        <f ca="1">IFERROR(IF(AND(OR(WEEKDAY(BA$4,2)&gt;5,BA$4=Congés),OR(BA120="x",BA120="S")),BA120,IF(BB$4=$D120,"x",IF(AND(((BB$4-$D120)/VLOOKUP($C120,Opérations[],7,0))=INT(((BB$4-$D120)/VLOOKUP($C120,Opérations[],7,0))),$C120&lt;&gt;""),"S",""))),"")</f>
        <v/>
      </c>
      <c r="BC120" s="68" t="str">
        <f ca="1">IFERROR(IF(AND(OR(WEEKDAY(BB$4,2)&gt;5,BB$4=Congés),OR(BB120="x",BB120="S")),BB120,IF(BC$4=$D120,"x",IF(AND(((BC$4-$D120)/VLOOKUP($C120,Opérations[],7,0))=INT(((BC$4-$D120)/VLOOKUP($C120,Opérations[],7,0))),$C120&lt;&gt;""),"S",""))),"")</f>
        <v/>
      </c>
      <c r="BD120" s="68" t="str">
        <f ca="1">IFERROR(IF(AND(OR(WEEKDAY(BC$4,2)&gt;5,BC$4=Congés),OR(BC120="x",BC120="S")),BC120,IF(BD$4=$D120,"x",IF(AND(((BD$4-$D120)/VLOOKUP($C120,Opérations[],7,0))=INT(((BD$4-$D120)/VLOOKUP($C120,Opérations[],7,0))),$C120&lt;&gt;""),"S",""))),"")</f>
        <v/>
      </c>
    </row>
    <row r="121" spans="3:56" x14ac:dyDescent="0.25">
      <c r="C121" s="66" t="s">
        <v>74</v>
      </c>
      <c r="D121" s="33">
        <f>IF(ISBLANK(C121),"",VLOOKUP(C121,Opérations[],2,0))</f>
        <v>0</v>
      </c>
      <c r="F121" s="33"/>
      <c r="G121" s="68" t="str">
        <f ca="1">IFERROR(IF(AND(OR(WEEKDAY(F$4,2)&gt;5,F$4=Congés),OR(F121="x",F121="S")),F121,IF(G$4=$D121,"x",IF(AND(((G$4-$D121)/VLOOKUP($C121,Opérations[],7,0))=INT(((G$4-$D121)/VLOOKUP($C121,Opérations[],7,0))),$C121&lt;&gt;""),"S",""))),"")</f>
        <v/>
      </c>
      <c r="H121" s="68" t="str">
        <f ca="1">IFERROR(IF(AND(OR(WEEKDAY(G$4,2)&gt;5,G$4=Congés),OR(G121="x",G121="S")),G121,IF(H$4=$D121,"x",IF(AND(((H$4-$D121)/VLOOKUP($C121,Opérations[],7,0))=INT(((H$4-$D121)/VLOOKUP($C121,Opérations[],7,0))),$C121&lt;&gt;""),"S",""))),"")</f>
        <v/>
      </c>
      <c r="I121" s="68" t="str">
        <f ca="1">IFERROR(IF(AND(OR(WEEKDAY(H$4,2)&gt;5,H$4=Congés),OR(H121="x",H121="S")),H121,IF(I$4=$D121,"x",IF(AND(((I$4-$D121)/VLOOKUP($C121,Opérations[],7,0))=INT(((I$4-$D121)/VLOOKUP($C121,Opérations[],7,0))),$C121&lt;&gt;""),"S",""))),"")</f>
        <v/>
      </c>
      <c r="J121" s="68" t="str">
        <f ca="1">IFERROR(IF(AND(OR(WEEKDAY(I$4,2)&gt;5,I$4=Congés),OR(I121="x",I121="S")),I121,IF(J$4=$D121,"x",IF(AND(((J$4-$D121)/VLOOKUP($C121,Opérations[],7,0))=INT(((J$4-$D121)/VLOOKUP($C121,Opérations[],7,0))),$C121&lt;&gt;""),"S",""))),"")</f>
        <v/>
      </c>
      <c r="K121" s="68" t="str">
        <f ca="1">IFERROR(IF(AND(OR(WEEKDAY(J$4,2)&gt;5,J$4=Congés),OR(J121="x",J121="S")),J121,IF(K$4=$D121,"x",IF(AND(((K$4-$D121)/VLOOKUP($C121,Opérations[],7,0))=INT(((K$4-$D121)/VLOOKUP($C121,Opérations[],7,0))),$C121&lt;&gt;""),"S",""))),"")</f>
        <v/>
      </c>
      <c r="L121" s="68" t="str">
        <f ca="1">IFERROR(IF(AND(OR(WEEKDAY(K$4,2)&gt;5,K$4=Congés),OR(K121="x",K121="S")),K121,IF(L$4=$D121,"x",IF(AND(((L$4-$D121)/VLOOKUP($C121,Opérations[],7,0))=INT(((L$4-$D121)/VLOOKUP($C121,Opérations[],7,0))),$C121&lt;&gt;""),"S",""))),"")</f>
        <v/>
      </c>
      <c r="M121" s="68" t="str">
        <f ca="1">IFERROR(IF(AND(OR(WEEKDAY(L$4,2)&gt;5,L$4=Congés),OR(L121="x",L121="S")),L121,IF(M$4=$D121,"x",IF(AND(((M$4-$D121)/VLOOKUP($C121,Opérations[],7,0))=INT(((M$4-$D121)/VLOOKUP($C121,Opérations[],7,0))),$C121&lt;&gt;""),"S",""))),"")</f>
        <v/>
      </c>
      <c r="N121" s="68" t="str">
        <f ca="1">IFERROR(IF(AND(OR(WEEKDAY(M$4,2)&gt;5,M$4=Congés),OR(M121="x",M121="S")),M121,IF(N$4=$D121,"x",IF(AND(((N$4-$D121)/VLOOKUP($C121,Opérations[],7,0))=INT(((N$4-$D121)/VLOOKUP($C121,Opérations[],7,0))),$C121&lt;&gt;""),"S",""))),"")</f>
        <v/>
      </c>
      <c r="O121" s="68" t="str">
        <f ca="1">IFERROR(IF(AND(OR(WEEKDAY(N$4,2)&gt;5,N$4=Congés),OR(N121="x",N121="S")),N121,IF(O$4=$D121,"x",IF(AND(((O$4-$D121)/VLOOKUP($C121,Opérations[],7,0))=INT(((O$4-$D121)/VLOOKUP($C121,Opérations[],7,0))),$C121&lt;&gt;""),"S",""))),"")</f>
        <v/>
      </c>
      <c r="P121" s="68" t="str">
        <f ca="1">IFERROR(IF(AND(OR(WEEKDAY(O$4,2)&gt;5,O$4=Congés),OR(O121="x",O121="S")),O121,IF(P$4=$D121,"x",IF(AND(((P$4-$D121)/VLOOKUP($C121,Opérations[],7,0))=INT(((P$4-$D121)/VLOOKUP($C121,Opérations[],7,0))),$C121&lt;&gt;""),"S",""))),"")</f>
        <v/>
      </c>
      <c r="Q121" s="68" t="str">
        <f ca="1">IFERROR(IF(AND(OR(WEEKDAY(P$4,2)&gt;5,P$4=Congés),OR(P121="x",P121="S")),P121,IF(Q$4=$D121,"x",IF(AND(((Q$4-$D121)/VLOOKUP($C121,Opérations[],7,0))=INT(((Q$4-$D121)/VLOOKUP($C121,Opérations[],7,0))),$C121&lt;&gt;""),"S",""))),"")</f>
        <v/>
      </c>
      <c r="R121" s="68" t="str">
        <f ca="1">IFERROR(IF(AND(OR(WEEKDAY(Q$4,2)&gt;5,Q$4=Congés),OR(Q121="x",Q121="S")),Q121,IF(R$4=$D121,"x",IF(AND(((R$4-$D121)/VLOOKUP($C121,Opérations[],7,0))=INT(((R$4-$D121)/VLOOKUP($C121,Opérations[],7,0))),$C121&lt;&gt;""),"S",""))),"")</f>
        <v/>
      </c>
      <c r="S121" s="68" t="str">
        <f ca="1">IFERROR(IF(AND(OR(WEEKDAY(R$4,2)&gt;5,R$4=Congés),OR(R121="x",R121="S")),R121,IF(S$4=$D121,"x",IF(AND(((S$4-$D121)/VLOOKUP($C121,Opérations[],7,0))=INT(((S$4-$D121)/VLOOKUP($C121,Opérations[],7,0))),$C121&lt;&gt;""),"S",""))),"")</f>
        <v/>
      </c>
      <c r="T121" s="68" t="str">
        <f ca="1">IFERROR(IF(AND(OR(WEEKDAY(S$4,2)&gt;5,S$4=Congés),OR(S121="x",S121="S")),S121,IF(T$4=$D121,"x",IF(AND(((T$4-$D121)/VLOOKUP($C121,Opérations[],7,0))=INT(((T$4-$D121)/VLOOKUP($C121,Opérations[],7,0))),$C121&lt;&gt;""),"S",""))),"")</f>
        <v/>
      </c>
      <c r="U121" s="68" t="str">
        <f ca="1">IFERROR(IF(AND(OR(WEEKDAY(T$4,2)&gt;5,T$4=Congés),OR(T121="x",T121="S")),T121,IF(U$4=$D121,"x",IF(AND(((U$4-$D121)/VLOOKUP($C121,Opérations[],7,0))=INT(((U$4-$D121)/VLOOKUP($C121,Opérations[],7,0))),$C121&lt;&gt;""),"S",""))),"")</f>
        <v/>
      </c>
      <c r="V121" s="68" t="str">
        <f ca="1">IFERROR(IF(AND(OR(WEEKDAY(U$4,2)&gt;5,U$4=Congés),OR(U121="x",U121="S")),U121,IF(V$4=$D121,"x",IF(AND(((V$4-$D121)/VLOOKUP($C121,Opérations[],7,0))=INT(((V$4-$D121)/VLOOKUP($C121,Opérations[],7,0))),$C121&lt;&gt;""),"S",""))),"")</f>
        <v/>
      </c>
      <c r="W121" s="68" t="str">
        <f ca="1">IFERROR(IF(AND(OR(WEEKDAY(V$4,2)&gt;5,V$4=Congés),OR(V121="x",V121="S")),V121,IF(W$4=$D121,"x",IF(AND(((W$4-$D121)/VLOOKUP($C121,Opérations[],7,0))=INT(((W$4-$D121)/VLOOKUP($C121,Opérations[],7,0))),$C121&lt;&gt;""),"S",""))),"")</f>
        <v/>
      </c>
      <c r="X121" s="68" t="str">
        <f ca="1">IFERROR(IF(AND(OR(WEEKDAY(W$4,2)&gt;5,W$4=Congés),OR(W121="x",W121="S")),W121,IF(X$4=$D121,"x",IF(AND(((X$4-$D121)/VLOOKUP($C121,Opérations[],7,0))=INT(((X$4-$D121)/VLOOKUP($C121,Opérations[],7,0))),$C121&lt;&gt;""),"S",""))),"")</f>
        <v/>
      </c>
      <c r="Y121" s="68" t="str">
        <f ca="1">IFERROR(IF(AND(OR(WEEKDAY(X$4,2)&gt;5,X$4=Congés),OR(X121="x",X121="S")),X121,IF(Y$4=$D121,"x",IF(AND(((Y$4-$D121)/VLOOKUP($C121,Opérations[],7,0))=INT(((Y$4-$D121)/VLOOKUP($C121,Opérations[],7,0))),$C121&lt;&gt;""),"S",""))),"")</f>
        <v/>
      </c>
      <c r="Z121" s="68" t="str">
        <f ca="1">IFERROR(IF(AND(OR(WEEKDAY(Y$4,2)&gt;5,Y$4=Congés),OR(Y121="x",Y121="S")),Y121,IF(Z$4=$D121,"x",IF(AND(((Z$4-$D121)/VLOOKUP($C121,Opérations[],7,0))=INT(((Z$4-$D121)/VLOOKUP($C121,Opérations[],7,0))),$C121&lt;&gt;""),"S",""))),"")</f>
        <v/>
      </c>
      <c r="AA121" s="68" t="str">
        <f ca="1">IFERROR(IF(AND(OR(WEEKDAY(Z$4,2)&gt;5,Z$4=Congés),OR(Z121="x",Z121="S")),Z121,IF(AA$4=$D121,"x",IF(AND(((AA$4-$D121)/VLOOKUP($C121,Opérations[],7,0))=INT(((AA$4-$D121)/VLOOKUP($C121,Opérations[],7,0))),$C121&lt;&gt;""),"S",""))),"")</f>
        <v/>
      </c>
      <c r="AB121" s="68" t="str">
        <f ca="1">IFERROR(IF(AND(OR(WEEKDAY(AA$4,2)&gt;5,AA$4=Congés),OR(AA121="x",AA121="S")),AA121,IF(AB$4=$D121,"x",IF(AND(((AB$4-$D121)/VLOOKUP($C121,Opérations[],7,0))=INT(((AB$4-$D121)/VLOOKUP($C121,Opérations[],7,0))),$C121&lt;&gt;""),"S",""))),"")</f>
        <v/>
      </c>
      <c r="AC121" s="68" t="str">
        <f ca="1">IFERROR(IF(AND(OR(WEEKDAY(AB$4,2)&gt;5,AB$4=Congés),OR(AB121="x",AB121="S")),AB121,IF(AC$4=$D121,"x",IF(AND(((AC$4-$D121)/VLOOKUP($C121,Opérations[],7,0))=INT(((AC$4-$D121)/VLOOKUP($C121,Opérations[],7,0))),$C121&lt;&gt;""),"S",""))),"")</f>
        <v/>
      </c>
      <c r="AD121" s="68" t="str">
        <f ca="1">IFERROR(IF(AND(OR(WEEKDAY(AC$4,2)&gt;5,AC$4=Congés),OR(AC121="x",AC121="S")),AC121,IF(AD$4=$D121,"x",IF(AND(((AD$4-$D121)/VLOOKUP($C121,Opérations[],7,0))=INT(((AD$4-$D121)/VLOOKUP($C121,Opérations[],7,0))),$C121&lt;&gt;""),"S",""))),"")</f>
        <v/>
      </c>
      <c r="AE121" s="68" t="str">
        <f ca="1">IFERROR(IF(AND(OR(WEEKDAY(AD$4,2)&gt;5,AD$4=Congés),OR(AD121="x",AD121="S")),AD121,IF(AE$4=$D121,"x",IF(AND(((AE$4-$D121)/VLOOKUP($C121,Opérations[],7,0))=INT(((AE$4-$D121)/VLOOKUP($C121,Opérations[],7,0))),$C121&lt;&gt;""),"S",""))),"")</f>
        <v/>
      </c>
      <c r="AF121" s="68" t="str">
        <f ca="1">IFERROR(IF(AND(OR(WEEKDAY(AE$4,2)&gt;5,AE$4=Congés),OR(AE121="x",AE121="S")),AE121,IF(AF$4=$D121,"x",IF(AND(((AF$4-$D121)/VLOOKUP($C121,Opérations[],7,0))=INT(((AF$4-$D121)/VLOOKUP($C121,Opérations[],7,0))),$C121&lt;&gt;""),"S",""))),"")</f>
        <v/>
      </c>
      <c r="AG121" s="68" t="str">
        <f ca="1">IFERROR(IF(AND(OR(WEEKDAY(AF$4,2)&gt;5,AF$4=Congés),OR(AF121="x",AF121="S")),AF121,IF(AG$4=$D121,"x",IF(AND(((AG$4-$D121)/VLOOKUP($C121,Opérations[],7,0))=INT(((AG$4-$D121)/VLOOKUP($C121,Opérations[],7,0))),$C121&lt;&gt;""),"S",""))),"")</f>
        <v/>
      </c>
      <c r="AH121" s="68" t="str">
        <f ca="1">IFERROR(IF(AND(OR(WEEKDAY(AG$4,2)&gt;5,AG$4=Congés),OR(AG121="x",AG121="S")),AG121,IF(AH$4=$D121,"x",IF(AND(((AH$4-$D121)/VLOOKUP($C121,Opérations[],7,0))=INT(((AH$4-$D121)/VLOOKUP($C121,Opérations[],7,0))),$C121&lt;&gt;""),"S",""))),"")</f>
        <v/>
      </c>
      <c r="AI121" s="68" t="str">
        <f ca="1">IFERROR(IF(AND(OR(WEEKDAY(AH$4,2)&gt;5,AH$4=Congés),OR(AH121="x",AH121="S")),AH121,IF(AI$4=$D121,"x",IF(AND(((AI$4-$D121)/VLOOKUP($C121,Opérations[],7,0))=INT(((AI$4-$D121)/VLOOKUP($C121,Opérations[],7,0))),$C121&lt;&gt;""),"S",""))),"")</f>
        <v/>
      </c>
      <c r="AJ121" s="68" t="str">
        <f ca="1">IFERROR(IF(AND(OR(WEEKDAY(AI$4,2)&gt;5,AI$4=Congés),OR(AI121="x",AI121="S")),AI121,IF(AJ$4=$D121,"x",IF(AND(((AJ$4-$D121)/VLOOKUP($C121,Opérations[],7,0))=INT(((AJ$4-$D121)/VLOOKUP($C121,Opérations[],7,0))),$C121&lt;&gt;""),"S",""))),"")</f>
        <v/>
      </c>
      <c r="AK121" s="68" t="str">
        <f ca="1">IFERROR(IF(AND(OR(WEEKDAY(AJ$4,2)&gt;5,AJ$4=Congés),OR(AJ121="x",AJ121="S")),AJ121,IF(AK$4=$D121,"x",IF(AND(((AK$4-$D121)/VLOOKUP($C121,Opérations[],7,0))=INT(((AK$4-$D121)/VLOOKUP($C121,Opérations[],7,0))),$C121&lt;&gt;""),"S",""))),"")</f>
        <v/>
      </c>
      <c r="AL121" s="68" t="str">
        <f ca="1">IFERROR(IF(AND(OR(WEEKDAY(AK$4,2)&gt;5,AK$4=Congés),OR(AK121="x",AK121="S")),AK121,IF(AL$4=$D121,"x",IF(AND(((AL$4-$D121)/VLOOKUP($C121,Opérations[],7,0))=INT(((AL$4-$D121)/VLOOKUP($C121,Opérations[],7,0))),$C121&lt;&gt;""),"S",""))),"")</f>
        <v/>
      </c>
      <c r="AM121" s="68" t="str">
        <f ca="1">IFERROR(IF(AND(OR(WEEKDAY(AL$4,2)&gt;5,AL$4=Congés),OR(AL121="x",AL121="S")),AL121,IF(AM$4=$D121,"x",IF(AND(((AM$4-$D121)/VLOOKUP($C121,Opérations[],7,0))=INT(((AM$4-$D121)/VLOOKUP($C121,Opérations[],7,0))),$C121&lt;&gt;""),"S",""))),"")</f>
        <v/>
      </c>
      <c r="AN121" s="68" t="str">
        <f ca="1">IFERROR(IF(AND(OR(WEEKDAY(AM$4,2)&gt;5,AM$4=Congés),OR(AM121="x",AM121="S")),AM121,IF(AN$4=$D121,"x",IF(AND(((AN$4-$D121)/VLOOKUP($C121,Opérations[],7,0))=INT(((AN$4-$D121)/VLOOKUP($C121,Opérations[],7,0))),$C121&lt;&gt;""),"S",""))),"")</f>
        <v/>
      </c>
      <c r="AO121" s="68" t="str">
        <f ca="1">IFERROR(IF(AND(OR(WEEKDAY(AN$4,2)&gt;5,AN$4=Congés),OR(AN121="x",AN121="S")),AN121,IF(AO$4=$D121,"x",IF(AND(((AO$4-$D121)/VLOOKUP($C121,Opérations[],7,0))=INT(((AO$4-$D121)/VLOOKUP($C121,Opérations[],7,0))),$C121&lt;&gt;""),"S",""))),"")</f>
        <v/>
      </c>
      <c r="AP121" s="68" t="str">
        <f ca="1">IFERROR(IF(AND(OR(WEEKDAY(AO$4,2)&gt;5,AO$4=Congés),OR(AO121="x",AO121="S")),AO121,IF(AP$4=$D121,"x",IF(AND(((AP$4-$D121)/VLOOKUP($C121,Opérations[],7,0))=INT(((AP$4-$D121)/VLOOKUP($C121,Opérations[],7,0))),$C121&lt;&gt;""),"S",""))),"")</f>
        <v/>
      </c>
      <c r="AQ121" s="68" t="str">
        <f ca="1">IFERROR(IF(AND(OR(WEEKDAY(AP$4,2)&gt;5,AP$4=Congés),OR(AP121="x",AP121="S")),AP121,IF(AQ$4=$D121,"x",IF(AND(((AQ$4-$D121)/VLOOKUP($C121,Opérations[],7,0))=INT(((AQ$4-$D121)/VLOOKUP($C121,Opérations[],7,0))),$C121&lt;&gt;""),"S",""))),"")</f>
        <v/>
      </c>
      <c r="AR121" s="68" t="str">
        <f ca="1">IFERROR(IF(AND(OR(WEEKDAY(AQ$4,2)&gt;5,AQ$4=Congés),OR(AQ121="x",AQ121="S")),AQ121,IF(AR$4=$D121,"x",IF(AND(((AR$4-$D121)/VLOOKUP($C121,Opérations[],7,0))=INT(((AR$4-$D121)/VLOOKUP($C121,Opérations[],7,0))),$C121&lt;&gt;""),"S",""))),"")</f>
        <v/>
      </c>
      <c r="AS121" s="68" t="str">
        <f ca="1">IFERROR(IF(AND(OR(WEEKDAY(AR$4,2)&gt;5,AR$4=Congés),OR(AR121="x",AR121="S")),AR121,IF(AS$4=$D121,"x",IF(AND(((AS$4-$D121)/VLOOKUP($C121,Opérations[],7,0))=INT(((AS$4-$D121)/VLOOKUP($C121,Opérations[],7,0))),$C121&lt;&gt;""),"S",""))),"")</f>
        <v/>
      </c>
      <c r="AT121" s="68" t="str">
        <f ca="1">IFERROR(IF(AND(OR(WEEKDAY(AS$4,2)&gt;5,AS$4=Congés),OR(AS121="x",AS121="S")),AS121,IF(AT$4=$D121,"x",IF(AND(((AT$4-$D121)/VLOOKUP($C121,Opérations[],7,0))=INT(((AT$4-$D121)/VLOOKUP($C121,Opérations[],7,0))),$C121&lt;&gt;""),"S",""))),"")</f>
        <v/>
      </c>
      <c r="AU121" s="68" t="str">
        <f ca="1">IFERROR(IF(AND(OR(WEEKDAY(AT$4,2)&gt;5,AT$4=Congés),OR(AT121="x",AT121="S")),AT121,IF(AU$4=$D121,"x",IF(AND(((AU$4-$D121)/VLOOKUP($C121,Opérations[],7,0))=INT(((AU$4-$D121)/VLOOKUP($C121,Opérations[],7,0))),$C121&lt;&gt;""),"S",""))),"")</f>
        <v/>
      </c>
      <c r="AV121" s="68" t="str">
        <f ca="1">IFERROR(IF(AND(OR(WEEKDAY(AU$4,2)&gt;5,AU$4=Congés),OR(AU121="x",AU121="S")),AU121,IF(AV$4=$D121,"x",IF(AND(((AV$4-$D121)/VLOOKUP($C121,Opérations[],7,0))=INT(((AV$4-$D121)/VLOOKUP($C121,Opérations[],7,0))),$C121&lt;&gt;""),"S",""))),"")</f>
        <v/>
      </c>
      <c r="AW121" s="68" t="str">
        <f ca="1">IFERROR(IF(AND(OR(WEEKDAY(AV$4,2)&gt;5,AV$4=Congés),OR(AV121="x",AV121="S")),AV121,IF(AW$4=$D121,"x",IF(AND(((AW$4-$D121)/VLOOKUP($C121,Opérations[],7,0))=INT(((AW$4-$D121)/VLOOKUP($C121,Opérations[],7,0))),$C121&lt;&gt;""),"S",""))),"")</f>
        <v/>
      </c>
      <c r="AX121" s="68" t="str">
        <f ca="1">IFERROR(IF(AND(OR(WEEKDAY(AW$4,2)&gt;5,AW$4=Congés),OR(AW121="x",AW121="S")),AW121,IF(AX$4=$D121,"x",IF(AND(((AX$4-$D121)/VLOOKUP($C121,Opérations[],7,0))=INT(((AX$4-$D121)/VLOOKUP($C121,Opérations[],7,0))),$C121&lt;&gt;""),"S",""))),"")</f>
        <v/>
      </c>
      <c r="AY121" s="68" t="str">
        <f ca="1">IFERROR(IF(AND(OR(WEEKDAY(AX$4,2)&gt;5,AX$4=Congés),OR(AX121="x",AX121="S")),AX121,IF(AY$4=$D121,"x",IF(AND(((AY$4-$D121)/VLOOKUP($C121,Opérations[],7,0))=INT(((AY$4-$D121)/VLOOKUP($C121,Opérations[],7,0))),$C121&lt;&gt;""),"S",""))),"")</f>
        <v/>
      </c>
      <c r="AZ121" s="68" t="str">
        <f ca="1">IFERROR(IF(AND(OR(WEEKDAY(AY$4,2)&gt;5,AY$4=Congés),OR(AY121="x",AY121="S")),AY121,IF(AZ$4=$D121,"x",IF(AND(((AZ$4-$D121)/VLOOKUP($C121,Opérations[],7,0))=INT(((AZ$4-$D121)/VLOOKUP($C121,Opérations[],7,0))),$C121&lt;&gt;""),"S",""))),"")</f>
        <v/>
      </c>
      <c r="BA121" s="68" t="str">
        <f ca="1">IFERROR(IF(AND(OR(WEEKDAY(AZ$4,2)&gt;5,AZ$4=Congés),OR(AZ121="x",AZ121="S")),AZ121,IF(BA$4=$D121,"x",IF(AND(((BA$4-$D121)/VLOOKUP($C121,Opérations[],7,0))=INT(((BA$4-$D121)/VLOOKUP($C121,Opérations[],7,0))),$C121&lt;&gt;""),"S",""))),"")</f>
        <v/>
      </c>
      <c r="BB121" s="68" t="str">
        <f ca="1">IFERROR(IF(AND(OR(WEEKDAY(BA$4,2)&gt;5,BA$4=Congés),OR(BA121="x",BA121="S")),BA121,IF(BB$4=$D121,"x",IF(AND(((BB$4-$D121)/VLOOKUP($C121,Opérations[],7,0))=INT(((BB$4-$D121)/VLOOKUP($C121,Opérations[],7,0))),$C121&lt;&gt;""),"S",""))),"")</f>
        <v/>
      </c>
      <c r="BC121" s="68" t="str">
        <f ca="1">IFERROR(IF(AND(OR(WEEKDAY(BB$4,2)&gt;5,BB$4=Congés),OR(BB121="x",BB121="S")),BB121,IF(BC$4=$D121,"x",IF(AND(((BC$4-$D121)/VLOOKUP($C121,Opérations[],7,0))=INT(((BC$4-$D121)/VLOOKUP($C121,Opérations[],7,0))),$C121&lt;&gt;""),"S",""))),"")</f>
        <v/>
      </c>
      <c r="BD121" s="68" t="str">
        <f ca="1">IFERROR(IF(AND(OR(WEEKDAY(BC$4,2)&gt;5,BC$4=Congés),OR(BC121="x",BC121="S")),BC121,IF(BD$4=$D121,"x",IF(AND(((BD$4-$D121)/VLOOKUP($C121,Opérations[],7,0))=INT(((BD$4-$D121)/VLOOKUP($C121,Opérations[],7,0))),$C121&lt;&gt;""),"S",""))),"")</f>
        <v/>
      </c>
    </row>
    <row r="122" spans="3:56" x14ac:dyDescent="0.25">
      <c r="C122" s="56" t="s">
        <v>42</v>
      </c>
      <c r="D122" s="33">
        <f>IF(ISBLANK(C122),"",VLOOKUP(C122,Opérations[],2,0))</f>
        <v>42676</v>
      </c>
      <c r="F122" s="33"/>
      <c r="G122" s="68" t="str">
        <f ca="1">IFERROR(IF(AND(OR(WEEKDAY(F$4,2)&gt;5,F$4=Congés),OR(F122="x",F122="S")),F122,IF(G$4=$D122,"x",IF(AND(((G$4-$D122)/VLOOKUP($C122,Opérations[],7,0))=INT(((G$4-$D122)/VLOOKUP($C122,Opérations[],7,0))),$C122&lt;&gt;""),"S",""))),"")</f>
        <v/>
      </c>
      <c r="H122" s="68" t="str">
        <f ca="1">IFERROR(IF(AND(OR(WEEKDAY(G$4,2)&gt;5,G$4=Congés),OR(G122="x",G122="S")),G122,IF(H$4=$D122,"x",IF(AND(((H$4-$D122)/VLOOKUP($C122,Opérations[],7,0))=INT(((H$4-$D122)/VLOOKUP($C122,Opérations[],7,0))),$C122&lt;&gt;""),"S",""))),"")</f>
        <v/>
      </c>
      <c r="I122" s="68" t="str">
        <f ca="1">IFERROR(IF(AND(OR(WEEKDAY(H$4,2)&gt;5,H$4=Congés),OR(H122="x",H122="S")),H122,IF(I$4=$D122,"x",IF(AND(((I$4-$D122)/VLOOKUP($C122,Opérations[],7,0))=INT(((I$4-$D122)/VLOOKUP($C122,Opérations[],7,0))),$C122&lt;&gt;""),"S",""))),"")</f>
        <v/>
      </c>
      <c r="J122" s="68" t="str">
        <f ca="1">IFERROR(IF(AND(OR(WEEKDAY(I$4,2)&gt;5,I$4=Congés),OR(I122="x",I122="S")),I122,IF(J$4=$D122,"x",IF(AND(((J$4-$D122)/VLOOKUP($C122,Opérations[],7,0))=INT(((J$4-$D122)/VLOOKUP($C122,Opérations[],7,0))),$C122&lt;&gt;""),"S",""))),"")</f>
        <v/>
      </c>
      <c r="K122" s="68" t="str">
        <f ca="1">IFERROR(IF(AND(OR(WEEKDAY(J$4,2)&gt;5,J$4=Congés),OR(J122="x",J122="S")),J122,IF(K$4=$D122,"x",IF(AND(((K$4-$D122)/VLOOKUP($C122,Opérations[],7,0))=INT(((K$4-$D122)/VLOOKUP($C122,Opérations[],7,0))),$C122&lt;&gt;""),"S",""))),"")</f>
        <v/>
      </c>
      <c r="L122" s="68" t="str">
        <f ca="1">IFERROR(IF(AND(OR(WEEKDAY(K$4,2)&gt;5,K$4=Congés),OR(K122="x",K122="S")),K122,IF(L$4=$D122,"x",IF(AND(((L$4-$D122)/VLOOKUP($C122,Opérations[],7,0))=INT(((L$4-$D122)/VLOOKUP($C122,Opérations[],7,0))),$C122&lt;&gt;""),"S",""))),"")</f>
        <v/>
      </c>
      <c r="M122" s="68" t="str">
        <f ca="1">IFERROR(IF(AND(OR(WEEKDAY(L$4,2)&gt;5,L$4=Congés),OR(L122="x",L122="S")),L122,IF(M$4=$D122,"x",IF(AND(((M$4-$D122)/VLOOKUP($C122,Opérations[],7,0))=INT(((M$4-$D122)/VLOOKUP($C122,Opérations[],7,0))),$C122&lt;&gt;""),"S",""))),"")</f>
        <v/>
      </c>
      <c r="N122" s="68" t="str">
        <f ca="1">IFERROR(IF(AND(OR(WEEKDAY(M$4,2)&gt;5,M$4=Congés),OR(M122="x",M122="S")),M122,IF(N$4=$D122,"x",IF(AND(((N$4-$D122)/VLOOKUP($C122,Opérations[],7,0))=INT(((N$4-$D122)/VLOOKUP($C122,Opérations[],7,0))),$C122&lt;&gt;""),"S",""))),"")</f>
        <v/>
      </c>
      <c r="O122" s="68" t="str">
        <f ca="1">IFERROR(IF(AND(OR(WEEKDAY(N$4,2)&gt;5,N$4=Congés),OR(N122="x",N122="S")),N122,IF(O$4=$D122,"x",IF(AND(((O$4-$D122)/VLOOKUP($C122,Opérations[],7,0))=INT(((O$4-$D122)/VLOOKUP($C122,Opérations[],7,0))),$C122&lt;&gt;""),"S",""))),"")</f>
        <v/>
      </c>
      <c r="P122" s="68" t="str">
        <f ca="1">IFERROR(IF(AND(OR(WEEKDAY(O$4,2)&gt;5,O$4=Congés),OR(O122="x",O122="S")),O122,IF(P$4=$D122,"x",IF(AND(((P$4-$D122)/VLOOKUP($C122,Opérations[],7,0))=INT(((P$4-$D122)/VLOOKUP($C122,Opérations[],7,0))),$C122&lt;&gt;""),"S",""))),"")</f>
        <v/>
      </c>
      <c r="Q122" s="68" t="str">
        <f ca="1">IFERROR(IF(AND(OR(WEEKDAY(P$4,2)&gt;5,P$4=Congés),OR(P122="x",P122="S")),P122,IF(Q$4=$D122,"x",IF(AND(((Q$4-$D122)/VLOOKUP($C122,Opérations[],7,0))=INT(((Q$4-$D122)/VLOOKUP($C122,Opérations[],7,0))),$C122&lt;&gt;""),"S",""))),"")</f>
        <v/>
      </c>
      <c r="R122" s="68" t="str">
        <f ca="1">IFERROR(IF(AND(OR(WEEKDAY(Q$4,2)&gt;5,Q$4=Congés),OR(Q122="x",Q122="S")),Q122,IF(R$4=$D122,"x",IF(AND(((R$4-$D122)/VLOOKUP($C122,Opérations[],7,0))=INT(((R$4-$D122)/VLOOKUP($C122,Opérations[],7,0))),$C122&lt;&gt;""),"S",""))),"")</f>
        <v/>
      </c>
      <c r="S122" s="68" t="str">
        <f ca="1">IFERROR(IF(AND(OR(WEEKDAY(R$4,2)&gt;5,R$4=Congés),OR(R122="x",R122="S")),R122,IF(S$4=$D122,"x",IF(AND(((S$4-$D122)/VLOOKUP($C122,Opérations[],7,0))=INT(((S$4-$D122)/VLOOKUP($C122,Opérations[],7,0))),$C122&lt;&gt;""),"S",""))),"")</f>
        <v/>
      </c>
      <c r="T122" s="68" t="str">
        <f ca="1">IFERROR(IF(AND(OR(WEEKDAY(S$4,2)&gt;5,S$4=Congés),OR(S122="x",S122="S")),S122,IF(T$4=$D122,"x",IF(AND(((T$4-$D122)/VLOOKUP($C122,Opérations[],7,0))=INT(((T$4-$D122)/VLOOKUP($C122,Opérations[],7,0))),$C122&lt;&gt;""),"S",""))),"")</f>
        <v/>
      </c>
      <c r="U122" s="68" t="str">
        <f ca="1">IFERROR(IF(AND(OR(WEEKDAY(T$4,2)&gt;5,T$4=Congés),OR(T122="x",T122="S")),T122,IF(U$4=$D122,"x",IF(AND(((U$4-$D122)/VLOOKUP($C122,Opérations[],7,0))=INT(((U$4-$D122)/VLOOKUP($C122,Opérations[],7,0))),$C122&lt;&gt;""),"S",""))),"")</f>
        <v/>
      </c>
      <c r="V122" s="68" t="str">
        <f ca="1">IFERROR(IF(AND(OR(WEEKDAY(U$4,2)&gt;5,U$4=Congés),OR(U122="x",U122="S")),U122,IF(V$4=$D122,"x",IF(AND(((V$4-$D122)/VLOOKUP($C122,Opérations[],7,0))=INT(((V$4-$D122)/VLOOKUP($C122,Opérations[],7,0))),$C122&lt;&gt;""),"S",""))),"")</f>
        <v/>
      </c>
      <c r="W122" s="68" t="str">
        <f ca="1">IFERROR(IF(AND(OR(WEEKDAY(V$4,2)&gt;5,V$4=Congés),OR(V122="x",V122="S")),V122,IF(W$4=$D122,"x",IF(AND(((W$4-$D122)/VLOOKUP($C122,Opérations[],7,0))=INT(((W$4-$D122)/VLOOKUP($C122,Opérations[],7,0))),$C122&lt;&gt;""),"S",""))),"")</f>
        <v/>
      </c>
      <c r="X122" s="68" t="str">
        <f ca="1">IFERROR(IF(AND(OR(WEEKDAY(W$4,2)&gt;5,W$4=Congés),OR(W122="x",W122="S")),W122,IF(X$4=$D122,"x",IF(AND(((X$4-$D122)/VLOOKUP($C122,Opérations[],7,0))=INT(((X$4-$D122)/VLOOKUP($C122,Opérations[],7,0))),$C122&lt;&gt;""),"S",""))),"")</f>
        <v/>
      </c>
      <c r="Y122" s="68" t="str">
        <f ca="1">IFERROR(IF(AND(OR(WEEKDAY(X$4,2)&gt;5,X$4=Congés),OR(X122="x",X122="S")),X122,IF(Y$4=$D122,"x",IF(AND(((Y$4-$D122)/VLOOKUP($C122,Opérations[],7,0))=INT(((Y$4-$D122)/VLOOKUP($C122,Opérations[],7,0))),$C122&lt;&gt;""),"S",""))),"")</f>
        <v/>
      </c>
      <c r="Z122" s="68" t="str">
        <f ca="1">IFERROR(IF(AND(OR(WEEKDAY(Y$4,2)&gt;5,Y$4=Congés),OR(Y122="x",Y122="S")),Y122,IF(Z$4=$D122,"x",IF(AND(((Z$4-$D122)/VLOOKUP($C122,Opérations[],7,0))=INT(((Z$4-$D122)/VLOOKUP($C122,Opérations[],7,0))),$C122&lt;&gt;""),"S",""))),"")</f>
        <v/>
      </c>
      <c r="AA122" s="68" t="str">
        <f ca="1">IFERROR(IF(AND(OR(WEEKDAY(Z$4,2)&gt;5,Z$4=Congés),OR(Z122="x",Z122="S")),Z122,IF(AA$4=$D122,"x",IF(AND(((AA$4-$D122)/VLOOKUP($C122,Opérations[],7,0))=INT(((AA$4-$D122)/VLOOKUP($C122,Opérations[],7,0))),$C122&lt;&gt;""),"S",""))),"")</f>
        <v/>
      </c>
      <c r="AB122" s="68" t="str">
        <f ca="1">IFERROR(IF(AND(OR(WEEKDAY(AA$4,2)&gt;5,AA$4=Congés),OR(AA122="x",AA122="S")),AA122,IF(AB$4=$D122,"x",IF(AND(((AB$4-$D122)/VLOOKUP($C122,Opérations[],7,0))=INT(((AB$4-$D122)/VLOOKUP($C122,Opérations[],7,0))),$C122&lt;&gt;""),"S",""))),"")</f>
        <v/>
      </c>
      <c r="AC122" s="68" t="str">
        <f ca="1">IFERROR(IF(AND(OR(WEEKDAY(AB$4,2)&gt;5,AB$4=Congés),OR(AB122="x",AB122="S")),AB122,IF(AC$4=$D122,"x",IF(AND(((AC$4-$D122)/VLOOKUP($C122,Opérations[],7,0))=INT(((AC$4-$D122)/VLOOKUP($C122,Opérations[],7,0))),$C122&lt;&gt;""),"S",""))),"")</f>
        <v/>
      </c>
      <c r="AD122" s="68" t="str">
        <f ca="1">IFERROR(IF(AND(OR(WEEKDAY(AC$4,2)&gt;5,AC$4=Congés),OR(AC122="x",AC122="S")),AC122,IF(AD$4=$D122,"x",IF(AND(((AD$4-$D122)/VLOOKUP($C122,Opérations[],7,0))=INT(((AD$4-$D122)/VLOOKUP($C122,Opérations[],7,0))),$C122&lt;&gt;""),"S",""))),"")</f>
        <v/>
      </c>
      <c r="AE122" s="68" t="str">
        <f ca="1">IFERROR(IF(AND(OR(WEEKDAY(AD$4,2)&gt;5,AD$4=Congés),OR(AD122="x",AD122="S")),AD122,IF(AE$4=$D122,"x",IF(AND(((AE$4-$D122)/VLOOKUP($C122,Opérations[],7,0))=INT(((AE$4-$D122)/VLOOKUP($C122,Opérations[],7,0))),$C122&lt;&gt;""),"S",""))),"")</f>
        <v/>
      </c>
      <c r="AF122" s="68" t="str">
        <f ca="1">IFERROR(IF(AND(OR(WEEKDAY(AE$4,2)&gt;5,AE$4=Congés),OR(AE122="x",AE122="S")),AE122,IF(AF$4=$D122,"x",IF(AND(((AF$4-$D122)/VLOOKUP($C122,Opérations[],7,0))=INT(((AF$4-$D122)/VLOOKUP($C122,Opérations[],7,0))),$C122&lt;&gt;""),"S",""))),"")</f>
        <v/>
      </c>
      <c r="AG122" s="68" t="str">
        <f ca="1">IFERROR(IF(AND(OR(WEEKDAY(AF$4,2)&gt;5,AF$4=Congés),OR(AF122="x",AF122="S")),AF122,IF(AG$4=$D122,"x",IF(AND(((AG$4-$D122)/VLOOKUP($C122,Opérations[],7,0))=INT(((AG$4-$D122)/VLOOKUP($C122,Opérations[],7,0))),$C122&lt;&gt;""),"S",""))),"")</f>
        <v/>
      </c>
      <c r="AH122" s="68" t="str">
        <f ca="1">IFERROR(IF(AND(OR(WEEKDAY(AG$4,2)&gt;5,AG$4=Congés),OR(AG122="x",AG122="S")),AG122,IF(AH$4=$D122,"x",IF(AND(((AH$4-$D122)/VLOOKUP($C122,Opérations[],7,0))=INT(((AH$4-$D122)/VLOOKUP($C122,Opérations[],7,0))),$C122&lt;&gt;""),"S",""))),"")</f>
        <v/>
      </c>
      <c r="AI122" s="68" t="str">
        <f ca="1">IFERROR(IF(AND(OR(WEEKDAY(AH$4,2)&gt;5,AH$4=Congés),OR(AH122="x",AH122="S")),AH122,IF(AI$4=$D122,"x",IF(AND(((AI$4-$D122)/VLOOKUP($C122,Opérations[],7,0))=INT(((AI$4-$D122)/VLOOKUP($C122,Opérations[],7,0))),$C122&lt;&gt;""),"S",""))),"")</f>
        <v/>
      </c>
      <c r="AJ122" s="68" t="str">
        <f ca="1">IFERROR(IF(AND(OR(WEEKDAY(AI$4,2)&gt;5,AI$4=Congés),OR(AI122="x",AI122="S")),AI122,IF(AJ$4=$D122,"x",IF(AND(((AJ$4-$D122)/VLOOKUP($C122,Opérations[],7,0))=INT(((AJ$4-$D122)/VLOOKUP($C122,Opérations[],7,0))),$C122&lt;&gt;""),"S",""))),"")</f>
        <v/>
      </c>
      <c r="AK122" s="68" t="str">
        <f ca="1">IFERROR(IF(AND(OR(WEEKDAY(AJ$4,2)&gt;5,AJ$4=Congés),OR(AJ122="x",AJ122="S")),AJ122,IF(AK$4=$D122,"x",IF(AND(((AK$4-$D122)/VLOOKUP($C122,Opérations[],7,0))=INT(((AK$4-$D122)/VLOOKUP($C122,Opérations[],7,0))),$C122&lt;&gt;""),"S",""))),"")</f>
        <v/>
      </c>
      <c r="AL122" s="68" t="str">
        <f ca="1">IFERROR(IF(AND(OR(WEEKDAY(AK$4,2)&gt;5,AK$4=Congés),OR(AK122="x",AK122="S")),AK122,IF(AL$4=$D122,"x",IF(AND(((AL$4-$D122)/VLOOKUP($C122,Opérations[],7,0))=INT(((AL$4-$D122)/VLOOKUP($C122,Opérations[],7,0))),$C122&lt;&gt;""),"S",""))),"")</f>
        <v/>
      </c>
      <c r="AM122" s="68" t="str">
        <f ca="1">IFERROR(IF(AND(OR(WEEKDAY(AL$4,2)&gt;5,AL$4=Congés),OR(AL122="x",AL122="S")),AL122,IF(AM$4=$D122,"x",IF(AND(((AM$4-$D122)/VLOOKUP($C122,Opérations[],7,0))=INT(((AM$4-$D122)/VLOOKUP($C122,Opérations[],7,0))),$C122&lt;&gt;""),"S",""))),"")</f>
        <v/>
      </c>
      <c r="AN122" s="68" t="str">
        <f ca="1">IFERROR(IF(AND(OR(WEEKDAY(AM$4,2)&gt;5,AM$4=Congés),OR(AM122="x",AM122="S")),AM122,IF(AN$4=$D122,"x",IF(AND(((AN$4-$D122)/VLOOKUP($C122,Opérations[],7,0))=INT(((AN$4-$D122)/VLOOKUP($C122,Opérations[],7,0))),$C122&lt;&gt;""),"S",""))),"")</f>
        <v/>
      </c>
      <c r="AO122" s="68" t="str">
        <f ca="1">IFERROR(IF(AND(OR(WEEKDAY(AN$4,2)&gt;5,AN$4=Congés),OR(AN122="x",AN122="S")),AN122,IF(AO$4=$D122,"x",IF(AND(((AO$4-$D122)/VLOOKUP($C122,Opérations[],7,0))=INT(((AO$4-$D122)/VLOOKUP($C122,Opérations[],7,0))),$C122&lt;&gt;""),"S",""))),"")</f>
        <v/>
      </c>
      <c r="AP122" s="68" t="str">
        <f ca="1">IFERROR(IF(AND(OR(WEEKDAY(AO$4,2)&gt;5,AO$4=Congés),OR(AO122="x",AO122="S")),AO122,IF(AP$4=$D122,"x",IF(AND(((AP$4-$D122)/VLOOKUP($C122,Opérations[],7,0))=INT(((AP$4-$D122)/VLOOKUP($C122,Opérations[],7,0))),$C122&lt;&gt;""),"S",""))),"")</f>
        <v/>
      </c>
      <c r="AQ122" s="68" t="str">
        <f ca="1">IFERROR(IF(AND(OR(WEEKDAY(AP$4,2)&gt;5,AP$4=Congés),OR(AP122="x",AP122="S")),AP122,IF(AQ$4=$D122,"x",IF(AND(((AQ$4-$D122)/VLOOKUP($C122,Opérations[],7,0))=INT(((AQ$4-$D122)/VLOOKUP($C122,Opérations[],7,0))),$C122&lt;&gt;""),"S",""))),"")</f>
        <v/>
      </c>
      <c r="AR122" s="68" t="str">
        <f ca="1">IFERROR(IF(AND(OR(WEEKDAY(AQ$4,2)&gt;5,AQ$4=Congés),OR(AQ122="x",AQ122="S")),AQ122,IF(AR$4=$D122,"x",IF(AND(((AR$4-$D122)/VLOOKUP($C122,Opérations[],7,0))=INT(((AR$4-$D122)/VLOOKUP($C122,Opérations[],7,0))),$C122&lt;&gt;""),"S",""))),"")</f>
        <v/>
      </c>
      <c r="AS122" s="68" t="str">
        <f ca="1">IFERROR(IF(AND(OR(WEEKDAY(AR$4,2)&gt;5,AR$4=Congés),OR(AR122="x",AR122="S")),AR122,IF(AS$4=$D122,"x",IF(AND(((AS$4-$D122)/VLOOKUP($C122,Opérations[],7,0))=INT(((AS$4-$D122)/VLOOKUP($C122,Opérations[],7,0))),$C122&lt;&gt;""),"S",""))),"")</f>
        <v/>
      </c>
      <c r="AT122" s="68" t="str">
        <f ca="1">IFERROR(IF(AND(OR(WEEKDAY(AS$4,2)&gt;5,AS$4=Congés),OR(AS122="x",AS122="S")),AS122,IF(AT$4=$D122,"x",IF(AND(((AT$4-$D122)/VLOOKUP($C122,Opérations[],7,0))=INT(((AT$4-$D122)/VLOOKUP($C122,Opérations[],7,0))),$C122&lt;&gt;""),"S",""))),"")</f>
        <v/>
      </c>
      <c r="AU122" s="68" t="str">
        <f ca="1">IFERROR(IF(AND(OR(WEEKDAY(AT$4,2)&gt;5,AT$4=Congés),OR(AT122="x",AT122="S")),AT122,IF(AU$4=$D122,"x",IF(AND(((AU$4-$D122)/VLOOKUP($C122,Opérations[],7,0))=INT(((AU$4-$D122)/VLOOKUP($C122,Opérations[],7,0))),$C122&lt;&gt;""),"S",""))),"")</f>
        <v/>
      </c>
      <c r="AV122" s="68" t="str">
        <f ca="1">IFERROR(IF(AND(OR(WEEKDAY(AU$4,2)&gt;5,AU$4=Congés),OR(AU122="x",AU122="S")),AU122,IF(AV$4=$D122,"x",IF(AND(((AV$4-$D122)/VLOOKUP($C122,Opérations[],7,0))=INT(((AV$4-$D122)/VLOOKUP($C122,Opérations[],7,0))),$C122&lt;&gt;""),"S",""))),"")</f>
        <v/>
      </c>
      <c r="AW122" s="68" t="str">
        <f ca="1">IFERROR(IF(AND(OR(WEEKDAY(AV$4,2)&gt;5,AV$4=Congés),OR(AV122="x",AV122="S")),AV122,IF(AW$4=$D122,"x",IF(AND(((AW$4-$D122)/VLOOKUP($C122,Opérations[],7,0))=INT(((AW$4-$D122)/VLOOKUP($C122,Opérations[],7,0))),$C122&lt;&gt;""),"S",""))),"")</f>
        <v/>
      </c>
      <c r="AX122" s="68" t="str">
        <f ca="1">IFERROR(IF(AND(OR(WEEKDAY(AW$4,2)&gt;5,AW$4=Congés),OR(AW122="x",AW122="S")),AW122,IF(AX$4=$D122,"x",IF(AND(((AX$4-$D122)/VLOOKUP($C122,Opérations[],7,0))=INT(((AX$4-$D122)/VLOOKUP($C122,Opérations[],7,0))),$C122&lt;&gt;""),"S",""))),"")</f>
        <v/>
      </c>
      <c r="AY122" s="68" t="str">
        <f ca="1">IFERROR(IF(AND(OR(WEEKDAY(AX$4,2)&gt;5,AX$4=Congés),OR(AX122="x",AX122="S")),AX122,IF(AY$4=$D122,"x",IF(AND(((AY$4-$D122)/VLOOKUP($C122,Opérations[],7,0))=INT(((AY$4-$D122)/VLOOKUP($C122,Opérations[],7,0))),$C122&lt;&gt;""),"S",""))),"")</f>
        <v/>
      </c>
      <c r="AZ122" s="68" t="str">
        <f ca="1">IFERROR(IF(AND(OR(WEEKDAY(AY$4,2)&gt;5,AY$4=Congés),OR(AY122="x",AY122="S")),AY122,IF(AZ$4=$D122,"x",IF(AND(((AZ$4-$D122)/VLOOKUP($C122,Opérations[],7,0))=INT(((AZ$4-$D122)/VLOOKUP($C122,Opérations[],7,0))),$C122&lt;&gt;""),"S",""))),"")</f>
        <v/>
      </c>
      <c r="BA122" s="68" t="str">
        <f ca="1">IFERROR(IF(AND(OR(WEEKDAY(AZ$4,2)&gt;5,AZ$4=Congés),OR(AZ122="x",AZ122="S")),AZ122,IF(BA$4=$D122,"x",IF(AND(((BA$4-$D122)/VLOOKUP($C122,Opérations[],7,0))=INT(((BA$4-$D122)/VLOOKUP($C122,Opérations[],7,0))),$C122&lt;&gt;""),"S",""))),"")</f>
        <v/>
      </c>
      <c r="BB122" s="68" t="str">
        <f ca="1">IFERROR(IF(AND(OR(WEEKDAY(BA$4,2)&gt;5,BA$4=Congés),OR(BA122="x",BA122="S")),BA122,IF(BB$4=$D122,"x",IF(AND(((BB$4-$D122)/VLOOKUP($C122,Opérations[],7,0))=INT(((BB$4-$D122)/VLOOKUP($C122,Opérations[],7,0))),$C122&lt;&gt;""),"S",""))),"")</f>
        <v/>
      </c>
      <c r="BC122" s="68" t="str">
        <f ca="1">IFERROR(IF(AND(OR(WEEKDAY(BB$4,2)&gt;5,BB$4=Congés),OR(BB122="x",BB122="S")),BB122,IF(BC$4=$D122,"x",IF(AND(((BC$4-$D122)/VLOOKUP($C122,Opérations[],7,0))=INT(((BC$4-$D122)/VLOOKUP($C122,Opérations[],7,0))),$C122&lt;&gt;""),"S",""))),"")</f>
        <v/>
      </c>
      <c r="BD122" s="68" t="str">
        <f ca="1">IFERROR(IF(AND(OR(WEEKDAY(BC$4,2)&gt;5,BC$4=Congés),OR(BC122="x",BC122="S")),BC122,IF(BD$4=$D122,"x",IF(AND(((BD$4-$D122)/VLOOKUP($C122,Opérations[],7,0))=INT(((BD$4-$D122)/VLOOKUP($C122,Opérations[],7,0))),$C122&lt;&gt;""),"S",""))),"")</f>
        <v/>
      </c>
    </row>
    <row r="123" spans="3:56" x14ac:dyDescent="0.25">
      <c r="C123" s="58" t="s">
        <v>103</v>
      </c>
      <c r="D123" s="33">
        <f>IF(ISBLANK(C123),"",VLOOKUP(C123,Opérations[],2,0))</f>
        <v>0</v>
      </c>
      <c r="F123" s="33"/>
      <c r="G123" s="68" t="str">
        <f ca="1">IFERROR(IF(AND(OR(WEEKDAY(F$4,2)&gt;5,F$4=Congés),OR(F123="x",F123="S")),F123,IF(G$4=$D123,"x",IF(AND(((G$4-$D123)/VLOOKUP($C123,Opérations[],7,0))=INT(((G$4-$D123)/VLOOKUP($C123,Opérations[],7,0))),$C123&lt;&gt;""),"S",""))),"")</f>
        <v/>
      </c>
      <c r="H123" s="68" t="str">
        <f ca="1">IFERROR(IF(AND(OR(WEEKDAY(G$4,2)&gt;5,G$4=Congés),OR(G123="x",G123="S")),G123,IF(H$4=$D123,"x",IF(AND(((H$4-$D123)/VLOOKUP($C123,Opérations[],7,0))=INT(((H$4-$D123)/VLOOKUP($C123,Opérations[],7,0))),$C123&lt;&gt;""),"S",""))),"")</f>
        <v/>
      </c>
      <c r="I123" s="68" t="str">
        <f ca="1">IFERROR(IF(AND(OR(WEEKDAY(H$4,2)&gt;5,H$4=Congés),OR(H123="x",H123="S")),H123,IF(I$4=$D123,"x",IF(AND(((I$4-$D123)/VLOOKUP($C123,Opérations[],7,0))=INT(((I$4-$D123)/VLOOKUP($C123,Opérations[],7,0))),$C123&lt;&gt;""),"S",""))),"")</f>
        <v/>
      </c>
      <c r="J123" s="68" t="str">
        <f ca="1">IFERROR(IF(AND(OR(WEEKDAY(I$4,2)&gt;5,I$4=Congés),OR(I123="x",I123="S")),I123,IF(J$4=$D123,"x",IF(AND(((J$4-$D123)/VLOOKUP($C123,Opérations[],7,0))=INT(((J$4-$D123)/VLOOKUP($C123,Opérations[],7,0))),$C123&lt;&gt;""),"S",""))),"")</f>
        <v/>
      </c>
      <c r="K123" s="68" t="str">
        <f ca="1">IFERROR(IF(AND(OR(WEEKDAY(J$4,2)&gt;5,J$4=Congés),OR(J123="x",J123="S")),J123,IF(K$4=$D123,"x",IF(AND(((K$4-$D123)/VLOOKUP($C123,Opérations[],7,0))=INT(((K$4-$D123)/VLOOKUP($C123,Opérations[],7,0))),$C123&lt;&gt;""),"S",""))),"")</f>
        <v/>
      </c>
      <c r="L123" s="68" t="str">
        <f ca="1">IFERROR(IF(AND(OR(WEEKDAY(K$4,2)&gt;5,K$4=Congés),OR(K123="x",K123="S")),K123,IF(L$4=$D123,"x",IF(AND(((L$4-$D123)/VLOOKUP($C123,Opérations[],7,0))=INT(((L$4-$D123)/VLOOKUP($C123,Opérations[],7,0))),$C123&lt;&gt;""),"S",""))),"")</f>
        <v/>
      </c>
      <c r="M123" s="68" t="str">
        <f ca="1">IFERROR(IF(AND(OR(WEEKDAY(L$4,2)&gt;5,L$4=Congés),OR(L123="x",L123="S")),L123,IF(M$4=$D123,"x",IF(AND(((M$4-$D123)/VLOOKUP($C123,Opérations[],7,0))=INT(((M$4-$D123)/VLOOKUP($C123,Opérations[],7,0))),$C123&lt;&gt;""),"S",""))),"")</f>
        <v/>
      </c>
      <c r="N123" s="68" t="str">
        <f ca="1">IFERROR(IF(AND(OR(WEEKDAY(M$4,2)&gt;5,M$4=Congés),OR(M123="x",M123="S")),M123,IF(N$4=$D123,"x",IF(AND(((N$4-$D123)/VLOOKUP($C123,Opérations[],7,0))=INT(((N$4-$D123)/VLOOKUP($C123,Opérations[],7,0))),$C123&lt;&gt;""),"S",""))),"")</f>
        <v/>
      </c>
      <c r="O123" s="68" t="str">
        <f ca="1">IFERROR(IF(AND(OR(WEEKDAY(N$4,2)&gt;5,N$4=Congés),OR(N123="x",N123="S")),N123,IF(O$4=$D123,"x",IF(AND(((O$4-$D123)/VLOOKUP($C123,Opérations[],7,0))=INT(((O$4-$D123)/VLOOKUP($C123,Opérations[],7,0))),$C123&lt;&gt;""),"S",""))),"")</f>
        <v/>
      </c>
      <c r="P123" s="68" t="str">
        <f ca="1">IFERROR(IF(AND(OR(WEEKDAY(O$4,2)&gt;5,O$4=Congés),OR(O123="x",O123="S")),O123,IF(P$4=$D123,"x",IF(AND(((P$4-$D123)/VLOOKUP($C123,Opérations[],7,0))=INT(((P$4-$D123)/VLOOKUP($C123,Opérations[],7,0))),$C123&lt;&gt;""),"S",""))),"")</f>
        <v/>
      </c>
      <c r="Q123" s="68" t="str">
        <f ca="1">IFERROR(IF(AND(OR(WEEKDAY(P$4,2)&gt;5,P$4=Congés),OR(P123="x",P123="S")),P123,IF(Q$4=$D123,"x",IF(AND(((Q$4-$D123)/VLOOKUP($C123,Opérations[],7,0))=INT(((Q$4-$D123)/VLOOKUP($C123,Opérations[],7,0))),$C123&lt;&gt;""),"S",""))),"")</f>
        <v/>
      </c>
      <c r="R123" s="68" t="str">
        <f ca="1">IFERROR(IF(AND(OR(WEEKDAY(Q$4,2)&gt;5,Q$4=Congés),OR(Q123="x",Q123="S")),Q123,IF(R$4=$D123,"x",IF(AND(((R$4-$D123)/VLOOKUP($C123,Opérations[],7,0))=INT(((R$4-$D123)/VLOOKUP($C123,Opérations[],7,0))),$C123&lt;&gt;""),"S",""))),"")</f>
        <v/>
      </c>
      <c r="S123" s="68" t="str">
        <f ca="1">IFERROR(IF(AND(OR(WEEKDAY(R$4,2)&gt;5,R$4=Congés),OR(R123="x",R123="S")),R123,IF(S$4=$D123,"x",IF(AND(((S$4-$D123)/VLOOKUP($C123,Opérations[],7,0))=INT(((S$4-$D123)/VLOOKUP($C123,Opérations[],7,0))),$C123&lt;&gt;""),"S",""))),"")</f>
        <v/>
      </c>
      <c r="T123" s="68" t="str">
        <f ca="1">IFERROR(IF(AND(OR(WEEKDAY(S$4,2)&gt;5,S$4=Congés),OR(S123="x",S123="S")),S123,IF(T$4=$D123,"x",IF(AND(((T$4-$D123)/VLOOKUP($C123,Opérations[],7,0))=INT(((T$4-$D123)/VLOOKUP($C123,Opérations[],7,0))),$C123&lt;&gt;""),"S",""))),"")</f>
        <v/>
      </c>
      <c r="U123" s="68" t="str">
        <f ca="1">IFERROR(IF(AND(OR(WEEKDAY(T$4,2)&gt;5,T$4=Congés),OR(T123="x",T123="S")),T123,IF(U$4=$D123,"x",IF(AND(((U$4-$D123)/VLOOKUP($C123,Opérations[],7,0))=INT(((U$4-$D123)/VLOOKUP($C123,Opérations[],7,0))),$C123&lt;&gt;""),"S",""))),"")</f>
        <v/>
      </c>
      <c r="V123" s="68" t="str">
        <f ca="1">IFERROR(IF(AND(OR(WEEKDAY(U$4,2)&gt;5,U$4=Congés),OR(U123="x",U123="S")),U123,IF(V$4=$D123,"x",IF(AND(((V$4-$D123)/VLOOKUP($C123,Opérations[],7,0))=INT(((V$4-$D123)/VLOOKUP($C123,Opérations[],7,0))),$C123&lt;&gt;""),"S",""))),"")</f>
        <v/>
      </c>
      <c r="W123" s="68" t="str">
        <f ca="1">IFERROR(IF(AND(OR(WEEKDAY(V$4,2)&gt;5,V$4=Congés),OR(V123="x",V123="S")),V123,IF(W$4=$D123,"x",IF(AND(((W$4-$D123)/VLOOKUP($C123,Opérations[],7,0))=INT(((W$4-$D123)/VLOOKUP($C123,Opérations[],7,0))),$C123&lt;&gt;""),"S",""))),"")</f>
        <v/>
      </c>
      <c r="X123" s="68" t="str">
        <f ca="1">IFERROR(IF(AND(OR(WEEKDAY(W$4,2)&gt;5,W$4=Congés),OR(W123="x",W123="S")),W123,IF(X$4=$D123,"x",IF(AND(((X$4-$D123)/VLOOKUP($C123,Opérations[],7,0))=INT(((X$4-$D123)/VLOOKUP($C123,Opérations[],7,0))),$C123&lt;&gt;""),"S",""))),"")</f>
        <v/>
      </c>
      <c r="Y123" s="68" t="str">
        <f ca="1">IFERROR(IF(AND(OR(WEEKDAY(X$4,2)&gt;5,X$4=Congés),OR(X123="x",X123="S")),X123,IF(Y$4=$D123,"x",IF(AND(((Y$4-$D123)/VLOOKUP($C123,Opérations[],7,0))=INT(((Y$4-$D123)/VLOOKUP($C123,Opérations[],7,0))),$C123&lt;&gt;""),"S",""))),"")</f>
        <v/>
      </c>
      <c r="Z123" s="68" t="str">
        <f ca="1">IFERROR(IF(AND(OR(WEEKDAY(Y$4,2)&gt;5,Y$4=Congés),OR(Y123="x",Y123="S")),Y123,IF(Z$4=$D123,"x",IF(AND(((Z$4-$D123)/VLOOKUP($C123,Opérations[],7,0))=INT(((Z$4-$D123)/VLOOKUP($C123,Opérations[],7,0))),$C123&lt;&gt;""),"S",""))),"")</f>
        <v/>
      </c>
      <c r="AA123" s="68" t="str">
        <f ca="1">IFERROR(IF(AND(OR(WEEKDAY(Z$4,2)&gt;5,Z$4=Congés),OR(Z123="x",Z123="S")),Z123,IF(AA$4=$D123,"x",IF(AND(((AA$4-$D123)/VLOOKUP($C123,Opérations[],7,0))=INT(((AA$4-$D123)/VLOOKUP($C123,Opérations[],7,0))),$C123&lt;&gt;""),"S",""))),"")</f>
        <v/>
      </c>
      <c r="AB123" s="68" t="str">
        <f ca="1">IFERROR(IF(AND(OR(WEEKDAY(AA$4,2)&gt;5,AA$4=Congés),OR(AA123="x",AA123="S")),AA123,IF(AB$4=$D123,"x",IF(AND(((AB$4-$D123)/VLOOKUP($C123,Opérations[],7,0))=INT(((AB$4-$D123)/VLOOKUP($C123,Opérations[],7,0))),$C123&lt;&gt;""),"S",""))),"")</f>
        <v/>
      </c>
      <c r="AC123" s="68" t="str">
        <f ca="1">IFERROR(IF(AND(OR(WEEKDAY(AB$4,2)&gt;5,AB$4=Congés),OR(AB123="x",AB123="S")),AB123,IF(AC$4=$D123,"x",IF(AND(((AC$4-$D123)/VLOOKUP($C123,Opérations[],7,0))=INT(((AC$4-$D123)/VLOOKUP($C123,Opérations[],7,0))),$C123&lt;&gt;""),"S",""))),"")</f>
        <v/>
      </c>
      <c r="AD123" s="68" t="str">
        <f ca="1">IFERROR(IF(AND(OR(WEEKDAY(AC$4,2)&gt;5,AC$4=Congés),OR(AC123="x",AC123="S")),AC123,IF(AD$4=$D123,"x",IF(AND(((AD$4-$D123)/VLOOKUP($C123,Opérations[],7,0))=INT(((AD$4-$D123)/VLOOKUP($C123,Opérations[],7,0))),$C123&lt;&gt;""),"S",""))),"")</f>
        <v/>
      </c>
      <c r="AE123" s="68" t="str">
        <f ca="1">IFERROR(IF(AND(OR(WEEKDAY(AD$4,2)&gt;5,AD$4=Congés),OR(AD123="x",AD123="S")),AD123,IF(AE$4=$D123,"x",IF(AND(((AE$4-$D123)/VLOOKUP($C123,Opérations[],7,0))=INT(((AE$4-$D123)/VLOOKUP($C123,Opérations[],7,0))),$C123&lt;&gt;""),"S",""))),"")</f>
        <v/>
      </c>
      <c r="AF123" s="68" t="str">
        <f ca="1">IFERROR(IF(AND(OR(WEEKDAY(AE$4,2)&gt;5,AE$4=Congés),OR(AE123="x",AE123="S")),AE123,IF(AF$4=$D123,"x",IF(AND(((AF$4-$D123)/VLOOKUP($C123,Opérations[],7,0))=INT(((AF$4-$D123)/VLOOKUP($C123,Opérations[],7,0))),$C123&lt;&gt;""),"S",""))),"")</f>
        <v/>
      </c>
      <c r="AG123" s="68" t="str">
        <f ca="1">IFERROR(IF(AND(OR(WEEKDAY(AF$4,2)&gt;5,AF$4=Congés),OR(AF123="x",AF123="S")),AF123,IF(AG$4=$D123,"x",IF(AND(((AG$4-$D123)/VLOOKUP($C123,Opérations[],7,0))=INT(((AG$4-$D123)/VLOOKUP($C123,Opérations[],7,0))),$C123&lt;&gt;""),"S",""))),"")</f>
        <v/>
      </c>
      <c r="AH123" s="68" t="str">
        <f ca="1">IFERROR(IF(AND(OR(WEEKDAY(AG$4,2)&gt;5,AG$4=Congés),OR(AG123="x",AG123="S")),AG123,IF(AH$4=$D123,"x",IF(AND(((AH$4-$D123)/VLOOKUP($C123,Opérations[],7,0))=INT(((AH$4-$D123)/VLOOKUP($C123,Opérations[],7,0))),$C123&lt;&gt;""),"S",""))),"")</f>
        <v/>
      </c>
      <c r="AI123" s="68" t="str">
        <f ca="1">IFERROR(IF(AND(OR(WEEKDAY(AH$4,2)&gt;5,AH$4=Congés),OR(AH123="x",AH123="S")),AH123,IF(AI$4=$D123,"x",IF(AND(((AI$4-$D123)/VLOOKUP($C123,Opérations[],7,0))=INT(((AI$4-$D123)/VLOOKUP($C123,Opérations[],7,0))),$C123&lt;&gt;""),"S",""))),"")</f>
        <v/>
      </c>
      <c r="AJ123" s="68" t="str">
        <f ca="1">IFERROR(IF(AND(OR(WEEKDAY(AI$4,2)&gt;5,AI$4=Congés),OR(AI123="x",AI123="S")),AI123,IF(AJ$4=$D123,"x",IF(AND(((AJ$4-$D123)/VLOOKUP($C123,Opérations[],7,0))=INT(((AJ$4-$D123)/VLOOKUP($C123,Opérations[],7,0))),$C123&lt;&gt;""),"S",""))),"")</f>
        <v/>
      </c>
      <c r="AK123" s="68" t="str">
        <f ca="1">IFERROR(IF(AND(OR(WEEKDAY(AJ$4,2)&gt;5,AJ$4=Congés),OR(AJ123="x",AJ123="S")),AJ123,IF(AK$4=$D123,"x",IF(AND(((AK$4-$D123)/VLOOKUP($C123,Opérations[],7,0))=INT(((AK$4-$D123)/VLOOKUP($C123,Opérations[],7,0))),$C123&lt;&gt;""),"S",""))),"")</f>
        <v/>
      </c>
      <c r="AL123" s="68" t="str">
        <f ca="1">IFERROR(IF(AND(OR(WEEKDAY(AK$4,2)&gt;5,AK$4=Congés),OR(AK123="x",AK123="S")),AK123,IF(AL$4=$D123,"x",IF(AND(((AL$4-$D123)/VLOOKUP($C123,Opérations[],7,0))=INT(((AL$4-$D123)/VLOOKUP($C123,Opérations[],7,0))),$C123&lt;&gt;""),"S",""))),"")</f>
        <v/>
      </c>
      <c r="AM123" s="68" t="str">
        <f ca="1">IFERROR(IF(AND(OR(WEEKDAY(AL$4,2)&gt;5,AL$4=Congés),OR(AL123="x",AL123="S")),AL123,IF(AM$4=$D123,"x",IF(AND(((AM$4-$D123)/VLOOKUP($C123,Opérations[],7,0))=INT(((AM$4-$D123)/VLOOKUP($C123,Opérations[],7,0))),$C123&lt;&gt;""),"S",""))),"")</f>
        <v/>
      </c>
      <c r="AN123" s="68" t="str">
        <f ca="1">IFERROR(IF(AND(OR(WEEKDAY(AM$4,2)&gt;5,AM$4=Congés),OR(AM123="x",AM123="S")),AM123,IF(AN$4=$D123,"x",IF(AND(((AN$4-$D123)/VLOOKUP($C123,Opérations[],7,0))=INT(((AN$4-$D123)/VLOOKUP($C123,Opérations[],7,0))),$C123&lt;&gt;""),"S",""))),"")</f>
        <v/>
      </c>
      <c r="AO123" s="68" t="str">
        <f ca="1">IFERROR(IF(AND(OR(WEEKDAY(AN$4,2)&gt;5,AN$4=Congés),OR(AN123="x",AN123="S")),AN123,IF(AO$4=$D123,"x",IF(AND(((AO$4-$D123)/VLOOKUP($C123,Opérations[],7,0))=INT(((AO$4-$D123)/VLOOKUP($C123,Opérations[],7,0))),$C123&lt;&gt;""),"S",""))),"")</f>
        <v/>
      </c>
      <c r="AP123" s="68" t="str">
        <f ca="1">IFERROR(IF(AND(OR(WEEKDAY(AO$4,2)&gt;5,AO$4=Congés),OR(AO123="x",AO123="S")),AO123,IF(AP$4=$D123,"x",IF(AND(((AP$4-$D123)/VLOOKUP($C123,Opérations[],7,0))=INT(((AP$4-$D123)/VLOOKUP($C123,Opérations[],7,0))),$C123&lt;&gt;""),"S",""))),"")</f>
        <v/>
      </c>
      <c r="AQ123" s="68" t="str">
        <f ca="1">IFERROR(IF(AND(OR(WEEKDAY(AP$4,2)&gt;5,AP$4=Congés),OR(AP123="x",AP123="S")),AP123,IF(AQ$4=$D123,"x",IF(AND(((AQ$4-$D123)/VLOOKUP($C123,Opérations[],7,0))=INT(((AQ$4-$D123)/VLOOKUP($C123,Opérations[],7,0))),$C123&lt;&gt;""),"S",""))),"")</f>
        <v/>
      </c>
      <c r="AR123" s="68" t="str">
        <f ca="1">IFERROR(IF(AND(OR(WEEKDAY(AQ$4,2)&gt;5,AQ$4=Congés),OR(AQ123="x",AQ123="S")),AQ123,IF(AR$4=$D123,"x",IF(AND(((AR$4-$D123)/VLOOKUP($C123,Opérations[],7,0))=INT(((AR$4-$D123)/VLOOKUP($C123,Opérations[],7,0))),$C123&lt;&gt;""),"S",""))),"")</f>
        <v/>
      </c>
      <c r="AS123" s="68" t="str">
        <f ca="1">IFERROR(IF(AND(OR(WEEKDAY(AR$4,2)&gt;5,AR$4=Congés),OR(AR123="x",AR123="S")),AR123,IF(AS$4=$D123,"x",IF(AND(((AS$4-$D123)/VLOOKUP($C123,Opérations[],7,0))=INT(((AS$4-$D123)/VLOOKUP($C123,Opérations[],7,0))),$C123&lt;&gt;""),"S",""))),"")</f>
        <v/>
      </c>
      <c r="AT123" s="68" t="str">
        <f ca="1">IFERROR(IF(AND(OR(WEEKDAY(AS$4,2)&gt;5,AS$4=Congés),OR(AS123="x",AS123="S")),AS123,IF(AT$4=$D123,"x",IF(AND(((AT$4-$D123)/VLOOKUP($C123,Opérations[],7,0))=INT(((AT$4-$D123)/VLOOKUP($C123,Opérations[],7,0))),$C123&lt;&gt;""),"S",""))),"")</f>
        <v/>
      </c>
      <c r="AU123" s="68" t="str">
        <f ca="1">IFERROR(IF(AND(OR(WEEKDAY(AT$4,2)&gt;5,AT$4=Congés),OR(AT123="x",AT123="S")),AT123,IF(AU$4=$D123,"x",IF(AND(((AU$4-$D123)/VLOOKUP($C123,Opérations[],7,0))=INT(((AU$4-$D123)/VLOOKUP($C123,Opérations[],7,0))),$C123&lt;&gt;""),"S",""))),"")</f>
        <v/>
      </c>
      <c r="AV123" s="68" t="str">
        <f ca="1">IFERROR(IF(AND(OR(WEEKDAY(AU$4,2)&gt;5,AU$4=Congés),OR(AU123="x",AU123="S")),AU123,IF(AV$4=$D123,"x",IF(AND(((AV$4-$D123)/VLOOKUP($C123,Opérations[],7,0))=INT(((AV$4-$D123)/VLOOKUP($C123,Opérations[],7,0))),$C123&lt;&gt;""),"S",""))),"")</f>
        <v/>
      </c>
      <c r="AW123" s="68" t="str">
        <f ca="1">IFERROR(IF(AND(OR(WEEKDAY(AV$4,2)&gt;5,AV$4=Congés),OR(AV123="x",AV123="S")),AV123,IF(AW$4=$D123,"x",IF(AND(((AW$4-$D123)/VLOOKUP($C123,Opérations[],7,0))=INT(((AW$4-$D123)/VLOOKUP($C123,Opérations[],7,0))),$C123&lt;&gt;""),"S",""))),"")</f>
        <v/>
      </c>
      <c r="AX123" s="68" t="str">
        <f ca="1">IFERROR(IF(AND(OR(WEEKDAY(AW$4,2)&gt;5,AW$4=Congés),OR(AW123="x",AW123="S")),AW123,IF(AX$4=$D123,"x",IF(AND(((AX$4-$D123)/VLOOKUP($C123,Opérations[],7,0))=INT(((AX$4-$D123)/VLOOKUP($C123,Opérations[],7,0))),$C123&lt;&gt;""),"S",""))),"")</f>
        <v/>
      </c>
      <c r="AY123" s="68" t="str">
        <f ca="1">IFERROR(IF(AND(OR(WEEKDAY(AX$4,2)&gt;5,AX$4=Congés),OR(AX123="x",AX123="S")),AX123,IF(AY$4=$D123,"x",IF(AND(((AY$4-$D123)/VLOOKUP($C123,Opérations[],7,0))=INT(((AY$4-$D123)/VLOOKUP($C123,Opérations[],7,0))),$C123&lt;&gt;""),"S",""))),"")</f>
        <v/>
      </c>
      <c r="AZ123" s="68" t="str">
        <f ca="1">IFERROR(IF(AND(OR(WEEKDAY(AY$4,2)&gt;5,AY$4=Congés),OR(AY123="x",AY123="S")),AY123,IF(AZ$4=$D123,"x",IF(AND(((AZ$4-$D123)/VLOOKUP($C123,Opérations[],7,0))=INT(((AZ$4-$D123)/VLOOKUP($C123,Opérations[],7,0))),$C123&lt;&gt;""),"S",""))),"")</f>
        <v/>
      </c>
      <c r="BA123" s="68" t="str">
        <f ca="1">IFERROR(IF(AND(OR(WEEKDAY(AZ$4,2)&gt;5,AZ$4=Congés),OR(AZ123="x",AZ123="S")),AZ123,IF(BA$4=$D123,"x",IF(AND(((BA$4-$D123)/VLOOKUP($C123,Opérations[],7,0))=INT(((BA$4-$D123)/VLOOKUP($C123,Opérations[],7,0))),$C123&lt;&gt;""),"S",""))),"")</f>
        <v/>
      </c>
      <c r="BB123" s="68" t="str">
        <f ca="1">IFERROR(IF(AND(OR(WEEKDAY(BA$4,2)&gt;5,BA$4=Congés),OR(BA123="x",BA123="S")),BA123,IF(BB$4=$D123,"x",IF(AND(((BB$4-$D123)/VLOOKUP($C123,Opérations[],7,0))=INT(((BB$4-$D123)/VLOOKUP($C123,Opérations[],7,0))),$C123&lt;&gt;""),"S",""))),"")</f>
        <v/>
      </c>
      <c r="BC123" s="68" t="str">
        <f ca="1">IFERROR(IF(AND(OR(WEEKDAY(BB$4,2)&gt;5,BB$4=Congés),OR(BB123="x",BB123="S")),BB123,IF(BC$4=$D123,"x",IF(AND(((BC$4-$D123)/VLOOKUP($C123,Opérations[],7,0))=INT(((BC$4-$D123)/VLOOKUP($C123,Opérations[],7,0))),$C123&lt;&gt;""),"S",""))),"")</f>
        <v/>
      </c>
      <c r="BD123" s="68" t="str">
        <f ca="1">IFERROR(IF(AND(OR(WEEKDAY(BC$4,2)&gt;5,BC$4=Congés),OR(BC123="x",BC123="S")),BC123,IF(BD$4=$D123,"x",IF(AND(((BD$4-$D123)/VLOOKUP($C123,Opérations[],7,0))=INT(((BD$4-$D123)/VLOOKUP($C123,Opérations[],7,0))),$C123&lt;&gt;""),"S",""))),"")</f>
        <v/>
      </c>
    </row>
    <row r="124" spans="3:56" x14ac:dyDescent="0.25">
      <c r="C124" s="28" t="s">
        <v>60</v>
      </c>
      <c r="D124" s="33">
        <f>IF(ISBLANK(C124),"",VLOOKUP(C124,Opérations[],2,0))</f>
        <v>0</v>
      </c>
      <c r="F124" s="33"/>
      <c r="G124" s="68" t="str">
        <f ca="1">IFERROR(IF(AND(OR(WEEKDAY(F$4,2)&gt;5,F$4=Congés),OR(F124="x",F124="S")),F124,IF(G$4=$D124,"x",IF(AND(((G$4-$D124)/VLOOKUP($C124,Opérations[],7,0))=INT(((G$4-$D124)/VLOOKUP($C124,Opérations[],7,0))),$C124&lt;&gt;""),"S",""))),"")</f>
        <v/>
      </c>
      <c r="H124" s="68" t="str">
        <f ca="1">IFERROR(IF(AND(OR(WEEKDAY(G$4,2)&gt;5,G$4=Congés),OR(G124="x",G124="S")),G124,IF(H$4=$D124,"x",IF(AND(((H$4-$D124)/VLOOKUP($C124,Opérations[],7,0))=INT(((H$4-$D124)/VLOOKUP($C124,Opérations[],7,0))),$C124&lt;&gt;""),"S",""))),"")</f>
        <v/>
      </c>
      <c r="I124" s="68" t="str">
        <f ca="1">IFERROR(IF(AND(OR(WEEKDAY(H$4,2)&gt;5,H$4=Congés),OR(H124="x",H124="S")),H124,IF(I$4=$D124,"x",IF(AND(((I$4-$D124)/VLOOKUP($C124,Opérations[],7,0))=INT(((I$4-$D124)/VLOOKUP($C124,Opérations[],7,0))),$C124&lt;&gt;""),"S",""))),"")</f>
        <v/>
      </c>
      <c r="J124" s="68" t="str">
        <f ca="1">IFERROR(IF(AND(OR(WEEKDAY(I$4,2)&gt;5,I$4=Congés),OR(I124="x",I124="S")),I124,IF(J$4=$D124,"x",IF(AND(((J$4-$D124)/VLOOKUP($C124,Opérations[],7,0))=INT(((J$4-$D124)/VLOOKUP($C124,Opérations[],7,0))),$C124&lt;&gt;""),"S",""))),"")</f>
        <v/>
      </c>
      <c r="K124" s="68" t="str">
        <f ca="1">IFERROR(IF(AND(OR(WEEKDAY(J$4,2)&gt;5,J$4=Congés),OR(J124="x",J124="S")),J124,IF(K$4=$D124,"x",IF(AND(((K$4-$D124)/VLOOKUP($C124,Opérations[],7,0))=INT(((K$4-$D124)/VLOOKUP($C124,Opérations[],7,0))),$C124&lt;&gt;""),"S",""))),"")</f>
        <v/>
      </c>
      <c r="L124" s="68" t="str">
        <f ca="1">IFERROR(IF(AND(OR(WEEKDAY(K$4,2)&gt;5,K$4=Congés),OR(K124="x",K124="S")),K124,IF(L$4=$D124,"x",IF(AND(((L$4-$D124)/VLOOKUP($C124,Opérations[],7,0))=INT(((L$4-$D124)/VLOOKUP($C124,Opérations[],7,0))),$C124&lt;&gt;""),"S",""))),"")</f>
        <v/>
      </c>
      <c r="M124" s="68" t="str">
        <f ca="1">IFERROR(IF(AND(OR(WEEKDAY(L$4,2)&gt;5,L$4=Congés),OR(L124="x",L124="S")),L124,IF(M$4=$D124,"x",IF(AND(((M$4-$D124)/VLOOKUP($C124,Opérations[],7,0))=INT(((M$4-$D124)/VLOOKUP($C124,Opérations[],7,0))),$C124&lt;&gt;""),"S",""))),"")</f>
        <v/>
      </c>
      <c r="N124" s="68" t="str">
        <f ca="1">IFERROR(IF(AND(OR(WEEKDAY(M$4,2)&gt;5,M$4=Congés),OR(M124="x",M124="S")),M124,IF(N$4=$D124,"x",IF(AND(((N$4-$D124)/VLOOKUP($C124,Opérations[],7,0))=INT(((N$4-$D124)/VLOOKUP($C124,Opérations[],7,0))),$C124&lt;&gt;""),"S",""))),"")</f>
        <v/>
      </c>
      <c r="O124" s="68" t="str">
        <f ca="1">IFERROR(IF(AND(OR(WEEKDAY(N$4,2)&gt;5,N$4=Congés),OR(N124="x",N124="S")),N124,IF(O$4=$D124,"x",IF(AND(((O$4-$D124)/VLOOKUP($C124,Opérations[],7,0))=INT(((O$4-$D124)/VLOOKUP($C124,Opérations[],7,0))),$C124&lt;&gt;""),"S",""))),"")</f>
        <v/>
      </c>
      <c r="P124" s="68" t="str">
        <f ca="1">IFERROR(IF(AND(OR(WEEKDAY(O$4,2)&gt;5,O$4=Congés),OR(O124="x",O124="S")),O124,IF(P$4=$D124,"x",IF(AND(((P$4-$D124)/VLOOKUP($C124,Opérations[],7,0))=INT(((P$4-$D124)/VLOOKUP($C124,Opérations[],7,0))),$C124&lt;&gt;""),"S",""))),"")</f>
        <v/>
      </c>
      <c r="Q124" s="68" t="str">
        <f ca="1">IFERROR(IF(AND(OR(WEEKDAY(P$4,2)&gt;5,P$4=Congés),OR(P124="x",P124="S")),P124,IF(Q$4=$D124,"x",IF(AND(((Q$4-$D124)/VLOOKUP($C124,Opérations[],7,0))=INT(((Q$4-$D124)/VLOOKUP($C124,Opérations[],7,0))),$C124&lt;&gt;""),"S",""))),"")</f>
        <v/>
      </c>
      <c r="R124" s="68" t="str">
        <f ca="1">IFERROR(IF(AND(OR(WEEKDAY(Q$4,2)&gt;5,Q$4=Congés),OR(Q124="x",Q124="S")),Q124,IF(R$4=$D124,"x",IF(AND(((R$4-$D124)/VLOOKUP($C124,Opérations[],7,0))=INT(((R$4-$D124)/VLOOKUP($C124,Opérations[],7,0))),$C124&lt;&gt;""),"S",""))),"")</f>
        <v/>
      </c>
      <c r="S124" s="68" t="str">
        <f ca="1">IFERROR(IF(AND(OR(WEEKDAY(R$4,2)&gt;5,R$4=Congés),OR(R124="x",R124="S")),R124,IF(S$4=$D124,"x",IF(AND(((S$4-$D124)/VLOOKUP($C124,Opérations[],7,0))=INT(((S$4-$D124)/VLOOKUP($C124,Opérations[],7,0))),$C124&lt;&gt;""),"S",""))),"")</f>
        <v/>
      </c>
      <c r="T124" s="68" t="str">
        <f ca="1">IFERROR(IF(AND(OR(WEEKDAY(S$4,2)&gt;5,S$4=Congés),OR(S124="x",S124="S")),S124,IF(T$4=$D124,"x",IF(AND(((T$4-$D124)/VLOOKUP($C124,Opérations[],7,0))=INT(((T$4-$D124)/VLOOKUP($C124,Opérations[],7,0))),$C124&lt;&gt;""),"S",""))),"")</f>
        <v/>
      </c>
      <c r="U124" s="68" t="str">
        <f ca="1">IFERROR(IF(AND(OR(WEEKDAY(T$4,2)&gt;5,T$4=Congés),OR(T124="x",T124="S")),T124,IF(U$4=$D124,"x",IF(AND(((U$4-$D124)/VLOOKUP($C124,Opérations[],7,0))=INT(((U$4-$D124)/VLOOKUP($C124,Opérations[],7,0))),$C124&lt;&gt;""),"S",""))),"")</f>
        <v/>
      </c>
      <c r="V124" s="68" t="str">
        <f ca="1">IFERROR(IF(AND(OR(WEEKDAY(U$4,2)&gt;5,U$4=Congés),OR(U124="x",U124="S")),U124,IF(V$4=$D124,"x",IF(AND(((V$4-$D124)/VLOOKUP($C124,Opérations[],7,0))=INT(((V$4-$D124)/VLOOKUP($C124,Opérations[],7,0))),$C124&lt;&gt;""),"S",""))),"")</f>
        <v/>
      </c>
      <c r="W124" s="68" t="str">
        <f ca="1">IFERROR(IF(AND(OR(WEEKDAY(V$4,2)&gt;5,V$4=Congés),OR(V124="x",V124="S")),V124,IF(W$4=$D124,"x",IF(AND(((W$4-$D124)/VLOOKUP($C124,Opérations[],7,0))=INT(((W$4-$D124)/VLOOKUP($C124,Opérations[],7,0))),$C124&lt;&gt;""),"S",""))),"")</f>
        <v/>
      </c>
      <c r="X124" s="68" t="str">
        <f ca="1">IFERROR(IF(AND(OR(WEEKDAY(W$4,2)&gt;5,W$4=Congés),OR(W124="x",W124="S")),W124,IF(X$4=$D124,"x",IF(AND(((X$4-$D124)/VLOOKUP($C124,Opérations[],7,0))=INT(((X$4-$D124)/VLOOKUP($C124,Opérations[],7,0))),$C124&lt;&gt;""),"S",""))),"")</f>
        <v/>
      </c>
      <c r="Y124" s="68" t="str">
        <f ca="1">IFERROR(IF(AND(OR(WEEKDAY(X$4,2)&gt;5,X$4=Congés),OR(X124="x",X124="S")),X124,IF(Y$4=$D124,"x",IF(AND(((Y$4-$D124)/VLOOKUP($C124,Opérations[],7,0))=INT(((Y$4-$D124)/VLOOKUP($C124,Opérations[],7,0))),$C124&lt;&gt;""),"S",""))),"")</f>
        <v/>
      </c>
      <c r="Z124" s="68" t="str">
        <f ca="1">IFERROR(IF(AND(OR(WEEKDAY(Y$4,2)&gt;5,Y$4=Congés),OR(Y124="x",Y124="S")),Y124,IF(Z$4=$D124,"x",IF(AND(((Z$4-$D124)/VLOOKUP($C124,Opérations[],7,0))=INT(((Z$4-$D124)/VLOOKUP($C124,Opérations[],7,0))),$C124&lt;&gt;""),"S",""))),"")</f>
        <v/>
      </c>
      <c r="AA124" s="68" t="str">
        <f ca="1">IFERROR(IF(AND(OR(WEEKDAY(Z$4,2)&gt;5,Z$4=Congés),OR(Z124="x",Z124="S")),Z124,IF(AA$4=$D124,"x",IF(AND(((AA$4-$D124)/VLOOKUP($C124,Opérations[],7,0))=INT(((AA$4-$D124)/VLOOKUP($C124,Opérations[],7,0))),$C124&lt;&gt;""),"S",""))),"")</f>
        <v/>
      </c>
      <c r="AB124" s="68" t="str">
        <f ca="1">IFERROR(IF(AND(OR(WEEKDAY(AA$4,2)&gt;5,AA$4=Congés),OR(AA124="x",AA124="S")),AA124,IF(AB$4=$D124,"x",IF(AND(((AB$4-$D124)/VLOOKUP($C124,Opérations[],7,0))=INT(((AB$4-$D124)/VLOOKUP($C124,Opérations[],7,0))),$C124&lt;&gt;""),"S",""))),"")</f>
        <v/>
      </c>
      <c r="AC124" s="68" t="str">
        <f ca="1">IFERROR(IF(AND(OR(WEEKDAY(AB$4,2)&gt;5,AB$4=Congés),OR(AB124="x",AB124="S")),AB124,IF(AC$4=$D124,"x",IF(AND(((AC$4-$D124)/VLOOKUP($C124,Opérations[],7,0))=INT(((AC$4-$D124)/VLOOKUP($C124,Opérations[],7,0))),$C124&lt;&gt;""),"S",""))),"")</f>
        <v/>
      </c>
      <c r="AD124" s="68" t="str">
        <f ca="1">IFERROR(IF(AND(OR(WEEKDAY(AC$4,2)&gt;5,AC$4=Congés),OR(AC124="x",AC124="S")),AC124,IF(AD$4=$D124,"x",IF(AND(((AD$4-$D124)/VLOOKUP($C124,Opérations[],7,0))=INT(((AD$4-$D124)/VLOOKUP($C124,Opérations[],7,0))),$C124&lt;&gt;""),"S",""))),"")</f>
        <v/>
      </c>
      <c r="AE124" s="68" t="str">
        <f ca="1">IFERROR(IF(AND(OR(WEEKDAY(AD$4,2)&gt;5,AD$4=Congés),OR(AD124="x",AD124="S")),AD124,IF(AE$4=$D124,"x",IF(AND(((AE$4-$D124)/VLOOKUP($C124,Opérations[],7,0))=INT(((AE$4-$D124)/VLOOKUP($C124,Opérations[],7,0))),$C124&lt;&gt;""),"S",""))),"")</f>
        <v/>
      </c>
      <c r="AF124" s="68" t="str">
        <f ca="1">IFERROR(IF(AND(OR(WEEKDAY(AE$4,2)&gt;5,AE$4=Congés),OR(AE124="x",AE124="S")),AE124,IF(AF$4=$D124,"x",IF(AND(((AF$4-$D124)/VLOOKUP($C124,Opérations[],7,0))=INT(((AF$4-$D124)/VLOOKUP($C124,Opérations[],7,0))),$C124&lt;&gt;""),"S",""))),"")</f>
        <v/>
      </c>
      <c r="AG124" s="68" t="str">
        <f ca="1">IFERROR(IF(AND(OR(WEEKDAY(AF$4,2)&gt;5,AF$4=Congés),OR(AF124="x",AF124="S")),AF124,IF(AG$4=$D124,"x",IF(AND(((AG$4-$D124)/VLOOKUP($C124,Opérations[],7,0))=INT(((AG$4-$D124)/VLOOKUP($C124,Opérations[],7,0))),$C124&lt;&gt;""),"S",""))),"")</f>
        <v/>
      </c>
      <c r="AH124" s="68" t="str">
        <f ca="1">IFERROR(IF(AND(OR(WEEKDAY(AG$4,2)&gt;5,AG$4=Congés),OR(AG124="x",AG124="S")),AG124,IF(AH$4=$D124,"x",IF(AND(((AH$4-$D124)/VLOOKUP($C124,Opérations[],7,0))=INT(((AH$4-$D124)/VLOOKUP($C124,Opérations[],7,0))),$C124&lt;&gt;""),"S",""))),"")</f>
        <v/>
      </c>
      <c r="AI124" s="68" t="str">
        <f ca="1">IFERROR(IF(AND(OR(WEEKDAY(AH$4,2)&gt;5,AH$4=Congés),OR(AH124="x",AH124="S")),AH124,IF(AI$4=$D124,"x",IF(AND(((AI$4-$D124)/VLOOKUP($C124,Opérations[],7,0))=INT(((AI$4-$D124)/VLOOKUP($C124,Opérations[],7,0))),$C124&lt;&gt;""),"S",""))),"")</f>
        <v/>
      </c>
      <c r="AJ124" s="68" t="str">
        <f ca="1">IFERROR(IF(AND(OR(WEEKDAY(AI$4,2)&gt;5,AI$4=Congés),OR(AI124="x",AI124="S")),AI124,IF(AJ$4=$D124,"x",IF(AND(((AJ$4-$D124)/VLOOKUP($C124,Opérations[],7,0))=INT(((AJ$4-$D124)/VLOOKUP($C124,Opérations[],7,0))),$C124&lt;&gt;""),"S",""))),"")</f>
        <v/>
      </c>
      <c r="AK124" s="68" t="str">
        <f ca="1">IFERROR(IF(AND(OR(WEEKDAY(AJ$4,2)&gt;5,AJ$4=Congés),OR(AJ124="x",AJ124="S")),AJ124,IF(AK$4=$D124,"x",IF(AND(((AK$4-$D124)/VLOOKUP($C124,Opérations[],7,0))=INT(((AK$4-$D124)/VLOOKUP($C124,Opérations[],7,0))),$C124&lt;&gt;""),"S",""))),"")</f>
        <v/>
      </c>
      <c r="AL124" s="68" t="str">
        <f ca="1">IFERROR(IF(AND(OR(WEEKDAY(AK$4,2)&gt;5,AK$4=Congés),OR(AK124="x",AK124="S")),AK124,IF(AL$4=$D124,"x",IF(AND(((AL$4-$D124)/VLOOKUP($C124,Opérations[],7,0))=INT(((AL$4-$D124)/VLOOKUP($C124,Opérations[],7,0))),$C124&lt;&gt;""),"S",""))),"")</f>
        <v/>
      </c>
      <c r="AM124" s="68" t="str">
        <f ca="1">IFERROR(IF(AND(OR(WEEKDAY(AL$4,2)&gt;5,AL$4=Congés),OR(AL124="x",AL124="S")),AL124,IF(AM$4=$D124,"x",IF(AND(((AM$4-$D124)/VLOOKUP($C124,Opérations[],7,0))=INT(((AM$4-$D124)/VLOOKUP($C124,Opérations[],7,0))),$C124&lt;&gt;""),"S",""))),"")</f>
        <v/>
      </c>
      <c r="AN124" s="68" t="str">
        <f ca="1">IFERROR(IF(AND(OR(WEEKDAY(AM$4,2)&gt;5,AM$4=Congés),OR(AM124="x",AM124="S")),AM124,IF(AN$4=$D124,"x",IF(AND(((AN$4-$D124)/VLOOKUP($C124,Opérations[],7,0))=INT(((AN$4-$D124)/VLOOKUP($C124,Opérations[],7,0))),$C124&lt;&gt;""),"S",""))),"")</f>
        <v/>
      </c>
      <c r="AO124" s="68" t="str">
        <f ca="1">IFERROR(IF(AND(OR(WEEKDAY(AN$4,2)&gt;5,AN$4=Congés),OR(AN124="x",AN124="S")),AN124,IF(AO$4=$D124,"x",IF(AND(((AO$4-$D124)/VLOOKUP($C124,Opérations[],7,0))=INT(((AO$4-$D124)/VLOOKUP($C124,Opérations[],7,0))),$C124&lt;&gt;""),"S",""))),"")</f>
        <v/>
      </c>
      <c r="AP124" s="68" t="str">
        <f ca="1">IFERROR(IF(AND(OR(WEEKDAY(AO$4,2)&gt;5,AO$4=Congés),OR(AO124="x",AO124="S")),AO124,IF(AP$4=$D124,"x",IF(AND(((AP$4-$D124)/VLOOKUP($C124,Opérations[],7,0))=INT(((AP$4-$D124)/VLOOKUP($C124,Opérations[],7,0))),$C124&lt;&gt;""),"S",""))),"")</f>
        <v/>
      </c>
      <c r="AQ124" s="68" t="str">
        <f ca="1">IFERROR(IF(AND(OR(WEEKDAY(AP$4,2)&gt;5,AP$4=Congés),OR(AP124="x",AP124="S")),AP124,IF(AQ$4=$D124,"x",IF(AND(((AQ$4-$D124)/VLOOKUP($C124,Opérations[],7,0))=INT(((AQ$4-$D124)/VLOOKUP($C124,Opérations[],7,0))),$C124&lt;&gt;""),"S",""))),"")</f>
        <v/>
      </c>
      <c r="AR124" s="68" t="str">
        <f ca="1">IFERROR(IF(AND(OR(WEEKDAY(AQ$4,2)&gt;5,AQ$4=Congés),OR(AQ124="x",AQ124="S")),AQ124,IF(AR$4=$D124,"x",IF(AND(((AR$4-$D124)/VLOOKUP($C124,Opérations[],7,0))=INT(((AR$4-$D124)/VLOOKUP($C124,Opérations[],7,0))),$C124&lt;&gt;""),"S",""))),"")</f>
        <v/>
      </c>
      <c r="AS124" s="68" t="str">
        <f ca="1">IFERROR(IF(AND(OR(WEEKDAY(AR$4,2)&gt;5,AR$4=Congés),OR(AR124="x",AR124="S")),AR124,IF(AS$4=$D124,"x",IF(AND(((AS$4-$D124)/VLOOKUP($C124,Opérations[],7,0))=INT(((AS$4-$D124)/VLOOKUP($C124,Opérations[],7,0))),$C124&lt;&gt;""),"S",""))),"")</f>
        <v/>
      </c>
      <c r="AT124" s="68" t="str">
        <f ca="1">IFERROR(IF(AND(OR(WEEKDAY(AS$4,2)&gt;5,AS$4=Congés),OR(AS124="x",AS124="S")),AS124,IF(AT$4=$D124,"x",IF(AND(((AT$4-$D124)/VLOOKUP($C124,Opérations[],7,0))=INT(((AT$4-$D124)/VLOOKUP($C124,Opérations[],7,0))),$C124&lt;&gt;""),"S",""))),"")</f>
        <v/>
      </c>
      <c r="AU124" s="68" t="str">
        <f ca="1">IFERROR(IF(AND(OR(WEEKDAY(AT$4,2)&gt;5,AT$4=Congés),OR(AT124="x",AT124="S")),AT124,IF(AU$4=$D124,"x",IF(AND(((AU$4-$D124)/VLOOKUP($C124,Opérations[],7,0))=INT(((AU$4-$D124)/VLOOKUP($C124,Opérations[],7,0))),$C124&lt;&gt;""),"S",""))),"")</f>
        <v/>
      </c>
      <c r="AV124" s="68" t="str">
        <f ca="1">IFERROR(IF(AND(OR(WEEKDAY(AU$4,2)&gt;5,AU$4=Congés),OR(AU124="x",AU124="S")),AU124,IF(AV$4=$D124,"x",IF(AND(((AV$4-$D124)/VLOOKUP($C124,Opérations[],7,0))=INT(((AV$4-$D124)/VLOOKUP($C124,Opérations[],7,0))),$C124&lt;&gt;""),"S",""))),"")</f>
        <v/>
      </c>
      <c r="AW124" s="68" t="str">
        <f ca="1">IFERROR(IF(AND(OR(WEEKDAY(AV$4,2)&gt;5,AV$4=Congés),OR(AV124="x",AV124="S")),AV124,IF(AW$4=$D124,"x",IF(AND(((AW$4-$D124)/VLOOKUP($C124,Opérations[],7,0))=INT(((AW$4-$D124)/VLOOKUP($C124,Opérations[],7,0))),$C124&lt;&gt;""),"S",""))),"")</f>
        <v/>
      </c>
      <c r="AX124" s="68" t="str">
        <f ca="1">IFERROR(IF(AND(OR(WEEKDAY(AW$4,2)&gt;5,AW$4=Congés),OR(AW124="x",AW124="S")),AW124,IF(AX$4=$D124,"x",IF(AND(((AX$4-$D124)/VLOOKUP($C124,Opérations[],7,0))=INT(((AX$4-$D124)/VLOOKUP($C124,Opérations[],7,0))),$C124&lt;&gt;""),"S",""))),"")</f>
        <v/>
      </c>
      <c r="AY124" s="68" t="str">
        <f ca="1">IFERROR(IF(AND(OR(WEEKDAY(AX$4,2)&gt;5,AX$4=Congés),OR(AX124="x",AX124="S")),AX124,IF(AY$4=$D124,"x",IF(AND(((AY$4-$D124)/VLOOKUP($C124,Opérations[],7,0))=INT(((AY$4-$D124)/VLOOKUP($C124,Opérations[],7,0))),$C124&lt;&gt;""),"S",""))),"")</f>
        <v/>
      </c>
      <c r="AZ124" s="68" t="str">
        <f ca="1">IFERROR(IF(AND(OR(WEEKDAY(AY$4,2)&gt;5,AY$4=Congés),OR(AY124="x",AY124="S")),AY124,IF(AZ$4=$D124,"x",IF(AND(((AZ$4-$D124)/VLOOKUP($C124,Opérations[],7,0))=INT(((AZ$4-$D124)/VLOOKUP($C124,Opérations[],7,0))),$C124&lt;&gt;""),"S",""))),"")</f>
        <v/>
      </c>
      <c r="BA124" s="68" t="str">
        <f ca="1">IFERROR(IF(AND(OR(WEEKDAY(AZ$4,2)&gt;5,AZ$4=Congés),OR(AZ124="x",AZ124="S")),AZ124,IF(BA$4=$D124,"x",IF(AND(((BA$4-$D124)/VLOOKUP($C124,Opérations[],7,0))=INT(((BA$4-$D124)/VLOOKUP($C124,Opérations[],7,0))),$C124&lt;&gt;""),"S",""))),"")</f>
        <v/>
      </c>
      <c r="BB124" s="68" t="str">
        <f ca="1">IFERROR(IF(AND(OR(WEEKDAY(BA$4,2)&gt;5,BA$4=Congés),OR(BA124="x",BA124="S")),BA124,IF(BB$4=$D124,"x",IF(AND(((BB$4-$D124)/VLOOKUP($C124,Opérations[],7,0))=INT(((BB$4-$D124)/VLOOKUP($C124,Opérations[],7,0))),$C124&lt;&gt;""),"S",""))),"")</f>
        <v/>
      </c>
      <c r="BC124" s="68" t="str">
        <f ca="1">IFERROR(IF(AND(OR(WEEKDAY(BB$4,2)&gt;5,BB$4=Congés),OR(BB124="x",BB124="S")),BB124,IF(BC$4=$D124,"x",IF(AND(((BC$4-$D124)/VLOOKUP($C124,Opérations[],7,0))=INT(((BC$4-$D124)/VLOOKUP($C124,Opérations[],7,0))),$C124&lt;&gt;""),"S",""))),"")</f>
        <v/>
      </c>
      <c r="BD124" s="68" t="str">
        <f ca="1">IFERROR(IF(AND(OR(WEEKDAY(BC$4,2)&gt;5,BC$4=Congés),OR(BC124="x",BC124="S")),BC124,IF(BD$4=$D124,"x",IF(AND(((BD$4-$D124)/VLOOKUP($C124,Opérations[],7,0))=INT(((BD$4-$D124)/VLOOKUP($C124,Opérations[],7,0))),$C124&lt;&gt;""),"S",""))),"")</f>
        <v/>
      </c>
    </row>
    <row r="125" spans="3:56" x14ac:dyDescent="0.25">
      <c r="C125" s="58" t="s">
        <v>92</v>
      </c>
      <c r="D125" s="33">
        <f>IF(ISBLANK(C125),"",VLOOKUP(C125,Opérations[],2,0))</f>
        <v>0</v>
      </c>
      <c r="F125" s="33"/>
      <c r="G125" s="68" t="str">
        <f ca="1">IFERROR(IF(AND(OR(WEEKDAY(F$4,2)&gt;5,F$4=Congés),OR(F125="x",F125="S")),F125,IF(G$4=$D125,"x",IF(AND(((G$4-$D125)/VLOOKUP($C125,Opérations[],7,0))=INT(((G$4-$D125)/VLOOKUP($C125,Opérations[],7,0))),$C125&lt;&gt;""),"S",""))),"")</f>
        <v/>
      </c>
      <c r="H125" s="68" t="str">
        <f ca="1">IFERROR(IF(AND(OR(WEEKDAY(G$4,2)&gt;5,G$4=Congés),OR(G125="x",G125="S")),G125,IF(H$4=$D125,"x",IF(AND(((H$4-$D125)/VLOOKUP($C125,Opérations[],7,0))=INT(((H$4-$D125)/VLOOKUP($C125,Opérations[],7,0))),$C125&lt;&gt;""),"S",""))),"")</f>
        <v/>
      </c>
      <c r="I125" s="68" t="str">
        <f ca="1">IFERROR(IF(AND(OR(WEEKDAY(H$4,2)&gt;5,H$4=Congés),OR(H125="x",H125="S")),H125,IF(I$4=$D125,"x",IF(AND(((I$4-$D125)/VLOOKUP($C125,Opérations[],7,0))=INT(((I$4-$D125)/VLOOKUP($C125,Opérations[],7,0))),$C125&lt;&gt;""),"S",""))),"")</f>
        <v/>
      </c>
      <c r="J125" s="68" t="str">
        <f ca="1">IFERROR(IF(AND(OR(WEEKDAY(I$4,2)&gt;5,I$4=Congés),OR(I125="x",I125="S")),I125,IF(J$4=$D125,"x",IF(AND(((J$4-$D125)/VLOOKUP($C125,Opérations[],7,0))=INT(((J$4-$D125)/VLOOKUP($C125,Opérations[],7,0))),$C125&lt;&gt;""),"S",""))),"")</f>
        <v/>
      </c>
      <c r="K125" s="68" t="str">
        <f ca="1">IFERROR(IF(AND(OR(WEEKDAY(J$4,2)&gt;5,J$4=Congés),OR(J125="x",J125="S")),J125,IF(K$4=$D125,"x",IF(AND(((K$4-$D125)/VLOOKUP($C125,Opérations[],7,0))=INT(((K$4-$D125)/VLOOKUP($C125,Opérations[],7,0))),$C125&lt;&gt;""),"S",""))),"")</f>
        <v/>
      </c>
      <c r="L125" s="68" t="str">
        <f ca="1">IFERROR(IF(AND(OR(WEEKDAY(K$4,2)&gt;5,K$4=Congés),OR(K125="x",K125="S")),K125,IF(L$4=$D125,"x",IF(AND(((L$4-$D125)/VLOOKUP($C125,Opérations[],7,0))=INT(((L$4-$D125)/VLOOKUP($C125,Opérations[],7,0))),$C125&lt;&gt;""),"S",""))),"")</f>
        <v/>
      </c>
      <c r="M125" s="68" t="str">
        <f ca="1">IFERROR(IF(AND(OR(WEEKDAY(L$4,2)&gt;5,L$4=Congés),OR(L125="x",L125="S")),L125,IF(M$4=$D125,"x",IF(AND(((M$4-$D125)/VLOOKUP($C125,Opérations[],7,0))=INT(((M$4-$D125)/VLOOKUP($C125,Opérations[],7,0))),$C125&lt;&gt;""),"S",""))),"")</f>
        <v/>
      </c>
      <c r="N125" s="68" t="str">
        <f ca="1">IFERROR(IF(AND(OR(WEEKDAY(M$4,2)&gt;5,M$4=Congés),OR(M125="x",M125="S")),M125,IF(N$4=$D125,"x",IF(AND(((N$4-$D125)/VLOOKUP($C125,Opérations[],7,0))=INT(((N$4-$D125)/VLOOKUP($C125,Opérations[],7,0))),$C125&lt;&gt;""),"S",""))),"")</f>
        <v/>
      </c>
      <c r="O125" s="68" t="str">
        <f ca="1">IFERROR(IF(AND(OR(WEEKDAY(N$4,2)&gt;5,N$4=Congés),OR(N125="x",N125="S")),N125,IF(O$4=$D125,"x",IF(AND(((O$4-$D125)/VLOOKUP($C125,Opérations[],7,0))=INT(((O$4-$D125)/VLOOKUP($C125,Opérations[],7,0))),$C125&lt;&gt;""),"S",""))),"")</f>
        <v/>
      </c>
      <c r="P125" s="68" t="str">
        <f ca="1">IFERROR(IF(AND(OR(WEEKDAY(O$4,2)&gt;5,O$4=Congés),OR(O125="x",O125="S")),O125,IF(P$4=$D125,"x",IF(AND(((P$4-$D125)/VLOOKUP($C125,Opérations[],7,0))=INT(((P$4-$D125)/VLOOKUP($C125,Opérations[],7,0))),$C125&lt;&gt;""),"S",""))),"")</f>
        <v/>
      </c>
      <c r="Q125" s="68" t="str">
        <f ca="1">IFERROR(IF(AND(OR(WEEKDAY(P$4,2)&gt;5,P$4=Congés),OR(P125="x",P125="S")),P125,IF(Q$4=$D125,"x",IF(AND(((Q$4-$D125)/VLOOKUP($C125,Opérations[],7,0))=INT(((Q$4-$D125)/VLOOKUP($C125,Opérations[],7,0))),$C125&lt;&gt;""),"S",""))),"")</f>
        <v/>
      </c>
      <c r="R125" s="68" t="str">
        <f ca="1">IFERROR(IF(AND(OR(WEEKDAY(Q$4,2)&gt;5,Q$4=Congés),OR(Q125="x",Q125="S")),Q125,IF(R$4=$D125,"x",IF(AND(((R$4-$D125)/VLOOKUP($C125,Opérations[],7,0))=INT(((R$4-$D125)/VLOOKUP($C125,Opérations[],7,0))),$C125&lt;&gt;""),"S",""))),"")</f>
        <v/>
      </c>
      <c r="S125" s="68" t="str">
        <f ca="1">IFERROR(IF(AND(OR(WEEKDAY(R$4,2)&gt;5,R$4=Congés),OR(R125="x",R125="S")),R125,IF(S$4=$D125,"x",IF(AND(((S$4-$D125)/VLOOKUP($C125,Opérations[],7,0))=INT(((S$4-$D125)/VLOOKUP($C125,Opérations[],7,0))),$C125&lt;&gt;""),"S",""))),"")</f>
        <v/>
      </c>
      <c r="T125" s="68" t="str">
        <f ca="1">IFERROR(IF(AND(OR(WEEKDAY(S$4,2)&gt;5,S$4=Congés),OR(S125="x",S125="S")),S125,IF(T$4=$D125,"x",IF(AND(((T$4-$D125)/VLOOKUP($C125,Opérations[],7,0))=INT(((T$4-$D125)/VLOOKUP($C125,Opérations[],7,0))),$C125&lt;&gt;""),"S",""))),"")</f>
        <v/>
      </c>
      <c r="U125" s="68" t="str">
        <f ca="1">IFERROR(IF(AND(OR(WEEKDAY(T$4,2)&gt;5,T$4=Congés),OR(T125="x",T125="S")),T125,IF(U$4=$D125,"x",IF(AND(((U$4-$D125)/VLOOKUP($C125,Opérations[],7,0))=INT(((U$4-$D125)/VLOOKUP($C125,Opérations[],7,0))),$C125&lt;&gt;""),"S",""))),"")</f>
        <v/>
      </c>
      <c r="V125" s="68" t="str">
        <f ca="1">IFERROR(IF(AND(OR(WEEKDAY(U$4,2)&gt;5,U$4=Congés),OR(U125="x",U125="S")),U125,IF(V$4=$D125,"x",IF(AND(((V$4-$D125)/VLOOKUP($C125,Opérations[],7,0))=INT(((V$4-$D125)/VLOOKUP($C125,Opérations[],7,0))),$C125&lt;&gt;""),"S",""))),"")</f>
        <v/>
      </c>
      <c r="W125" s="68" t="str">
        <f ca="1">IFERROR(IF(AND(OR(WEEKDAY(V$4,2)&gt;5,V$4=Congés),OR(V125="x",V125="S")),V125,IF(W$4=$D125,"x",IF(AND(((W$4-$D125)/VLOOKUP($C125,Opérations[],7,0))=INT(((W$4-$D125)/VLOOKUP($C125,Opérations[],7,0))),$C125&lt;&gt;""),"S",""))),"")</f>
        <v/>
      </c>
      <c r="X125" s="68" t="str">
        <f ca="1">IFERROR(IF(AND(OR(WEEKDAY(W$4,2)&gt;5,W$4=Congés),OR(W125="x",W125="S")),W125,IF(X$4=$D125,"x",IF(AND(((X$4-$D125)/VLOOKUP($C125,Opérations[],7,0))=INT(((X$4-$D125)/VLOOKUP($C125,Opérations[],7,0))),$C125&lt;&gt;""),"S",""))),"")</f>
        <v/>
      </c>
      <c r="Y125" s="68" t="str">
        <f ca="1">IFERROR(IF(AND(OR(WEEKDAY(X$4,2)&gt;5,X$4=Congés),OR(X125="x",X125="S")),X125,IF(Y$4=$D125,"x",IF(AND(((Y$4-$D125)/VLOOKUP($C125,Opérations[],7,0))=INT(((Y$4-$D125)/VLOOKUP($C125,Opérations[],7,0))),$C125&lt;&gt;""),"S",""))),"")</f>
        <v/>
      </c>
      <c r="Z125" s="68" t="str">
        <f ca="1">IFERROR(IF(AND(OR(WEEKDAY(Y$4,2)&gt;5,Y$4=Congés),OR(Y125="x",Y125="S")),Y125,IF(Z$4=$D125,"x",IF(AND(((Z$4-$D125)/VLOOKUP($C125,Opérations[],7,0))=INT(((Z$4-$D125)/VLOOKUP($C125,Opérations[],7,0))),$C125&lt;&gt;""),"S",""))),"")</f>
        <v/>
      </c>
      <c r="AA125" s="68" t="str">
        <f ca="1">IFERROR(IF(AND(OR(WEEKDAY(Z$4,2)&gt;5,Z$4=Congés),OR(Z125="x",Z125="S")),Z125,IF(AA$4=$D125,"x",IF(AND(((AA$4-$D125)/VLOOKUP($C125,Opérations[],7,0))=INT(((AA$4-$D125)/VLOOKUP($C125,Opérations[],7,0))),$C125&lt;&gt;""),"S",""))),"")</f>
        <v/>
      </c>
      <c r="AB125" s="68" t="str">
        <f ca="1">IFERROR(IF(AND(OR(WEEKDAY(AA$4,2)&gt;5,AA$4=Congés),OR(AA125="x",AA125="S")),AA125,IF(AB$4=$D125,"x",IF(AND(((AB$4-$D125)/VLOOKUP($C125,Opérations[],7,0))=INT(((AB$4-$D125)/VLOOKUP($C125,Opérations[],7,0))),$C125&lt;&gt;""),"S",""))),"")</f>
        <v/>
      </c>
      <c r="AC125" s="68" t="str">
        <f ca="1">IFERROR(IF(AND(OR(WEEKDAY(AB$4,2)&gt;5,AB$4=Congés),OR(AB125="x",AB125="S")),AB125,IF(AC$4=$D125,"x",IF(AND(((AC$4-$D125)/VLOOKUP($C125,Opérations[],7,0))=INT(((AC$4-$D125)/VLOOKUP($C125,Opérations[],7,0))),$C125&lt;&gt;""),"S",""))),"")</f>
        <v/>
      </c>
      <c r="AD125" s="68" t="str">
        <f ca="1">IFERROR(IF(AND(OR(WEEKDAY(AC$4,2)&gt;5,AC$4=Congés),OR(AC125="x",AC125="S")),AC125,IF(AD$4=$D125,"x",IF(AND(((AD$4-$D125)/VLOOKUP($C125,Opérations[],7,0))=INT(((AD$4-$D125)/VLOOKUP($C125,Opérations[],7,0))),$C125&lt;&gt;""),"S",""))),"")</f>
        <v/>
      </c>
      <c r="AE125" s="68" t="str">
        <f ca="1">IFERROR(IF(AND(OR(WEEKDAY(AD$4,2)&gt;5,AD$4=Congés),OR(AD125="x",AD125="S")),AD125,IF(AE$4=$D125,"x",IF(AND(((AE$4-$D125)/VLOOKUP($C125,Opérations[],7,0))=INT(((AE$4-$D125)/VLOOKUP($C125,Opérations[],7,0))),$C125&lt;&gt;""),"S",""))),"")</f>
        <v/>
      </c>
      <c r="AF125" s="68" t="str">
        <f ca="1">IFERROR(IF(AND(OR(WEEKDAY(AE$4,2)&gt;5,AE$4=Congés),OR(AE125="x",AE125="S")),AE125,IF(AF$4=$D125,"x",IF(AND(((AF$4-$D125)/VLOOKUP($C125,Opérations[],7,0))=INT(((AF$4-$D125)/VLOOKUP($C125,Opérations[],7,0))),$C125&lt;&gt;""),"S",""))),"")</f>
        <v/>
      </c>
      <c r="AG125" s="68" t="str">
        <f ca="1">IFERROR(IF(AND(OR(WEEKDAY(AF$4,2)&gt;5,AF$4=Congés),OR(AF125="x",AF125="S")),AF125,IF(AG$4=$D125,"x",IF(AND(((AG$4-$D125)/VLOOKUP($C125,Opérations[],7,0))=INT(((AG$4-$D125)/VLOOKUP($C125,Opérations[],7,0))),$C125&lt;&gt;""),"S",""))),"")</f>
        <v/>
      </c>
      <c r="AH125" s="68" t="str">
        <f ca="1">IFERROR(IF(AND(OR(WEEKDAY(AG$4,2)&gt;5,AG$4=Congés),OR(AG125="x",AG125="S")),AG125,IF(AH$4=$D125,"x",IF(AND(((AH$4-$D125)/VLOOKUP($C125,Opérations[],7,0))=INT(((AH$4-$D125)/VLOOKUP($C125,Opérations[],7,0))),$C125&lt;&gt;""),"S",""))),"")</f>
        <v/>
      </c>
      <c r="AI125" s="68" t="str">
        <f ca="1">IFERROR(IF(AND(OR(WEEKDAY(AH$4,2)&gt;5,AH$4=Congés),OR(AH125="x",AH125="S")),AH125,IF(AI$4=$D125,"x",IF(AND(((AI$4-$D125)/VLOOKUP($C125,Opérations[],7,0))=INT(((AI$4-$D125)/VLOOKUP($C125,Opérations[],7,0))),$C125&lt;&gt;""),"S",""))),"")</f>
        <v/>
      </c>
      <c r="AJ125" s="68" t="str">
        <f ca="1">IFERROR(IF(AND(OR(WEEKDAY(AI$4,2)&gt;5,AI$4=Congés),OR(AI125="x",AI125="S")),AI125,IF(AJ$4=$D125,"x",IF(AND(((AJ$4-$D125)/VLOOKUP($C125,Opérations[],7,0))=INT(((AJ$4-$D125)/VLOOKUP($C125,Opérations[],7,0))),$C125&lt;&gt;""),"S",""))),"")</f>
        <v/>
      </c>
      <c r="AK125" s="68" t="str">
        <f ca="1">IFERROR(IF(AND(OR(WEEKDAY(AJ$4,2)&gt;5,AJ$4=Congés),OR(AJ125="x",AJ125="S")),AJ125,IF(AK$4=$D125,"x",IF(AND(((AK$4-$D125)/VLOOKUP($C125,Opérations[],7,0))=INT(((AK$4-$D125)/VLOOKUP($C125,Opérations[],7,0))),$C125&lt;&gt;""),"S",""))),"")</f>
        <v/>
      </c>
      <c r="AL125" s="68" t="str">
        <f ca="1">IFERROR(IF(AND(OR(WEEKDAY(AK$4,2)&gt;5,AK$4=Congés),OR(AK125="x",AK125="S")),AK125,IF(AL$4=$D125,"x",IF(AND(((AL$4-$D125)/VLOOKUP($C125,Opérations[],7,0))=INT(((AL$4-$D125)/VLOOKUP($C125,Opérations[],7,0))),$C125&lt;&gt;""),"S",""))),"")</f>
        <v/>
      </c>
      <c r="AM125" s="68" t="str">
        <f ca="1">IFERROR(IF(AND(OR(WEEKDAY(AL$4,2)&gt;5,AL$4=Congés),OR(AL125="x",AL125="S")),AL125,IF(AM$4=$D125,"x",IF(AND(((AM$4-$D125)/VLOOKUP($C125,Opérations[],7,0))=INT(((AM$4-$D125)/VLOOKUP($C125,Opérations[],7,0))),$C125&lt;&gt;""),"S",""))),"")</f>
        <v/>
      </c>
      <c r="AN125" s="68" t="str">
        <f ca="1">IFERROR(IF(AND(OR(WEEKDAY(AM$4,2)&gt;5,AM$4=Congés),OR(AM125="x",AM125="S")),AM125,IF(AN$4=$D125,"x",IF(AND(((AN$4-$D125)/VLOOKUP($C125,Opérations[],7,0))=INT(((AN$4-$D125)/VLOOKUP($C125,Opérations[],7,0))),$C125&lt;&gt;""),"S",""))),"")</f>
        <v/>
      </c>
      <c r="AO125" s="68" t="str">
        <f ca="1">IFERROR(IF(AND(OR(WEEKDAY(AN$4,2)&gt;5,AN$4=Congés),OR(AN125="x",AN125="S")),AN125,IF(AO$4=$D125,"x",IF(AND(((AO$4-$D125)/VLOOKUP($C125,Opérations[],7,0))=INT(((AO$4-$D125)/VLOOKUP($C125,Opérations[],7,0))),$C125&lt;&gt;""),"S",""))),"")</f>
        <v/>
      </c>
      <c r="AP125" s="68" t="str">
        <f ca="1">IFERROR(IF(AND(OR(WEEKDAY(AO$4,2)&gt;5,AO$4=Congés),OR(AO125="x",AO125="S")),AO125,IF(AP$4=$D125,"x",IF(AND(((AP$4-$D125)/VLOOKUP($C125,Opérations[],7,0))=INT(((AP$4-$D125)/VLOOKUP($C125,Opérations[],7,0))),$C125&lt;&gt;""),"S",""))),"")</f>
        <v/>
      </c>
      <c r="AQ125" s="68" t="str">
        <f ca="1">IFERROR(IF(AND(OR(WEEKDAY(AP$4,2)&gt;5,AP$4=Congés),OR(AP125="x",AP125="S")),AP125,IF(AQ$4=$D125,"x",IF(AND(((AQ$4-$D125)/VLOOKUP($C125,Opérations[],7,0))=INT(((AQ$4-$D125)/VLOOKUP($C125,Opérations[],7,0))),$C125&lt;&gt;""),"S",""))),"")</f>
        <v/>
      </c>
      <c r="AR125" s="68" t="str">
        <f ca="1">IFERROR(IF(AND(OR(WEEKDAY(AQ$4,2)&gt;5,AQ$4=Congés),OR(AQ125="x",AQ125="S")),AQ125,IF(AR$4=$D125,"x",IF(AND(((AR$4-$D125)/VLOOKUP($C125,Opérations[],7,0))=INT(((AR$4-$D125)/VLOOKUP($C125,Opérations[],7,0))),$C125&lt;&gt;""),"S",""))),"")</f>
        <v/>
      </c>
      <c r="AS125" s="68" t="str">
        <f ca="1">IFERROR(IF(AND(OR(WEEKDAY(AR$4,2)&gt;5,AR$4=Congés),OR(AR125="x",AR125="S")),AR125,IF(AS$4=$D125,"x",IF(AND(((AS$4-$D125)/VLOOKUP($C125,Opérations[],7,0))=INT(((AS$4-$D125)/VLOOKUP($C125,Opérations[],7,0))),$C125&lt;&gt;""),"S",""))),"")</f>
        <v/>
      </c>
      <c r="AT125" s="68" t="str">
        <f ca="1">IFERROR(IF(AND(OR(WEEKDAY(AS$4,2)&gt;5,AS$4=Congés),OR(AS125="x",AS125="S")),AS125,IF(AT$4=$D125,"x",IF(AND(((AT$4-$D125)/VLOOKUP($C125,Opérations[],7,0))=INT(((AT$4-$D125)/VLOOKUP($C125,Opérations[],7,0))),$C125&lt;&gt;""),"S",""))),"")</f>
        <v/>
      </c>
      <c r="AU125" s="68" t="str">
        <f ca="1">IFERROR(IF(AND(OR(WEEKDAY(AT$4,2)&gt;5,AT$4=Congés),OR(AT125="x",AT125="S")),AT125,IF(AU$4=$D125,"x",IF(AND(((AU$4-$D125)/VLOOKUP($C125,Opérations[],7,0))=INT(((AU$4-$D125)/VLOOKUP($C125,Opérations[],7,0))),$C125&lt;&gt;""),"S",""))),"")</f>
        <v/>
      </c>
      <c r="AV125" s="68" t="str">
        <f ca="1">IFERROR(IF(AND(OR(WEEKDAY(AU$4,2)&gt;5,AU$4=Congés),OR(AU125="x",AU125="S")),AU125,IF(AV$4=$D125,"x",IF(AND(((AV$4-$D125)/VLOOKUP($C125,Opérations[],7,0))=INT(((AV$4-$D125)/VLOOKUP($C125,Opérations[],7,0))),$C125&lt;&gt;""),"S",""))),"")</f>
        <v/>
      </c>
      <c r="AW125" s="68" t="str">
        <f ca="1">IFERROR(IF(AND(OR(WEEKDAY(AV$4,2)&gt;5,AV$4=Congés),OR(AV125="x",AV125="S")),AV125,IF(AW$4=$D125,"x",IF(AND(((AW$4-$D125)/VLOOKUP($C125,Opérations[],7,0))=INT(((AW$4-$D125)/VLOOKUP($C125,Opérations[],7,0))),$C125&lt;&gt;""),"S",""))),"")</f>
        <v/>
      </c>
      <c r="AX125" s="68" t="str">
        <f ca="1">IFERROR(IF(AND(OR(WEEKDAY(AW$4,2)&gt;5,AW$4=Congés),OR(AW125="x",AW125="S")),AW125,IF(AX$4=$D125,"x",IF(AND(((AX$4-$D125)/VLOOKUP($C125,Opérations[],7,0))=INT(((AX$4-$D125)/VLOOKUP($C125,Opérations[],7,0))),$C125&lt;&gt;""),"S",""))),"")</f>
        <v/>
      </c>
      <c r="AY125" s="68" t="str">
        <f ca="1">IFERROR(IF(AND(OR(WEEKDAY(AX$4,2)&gt;5,AX$4=Congés),OR(AX125="x",AX125="S")),AX125,IF(AY$4=$D125,"x",IF(AND(((AY$4-$D125)/VLOOKUP($C125,Opérations[],7,0))=INT(((AY$4-$D125)/VLOOKUP($C125,Opérations[],7,0))),$C125&lt;&gt;""),"S",""))),"")</f>
        <v/>
      </c>
      <c r="AZ125" s="68" t="str">
        <f ca="1">IFERROR(IF(AND(OR(WEEKDAY(AY$4,2)&gt;5,AY$4=Congés),OR(AY125="x",AY125="S")),AY125,IF(AZ$4=$D125,"x",IF(AND(((AZ$4-$D125)/VLOOKUP($C125,Opérations[],7,0))=INT(((AZ$4-$D125)/VLOOKUP($C125,Opérations[],7,0))),$C125&lt;&gt;""),"S",""))),"")</f>
        <v/>
      </c>
      <c r="BA125" s="68" t="str">
        <f ca="1">IFERROR(IF(AND(OR(WEEKDAY(AZ$4,2)&gt;5,AZ$4=Congés),OR(AZ125="x",AZ125="S")),AZ125,IF(BA$4=$D125,"x",IF(AND(((BA$4-$D125)/VLOOKUP($C125,Opérations[],7,0))=INT(((BA$4-$D125)/VLOOKUP($C125,Opérations[],7,0))),$C125&lt;&gt;""),"S",""))),"")</f>
        <v/>
      </c>
      <c r="BB125" s="68" t="str">
        <f ca="1">IFERROR(IF(AND(OR(WEEKDAY(BA$4,2)&gt;5,BA$4=Congés),OR(BA125="x",BA125="S")),BA125,IF(BB$4=$D125,"x",IF(AND(((BB$4-$D125)/VLOOKUP($C125,Opérations[],7,0))=INT(((BB$4-$D125)/VLOOKUP($C125,Opérations[],7,0))),$C125&lt;&gt;""),"S",""))),"")</f>
        <v/>
      </c>
      <c r="BC125" s="68" t="str">
        <f ca="1">IFERROR(IF(AND(OR(WEEKDAY(BB$4,2)&gt;5,BB$4=Congés),OR(BB125="x",BB125="S")),BB125,IF(BC$4=$D125,"x",IF(AND(((BC$4-$D125)/VLOOKUP($C125,Opérations[],7,0))=INT(((BC$4-$D125)/VLOOKUP($C125,Opérations[],7,0))),$C125&lt;&gt;""),"S",""))),"")</f>
        <v/>
      </c>
      <c r="BD125" s="68" t="str">
        <f ca="1">IFERROR(IF(AND(OR(WEEKDAY(BC$4,2)&gt;5,BC$4=Congés),OR(BC125="x",BC125="S")),BC125,IF(BD$4=$D125,"x",IF(AND(((BD$4-$D125)/VLOOKUP($C125,Opérations[],7,0))=INT(((BD$4-$D125)/VLOOKUP($C125,Opérations[],7,0))),$C125&lt;&gt;""),"S",""))),"")</f>
        <v/>
      </c>
    </row>
    <row r="126" spans="3:56" x14ac:dyDescent="0.25">
      <c r="C126" s="31" t="s">
        <v>104</v>
      </c>
      <c r="D126" s="33">
        <f>IF(ISBLANK(C126),"",VLOOKUP(C126,Opérations[],2,0))</f>
        <v>0</v>
      </c>
      <c r="F126" s="33"/>
      <c r="G126" s="68" t="str">
        <f ca="1">IFERROR(IF(AND(OR(WEEKDAY(F$4,2)&gt;5,F$4=Congés),OR(F126="x",F126="S")),F126,IF(G$4=$D126,"x",IF(AND(((G$4-$D126)/VLOOKUP($C126,Opérations[],7,0))=INT(((G$4-$D126)/VLOOKUP($C126,Opérations[],7,0))),$C126&lt;&gt;""),"S",""))),"")</f>
        <v/>
      </c>
      <c r="H126" s="68" t="str">
        <f ca="1">IFERROR(IF(AND(OR(WEEKDAY(G$4,2)&gt;5,G$4=Congés),OR(G126="x",G126="S")),G126,IF(H$4=$D126,"x",IF(AND(((H$4-$D126)/VLOOKUP($C126,Opérations[],7,0))=INT(((H$4-$D126)/VLOOKUP($C126,Opérations[],7,0))),$C126&lt;&gt;""),"S",""))),"")</f>
        <v/>
      </c>
      <c r="I126" s="68" t="str">
        <f ca="1">IFERROR(IF(AND(OR(WEEKDAY(H$4,2)&gt;5,H$4=Congés),OR(H126="x",H126="S")),H126,IF(I$4=$D126,"x",IF(AND(((I$4-$D126)/VLOOKUP($C126,Opérations[],7,0))=INT(((I$4-$D126)/VLOOKUP($C126,Opérations[],7,0))),$C126&lt;&gt;""),"S",""))),"")</f>
        <v/>
      </c>
      <c r="J126" s="68" t="str">
        <f ca="1">IFERROR(IF(AND(OR(WEEKDAY(I$4,2)&gt;5,I$4=Congés),OR(I126="x",I126="S")),I126,IF(J$4=$D126,"x",IF(AND(((J$4-$D126)/VLOOKUP($C126,Opérations[],7,0))=INT(((J$4-$D126)/VLOOKUP($C126,Opérations[],7,0))),$C126&lt;&gt;""),"S",""))),"")</f>
        <v/>
      </c>
      <c r="K126" s="68" t="str">
        <f ca="1">IFERROR(IF(AND(OR(WEEKDAY(J$4,2)&gt;5,J$4=Congés),OR(J126="x",J126="S")),J126,IF(K$4=$D126,"x",IF(AND(((K$4-$D126)/VLOOKUP($C126,Opérations[],7,0))=INT(((K$4-$D126)/VLOOKUP($C126,Opérations[],7,0))),$C126&lt;&gt;""),"S",""))),"")</f>
        <v/>
      </c>
      <c r="L126" s="68" t="str">
        <f ca="1">IFERROR(IF(AND(OR(WEEKDAY(K$4,2)&gt;5,K$4=Congés),OR(K126="x",K126="S")),K126,IF(L$4=$D126,"x",IF(AND(((L$4-$D126)/VLOOKUP($C126,Opérations[],7,0))=INT(((L$4-$D126)/VLOOKUP($C126,Opérations[],7,0))),$C126&lt;&gt;""),"S",""))),"")</f>
        <v/>
      </c>
      <c r="M126" s="68" t="str">
        <f ca="1">IFERROR(IF(AND(OR(WEEKDAY(L$4,2)&gt;5,L$4=Congés),OR(L126="x",L126="S")),L126,IF(M$4=$D126,"x",IF(AND(((M$4-$D126)/VLOOKUP($C126,Opérations[],7,0))=INT(((M$4-$D126)/VLOOKUP($C126,Opérations[],7,0))),$C126&lt;&gt;""),"S",""))),"")</f>
        <v/>
      </c>
      <c r="N126" s="68" t="str">
        <f ca="1">IFERROR(IF(AND(OR(WEEKDAY(M$4,2)&gt;5,M$4=Congés),OR(M126="x",M126="S")),M126,IF(N$4=$D126,"x",IF(AND(((N$4-$D126)/VLOOKUP($C126,Opérations[],7,0))=INT(((N$4-$D126)/VLOOKUP($C126,Opérations[],7,0))),$C126&lt;&gt;""),"S",""))),"")</f>
        <v/>
      </c>
      <c r="O126" s="68" t="str">
        <f ca="1">IFERROR(IF(AND(OR(WEEKDAY(N$4,2)&gt;5,N$4=Congés),OR(N126="x",N126="S")),N126,IF(O$4=$D126,"x",IF(AND(((O$4-$D126)/VLOOKUP($C126,Opérations[],7,0))=INT(((O$4-$D126)/VLOOKUP($C126,Opérations[],7,0))),$C126&lt;&gt;""),"S",""))),"")</f>
        <v/>
      </c>
      <c r="P126" s="68" t="str">
        <f ca="1">IFERROR(IF(AND(OR(WEEKDAY(O$4,2)&gt;5,O$4=Congés),OR(O126="x",O126="S")),O126,IF(P$4=$D126,"x",IF(AND(((P$4-$D126)/VLOOKUP($C126,Opérations[],7,0))=INT(((P$4-$D126)/VLOOKUP($C126,Opérations[],7,0))),$C126&lt;&gt;""),"S",""))),"")</f>
        <v/>
      </c>
      <c r="Q126" s="68" t="str">
        <f ca="1">IFERROR(IF(AND(OR(WEEKDAY(P$4,2)&gt;5,P$4=Congés),OR(P126="x",P126="S")),P126,IF(Q$4=$D126,"x",IF(AND(((Q$4-$D126)/VLOOKUP($C126,Opérations[],7,0))=INT(((Q$4-$D126)/VLOOKUP($C126,Opérations[],7,0))),$C126&lt;&gt;""),"S",""))),"")</f>
        <v/>
      </c>
      <c r="R126" s="68" t="str">
        <f ca="1">IFERROR(IF(AND(OR(WEEKDAY(Q$4,2)&gt;5,Q$4=Congés),OR(Q126="x",Q126="S")),Q126,IF(R$4=$D126,"x",IF(AND(((R$4-$D126)/VLOOKUP($C126,Opérations[],7,0))=INT(((R$4-$D126)/VLOOKUP($C126,Opérations[],7,0))),$C126&lt;&gt;""),"S",""))),"")</f>
        <v/>
      </c>
      <c r="S126" s="68" t="str">
        <f ca="1">IFERROR(IF(AND(OR(WEEKDAY(R$4,2)&gt;5,R$4=Congés),OR(R126="x",R126="S")),R126,IF(S$4=$D126,"x",IF(AND(((S$4-$D126)/VLOOKUP($C126,Opérations[],7,0))=INT(((S$4-$D126)/VLOOKUP($C126,Opérations[],7,0))),$C126&lt;&gt;""),"S",""))),"")</f>
        <v/>
      </c>
      <c r="T126" s="68" t="str">
        <f ca="1">IFERROR(IF(AND(OR(WEEKDAY(S$4,2)&gt;5,S$4=Congés),OR(S126="x",S126="S")),S126,IF(T$4=$D126,"x",IF(AND(((T$4-$D126)/VLOOKUP($C126,Opérations[],7,0))=INT(((T$4-$D126)/VLOOKUP($C126,Opérations[],7,0))),$C126&lt;&gt;""),"S",""))),"")</f>
        <v/>
      </c>
      <c r="U126" s="68" t="str">
        <f ca="1">IFERROR(IF(AND(OR(WEEKDAY(T$4,2)&gt;5,T$4=Congés),OR(T126="x",T126="S")),T126,IF(U$4=$D126,"x",IF(AND(((U$4-$D126)/VLOOKUP($C126,Opérations[],7,0))=INT(((U$4-$D126)/VLOOKUP($C126,Opérations[],7,0))),$C126&lt;&gt;""),"S",""))),"")</f>
        <v/>
      </c>
      <c r="V126" s="68" t="str">
        <f ca="1">IFERROR(IF(AND(OR(WEEKDAY(U$4,2)&gt;5,U$4=Congés),OR(U126="x",U126="S")),U126,IF(V$4=$D126,"x",IF(AND(((V$4-$D126)/VLOOKUP($C126,Opérations[],7,0))=INT(((V$4-$D126)/VLOOKUP($C126,Opérations[],7,0))),$C126&lt;&gt;""),"S",""))),"")</f>
        <v/>
      </c>
      <c r="W126" s="68" t="str">
        <f ca="1">IFERROR(IF(AND(OR(WEEKDAY(V$4,2)&gt;5,V$4=Congés),OR(V126="x",V126="S")),V126,IF(W$4=$D126,"x",IF(AND(((W$4-$D126)/VLOOKUP($C126,Opérations[],7,0))=INT(((W$4-$D126)/VLOOKUP($C126,Opérations[],7,0))),$C126&lt;&gt;""),"S",""))),"")</f>
        <v/>
      </c>
      <c r="X126" s="68" t="str">
        <f ca="1">IFERROR(IF(AND(OR(WEEKDAY(W$4,2)&gt;5,W$4=Congés),OR(W126="x",W126="S")),W126,IF(X$4=$D126,"x",IF(AND(((X$4-$D126)/VLOOKUP($C126,Opérations[],7,0))=INT(((X$4-$D126)/VLOOKUP($C126,Opérations[],7,0))),$C126&lt;&gt;""),"S",""))),"")</f>
        <v/>
      </c>
      <c r="Y126" s="68" t="str">
        <f ca="1">IFERROR(IF(AND(OR(WEEKDAY(X$4,2)&gt;5,X$4=Congés),OR(X126="x",X126="S")),X126,IF(Y$4=$D126,"x",IF(AND(((Y$4-$D126)/VLOOKUP($C126,Opérations[],7,0))=INT(((Y$4-$D126)/VLOOKUP($C126,Opérations[],7,0))),$C126&lt;&gt;""),"S",""))),"")</f>
        <v/>
      </c>
      <c r="Z126" s="68" t="str">
        <f ca="1">IFERROR(IF(AND(OR(WEEKDAY(Y$4,2)&gt;5,Y$4=Congés),OR(Y126="x",Y126="S")),Y126,IF(Z$4=$D126,"x",IF(AND(((Z$4-$D126)/VLOOKUP($C126,Opérations[],7,0))=INT(((Z$4-$D126)/VLOOKUP($C126,Opérations[],7,0))),$C126&lt;&gt;""),"S",""))),"")</f>
        <v/>
      </c>
      <c r="AA126" s="68" t="str">
        <f ca="1">IFERROR(IF(AND(OR(WEEKDAY(Z$4,2)&gt;5,Z$4=Congés),OR(Z126="x",Z126="S")),Z126,IF(AA$4=$D126,"x",IF(AND(((AA$4-$D126)/VLOOKUP($C126,Opérations[],7,0))=INT(((AA$4-$D126)/VLOOKUP($C126,Opérations[],7,0))),$C126&lt;&gt;""),"S",""))),"")</f>
        <v/>
      </c>
      <c r="AB126" s="68" t="str">
        <f ca="1">IFERROR(IF(AND(OR(WEEKDAY(AA$4,2)&gt;5,AA$4=Congés),OR(AA126="x",AA126="S")),AA126,IF(AB$4=$D126,"x",IF(AND(((AB$4-$D126)/VLOOKUP($C126,Opérations[],7,0))=INT(((AB$4-$D126)/VLOOKUP($C126,Opérations[],7,0))),$C126&lt;&gt;""),"S",""))),"")</f>
        <v/>
      </c>
      <c r="AC126" s="68" t="str">
        <f ca="1">IFERROR(IF(AND(OR(WEEKDAY(AB$4,2)&gt;5,AB$4=Congés),OR(AB126="x",AB126="S")),AB126,IF(AC$4=$D126,"x",IF(AND(((AC$4-$D126)/VLOOKUP($C126,Opérations[],7,0))=INT(((AC$4-$D126)/VLOOKUP($C126,Opérations[],7,0))),$C126&lt;&gt;""),"S",""))),"")</f>
        <v/>
      </c>
      <c r="AD126" s="68" t="str">
        <f ca="1">IFERROR(IF(AND(OR(WEEKDAY(AC$4,2)&gt;5,AC$4=Congés),OR(AC126="x",AC126="S")),AC126,IF(AD$4=$D126,"x",IF(AND(((AD$4-$D126)/VLOOKUP($C126,Opérations[],7,0))=INT(((AD$4-$D126)/VLOOKUP($C126,Opérations[],7,0))),$C126&lt;&gt;""),"S",""))),"")</f>
        <v/>
      </c>
      <c r="AE126" s="68" t="str">
        <f ca="1">IFERROR(IF(AND(OR(WEEKDAY(AD$4,2)&gt;5,AD$4=Congés),OR(AD126="x",AD126="S")),AD126,IF(AE$4=$D126,"x",IF(AND(((AE$4-$D126)/VLOOKUP($C126,Opérations[],7,0))=INT(((AE$4-$D126)/VLOOKUP($C126,Opérations[],7,0))),$C126&lt;&gt;""),"S",""))),"")</f>
        <v/>
      </c>
      <c r="AF126" s="68" t="str">
        <f ca="1">IFERROR(IF(AND(OR(WEEKDAY(AE$4,2)&gt;5,AE$4=Congés),OR(AE126="x",AE126="S")),AE126,IF(AF$4=$D126,"x",IF(AND(((AF$4-$D126)/VLOOKUP($C126,Opérations[],7,0))=INT(((AF$4-$D126)/VLOOKUP($C126,Opérations[],7,0))),$C126&lt;&gt;""),"S",""))),"")</f>
        <v/>
      </c>
      <c r="AG126" s="68" t="str">
        <f ca="1">IFERROR(IF(AND(OR(WEEKDAY(AF$4,2)&gt;5,AF$4=Congés),OR(AF126="x",AF126="S")),AF126,IF(AG$4=$D126,"x",IF(AND(((AG$4-$D126)/VLOOKUP($C126,Opérations[],7,0))=INT(((AG$4-$D126)/VLOOKUP($C126,Opérations[],7,0))),$C126&lt;&gt;""),"S",""))),"")</f>
        <v/>
      </c>
      <c r="AH126" s="68" t="str">
        <f ca="1">IFERROR(IF(AND(OR(WEEKDAY(AG$4,2)&gt;5,AG$4=Congés),OR(AG126="x",AG126="S")),AG126,IF(AH$4=$D126,"x",IF(AND(((AH$4-$D126)/VLOOKUP($C126,Opérations[],7,0))=INT(((AH$4-$D126)/VLOOKUP($C126,Opérations[],7,0))),$C126&lt;&gt;""),"S",""))),"")</f>
        <v/>
      </c>
      <c r="AI126" s="68" t="str">
        <f ca="1">IFERROR(IF(AND(OR(WEEKDAY(AH$4,2)&gt;5,AH$4=Congés),OR(AH126="x",AH126="S")),AH126,IF(AI$4=$D126,"x",IF(AND(((AI$4-$D126)/VLOOKUP($C126,Opérations[],7,0))=INT(((AI$4-$D126)/VLOOKUP($C126,Opérations[],7,0))),$C126&lt;&gt;""),"S",""))),"")</f>
        <v/>
      </c>
      <c r="AJ126" s="68" t="str">
        <f ca="1">IFERROR(IF(AND(OR(WEEKDAY(AI$4,2)&gt;5,AI$4=Congés),OR(AI126="x",AI126="S")),AI126,IF(AJ$4=$D126,"x",IF(AND(((AJ$4-$D126)/VLOOKUP($C126,Opérations[],7,0))=INT(((AJ$4-$D126)/VLOOKUP($C126,Opérations[],7,0))),$C126&lt;&gt;""),"S",""))),"")</f>
        <v/>
      </c>
      <c r="AK126" s="68" t="str">
        <f ca="1">IFERROR(IF(AND(OR(WEEKDAY(AJ$4,2)&gt;5,AJ$4=Congés),OR(AJ126="x",AJ126="S")),AJ126,IF(AK$4=$D126,"x",IF(AND(((AK$4-$D126)/VLOOKUP($C126,Opérations[],7,0))=INT(((AK$4-$D126)/VLOOKUP($C126,Opérations[],7,0))),$C126&lt;&gt;""),"S",""))),"")</f>
        <v/>
      </c>
      <c r="AL126" s="68" t="str">
        <f ca="1">IFERROR(IF(AND(OR(WEEKDAY(AK$4,2)&gt;5,AK$4=Congés),OR(AK126="x",AK126="S")),AK126,IF(AL$4=$D126,"x",IF(AND(((AL$4-$D126)/VLOOKUP($C126,Opérations[],7,0))=INT(((AL$4-$D126)/VLOOKUP($C126,Opérations[],7,0))),$C126&lt;&gt;""),"S",""))),"")</f>
        <v/>
      </c>
      <c r="AM126" s="68" t="str">
        <f ca="1">IFERROR(IF(AND(OR(WEEKDAY(AL$4,2)&gt;5,AL$4=Congés),OR(AL126="x",AL126="S")),AL126,IF(AM$4=$D126,"x",IF(AND(((AM$4-$D126)/VLOOKUP($C126,Opérations[],7,0))=INT(((AM$4-$D126)/VLOOKUP($C126,Opérations[],7,0))),$C126&lt;&gt;""),"S",""))),"")</f>
        <v/>
      </c>
      <c r="AN126" s="68" t="str">
        <f ca="1">IFERROR(IF(AND(OR(WEEKDAY(AM$4,2)&gt;5,AM$4=Congés),OR(AM126="x",AM126="S")),AM126,IF(AN$4=$D126,"x",IF(AND(((AN$4-$D126)/VLOOKUP($C126,Opérations[],7,0))=INT(((AN$4-$D126)/VLOOKUP($C126,Opérations[],7,0))),$C126&lt;&gt;""),"S",""))),"")</f>
        <v/>
      </c>
      <c r="AO126" s="68" t="str">
        <f ca="1">IFERROR(IF(AND(OR(WEEKDAY(AN$4,2)&gt;5,AN$4=Congés),OR(AN126="x",AN126="S")),AN126,IF(AO$4=$D126,"x",IF(AND(((AO$4-$D126)/VLOOKUP($C126,Opérations[],7,0))=INT(((AO$4-$D126)/VLOOKUP($C126,Opérations[],7,0))),$C126&lt;&gt;""),"S",""))),"")</f>
        <v/>
      </c>
      <c r="AP126" s="68" t="str">
        <f ca="1">IFERROR(IF(AND(OR(WEEKDAY(AO$4,2)&gt;5,AO$4=Congés),OR(AO126="x",AO126="S")),AO126,IF(AP$4=$D126,"x",IF(AND(((AP$4-$D126)/VLOOKUP($C126,Opérations[],7,0))=INT(((AP$4-$D126)/VLOOKUP($C126,Opérations[],7,0))),$C126&lt;&gt;""),"S",""))),"")</f>
        <v/>
      </c>
      <c r="AQ126" s="68" t="str">
        <f ca="1">IFERROR(IF(AND(OR(WEEKDAY(AP$4,2)&gt;5,AP$4=Congés),OR(AP126="x",AP126="S")),AP126,IF(AQ$4=$D126,"x",IF(AND(((AQ$4-$D126)/VLOOKUP($C126,Opérations[],7,0))=INT(((AQ$4-$D126)/VLOOKUP($C126,Opérations[],7,0))),$C126&lt;&gt;""),"S",""))),"")</f>
        <v/>
      </c>
      <c r="AR126" s="68" t="str">
        <f ca="1">IFERROR(IF(AND(OR(WEEKDAY(AQ$4,2)&gt;5,AQ$4=Congés),OR(AQ126="x",AQ126="S")),AQ126,IF(AR$4=$D126,"x",IF(AND(((AR$4-$D126)/VLOOKUP($C126,Opérations[],7,0))=INT(((AR$4-$D126)/VLOOKUP($C126,Opérations[],7,0))),$C126&lt;&gt;""),"S",""))),"")</f>
        <v/>
      </c>
      <c r="AS126" s="68" t="str">
        <f ca="1">IFERROR(IF(AND(OR(WEEKDAY(AR$4,2)&gt;5,AR$4=Congés),OR(AR126="x",AR126="S")),AR126,IF(AS$4=$D126,"x",IF(AND(((AS$4-$D126)/VLOOKUP($C126,Opérations[],7,0))=INT(((AS$4-$D126)/VLOOKUP($C126,Opérations[],7,0))),$C126&lt;&gt;""),"S",""))),"")</f>
        <v/>
      </c>
      <c r="AT126" s="68" t="str">
        <f ca="1">IFERROR(IF(AND(OR(WEEKDAY(AS$4,2)&gt;5,AS$4=Congés),OR(AS126="x",AS126="S")),AS126,IF(AT$4=$D126,"x",IF(AND(((AT$4-$D126)/VLOOKUP($C126,Opérations[],7,0))=INT(((AT$4-$D126)/VLOOKUP($C126,Opérations[],7,0))),$C126&lt;&gt;""),"S",""))),"")</f>
        <v/>
      </c>
      <c r="AU126" s="68" t="str">
        <f ca="1">IFERROR(IF(AND(OR(WEEKDAY(AT$4,2)&gt;5,AT$4=Congés),OR(AT126="x",AT126="S")),AT126,IF(AU$4=$D126,"x",IF(AND(((AU$4-$D126)/VLOOKUP($C126,Opérations[],7,0))=INT(((AU$4-$D126)/VLOOKUP($C126,Opérations[],7,0))),$C126&lt;&gt;""),"S",""))),"")</f>
        <v/>
      </c>
      <c r="AV126" s="68" t="str">
        <f ca="1">IFERROR(IF(AND(OR(WEEKDAY(AU$4,2)&gt;5,AU$4=Congés),OR(AU126="x",AU126="S")),AU126,IF(AV$4=$D126,"x",IF(AND(((AV$4-$D126)/VLOOKUP($C126,Opérations[],7,0))=INT(((AV$4-$D126)/VLOOKUP($C126,Opérations[],7,0))),$C126&lt;&gt;""),"S",""))),"")</f>
        <v/>
      </c>
      <c r="AW126" s="68" t="str">
        <f ca="1">IFERROR(IF(AND(OR(WEEKDAY(AV$4,2)&gt;5,AV$4=Congés),OR(AV126="x",AV126="S")),AV126,IF(AW$4=$D126,"x",IF(AND(((AW$4-$D126)/VLOOKUP($C126,Opérations[],7,0))=INT(((AW$4-$D126)/VLOOKUP($C126,Opérations[],7,0))),$C126&lt;&gt;""),"S",""))),"")</f>
        <v/>
      </c>
      <c r="AX126" s="68" t="str">
        <f ca="1">IFERROR(IF(AND(OR(WEEKDAY(AW$4,2)&gt;5,AW$4=Congés),OR(AW126="x",AW126="S")),AW126,IF(AX$4=$D126,"x",IF(AND(((AX$4-$D126)/VLOOKUP($C126,Opérations[],7,0))=INT(((AX$4-$D126)/VLOOKUP($C126,Opérations[],7,0))),$C126&lt;&gt;""),"S",""))),"")</f>
        <v/>
      </c>
      <c r="AY126" s="68" t="str">
        <f ca="1">IFERROR(IF(AND(OR(WEEKDAY(AX$4,2)&gt;5,AX$4=Congés),OR(AX126="x",AX126="S")),AX126,IF(AY$4=$D126,"x",IF(AND(((AY$4-$D126)/VLOOKUP($C126,Opérations[],7,0))=INT(((AY$4-$D126)/VLOOKUP($C126,Opérations[],7,0))),$C126&lt;&gt;""),"S",""))),"")</f>
        <v/>
      </c>
      <c r="AZ126" s="68" t="str">
        <f ca="1">IFERROR(IF(AND(OR(WEEKDAY(AY$4,2)&gt;5,AY$4=Congés),OR(AY126="x",AY126="S")),AY126,IF(AZ$4=$D126,"x",IF(AND(((AZ$4-$D126)/VLOOKUP($C126,Opérations[],7,0))=INT(((AZ$4-$D126)/VLOOKUP($C126,Opérations[],7,0))),$C126&lt;&gt;""),"S",""))),"")</f>
        <v/>
      </c>
      <c r="BA126" s="68" t="str">
        <f ca="1">IFERROR(IF(AND(OR(WEEKDAY(AZ$4,2)&gt;5,AZ$4=Congés),OR(AZ126="x",AZ126="S")),AZ126,IF(BA$4=$D126,"x",IF(AND(((BA$4-$D126)/VLOOKUP($C126,Opérations[],7,0))=INT(((BA$4-$D126)/VLOOKUP($C126,Opérations[],7,0))),$C126&lt;&gt;""),"S",""))),"")</f>
        <v/>
      </c>
      <c r="BB126" s="68" t="str">
        <f ca="1">IFERROR(IF(AND(OR(WEEKDAY(BA$4,2)&gt;5,BA$4=Congés),OR(BA126="x",BA126="S")),BA126,IF(BB$4=$D126,"x",IF(AND(((BB$4-$D126)/VLOOKUP($C126,Opérations[],7,0))=INT(((BB$4-$D126)/VLOOKUP($C126,Opérations[],7,0))),$C126&lt;&gt;""),"S",""))),"")</f>
        <v/>
      </c>
      <c r="BC126" s="68" t="str">
        <f ca="1">IFERROR(IF(AND(OR(WEEKDAY(BB$4,2)&gt;5,BB$4=Congés),OR(BB126="x",BB126="S")),BB126,IF(BC$4=$D126,"x",IF(AND(((BC$4-$D126)/VLOOKUP($C126,Opérations[],7,0))=INT(((BC$4-$D126)/VLOOKUP($C126,Opérations[],7,0))),$C126&lt;&gt;""),"S",""))),"")</f>
        <v/>
      </c>
      <c r="BD126" s="68" t="str">
        <f ca="1">IFERROR(IF(AND(OR(WEEKDAY(BC$4,2)&gt;5,BC$4=Congés),OR(BC126="x",BC126="S")),BC126,IF(BD$4=$D126,"x",IF(AND(((BD$4-$D126)/VLOOKUP($C126,Opérations[],7,0))=INT(((BD$4-$D126)/VLOOKUP($C126,Opérations[],7,0))),$C126&lt;&gt;""),"S",""))),"")</f>
        <v/>
      </c>
    </row>
    <row r="127" spans="3:56" x14ac:dyDescent="0.25">
      <c r="C127" s="58" t="s">
        <v>74</v>
      </c>
      <c r="D127" s="33">
        <f>IF(ISBLANK(C127),"",VLOOKUP(C127,Opérations[],2,0))</f>
        <v>0</v>
      </c>
      <c r="F127" s="33"/>
      <c r="G127" s="68" t="str">
        <f ca="1">IFERROR(IF(AND(OR(WEEKDAY(F$4,2)&gt;5,F$4=Congés),OR(F127="x",F127="S")),F127,IF(G$4=$D127,"x",IF(AND(((G$4-$D127)/VLOOKUP($C127,Opérations[],7,0))=INT(((G$4-$D127)/VLOOKUP($C127,Opérations[],7,0))),$C127&lt;&gt;""),"S",""))),"")</f>
        <v/>
      </c>
      <c r="H127" s="68" t="str">
        <f ca="1">IFERROR(IF(AND(OR(WEEKDAY(G$4,2)&gt;5,G$4=Congés),OR(G127="x",G127="S")),G127,IF(H$4=$D127,"x",IF(AND(((H$4-$D127)/VLOOKUP($C127,Opérations[],7,0))=INT(((H$4-$D127)/VLOOKUP($C127,Opérations[],7,0))),$C127&lt;&gt;""),"S",""))),"")</f>
        <v/>
      </c>
      <c r="I127" s="68" t="str">
        <f ca="1">IFERROR(IF(AND(OR(WEEKDAY(H$4,2)&gt;5,H$4=Congés),OR(H127="x",H127="S")),H127,IF(I$4=$D127,"x",IF(AND(((I$4-$D127)/VLOOKUP($C127,Opérations[],7,0))=INT(((I$4-$D127)/VLOOKUP($C127,Opérations[],7,0))),$C127&lt;&gt;""),"S",""))),"")</f>
        <v/>
      </c>
      <c r="J127" s="68" t="str">
        <f ca="1">IFERROR(IF(AND(OR(WEEKDAY(I$4,2)&gt;5,I$4=Congés),OR(I127="x",I127="S")),I127,IF(J$4=$D127,"x",IF(AND(((J$4-$D127)/VLOOKUP($C127,Opérations[],7,0))=INT(((J$4-$D127)/VLOOKUP($C127,Opérations[],7,0))),$C127&lt;&gt;""),"S",""))),"")</f>
        <v/>
      </c>
      <c r="K127" s="68" t="str">
        <f ca="1">IFERROR(IF(AND(OR(WEEKDAY(J$4,2)&gt;5,J$4=Congés),OR(J127="x",J127="S")),J127,IF(K$4=$D127,"x",IF(AND(((K$4-$D127)/VLOOKUP($C127,Opérations[],7,0))=INT(((K$4-$D127)/VLOOKUP($C127,Opérations[],7,0))),$C127&lt;&gt;""),"S",""))),"")</f>
        <v/>
      </c>
      <c r="L127" s="68" t="str">
        <f ca="1">IFERROR(IF(AND(OR(WEEKDAY(K$4,2)&gt;5,K$4=Congés),OR(K127="x",K127="S")),K127,IF(L$4=$D127,"x",IF(AND(((L$4-$D127)/VLOOKUP($C127,Opérations[],7,0))=INT(((L$4-$D127)/VLOOKUP($C127,Opérations[],7,0))),$C127&lt;&gt;""),"S",""))),"")</f>
        <v/>
      </c>
      <c r="M127" s="68" t="str">
        <f ca="1">IFERROR(IF(AND(OR(WEEKDAY(L$4,2)&gt;5,L$4=Congés),OR(L127="x",L127="S")),L127,IF(M$4=$D127,"x",IF(AND(((M$4-$D127)/VLOOKUP($C127,Opérations[],7,0))=INT(((M$4-$D127)/VLOOKUP($C127,Opérations[],7,0))),$C127&lt;&gt;""),"S",""))),"")</f>
        <v/>
      </c>
      <c r="N127" s="68" t="str">
        <f ca="1">IFERROR(IF(AND(OR(WEEKDAY(M$4,2)&gt;5,M$4=Congés),OR(M127="x",M127="S")),M127,IF(N$4=$D127,"x",IF(AND(((N$4-$D127)/VLOOKUP($C127,Opérations[],7,0))=INT(((N$4-$D127)/VLOOKUP($C127,Opérations[],7,0))),$C127&lt;&gt;""),"S",""))),"")</f>
        <v/>
      </c>
      <c r="O127" s="68" t="str">
        <f ca="1">IFERROR(IF(AND(OR(WEEKDAY(N$4,2)&gt;5,N$4=Congés),OR(N127="x",N127="S")),N127,IF(O$4=$D127,"x",IF(AND(((O$4-$D127)/VLOOKUP($C127,Opérations[],7,0))=INT(((O$4-$D127)/VLOOKUP($C127,Opérations[],7,0))),$C127&lt;&gt;""),"S",""))),"")</f>
        <v/>
      </c>
      <c r="P127" s="68" t="str">
        <f ca="1">IFERROR(IF(AND(OR(WEEKDAY(O$4,2)&gt;5,O$4=Congés),OR(O127="x",O127="S")),O127,IF(P$4=$D127,"x",IF(AND(((P$4-$D127)/VLOOKUP($C127,Opérations[],7,0))=INT(((P$4-$D127)/VLOOKUP($C127,Opérations[],7,0))),$C127&lt;&gt;""),"S",""))),"")</f>
        <v/>
      </c>
      <c r="Q127" s="68" t="str">
        <f ca="1">IFERROR(IF(AND(OR(WEEKDAY(P$4,2)&gt;5,P$4=Congés),OR(P127="x",P127="S")),P127,IF(Q$4=$D127,"x",IF(AND(((Q$4-$D127)/VLOOKUP($C127,Opérations[],7,0))=INT(((Q$4-$D127)/VLOOKUP($C127,Opérations[],7,0))),$C127&lt;&gt;""),"S",""))),"")</f>
        <v/>
      </c>
      <c r="R127" s="68" t="str">
        <f ca="1">IFERROR(IF(AND(OR(WEEKDAY(Q$4,2)&gt;5,Q$4=Congés),OR(Q127="x",Q127="S")),Q127,IF(R$4=$D127,"x",IF(AND(((R$4-$D127)/VLOOKUP($C127,Opérations[],7,0))=INT(((R$4-$D127)/VLOOKUP($C127,Opérations[],7,0))),$C127&lt;&gt;""),"S",""))),"")</f>
        <v/>
      </c>
      <c r="S127" s="68" t="str">
        <f ca="1">IFERROR(IF(AND(OR(WEEKDAY(R$4,2)&gt;5,R$4=Congés),OR(R127="x",R127="S")),R127,IF(S$4=$D127,"x",IF(AND(((S$4-$D127)/VLOOKUP($C127,Opérations[],7,0))=INT(((S$4-$D127)/VLOOKUP($C127,Opérations[],7,0))),$C127&lt;&gt;""),"S",""))),"")</f>
        <v/>
      </c>
      <c r="T127" s="68" t="str">
        <f ca="1">IFERROR(IF(AND(OR(WEEKDAY(S$4,2)&gt;5,S$4=Congés),OR(S127="x",S127="S")),S127,IF(T$4=$D127,"x",IF(AND(((T$4-$D127)/VLOOKUP($C127,Opérations[],7,0))=INT(((T$4-$D127)/VLOOKUP($C127,Opérations[],7,0))),$C127&lt;&gt;""),"S",""))),"")</f>
        <v/>
      </c>
      <c r="U127" s="68" t="str">
        <f ca="1">IFERROR(IF(AND(OR(WEEKDAY(T$4,2)&gt;5,T$4=Congés),OR(T127="x",T127="S")),T127,IF(U$4=$D127,"x",IF(AND(((U$4-$D127)/VLOOKUP($C127,Opérations[],7,0))=INT(((U$4-$D127)/VLOOKUP($C127,Opérations[],7,0))),$C127&lt;&gt;""),"S",""))),"")</f>
        <v/>
      </c>
      <c r="V127" s="68" t="str">
        <f ca="1">IFERROR(IF(AND(OR(WEEKDAY(U$4,2)&gt;5,U$4=Congés),OR(U127="x",U127="S")),U127,IF(V$4=$D127,"x",IF(AND(((V$4-$D127)/VLOOKUP($C127,Opérations[],7,0))=INT(((V$4-$D127)/VLOOKUP($C127,Opérations[],7,0))),$C127&lt;&gt;""),"S",""))),"")</f>
        <v/>
      </c>
      <c r="W127" s="68" t="str">
        <f ca="1">IFERROR(IF(AND(OR(WEEKDAY(V$4,2)&gt;5,V$4=Congés),OR(V127="x",V127="S")),V127,IF(W$4=$D127,"x",IF(AND(((W$4-$D127)/VLOOKUP($C127,Opérations[],7,0))=INT(((W$4-$D127)/VLOOKUP($C127,Opérations[],7,0))),$C127&lt;&gt;""),"S",""))),"")</f>
        <v/>
      </c>
      <c r="X127" s="68" t="str">
        <f ca="1">IFERROR(IF(AND(OR(WEEKDAY(W$4,2)&gt;5,W$4=Congés),OR(W127="x",W127="S")),W127,IF(X$4=$D127,"x",IF(AND(((X$4-$D127)/VLOOKUP($C127,Opérations[],7,0))=INT(((X$4-$D127)/VLOOKUP($C127,Opérations[],7,0))),$C127&lt;&gt;""),"S",""))),"")</f>
        <v/>
      </c>
      <c r="Y127" s="68" t="str">
        <f ca="1">IFERROR(IF(AND(OR(WEEKDAY(X$4,2)&gt;5,X$4=Congés),OR(X127="x",X127="S")),X127,IF(Y$4=$D127,"x",IF(AND(((Y$4-$D127)/VLOOKUP($C127,Opérations[],7,0))=INT(((Y$4-$D127)/VLOOKUP($C127,Opérations[],7,0))),$C127&lt;&gt;""),"S",""))),"")</f>
        <v/>
      </c>
      <c r="Z127" s="68" t="str">
        <f ca="1">IFERROR(IF(AND(OR(WEEKDAY(Y$4,2)&gt;5,Y$4=Congés),OR(Y127="x",Y127="S")),Y127,IF(Z$4=$D127,"x",IF(AND(((Z$4-$D127)/VLOOKUP($C127,Opérations[],7,0))=INT(((Z$4-$D127)/VLOOKUP($C127,Opérations[],7,0))),$C127&lt;&gt;""),"S",""))),"")</f>
        <v/>
      </c>
      <c r="AA127" s="68" t="str">
        <f ca="1">IFERROR(IF(AND(OR(WEEKDAY(Z$4,2)&gt;5,Z$4=Congés),OR(Z127="x",Z127="S")),Z127,IF(AA$4=$D127,"x",IF(AND(((AA$4-$D127)/VLOOKUP($C127,Opérations[],7,0))=INT(((AA$4-$D127)/VLOOKUP($C127,Opérations[],7,0))),$C127&lt;&gt;""),"S",""))),"")</f>
        <v/>
      </c>
      <c r="AB127" s="68" t="str">
        <f ca="1">IFERROR(IF(AND(OR(WEEKDAY(AA$4,2)&gt;5,AA$4=Congés),OR(AA127="x",AA127="S")),AA127,IF(AB$4=$D127,"x",IF(AND(((AB$4-$D127)/VLOOKUP($C127,Opérations[],7,0))=INT(((AB$4-$D127)/VLOOKUP($C127,Opérations[],7,0))),$C127&lt;&gt;""),"S",""))),"")</f>
        <v/>
      </c>
      <c r="AC127" s="68" t="str">
        <f ca="1">IFERROR(IF(AND(OR(WEEKDAY(AB$4,2)&gt;5,AB$4=Congés),OR(AB127="x",AB127="S")),AB127,IF(AC$4=$D127,"x",IF(AND(((AC$4-$D127)/VLOOKUP($C127,Opérations[],7,0))=INT(((AC$4-$D127)/VLOOKUP($C127,Opérations[],7,0))),$C127&lt;&gt;""),"S",""))),"")</f>
        <v/>
      </c>
      <c r="AD127" s="68" t="str">
        <f ca="1">IFERROR(IF(AND(OR(WEEKDAY(AC$4,2)&gt;5,AC$4=Congés),OR(AC127="x",AC127="S")),AC127,IF(AD$4=$D127,"x",IF(AND(((AD$4-$D127)/VLOOKUP($C127,Opérations[],7,0))=INT(((AD$4-$D127)/VLOOKUP($C127,Opérations[],7,0))),$C127&lt;&gt;""),"S",""))),"")</f>
        <v/>
      </c>
      <c r="AE127" s="68" t="str">
        <f ca="1">IFERROR(IF(AND(OR(WEEKDAY(AD$4,2)&gt;5,AD$4=Congés),OR(AD127="x",AD127="S")),AD127,IF(AE$4=$D127,"x",IF(AND(((AE$4-$D127)/VLOOKUP($C127,Opérations[],7,0))=INT(((AE$4-$D127)/VLOOKUP($C127,Opérations[],7,0))),$C127&lt;&gt;""),"S",""))),"")</f>
        <v/>
      </c>
      <c r="AF127" s="68" t="str">
        <f ca="1">IFERROR(IF(AND(OR(WEEKDAY(AE$4,2)&gt;5,AE$4=Congés),OR(AE127="x",AE127="S")),AE127,IF(AF$4=$D127,"x",IF(AND(((AF$4-$D127)/VLOOKUP($C127,Opérations[],7,0))=INT(((AF$4-$D127)/VLOOKUP($C127,Opérations[],7,0))),$C127&lt;&gt;""),"S",""))),"")</f>
        <v/>
      </c>
      <c r="AG127" s="68" t="str">
        <f ca="1">IFERROR(IF(AND(OR(WEEKDAY(AF$4,2)&gt;5,AF$4=Congés),OR(AF127="x",AF127="S")),AF127,IF(AG$4=$D127,"x",IF(AND(((AG$4-$D127)/VLOOKUP($C127,Opérations[],7,0))=INT(((AG$4-$D127)/VLOOKUP($C127,Opérations[],7,0))),$C127&lt;&gt;""),"S",""))),"")</f>
        <v/>
      </c>
      <c r="AH127" s="68" t="str">
        <f ca="1">IFERROR(IF(AND(OR(WEEKDAY(AG$4,2)&gt;5,AG$4=Congés),OR(AG127="x",AG127="S")),AG127,IF(AH$4=$D127,"x",IF(AND(((AH$4-$D127)/VLOOKUP($C127,Opérations[],7,0))=INT(((AH$4-$D127)/VLOOKUP($C127,Opérations[],7,0))),$C127&lt;&gt;""),"S",""))),"")</f>
        <v/>
      </c>
      <c r="AI127" s="68" t="str">
        <f ca="1">IFERROR(IF(AND(OR(WEEKDAY(AH$4,2)&gt;5,AH$4=Congés),OR(AH127="x",AH127="S")),AH127,IF(AI$4=$D127,"x",IF(AND(((AI$4-$D127)/VLOOKUP($C127,Opérations[],7,0))=INT(((AI$4-$D127)/VLOOKUP($C127,Opérations[],7,0))),$C127&lt;&gt;""),"S",""))),"")</f>
        <v/>
      </c>
      <c r="AJ127" s="68" t="str">
        <f ca="1">IFERROR(IF(AND(OR(WEEKDAY(AI$4,2)&gt;5,AI$4=Congés),OR(AI127="x",AI127="S")),AI127,IF(AJ$4=$D127,"x",IF(AND(((AJ$4-$D127)/VLOOKUP($C127,Opérations[],7,0))=INT(((AJ$4-$D127)/VLOOKUP($C127,Opérations[],7,0))),$C127&lt;&gt;""),"S",""))),"")</f>
        <v/>
      </c>
      <c r="AK127" s="68" t="str">
        <f ca="1">IFERROR(IF(AND(OR(WEEKDAY(AJ$4,2)&gt;5,AJ$4=Congés),OR(AJ127="x",AJ127="S")),AJ127,IF(AK$4=$D127,"x",IF(AND(((AK$4-$D127)/VLOOKUP($C127,Opérations[],7,0))=INT(((AK$4-$D127)/VLOOKUP($C127,Opérations[],7,0))),$C127&lt;&gt;""),"S",""))),"")</f>
        <v/>
      </c>
      <c r="AL127" s="68" t="str">
        <f ca="1">IFERROR(IF(AND(OR(WEEKDAY(AK$4,2)&gt;5,AK$4=Congés),OR(AK127="x",AK127="S")),AK127,IF(AL$4=$D127,"x",IF(AND(((AL$4-$D127)/VLOOKUP($C127,Opérations[],7,0))=INT(((AL$4-$D127)/VLOOKUP($C127,Opérations[],7,0))),$C127&lt;&gt;""),"S",""))),"")</f>
        <v/>
      </c>
      <c r="AM127" s="68" t="str">
        <f ca="1">IFERROR(IF(AND(OR(WEEKDAY(AL$4,2)&gt;5,AL$4=Congés),OR(AL127="x",AL127="S")),AL127,IF(AM$4=$D127,"x",IF(AND(((AM$4-$D127)/VLOOKUP($C127,Opérations[],7,0))=INT(((AM$4-$D127)/VLOOKUP($C127,Opérations[],7,0))),$C127&lt;&gt;""),"S",""))),"")</f>
        <v/>
      </c>
      <c r="AN127" s="68" t="str">
        <f ca="1">IFERROR(IF(AND(OR(WEEKDAY(AM$4,2)&gt;5,AM$4=Congés),OR(AM127="x",AM127="S")),AM127,IF(AN$4=$D127,"x",IF(AND(((AN$4-$D127)/VLOOKUP($C127,Opérations[],7,0))=INT(((AN$4-$D127)/VLOOKUP($C127,Opérations[],7,0))),$C127&lt;&gt;""),"S",""))),"")</f>
        <v/>
      </c>
      <c r="AO127" s="68" t="str">
        <f ca="1">IFERROR(IF(AND(OR(WEEKDAY(AN$4,2)&gt;5,AN$4=Congés),OR(AN127="x",AN127="S")),AN127,IF(AO$4=$D127,"x",IF(AND(((AO$4-$D127)/VLOOKUP($C127,Opérations[],7,0))=INT(((AO$4-$D127)/VLOOKUP($C127,Opérations[],7,0))),$C127&lt;&gt;""),"S",""))),"")</f>
        <v/>
      </c>
      <c r="AP127" s="68" t="str">
        <f ca="1">IFERROR(IF(AND(OR(WEEKDAY(AO$4,2)&gt;5,AO$4=Congés),OR(AO127="x",AO127="S")),AO127,IF(AP$4=$D127,"x",IF(AND(((AP$4-$D127)/VLOOKUP($C127,Opérations[],7,0))=INT(((AP$4-$D127)/VLOOKUP($C127,Opérations[],7,0))),$C127&lt;&gt;""),"S",""))),"")</f>
        <v/>
      </c>
      <c r="AQ127" s="68" t="str">
        <f ca="1">IFERROR(IF(AND(OR(WEEKDAY(AP$4,2)&gt;5,AP$4=Congés),OR(AP127="x",AP127="S")),AP127,IF(AQ$4=$D127,"x",IF(AND(((AQ$4-$D127)/VLOOKUP($C127,Opérations[],7,0))=INT(((AQ$4-$D127)/VLOOKUP($C127,Opérations[],7,0))),$C127&lt;&gt;""),"S",""))),"")</f>
        <v/>
      </c>
      <c r="AR127" s="68" t="str">
        <f ca="1">IFERROR(IF(AND(OR(WEEKDAY(AQ$4,2)&gt;5,AQ$4=Congés),OR(AQ127="x",AQ127="S")),AQ127,IF(AR$4=$D127,"x",IF(AND(((AR$4-$D127)/VLOOKUP($C127,Opérations[],7,0))=INT(((AR$4-$D127)/VLOOKUP($C127,Opérations[],7,0))),$C127&lt;&gt;""),"S",""))),"")</f>
        <v/>
      </c>
      <c r="AS127" s="68" t="str">
        <f ca="1">IFERROR(IF(AND(OR(WEEKDAY(AR$4,2)&gt;5,AR$4=Congés),OR(AR127="x",AR127="S")),AR127,IF(AS$4=$D127,"x",IF(AND(((AS$4-$D127)/VLOOKUP($C127,Opérations[],7,0))=INT(((AS$4-$D127)/VLOOKUP($C127,Opérations[],7,0))),$C127&lt;&gt;""),"S",""))),"")</f>
        <v/>
      </c>
      <c r="AT127" s="68" t="str">
        <f ca="1">IFERROR(IF(AND(OR(WEEKDAY(AS$4,2)&gt;5,AS$4=Congés),OR(AS127="x",AS127="S")),AS127,IF(AT$4=$D127,"x",IF(AND(((AT$4-$D127)/VLOOKUP($C127,Opérations[],7,0))=INT(((AT$4-$D127)/VLOOKUP($C127,Opérations[],7,0))),$C127&lt;&gt;""),"S",""))),"")</f>
        <v/>
      </c>
      <c r="AU127" s="68" t="str">
        <f ca="1">IFERROR(IF(AND(OR(WEEKDAY(AT$4,2)&gt;5,AT$4=Congés),OR(AT127="x",AT127="S")),AT127,IF(AU$4=$D127,"x",IF(AND(((AU$4-$D127)/VLOOKUP($C127,Opérations[],7,0))=INT(((AU$4-$D127)/VLOOKUP($C127,Opérations[],7,0))),$C127&lt;&gt;""),"S",""))),"")</f>
        <v/>
      </c>
      <c r="AV127" s="68" t="str">
        <f ca="1">IFERROR(IF(AND(OR(WEEKDAY(AU$4,2)&gt;5,AU$4=Congés),OR(AU127="x",AU127="S")),AU127,IF(AV$4=$D127,"x",IF(AND(((AV$4-$D127)/VLOOKUP($C127,Opérations[],7,0))=INT(((AV$4-$D127)/VLOOKUP($C127,Opérations[],7,0))),$C127&lt;&gt;""),"S",""))),"")</f>
        <v/>
      </c>
      <c r="AW127" s="68" t="str">
        <f ca="1">IFERROR(IF(AND(OR(WEEKDAY(AV$4,2)&gt;5,AV$4=Congés),OR(AV127="x",AV127="S")),AV127,IF(AW$4=$D127,"x",IF(AND(((AW$4-$D127)/VLOOKUP($C127,Opérations[],7,0))=INT(((AW$4-$D127)/VLOOKUP($C127,Opérations[],7,0))),$C127&lt;&gt;""),"S",""))),"")</f>
        <v/>
      </c>
      <c r="AX127" s="68" t="str">
        <f ca="1">IFERROR(IF(AND(OR(WEEKDAY(AW$4,2)&gt;5,AW$4=Congés),OR(AW127="x",AW127="S")),AW127,IF(AX$4=$D127,"x",IF(AND(((AX$4-$D127)/VLOOKUP($C127,Opérations[],7,0))=INT(((AX$4-$D127)/VLOOKUP($C127,Opérations[],7,0))),$C127&lt;&gt;""),"S",""))),"")</f>
        <v/>
      </c>
      <c r="AY127" s="68" t="str">
        <f ca="1">IFERROR(IF(AND(OR(WEEKDAY(AX$4,2)&gt;5,AX$4=Congés),OR(AX127="x",AX127="S")),AX127,IF(AY$4=$D127,"x",IF(AND(((AY$4-$D127)/VLOOKUP($C127,Opérations[],7,0))=INT(((AY$4-$D127)/VLOOKUP($C127,Opérations[],7,0))),$C127&lt;&gt;""),"S",""))),"")</f>
        <v/>
      </c>
      <c r="AZ127" s="68" t="str">
        <f ca="1">IFERROR(IF(AND(OR(WEEKDAY(AY$4,2)&gt;5,AY$4=Congés),OR(AY127="x",AY127="S")),AY127,IF(AZ$4=$D127,"x",IF(AND(((AZ$4-$D127)/VLOOKUP($C127,Opérations[],7,0))=INT(((AZ$4-$D127)/VLOOKUP($C127,Opérations[],7,0))),$C127&lt;&gt;""),"S",""))),"")</f>
        <v/>
      </c>
      <c r="BA127" s="68" t="str">
        <f ca="1">IFERROR(IF(AND(OR(WEEKDAY(AZ$4,2)&gt;5,AZ$4=Congés),OR(AZ127="x",AZ127="S")),AZ127,IF(BA$4=$D127,"x",IF(AND(((BA$4-$D127)/VLOOKUP($C127,Opérations[],7,0))=INT(((BA$4-$D127)/VLOOKUP($C127,Opérations[],7,0))),$C127&lt;&gt;""),"S",""))),"")</f>
        <v/>
      </c>
      <c r="BB127" s="68" t="str">
        <f ca="1">IFERROR(IF(AND(OR(WEEKDAY(BA$4,2)&gt;5,BA$4=Congés),OR(BA127="x",BA127="S")),BA127,IF(BB$4=$D127,"x",IF(AND(((BB$4-$D127)/VLOOKUP($C127,Opérations[],7,0))=INT(((BB$4-$D127)/VLOOKUP($C127,Opérations[],7,0))),$C127&lt;&gt;""),"S",""))),"")</f>
        <v/>
      </c>
      <c r="BC127" s="68" t="str">
        <f ca="1">IFERROR(IF(AND(OR(WEEKDAY(BB$4,2)&gt;5,BB$4=Congés),OR(BB127="x",BB127="S")),BB127,IF(BC$4=$D127,"x",IF(AND(((BC$4-$D127)/VLOOKUP($C127,Opérations[],7,0))=INT(((BC$4-$D127)/VLOOKUP($C127,Opérations[],7,0))),$C127&lt;&gt;""),"S",""))),"")</f>
        <v/>
      </c>
      <c r="BD127" s="68" t="str">
        <f ca="1">IFERROR(IF(AND(OR(WEEKDAY(BC$4,2)&gt;5,BC$4=Congés),OR(BC127="x",BC127="S")),BC127,IF(BD$4=$D127,"x",IF(AND(((BD$4-$D127)/VLOOKUP($C127,Opérations[],7,0))=INT(((BD$4-$D127)/VLOOKUP($C127,Opérations[],7,0))),$C127&lt;&gt;""),"S",""))),"")</f>
        <v/>
      </c>
    </row>
    <row r="128" spans="3:56" x14ac:dyDescent="0.25">
      <c r="C128" s="56" t="s">
        <v>42</v>
      </c>
      <c r="D128" s="33">
        <f>IF(ISBLANK(C128),"",VLOOKUP(C128,Opérations[],2,0))</f>
        <v>42676</v>
      </c>
      <c r="F128" s="33"/>
      <c r="G128" s="68" t="str">
        <f ca="1">IFERROR(IF(AND(OR(WEEKDAY(F$4,2)&gt;5,F$4=Congés),OR(F128="x",F128="S")),F128,IF(G$4=$D128,"x",IF(AND(((G$4-$D128)/VLOOKUP($C128,Opérations[],7,0))=INT(((G$4-$D128)/VLOOKUP($C128,Opérations[],7,0))),$C128&lt;&gt;""),"S",""))),"")</f>
        <v/>
      </c>
      <c r="H128" s="68" t="str">
        <f ca="1">IFERROR(IF(AND(OR(WEEKDAY(G$4,2)&gt;5,G$4=Congés),OR(G128="x",G128="S")),G128,IF(H$4=$D128,"x",IF(AND(((H$4-$D128)/VLOOKUP($C128,Opérations[],7,0))=INT(((H$4-$D128)/VLOOKUP($C128,Opérations[],7,0))),$C128&lt;&gt;""),"S",""))),"")</f>
        <v/>
      </c>
      <c r="I128" s="68" t="str">
        <f ca="1">IFERROR(IF(AND(OR(WEEKDAY(H$4,2)&gt;5,H$4=Congés),OR(H128="x",H128="S")),H128,IF(I$4=$D128,"x",IF(AND(((I$4-$D128)/VLOOKUP($C128,Opérations[],7,0))=INT(((I$4-$D128)/VLOOKUP($C128,Opérations[],7,0))),$C128&lt;&gt;""),"S",""))),"")</f>
        <v/>
      </c>
      <c r="J128" s="68" t="str">
        <f ca="1">IFERROR(IF(AND(OR(WEEKDAY(I$4,2)&gt;5,I$4=Congés),OR(I128="x",I128="S")),I128,IF(J$4=$D128,"x",IF(AND(((J$4-$D128)/VLOOKUP($C128,Opérations[],7,0))=INT(((J$4-$D128)/VLOOKUP($C128,Opérations[],7,0))),$C128&lt;&gt;""),"S",""))),"")</f>
        <v/>
      </c>
      <c r="K128" s="68" t="str">
        <f ca="1">IFERROR(IF(AND(OR(WEEKDAY(J$4,2)&gt;5,J$4=Congés),OR(J128="x",J128="S")),J128,IF(K$4=$D128,"x",IF(AND(((K$4-$D128)/VLOOKUP($C128,Opérations[],7,0))=INT(((K$4-$D128)/VLOOKUP($C128,Opérations[],7,0))),$C128&lt;&gt;""),"S",""))),"")</f>
        <v/>
      </c>
      <c r="L128" s="68" t="str">
        <f ca="1">IFERROR(IF(AND(OR(WEEKDAY(K$4,2)&gt;5,K$4=Congés),OR(K128="x",K128="S")),K128,IF(L$4=$D128,"x",IF(AND(((L$4-$D128)/VLOOKUP($C128,Opérations[],7,0))=INT(((L$4-$D128)/VLOOKUP($C128,Opérations[],7,0))),$C128&lt;&gt;""),"S",""))),"")</f>
        <v/>
      </c>
      <c r="M128" s="68" t="str">
        <f ca="1">IFERROR(IF(AND(OR(WEEKDAY(L$4,2)&gt;5,L$4=Congés),OR(L128="x",L128="S")),L128,IF(M$4=$D128,"x",IF(AND(((M$4-$D128)/VLOOKUP($C128,Opérations[],7,0))=INT(((M$4-$D128)/VLOOKUP($C128,Opérations[],7,0))),$C128&lt;&gt;""),"S",""))),"")</f>
        <v/>
      </c>
      <c r="N128" s="68" t="str">
        <f ca="1">IFERROR(IF(AND(OR(WEEKDAY(M$4,2)&gt;5,M$4=Congés),OR(M128="x",M128="S")),M128,IF(N$4=$D128,"x",IF(AND(((N$4-$D128)/VLOOKUP($C128,Opérations[],7,0))=INT(((N$4-$D128)/VLOOKUP($C128,Opérations[],7,0))),$C128&lt;&gt;""),"S",""))),"")</f>
        <v/>
      </c>
      <c r="O128" s="68" t="str">
        <f ca="1">IFERROR(IF(AND(OR(WEEKDAY(N$4,2)&gt;5,N$4=Congés),OR(N128="x",N128="S")),N128,IF(O$4=$D128,"x",IF(AND(((O$4-$D128)/VLOOKUP($C128,Opérations[],7,0))=INT(((O$4-$D128)/VLOOKUP($C128,Opérations[],7,0))),$C128&lt;&gt;""),"S",""))),"")</f>
        <v/>
      </c>
      <c r="P128" s="68" t="str">
        <f ca="1">IFERROR(IF(AND(OR(WEEKDAY(O$4,2)&gt;5,O$4=Congés),OR(O128="x",O128="S")),O128,IF(P$4=$D128,"x",IF(AND(((P$4-$D128)/VLOOKUP($C128,Opérations[],7,0))=INT(((P$4-$D128)/VLOOKUP($C128,Opérations[],7,0))),$C128&lt;&gt;""),"S",""))),"")</f>
        <v/>
      </c>
      <c r="Q128" s="68" t="str">
        <f ca="1">IFERROR(IF(AND(OR(WEEKDAY(P$4,2)&gt;5,P$4=Congés),OR(P128="x",P128="S")),P128,IF(Q$4=$D128,"x",IF(AND(((Q$4-$D128)/VLOOKUP($C128,Opérations[],7,0))=INT(((Q$4-$D128)/VLOOKUP($C128,Opérations[],7,0))),$C128&lt;&gt;""),"S",""))),"")</f>
        <v/>
      </c>
      <c r="R128" s="68" t="str">
        <f ca="1">IFERROR(IF(AND(OR(WEEKDAY(Q$4,2)&gt;5,Q$4=Congés),OR(Q128="x",Q128="S")),Q128,IF(R$4=$D128,"x",IF(AND(((R$4-$D128)/VLOOKUP($C128,Opérations[],7,0))=INT(((R$4-$D128)/VLOOKUP($C128,Opérations[],7,0))),$C128&lt;&gt;""),"S",""))),"")</f>
        <v/>
      </c>
      <c r="S128" s="68" t="str">
        <f ca="1">IFERROR(IF(AND(OR(WEEKDAY(R$4,2)&gt;5,R$4=Congés),OR(R128="x",R128="S")),R128,IF(S$4=$D128,"x",IF(AND(((S$4-$D128)/VLOOKUP($C128,Opérations[],7,0))=INT(((S$4-$D128)/VLOOKUP($C128,Opérations[],7,0))),$C128&lt;&gt;""),"S",""))),"")</f>
        <v/>
      </c>
      <c r="T128" s="68" t="str">
        <f ca="1">IFERROR(IF(AND(OR(WEEKDAY(S$4,2)&gt;5,S$4=Congés),OR(S128="x",S128="S")),S128,IF(T$4=$D128,"x",IF(AND(((T$4-$D128)/VLOOKUP($C128,Opérations[],7,0))=INT(((T$4-$D128)/VLOOKUP($C128,Opérations[],7,0))),$C128&lt;&gt;""),"S",""))),"")</f>
        <v/>
      </c>
      <c r="U128" s="68" t="str">
        <f ca="1">IFERROR(IF(AND(OR(WEEKDAY(T$4,2)&gt;5,T$4=Congés),OR(T128="x",T128="S")),T128,IF(U$4=$D128,"x",IF(AND(((U$4-$D128)/VLOOKUP($C128,Opérations[],7,0))=INT(((U$4-$D128)/VLOOKUP($C128,Opérations[],7,0))),$C128&lt;&gt;""),"S",""))),"")</f>
        <v/>
      </c>
      <c r="V128" s="68" t="str">
        <f ca="1">IFERROR(IF(AND(OR(WEEKDAY(U$4,2)&gt;5,U$4=Congés),OR(U128="x",U128="S")),U128,IF(V$4=$D128,"x",IF(AND(((V$4-$D128)/VLOOKUP($C128,Opérations[],7,0))=INT(((V$4-$D128)/VLOOKUP($C128,Opérations[],7,0))),$C128&lt;&gt;""),"S",""))),"")</f>
        <v/>
      </c>
      <c r="W128" s="68" t="str">
        <f ca="1">IFERROR(IF(AND(OR(WEEKDAY(V$4,2)&gt;5,V$4=Congés),OR(V128="x",V128="S")),V128,IF(W$4=$D128,"x",IF(AND(((W$4-$D128)/VLOOKUP($C128,Opérations[],7,0))=INT(((W$4-$D128)/VLOOKUP($C128,Opérations[],7,0))),$C128&lt;&gt;""),"S",""))),"")</f>
        <v/>
      </c>
      <c r="X128" s="68" t="str">
        <f ca="1">IFERROR(IF(AND(OR(WEEKDAY(W$4,2)&gt;5,W$4=Congés),OR(W128="x",W128="S")),W128,IF(X$4=$D128,"x",IF(AND(((X$4-$D128)/VLOOKUP($C128,Opérations[],7,0))=INT(((X$4-$D128)/VLOOKUP($C128,Opérations[],7,0))),$C128&lt;&gt;""),"S",""))),"")</f>
        <v/>
      </c>
      <c r="Y128" s="68" t="str">
        <f ca="1">IFERROR(IF(AND(OR(WEEKDAY(X$4,2)&gt;5,X$4=Congés),OR(X128="x",X128="S")),X128,IF(Y$4=$D128,"x",IF(AND(((Y$4-$D128)/VLOOKUP($C128,Opérations[],7,0))=INT(((Y$4-$D128)/VLOOKUP($C128,Opérations[],7,0))),$C128&lt;&gt;""),"S",""))),"")</f>
        <v/>
      </c>
      <c r="Z128" s="68" t="str">
        <f ca="1">IFERROR(IF(AND(OR(WEEKDAY(Y$4,2)&gt;5,Y$4=Congés),OR(Y128="x",Y128="S")),Y128,IF(Z$4=$D128,"x",IF(AND(((Z$4-$D128)/VLOOKUP($C128,Opérations[],7,0))=INT(((Z$4-$D128)/VLOOKUP($C128,Opérations[],7,0))),$C128&lt;&gt;""),"S",""))),"")</f>
        <v/>
      </c>
      <c r="AA128" s="68" t="str">
        <f ca="1">IFERROR(IF(AND(OR(WEEKDAY(Z$4,2)&gt;5,Z$4=Congés),OR(Z128="x",Z128="S")),Z128,IF(AA$4=$D128,"x",IF(AND(((AA$4-$D128)/VLOOKUP($C128,Opérations[],7,0))=INT(((AA$4-$D128)/VLOOKUP($C128,Opérations[],7,0))),$C128&lt;&gt;""),"S",""))),"")</f>
        <v/>
      </c>
      <c r="AB128" s="68" t="str">
        <f ca="1">IFERROR(IF(AND(OR(WEEKDAY(AA$4,2)&gt;5,AA$4=Congés),OR(AA128="x",AA128="S")),AA128,IF(AB$4=$D128,"x",IF(AND(((AB$4-$D128)/VLOOKUP($C128,Opérations[],7,0))=INT(((AB$4-$D128)/VLOOKUP($C128,Opérations[],7,0))),$C128&lt;&gt;""),"S",""))),"")</f>
        <v/>
      </c>
      <c r="AC128" s="68" t="str">
        <f ca="1">IFERROR(IF(AND(OR(WEEKDAY(AB$4,2)&gt;5,AB$4=Congés),OR(AB128="x",AB128="S")),AB128,IF(AC$4=$D128,"x",IF(AND(((AC$4-$D128)/VLOOKUP($C128,Opérations[],7,0))=INT(((AC$4-$D128)/VLOOKUP($C128,Opérations[],7,0))),$C128&lt;&gt;""),"S",""))),"")</f>
        <v/>
      </c>
      <c r="AD128" s="68" t="str">
        <f ca="1">IFERROR(IF(AND(OR(WEEKDAY(AC$4,2)&gt;5,AC$4=Congés),OR(AC128="x",AC128="S")),AC128,IF(AD$4=$D128,"x",IF(AND(((AD$4-$D128)/VLOOKUP($C128,Opérations[],7,0))=INT(((AD$4-$D128)/VLOOKUP($C128,Opérations[],7,0))),$C128&lt;&gt;""),"S",""))),"")</f>
        <v/>
      </c>
      <c r="AE128" s="68" t="str">
        <f ca="1">IFERROR(IF(AND(OR(WEEKDAY(AD$4,2)&gt;5,AD$4=Congés),OR(AD128="x",AD128="S")),AD128,IF(AE$4=$D128,"x",IF(AND(((AE$4-$D128)/VLOOKUP($C128,Opérations[],7,0))=INT(((AE$4-$D128)/VLOOKUP($C128,Opérations[],7,0))),$C128&lt;&gt;""),"S",""))),"")</f>
        <v/>
      </c>
      <c r="AF128" s="68" t="str">
        <f ca="1">IFERROR(IF(AND(OR(WEEKDAY(AE$4,2)&gt;5,AE$4=Congés),OR(AE128="x",AE128="S")),AE128,IF(AF$4=$D128,"x",IF(AND(((AF$4-$D128)/VLOOKUP($C128,Opérations[],7,0))=INT(((AF$4-$D128)/VLOOKUP($C128,Opérations[],7,0))),$C128&lt;&gt;""),"S",""))),"")</f>
        <v/>
      </c>
      <c r="AG128" s="68" t="str">
        <f ca="1">IFERROR(IF(AND(OR(WEEKDAY(AF$4,2)&gt;5,AF$4=Congés),OR(AF128="x",AF128="S")),AF128,IF(AG$4=$D128,"x",IF(AND(((AG$4-$D128)/VLOOKUP($C128,Opérations[],7,0))=INT(((AG$4-$D128)/VLOOKUP($C128,Opérations[],7,0))),$C128&lt;&gt;""),"S",""))),"")</f>
        <v/>
      </c>
      <c r="AH128" s="68" t="str">
        <f ca="1">IFERROR(IF(AND(OR(WEEKDAY(AG$4,2)&gt;5,AG$4=Congés),OR(AG128="x",AG128="S")),AG128,IF(AH$4=$D128,"x",IF(AND(((AH$4-$D128)/VLOOKUP($C128,Opérations[],7,0))=INT(((AH$4-$D128)/VLOOKUP($C128,Opérations[],7,0))),$C128&lt;&gt;""),"S",""))),"")</f>
        <v/>
      </c>
      <c r="AI128" s="68" t="str">
        <f ca="1">IFERROR(IF(AND(OR(WEEKDAY(AH$4,2)&gt;5,AH$4=Congés),OR(AH128="x",AH128="S")),AH128,IF(AI$4=$D128,"x",IF(AND(((AI$4-$D128)/VLOOKUP($C128,Opérations[],7,0))=INT(((AI$4-$D128)/VLOOKUP($C128,Opérations[],7,0))),$C128&lt;&gt;""),"S",""))),"")</f>
        <v/>
      </c>
      <c r="AJ128" s="68" t="str">
        <f ca="1">IFERROR(IF(AND(OR(WEEKDAY(AI$4,2)&gt;5,AI$4=Congés),OR(AI128="x",AI128="S")),AI128,IF(AJ$4=$D128,"x",IF(AND(((AJ$4-$D128)/VLOOKUP($C128,Opérations[],7,0))=INT(((AJ$4-$D128)/VLOOKUP($C128,Opérations[],7,0))),$C128&lt;&gt;""),"S",""))),"")</f>
        <v/>
      </c>
      <c r="AK128" s="68" t="str">
        <f ca="1">IFERROR(IF(AND(OR(WEEKDAY(AJ$4,2)&gt;5,AJ$4=Congés),OR(AJ128="x",AJ128="S")),AJ128,IF(AK$4=$D128,"x",IF(AND(((AK$4-$D128)/VLOOKUP($C128,Opérations[],7,0))=INT(((AK$4-$D128)/VLOOKUP($C128,Opérations[],7,0))),$C128&lt;&gt;""),"S",""))),"")</f>
        <v/>
      </c>
      <c r="AL128" s="68" t="str">
        <f ca="1">IFERROR(IF(AND(OR(WEEKDAY(AK$4,2)&gt;5,AK$4=Congés),OR(AK128="x",AK128="S")),AK128,IF(AL$4=$D128,"x",IF(AND(((AL$4-$D128)/VLOOKUP($C128,Opérations[],7,0))=INT(((AL$4-$D128)/VLOOKUP($C128,Opérations[],7,0))),$C128&lt;&gt;""),"S",""))),"")</f>
        <v/>
      </c>
      <c r="AM128" s="68" t="str">
        <f ca="1">IFERROR(IF(AND(OR(WEEKDAY(AL$4,2)&gt;5,AL$4=Congés),OR(AL128="x",AL128="S")),AL128,IF(AM$4=$D128,"x",IF(AND(((AM$4-$D128)/VLOOKUP($C128,Opérations[],7,0))=INT(((AM$4-$D128)/VLOOKUP($C128,Opérations[],7,0))),$C128&lt;&gt;""),"S",""))),"")</f>
        <v/>
      </c>
      <c r="AN128" s="68" t="str">
        <f ca="1">IFERROR(IF(AND(OR(WEEKDAY(AM$4,2)&gt;5,AM$4=Congés),OR(AM128="x",AM128="S")),AM128,IF(AN$4=$D128,"x",IF(AND(((AN$4-$D128)/VLOOKUP($C128,Opérations[],7,0))=INT(((AN$4-$D128)/VLOOKUP($C128,Opérations[],7,0))),$C128&lt;&gt;""),"S",""))),"")</f>
        <v/>
      </c>
      <c r="AO128" s="68" t="str">
        <f ca="1">IFERROR(IF(AND(OR(WEEKDAY(AN$4,2)&gt;5,AN$4=Congés),OR(AN128="x",AN128="S")),AN128,IF(AO$4=$D128,"x",IF(AND(((AO$4-$D128)/VLOOKUP($C128,Opérations[],7,0))=INT(((AO$4-$D128)/VLOOKUP($C128,Opérations[],7,0))),$C128&lt;&gt;""),"S",""))),"")</f>
        <v/>
      </c>
      <c r="AP128" s="68" t="str">
        <f ca="1">IFERROR(IF(AND(OR(WEEKDAY(AO$4,2)&gt;5,AO$4=Congés),OR(AO128="x",AO128="S")),AO128,IF(AP$4=$D128,"x",IF(AND(((AP$4-$D128)/VLOOKUP($C128,Opérations[],7,0))=INT(((AP$4-$D128)/VLOOKUP($C128,Opérations[],7,0))),$C128&lt;&gt;""),"S",""))),"")</f>
        <v/>
      </c>
      <c r="AQ128" s="68" t="str">
        <f ca="1">IFERROR(IF(AND(OR(WEEKDAY(AP$4,2)&gt;5,AP$4=Congés),OR(AP128="x",AP128="S")),AP128,IF(AQ$4=$D128,"x",IF(AND(((AQ$4-$D128)/VLOOKUP($C128,Opérations[],7,0))=INT(((AQ$4-$D128)/VLOOKUP($C128,Opérations[],7,0))),$C128&lt;&gt;""),"S",""))),"")</f>
        <v/>
      </c>
      <c r="AR128" s="68" t="str">
        <f ca="1">IFERROR(IF(AND(OR(WEEKDAY(AQ$4,2)&gt;5,AQ$4=Congés),OR(AQ128="x",AQ128="S")),AQ128,IF(AR$4=$D128,"x",IF(AND(((AR$4-$D128)/VLOOKUP($C128,Opérations[],7,0))=INT(((AR$4-$D128)/VLOOKUP($C128,Opérations[],7,0))),$C128&lt;&gt;""),"S",""))),"")</f>
        <v/>
      </c>
      <c r="AS128" s="68" t="str">
        <f ca="1">IFERROR(IF(AND(OR(WEEKDAY(AR$4,2)&gt;5,AR$4=Congés),OR(AR128="x",AR128="S")),AR128,IF(AS$4=$D128,"x",IF(AND(((AS$4-$D128)/VLOOKUP($C128,Opérations[],7,0))=INT(((AS$4-$D128)/VLOOKUP($C128,Opérations[],7,0))),$C128&lt;&gt;""),"S",""))),"")</f>
        <v/>
      </c>
      <c r="AT128" s="68" t="str">
        <f ca="1">IFERROR(IF(AND(OR(WEEKDAY(AS$4,2)&gt;5,AS$4=Congés),OR(AS128="x",AS128="S")),AS128,IF(AT$4=$D128,"x",IF(AND(((AT$4-$D128)/VLOOKUP($C128,Opérations[],7,0))=INT(((AT$4-$D128)/VLOOKUP($C128,Opérations[],7,0))),$C128&lt;&gt;""),"S",""))),"")</f>
        <v/>
      </c>
      <c r="AU128" s="68" t="str">
        <f ca="1">IFERROR(IF(AND(OR(WEEKDAY(AT$4,2)&gt;5,AT$4=Congés),OR(AT128="x",AT128="S")),AT128,IF(AU$4=$D128,"x",IF(AND(((AU$4-$D128)/VLOOKUP($C128,Opérations[],7,0))=INT(((AU$4-$D128)/VLOOKUP($C128,Opérations[],7,0))),$C128&lt;&gt;""),"S",""))),"")</f>
        <v/>
      </c>
      <c r="AV128" s="68" t="str">
        <f ca="1">IFERROR(IF(AND(OR(WEEKDAY(AU$4,2)&gt;5,AU$4=Congés),OR(AU128="x",AU128="S")),AU128,IF(AV$4=$D128,"x",IF(AND(((AV$4-$D128)/VLOOKUP($C128,Opérations[],7,0))=INT(((AV$4-$D128)/VLOOKUP($C128,Opérations[],7,0))),$C128&lt;&gt;""),"S",""))),"")</f>
        <v/>
      </c>
      <c r="AW128" s="68" t="str">
        <f ca="1">IFERROR(IF(AND(OR(WEEKDAY(AV$4,2)&gt;5,AV$4=Congés),OR(AV128="x",AV128="S")),AV128,IF(AW$4=$D128,"x",IF(AND(((AW$4-$D128)/VLOOKUP($C128,Opérations[],7,0))=INT(((AW$4-$D128)/VLOOKUP($C128,Opérations[],7,0))),$C128&lt;&gt;""),"S",""))),"")</f>
        <v/>
      </c>
      <c r="AX128" s="68" t="str">
        <f ca="1">IFERROR(IF(AND(OR(WEEKDAY(AW$4,2)&gt;5,AW$4=Congés),OR(AW128="x",AW128="S")),AW128,IF(AX$4=$D128,"x",IF(AND(((AX$4-$D128)/VLOOKUP($C128,Opérations[],7,0))=INT(((AX$4-$D128)/VLOOKUP($C128,Opérations[],7,0))),$C128&lt;&gt;""),"S",""))),"")</f>
        <v/>
      </c>
      <c r="AY128" s="68" t="str">
        <f ca="1">IFERROR(IF(AND(OR(WEEKDAY(AX$4,2)&gt;5,AX$4=Congés),OR(AX128="x",AX128="S")),AX128,IF(AY$4=$D128,"x",IF(AND(((AY$4-$D128)/VLOOKUP($C128,Opérations[],7,0))=INT(((AY$4-$D128)/VLOOKUP($C128,Opérations[],7,0))),$C128&lt;&gt;""),"S",""))),"")</f>
        <v/>
      </c>
      <c r="AZ128" s="68" t="str">
        <f ca="1">IFERROR(IF(AND(OR(WEEKDAY(AY$4,2)&gt;5,AY$4=Congés),OR(AY128="x",AY128="S")),AY128,IF(AZ$4=$D128,"x",IF(AND(((AZ$4-$D128)/VLOOKUP($C128,Opérations[],7,0))=INT(((AZ$4-$D128)/VLOOKUP($C128,Opérations[],7,0))),$C128&lt;&gt;""),"S",""))),"")</f>
        <v/>
      </c>
      <c r="BA128" s="68" t="str">
        <f ca="1">IFERROR(IF(AND(OR(WEEKDAY(AZ$4,2)&gt;5,AZ$4=Congés),OR(AZ128="x",AZ128="S")),AZ128,IF(BA$4=$D128,"x",IF(AND(((BA$4-$D128)/VLOOKUP($C128,Opérations[],7,0))=INT(((BA$4-$D128)/VLOOKUP($C128,Opérations[],7,0))),$C128&lt;&gt;""),"S",""))),"")</f>
        <v/>
      </c>
      <c r="BB128" s="68" t="str">
        <f ca="1">IFERROR(IF(AND(OR(WEEKDAY(BA$4,2)&gt;5,BA$4=Congés),OR(BA128="x",BA128="S")),BA128,IF(BB$4=$D128,"x",IF(AND(((BB$4-$D128)/VLOOKUP($C128,Opérations[],7,0))=INT(((BB$4-$D128)/VLOOKUP($C128,Opérations[],7,0))),$C128&lt;&gt;""),"S",""))),"")</f>
        <v/>
      </c>
      <c r="BC128" s="68" t="str">
        <f ca="1">IFERROR(IF(AND(OR(WEEKDAY(BB$4,2)&gt;5,BB$4=Congés),OR(BB128="x",BB128="S")),BB128,IF(BC$4=$D128,"x",IF(AND(((BC$4-$D128)/VLOOKUP($C128,Opérations[],7,0))=INT(((BC$4-$D128)/VLOOKUP($C128,Opérations[],7,0))),$C128&lt;&gt;""),"S",""))),"")</f>
        <v/>
      </c>
      <c r="BD128" s="68" t="str">
        <f ca="1">IFERROR(IF(AND(OR(WEEKDAY(BC$4,2)&gt;5,BC$4=Congés),OR(BC128="x",BC128="S")),BC128,IF(BD$4=$D128,"x",IF(AND(((BD$4-$D128)/VLOOKUP($C128,Opérations[],7,0))=INT(((BD$4-$D128)/VLOOKUP($C128,Opérations[],7,0))),$C128&lt;&gt;""),"S",""))),"")</f>
        <v/>
      </c>
    </row>
    <row r="129" spans="3:56" x14ac:dyDescent="0.25">
      <c r="C129" s="58"/>
      <c r="D129" s="33" t="str">
        <f>IF(ISBLANK(C129),"",VLOOKUP(C129,Opérations[],2,0))</f>
        <v/>
      </c>
      <c r="F129" s="33"/>
      <c r="G129" s="68" t="str">
        <f ca="1">IFERROR(IF(AND(OR(WEEKDAY(F$4,2)&gt;5,F$4=Congés),OR(F129="x",F129="S")),F129,IF(G$4=$D129,"x",IF(AND(((G$4-$D129)/VLOOKUP($C129,Opérations[],7,0))=INT(((G$4-$D129)/VLOOKUP($C129,Opérations[],7,0))),$C129&lt;&gt;""),"S",""))),"")</f>
        <v/>
      </c>
      <c r="H129" s="68" t="str">
        <f ca="1">IFERROR(IF(AND(OR(WEEKDAY(G$4,2)&gt;5,G$4=Congés),OR(G129="x",G129="S")),G129,IF(H$4=$D129,"x",IF(AND(((H$4-$D129)/VLOOKUP($C129,Opérations[],7,0))=INT(((H$4-$D129)/VLOOKUP($C129,Opérations[],7,0))),$C129&lt;&gt;""),"S",""))),"")</f>
        <v/>
      </c>
      <c r="I129" s="68" t="str">
        <f ca="1">IFERROR(IF(AND(OR(WEEKDAY(H$4,2)&gt;5,H$4=Congés),OR(H129="x",H129="S")),H129,IF(I$4=$D129,"x",IF(AND(((I$4-$D129)/VLOOKUP($C129,Opérations[],7,0))=INT(((I$4-$D129)/VLOOKUP($C129,Opérations[],7,0))),$C129&lt;&gt;""),"S",""))),"")</f>
        <v/>
      </c>
      <c r="J129" s="68" t="str">
        <f ca="1">IFERROR(IF(AND(OR(WEEKDAY(I$4,2)&gt;5,I$4=Congés),OR(I129="x",I129="S")),I129,IF(J$4=$D129,"x",IF(AND(((J$4-$D129)/VLOOKUP($C129,Opérations[],7,0))=INT(((J$4-$D129)/VLOOKUP($C129,Opérations[],7,0))),$C129&lt;&gt;""),"S",""))),"")</f>
        <v/>
      </c>
      <c r="K129" s="68" t="str">
        <f ca="1">IFERROR(IF(AND(OR(WEEKDAY(J$4,2)&gt;5,J$4=Congés),OR(J129="x",J129="S")),J129,IF(K$4=$D129,"x",IF(AND(((K$4-$D129)/VLOOKUP($C129,Opérations[],7,0))=INT(((K$4-$D129)/VLOOKUP($C129,Opérations[],7,0))),$C129&lt;&gt;""),"S",""))),"")</f>
        <v/>
      </c>
      <c r="L129" s="68" t="str">
        <f ca="1">IFERROR(IF(AND(OR(WEEKDAY(K$4,2)&gt;5,K$4=Congés),OR(K129="x",K129="S")),K129,IF(L$4=$D129,"x",IF(AND(((L$4-$D129)/VLOOKUP($C129,Opérations[],7,0))=INT(((L$4-$D129)/VLOOKUP($C129,Opérations[],7,0))),$C129&lt;&gt;""),"S",""))),"")</f>
        <v/>
      </c>
      <c r="M129" s="68" t="str">
        <f ca="1">IFERROR(IF(AND(OR(WEEKDAY(L$4,2)&gt;5,L$4=Congés),OR(L129="x",L129="S")),L129,IF(M$4=$D129,"x",IF(AND(((M$4-$D129)/VLOOKUP($C129,Opérations[],7,0))=INT(((M$4-$D129)/VLOOKUP($C129,Opérations[],7,0))),$C129&lt;&gt;""),"S",""))),"")</f>
        <v/>
      </c>
      <c r="N129" s="68" t="str">
        <f ca="1">IFERROR(IF(AND(OR(WEEKDAY(M$4,2)&gt;5,M$4=Congés),OR(M129="x",M129="S")),M129,IF(N$4=$D129,"x",IF(AND(((N$4-$D129)/VLOOKUP($C129,Opérations[],7,0))=INT(((N$4-$D129)/VLOOKUP($C129,Opérations[],7,0))),$C129&lt;&gt;""),"S",""))),"")</f>
        <v/>
      </c>
      <c r="O129" s="68" t="str">
        <f ca="1">IFERROR(IF(AND(OR(WEEKDAY(N$4,2)&gt;5,N$4=Congés),OR(N129="x",N129="S")),N129,IF(O$4=$D129,"x",IF(AND(((O$4-$D129)/VLOOKUP($C129,Opérations[],7,0))=INT(((O$4-$D129)/VLOOKUP($C129,Opérations[],7,0))),$C129&lt;&gt;""),"S",""))),"")</f>
        <v/>
      </c>
      <c r="P129" s="68" t="str">
        <f ca="1">IFERROR(IF(AND(OR(WEEKDAY(O$4,2)&gt;5,O$4=Congés),OR(O129="x",O129="S")),O129,IF(P$4=$D129,"x",IF(AND(((P$4-$D129)/VLOOKUP($C129,Opérations[],7,0))=INT(((P$4-$D129)/VLOOKUP($C129,Opérations[],7,0))),$C129&lt;&gt;""),"S",""))),"")</f>
        <v/>
      </c>
      <c r="Q129" s="68" t="str">
        <f ca="1">IFERROR(IF(AND(OR(WEEKDAY(P$4,2)&gt;5,P$4=Congés),OR(P129="x",P129="S")),P129,IF(Q$4=$D129,"x",IF(AND(((Q$4-$D129)/VLOOKUP($C129,Opérations[],7,0))=INT(((Q$4-$D129)/VLOOKUP($C129,Opérations[],7,0))),$C129&lt;&gt;""),"S",""))),"")</f>
        <v/>
      </c>
      <c r="R129" s="68" t="str">
        <f ca="1">IFERROR(IF(AND(OR(WEEKDAY(Q$4,2)&gt;5,Q$4=Congés),OR(Q129="x",Q129="S")),Q129,IF(R$4=$D129,"x",IF(AND(((R$4-$D129)/VLOOKUP($C129,Opérations[],7,0))=INT(((R$4-$D129)/VLOOKUP($C129,Opérations[],7,0))),$C129&lt;&gt;""),"S",""))),"")</f>
        <v/>
      </c>
      <c r="S129" s="68" t="str">
        <f ca="1">IFERROR(IF(AND(OR(WEEKDAY(R$4,2)&gt;5,R$4=Congés),OR(R129="x",R129="S")),R129,IF(S$4=$D129,"x",IF(AND(((S$4-$D129)/VLOOKUP($C129,Opérations[],7,0))=INT(((S$4-$D129)/VLOOKUP($C129,Opérations[],7,0))),$C129&lt;&gt;""),"S",""))),"")</f>
        <v/>
      </c>
      <c r="T129" s="68" t="str">
        <f ca="1">IFERROR(IF(AND(OR(WEEKDAY(S$4,2)&gt;5,S$4=Congés),OR(S129="x",S129="S")),S129,IF(T$4=$D129,"x",IF(AND(((T$4-$D129)/VLOOKUP($C129,Opérations[],7,0))=INT(((T$4-$D129)/VLOOKUP($C129,Opérations[],7,0))),$C129&lt;&gt;""),"S",""))),"")</f>
        <v/>
      </c>
      <c r="U129" s="68" t="str">
        <f ca="1">IFERROR(IF(AND(OR(WEEKDAY(T$4,2)&gt;5,T$4=Congés),OR(T129="x",T129="S")),T129,IF(U$4=$D129,"x",IF(AND(((U$4-$D129)/VLOOKUP($C129,Opérations[],7,0))=INT(((U$4-$D129)/VLOOKUP($C129,Opérations[],7,0))),$C129&lt;&gt;""),"S",""))),"")</f>
        <v/>
      </c>
      <c r="V129" s="68" t="str">
        <f ca="1">IFERROR(IF(AND(OR(WEEKDAY(U$4,2)&gt;5,U$4=Congés),OR(U129="x",U129="S")),U129,IF(V$4=$D129,"x",IF(AND(((V$4-$D129)/VLOOKUP($C129,Opérations[],7,0))=INT(((V$4-$D129)/VLOOKUP($C129,Opérations[],7,0))),$C129&lt;&gt;""),"S",""))),"")</f>
        <v/>
      </c>
      <c r="W129" s="68" t="str">
        <f ca="1">IFERROR(IF(AND(OR(WEEKDAY(V$4,2)&gt;5,V$4=Congés),OR(V129="x",V129="S")),V129,IF(W$4=$D129,"x",IF(AND(((W$4-$D129)/VLOOKUP($C129,Opérations[],7,0))=INT(((W$4-$D129)/VLOOKUP($C129,Opérations[],7,0))),$C129&lt;&gt;""),"S",""))),"")</f>
        <v/>
      </c>
      <c r="X129" s="68" t="str">
        <f ca="1">IFERROR(IF(AND(OR(WEEKDAY(W$4,2)&gt;5,W$4=Congés),OR(W129="x",W129="S")),W129,IF(X$4=$D129,"x",IF(AND(((X$4-$D129)/VLOOKUP($C129,Opérations[],7,0))=INT(((X$4-$D129)/VLOOKUP($C129,Opérations[],7,0))),$C129&lt;&gt;""),"S",""))),"")</f>
        <v/>
      </c>
      <c r="Y129" s="68" t="str">
        <f ca="1">IFERROR(IF(AND(OR(WEEKDAY(X$4,2)&gt;5,X$4=Congés),OR(X129="x",X129="S")),X129,IF(Y$4=$D129,"x",IF(AND(((Y$4-$D129)/VLOOKUP($C129,Opérations[],7,0))=INT(((Y$4-$D129)/VLOOKUP($C129,Opérations[],7,0))),$C129&lt;&gt;""),"S",""))),"")</f>
        <v/>
      </c>
      <c r="Z129" s="68" t="str">
        <f ca="1">IFERROR(IF(AND(OR(WEEKDAY(Y$4,2)&gt;5,Y$4=Congés),OR(Y129="x",Y129="S")),Y129,IF(Z$4=$D129,"x",IF(AND(((Z$4-$D129)/VLOOKUP($C129,Opérations[],7,0))=INT(((Z$4-$D129)/VLOOKUP($C129,Opérations[],7,0))),$C129&lt;&gt;""),"S",""))),"")</f>
        <v/>
      </c>
      <c r="AA129" s="68" t="str">
        <f ca="1">IFERROR(IF(AND(OR(WEEKDAY(Z$4,2)&gt;5,Z$4=Congés),OR(Z129="x",Z129="S")),Z129,IF(AA$4=$D129,"x",IF(AND(((AA$4-$D129)/VLOOKUP($C129,Opérations[],7,0))=INT(((AA$4-$D129)/VLOOKUP($C129,Opérations[],7,0))),$C129&lt;&gt;""),"S",""))),"")</f>
        <v/>
      </c>
      <c r="AB129" s="68" t="str">
        <f ca="1">IFERROR(IF(AND(OR(WEEKDAY(AA$4,2)&gt;5,AA$4=Congés),OR(AA129="x",AA129="S")),AA129,IF(AB$4=$D129,"x",IF(AND(((AB$4-$D129)/VLOOKUP($C129,Opérations[],7,0))=INT(((AB$4-$D129)/VLOOKUP($C129,Opérations[],7,0))),$C129&lt;&gt;""),"S",""))),"")</f>
        <v/>
      </c>
      <c r="AC129" s="68" t="str">
        <f ca="1">IFERROR(IF(AND(OR(WEEKDAY(AB$4,2)&gt;5,AB$4=Congés),OR(AB129="x",AB129="S")),AB129,IF(AC$4=$D129,"x",IF(AND(((AC$4-$D129)/VLOOKUP($C129,Opérations[],7,0))=INT(((AC$4-$D129)/VLOOKUP($C129,Opérations[],7,0))),$C129&lt;&gt;""),"S",""))),"")</f>
        <v/>
      </c>
      <c r="AD129" s="68" t="str">
        <f ca="1">IFERROR(IF(AND(OR(WEEKDAY(AC$4,2)&gt;5,AC$4=Congés),OR(AC129="x",AC129="S")),AC129,IF(AD$4=$D129,"x",IF(AND(((AD$4-$D129)/VLOOKUP($C129,Opérations[],7,0))=INT(((AD$4-$D129)/VLOOKUP($C129,Opérations[],7,0))),$C129&lt;&gt;""),"S",""))),"")</f>
        <v/>
      </c>
      <c r="AE129" s="68" t="str">
        <f ca="1">IFERROR(IF(AND(OR(WEEKDAY(AD$4,2)&gt;5,AD$4=Congés),OR(AD129="x",AD129="S")),AD129,IF(AE$4=$D129,"x",IF(AND(((AE$4-$D129)/VLOOKUP($C129,Opérations[],7,0))=INT(((AE$4-$D129)/VLOOKUP($C129,Opérations[],7,0))),$C129&lt;&gt;""),"S",""))),"")</f>
        <v/>
      </c>
      <c r="AF129" s="68" t="str">
        <f ca="1">IFERROR(IF(AND(OR(WEEKDAY(AE$4,2)&gt;5,AE$4=Congés),OR(AE129="x",AE129="S")),AE129,IF(AF$4=$D129,"x",IF(AND(((AF$4-$D129)/VLOOKUP($C129,Opérations[],7,0))=INT(((AF$4-$D129)/VLOOKUP($C129,Opérations[],7,0))),$C129&lt;&gt;""),"S",""))),"")</f>
        <v/>
      </c>
      <c r="AG129" s="68" t="str">
        <f ca="1">IFERROR(IF(AND(OR(WEEKDAY(AF$4,2)&gt;5,AF$4=Congés),OR(AF129="x",AF129="S")),AF129,IF(AG$4=$D129,"x",IF(AND(((AG$4-$D129)/VLOOKUP($C129,Opérations[],7,0))=INT(((AG$4-$D129)/VLOOKUP($C129,Opérations[],7,0))),$C129&lt;&gt;""),"S",""))),"")</f>
        <v/>
      </c>
      <c r="AH129" s="68" t="str">
        <f ca="1">IFERROR(IF(AND(OR(WEEKDAY(AG$4,2)&gt;5,AG$4=Congés),OR(AG129="x",AG129="S")),AG129,IF(AH$4=$D129,"x",IF(AND(((AH$4-$D129)/VLOOKUP($C129,Opérations[],7,0))=INT(((AH$4-$D129)/VLOOKUP($C129,Opérations[],7,0))),$C129&lt;&gt;""),"S",""))),"")</f>
        <v/>
      </c>
      <c r="AI129" s="68" t="str">
        <f ca="1">IFERROR(IF(AND(OR(WEEKDAY(AH$4,2)&gt;5,AH$4=Congés),OR(AH129="x",AH129="S")),AH129,IF(AI$4=$D129,"x",IF(AND(((AI$4-$D129)/VLOOKUP($C129,Opérations[],7,0))=INT(((AI$4-$D129)/VLOOKUP($C129,Opérations[],7,0))),$C129&lt;&gt;""),"S",""))),"")</f>
        <v/>
      </c>
      <c r="AJ129" s="68" t="str">
        <f ca="1">IFERROR(IF(AND(OR(WEEKDAY(AI$4,2)&gt;5,AI$4=Congés),OR(AI129="x",AI129="S")),AI129,IF(AJ$4=$D129,"x",IF(AND(((AJ$4-$D129)/VLOOKUP($C129,Opérations[],7,0))=INT(((AJ$4-$D129)/VLOOKUP($C129,Opérations[],7,0))),$C129&lt;&gt;""),"S",""))),"")</f>
        <v/>
      </c>
      <c r="AK129" s="68" t="str">
        <f ca="1">IFERROR(IF(AND(OR(WEEKDAY(AJ$4,2)&gt;5,AJ$4=Congés),OR(AJ129="x",AJ129="S")),AJ129,IF(AK$4=$D129,"x",IF(AND(((AK$4-$D129)/VLOOKUP($C129,Opérations[],7,0))=INT(((AK$4-$D129)/VLOOKUP($C129,Opérations[],7,0))),$C129&lt;&gt;""),"S",""))),"")</f>
        <v/>
      </c>
      <c r="AL129" s="68" t="str">
        <f ca="1">IFERROR(IF(AND(OR(WEEKDAY(AK$4,2)&gt;5,AK$4=Congés),OR(AK129="x",AK129="S")),AK129,IF(AL$4=$D129,"x",IF(AND(((AL$4-$D129)/VLOOKUP($C129,Opérations[],7,0))=INT(((AL$4-$D129)/VLOOKUP($C129,Opérations[],7,0))),$C129&lt;&gt;""),"S",""))),"")</f>
        <v/>
      </c>
      <c r="AM129" s="68" t="str">
        <f ca="1">IFERROR(IF(AND(OR(WEEKDAY(AL$4,2)&gt;5,AL$4=Congés),OR(AL129="x",AL129="S")),AL129,IF(AM$4=$D129,"x",IF(AND(((AM$4-$D129)/VLOOKUP($C129,Opérations[],7,0))=INT(((AM$4-$D129)/VLOOKUP($C129,Opérations[],7,0))),$C129&lt;&gt;""),"S",""))),"")</f>
        <v/>
      </c>
      <c r="AN129" s="68" t="str">
        <f ca="1">IFERROR(IF(AND(OR(WEEKDAY(AM$4,2)&gt;5,AM$4=Congés),OR(AM129="x",AM129="S")),AM129,IF(AN$4=$D129,"x",IF(AND(((AN$4-$D129)/VLOOKUP($C129,Opérations[],7,0))=INT(((AN$4-$D129)/VLOOKUP($C129,Opérations[],7,0))),$C129&lt;&gt;""),"S",""))),"")</f>
        <v/>
      </c>
      <c r="AO129" s="68" t="str">
        <f ca="1">IFERROR(IF(AND(OR(WEEKDAY(AN$4,2)&gt;5,AN$4=Congés),OR(AN129="x",AN129="S")),AN129,IF(AO$4=$D129,"x",IF(AND(((AO$4-$D129)/VLOOKUP($C129,Opérations[],7,0))=INT(((AO$4-$D129)/VLOOKUP($C129,Opérations[],7,0))),$C129&lt;&gt;""),"S",""))),"")</f>
        <v/>
      </c>
      <c r="AP129" s="68" t="str">
        <f ca="1">IFERROR(IF(AND(OR(WEEKDAY(AO$4,2)&gt;5,AO$4=Congés),OR(AO129="x",AO129="S")),AO129,IF(AP$4=$D129,"x",IF(AND(((AP$4-$D129)/VLOOKUP($C129,Opérations[],7,0))=INT(((AP$4-$D129)/VLOOKUP($C129,Opérations[],7,0))),$C129&lt;&gt;""),"S",""))),"")</f>
        <v/>
      </c>
      <c r="AQ129" s="68" t="str">
        <f ca="1">IFERROR(IF(AND(OR(WEEKDAY(AP$4,2)&gt;5,AP$4=Congés),OR(AP129="x",AP129="S")),AP129,IF(AQ$4=$D129,"x",IF(AND(((AQ$4-$D129)/VLOOKUP($C129,Opérations[],7,0))=INT(((AQ$4-$D129)/VLOOKUP($C129,Opérations[],7,0))),$C129&lt;&gt;""),"S",""))),"")</f>
        <v/>
      </c>
      <c r="AR129" s="68" t="str">
        <f ca="1">IFERROR(IF(AND(OR(WEEKDAY(AQ$4,2)&gt;5,AQ$4=Congés),OR(AQ129="x",AQ129="S")),AQ129,IF(AR$4=$D129,"x",IF(AND(((AR$4-$D129)/VLOOKUP($C129,Opérations[],7,0))=INT(((AR$4-$D129)/VLOOKUP($C129,Opérations[],7,0))),$C129&lt;&gt;""),"S",""))),"")</f>
        <v/>
      </c>
      <c r="AS129" s="68" t="str">
        <f ca="1">IFERROR(IF(AND(OR(WEEKDAY(AR$4,2)&gt;5,AR$4=Congés),OR(AR129="x",AR129="S")),AR129,IF(AS$4=$D129,"x",IF(AND(((AS$4-$D129)/VLOOKUP($C129,Opérations[],7,0))=INT(((AS$4-$D129)/VLOOKUP($C129,Opérations[],7,0))),$C129&lt;&gt;""),"S",""))),"")</f>
        <v/>
      </c>
      <c r="AT129" s="68" t="str">
        <f ca="1">IFERROR(IF(AND(OR(WEEKDAY(AS$4,2)&gt;5,AS$4=Congés),OR(AS129="x",AS129="S")),AS129,IF(AT$4=$D129,"x",IF(AND(((AT$4-$D129)/VLOOKUP($C129,Opérations[],7,0))=INT(((AT$4-$D129)/VLOOKUP($C129,Opérations[],7,0))),$C129&lt;&gt;""),"S",""))),"")</f>
        <v/>
      </c>
      <c r="AU129" s="68" t="str">
        <f ca="1">IFERROR(IF(AND(OR(WEEKDAY(AT$4,2)&gt;5,AT$4=Congés),OR(AT129="x",AT129="S")),AT129,IF(AU$4=$D129,"x",IF(AND(((AU$4-$D129)/VLOOKUP($C129,Opérations[],7,0))=INT(((AU$4-$D129)/VLOOKUP($C129,Opérations[],7,0))),$C129&lt;&gt;""),"S",""))),"")</f>
        <v/>
      </c>
      <c r="AV129" s="68" t="str">
        <f ca="1">IFERROR(IF(AND(OR(WEEKDAY(AU$4,2)&gt;5,AU$4=Congés),OR(AU129="x",AU129="S")),AU129,IF(AV$4=$D129,"x",IF(AND(((AV$4-$D129)/VLOOKUP($C129,Opérations[],7,0))=INT(((AV$4-$D129)/VLOOKUP($C129,Opérations[],7,0))),$C129&lt;&gt;""),"S",""))),"")</f>
        <v/>
      </c>
      <c r="AW129" s="68" t="str">
        <f ca="1">IFERROR(IF(AND(OR(WEEKDAY(AV$4,2)&gt;5,AV$4=Congés),OR(AV129="x",AV129="S")),AV129,IF(AW$4=$D129,"x",IF(AND(((AW$4-$D129)/VLOOKUP($C129,Opérations[],7,0))=INT(((AW$4-$D129)/VLOOKUP($C129,Opérations[],7,0))),$C129&lt;&gt;""),"S",""))),"")</f>
        <v/>
      </c>
      <c r="AX129" s="68" t="str">
        <f ca="1">IFERROR(IF(AND(OR(WEEKDAY(AW$4,2)&gt;5,AW$4=Congés),OR(AW129="x",AW129="S")),AW129,IF(AX$4=$D129,"x",IF(AND(((AX$4-$D129)/VLOOKUP($C129,Opérations[],7,0))=INT(((AX$4-$D129)/VLOOKUP($C129,Opérations[],7,0))),$C129&lt;&gt;""),"S",""))),"")</f>
        <v/>
      </c>
      <c r="AY129" s="68" t="str">
        <f ca="1">IFERROR(IF(AND(OR(WEEKDAY(AX$4,2)&gt;5,AX$4=Congés),OR(AX129="x",AX129="S")),AX129,IF(AY$4=$D129,"x",IF(AND(((AY$4-$D129)/VLOOKUP($C129,Opérations[],7,0))=INT(((AY$4-$D129)/VLOOKUP($C129,Opérations[],7,0))),$C129&lt;&gt;""),"S",""))),"")</f>
        <v/>
      </c>
      <c r="AZ129" s="68" t="str">
        <f ca="1">IFERROR(IF(AND(OR(WEEKDAY(AY$4,2)&gt;5,AY$4=Congés),OR(AY129="x",AY129="S")),AY129,IF(AZ$4=$D129,"x",IF(AND(((AZ$4-$D129)/VLOOKUP($C129,Opérations[],7,0))=INT(((AZ$4-$D129)/VLOOKUP($C129,Opérations[],7,0))),$C129&lt;&gt;""),"S",""))),"")</f>
        <v/>
      </c>
      <c r="BA129" s="68" t="str">
        <f ca="1">IFERROR(IF(AND(OR(WEEKDAY(AZ$4,2)&gt;5,AZ$4=Congés),OR(AZ129="x",AZ129="S")),AZ129,IF(BA$4=$D129,"x",IF(AND(((BA$4-$D129)/VLOOKUP($C129,Opérations[],7,0))=INT(((BA$4-$D129)/VLOOKUP($C129,Opérations[],7,0))),$C129&lt;&gt;""),"S",""))),"")</f>
        <v/>
      </c>
      <c r="BB129" s="68" t="str">
        <f ca="1">IFERROR(IF(AND(OR(WEEKDAY(BA$4,2)&gt;5,BA$4=Congés),OR(BA129="x",BA129="S")),BA129,IF(BB$4=$D129,"x",IF(AND(((BB$4-$D129)/VLOOKUP($C129,Opérations[],7,0))=INT(((BB$4-$D129)/VLOOKUP($C129,Opérations[],7,0))),$C129&lt;&gt;""),"S",""))),"")</f>
        <v/>
      </c>
      <c r="BC129" s="68" t="str">
        <f ca="1">IFERROR(IF(AND(OR(WEEKDAY(BB$4,2)&gt;5,BB$4=Congés),OR(BB129="x",BB129="S")),BB129,IF(BC$4=$D129,"x",IF(AND(((BC$4-$D129)/VLOOKUP($C129,Opérations[],7,0))=INT(((BC$4-$D129)/VLOOKUP($C129,Opérations[],7,0))),$C129&lt;&gt;""),"S",""))),"")</f>
        <v/>
      </c>
      <c r="BD129" s="68" t="str">
        <f ca="1">IFERROR(IF(AND(OR(WEEKDAY(BC$4,2)&gt;5,BC$4=Congés),OR(BC129="x",BC129="S")),BC129,IF(BD$4=$D129,"x",IF(AND(((BD$4-$D129)/VLOOKUP($C129,Opérations[],7,0))=INT(((BD$4-$D129)/VLOOKUP($C129,Opérations[],7,0))),$C129&lt;&gt;""),"S",""))),"")</f>
        <v/>
      </c>
    </row>
    <row r="130" spans="3:56" x14ac:dyDescent="0.25">
      <c r="C130" s="32" t="s">
        <v>105</v>
      </c>
      <c r="D130" s="33">
        <f>IF(ISBLANK(C130),"",VLOOKUP(C130,Opérations[],2,0))</f>
        <v>0</v>
      </c>
      <c r="F130" s="33"/>
      <c r="G130" s="68" t="str">
        <f ca="1">IFERROR(IF(AND(OR(WEEKDAY(F$4,2)&gt;5,F$4=Congés),OR(F130="x",F130="S")),F130,IF(G$4=$D130,"x",IF(AND(((G$4-$D130)/VLOOKUP($C130,Opérations[],7,0))=INT(((G$4-$D130)/VLOOKUP($C130,Opérations[],7,0))),$C130&lt;&gt;""),"S",""))),"")</f>
        <v/>
      </c>
      <c r="H130" s="68" t="str">
        <f ca="1">IFERROR(IF(AND(OR(WEEKDAY(G$4,2)&gt;5,G$4=Congés),OR(G130="x",G130="S")),G130,IF(H$4=$D130,"x",IF(AND(((H$4-$D130)/VLOOKUP($C130,Opérations[],7,0))=INT(((H$4-$D130)/VLOOKUP($C130,Opérations[],7,0))),$C130&lt;&gt;""),"S",""))),"")</f>
        <v/>
      </c>
      <c r="I130" s="68" t="str">
        <f ca="1">IFERROR(IF(AND(OR(WEEKDAY(H$4,2)&gt;5,H$4=Congés),OR(H130="x",H130="S")),H130,IF(I$4=$D130,"x",IF(AND(((I$4-$D130)/VLOOKUP($C130,Opérations[],7,0))=INT(((I$4-$D130)/VLOOKUP($C130,Opérations[],7,0))),$C130&lt;&gt;""),"S",""))),"")</f>
        <v/>
      </c>
      <c r="J130" s="68" t="str">
        <f ca="1">IFERROR(IF(AND(OR(WEEKDAY(I$4,2)&gt;5,I$4=Congés),OR(I130="x",I130="S")),I130,IF(J$4=$D130,"x",IF(AND(((J$4-$D130)/VLOOKUP($C130,Opérations[],7,0))=INT(((J$4-$D130)/VLOOKUP($C130,Opérations[],7,0))),$C130&lt;&gt;""),"S",""))),"")</f>
        <v/>
      </c>
      <c r="K130" s="68" t="str">
        <f ca="1">IFERROR(IF(AND(OR(WEEKDAY(J$4,2)&gt;5,J$4=Congés),OR(J130="x",J130="S")),J130,IF(K$4=$D130,"x",IF(AND(((K$4-$D130)/VLOOKUP($C130,Opérations[],7,0))=INT(((K$4-$D130)/VLOOKUP($C130,Opérations[],7,0))),$C130&lt;&gt;""),"S",""))),"")</f>
        <v/>
      </c>
      <c r="L130" s="68" t="str">
        <f ca="1">IFERROR(IF(AND(OR(WEEKDAY(K$4,2)&gt;5,K$4=Congés),OR(K130="x",K130="S")),K130,IF(L$4=$D130,"x",IF(AND(((L$4-$D130)/VLOOKUP($C130,Opérations[],7,0))=INT(((L$4-$D130)/VLOOKUP($C130,Opérations[],7,0))),$C130&lt;&gt;""),"S",""))),"")</f>
        <v/>
      </c>
      <c r="M130" s="68" t="str">
        <f ca="1">IFERROR(IF(AND(OR(WEEKDAY(L$4,2)&gt;5,L$4=Congés),OR(L130="x",L130="S")),L130,IF(M$4=$D130,"x",IF(AND(((M$4-$D130)/VLOOKUP($C130,Opérations[],7,0))=INT(((M$4-$D130)/VLOOKUP($C130,Opérations[],7,0))),$C130&lt;&gt;""),"S",""))),"")</f>
        <v/>
      </c>
      <c r="N130" s="68" t="str">
        <f ca="1">IFERROR(IF(AND(OR(WEEKDAY(M$4,2)&gt;5,M$4=Congés),OR(M130="x",M130="S")),M130,IF(N$4=$D130,"x",IF(AND(((N$4-$D130)/VLOOKUP($C130,Opérations[],7,0))=INT(((N$4-$D130)/VLOOKUP($C130,Opérations[],7,0))),$C130&lt;&gt;""),"S",""))),"")</f>
        <v/>
      </c>
      <c r="O130" s="68" t="str">
        <f ca="1">IFERROR(IF(AND(OR(WEEKDAY(N$4,2)&gt;5,N$4=Congés),OR(N130="x",N130="S")),N130,IF(O$4=$D130,"x",IF(AND(((O$4-$D130)/VLOOKUP($C130,Opérations[],7,0))=INT(((O$4-$D130)/VLOOKUP($C130,Opérations[],7,0))),$C130&lt;&gt;""),"S",""))),"")</f>
        <v/>
      </c>
      <c r="P130" s="68" t="str">
        <f ca="1">IFERROR(IF(AND(OR(WEEKDAY(O$4,2)&gt;5,O$4=Congés),OR(O130="x",O130="S")),O130,IF(P$4=$D130,"x",IF(AND(((P$4-$D130)/VLOOKUP($C130,Opérations[],7,0))=INT(((P$4-$D130)/VLOOKUP($C130,Opérations[],7,0))),$C130&lt;&gt;""),"S",""))),"")</f>
        <v/>
      </c>
      <c r="Q130" s="68" t="str">
        <f ca="1">IFERROR(IF(AND(OR(WEEKDAY(P$4,2)&gt;5,P$4=Congés),OR(P130="x",P130="S")),P130,IF(Q$4=$D130,"x",IF(AND(((Q$4-$D130)/VLOOKUP($C130,Opérations[],7,0))=INT(((Q$4-$D130)/VLOOKUP($C130,Opérations[],7,0))),$C130&lt;&gt;""),"S",""))),"")</f>
        <v/>
      </c>
      <c r="R130" s="68" t="str">
        <f ca="1">IFERROR(IF(AND(OR(WEEKDAY(Q$4,2)&gt;5,Q$4=Congés),OR(Q130="x",Q130="S")),Q130,IF(R$4=$D130,"x",IF(AND(((R$4-$D130)/VLOOKUP($C130,Opérations[],7,0))=INT(((R$4-$D130)/VLOOKUP($C130,Opérations[],7,0))),$C130&lt;&gt;""),"S",""))),"")</f>
        <v/>
      </c>
      <c r="S130" s="68" t="str">
        <f ca="1">IFERROR(IF(AND(OR(WEEKDAY(R$4,2)&gt;5,R$4=Congés),OR(R130="x",R130="S")),R130,IF(S$4=$D130,"x",IF(AND(((S$4-$D130)/VLOOKUP($C130,Opérations[],7,0))=INT(((S$4-$D130)/VLOOKUP($C130,Opérations[],7,0))),$C130&lt;&gt;""),"S",""))),"")</f>
        <v/>
      </c>
      <c r="T130" s="68" t="str">
        <f ca="1">IFERROR(IF(AND(OR(WEEKDAY(S$4,2)&gt;5,S$4=Congés),OR(S130="x",S130="S")),S130,IF(T$4=$D130,"x",IF(AND(((T$4-$D130)/VLOOKUP($C130,Opérations[],7,0))=INT(((T$4-$D130)/VLOOKUP($C130,Opérations[],7,0))),$C130&lt;&gt;""),"S",""))),"")</f>
        <v/>
      </c>
      <c r="U130" s="68" t="str">
        <f ca="1">IFERROR(IF(AND(OR(WEEKDAY(T$4,2)&gt;5,T$4=Congés),OR(T130="x",T130="S")),T130,IF(U$4=$D130,"x",IF(AND(((U$4-$D130)/VLOOKUP($C130,Opérations[],7,0))=INT(((U$4-$D130)/VLOOKUP($C130,Opérations[],7,0))),$C130&lt;&gt;""),"S",""))),"")</f>
        <v/>
      </c>
      <c r="V130" s="68" t="str">
        <f ca="1">IFERROR(IF(AND(OR(WEEKDAY(U$4,2)&gt;5,U$4=Congés),OR(U130="x",U130="S")),U130,IF(V$4=$D130,"x",IF(AND(((V$4-$D130)/VLOOKUP($C130,Opérations[],7,0))=INT(((V$4-$D130)/VLOOKUP($C130,Opérations[],7,0))),$C130&lt;&gt;""),"S",""))),"")</f>
        <v/>
      </c>
      <c r="W130" s="68" t="str">
        <f ca="1">IFERROR(IF(AND(OR(WEEKDAY(V$4,2)&gt;5,V$4=Congés),OR(V130="x",V130="S")),V130,IF(W$4=$D130,"x",IF(AND(((W$4-$D130)/VLOOKUP($C130,Opérations[],7,0))=INT(((W$4-$D130)/VLOOKUP($C130,Opérations[],7,0))),$C130&lt;&gt;""),"S",""))),"")</f>
        <v/>
      </c>
      <c r="X130" s="68" t="str">
        <f ca="1">IFERROR(IF(AND(OR(WEEKDAY(W$4,2)&gt;5,W$4=Congés),OR(W130="x",W130="S")),W130,IF(X$4=$D130,"x",IF(AND(((X$4-$D130)/VLOOKUP($C130,Opérations[],7,0))=INT(((X$4-$D130)/VLOOKUP($C130,Opérations[],7,0))),$C130&lt;&gt;""),"S",""))),"")</f>
        <v/>
      </c>
      <c r="Y130" s="68" t="str">
        <f ca="1">IFERROR(IF(AND(OR(WEEKDAY(X$4,2)&gt;5,X$4=Congés),OR(X130="x",X130="S")),X130,IF(Y$4=$D130,"x",IF(AND(((Y$4-$D130)/VLOOKUP($C130,Opérations[],7,0))=INT(((Y$4-$D130)/VLOOKUP($C130,Opérations[],7,0))),$C130&lt;&gt;""),"S",""))),"")</f>
        <v/>
      </c>
      <c r="Z130" s="68" t="str">
        <f ca="1">IFERROR(IF(AND(OR(WEEKDAY(Y$4,2)&gt;5,Y$4=Congés),OR(Y130="x",Y130="S")),Y130,IF(Z$4=$D130,"x",IF(AND(((Z$4-$D130)/VLOOKUP($C130,Opérations[],7,0))=INT(((Z$4-$D130)/VLOOKUP($C130,Opérations[],7,0))),$C130&lt;&gt;""),"S",""))),"")</f>
        <v/>
      </c>
      <c r="AA130" s="68" t="str">
        <f ca="1">IFERROR(IF(AND(OR(WEEKDAY(Z$4,2)&gt;5,Z$4=Congés),OR(Z130="x",Z130="S")),Z130,IF(AA$4=$D130,"x",IF(AND(((AA$4-$D130)/VLOOKUP($C130,Opérations[],7,0))=INT(((AA$4-$D130)/VLOOKUP($C130,Opérations[],7,0))),$C130&lt;&gt;""),"S",""))),"")</f>
        <v/>
      </c>
      <c r="AB130" s="68" t="str">
        <f ca="1">IFERROR(IF(AND(OR(WEEKDAY(AA$4,2)&gt;5,AA$4=Congés),OR(AA130="x",AA130="S")),AA130,IF(AB$4=$D130,"x",IF(AND(((AB$4-$D130)/VLOOKUP($C130,Opérations[],7,0))=INT(((AB$4-$D130)/VLOOKUP($C130,Opérations[],7,0))),$C130&lt;&gt;""),"S",""))),"")</f>
        <v/>
      </c>
      <c r="AC130" s="68" t="str">
        <f ca="1">IFERROR(IF(AND(OR(WEEKDAY(AB$4,2)&gt;5,AB$4=Congés),OR(AB130="x",AB130="S")),AB130,IF(AC$4=$D130,"x",IF(AND(((AC$4-$D130)/VLOOKUP($C130,Opérations[],7,0))=INT(((AC$4-$D130)/VLOOKUP($C130,Opérations[],7,0))),$C130&lt;&gt;""),"S",""))),"")</f>
        <v/>
      </c>
      <c r="AD130" s="68" t="str">
        <f ca="1">IFERROR(IF(AND(OR(WEEKDAY(AC$4,2)&gt;5,AC$4=Congés),OR(AC130="x",AC130="S")),AC130,IF(AD$4=$D130,"x",IF(AND(((AD$4-$D130)/VLOOKUP($C130,Opérations[],7,0))=INT(((AD$4-$D130)/VLOOKUP($C130,Opérations[],7,0))),$C130&lt;&gt;""),"S",""))),"")</f>
        <v/>
      </c>
      <c r="AE130" s="68" t="str">
        <f ca="1">IFERROR(IF(AND(OR(WEEKDAY(AD$4,2)&gt;5,AD$4=Congés),OR(AD130="x",AD130="S")),AD130,IF(AE$4=$D130,"x",IF(AND(((AE$4-$D130)/VLOOKUP($C130,Opérations[],7,0))=INT(((AE$4-$D130)/VLOOKUP($C130,Opérations[],7,0))),$C130&lt;&gt;""),"S",""))),"")</f>
        <v/>
      </c>
      <c r="AF130" s="68" t="str">
        <f ca="1">IFERROR(IF(AND(OR(WEEKDAY(AE$4,2)&gt;5,AE$4=Congés),OR(AE130="x",AE130="S")),AE130,IF(AF$4=$D130,"x",IF(AND(((AF$4-$D130)/VLOOKUP($C130,Opérations[],7,0))=INT(((AF$4-$D130)/VLOOKUP($C130,Opérations[],7,0))),$C130&lt;&gt;""),"S",""))),"")</f>
        <v/>
      </c>
      <c r="AG130" s="68" t="str">
        <f ca="1">IFERROR(IF(AND(OR(WEEKDAY(AF$4,2)&gt;5,AF$4=Congés),OR(AF130="x",AF130="S")),AF130,IF(AG$4=$D130,"x",IF(AND(((AG$4-$D130)/VLOOKUP($C130,Opérations[],7,0))=INT(((AG$4-$D130)/VLOOKUP($C130,Opérations[],7,0))),$C130&lt;&gt;""),"S",""))),"")</f>
        <v/>
      </c>
      <c r="AH130" s="68" t="str">
        <f ca="1">IFERROR(IF(AND(OR(WEEKDAY(AG$4,2)&gt;5,AG$4=Congés),OR(AG130="x",AG130="S")),AG130,IF(AH$4=$D130,"x",IF(AND(((AH$4-$D130)/VLOOKUP($C130,Opérations[],7,0))=INT(((AH$4-$D130)/VLOOKUP($C130,Opérations[],7,0))),$C130&lt;&gt;""),"S",""))),"")</f>
        <v/>
      </c>
      <c r="AI130" s="68" t="str">
        <f ca="1">IFERROR(IF(AND(OR(WEEKDAY(AH$4,2)&gt;5,AH$4=Congés),OR(AH130="x",AH130="S")),AH130,IF(AI$4=$D130,"x",IF(AND(((AI$4-$D130)/VLOOKUP($C130,Opérations[],7,0))=INT(((AI$4-$D130)/VLOOKUP($C130,Opérations[],7,0))),$C130&lt;&gt;""),"S",""))),"")</f>
        <v/>
      </c>
      <c r="AJ130" s="68" t="str">
        <f ca="1">IFERROR(IF(AND(OR(WEEKDAY(AI$4,2)&gt;5,AI$4=Congés),OR(AI130="x",AI130="S")),AI130,IF(AJ$4=$D130,"x",IF(AND(((AJ$4-$D130)/VLOOKUP($C130,Opérations[],7,0))=INT(((AJ$4-$D130)/VLOOKUP($C130,Opérations[],7,0))),$C130&lt;&gt;""),"S",""))),"")</f>
        <v/>
      </c>
      <c r="AK130" s="68" t="str">
        <f ca="1">IFERROR(IF(AND(OR(WEEKDAY(AJ$4,2)&gt;5,AJ$4=Congés),OR(AJ130="x",AJ130="S")),AJ130,IF(AK$4=$D130,"x",IF(AND(((AK$4-$D130)/VLOOKUP($C130,Opérations[],7,0))=INT(((AK$4-$D130)/VLOOKUP($C130,Opérations[],7,0))),$C130&lt;&gt;""),"S",""))),"")</f>
        <v/>
      </c>
      <c r="AL130" s="68" t="str">
        <f ca="1">IFERROR(IF(AND(OR(WEEKDAY(AK$4,2)&gt;5,AK$4=Congés),OR(AK130="x",AK130="S")),AK130,IF(AL$4=$D130,"x",IF(AND(((AL$4-$D130)/VLOOKUP($C130,Opérations[],7,0))=INT(((AL$4-$D130)/VLOOKUP($C130,Opérations[],7,0))),$C130&lt;&gt;""),"S",""))),"")</f>
        <v/>
      </c>
      <c r="AM130" s="68" t="str">
        <f ca="1">IFERROR(IF(AND(OR(WEEKDAY(AL$4,2)&gt;5,AL$4=Congés),OR(AL130="x",AL130="S")),AL130,IF(AM$4=$D130,"x",IF(AND(((AM$4-$D130)/VLOOKUP($C130,Opérations[],7,0))=INT(((AM$4-$D130)/VLOOKUP($C130,Opérations[],7,0))),$C130&lt;&gt;""),"S",""))),"")</f>
        <v/>
      </c>
      <c r="AN130" s="68" t="str">
        <f ca="1">IFERROR(IF(AND(OR(WEEKDAY(AM$4,2)&gt;5,AM$4=Congés),OR(AM130="x",AM130="S")),AM130,IF(AN$4=$D130,"x",IF(AND(((AN$4-$D130)/VLOOKUP($C130,Opérations[],7,0))=INT(((AN$4-$D130)/VLOOKUP($C130,Opérations[],7,0))),$C130&lt;&gt;""),"S",""))),"")</f>
        <v/>
      </c>
      <c r="AO130" s="68" t="str">
        <f ca="1">IFERROR(IF(AND(OR(WEEKDAY(AN$4,2)&gt;5,AN$4=Congés),OR(AN130="x",AN130="S")),AN130,IF(AO$4=$D130,"x",IF(AND(((AO$4-$D130)/VLOOKUP($C130,Opérations[],7,0))=INT(((AO$4-$D130)/VLOOKUP($C130,Opérations[],7,0))),$C130&lt;&gt;""),"S",""))),"")</f>
        <v/>
      </c>
      <c r="AP130" s="68" t="str">
        <f ca="1">IFERROR(IF(AND(OR(WEEKDAY(AO$4,2)&gt;5,AO$4=Congés),OR(AO130="x",AO130="S")),AO130,IF(AP$4=$D130,"x",IF(AND(((AP$4-$D130)/VLOOKUP($C130,Opérations[],7,0))=INT(((AP$4-$D130)/VLOOKUP($C130,Opérations[],7,0))),$C130&lt;&gt;""),"S",""))),"")</f>
        <v/>
      </c>
      <c r="AQ130" s="68" t="str">
        <f ca="1">IFERROR(IF(AND(OR(WEEKDAY(AP$4,2)&gt;5,AP$4=Congés),OR(AP130="x",AP130="S")),AP130,IF(AQ$4=$D130,"x",IF(AND(((AQ$4-$D130)/VLOOKUP($C130,Opérations[],7,0))=INT(((AQ$4-$D130)/VLOOKUP($C130,Opérations[],7,0))),$C130&lt;&gt;""),"S",""))),"")</f>
        <v/>
      </c>
      <c r="AR130" s="68" t="str">
        <f ca="1">IFERROR(IF(AND(OR(WEEKDAY(AQ$4,2)&gt;5,AQ$4=Congés),OR(AQ130="x",AQ130="S")),AQ130,IF(AR$4=$D130,"x",IF(AND(((AR$4-$D130)/VLOOKUP($C130,Opérations[],7,0))=INT(((AR$4-$D130)/VLOOKUP($C130,Opérations[],7,0))),$C130&lt;&gt;""),"S",""))),"")</f>
        <v/>
      </c>
      <c r="AS130" s="68" t="str">
        <f ca="1">IFERROR(IF(AND(OR(WEEKDAY(AR$4,2)&gt;5,AR$4=Congés),OR(AR130="x",AR130="S")),AR130,IF(AS$4=$D130,"x",IF(AND(((AS$4-$D130)/VLOOKUP($C130,Opérations[],7,0))=INT(((AS$4-$D130)/VLOOKUP($C130,Opérations[],7,0))),$C130&lt;&gt;""),"S",""))),"")</f>
        <v/>
      </c>
      <c r="AT130" s="68" t="str">
        <f ca="1">IFERROR(IF(AND(OR(WEEKDAY(AS$4,2)&gt;5,AS$4=Congés),OR(AS130="x",AS130="S")),AS130,IF(AT$4=$D130,"x",IF(AND(((AT$4-$D130)/VLOOKUP($C130,Opérations[],7,0))=INT(((AT$4-$D130)/VLOOKUP($C130,Opérations[],7,0))),$C130&lt;&gt;""),"S",""))),"")</f>
        <v/>
      </c>
      <c r="AU130" s="68" t="str">
        <f ca="1">IFERROR(IF(AND(OR(WEEKDAY(AT$4,2)&gt;5,AT$4=Congés),OR(AT130="x",AT130="S")),AT130,IF(AU$4=$D130,"x",IF(AND(((AU$4-$D130)/VLOOKUP($C130,Opérations[],7,0))=INT(((AU$4-$D130)/VLOOKUP($C130,Opérations[],7,0))),$C130&lt;&gt;""),"S",""))),"")</f>
        <v/>
      </c>
      <c r="AV130" s="68" t="str">
        <f ca="1">IFERROR(IF(AND(OR(WEEKDAY(AU$4,2)&gt;5,AU$4=Congés),OR(AU130="x",AU130="S")),AU130,IF(AV$4=$D130,"x",IF(AND(((AV$4-$D130)/VLOOKUP($C130,Opérations[],7,0))=INT(((AV$4-$D130)/VLOOKUP($C130,Opérations[],7,0))),$C130&lt;&gt;""),"S",""))),"")</f>
        <v/>
      </c>
      <c r="AW130" s="68" t="str">
        <f ca="1">IFERROR(IF(AND(OR(WEEKDAY(AV$4,2)&gt;5,AV$4=Congés),OR(AV130="x",AV130="S")),AV130,IF(AW$4=$D130,"x",IF(AND(((AW$4-$D130)/VLOOKUP($C130,Opérations[],7,0))=INT(((AW$4-$D130)/VLOOKUP($C130,Opérations[],7,0))),$C130&lt;&gt;""),"S",""))),"")</f>
        <v/>
      </c>
      <c r="AX130" s="68" t="str">
        <f ca="1">IFERROR(IF(AND(OR(WEEKDAY(AW$4,2)&gt;5,AW$4=Congés),OR(AW130="x",AW130="S")),AW130,IF(AX$4=$D130,"x",IF(AND(((AX$4-$D130)/VLOOKUP($C130,Opérations[],7,0))=INT(((AX$4-$D130)/VLOOKUP($C130,Opérations[],7,0))),$C130&lt;&gt;""),"S",""))),"")</f>
        <v/>
      </c>
      <c r="AY130" s="68" t="str">
        <f ca="1">IFERROR(IF(AND(OR(WEEKDAY(AX$4,2)&gt;5,AX$4=Congés),OR(AX130="x",AX130="S")),AX130,IF(AY$4=$D130,"x",IF(AND(((AY$4-$D130)/VLOOKUP($C130,Opérations[],7,0))=INT(((AY$4-$D130)/VLOOKUP($C130,Opérations[],7,0))),$C130&lt;&gt;""),"S",""))),"")</f>
        <v/>
      </c>
      <c r="AZ130" s="68" t="str">
        <f ca="1">IFERROR(IF(AND(OR(WEEKDAY(AY$4,2)&gt;5,AY$4=Congés),OR(AY130="x",AY130="S")),AY130,IF(AZ$4=$D130,"x",IF(AND(((AZ$4-$D130)/VLOOKUP($C130,Opérations[],7,0))=INT(((AZ$4-$D130)/VLOOKUP($C130,Opérations[],7,0))),$C130&lt;&gt;""),"S",""))),"")</f>
        <v/>
      </c>
      <c r="BA130" s="68" t="str">
        <f ca="1">IFERROR(IF(AND(OR(WEEKDAY(AZ$4,2)&gt;5,AZ$4=Congés),OR(AZ130="x",AZ130="S")),AZ130,IF(BA$4=$D130,"x",IF(AND(((BA$4-$D130)/VLOOKUP($C130,Opérations[],7,0))=INT(((BA$4-$D130)/VLOOKUP($C130,Opérations[],7,0))),$C130&lt;&gt;""),"S",""))),"")</f>
        <v/>
      </c>
      <c r="BB130" s="68" t="str">
        <f ca="1">IFERROR(IF(AND(OR(WEEKDAY(BA$4,2)&gt;5,BA$4=Congés),OR(BA130="x",BA130="S")),BA130,IF(BB$4=$D130,"x",IF(AND(((BB$4-$D130)/VLOOKUP($C130,Opérations[],7,0))=INT(((BB$4-$D130)/VLOOKUP($C130,Opérations[],7,0))),$C130&lt;&gt;""),"S",""))),"")</f>
        <v/>
      </c>
      <c r="BC130" s="68" t="str">
        <f ca="1">IFERROR(IF(AND(OR(WEEKDAY(BB$4,2)&gt;5,BB$4=Congés),OR(BB130="x",BB130="S")),BB130,IF(BC$4=$D130,"x",IF(AND(((BC$4-$D130)/VLOOKUP($C130,Opérations[],7,0))=INT(((BC$4-$D130)/VLOOKUP($C130,Opérations[],7,0))),$C130&lt;&gt;""),"S",""))),"")</f>
        <v/>
      </c>
      <c r="BD130" s="68" t="str">
        <f ca="1">IFERROR(IF(AND(OR(WEEKDAY(BC$4,2)&gt;5,BC$4=Congés),OR(BC130="x",BC130="S")),BC130,IF(BD$4=$D130,"x",IF(AND(((BD$4-$D130)/VLOOKUP($C130,Opérations[],7,0))=INT(((BD$4-$D130)/VLOOKUP($C130,Opérations[],7,0))),$C130&lt;&gt;""),"S",""))),"")</f>
        <v/>
      </c>
    </row>
    <row r="131" spans="3:56" x14ac:dyDescent="0.25">
      <c r="C131" s="58" t="s">
        <v>106</v>
      </c>
      <c r="D131" s="33">
        <f>IF(ISBLANK(C131),"",VLOOKUP(C131,Opérations[],2,0))</f>
        <v>0</v>
      </c>
      <c r="F131" s="33"/>
      <c r="G131" s="68" t="str">
        <f ca="1">IFERROR(IF(AND(OR(WEEKDAY(F$4,2)&gt;5,F$4=Congés),OR(F131="x",F131="S")),F131,IF(G$4=$D131,"x",IF(AND(((G$4-$D131)/VLOOKUP($C131,Opérations[],7,0))=INT(((G$4-$D131)/VLOOKUP($C131,Opérations[],7,0))),$C131&lt;&gt;""),"S",""))),"")</f>
        <v/>
      </c>
      <c r="H131" s="68" t="str">
        <f ca="1">IFERROR(IF(AND(OR(WEEKDAY(G$4,2)&gt;5,G$4=Congés),OR(G131="x",G131="S")),G131,IF(H$4=$D131,"x",IF(AND(((H$4-$D131)/VLOOKUP($C131,Opérations[],7,0))=INT(((H$4-$D131)/VLOOKUP($C131,Opérations[],7,0))),$C131&lt;&gt;""),"S",""))),"")</f>
        <v/>
      </c>
      <c r="I131" s="68" t="str">
        <f ca="1">IFERROR(IF(AND(OR(WEEKDAY(H$4,2)&gt;5,H$4=Congés),OR(H131="x",H131="S")),H131,IF(I$4=$D131,"x",IF(AND(((I$4-$D131)/VLOOKUP($C131,Opérations[],7,0))=INT(((I$4-$D131)/VLOOKUP($C131,Opérations[],7,0))),$C131&lt;&gt;""),"S",""))),"")</f>
        <v/>
      </c>
      <c r="J131" s="68" t="str">
        <f ca="1">IFERROR(IF(AND(OR(WEEKDAY(I$4,2)&gt;5,I$4=Congés),OR(I131="x",I131="S")),I131,IF(J$4=$D131,"x",IF(AND(((J$4-$D131)/VLOOKUP($C131,Opérations[],7,0))=INT(((J$4-$D131)/VLOOKUP($C131,Opérations[],7,0))),$C131&lt;&gt;""),"S",""))),"")</f>
        <v/>
      </c>
      <c r="K131" s="68" t="str">
        <f ca="1">IFERROR(IF(AND(OR(WEEKDAY(J$4,2)&gt;5,J$4=Congés),OR(J131="x",J131="S")),J131,IF(K$4=$D131,"x",IF(AND(((K$4-$D131)/VLOOKUP($C131,Opérations[],7,0))=INT(((K$4-$D131)/VLOOKUP($C131,Opérations[],7,0))),$C131&lt;&gt;""),"S",""))),"")</f>
        <v/>
      </c>
      <c r="L131" s="68" t="str">
        <f ca="1">IFERROR(IF(AND(OR(WEEKDAY(K$4,2)&gt;5,K$4=Congés),OR(K131="x",K131="S")),K131,IF(L$4=$D131,"x",IF(AND(((L$4-$D131)/VLOOKUP($C131,Opérations[],7,0))=INT(((L$4-$D131)/VLOOKUP($C131,Opérations[],7,0))),$C131&lt;&gt;""),"S",""))),"")</f>
        <v/>
      </c>
      <c r="M131" s="68" t="str">
        <f ca="1">IFERROR(IF(AND(OR(WEEKDAY(L$4,2)&gt;5,L$4=Congés),OR(L131="x",L131="S")),L131,IF(M$4=$D131,"x",IF(AND(((M$4-$D131)/VLOOKUP($C131,Opérations[],7,0))=INT(((M$4-$D131)/VLOOKUP($C131,Opérations[],7,0))),$C131&lt;&gt;""),"S",""))),"")</f>
        <v/>
      </c>
      <c r="N131" s="68" t="str">
        <f ca="1">IFERROR(IF(AND(OR(WEEKDAY(M$4,2)&gt;5,M$4=Congés),OR(M131="x",M131="S")),M131,IF(N$4=$D131,"x",IF(AND(((N$4-$D131)/VLOOKUP($C131,Opérations[],7,0))=INT(((N$4-$D131)/VLOOKUP($C131,Opérations[],7,0))),$C131&lt;&gt;""),"S",""))),"")</f>
        <v/>
      </c>
      <c r="O131" s="68" t="str">
        <f ca="1">IFERROR(IF(AND(OR(WEEKDAY(N$4,2)&gt;5,N$4=Congés),OR(N131="x",N131="S")),N131,IF(O$4=$D131,"x",IF(AND(((O$4-$D131)/VLOOKUP($C131,Opérations[],7,0))=INT(((O$4-$D131)/VLOOKUP($C131,Opérations[],7,0))),$C131&lt;&gt;""),"S",""))),"")</f>
        <v/>
      </c>
      <c r="P131" s="68" t="str">
        <f ca="1">IFERROR(IF(AND(OR(WEEKDAY(O$4,2)&gt;5,O$4=Congés),OR(O131="x",O131="S")),O131,IF(P$4=$D131,"x",IF(AND(((P$4-$D131)/VLOOKUP($C131,Opérations[],7,0))=INT(((P$4-$D131)/VLOOKUP($C131,Opérations[],7,0))),$C131&lt;&gt;""),"S",""))),"")</f>
        <v/>
      </c>
      <c r="Q131" s="68" t="str">
        <f ca="1">IFERROR(IF(AND(OR(WEEKDAY(P$4,2)&gt;5,P$4=Congés),OR(P131="x",P131="S")),P131,IF(Q$4=$D131,"x",IF(AND(((Q$4-$D131)/VLOOKUP($C131,Opérations[],7,0))=INT(((Q$4-$D131)/VLOOKUP($C131,Opérations[],7,0))),$C131&lt;&gt;""),"S",""))),"")</f>
        <v/>
      </c>
      <c r="R131" s="68" t="str">
        <f ca="1">IFERROR(IF(AND(OR(WEEKDAY(Q$4,2)&gt;5,Q$4=Congés),OR(Q131="x",Q131="S")),Q131,IF(R$4=$D131,"x",IF(AND(((R$4-$D131)/VLOOKUP($C131,Opérations[],7,0))=INT(((R$4-$D131)/VLOOKUP($C131,Opérations[],7,0))),$C131&lt;&gt;""),"S",""))),"")</f>
        <v/>
      </c>
      <c r="S131" s="68" t="str">
        <f ca="1">IFERROR(IF(AND(OR(WEEKDAY(R$4,2)&gt;5,R$4=Congés),OR(R131="x",R131="S")),R131,IF(S$4=$D131,"x",IF(AND(((S$4-$D131)/VLOOKUP($C131,Opérations[],7,0))=INT(((S$4-$D131)/VLOOKUP($C131,Opérations[],7,0))),$C131&lt;&gt;""),"S",""))),"")</f>
        <v/>
      </c>
      <c r="T131" s="68" t="str">
        <f ca="1">IFERROR(IF(AND(OR(WEEKDAY(S$4,2)&gt;5,S$4=Congés),OR(S131="x",S131="S")),S131,IF(T$4=$D131,"x",IF(AND(((T$4-$D131)/VLOOKUP($C131,Opérations[],7,0))=INT(((T$4-$D131)/VLOOKUP($C131,Opérations[],7,0))),$C131&lt;&gt;""),"S",""))),"")</f>
        <v/>
      </c>
      <c r="U131" s="68" t="str">
        <f ca="1">IFERROR(IF(AND(OR(WEEKDAY(T$4,2)&gt;5,T$4=Congés),OR(T131="x",T131="S")),T131,IF(U$4=$D131,"x",IF(AND(((U$4-$D131)/VLOOKUP($C131,Opérations[],7,0))=INT(((U$4-$D131)/VLOOKUP($C131,Opérations[],7,0))),$C131&lt;&gt;""),"S",""))),"")</f>
        <v/>
      </c>
      <c r="V131" s="68" t="str">
        <f ca="1">IFERROR(IF(AND(OR(WEEKDAY(U$4,2)&gt;5,U$4=Congés),OR(U131="x",U131="S")),U131,IF(V$4=$D131,"x",IF(AND(((V$4-$D131)/VLOOKUP($C131,Opérations[],7,0))=INT(((V$4-$D131)/VLOOKUP($C131,Opérations[],7,0))),$C131&lt;&gt;""),"S",""))),"")</f>
        <v/>
      </c>
      <c r="W131" s="68" t="str">
        <f ca="1">IFERROR(IF(AND(OR(WEEKDAY(V$4,2)&gt;5,V$4=Congés),OR(V131="x",V131="S")),V131,IF(W$4=$D131,"x",IF(AND(((W$4-$D131)/VLOOKUP($C131,Opérations[],7,0))=INT(((W$4-$D131)/VLOOKUP($C131,Opérations[],7,0))),$C131&lt;&gt;""),"S",""))),"")</f>
        <v/>
      </c>
      <c r="X131" s="68" t="str">
        <f ca="1">IFERROR(IF(AND(OR(WEEKDAY(W$4,2)&gt;5,W$4=Congés),OR(W131="x",W131="S")),W131,IF(X$4=$D131,"x",IF(AND(((X$4-$D131)/VLOOKUP($C131,Opérations[],7,0))=INT(((X$4-$D131)/VLOOKUP($C131,Opérations[],7,0))),$C131&lt;&gt;""),"S",""))),"")</f>
        <v/>
      </c>
      <c r="Y131" s="68" t="str">
        <f ca="1">IFERROR(IF(AND(OR(WEEKDAY(X$4,2)&gt;5,X$4=Congés),OR(X131="x",X131="S")),X131,IF(Y$4=$D131,"x",IF(AND(((Y$4-$D131)/VLOOKUP($C131,Opérations[],7,0))=INT(((Y$4-$D131)/VLOOKUP($C131,Opérations[],7,0))),$C131&lt;&gt;""),"S",""))),"")</f>
        <v/>
      </c>
      <c r="Z131" s="68" t="str">
        <f ca="1">IFERROR(IF(AND(OR(WEEKDAY(Y$4,2)&gt;5,Y$4=Congés),OR(Y131="x",Y131="S")),Y131,IF(Z$4=$D131,"x",IF(AND(((Z$4-$D131)/VLOOKUP($C131,Opérations[],7,0))=INT(((Z$4-$D131)/VLOOKUP($C131,Opérations[],7,0))),$C131&lt;&gt;""),"S",""))),"")</f>
        <v/>
      </c>
      <c r="AA131" s="68" t="str">
        <f ca="1">IFERROR(IF(AND(OR(WEEKDAY(Z$4,2)&gt;5,Z$4=Congés),OR(Z131="x",Z131="S")),Z131,IF(AA$4=$D131,"x",IF(AND(((AA$4-$D131)/VLOOKUP($C131,Opérations[],7,0))=INT(((AA$4-$D131)/VLOOKUP($C131,Opérations[],7,0))),$C131&lt;&gt;""),"S",""))),"")</f>
        <v/>
      </c>
      <c r="AB131" s="68" t="str">
        <f ca="1">IFERROR(IF(AND(OR(WEEKDAY(AA$4,2)&gt;5,AA$4=Congés),OR(AA131="x",AA131="S")),AA131,IF(AB$4=$D131,"x",IF(AND(((AB$4-$D131)/VLOOKUP($C131,Opérations[],7,0))=INT(((AB$4-$D131)/VLOOKUP($C131,Opérations[],7,0))),$C131&lt;&gt;""),"S",""))),"")</f>
        <v/>
      </c>
      <c r="AC131" s="68" t="str">
        <f ca="1">IFERROR(IF(AND(OR(WEEKDAY(AB$4,2)&gt;5,AB$4=Congés),OR(AB131="x",AB131="S")),AB131,IF(AC$4=$D131,"x",IF(AND(((AC$4-$D131)/VLOOKUP($C131,Opérations[],7,0))=INT(((AC$4-$D131)/VLOOKUP($C131,Opérations[],7,0))),$C131&lt;&gt;""),"S",""))),"")</f>
        <v/>
      </c>
      <c r="AD131" s="68" t="str">
        <f ca="1">IFERROR(IF(AND(OR(WEEKDAY(AC$4,2)&gt;5,AC$4=Congés),OR(AC131="x",AC131="S")),AC131,IF(AD$4=$D131,"x",IF(AND(((AD$4-$D131)/VLOOKUP($C131,Opérations[],7,0))=INT(((AD$4-$D131)/VLOOKUP($C131,Opérations[],7,0))),$C131&lt;&gt;""),"S",""))),"")</f>
        <v/>
      </c>
      <c r="AE131" s="68" t="str">
        <f ca="1">IFERROR(IF(AND(OR(WEEKDAY(AD$4,2)&gt;5,AD$4=Congés),OR(AD131="x",AD131="S")),AD131,IF(AE$4=$D131,"x",IF(AND(((AE$4-$D131)/VLOOKUP($C131,Opérations[],7,0))=INT(((AE$4-$D131)/VLOOKUP($C131,Opérations[],7,0))),$C131&lt;&gt;""),"S",""))),"")</f>
        <v/>
      </c>
      <c r="AF131" s="68" t="str">
        <f ca="1">IFERROR(IF(AND(OR(WEEKDAY(AE$4,2)&gt;5,AE$4=Congés),OR(AE131="x",AE131="S")),AE131,IF(AF$4=$D131,"x",IF(AND(((AF$4-$D131)/VLOOKUP($C131,Opérations[],7,0))=INT(((AF$4-$D131)/VLOOKUP($C131,Opérations[],7,0))),$C131&lt;&gt;""),"S",""))),"")</f>
        <v/>
      </c>
      <c r="AG131" s="68" t="str">
        <f ca="1">IFERROR(IF(AND(OR(WEEKDAY(AF$4,2)&gt;5,AF$4=Congés),OR(AF131="x",AF131="S")),AF131,IF(AG$4=$D131,"x",IF(AND(((AG$4-$D131)/VLOOKUP($C131,Opérations[],7,0))=INT(((AG$4-$D131)/VLOOKUP($C131,Opérations[],7,0))),$C131&lt;&gt;""),"S",""))),"")</f>
        <v/>
      </c>
      <c r="AH131" s="68" t="str">
        <f ca="1">IFERROR(IF(AND(OR(WEEKDAY(AG$4,2)&gt;5,AG$4=Congés),OR(AG131="x",AG131="S")),AG131,IF(AH$4=$D131,"x",IF(AND(((AH$4-$D131)/VLOOKUP($C131,Opérations[],7,0))=INT(((AH$4-$D131)/VLOOKUP($C131,Opérations[],7,0))),$C131&lt;&gt;""),"S",""))),"")</f>
        <v/>
      </c>
      <c r="AI131" s="68" t="str">
        <f ca="1">IFERROR(IF(AND(OR(WEEKDAY(AH$4,2)&gt;5,AH$4=Congés),OR(AH131="x",AH131="S")),AH131,IF(AI$4=$D131,"x",IF(AND(((AI$4-$D131)/VLOOKUP($C131,Opérations[],7,0))=INT(((AI$4-$D131)/VLOOKUP($C131,Opérations[],7,0))),$C131&lt;&gt;""),"S",""))),"")</f>
        <v/>
      </c>
      <c r="AJ131" s="68" t="str">
        <f ca="1">IFERROR(IF(AND(OR(WEEKDAY(AI$4,2)&gt;5,AI$4=Congés),OR(AI131="x",AI131="S")),AI131,IF(AJ$4=$D131,"x",IF(AND(((AJ$4-$D131)/VLOOKUP($C131,Opérations[],7,0))=INT(((AJ$4-$D131)/VLOOKUP($C131,Opérations[],7,0))),$C131&lt;&gt;""),"S",""))),"")</f>
        <v/>
      </c>
      <c r="AK131" s="68" t="str">
        <f ca="1">IFERROR(IF(AND(OR(WEEKDAY(AJ$4,2)&gt;5,AJ$4=Congés),OR(AJ131="x",AJ131="S")),AJ131,IF(AK$4=$D131,"x",IF(AND(((AK$4-$D131)/VLOOKUP($C131,Opérations[],7,0))=INT(((AK$4-$D131)/VLOOKUP($C131,Opérations[],7,0))),$C131&lt;&gt;""),"S",""))),"")</f>
        <v/>
      </c>
      <c r="AL131" s="68" t="str">
        <f ca="1">IFERROR(IF(AND(OR(WEEKDAY(AK$4,2)&gt;5,AK$4=Congés),OR(AK131="x",AK131="S")),AK131,IF(AL$4=$D131,"x",IF(AND(((AL$4-$D131)/VLOOKUP($C131,Opérations[],7,0))=INT(((AL$4-$D131)/VLOOKUP($C131,Opérations[],7,0))),$C131&lt;&gt;""),"S",""))),"")</f>
        <v/>
      </c>
      <c r="AM131" s="68" t="str">
        <f ca="1">IFERROR(IF(AND(OR(WEEKDAY(AL$4,2)&gt;5,AL$4=Congés),OR(AL131="x",AL131="S")),AL131,IF(AM$4=$D131,"x",IF(AND(((AM$4-$D131)/VLOOKUP($C131,Opérations[],7,0))=INT(((AM$4-$D131)/VLOOKUP($C131,Opérations[],7,0))),$C131&lt;&gt;""),"S",""))),"")</f>
        <v/>
      </c>
      <c r="AN131" s="68" t="str">
        <f ca="1">IFERROR(IF(AND(OR(WEEKDAY(AM$4,2)&gt;5,AM$4=Congés),OR(AM131="x",AM131="S")),AM131,IF(AN$4=$D131,"x",IF(AND(((AN$4-$D131)/VLOOKUP($C131,Opérations[],7,0))=INT(((AN$4-$D131)/VLOOKUP($C131,Opérations[],7,0))),$C131&lt;&gt;""),"S",""))),"")</f>
        <v/>
      </c>
      <c r="AO131" s="68" t="str">
        <f ca="1">IFERROR(IF(AND(OR(WEEKDAY(AN$4,2)&gt;5,AN$4=Congés),OR(AN131="x",AN131="S")),AN131,IF(AO$4=$D131,"x",IF(AND(((AO$4-$D131)/VLOOKUP($C131,Opérations[],7,0))=INT(((AO$4-$D131)/VLOOKUP($C131,Opérations[],7,0))),$C131&lt;&gt;""),"S",""))),"")</f>
        <v/>
      </c>
      <c r="AP131" s="68" t="str">
        <f ca="1">IFERROR(IF(AND(OR(WEEKDAY(AO$4,2)&gt;5,AO$4=Congés),OR(AO131="x",AO131="S")),AO131,IF(AP$4=$D131,"x",IF(AND(((AP$4-$D131)/VLOOKUP($C131,Opérations[],7,0))=INT(((AP$4-$D131)/VLOOKUP($C131,Opérations[],7,0))),$C131&lt;&gt;""),"S",""))),"")</f>
        <v/>
      </c>
      <c r="AQ131" s="68" t="str">
        <f ca="1">IFERROR(IF(AND(OR(WEEKDAY(AP$4,2)&gt;5,AP$4=Congés),OR(AP131="x",AP131="S")),AP131,IF(AQ$4=$D131,"x",IF(AND(((AQ$4-$D131)/VLOOKUP($C131,Opérations[],7,0))=INT(((AQ$4-$D131)/VLOOKUP($C131,Opérations[],7,0))),$C131&lt;&gt;""),"S",""))),"")</f>
        <v/>
      </c>
      <c r="AR131" s="68" t="str">
        <f ca="1">IFERROR(IF(AND(OR(WEEKDAY(AQ$4,2)&gt;5,AQ$4=Congés),OR(AQ131="x",AQ131="S")),AQ131,IF(AR$4=$D131,"x",IF(AND(((AR$4-$D131)/VLOOKUP($C131,Opérations[],7,0))=INT(((AR$4-$D131)/VLOOKUP($C131,Opérations[],7,0))),$C131&lt;&gt;""),"S",""))),"")</f>
        <v/>
      </c>
      <c r="AS131" s="68" t="str">
        <f ca="1">IFERROR(IF(AND(OR(WEEKDAY(AR$4,2)&gt;5,AR$4=Congés),OR(AR131="x",AR131="S")),AR131,IF(AS$4=$D131,"x",IF(AND(((AS$4-$D131)/VLOOKUP($C131,Opérations[],7,0))=INT(((AS$4-$D131)/VLOOKUP($C131,Opérations[],7,0))),$C131&lt;&gt;""),"S",""))),"")</f>
        <v/>
      </c>
      <c r="AT131" s="68" t="str">
        <f ca="1">IFERROR(IF(AND(OR(WEEKDAY(AS$4,2)&gt;5,AS$4=Congés),OR(AS131="x",AS131="S")),AS131,IF(AT$4=$D131,"x",IF(AND(((AT$4-$D131)/VLOOKUP($C131,Opérations[],7,0))=INT(((AT$4-$D131)/VLOOKUP($C131,Opérations[],7,0))),$C131&lt;&gt;""),"S",""))),"")</f>
        <v/>
      </c>
      <c r="AU131" s="68" t="str">
        <f ca="1">IFERROR(IF(AND(OR(WEEKDAY(AT$4,2)&gt;5,AT$4=Congés),OR(AT131="x",AT131="S")),AT131,IF(AU$4=$D131,"x",IF(AND(((AU$4-$D131)/VLOOKUP($C131,Opérations[],7,0))=INT(((AU$4-$D131)/VLOOKUP($C131,Opérations[],7,0))),$C131&lt;&gt;""),"S",""))),"")</f>
        <v/>
      </c>
      <c r="AV131" s="68" t="str">
        <f ca="1">IFERROR(IF(AND(OR(WEEKDAY(AU$4,2)&gt;5,AU$4=Congés),OR(AU131="x",AU131="S")),AU131,IF(AV$4=$D131,"x",IF(AND(((AV$4-$D131)/VLOOKUP($C131,Opérations[],7,0))=INT(((AV$4-$D131)/VLOOKUP($C131,Opérations[],7,0))),$C131&lt;&gt;""),"S",""))),"")</f>
        <v/>
      </c>
      <c r="AW131" s="68" t="str">
        <f ca="1">IFERROR(IF(AND(OR(WEEKDAY(AV$4,2)&gt;5,AV$4=Congés),OR(AV131="x",AV131="S")),AV131,IF(AW$4=$D131,"x",IF(AND(((AW$4-$D131)/VLOOKUP($C131,Opérations[],7,0))=INT(((AW$4-$D131)/VLOOKUP($C131,Opérations[],7,0))),$C131&lt;&gt;""),"S",""))),"")</f>
        <v/>
      </c>
      <c r="AX131" s="68" t="str">
        <f ca="1">IFERROR(IF(AND(OR(WEEKDAY(AW$4,2)&gt;5,AW$4=Congés),OR(AW131="x",AW131="S")),AW131,IF(AX$4=$D131,"x",IF(AND(((AX$4-$D131)/VLOOKUP($C131,Opérations[],7,0))=INT(((AX$4-$D131)/VLOOKUP($C131,Opérations[],7,0))),$C131&lt;&gt;""),"S",""))),"")</f>
        <v/>
      </c>
      <c r="AY131" s="68" t="str">
        <f ca="1">IFERROR(IF(AND(OR(WEEKDAY(AX$4,2)&gt;5,AX$4=Congés),OR(AX131="x",AX131="S")),AX131,IF(AY$4=$D131,"x",IF(AND(((AY$4-$D131)/VLOOKUP($C131,Opérations[],7,0))=INT(((AY$4-$D131)/VLOOKUP($C131,Opérations[],7,0))),$C131&lt;&gt;""),"S",""))),"")</f>
        <v/>
      </c>
      <c r="AZ131" s="68" t="str">
        <f ca="1">IFERROR(IF(AND(OR(WEEKDAY(AY$4,2)&gt;5,AY$4=Congés),OR(AY131="x",AY131="S")),AY131,IF(AZ$4=$D131,"x",IF(AND(((AZ$4-$D131)/VLOOKUP($C131,Opérations[],7,0))=INT(((AZ$4-$D131)/VLOOKUP($C131,Opérations[],7,0))),$C131&lt;&gt;""),"S",""))),"")</f>
        <v/>
      </c>
      <c r="BA131" s="68" t="str">
        <f ca="1">IFERROR(IF(AND(OR(WEEKDAY(AZ$4,2)&gt;5,AZ$4=Congés),OR(AZ131="x",AZ131="S")),AZ131,IF(BA$4=$D131,"x",IF(AND(((BA$4-$D131)/VLOOKUP($C131,Opérations[],7,0))=INT(((BA$4-$D131)/VLOOKUP($C131,Opérations[],7,0))),$C131&lt;&gt;""),"S",""))),"")</f>
        <v/>
      </c>
      <c r="BB131" s="68" t="str">
        <f ca="1">IFERROR(IF(AND(OR(WEEKDAY(BA$4,2)&gt;5,BA$4=Congés),OR(BA131="x",BA131="S")),BA131,IF(BB$4=$D131,"x",IF(AND(((BB$4-$D131)/VLOOKUP($C131,Opérations[],7,0))=INT(((BB$4-$D131)/VLOOKUP($C131,Opérations[],7,0))),$C131&lt;&gt;""),"S",""))),"")</f>
        <v/>
      </c>
      <c r="BC131" s="68" t="str">
        <f ca="1">IFERROR(IF(AND(OR(WEEKDAY(BB$4,2)&gt;5,BB$4=Congés),OR(BB131="x",BB131="S")),BB131,IF(BC$4=$D131,"x",IF(AND(((BC$4-$D131)/VLOOKUP($C131,Opérations[],7,0))=INT(((BC$4-$D131)/VLOOKUP($C131,Opérations[],7,0))),$C131&lt;&gt;""),"S",""))),"")</f>
        <v/>
      </c>
      <c r="BD131" s="68" t="str">
        <f ca="1">IFERROR(IF(AND(OR(WEEKDAY(BC$4,2)&gt;5,BC$4=Congés),OR(BC131="x",BC131="S")),BC131,IF(BD$4=$D131,"x",IF(AND(((BD$4-$D131)/VLOOKUP($C131,Opérations[],7,0))=INT(((BD$4-$D131)/VLOOKUP($C131,Opérations[],7,0))),$C131&lt;&gt;""),"S",""))),"")</f>
        <v/>
      </c>
    </row>
    <row r="132" spans="3:56" x14ac:dyDescent="0.25">
      <c r="C132" s="27" t="s">
        <v>100</v>
      </c>
      <c r="D132" s="33">
        <f>IF(ISBLANK(C132),"",VLOOKUP(C132,Opérations[],2,0))</f>
        <v>0</v>
      </c>
      <c r="F132" s="33"/>
      <c r="G132" s="68" t="str">
        <f ca="1">IFERROR(IF(AND(OR(WEEKDAY(F$4,2)&gt;5,F$4=Congés),OR(F132="x",F132="S")),F132,IF(G$4=$D132,"x",IF(AND(((G$4-$D132)/VLOOKUP($C132,Opérations[],7,0))=INT(((G$4-$D132)/VLOOKUP($C132,Opérations[],7,0))),$C132&lt;&gt;""),"S",""))),"")</f>
        <v/>
      </c>
      <c r="H132" s="68" t="str">
        <f ca="1">IFERROR(IF(AND(OR(WEEKDAY(G$4,2)&gt;5,G$4=Congés),OR(G132="x",G132="S")),G132,IF(H$4=$D132,"x",IF(AND(((H$4-$D132)/VLOOKUP($C132,Opérations[],7,0))=INT(((H$4-$D132)/VLOOKUP($C132,Opérations[],7,0))),$C132&lt;&gt;""),"S",""))),"")</f>
        <v/>
      </c>
      <c r="I132" s="68" t="str">
        <f ca="1">IFERROR(IF(AND(OR(WEEKDAY(H$4,2)&gt;5,H$4=Congés),OR(H132="x",H132="S")),H132,IF(I$4=$D132,"x",IF(AND(((I$4-$D132)/VLOOKUP($C132,Opérations[],7,0))=INT(((I$4-$D132)/VLOOKUP($C132,Opérations[],7,0))),$C132&lt;&gt;""),"S",""))),"")</f>
        <v/>
      </c>
      <c r="J132" s="68" t="str">
        <f ca="1">IFERROR(IF(AND(OR(WEEKDAY(I$4,2)&gt;5,I$4=Congés),OR(I132="x",I132="S")),I132,IF(J$4=$D132,"x",IF(AND(((J$4-$D132)/VLOOKUP($C132,Opérations[],7,0))=INT(((J$4-$D132)/VLOOKUP($C132,Opérations[],7,0))),$C132&lt;&gt;""),"S",""))),"")</f>
        <v/>
      </c>
      <c r="K132" s="68" t="str">
        <f ca="1">IFERROR(IF(AND(OR(WEEKDAY(J$4,2)&gt;5,J$4=Congés),OR(J132="x",J132="S")),J132,IF(K$4=$D132,"x",IF(AND(((K$4-$D132)/VLOOKUP($C132,Opérations[],7,0))=INT(((K$4-$D132)/VLOOKUP($C132,Opérations[],7,0))),$C132&lt;&gt;""),"S",""))),"")</f>
        <v/>
      </c>
      <c r="L132" s="68" t="str">
        <f ca="1">IFERROR(IF(AND(OR(WEEKDAY(K$4,2)&gt;5,K$4=Congés),OR(K132="x",K132="S")),K132,IF(L$4=$D132,"x",IF(AND(((L$4-$D132)/VLOOKUP($C132,Opérations[],7,0))=INT(((L$4-$D132)/VLOOKUP($C132,Opérations[],7,0))),$C132&lt;&gt;""),"S",""))),"")</f>
        <v/>
      </c>
      <c r="M132" s="68" t="str">
        <f ca="1">IFERROR(IF(AND(OR(WEEKDAY(L$4,2)&gt;5,L$4=Congés),OR(L132="x",L132="S")),L132,IF(M$4=$D132,"x",IF(AND(((M$4-$D132)/VLOOKUP($C132,Opérations[],7,0))=INT(((M$4-$D132)/VLOOKUP($C132,Opérations[],7,0))),$C132&lt;&gt;""),"S",""))),"")</f>
        <v/>
      </c>
      <c r="N132" s="68" t="str">
        <f ca="1">IFERROR(IF(AND(OR(WEEKDAY(M$4,2)&gt;5,M$4=Congés),OR(M132="x",M132="S")),M132,IF(N$4=$D132,"x",IF(AND(((N$4-$D132)/VLOOKUP($C132,Opérations[],7,0))=INT(((N$4-$D132)/VLOOKUP($C132,Opérations[],7,0))),$C132&lt;&gt;""),"S",""))),"")</f>
        <v/>
      </c>
      <c r="O132" s="68" t="str">
        <f ca="1">IFERROR(IF(AND(OR(WEEKDAY(N$4,2)&gt;5,N$4=Congés),OR(N132="x",N132="S")),N132,IF(O$4=$D132,"x",IF(AND(((O$4-$D132)/VLOOKUP($C132,Opérations[],7,0))=INT(((O$4-$D132)/VLOOKUP($C132,Opérations[],7,0))),$C132&lt;&gt;""),"S",""))),"")</f>
        <v/>
      </c>
      <c r="P132" s="68" t="str">
        <f ca="1">IFERROR(IF(AND(OR(WEEKDAY(O$4,2)&gt;5,O$4=Congés),OR(O132="x",O132="S")),O132,IF(P$4=$D132,"x",IF(AND(((P$4-$D132)/VLOOKUP($C132,Opérations[],7,0))=INT(((P$4-$D132)/VLOOKUP($C132,Opérations[],7,0))),$C132&lt;&gt;""),"S",""))),"")</f>
        <v/>
      </c>
      <c r="Q132" s="68" t="str">
        <f ca="1">IFERROR(IF(AND(OR(WEEKDAY(P$4,2)&gt;5,P$4=Congés),OR(P132="x",P132="S")),P132,IF(Q$4=$D132,"x",IF(AND(((Q$4-$D132)/VLOOKUP($C132,Opérations[],7,0))=INT(((Q$4-$D132)/VLOOKUP($C132,Opérations[],7,0))),$C132&lt;&gt;""),"S",""))),"")</f>
        <v/>
      </c>
      <c r="R132" s="68" t="str">
        <f ca="1">IFERROR(IF(AND(OR(WEEKDAY(Q$4,2)&gt;5,Q$4=Congés),OR(Q132="x",Q132="S")),Q132,IF(R$4=$D132,"x",IF(AND(((R$4-$D132)/VLOOKUP($C132,Opérations[],7,0))=INT(((R$4-$D132)/VLOOKUP($C132,Opérations[],7,0))),$C132&lt;&gt;""),"S",""))),"")</f>
        <v/>
      </c>
      <c r="S132" s="68" t="str">
        <f ca="1">IFERROR(IF(AND(OR(WEEKDAY(R$4,2)&gt;5,R$4=Congés),OR(R132="x",R132="S")),R132,IF(S$4=$D132,"x",IF(AND(((S$4-$D132)/VLOOKUP($C132,Opérations[],7,0))=INT(((S$4-$D132)/VLOOKUP($C132,Opérations[],7,0))),$C132&lt;&gt;""),"S",""))),"")</f>
        <v/>
      </c>
      <c r="T132" s="68" t="str">
        <f ca="1">IFERROR(IF(AND(OR(WEEKDAY(S$4,2)&gt;5,S$4=Congés),OR(S132="x",S132="S")),S132,IF(T$4=$D132,"x",IF(AND(((T$4-$D132)/VLOOKUP($C132,Opérations[],7,0))=INT(((T$4-$D132)/VLOOKUP($C132,Opérations[],7,0))),$C132&lt;&gt;""),"S",""))),"")</f>
        <v/>
      </c>
      <c r="U132" s="68" t="str">
        <f ca="1">IFERROR(IF(AND(OR(WEEKDAY(T$4,2)&gt;5,T$4=Congés),OR(T132="x",T132="S")),T132,IF(U$4=$D132,"x",IF(AND(((U$4-$D132)/VLOOKUP($C132,Opérations[],7,0))=INT(((U$4-$D132)/VLOOKUP($C132,Opérations[],7,0))),$C132&lt;&gt;""),"S",""))),"")</f>
        <v/>
      </c>
      <c r="V132" s="68" t="str">
        <f ca="1">IFERROR(IF(AND(OR(WEEKDAY(U$4,2)&gt;5,U$4=Congés),OR(U132="x",U132="S")),U132,IF(V$4=$D132,"x",IF(AND(((V$4-$D132)/VLOOKUP($C132,Opérations[],7,0))=INT(((V$4-$D132)/VLOOKUP($C132,Opérations[],7,0))),$C132&lt;&gt;""),"S",""))),"")</f>
        <v/>
      </c>
      <c r="W132" s="68" t="str">
        <f ca="1">IFERROR(IF(AND(OR(WEEKDAY(V$4,2)&gt;5,V$4=Congés),OR(V132="x",V132="S")),V132,IF(W$4=$D132,"x",IF(AND(((W$4-$D132)/VLOOKUP($C132,Opérations[],7,0))=INT(((W$4-$D132)/VLOOKUP($C132,Opérations[],7,0))),$C132&lt;&gt;""),"S",""))),"")</f>
        <v/>
      </c>
      <c r="X132" s="68" t="str">
        <f ca="1">IFERROR(IF(AND(OR(WEEKDAY(W$4,2)&gt;5,W$4=Congés),OR(W132="x",W132="S")),W132,IF(X$4=$D132,"x",IF(AND(((X$4-$D132)/VLOOKUP($C132,Opérations[],7,0))=INT(((X$4-$D132)/VLOOKUP($C132,Opérations[],7,0))),$C132&lt;&gt;""),"S",""))),"")</f>
        <v/>
      </c>
      <c r="Y132" s="68" t="str">
        <f ca="1">IFERROR(IF(AND(OR(WEEKDAY(X$4,2)&gt;5,X$4=Congés),OR(X132="x",X132="S")),X132,IF(Y$4=$D132,"x",IF(AND(((Y$4-$D132)/VLOOKUP($C132,Opérations[],7,0))=INT(((Y$4-$D132)/VLOOKUP($C132,Opérations[],7,0))),$C132&lt;&gt;""),"S",""))),"")</f>
        <v/>
      </c>
      <c r="Z132" s="68" t="str">
        <f ca="1">IFERROR(IF(AND(OR(WEEKDAY(Y$4,2)&gt;5,Y$4=Congés),OR(Y132="x",Y132="S")),Y132,IF(Z$4=$D132,"x",IF(AND(((Z$4-$D132)/VLOOKUP($C132,Opérations[],7,0))=INT(((Z$4-$D132)/VLOOKUP($C132,Opérations[],7,0))),$C132&lt;&gt;""),"S",""))),"")</f>
        <v/>
      </c>
      <c r="AA132" s="68" t="str">
        <f ca="1">IFERROR(IF(AND(OR(WEEKDAY(Z$4,2)&gt;5,Z$4=Congés),OR(Z132="x",Z132="S")),Z132,IF(AA$4=$D132,"x",IF(AND(((AA$4-$D132)/VLOOKUP($C132,Opérations[],7,0))=INT(((AA$4-$D132)/VLOOKUP($C132,Opérations[],7,0))),$C132&lt;&gt;""),"S",""))),"")</f>
        <v/>
      </c>
      <c r="AB132" s="68" t="str">
        <f ca="1">IFERROR(IF(AND(OR(WEEKDAY(AA$4,2)&gt;5,AA$4=Congés),OR(AA132="x",AA132="S")),AA132,IF(AB$4=$D132,"x",IF(AND(((AB$4-$D132)/VLOOKUP($C132,Opérations[],7,0))=INT(((AB$4-$D132)/VLOOKUP($C132,Opérations[],7,0))),$C132&lt;&gt;""),"S",""))),"")</f>
        <v/>
      </c>
      <c r="AC132" s="68" t="str">
        <f ca="1">IFERROR(IF(AND(OR(WEEKDAY(AB$4,2)&gt;5,AB$4=Congés),OR(AB132="x",AB132="S")),AB132,IF(AC$4=$D132,"x",IF(AND(((AC$4-$D132)/VLOOKUP($C132,Opérations[],7,0))=INT(((AC$4-$D132)/VLOOKUP($C132,Opérations[],7,0))),$C132&lt;&gt;""),"S",""))),"")</f>
        <v/>
      </c>
      <c r="AD132" s="68" t="str">
        <f ca="1">IFERROR(IF(AND(OR(WEEKDAY(AC$4,2)&gt;5,AC$4=Congés),OR(AC132="x",AC132="S")),AC132,IF(AD$4=$D132,"x",IF(AND(((AD$4-$D132)/VLOOKUP($C132,Opérations[],7,0))=INT(((AD$4-$D132)/VLOOKUP($C132,Opérations[],7,0))),$C132&lt;&gt;""),"S",""))),"")</f>
        <v/>
      </c>
      <c r="AE132" s="68" t="str">
        <f ca="1">IFERROR(IF(AND(OR(WEEKDAY(AD$4,2)&gt;5,AD$4=Congés),OR(AD132="x",AD132="S")),AD132,IF(AE$4=$D132,"x",IF(AND(((AE$4-$D132)/VLOOKUP($C132,Opérations[],7,0))=INT(((AE$4-$D132)/VLOOKUP($C132,Opérations[],7,0))),$C132&lt;&gt;""),"S",""))),"")</f>
        <v/>
      </c>
      <c r="AF132" s="68" t="str">
        <f ca="1">IFERROR(IF(AND(OR(WEEKDAY(AE$4,2)&gt;5,AE$4=Congés),OR(AE132="x",AE132="S")),AE132,IF(AF$4=$D132,"x",IF(AND(((AF$4-$D132)/VLOOKUP($C132,Opérations[],7,0))=INT(((AF$4-$D132)/VLOOKUP($C132,Opérations[],7,0))),$C132&lt;&gt;""),"S",""))),"")</f>
        <v/>
      </c>
      <c r="AG132" s="68" t="str">
        <f ca="1">IFERROR(IF(AND(OR(WEEKDAY(AF$4,2)&gt;5,AF$4=Congés),OR(AF132="x",AF132="S")),AF132,IF(AG$4=$D132,"x",IF(AND(((AG$4-$D132)/VLOOKUP($C132,Opérations[],7,0))=INT(((AG$4-$D132)/VLOOKUP($C132,Opérations[],7,0))),$C132&lt;&gt;""),"S",""))),"")</f>
        <v/>
      </c>
      <c r="AH132" s="68" t="str">
        <f ca="1">IFERROR(IF(AND(OR(WEEKDAY(AG$4,2)&gt;5,AG$4=Congés),OR(AG132="x",AG132="S")),AG132,IF(AH$4=$D132,"x",IF(AND(((AH$4-$D132)/VLOOKUP($C132,Opérations[],7,0))=INT(((AH$4-$D132)/VLOOKUP($C132,Opérations[],7,0))),$C132&lt;&gt;""),"S",""))),"")</f>
        <v/>
      </c>
      <c r="AI132" s="68" t="str">
        <f ca="1">IFERROR(IF(AND(OR(WEEKDAY(AH$4,2)&gt;5,AH$4=Congés),OR(AH132="x",AH132="S")),AH132,IF(AI$4=$D132,"x",IF(AND(((AI$4-$D132)/VLOOKUP($C132,Opérations[],7,0))=INT(((AI$4-$D132)/VLOOKUP($C132,Opérations[],7,0))),$C132&lt;&gt;""),"S",""))),"")</f>
        <v/>
      </c>
      <c r="AJ132" s="68" t="str">
        <f ca="1">IFERROR(IF(AND(OR(WEEKDAY(AI$4,2)&gt;5,AI$4=Congés),OR(AI132="x",AI132="S")),AI132,IF(AJ$4=$D132,"x",IF(AND(((AJ$4-$D132)/VLOOKUP($C132,Opérations[],7,0))=INT(((AJ$4-$D132)/VLOOKUP($C132,Opérations[],7,0))),$C132&lt;&gt;""),"S",""))),"")</f>
        <v/>
      </c>
      <c r="AK132" s="68" t="str">
        <f ca="1">IFERROR(IF(AND(OR(WEEKDAY(AJ$4,2)&gt;5,AJ$4=Congés),OR(AJ132="x",AJ132="S")),AJ132,IF(AK$4=$D132,"x",IF(AND(((AK$4-$D132)/VLOOKUP($C132,Opérations[],7,0))=INT(((AK$4-$D132)/VLOOKUP($C132,Opérations[],7,0))),$C132&lt;&gt;""),"S",""))),"")</f>
        <v/>
      </c>
      <c r="AL132" s="68" t="str">
        <f ca="1">IFERROR(IF(AND(OR(WEEKDAY(AK$4,2)&gt;5,AK$4=Congés),OR(AK132="x",AK132="S")),AK132,IF(AL$4=$D132,"x",IF(AND(((AL$4-$D132)/VLOOKUP($C132,Opérations[],7,0))=INT(((AL$4-$D132)/VLOOKUP($C132,Opérations[],7,0))),$C132&lt;&gt;""),"S",""))),"")</f>
        <v/>
      </c>
      <c r="AM132" s="68" t="str">
        <f ca="1">IFERROR(IF(AND(OR(WEEKDAY(AL$4,2)&gt;5,AL$4=Congés),OR(AL132="x",AL132="S")),AL132,IF(AM$4=$D132,"x",IF(AND(((AM$4-$D132)/VLOOKUP($C132,Opérations[],7,0))=INT(((AM$4-$D132)/VLOOKUP($C132,Opérations[],7,0))),$C132&lt;&gt;""),"S",""))),"")</f>
        <v/>
      </c>
      <c r="AN132" s="68" t="str">
        <f ca="1">IFERROR(IF(AND(OR(WEEKDAY(AM$4,2)&gt;5,AM$4=Congés),OR(AM132="x",AM132="S")),AM132,IF(AN$4=$D132,"x",IF(AND(((AN$4-$D132)/VLOOKUP($C132,Opérations[],7,0))=INT(((AN$4-$D132)/VLOOKUP($C132,Opérations[],7,0))),$C132&lt;&gt;""),"S",""))),"")</f>
        <v/>
      </c>
      <c r="AO132" s="68" t="str">
        <f ca="1">IFERROR(IF(AND(OR(WEEKDAY(AN$4,2)&gt;5,AN$4=Congés),OR(AN132="x",AN132="S")),AN132,IF(AO$4=$D132,"x",IF(AND(((AO$4-$D132)/VLOOKUP($C132,Opérations[],7,0))=INT(((AO$4-$D132)/VLOOKUP($C132,Opérations[],7,0))),$C132&lt;&gt;""),"S",""))),"")</f>
        <v/>
      </c>
      <c r="AP132" s="68" t="str">
        <f ca="1">IFERROR(IF(AND(OR(WEEKDAY(AO$4,2)&gt;5,AO$4=Congés),OR(AO132="x",AO132="S")),AO132,IF(AP$4=$D132,"x",IF(AND(((AP$4-$D132)/VLOOKUP($C132,Opérations[],7,0))=INT(((AP$4-$D132)/VLOOKUP($C132,Opérations[],7,0))),$C132&lt;&gt;""),"S",""))),"")</f>
        <v/>
      </c>
      <c r="AQ132" s="68" t="str">
        <f ca="1">IFERROR(IF(AND(OR(WEEKDAY(AP$4,2)&gt;5,AP$4=Congés),OR(AP132="x",AP132="S")),AP132,IF(AQ$4=$D132,"x",IF(AND(((AQ$4-$D132)/VLOOKUP($C132,Opérations[],7,0))=INT(((AQ$4-$D132)/VLOOKUP($C132,Opérations[],7,0))),$C132&lt;&gt;""),"S",""))),"")</f>
        <v/>
      </c>
      <c r="AR132" s="68" t="str">
        <f ca="1">IFERROR(IF(AND(OR(WEEKDAY(AQ$4,2)&gt;5,AQ$4=Congés),OR(AQ132="x",AQ132="S")),AQ132,IF(AR$4=$D132,"x",IF(AND(((AR$4-$D132)/VLOOKUP($C132,Opérations[],7,0))=INT(((AR$4-$D132)/VLOOKUP($C132,Opérations[],7,0))),$C132&lt;&gt;""),"S",""))),"")</f>
        <v/>
      </c>
      <c r="AS132" s="68" t="str">
        <f ca="1">IFERROR(IF(AND(OR(WEEKDAY(AR$4,2)&gt;5,AR$4=Congés),OR(AR132="x",AR132="S")),AR132,IF(AS$4=$D132,"x",IF(AND(((AS$4-$D132)/VLOOKUP($C132,Opérations[],7,0))=INT(((AS$4-$D132)/VLOOKUP($C132,Opérations[],7,0))),$C132&lt;&gt;""),"S",""))),"")</f>
        <v/>
      </c>
      <c r="AT132" s="68" t="str">
        <f ca="1">IFERROR(IF(AND(OR(WEEKDAY(AS$4,2)&gt;5,AS$4=Congés),OR(AS132="x",AS132="S")),AS132,IF(AT$4=$D132,"x",IF(AND(((AT$4-$D132)/VLOOKUP($C132,Opérations[],7,0))=INT(((AT$4-$D132)/VLOOKUP($C132,Opérations[],7,0))),$C132&lt;&gt;""),"S",""))),"")</f>
        <v/>
      </c>
      <c r="AU132" s="68" t="str">
        <f ca="1">IFERROR(IF(AND(OR(WEEKDAY(AT$4,2)&gt;5,AT$4=Congés),OR(AT132="x",AT132="S")),AT132,IF(AU$4=$D132,"x",IF(AND(((AU$4-$D132)/VLOOKUP($C132,Opérations[],7,0))=INT(((AU$4-$D132)/VLOOKUP($C132,Opérations[],7,0))),$C132&lt;&gt;""),"S",""))),"")</f>
        <v/>
      </c>
      <c r="AV132" s="68" t="str">
        <f ca="1">IFERROR(IF(AND(OR(WEEKDAY(AU$4,2)&gt;5,AU$4=Congés),OR(AU132="x",AU132="S")),AU132,IF(AV$4=$D132,"x",IF(AND(((AV$4-$D132)/VLOOKUP($C132,Opérations[],7,0))=INT(((AV$4-$D132)/VLOOKUP($C132,Opérations[],7,0))),$C132&lt;&gt;""),"S",""))),"")</f>
        <v/>
      </c>
      <c r="AW132" s="68" t="str">
        <f ca="1">IFERROR(IF(AND(OR(WEEKDAY(AV$4,2)&gt;5,AV$4=Congés),OR(AV132="x",AV132="S")),AV132,IF(AW$4=$D132,"x",IF(AND(((AW$4-$D132)/VLOOKUP($C132,Opérations[],7,0))=INT(((AW$4-$D132)/VLOOKUP($C132,Opérations[],7,0))),$C132&lt;&gt;""),"S",""))),"")</f>
        <v/>
      </c>
      <c r="AX132" s="68" t="str">
        <f ca="1">IFERROR(IF(AND(OR(WEEKDAY(AW$4,2)&gt;5,AW$4=Congés),OR(AW132="x",AW132="S")),AW132,IF(AX$4=$D132,"x",IF(AND(((AX$4-$D132)/VLOOKUP($C132,Opérations[],7,0))=INT(((AX$4-$D132)/VLOOKUP($C132,Opérations[],7,0))),$C132&lt;&gt;""),"S",""))),"")</f>
        <v/>
      </c>
      <c r="AY132" s="68" t="str">
        <f ca="1">IFERROR(IF(AND(OR(WEEKDAY(AX$4,2)&gt;5,AX$4=Congés),OR(AX132="x",AX132="S")),AX132,IF(AY$4=$D132,"x",IF(AND(((AY$4-$D132)/VLOOKUP($C132,Opérations[],7,0))=INT(((AY$4-$D132)/VLOOKUP($C132,Opérations[],7,0))),$C132&lt;&gt;""),"S",""))),"")</f>
        <v/>
      </c>
      <c r="AZ132" s="68" t="str">
        <f ca="1">IFERROR(IF(AND(OR(WEEKDAY(AY$4,2)&gt;5,AY$4=Congés),OR(AY132="x",AY132="S")),AY132,IF(AZ$4=$D132,"x",IF(AND(((AZ$4-$D132)/VLOOKUP($C132,Opérations[],7,0))=INT(((AZ$4-$D132)/VLOOKUP($C132,Opérations[],7,0))),$C132&lt;&gt;""),"S",""))),"")</f>
        <v/>
      </c>
      <c r="BA132" s="68" t="str">
        <f ca="1">IFERROR(IF(AND(OR(WEEKDAY(AZ$4,2)&gt;5,AZ$4=Congés),OR(AZ132="x",AZ132="S")),AZ132,IF(BA$4=$D132,"x",IF(AND(((BA$4-$D132)/VLOOKUP($C132,Opérations[],7,0))=INT(((BA$4-$D132)/VLOOKUP($C132,Opérations[],7,0))),$C132&lt;&gt;""),"S",""))),"")</f>
        <v/>
      </c>
      <c r="BB132" s="68" t="str">
        <f ca="1">IFERROR(IF(AND(OR(WEEKDAY(BA$4,2)&gt;5,BA$4=Congés),OR(BA132="x",BA132="S")),BA132,IF(BB$4=$D132,"x",IF(AND(((BB$4-$D132)/VLOOKUP($C132,Opérations[],7,0))=INT(((BB$4-$D132)/VLOOKUP($C132,Opérations[],7,0))),$C132&lt;&gt;""),"S",""))),"")</f>
        <v/>
      </c>
      <c r="BC132" s="68" t="str">
        <f ca="1">IFERROR(IF(AND(OR(WEEKDAY(BB$4,2)&gt;5,BB$4=Congés),OR(BB132="x",BB132="S")),BB132,IF(BC$4=$D132,"x",IF(AND(((BC$4-$D132)/VLOOKUP($C132,Opérations[],7,0))=INT(((BC$4-$D132)/VLOOKUP($C132,Opérations[],7,0))),$C132&lt;&gt;""),"S",""))),"")</f>
        <v/>
      </c>
      <c r="BD132" s="68" t="str">
        <f ca="1">IFERROR(IF(AND(OR(WEEKDAY(BC$4,2)&gt;5,BC$4=Congés),OR(BC132="x",BC132="S")),BC132,IF(BD$4=$D132,"x",IF(AND(((BD$4-$D132)/VLOOKUP($C132,Opérations[],7,0))=INT(((BD$4-$D132)/VLOOKUP($C132,Opérations[],7,0))),$C132&lt;&gt;""),"S",""))),"")</f>
        <v/>
      </c>
    </row>
    <row r="133" spans="3:56" x14ac:dyDescent="0.25">
      <c r="C133" s="65"/>
      <c r="D133" s="33" t="str">
        <f>IF(ISBLANK(C133),"",VLOOKUP(C133,Opérations[],2,0))</f>
        <v/>
      </c>
      <c r="F133" s="33"/>
      <c r="G133" s="68" t="str">
        <f ca="1">IFERROR(IF(AND(OR(WEEKDAY(F$4,2)&gt;5,F$4=Congés),OR(F133="x",F133="S")),F133,IF(G$4=$D133,"x",IF(AND(((G$4-$D133)/VLOOKUP($C133,Opérations[],7,0))=INT(((G$4-$D133)/VLOOKUP($C133,Opérations[],7,0))),$C133&lt;&gt;""),"S",""))),"")</f>
        <v/>
      </c>
      <c r="H133" s="68" t="str">
        <f ca="1">IFERROR(IF(AND(OR(WEEKDAY(G$4,2)&gt;5,G$4=Congés),OR(G133="x",G133="S")),G133,IF(H$4=$D133,"x",IF(AND(((H$4-$D133)/VLOOKUP($C133,Opérations[],7,0))=INT(((H$4-$D133)/VLOOKUP($C133,Opérations[],7,0))),$C133&lt;&gt;""),"S",""))),"")</f>
        <v/>
      </c>
      <c r="I133" s="68" t="str">
        <f ca="1">IFERROR(IF(AND(OR(WEEKDAY(H$4,2)&gt;5,H$4=Congés),OR(H133="x",H133="S")),H133,IF(I$4=$D133,"x",IF(AND(((I$4-$D133)/VLOOKUP($C133,Opérations[],7,0))=INT(((I$4-$D133)/VLOOKUP($C133,Opérations[],7,0))),$C133&lt;&gt;""),"S",""))),"")</f>
        <v/>
      </c>
      <c r="J133" s="68" t="str">
        <f ca="1">IFERROR(IF(AND(OR(WEEKDAY(I$4,2)&gt;5,I$4=Congés),OR(I133="x",I133="S")),I133,IF(J$4=$D133,"x",IF(AND(((J$4-$D133)/VLOOKUP($C133,Opérations[],7,0))=INT(((J$4-$D133)/VLOOKUP($C133,Opérations[],7,0))),$C133&lt;&gt;""),"S",""))),"")</f>
        <v/>
      </c>
      <c r="K133" s="68" t="str">
        <f ca="1">IFERROR(IF(AND(OR(WEEKDAY(J$4,2)&gt;5,J$4=Congés),OR(J133="x",J133="S")),J133,IF(K$4=$D133,"x",IF(AND(((K$4-$D133)/VLOOKUP($C133,Opérations[],7,0))=INT(((K$4-$D133)/VLOOKUP($C133,Opérations[],7,0))),$C133&lt;&gt;""),"S",""))),"")</f>
        <v/>
      </c>
      <c r="L133" s="68" t="str">
        <f ca="1">IFERROR(IF(AND(OR(WEEKDAY(K$4,2)&gt;5,K$4=Congés),OR(K133="x",K133="S")),K133,IF(L$4=$D133,"x",IF(AND(((L$4-$D133)/VLOOKUP($C133,Opérations[],7,0))=INT(((L$4-$D133)/VLOOKUP($C133,Opérations[],7,0))),$C133&lt;&gt;""),"S",""))),"")</f>
        <v/>
      </c>
      <c r="M133" s="68" t="str">
        <f ca="1">IFERROR(IF(AND(OR(WEEKDAY(L$4,2)&gt;5,L$4=Congés),OR(L133="x",L133="S")),L133,IF(M$4=$D133,"x",IF(AND(((M$4-$D133)/VLOOKUP($C133,Opérations[],7,0))=INT(((M$4-$D133)/VLOOKUP($C133,Opérations[],7,0))),$C133&lt;&gt;""),"S",""))),"")</f>
        <v/>
      </c>
      <c r="N133" s="68" t="str">
        <f ca="1">IFERROR(IF(AND(OR(WEEKDAY(M$4,2)&gt;5,M$4=Congés),OR(M133="x",M133="S")),M133,IF(N$4=$D133,"x",IF(AND(((N$4-$D133)/VLOOKUP($C133,Opérations[],7,0))=INT(((N$4-$D133)/VLOOKUP($C133,Opérations[],7,0))),$C133&lt;&gt;""),"S",""))),"")</f>
        <v/>
      </c>
      <c r="O133" s="68" t="str">
        <f ca="1">IFERROR(IF(AND(OR(WEEKDAY(N$4,2)&gt;5,N$4=Congés),OR(N133="x",N133="S")),N133,IF(O$4=$D133,"x",IF(AND(((O$4-$D133)/VLOOKUP($C133,Opérations[],7,0))=INT(((O$4-$D133)/VLOOKUP($C133,Opérations[],7,0))),$C133&lt;&gt;""),"S",""))),"")</f>
        <v/>
      </c>
      <c r="P133" s="68" t="str">
        <f ca="1">IFERROR(IF(AND(OR(WEEKDAY(O$4,2)&gt;5,O$4=Congés),OR(O133="x",O133="S")),O133,IF(P$4=$D133,"x",IF(AND(((P$4-$D133)/VLOOKUP($C133,Opérations[],7,0))=INT(((P$4-$D133)/VLOOKUP($C133,Opérations[],7,0))),$C133&lt;&gt;""),"S",""))),"")</f>
        <v/>
      </c>
      <c r="Q133" s="68" t="str">
        <f ca="1">IFERROR(IF(AND(OR(WEEKDAY(P$4,2)&gt;5,P$4=Congés),OR(P133="x",P133="S")),P133,IF(Q$4=$D133,"x",IF(AND(((Q$4-$D133)/VLOOKUP($C133,Opérations[],7,0))=INT(((Q$4-$D133)/VLOOKUP($C133,Opérations[],7,0))),$C133&lt;&gt;""),"S",""))),"")</f>
        <v/>
      </c>
      <c r="R133" s="68" t="str">
        <f ca="1">IFERROR(IF(AND(OR(WEEKDAY(Q$4,2)&gt;5,Q$4=Congés),OR(Q133="x",Q133="S")),Q133,IF(R$4=$D133,"x",IF(AND(((R$4-$D133)/VLOOKUP($C133,Opérations[],7,0))=INT(((R$4-$D133)/VLOOKUP($C133,Opérations[],7,0))),$C133&lt;&gt;""),"S",""))),"")</f>
        <v/>
      </c>
      <c r="S133" s="68" t="str">
        <f ca="1">IFERROR(IF(AND(OR(WEEKDAY(R$4,2)&gt;5,R$4=Congés),OR(R133="x",R133="S")),R133,IF(S$4=$D133,"x",IF(AND(((S$4-$D133)/VLOOKUP($C133,Opérations[],7,0))=INT(((S$4-$D133)/VLOOKUP($C133,Opérations[],7,0))),$C133&lt;&gt;""),"S",""))),"")</f>
        <v/>
      </c>
      <c r="T133" s="68" t="str">
        <f ca="1">IFERROR(IF(AND(OR(WEEKDAY(S$4,2)&gt;5,S$4=Congés),OR(S133="x",S133="S")),S133,IF(T$4=$D133,"x",IF(AND(((T$4-$D133)/VLOOKUP($C133,Opérations[],7,0))=INT(((T$4-$D133)/VLOOKUP($C133,Opérations[],7,0))),$C133&lt;&gt;""),"S",""))),"")</f>
        <v/>
      </c>
      <c r="U133" s="68" t="str">
        <f ca="1">IFERROR(IF(AND(OR(WEEKDAY(T$4,2)&gt;5,T$4=Congés),OR(T133="x",T133="S")),T133,IF(U$4=$D133,"x",IF(AND(((U$4-$D133)/VLOOKUP($C133,Opérations[],7,0))=INT(((U$4-$D133)/VLOOKUP($C133,Opérations[],7,0))),$C133&lt;&gt;""),"S",""))),"")</f>
        <v/>
      </c>
      <c r="V133" s="68" t="str">
        <f ca="1">IFERROR(IF(AND(OR(WEEKDAY(U$4,2)&gt;5,U$4=Congés),OR(U133="x",U133="S")),U133,IF(V$4=$D133,"x",IF(AND(((V$4-$D133)/VLOOKUP($C133,Opérations[],7,0))=INT(((V$4-$D133)/VLOOKUP($C133,Opérations[],7,0))),$C133&lt;&gt;""),"S",""))),"")</f>
        <v/>
      </c>
      <c r="W133" s="68" t="str">
        <f ca="1">IFERROR(IF(AND(OR(WEEKDAY(V$4,2)&gt;5,V$4=Congés),OR(V133="x",V133="S")),V133,IF(W$4=$D133,"x",IF(AND(((W$4-$D133)/VLOOKUP($C133,Opérations[],7,0))=INT(((W$4-$D133)/VLOOKUP($C133,Opérations[],7,0))),$C133&lt;&gt;""),"S",""))),"")</f>
        <v/>
      </c>
      <c r="X133" s="68" t="str">
        <f ca="1">IFERROR(IF(AND(OR(WEEKDAY(W$4,2)&gt;5,W$4=Congés),OR(W133="x",W133="S")),W133,IF(X$4=$D133,"x",IF(AND(((X$4-$D133)/VLOOKUP($C133,Opérations[],7,0))=INT(((X$4-$D133)/VLOOKUP($C133,Opérations[],7,0))),$C133&lt;&gt;""),"S",""))),"")</f>
        <v/>
      </c>
      <c r="Y133" s="68" t="str">
        <f ca="1">IFERROR(IF(AND(OR(WEEKDAY(X$4,2)&gt;5,X$4=Congés),OR(X133="x",X133="S")),X133,IF(Y$4=$D133,"x",IF(AND(((Y$4-$D133)/VLOOKUP($C133,Opérations[],7,0))=INT(((Y$4-$D133)/VLOOKUP($C133,Opérations[],7,0))),$C133&lt;&gt;""),"S",""))),"")</f>
        <v/>
      </c>
      <c r="Z133" s="68" t="str">
        <f ca="1">IFERROR(IF(AND(OR(WEEKDAY(Y$4,2)&gt;5,Y$4=Congés),OR(Y133="x",Y133="S")),Y133,IF(Z$4=$D133,"x",IF(AND(((Z$4-$D133)/VLOOKUP($C133,Opérations[],7,0))=INT(((Z$4-$D133)/VLOOKUP($C133,Opérations[],7,0))),$C133&lt;&gt;""),"S",""))),"")</f>
        <v/>
      </c>
      <c r="AA133" s="68" t="str">
        <f ca="1">IFERROR(IF(AND(OR(WEEKDAY(Z$4,2)&gt;5,Z$4=Congés),OR(Z133="x",Z133="S")),Z133,IF(AA$4=$D133,"x",IF(AND(((AA$4-$D133)/VLOOKUP($C133,Opérations[],7,0))=INT(((AA$4-$D133)/VLOOKUP($C133,Opérations[],7,0))),$C133&lt;&gt;""),"S",""))),"")</f>
        <v/>
      </c>
      <c r="AB133" s="68" t="str">
        <f ca="1">IFERROR(IF(AND(OR(WEEKDAY(AA$4,2)&gt;5,AA$4=Congés),OR(AA133="x",AA133="S")),AA133,IF(AB$4=$D133,"x",IF(AND(((AB$4-$D133)/VLOOKUP($C133,Opérations[],7,0))=INT(((AB$4-$D133)/VLOOKUP($C133,Opérations[],7,0))),$C133&lt;&gt;""),"S",""))),"")</f>
        <v/>
      </c>
      <c r="AC133" s="68" t="str">
        <f ca="1">IFERROR(IF(AND(OR(WEEKDAY(AB$4,2)&gt;5,AB$4=Congés),OR(AB133="x",AB133="S")),AB133,IF(AC$4=$D133,"x",IF(AND(((AC$4-$D133)/VLOOKUP($C133,Opérations[],7,0))=INT(((AC$4-$D133)/VLOOKUP($C133,Opérations[],7,0))),$C133&lt;&gt;""),"S",""))),"")</f>
        <v/>
      </c>
      <c r="AD133" s="68" t="str">
        <f ca="1">IFERROR(IF(AND(OR(WEEKDAY(AC$4,2)&gt;5,AC$4=Congés),OR(AC133="x",AC133="S")),AC133,IF(AD$4=$D133,"x",IF(AND(((AD$4-$D133)/VLOOKUP($C133,Opérations[],7,0))=INT(((AD$4-$D133)/VLOOKUP($C133,Opérations[],7,0))),$C133&lt;&gt;""),"S",""))),"")</f>
        <v/>
      </c>
      <c r="AE133" s="68" t="str">
        <f ca="1">IFERROR(IF(AND(OR(WEEKDAY(AD$4,2)&gt;5,AD$4=Congés),OR(AD133="x",AD133="S")),AD133,IF(AE$4=$D133,"x",IF(AND(((AE$4-$D133)/VLOOKUP($C133,Opérations[],7,0))=INT(((AE$4-$D133)/VLOOKUP($C133,Opérations[],7,0))),$C133&lt;&gt;""),"S",""))),"")</f>
        <v/>
      </c>
      <c r="AF133" s="68" t="str">
        <f ca="1">IFERROR(IF(AND(OR(WEEKDAY(AE$4,2)&gt;5,AE$4=Congés),OR(AE133="x",AE133="S")),AE133,IF(AF$4=$D133,"x",IF(AND(((AF$4-$D133)/VLOOKUP($C133,Opérations[],7,0))=INT(((AF$4-$D133)/VLOOKUP($C133,Opérations[],7,0))),$C133&lt;&gt;""),"S",""))),"")</f>
        <v/>
      </c>
      <c r="AG133" s="68" t="str">
        <f ca="1">IFERROR(IF(AND(OR(WEEKDAY(AF$4,2)&gt;5,AF$4=Congés),OR(AF133="x",AF133="S")),AF133,IF(AG$4=$D133,"x",IF(AND(((AG$4-$D133)/VLOOKUP($C133,Opérations[],7,0))=INT(((AG$4-$D133)/VLOOKUP($C133,Opérations[],7,0))),$C133&lt;&gt;""),"S",""))),"")</f>
        <v/>
      </c>
      <c r="AH133" s="68" t="str">
        <f ca="1">IFERROR(IF(AND(OR(WEEKDAY(AG$4,2)&gt;5,AG$4=Congés),OR(AG133="x",AG133="S")),AG133,IF(AH$4=$D133,"x",IF(AND(((AH$4-$D133)/VLOOKUP($C133,Opérations[],7,0))=INT(((AH$4-$D133)/VLOOKUP($C133,Opérations[],7,0))),$C133&lt;&gt;""),"S",""))),"")</f>
        <v/>
      </c>
      <c r="AI133" s="68" t="str">
        <f ca="1">IFERROR(IF(AND(OR(WEEKDAY(AH$4,2)&gt;5,AH$4=Congés),OR(AH133="x",AH133="S")),AH133,IF(AI$4=$D133,"x",IF(AND(((AI$4-$D133)/VLOOKUP($C133,Opérations[],7,0))=INT(((AI$4-$D133)/VLOOKUP($C133,Opérations[],7,0))),$C133&lt;&gt;""),"S",""))),"")</f>
        <v/>
      </c>
      <c r="AJ133" s="68" t="str">
        <f ca="1">IFERROR(IF(AND(OR(WEEKDAY(AI$4,2)&gt;5,AI$4=Congés),OR(AI133="x",AI133="S")),AI133,IF(AJ$4=$D133,"x",IF(AND(((AJ$4-$D133)/VLOOKUP($C133,Opérations[],7,0))=INT(((AJ$4-$D133)/VLOOKUP($C133,Opérations[],7,0))),$C133&lt;&gt;""),"S",""))),"")</f>
        <v/>
      </c>
      <c r="AK133" s="68" t="str">
        <f ca="1">IFERROR(IF(AND(OR(WEEKDAY(AJ$4,2)&gt;5,AJ$4=Congés),OR(AJ133="x",AJ133="S")),AJ133,IF(AK$4=$D133,"x",IF(AND(((AK$4-$D133)/VLOOKUP($C133,Opérations[],7,0))=INT(((AK$4-$D133)/VLOOKUP($C133,Opérations[],7,0))),$C133&lt;&gt;""),"S",""))),"")</f>
        <v/>
      </c>
      <c r="AL133" s="68" t="str">
        <f ca="1">IFERROR(IF(AND(OR(WEEKDAY(AK$4,2)&gt;5,AK$4=Congés),OR(AK133="x",AK133="S")),AK133,IF(AL$4=$D133,"x",IF(AND(((AL$4-$D133)/VLOOKUP($C133,Opérations[],7,0))=INT(((AL$4-$D133)/VLOOKUP($C133,Opérations[],7,0))),$C133&lt;&gt;""),"S",""))),"")</f>
        <v/>
      </c>
      <c r="AM133" s="68" t="str">
        <f ca="1">IFERROR(IF(AND(OR(WEEKDAY(AL$4,2)&gt;5,AL$4=Congés),OR(AL133="x",AL133="S")),AL133,IF(AM$4=$D133,"x",IF(AND(((AM$4-$D133)/VLOOKUP($C133,Opérations[],7,0))=INT(((AM$4-$D133)/VLOOKUP($C133,Opérations[],7,0))),$C133&lt;&gt;""),"S",""))),"")</f>
        <v/>
      </c>
      <c r="AN133" s="68" t="str">
        <f ca="1">IFERROR(IF(AND(OR(WEEKDAY(AM$4,2)&gt;5,AM$4=Congés),OR(AM133="x",AM133="S")),AM133,IF(AN$4=$D133,"x",IF(AND(((AN$4-$D133)/VLOOKUP($C133,Opérations[],7,0))=INT(((AN$4-$D133)/VLOOKUP($C133,Opérations[],7,0))),$C133&lt;&gt;""),"S",""))),"")</f>
        <v/>
      </c>
      <c r="AO133" s="68" t="str">
        <f ca="1">IFERROR(IF(AND(OR(WEEKDAY(AN$4,2)&gt;5,AN$4=Congés),OR(AN133="x",AN133="S")),AN133,IF(AO$4=$D133,"x",IF(AND(((AO$4-$D133)/VLOOKUP($C133,Opérations[],7,0))=INT(((AO$4-$D133)/VLOOKUP($C133,Opérations[],7,0))),$C133&lt;&gt;""),"S",""))),"")</f>
        <v/>
      </c>
      <c r="AP133" s="68" t="str">
        <f ca="1">IFERROR(IF(AND(OR(WEEKDAY(AO$4,2)&gt;5,AO$4=Congés),OR(AO133="x",AO133="S")),AO133,IF(AP$4=$D133,"x",IF(AND(((AP$4-$D133)/VLOOKUP($C133,Opérations[],7,0))=INT(((AP$4-$D133)/VLOOKUP($C133,Opérations[],7,0))),$C133&lt;&gt;""),"S",""))),"")</f>
        <v/>
      </c>
      <c r="AQ133" s="68" t="str">
        <f ca="1">IFERROR(IF(AND(OR(WEEKDAY(AP$4,2)&gt;5,AP$4=Congés),OR(AP133="x",AP133="S")),AP133,IF(AQ$4=$D133,"x",IF(AND(((AQ$4-$D133)/VLOOKUP($C133,Opérations[],7,0))=INT(((AQ$4-$D133)/VLOOKUP($C133,Opérations[],7,0))),$C133&lt;&gt;""),"S",""))),"")</f>
        <v/>
      </c>
      <c r="AR133" s="68" t="str">
        <f ca="1">IFERROR(IF(AND(OR(WEEKDAY(AQ$4,2)&gt;5,AQ$4=Congés),OR(AQ133="x",AQ133="S")),AQ133,IF(AR$4=$D133,"x",IF(AND(((AR$4-$D133)/VLOOKUP($C133,Opérations[],7,0))=INT(((AR$4-$D133)/VLOOKUP($C133,Opérations[],7,0))),$C133&lt;&gt;""),"S",""))),"")</f>
        <v/>
      </c>
      <c r="AS133" s="68" t="str">
        <f ca="1">IFERROR(IF(AND(OR(WEEKDAY(AR$4,2)&gt;5,AR$4=Congés),OR(AR133="x",AR133="S")),AR133,IF(AS$4=$D133,"x",IF(AND(((AS$4-$D133)/VLOOKUP($C133,Opérations[],7,0))=INT(((AS$4-$D133)/VLOOKUP($C133,Opérations[],7,0))),$C133&lt;&gt;""),"S",""))),"")</f>
        <v/>
      </c>
      <c r="AT133" s="68" t="str">
        <f ca="1">IFERROR(IF(AND(OR(WEEKDAY(AS$4,2)&gt;5,AS$4=Congés),OR(AS133="x",AS133="S")),AS133,IF(AT$4=$D133,"x",IF(AND(((AT$4-$D133)/VLOOKUP($C133,Opérations[],7,0))=INT(((AT$4-$D133)/VLOOKUP($C133,Opérations[],7,0))),$C133&lt;&gt;""),"S",""))),"")</f>
        <v/>
      </c>
      <c r="AU133" s="68" t="str">
        <f ca="1">IFERROR(IF(AND(OR(WEEKDAY(AT$4,2)&gt;5,AT$4=Congés),OR(AT133="x",AT133="S")),AT133,IF(AU$4=$D133,"x",IF(AND(((AU$4-$D133)/VLOOKUP($C133,Opérations[],7,0))=INT(((AU$4-$D133)/VLOOKUP($C133,Opérations[],7,0))),$C133&lt;&gt;""),"S",""))),"")</f>
        <v/>
      </c>
      <c r="AV133" s="68" t="str">
        <f ca="1">IFERROR(IF(AND(OR(WEEKDAY(AU$4,2)&gt;5,AU$4=Congés),OR(AU133="x",AU133="S")),AU133,IF(AV$4=$D133,"x",IF(AND(((AV$4-$D133)/VLOOKUP($C133,Opérations[],7,0))=INT(((AV$4-$D133)/VLOOKUP($C133,Opérations[],7,0))),$C133&lt;&gt;""),"S",""))),"")</f>
        <v/>
      </c>
      <c r="AW133" s="68" t="str">
        <f ca="1">IFERROR(IF(AND(OR(WEEKDAY(AV$4,2)&gt;5,AV$4=Congés),OR(AV133="x",AV133="S")),AV133,IF(AW$4=$D133,"x",IF(AND(((AW$4-$D133)/VLOOKUP($C133,Opérations[],7,0))=INT(((AW$4-$D133)/VLOOKUP($C133,Opérations[],7,0))),$C133&lt;&gt;""),"S",""))),"")</f>
        <v/>
      </c>
      <c r="AX133" s="68" t="str">
        <f ca="1">IFERROR(IF(AND(OR(WEEKDAY(AW$4,2)&gt;5,AW$4=Congés),OR(AW133="x",AW133="S")),AW133,IF(AX$4=$D133,"x",IF(AND(((AX$4-$D133)/VLOOKUP($C133,Opérations[],7,0))=INT(((AX$4-$D133)/VLOOKUP($C133,Opérations[],7,0))),$C133&lt;&gt;""),"S",""))),"")</f>
        <v/>
      </c>
      <c r="AY133" s="68" t="str">
        <f ca="1">IFERROR(IF(AND(OR(WEEKDAY(AX$4,2)&gt;5,AX$4=Congés),OR(AX133="x",AX133="S")),AX133,IF(AY$4=$D133,"x",IF(AND(((AY$4-$D133)/VLOOKUP($C133,Opérations[],7,0))=INT(((AY$4-$D133)/VLOOKUP($C133,Opérations[],7,0))),$C133&lt;&gt;""),"S",""))),"")</f>
        <v/>
      </c>
      <c r="AZ133" s="68" t="str">
        <f ca="1">IFERROR(IF(AND(OR(WEEKDAY(AY$4,2)&gt;5,AY$4=Congés),OR(AY133="x",AY133="S")),AY133,IF(AZ$4=$D133,"x",IF(AND(((AZ$4-$D133)/VLOOKUP($C133,Opérations[],7,0))=INT(((AZ$4-$D133)/VLOOKUP($C133,Opérations[],7,0))),$C133&lt;&gt;""),"S",""))),"")</f>
        <v/>
      </c>
      <c r="BA133" s="68" t="str">
        <f ca="1">IFERROR(IF(AND(OR(WEEKDAY(AZ$4,2)&gt;5,AZ$4=Congés),OR(AZ133="x",AZ133="S")),AZ133,IF(BA$4=$D133,"x",IF(AND(((BA$4-$D133)/VLOOKUP($C133,Opérations[],7,0))=INT(((BA$4-$D133)/VLOOKUP($C133,Opérations[],7,0))),$C133&lt;&gt;""),"S",""))),"")</f>
        <v/>
      </c>
      <c r="BB133" s="68" t="str">
        <f ca="1">IFERROR(IF(AND(OR(WEEKDAY(BA$4,2)&gt;5,BA$4=Congés),OR(BA133="x",BA133="S")),BA133,IF(BB$4=$D133,"x",IF(AND(((BB$4-$D133)/VLOOKUP($C133,Opérations[],7,0))=INT(((BB$4-$D133)/VLOOKUP($C133,Opérations[],7,0))),$C133&lt;&gt;""),"S",""))),"")</f>
        <v/>
      </c>
      <c r="BC133" s="68" t="str">
        <f ca="1">IFERROR(IF(AND(OR(WEEKDAY(BB$4,2)&gt;5,BB$4=Congés),OR(BB133="x",BB133="S")),BB133,IF(BC$4=$D133,"x",IF(AND(((BC$4-$D133)/VLOOKUP($C133,Opérations[],7,0))=INT(((BC$4-$D133)/VLOOKUP($C133,Opérations[],7,0))),$C133&lt;&gt;""),"S",""))),"")</f>
        <v/>
      </c>
      <c r="BD133" s="68" t="str">
        <f ca="1">IFERROR(IF(AND(OR(WEEKDAY(BC$4,2)&gt;5,BC$4=Congés),OR(BC133="x",BC133="S")),BC133,IF(BD$4=$D133,"x",IF(AND(((BD$4-$D133)/VLOOKUP($C133,Opérations[],7,0))=INT(((BD$4-$D133)/VLOOKUP($C133,Opérations[],7,0))),$C133&lt;&gt;""),"S",""))),"")</f>
        <v/>
      </c>
    </row>
    <row r="134" spans="3:56" x14ac:dyDescent="0.25">
      <c r="C134" s="32" t="s">
        <v>107</v>
      </c>
      <c r="D134" s="33">
        <f>IF(ISBLANK(C134),"",VLOOKUP(C134,Opérations[],2,0))</f>
        <v>0</v>
      </c>
      <c r="F134" s="33"/>
      <c r="G134" s="68" t="str">
        <f ca="1">IFERROR(IF(AND(OR(WEEKDAY(F$4,2)&gt;5,F$4=Congés),OR(F134="x",F134="S")),F134,IF(G$4=$D134,"x",IF(AND(((G$4-$D134)/VLOOKUP($C134,Opérations[],7,0))=INT(((G$4-$D134)/VLOOKUP($C134,Opérations[],7,0))),$C134&lt;&gt;""),"S",""))),"")</f>
        <v/>
      </c>
      <c r="H134" s="68" t="str">
        <f ca="1">IFERROR(IF(AND(OR(WEEKDAY(G$4,2)&gt;5,G$4=Congés),OR(G134="x",G134="S")),G134,IF(H$4=$D134,"x",IF(AND(((H$4-$D134)/VLOOKUP($C134,Opérations[],7,0))=INT(((H$4-$D134)/VLOOKUP($C134,Opérations[],7,0))),$C134&lt;&gt;""),"S",""))),"")</f>
        <v/>
      </c>
      <c r="I134" s="68" t="str">
        <f ca="1">IFERROR(IF(AND(OR(WEEKDAY(H$4,2)&gt;5,H$4=Congés),OR(H134="x",H134="S")),H134,IF(I$4=$D134,"x",IF(AND(((I$4-$D134)/VLOOKUP($C134,Opérations[],7,0))=INT(((I$4-$D134)/VLOOKUP($C134,Opérations[],7,0))),$C134&lt;&gt;""),"S",""))),"")</f>
        <v/>
      </c>
      <c r="J134" s="68" t="str">
        <f ca="1">IFERROR(IF(AND(OR(WEEKDAY(I$4,2)&gt;5,I$4=Congés),OR(I134="x",I134="S")),I134,IF(J$4=$D134,"x",IF(AND(((J$4-$D134)/VLOOKUP($C134,Opérations[],7,0))=INT(((J$4-$D134)/VLOOKUP($C134,Opérations[],7,0))),$C134&lt;&gt;""),"S",""))),"")</f>
        <v/>
      </c>
      <c r="K134" s="68" t="str">
        <f ca="1">IFERROR(IF(AND(OR(WEEKDAY(J$4,2)&gt;5,J$4=Congés),OR(J134="x",J134="S")),J134,IF(K$4=$D134,"x",IF(AND(((K$4-$D134)/VLOOKUP($C134,Opérations[],7,0))=INT(((K$4-$D134)/VLOOKUP($C134,Opérations[],7,0))),$C134&lt;&gt;""),"S",""))),"")</f>
        <v/>
      </c>
      <c r="L134" s="68" t="str">
        <f ca="1">IFERROR(IF(AND(OR(WEEKDAY(K$4,2)&gt;5,K$4=Congés),OR(K134="x",K134="S")),K134,IF(L$4=$D134,"x",IF(AND(((L$4-$D134)/VLOOKUP($C134,Opérations[],7,0))=INT(((L$4-$D134)/VLOOKUP($C134,Opérations[],7,0))),$C134&lt;&gt;""),"S",""))),"")</f>
        <v/>
      </c>
      <c r="M134" s="68" t="str">
        <f ca="1">IFERROR(IF(AND(OR(WEEKDAY(L$4,2)&gt;5,L$4=Congés),OR(L134="x",L134="S")),L134,IF(M$4=$D134,"x",IF(AND(((M$4-$D134)/VLOOKUP($C134,Opérations[],7,0))=INT(((M$4-$D134)/VLOOKUP($C134,Opérations[],7,0))),$C134&lt;&gt;""),"S",""))),"")</f>
        <v/>
      </c>
      <c r="N134" s="68" t="str">
        <f ca="1">IFERROR(IF(AND(OR(WEEKDAY(M$4,2)&gt;5,M$4=Congés),OR(M134="x",M134="S")),M134,IF(N$4=$D134,"x",IF(AND(((N$4-$D134)/VLOOKUP($C134,Opérations[],7,0))=INT(((N$4-$D134)/VLOOKUP($C134,Opérations[],7,0))),$C134&lt;&gt;""),"S",""))),"")</f>
        <v/>
      </c>
      <c r="O134" s="68" t="str">
        <f ca="1">IFERROR(IF(AND(OR(WEEKDAY(N$4,2)&gt;5,N$4=Congés),OR(N134="x",N134="S")),N134,IF(O$4=$D134,"x",IF(AND(((O$4-$D134)/VLOOKUP($C134,Opérations[],7,0))=INT(((O$4-$D134)/VLOOKUP($C134,Opérations[],7,0))),$C134&lt;&gt;""),"S",""))),"")</f>
        <v/>
      </c>
      <c r="P134" s="68" t="str">
        <f ca="1">IFERROR(IF(AND(OR(WEEKDAY(O$4,2)&gt;5,O$4=Congés),OR(O134="x",O134="S")),O134,IF(P$4=$D134,"x",IF(AND(((P$4-$D134)/VLOOKUP($C134,Opérations[],7,0))=INT(((P$4-$D134)/VLOOKUP($C134,Opérations[],7,0))),$C134&lt;&gt;""),"S",""))),"")</f>
        <v/>
      </c>
      <c r="Q134" s="68" t="str">
        <f ca="1">IFERROR(IF(AND(OR(WEEKDAY(P$4,2)&gt;5,P$4=Congés),OR(P134="x",P134="S")),P134,IF(Q$4=$D134,"x",IF(AND(((Q$4-$D134)/VLOOKUP($C134,Opérations[],7,0))=INT(((Q$4-$D134)/VLOOKUP($C134,Opérations[],7,0))),$C134&lt;&gt;""),"S",""))),"")</f>
        <v/>
      </c>
      <c r="R134" s="68" t="str">
        <f ca="1">IFERROR(IF(AND(OR(WEEKDAY(Q$4,2)&gt;5,Q$4=Congés),OR(Q134="x",Q134="S")),Q134,IF(R$4=$D134,"x",IF(AND(((R$4-$D134)/VLOOKUP($C134,Opérations[],7,0))=INT(((R$4-$D134)/VLOOKUP($C134,Opérations[],7,0))),$C134&lt;&gt;""),"S",""))),"")</f>
        <v/>
      </c>
      <c r="S134" s="68" t="str">
        <f ca="1">IFERROR(IF(AND(OR(WEEKDAY(R$4,2)&gt;5,R$4=Congés),OR(R134="x",R134="S")),R134,IF(S$4=$D134,"x",IF(AND(((S$4-$D134)/VLOOKUP($C134,Opérations[],7,0))=INT(((S$4-$D134)/VLOOKUP($C134,Opérations[],7,0))),$C134&lt;&gt;""),"S",""))),"")</f>
        <v/>
      </c>
      <c r="T134" s="68" t="str">
        <f ca="1">IFERROR(IF(AND(OR(WEEKDAY(S$4,2)&gt;5,S$4=Congés),OR(S134="x",S134="S")),S134,IF(T$4=$D134,"x",IF(AND(((T$4-$D134)/VLOOKUP($C134,Opérations[],7,0))=INT(((T$4-$D134)/VLOOKUP($C134,Opérations[],7,0))),$C134&lt;&gt;""),"S",""))),"")</f>
        <v/>
      </c>
      <c r="U134" s="68" t="str">
        <f ca="1">IFERROR(IF(AND(OR(WEEKDAY(T$4,2)&gt;5,T$4=Congés),OR(T134="x",T134="S")),T134,IF(U$4=$D134,"x",IF(AND(((U$4-$D134)/VLOOKUP($C134,Opérations[],7,0))=INT(((U$4-$D134)/VLOOKUP($C134,Opérations[],7,0))),$C134&lt;&gt;""),"S",""))),"")</f>
        <v/>
      </c>
      <c r="V134" s="68" t="str">
        <f ca="1">IFERROR(IF(AND(OR(WEEKDAY(U$4,2)&gt;5,U$4=Congés),OR(U134="x",U134="S")),U134,IF(V$4=$D134,"x",IF(AND(((V$4-$D134)/VLOOKUP($C134,Opérations[],7,0))=INT(((V$4-$D134)/VLOOKUP($C134,Opérations[],7,0))),$C134&lt;&gt;""),"S",""))),"")</f>
        <v/>
      </c>
      <c r="W134" s="68" t="str">
        <f ca="1">IFERROR(IF(AND(OR(WEEKDAY(V$4,2)&gt;5,V$4=Congés),OR(V134="x",V134="S")),V134,IF(W$4=$D134,"x",IF(AND(((W$4-$D134)/VLOOKUP($C134,Opérations[],7,0))=INT(((W$4-$D134)/VLOOKUP($C134,Opérations[],7,0))),$C134&lt;&gt;""),"S",""))),"")</f>
        <v/>
      </c>
      <c r="X134" s="68" t="str">
        <f ca="1">IFERROR(IF(AND(OR(WEEKDAY(W$4,2)&gt;5,W$4=Congés),OR(W134="x",W134="S")),W134,IF(X$4=$D134,"x",IF(AND(((X$4-$D134)/VLOOKUP($C134,Opérations[],7,0))=INT(((X$4-$D134)/VLOOKUP($C134,Opérations[],7,0))),$C134&lt;&gt;""),"S",""))),"")</f>
        <v/>
      </c>
      <c r="Y134" s="68" t="str">
        <f ca="1">IFERROR(IF(AND(OR(WEEKDAY(X$4,2)&gt;5,X$4=Congés),OR(X134="x",X134="S")),X134,IF(Y$4=$D134,"x",IF(AND(((Y$4-$D134)/VLOOKUP($C134,Opérations[],7,0))=INT(((Y$4-$D134)/VLOOKUP($C134,Opérations[],7,0))),$C134&lt;&gt;""),"S",""))),"")</f>
        <v/>
      </c>
      <c r="Z134" s="68" t="str">
        <f ca="1">IFERROR(IF(AND(OR(WEEKDAY(Y$4,2)&gt;5,Y$4=Congés),OR(Y134="x",Y134="S")),Y134,IF(Z$4=$D134,"x",IF(AND(((Z$4-$D134)/VLOOKUP($C134,Opérations[],7,0))=INT(((Z$4-$D134)/VLOOKUP($C134,Opérations[],7,0))),$C134&lt;&gt;""),"S",""))),"")</f>
        <v/>
      </c>
      <c r="AA134" s="68" t="str">
        <f ca="1">IFERROR(IF(AND(OR(WEEKDAY(Z$4,2)&gt;5,Z$4=Congés),OR(Z134="x",Z134="S")),Z134,IF(AA$4=$D134,"x",IF(AND(((AA$4-$D134)/VLOOKUP($C134,Opérations[],7,0))=INT(((AA$4-$D134)/VLOOKUP($C134,Opérations[],7,0))),$C134&lt;&gt;""),"S",""))),"")</f>
        <v/>
      </c>
      <c r="AB134" s="68" t="str">
        <f ca="1">IFERROR(IF(AND(OR(WEEKDAY(AA$4,2)&gt;5,AA$4=Congés),OR(AA134="x",AA134="S")),AA134,IF(AB$4=$D134,"x",IF(AND(((AB$4-$D134)/VLOOKUP($C134,Opérations[],7,0))=INT(((AB$4-$D134)/VLOOKUP($C134,Opérations[],7,0))),$C134&lt;&gt;""),"S",""))),"")</f>
        <v/>
      </c>
      <c r="AC134" s="68" t="str">
        <f ca="1">IFERROR(IF(AND(OR(WEEKDAY(AB$4,2)&gt;5,AB$4=Congés),OR(AB134="x",AB134="S")),AB134,IF(AC$4=$D134,"x",IF(AND(((AC$4-$D134)/VLOOKUP($C134,Opérations[],7,0))=INT(((AC$4-$D134)/VLOOKUP($C134,Opérations[],7,0))),$C134&lt;&gt;""),"S",""))),"")</f>
        <v/>
      </c>
      <c r="AD134" s="68" t="str">
        <f ca="1">IFERROR(IF(AND(OR(WEEKDAY(AC$4,2)&gt;5,AC$4=Congés),OR(AC134="x",AC134="S")),AC134,IF(AD$4=$D134,"x",IF(AND(((AD$4-$D134)/VLOOKUP($C134,Opérations[],7,0))=INT(((AD$4-$D134)/VLOOKUP($C134,Opérations[],7,0))),$C134&lt;&gt;""),"S",""))),"")</f>
        <v/>
      </c>
      <c r="AE134" s="68" t="str">
        <f ca="1">IFERROR(IF(AND(OR(WEEKDAY(AD$4,2)&gt;5,AD$4=Congés),OR(AD134="x",AD134="S")),AD134,IF(AE$4=$D134,"x",IF(AND(((AE$4-$D134)/VLOOKUP($C134,Opérations[],7,0))=INT(((AE$4-$D134)/VLOOKUP($C134,Opérations[],7,0))),$C134&lt;&gt;""),"S",""))),"")</f>
        <v/>
      </c>
      <c r="AF134" s="68" t="str">
        <f ca="1">IFERROR(IF(AND(OR(WEEKDAY(AE$4,2)&gt;5,AE$4=Congés),OR(AE134="x",AE134="S")),AE134,IF(AF$4=$D134,"x",IF(AND(((AF$4-$D134)/VLOOKUP($C134,Opérations[],7,0))=INT(((AF$4-$D134)/VLOOKUP($C134,Opérations[],7,0))),$C134&lt;&gt;""),"S",""))),"")</f>
        <v/>
      </c>
      <c r="AG134" s="68" t="str">
        <f ca="1">IFERROR(IF(AND(OR(WEEKDAY(AF$4,2)&gt;5,AF$4=Congés),OR(AF134="x",AF134="S")),AF134,IF(AG$4=$D134,"x",IF(AND(((AG$4-$D134)/VLOOKUP($C134,Opérations[],7,0))=INT(((AG$4-$D134)/VLOOKUP($C134,Opérations[],7,0))),$C134&lt;&gt;""),"S",""))),"")</f>
        <v/>
      </c>
      <c r="AH134" s="68" t="str">
        <f ca="1">IFERROR(IF(AND(OR(WEEKDAY(AG$4,2)&gt;5,AG$4=Congés),OR(AG134="x",AG134="S")),AG134,IF(AH$4=$D134,"x",IF(AND(((AH$4-$D134)/VLOOKUP($C134,Opérations[],7,0))=INT(((AH$4-$D134)/VLOOKUP($C134,Opérations[],7,0))),$C134&lt;&gt;""),"S",""))),"")</f>
        <v/>
      </c>
      <c r="AI134" s="68" t="str">
        <f ca="1">IFERROR(IF(AND(OR(WEEKDAY(AH$4,2)&gt;5,AH$4=Congés),OR(AH134="x",AH134="S")),AH134,IF(AI$4=$D134,"x",IF(AND(((AI$4-$D134)/VLOOKUP($C134,Opérations[],7,0))=INT(((AI$4-$D134)/VLOOKUP($C134,Opérations[],7,0))),$C134&lt;&gt;""),"S",""))),"")</f>
        <v/>
      </c>
      <c r="AJ134" s="68" t="str">
        <f ca="1">IFERROR(IF(AND(OR(WEEKDAY(AI$4,2)&gt;5,AI$4=Congés),OR(AI134="x",AI134="S")),AI134,IF(AJ$4=$D134,"x",IF(AND(((AJ$4-$D134)/VLOOKUP($C134,Opérations[],7,0))=INT(((AJ$4-$D134)/VLOOKUP($C134,Opérations[],7,0))),$C134&lt;&gt;""),"S",""))),"")</f>
        <v/>
      </c>
      <c r="AK134" s="68" t="str">
        <f ca="1">IFERROR(IF(AND(OR(WEEKDAY(AJ$4,2)&gt;5,AJ$4=Congés),OR(AJ134="x",AJ134="S")),AJ134,IF(AK$4=$D134,"x",IF(AND(((AK$4-$D134)/VLOOKUP($C134,Opérations[],7,0))=INT(((AK$4-$D134)/VLOOKUP($C134,Opérations[],7,0))),$C134&lt;&gt;""),"S",""))),"")</f>
        <v/>
      </c>
      <c r="AL134" s="68" t="str">
        <f ca="1">IFERROR(IF(AND(OR(WEEKDAY(AK$4,2)&gt;5,AK$4=Congés),OR(AK134="x",AK134="S")),AK134,IF(AL$4=$D134,"x",IF(AND(((AL$4-$D134)/VLOOKUP($C134,Opérations[],7,0))=INT(((AL$4-$D134)/VLOOKUP($C134,Opérations[],7,0))),$C134&lt;&gt;""),"S",""))),"")</f>
        <v/>
      </c>
      <c r="AM134" s="68" t="str">
        <f ca="1">IFERROR(IF(AND(OR(WEEKDAY(AL$4,2)&gt;5,AL$4=Congés),OR(AL134="x",AL134="S")),AL134,IF(AM$4=$D134,"x",IF(AND(((AM$4-$D134)/VLOOKUP($C134,Opérations[],7,0))=INT(((AM$4-$D134)/VLOOKUP($C134,Opérations[],7,0))),$C134&lt;&gt;""),"S",""))),"")</f>
        <v/>
      </c>
      <c r="AN134" s="68" t="str">
        <f ca="1">IFERROR(IF(AND(OR(WEEKDAY(AM$4,2)&gt;5,AM$4=Congés),OR(AM134="x",AM134="S")),AM134,IF(AN$4=$D134,"x",IF(AND(((AN$4-$D134)/VLOOKUP($C134,Opérations[],7,0))=INT(((AN$4-$D134)/VLOOKUP($C134,Opérations[],7,0))),$C134&lt;&gt;""),"S",""))),"")</f>
        <v/>
      </c>
      <c r="AO134" s="68" t="str">
        <f ca="1">IFERROR(IF(AND(OR(WEEKDAY(AN$4,2)&gt;5,AN$4=Congés),OR(AN134="x",AN134="S")),AN134,IF(AO$4=$D134,"x",IF(AND(((AO$4-$D134)/VLOOKUP($C134,Opérations[],7,0))=INT(((AO$4-$D134)/VLOOKUP($C134,Opérations[],7,0))),$C134&lt;&gt;""),"S",""))),"")</f>
        <v/>
      </c>
      <c r="AP134" s="68" t="str">
        <f ca="1">IFERROR(IF(AND(OR(WEEKDAY(AO$4,2)&gt;5,AO$4=Congés),OR(AO134="x",AO134="S")),AO134,IF(AP$4=$D134,"x",IF(AND(((AP$4-$D134)/VLOOKUP($C134,Opérations[],7,0))=INT(((AP$4-$D134)/VLOOKUP($C134,Opérations[],7,0))),$C134&lt;&gt;""),"S",""))),"")</f>
        <v/>
      </c>
      <c r="AQ134" s="68" t="str">
        <f ca="1">IFERROR(IF(AND(OR(WEEKDAY(AP$4,2)&gt;5,AP$4=Congés),OR(AP134="x",AP134="S")),AP134,IF(AQ$4=$D134,"x",IF(AND(((AQ$4-$D134)/VLOOKUP($C134,Opérations[],7,0))=INT(((AQ$4-$D134)/VLOOKUP($C134,Opérations[],7,0))),$C134&lt;&gt;""),"S",""))),"")</f>
        <v/>
      </c>
      <c r="AR134" s="68" t="str">
        <f ca="1">IFERROR(IF(AND(OR(WEEKDAY(AQ$4,2)&gt;5,AQ$4=Congés),OR(AQ134="x",AQ134="S")),AQ134,IF(AR$4=$D134,"x",IF(AND(((AR$4-$D134)/VLOOKUP($C134,Opérations[],7,0))=INT(((AR$4-$D134)/VLOOKUP($C134,Opérations[],7,0))),$C134&lt;&gt;""),"S",""))),"")</f>
        <v/>
      </c>
      <c r="AS134" s="68" t="str">
        <f ca="1">IFERROR(IF(AND(OR(WEEKDAY(AR$4,2)&gt;5,AR$4=Congés),OR(AR134="x",AR134="S")),AR134,IF(AS$4=$D134,"x",IF(AND(((AS$4-$D134)/VLOOKUP($C134,Opérations[],7,0))=INT(((AS$4-$D134)/VLOOKUP($C134,Opérations[],7,0))),$C134&lt;&gt;""),"S",""))),"")</f>
        <v/>
      </c>
      <c r="AT134" s="68" t="str">
        <f ca="1">IFERROR(IF(AND(OR(WEEKDAY(AS$4,2)&gt;5,AS$4=Congés),OR(AS134="x",AS134="S")),AS134,IF(AT$4=$D134,"x",IF(AND(((AT$4-$D134)/VLOOKUP($C134,Opérations[],7,0))=INT(((AT$4-$D134)/VLOOKUP($C134,Opérations[],7,0))),$C134&lt;&gt;""),"S",""))),"")</f>
        <v/>
      </c>
      <c r="AU134" s="68" t="str">
        <f ca="1">IFERROR(IF(AND(OR(WEEKDAY(AT$4,2)&gt;5,AT$4=Congés),OR(AT134="x",AT134="S")),AT134,IF(AU$4=$D134,"x",IF(AND(((AU$4-$D134)/VLOOKUP($C134,Opérations[],7,0))=INT(((AU$4-$D134)/VLOOKUP($C134,Opérations[],7,0))),$C134&lt;&gt;""),"S",""))),"")</f>
        <v/>
      </c>
      <c r="AV134" s="68" t="str">
        <f ca="1">IFERROR(IF(AND(OR(WEEKDAY(AU$4,2)&gt;5,AU$4=Congés),OR(AU134="x",AU134="S")),AU134,IF(AV$4=$D134,"x",IF(AND(((AV$4-$D134)/VLOOKUP($C134,Opérations[],7,0))=INT(((AV$4-$D134)/VLOOKUP($C134,Opérations[],7,0))),$C134&lt;&gt;""),"S",""))),"")</f>
        <v/>
      </c>
      <c r="AW134" s="68" t="str">
        <f ca="1">IFERROR(IF(AND(OR(WEEKDAY(AV$4,2)&gt;5,AV$4=Congés),OR(AV134="x",AV134="S")),AV134,IF(AW$4=$D134,"x",IF(AND(((AW$4-$D134)/VLOOKUP($C134,Opérations[],7,0))=INT(((AW$4-$D134)/VLOOKUP($C134,Opérations[],7,0))),$C134&lt;&gt;""),"S",""))),"")</f>
        <v/>
      </c>
      <c r="AX134" s="68" t="str">
        <f ca="1">IFERROR(IF(AND(OR(WEEKDAY(AW$4,2)&gt;5,AW$4=Congés),OR(AW134="x",AW134="S")),AW134,IF(AX$4=$D134,"x",IF(AND(((AX$4-$D134)/VLOOKUP($C134,Opérations[],7,0))=INT(((AX$4-$D134)/VLOOKUP($C134,Opérations[],7,0))),$C134&lt;&gt;""),"S",""))),"")</f>
        <v/>
      </c>
      <c r="AY134" s="68" t="str">
        <f ca="1">IFERROR(IF(AND(OR(WEEKDAY(AX$4,2)&gt;5,AX$4=Congés),OR(AX134="x",AX134="S")),AX134,IF(AY$4=$D134,"x",IF(AND(((AY$4-$D134)/VLOOKUP($C134,Opérations[],7,0))=INT(((AY$4-$D134)/VLOOKUP($C134,Opérations[],7,0))),$C134&lt;&gt;""),"S",""))),"")</f>
        <v/>
      </c>
      <c r="AZ134" s="68" t="str">
        <f ca="1">IFERROR(IF(AND(OR(WEEKDAY(AY$4,2)&gt;5,AY$4=Congés),OR(AY134="x",AY134="S")),AY134,IF(AZ$4=$D134,"x",IF(AND(((AZ$4-$D134)/VLOOKUP($C134,Opérations[],7,0))=INT(((AZ$4-$D134)/VLOOKUP($C134,Opérations[],7,0))),$C134&lt;&gt;""),"S",""))),"")</f>
        <v/>
      </c>
      <c r="BA134" s="68" t="str">
        <f ca="1">IFERROR(IF(AND(OR(WEEKDAY(AZ$4,2)&gt;5,AZ$4=Congés),OR(AZ134="x",AZ134="S")),AZ134,IF(BA$4=$D134,"x",IF(AND(((BA$4-$D134)/VLOOKUP($C134,Opérations[],7,0))=INT(((BA$4-$D134)/VLOOKUP($C134,Opérations[],7,0))),$C134&lt;&gt;""),"S",""))),"")</f>
        <v/>
      </c>
      <c r="BB134" s="68" t="str">
        <f ca="1">IFERROR(IF(AND(OR(WEEKDAY(BA$4,2)&gt;5,BA$4=Congés),OR(BA134="x",BA134="S")),BA134,IF(BB$4=$D134,"x",IF(AND(((BB$4-$D134)/VLOOKUP($C134,Opérations[],7,0))=INT(((BB$4-$D134)/VLOOKUP($C134,Opérations[],7,0))),$C134&lt;&gt;""),"S",""))),"")</f>
        <v/>
      </c>
      <c r="BC134" s="68" t="str">
        <f ca="1">IFERROR(IF(AND(OR(WEEKDAY(BB$4,2)&gt;5,BB$4=Congés),OR(BB134="x",BB134="S")),BB134,IF(BC$4=$D134,"x",IF(AND(((BC$4-$D134)/VLOOKUP($C134,Opérations[],7,0))=INT(((BC$4-$D134)/VLOOKUP($C134,Opérations[],7,0))),$C134&lt;&gt;""),"S",""))),"")</f>
        <v/>
      </c>
      <c r="BD134" s="68" t="str">
        <f ca="1">IFERROR(IF(AND(OR(WEEKDAY(BC$4,2)&gt;5,BC$4=Congés),OR(BC134="x",BC134="S")),BC134,IF(BD$4=$D134,"x",IF(AND(((BD$4-$D134)/VLOOKUP($C134,Opérations[],7,0))=INT(((BD$4-$D134)/VLOOKUP($C134,Opérations[],7,0))),$C134&lt;&gt;""),"S",""))),"")</f>
        <v/>
      </c>
    </row>
    <row r="135" spans="3:56" x14ac:dyDescent="0.25">
      <c r="C135" s="58" t="s">
        <v>106</v>
      </c>
      <c r="D135" s="33">
        <f>IF(ISBLANK(C135),"",VLOOKUP(C135,Opérations[],2,0))</f>
        <v>0</v>
      </c>
      <c r="F135" s="33"/>
      <c r="G135" s="68" t="str">
        <f ca="1">IFERROR(IF(AND(OR(WEEKDAY(F$4,2)&gt;5,F$4=Congés),OR(F135="x",F135="S")),F135,IF(G$4=$D135,"x",IF(AND(((G$4-$D135)/VLOOKUP($C135,Opérations[],7,0))=INT(((G$4-$D135)/VLOOKUP($C135,Opérations[],7,0))),$C135&lt;&gt;""),"S",""))),"")</f>
        <v/>
      </c>
      <c r="H135" s="68" t="str">
        <f ca="1">IFERROR(IF(AND(OR(WEEKDAY(G$4,2)&gt;5,G$4=Congés),OR(G135="x",G135="S")),G135,IF(H$4=$D135,"x",IF(AND(((H$4-$D135)/VLOOKUP($C135,Opérations[],7,0))=INT(((H$4-$D135)/VLOOKUP($C135,Opérations[],7,0))),$C135&lt;&gt;""),"S",""))),"")</f>
        <v/>
      </c>
      <c r="I135" s="68" t="str">
        <f ca="1">IFERROR(IF(AND(OR(WEEKDAY(H$4,2)&gt;5,H$4=Congés),OR(H135="x",H135="S")),H135,IF(I$4=$D135,"x",IF(AND(((I$4-$D135)/VLOOKUP($C135,Opérations[],7,0))=INT(((I$4-$D135)/VLOOKUP($C135,Opérations[],7,0))),$C135&lt;&gt;""),"S",""))),"")</f>
        <v/>
      </c>
      <c r="J135" s="68" t="str">
        <f ca="1">IFERROR(IF(AND(OR(WEEKDAY(I$4,2)&gt;5,I$4=Congés),OR(I135="x",I135="S")),I135,IF(J$4=$D135,"x",IF(AND(((J$4-$D135)/VLOOKUP($C135,Opérations[],7,0))=INT(((J$4-$D135)/VLOOKUP($C135,Opérations[],7,0))),$C135&lt;&gt;""),"S",""))),"")</f>
        <v/>
      </c>
      <c r="K135" s="68" t="str">
        <f ca="1">IFERROR(IF(AND(OR(WEEKDAY(J$4,2)&gt;5,J$4=Congés),OR(J135="x",J135="S")),J135,IF(K$4=$D135,"x",IF(AND(((K$4-$D135)/VLOOKUP($C135,Opérations[],7,0))=INT(((K$4-$D135)/VLOOKUP($C135,Opérations[],7,0))),$C135&lt;&gt;""),"S",""))),"")</f>
        <v/>
      </c>
      <c r="L135" s="68" t="str">
        <f ca="1">IFERROR(IF(AND(OR(WEEKDAY(K$4,2)&gt;5,K$4=Congés),OR(K135="x",K135="S")),K135,IF(L$4=$D135,"x",IF(AND(((L$4-$D135)/VLOOKUP($C135,Opérations[],7,0))=INT(((L$4-$D135)/VLOOKUP($C135,Opérations[],7,0))),$C135&lt;&gt;""),"S",""))),"")</f>
        <v/>
      </c>
      <c r="M135" s="68" t="str">
        <f ca="1">IFERROR(IF(AND(OR(WEEKDAY(L$4,2)&gt;5,L$4=Congés),OR(L135="x",L135="S")),L135,IF(M$4=$D135,"x",IF(AND(((M$4-$D135)/VLOOKUP($C135,Opérations[],7,0))=INT(((M$4-$D135)/VLOOKUP($C135,Opérations[],7,0))),$C135&lt;&gt;""),"S",""))),"")</f>
        <v/>
      </c>
      <c r="N135" s="68" t="str">
        <f ca="1">IFERROR(IF(AND(OR(WEEKDAY(M$4,2)&gt;5,M$4=Congés),OR(M135="x",M135="S")),M135,IF(N$4=$D135,"x",IF(AND(((N$4-$D135)/VLOOKUP($C135,Opérations[],7,0))=INT(((N$4-$D135)/VLOOKUP($C135,Opérations[],7,0))),$C135&lt;&gt;""),"S",""))),"")</f>
        <v/>
      </c>
      <c r="O135" s="68" t="str">
        <f ca="1">IFERROR(IF(AND(OR(WEEKDAY(N$4,2)&gt;5,N$4=Congés),OR(N135="x",N135="S")),N135,IF(O$4=$D135,"x",IF(AND(((O$4-$D135)/VLOOKUP($C135,Opérations[],7,0))=INT(((O$4-$D135)/VLOOKUP($C135,Opérations[],7,0))),$C135&lt;&gt;""),"S",""))),"")</f>
        <v/>
      </c>
      <c r="P135" s="68" t="str">
        <f ca="1">IFERROR(IF(AND(OR(WEEKDAY(O$4,2)&gt;5,O$4=Congés),OR(O135="x",O135="S")),O135,IF(P$4=$D135,"x",IF(AND(((P$4-$D135)/VLOOKUP($C135,Opérations[],7,0))=INT(((P$4-$D135)/VLOOKUP($C135,Opérations[],7,0))),$C135&lt;&gt;""),"S",""))),"")</f>
        <v/>
      </c>
      <c r="Q135" s="68" t="str">
        <f ca="1">IFERROR(IF(AND(OR(WEEKDAY(P$4,2)&gt;5,P$4=Congés),OR(P135="x",P135="S")),P135,IF(Q$4=$D135,"x",IF(AND(((Q$4-$D135)/VLOOKUP($C135,Opérations[],7,0))=INT(((Q$4-$D135)/VLOOKUP($C135,Opérations[],7,0))),$C135&lt;&gt;""),"S",""))),"")</f>
        <v/>
      </c>
      <c r="R135" s="68" t="str">
        <f ca="1">IFERROR(IF(AND(OR(WEEKDAY(Q$4,2)&gt;5,Q$4=Congés),OR(Q135="x",Q135="S")),Q135,IF(R$4=$D135,"x",IF(AND(((R$4-$D135)/VLOOKUP($C135,Opérations[],7,0))=INT(((R$4-$D135)/VLOOKUP($C135,Opérations[],7,0))),$C135&lt;&gt;""),"S",""))),"")</f>
        <v/>
      </c>
      <c r="S135" s="68" t="str">
        <f ca="1">IFERROR(IF(AND(OR(WEEKDAY(R$4,2)&gt;5,R$4=Congés),OR(R135="x",R135="S")),R135,IF(S$4=$D135,"x",IF(AND(((S$4-$D135)/VLOOKUP($C135,Opérations[],7,0))=INT(((S$4-$D135)/VLOOKUP($C135,Opérations[],7,0))),$C135&lt;&gt;""),"S",""))),"")</f>
        <v/>
      </c>
      <c r="T135" s="68" t="str">
        <f ca="1">IFERROR(IF(AND(OR(WEEKDAY(S$4,2)&gt;5,S$4=Congés),OR(S135="x",S135="S")),S135,IF(T$4=$D135,"x",IF(AND(((T$4-$D135)/VLOOKUP($C135,Opérations[],7,0))=INT(((T$4-$D135)/VLOOKUP($C135,Opérations[],7,0))),$C135&lt;&gt;""),"S",""))),"")</f>
        <v/>
      </c>
      <c r="U135" s="68" t="str">
        <f ca="1">IFERROR(IF(AND(OR(WEEKDAY(T$4,2)&gt;5,T$4=Congés),OR(T135="x",T135="S")),T135,IF(U$4=$D135,"x",IF(AND(((U$4-$D135)/VLOOKUP($C135,Opérations[],7,0))=INT(((U$4-$D135)/VLOOKUP($C135,Opérations[],7,0))),$C135&lt;&gt;""),"S",""))),"")</f>
        <v/>
      </c>
      <c r="V135" s="68" t="str">
        <f ca="1">IFERROR(IF(AND(OR(WEEKDAY(U$4,2)&gt;5,U$4=Congés),OR(U135="x",U135="S")),U135,IF(V$4=$D135,"x",IF(AND(((V$4-$D135)/VLOOKUP($C135,Opérations[],7,0))=INT(((V$4-$D135)/VLOOKUP($C135,Opérations[],7,0))),$C135&lt;&gt;""),"S",""))),"")</f>
        <v/>
      </c>
      <c r="W135" s="68" t="str">
        <f ca="1">IFERROR(IF(AND(OR(WEEKDAY(V$4,2)&gt;5,V$4=Congés),OR(V135="x",V135="S")),V135,IF(W$4=$D135,"x",IF(AND(((W$4-$D135)/VLOOKUP($C135,Opérations[],7,0))=INT(((W$4-$D135)/VLOOKUP($C135,Opérations[],7,0))),$C135&lt;&gt;""),"S",""))),"")</f>
        <v/>
      </c>
      <c r="X135" s="68" t="str">
        <f ca="1">IFERROR(IF(AND(OR(WEEKDAY(W$4,2)&gt;5,W$4=Congés),OR(W135="x",W135="S")),W135,IF(X$4=$D135,"x",IF(AND(((X$4-$D135)/VLOOKUP($C135,Opérations[],7,0))=INT(((X$4-$D135)/VLOOKUP($C135,Opérations[],7,0))),$C135&lt;&gt;""),"S",""))),"")</f>
        <v/>
      </c>
      <c r="Y135" s="68" t="str">
        <f ca="1">IFERROR(IF(AND(OR(WEEKDAY(X$4,2)&gt;5,X$4=Congés),OR(X135="x",X135="S")),X135,IF(Y$4=$D135,"x",IF(AND(((Y$4-$D135)/VLOOKUP($C135,Opérations[],7,0))=INT(((Y$4-$D135)/VLOOKUP($C135,Opérations[],7,0))),$C135&lt;&gt;""),"S",""))),"")</f>
        <v/>
      </c>
      <c r="Z135" s="68" t="str">
        <f ca="1">IFERROR(IF(AND(OR(WEEKDAY(Y$4,2)&gt;5,Y$4=Congés),OR(Y135="x",Y135="S")),Y135,IF(Z$4=$D135,"x",IF(AND(((Z$4-$D135)/VLOOKUP($C135,Opérations[],7,0))=INT(((Z$4-$D135)/VLOOKUP($C135,Opérations[],7,0))),$C135&lt;&gt;""),"S",""))),"")</f>
        <v/>
      </c>
      <c r="AA135" s="68" t="str">
        <f ca="1">IFERROR(IF(AND(OR(WEEKDAY(Z$4,2)&gt;5,Z$4=Congés),OR(Z135="x",Z135="S")),Z135,IF(AA$4=$D135,"x",IF(AND(((AA$4-$D135)/VLOOKUP($C135,Opérations[],7,0))=INT(((AA$4-$D135)/VLOOKUP($C135,Opérations[],7,0))),$C135&lt;&gt;""),"S",""))),"")</f>
        <v/>
      </c>
      <c r="AB135" s="68" t="str">
        <f ca="1">IFERROR(IF(AND(OR(WEEKDAY(AA$4,2)&gt;5,AA$4=Congés),OR(AA135="x",AA135="S")),AA135,IF(AB$4=$D135,"x",IF(AND(((AB$4-$D135)/VLOOKUP($C135,Opérations[],7,0))=INT(((AB$4-$D135)/VLOOKUP($C135,Opérations[],7,0))),$C135&lt;&gt;""),"S",""))),"")</f>
        <v/>
      </c>
      <c r="AC135" s="68" t="str">
        <f ca="1">IFERROR(IF(AND(OR(WEEKDAY(AB$4,2)&gt;5,AB$4=Congés),OR(AB135="x",AB135="S")),AB135,IF(AC$4=$D135,"x",IF(AND(((AC$4-$D135)/VLOOKUP($C135,Opérations[],7,0))=INT(((AC$4-$D135)/VLOOKUP($C135,Opérations[],7,0))),$C135&lt;&gt;""),"S",""))),"")</f>
        <v/>
      </c>
      <c r="AD135" s="68" t="str">
        <f ca="1">IFERROR(IF(AND(OR(WEEKDAY(AC$4,2)&gt;5,AC$4=Congés),OR(AC135="x",AC135="S")),AC135,IF(AD$4=$D135,"x",IF(AND(((AD$4-$D135)/VLOOKUP($C135,Opérations[],7,0))=INT(((AD$4-$D135)/VLOOKUP($C135,Opérations[],7,0))),$C135&lt;&gt;""),"S",""))),"")</f>
        <v/>
      </c>
      <c r="AE135" s="68" t="str">
        <f ca="1">IFERROR(IF(AND(OR(WEEKDAY(AD$4,2)&gt;5,AD$4=Congés),OR(AD135="x",AD135="S")),AD135,IF(AE$4=$D135,"x",IF(AND(((AE$4-$D135)/VLOOKUP($C135,Opérations[],7,0))=INT(((AE$4-$D135)/VLOOKUP($C135,Opérations[],7,0))),$C135&lt;&gt;""),"S",""))),"")</f>
        <v/>
      </c>
      <c r="AF135" s="68" t="str">
        <f ca="1">IFERROR(IF(AND(OR(WEEKDAY(AE$4,2)&gt;5,AE$4=Congés),OR(AE135="x",AE135="S")),AE135,IF(AF$4=$D135,"x",IF(AND(((AF$4-$D135)/VLOOKUP($C135,Opérations[],7,0))=INT(((AF$4-$D135)/VLOOKUP($C135,Opérations[],7,0))),$C135&lt;&gt;""),"S",""))),"")</f>
        <v/>
      </c>
      <c r="AG135" s="68" t="str">
        <f ca="1">IFERROR(IF(AND(OR(WEEKDAY(AF$4,2)&gt;5,AF$4=Congés),OR(AF135="x",AF135="S")),AF135,IF(AG$4=$D135,"x",IF(AND(((AG$4-$D135)/VLOOKUP($C135,Opérations[],7,0))=INT(((AG$4-$D135)/VLOOKUP($C135,Opérations[],7,0))),$C135&lt;&gt;""),"S",""))),"")</f>
        <v/>
      </c>
      <c r="AH135" s="68" t="str">
        <f ca="1">IFERROR(IF(AND(OR(WEEKDAY(AG$4,2)&gt;5,AG$4=Congés),OR(AG135="x",AG135="S")),AG135,IF(AH$4=$D135,"x",IF(AND(((AH$4-$D135)/VLOOKUP($C135,Opérations[],7,0))=INT(((AH$4-$D135)/VLOOKUP($C135,Opérations[],7,0))),$C135&lt;&gt;""),"S",""))),"")</f>
        <v/>
      </c>
      <c r="AI135" s="68" t="str">
        <f ca="1">IFERROR(IF(AND(OR(WEEKDAY(AH$4,2)&gt;5,AH$4=Congés),OR(AH135="x",AH135="S")),AH135,IF(AI$4=$D135,"x",IF(AND(((AI$4-$D135)/VLOOKUP($C135,Opérations[],7,0))=INT(((AI$4-$D135)/VLOOKUP($C135,Opérations[],7,0))),$C135&lt;&gt;""),"S",""))),"")</f>
        <v/>
      </c>
      <c r="AJ135" s="68" t="str">
        <f ca="1">IFERROR(IF(AND(OR(WEEKDAY(AI$4,2)&gt;5,AI$4=Congés),OR(AI135="x",AI135="S")),AI135,IF(AJ$4=$D135,"x",IF(AND(((AJ$4-$D135)/VLOOKUP($C135,Opérations[],7,0))=INT(((AJ$4-$D135)/VLOOKUP($C135,Opérations[],7,0))),$C135&lt;&gt;""),"S",""))),"")</f>
        <v/>
      </c>
      <c r="AK135" s="68" t="str">
        <f ca="1">IFERROR(IF(AND(OR(WEEKDAY(AJ$4,2)&gt;5,AJ$4=Congés),OR(AJ135="x",AJ135="S")),AJ135,IF(AK$4=$D135,"x",IF(AND(((AK$4-$D135)/VLOOKUP($C135,Opérations[],7,0))=INT(((AK$4-$D135)/VLOOKUP($C135,Opérations[],7,0))),$C135&lt;&gt;""),"S",""))),"")</f>
        <v/>
      </c>
      <c r="AL135" s="68" t="str">
        <f ca="1">IFERROR(IF(AND(OR(WEEKDAY(AK$4,2)&gt;5,AK$4=Congés),OR(AK135="x",AK135="S")),AK135,IF(AL$4=$D135,"x",IF(AND(((AL$4-$D135)/VLOOKUP($C135,Opérations[],7,0))=INT(((AL$4-$D135)/VLOOKUP($C135,Opérations[],7,0))),$C135&lt;&gt;""),"S",""))),"")</f>
        <v/>
      </c>
      <c r="AM135" s="68" t="str">
        <f ca="1">IFERROR(IF(AND(OR(WEEKDAY(AL$4,2)&gt;5,AL$4=Congés),OR(AL135="x",AL135="S")),AL135,IF(AM$4=$D135,"x",IF(AND(((AM$4-$D135)/VLOOKUP($C135,Opérations[],7,0))=INT(((AM$4-$D135)/VLOOKUP($C135,Opérations[],7,0))),$C135&lt;&gt;""),"S",""))),"")</f>
        <v/>
      </c>
      <c r="AN135" s="68" t="str">
        <f ca="1">IFERROR(IF(AND(OR(WEEKDAY(AM$4,2)&gt;5,AM$4=Congés),OR(AM135="x",AM135="S")),AM135,IF(AN$4=$D135,"x",IF(AND(((AN$4-$D135)/VLOOKUP($C135,Opérations[],7,0))=INT(((AN$4-$D135)/VLOOKUP($C135,Opérations[],7,0))),$C135&lt;&gt;""),"S",""))),"")</f>
        <v/>
      </c>
      <c r="AO135" s="68" t="str">
        <f ca="1">IFERROR(IF(AND(OR(WEEKDAY(AN$4,2)&gt;5,AN$4=Congés),OR(AN135="x",AN135="S")),AN135,IF(AO$4=$D135,"x",IF(AND(((AO$4-$D135)/VLOOKUP($C135,Opérations[],7,0))=INT(((AO$4-$D135)/VLOOKUP($C135,Opérations[],7,0))),$C135&lt;&gt;""),"S",""))),"")</f>
        <v/>
      </c>
      <c r="AP135" s="68" t="str">
        <f ca="1">IFERROR(IF(AND(OR(WEEKDAY(AO$4,2)&gt;5,AO$4=Congés),OR(AO135="x",AO135="S")),AO135,IF(AP$4=$D135,"x",IF(AND(((AP$4-$D135)/VLOOKUP($C135,Opérations[],7,0))=INT(((AP$4-$D135)/VLOOKUP($C135,Opérations[],7,0))),$C135&lt;&gt;""),"S",""))),"")</f>
        <v/>
      </c>
      <c r="AQ135" s="68" t="str">
        <f ca="1">IFERROR(IF(AND(OR(WEEKDAY(AP$4,2)&gt;5,AP$4=Congés),OR(AP135="x",AP135="S")),AP135,IF(AQ$4=$D135,"x",IF(AND(((AQ$4-$D135)/VLOOKUP($C135,Opérations[],7,0))=INT(((AQ$4-$D135)/VLOOKUP($C135,Opérations[],7,0))),$C135&lt;&gt;""),"S",""))),"")</f>
        <v/>
      </c>
      <c r="AR135" s="68" t="str">
        <f ca="1">IFERROR(IF(AND(OR(WEEKDAY(AQ$4,2)&gt;5,AQ$4=Congés),OR(AQ135="x",AQ135="S")),AQ135,IF(AR$4=$D135,"x",IF(AND(((AR$4-$D135)/VLOOKUP($C135,Opérations[],7,0))=INT(((AR$4-$D135)/VLOOKUP($C135,Opérations[],7,0))),$C135&lt;&gt;""),"S",""))),"")</f>
        <v/>
      </c>
      <c r="AS135" s="68" t="str">
        <f ca="1">IFERROR(IF(AND(OR(WEEKDAY(AR$4,2)&gt;5,AR$4=Congés),OR(AR135="x",AR135="S")),AR135,IF(AS$4=$D135,"x",IF(AND(((AS$4-$D135)/VLOOKUP($C135,Opérations[],7,0))=INT(((AS$4-$D135)/VLOOKUP($C135,Opérations[],7,0))),$C135&lt;&gt;""),"S",""))),"")</f>
        <v/>
      </c>
      <c r="AT135" s="68" t="str">
        <f ca="1">IFERROR(IF(AND(OR(WEEKDAY(AS$4,2)&gt;5,AS$4=Congés),OR(AS135="x",AS135="S")),AS135,IF(AT$4=$D135,"x",IF(AND(((AT$4-$D135)/VLOOKUP($C135,Opérations[],7,0))=INT(((AT$4-$D135)/VLOOKUP($C135,Opérations[],7,0))),$C135&lt;&gt;""),"S",""))),"")</f>
        <v/>
      </c>
      <c r="AU135" s="68" t="str">
        <f ca="1">IFERROR(IF(AND(OR(WEEKDAY(AT$4,2)&gt;5,AT$4=Congés),OR(AT135="x",AT135="S")),AT135,IF(AU$4=$D135,"x",IF(AND(((AU$4-$D135)/VLOOKUP($C135,Opérations[],7,0))=INT(((AU$4-$D135)/VLOOKUP($C135,Opérations[],7,0))),$C135&lt;&gt;""),"S",""))),"")</f>
        <v/>
      </c>
      <c r="AV135" s="68" t="str">
        <f ca="1">IFERROR(IF(AND(OR(WEEKDAY(AU$4,2)&gt;5,AU$4=Congés),OR(AU135="x",AU135="S")),AU135,IF(AV$4=$D135,"x",IF(AND(((AV$4-$D135)/VLOOKUP($C135,Opérations[],7,0))=INT(((AV$4-$D135)/VLOOKUP($C135,Opérations[],7,0))),$C135&lt;&gt;""),"S",""))),"")</f>
        <v/>
      </c>
      <c r="AW135" s="68" t="str">
        <f ca="1">IFERROR(IF(AND(OR(WEEKDAY(AV$4,2)&gt;5,AV$4=Congés),OR(AV135="x",AV135="S")),AV135,IF(AW$4=$D135,"x",IF(AND(((AW$4-$D135)/VLOOKUP($C135,Opérations[],7,0))=INT(((AW$4-$D135)/VLOOKUP($C135,Opérations[],7,0))),$C135&lt;&gt;""),"S",""))),"")</f>
        <v/>
      </c>
      <c r="AX135" s="68" t="str">
        <f ca="1">IFERROR(IF(AND(OR(WEEKDAY(AW$4,2)&gt;5,AW$4=Congés),OR(AW135="x",AW135="S")),AW135,IF(AX$4=$D135,"x",IF(AND(((AX$4-$D135)/VLOOKUP($C135,Opérations[],7,0))=INT(((AX$4-$D135)/VLOOKUP($C135,Opérations[],7,0))),$C135&lt;&gt;""),"S",""))),"")</f>
        <v/>
      </c>
      <c r="AY135" s="68" t="str">
        <f ca="1">IFERROR(IF(AND(OR(WEEKDAY(AX$4,2)&gt;5,AX$4=Congés),OR(AX135="x",AX135="S")),AX135,IF(AY$4=$D135,"x",IF(AND(((AY$4-$D135)/VLOOKUP($C135,Opérations[],7,0))=INT(((AY$4-$D135)/VLOOKUP($C135,Opérations[],7,0))),$C135&lt;&gt;""),"S",""))),"")</f>
        <v/>
      </c>
      <c r="AZ135" s="68" t="str">
        <f ca="1">IFERROR(IF(AND(OR(WEEKDAY(AY$4,2)&gt;5,AY$4=Congés),OR(AY135="x",AY135="S")),AY135,IF(AZ$4=$D135,"x",IF(AND(((AZ$4-$D135)/VLOOKUP($C135,Opérations[],7,0))=INT(((AZ$4-$D135)/VLOOKUP($C135,Opérations[],7,0))),$C135&lt;&gt;""),"S",""))),"")</f>
        <v/>
      </c>
      <c r="BA135" s="68" t="str">
        <f ca="1">IFERROR(IF(AND(OR(WEEKDAY(AZ$4,2)&gt;5,AZ$4=Congés),OR(AZ135="x",AZ135="S")),AZ135,IF(BA$4=$D135,"x",IF(AND(((BA$4-$D135)/VLOOKUP($C135,Opérations[],7,0))=INT(((BA$4-$D135)/VLOOKUP($C135,Opérations[],7,0))),$C135&lt;&gt;""),"S",""))),"")</f>
        <v/>
      </c>
      <c r="BB135" s="68" t="str">
        <f ca="1">IFERROR(IF(AND(OR(WEEKDAY(BA$4,2)&gt;5,BA$4=Congés),OR(BA135="x",BA135="S")),BA135,IF(BB$4=$D135,"x",IF(AND(((BB$4-$D135)/VLOOKUP($C135,Opérations[],7,0))=INT(((BB$4-$D135)/VLOOKUP($C135,Opérations[],7,0))),$C135&lt;&gt;""),"S",""))),"")</f>
        <v/>
      </c>
      <c r="BC135" s="68" t="str">
        <f ca="1">IFERROR(IF(AND(OR(WEEKDAY(BB$4,2)&gt;5,BB$4=Congés),OR(BB135="x",BB135="S")),BB135,IF(BC$4=$D135,"x",IF(AND(((BC$4-$D135)/VLOOKUP($C135,Opérations[],7,0))=INT(((BC$4-$D135)/VLOOKUP($C135,Opérations[],7,0))),$C135&lt;&gt;""),"S",""))),"")</f>
        <v/>
      </c>
      <c r="BD135" s="68" t="str">
        <f ca="1">IFERROR(IF(AND(OR(WEEKDAY(BC$4,2)&gt;5,BC$4=Congés),OR(BC135="x",BC135="S")),BC135,IF(BD$4=$D135,"x",IF(AND(((BD$4-$D135)/VLOOKUP($C135,Opérations[],7,0))=INT(((BD$4-$D135)/VLOOKUP($C135,Opérations[],7,0))),$C135&lt;&gt;""),"S",""))),"")</f>
        <v/>
      </c>
    </row>
    <row r="136" spans="3:56" x14ac:dyDescent="0.25">
      <c r="C136" s="27" t="s">
        <v>100</v>
      </c>
      <c r="D136" s="33">
        <f>IF(ISBLANK(C136),"",VLOOKUP(C136,Opérations[],2,0))</f>
        <v>0</v>
      </c>
      <c r="F136" s="33"/>
      <c r="G136" s="68" t="str">
        <f ca="1">IFERROR(IF(AND(OR(WEEKDAY(F$4,2)&gt;5,F$4=Congés),OR(F136="x",F136="S")),F136,IF(G$4=$D136,"x",IF(AND(((G$4-$D136)/VLOOKUP($C136,Opérations[],7,0))=INT(((G$4-$D136)/VLOOKUP($C136,Opérations[],7,0))),$C136&lt;&gt;""),"S",""))),"")</f>
        <v/>
      </c>
      <c r="H136" s="68" t="str">
        <f ca="1">IFERROR(IF(AND(OR(WEEKDAY(G$4,2)&gt;5,G$4=Congés),OR(G136="x",G136="S")),G136,IF(H$4=$D136,"x",IF(AND(((H$4-$D136)/VLOOKUP($C136,Opérations[],7,0))=INT(((H$4-$D136)/VLOOKUP($C136,Opérations[],7,0))),$C136&lt;&gt;""),"S",""))),"")</f>
        <v/>
      </c>
      <c r="I136" s="68" t="str">
        <f ca="1">IFERROR(IF(AND(OR(WEEKDAY(H$4,2)&gt;5,H$4=Congés),OR(H136="x",H136="S")),H136,IF(I$4=$D136,"x",IF(AND(((I$4-$D136)/VLOOKUP($C136,Opérations[],7,0))=INT(((I$4-$D136)/VLOOKUP($C136,Opérations[],7,0))),$C136&lt;&gt;""),"S",""))),"")</f>
        <v/>
      </c>
      <c r="J136" s="68" t="str">
        <f ca="1">IFERROR(IF(AND(OR(WEEKDAY(I$4,2)&gt;5,I$4=Congés),OR(I136="x",I136="S")),I136,IF(J$4=$D136,"x",IF(AND(((J$4-$D136)/VLOOKUP($C136,Opérations[],7,0))=INT(((J$4-$D136)/VLOOKUP($C136,Opérations[],7,0))),$C136&lt;&gt;""),"S",""))),"")</f>
        <v/>
      </c>
      <c r="K136" s="68" t="str">
        <f ca="1">IFERROR(IF(AND(OR(WEEKDAY(J$4,2)&gt;5,J$4=Congés),OR(J136="x",J136="S")),J136,IF(K$4=$D136,"x",IF(AND(((K$4-$D136)/VLOOKUP($C136,Opérations[],7,0))=INT(((K$4-$D136)/VLOOKUP($C136,Opérations[],7,0))),$C136&lt;&gt;""),"S",""))),"")</f>
        <v/>
      </c>
      <c r="L136" s="68" t="str">
        <f ca="1">IFERROR(IF(AND(OR(WEEKDAY(K$4,2)&gt;5,K$4=Congés),OR(K136="x",K136="S")),K136,IF(L$4=$D136,"x",IF(AND(((L$4-$D136)/VLOOKUP($C136,Opérations[],7,0))=INT(((L$4-$D136)/VLOOKUP($C136,Opérations[],7,0))),$C136&lt;&gt;""),"S",""))),"")</f>
        <v/>
      </c>
      <c r="M136" s="68" t="str">
        <f ca="1">IFERROR(IF(AND(OR(WEEKDAY(L$4,2)&gt;5,L$4=Congés),OR(L136="x",L136="S")),L136,IF(M$4=$D136,"x",IF(AND(((M$4-$D136)/VLOOKUP($C136,Opérations[],7,0))=INT(((M$4-$D136)/VLOOKUP($C136,Opérations[],7,0))),$C136&lt;&gt;""),"S",""))),"")</f>
        <v/>
      </c>
      <c r="N136" s="68" t="str">
        <f ca="1">IFERROR(IF(AND(OR(WEEKDAY(M$4,2)&gt;5,M$4=Congés),OR(M136="x",M136="S")),M136,IF(N$4=$D136,"x",IF(AND(((N$4-$D136)/VLOOKUP($C136,Opérations[],7,0))=INT(((N$4-$D136)/VLOOKUP($C136,Opérations[],7,0))),$C136&lt;&gt;""),"S",""))),"")</f>
        <v/>
      </c>
      <c r="O136" s="68" t="str">
        <f ca="1">IFERROR(IF(AND(OR(WEEKDAY(N$4,2)&gt;5,N$4=Congés),OR(N136="x",N136="S")),N136,IF(O$4=$D136,"x",IF(AND(((O$4-$D136)/VLOOKUP($C136,Opérations[],7,0))=INT(((O$4-$D136)/VLOOKUP($C136,Opérations[],7,0))),$C136&lt;&gt;""),"S",""))),"")</f>
        <v/>
      </c>
      <c r="P136" s="68" t="str">
        <f ca="1">IFERROR(IF(AND(OR(WEEKDAY(O$4,2)&gt;5,O$4=Congés),OR(O136="x",O136="S")),O136,IF(P$4=$D136,"x",IF(AND(((P$4-$D136)/VLOOKUP($C136,Opérations[],7,0))=INT(((P$4-$D136)/VLOOKUP($C136,Opérations[],7,0))),$C136&lt;&gt;""),"S",""))),"")</f>
        <v/>
      </c>
      <c r="Q136" s="68" t="str">
        <f ca="1">IFERROR(IF(AND(OR(WEEKDAY(P$4,2)&gt;5,P$4=Congés),OR(P136="x",P136="S")),P136,IF(Q$4=$D136,"x",IF(AND(((Q$4-$D136)/VLOOKUP($C136,Opérations[],7,0))=INT(((Q$4-$D136)/VLOOKUP($C136,Opérations[],7,0))),$C136&lt;&gt;""),"S",""))),"")</f>
        <v/>
      </c>
      <c r="R136" s="68" t="str">
        <f ca="1">IFERROR(IF(AND(OR(WEEKDAY(Q$4,2)&gt;5,Q$4=Congés),OR(Q136="x",Q136="S")),Q136,IF(R$4=$D136,"x",IF(AND(((R$4-$D136)/VLOOKUP($C136,Opérations[],7,0))=INT(((R$4-$D136)/VLOOKUP($C136,Opérations[],7,0))),$C136&lt;&gt;""),"S",""))),"")</f>
        <v/>
      </c>
      <c r="S136" s="68" t="str">
        <f ca="1">IFERROR(IF(AND(OR(WEEKDAY(R$4,2)&gt;5,R$4=Congés),OR(R136="x",R136="S")),R136,IF(S$4=$D136,"x",IF(AND(((S$4-$D136)/VLOOKUP($C136,Opérations[],7,0))=INT(((S$4-$D136)/VLOOKUP($C136,Opérations[],7,0))),$C136&lt;&gt;""),"S",""))),"")</f>
        <v/>
      </c>
      <c r="T136" s="68" t="str">
        <f ca="1">IFERROR(IF(AND(OR(WEEKDAY(S$4,2)&gt;5,S$4=Congés),OR(S136="x",S136="S")),S136,IF(T$4=$D136,"x",IF(AND(((T$4-$D136)/VLOOKUP($C136,Opérations[],7,0))=INT(((T$4-$D136)/VLOOKUP($C136,Opérations[],7,0))),$C136&lt;&gt;""),"S",""))),"")</f>
        <v/>
      </c>
      <c r="U136" s="68" t="str">
        <f ca="1">IFERROR(IF(AND(OR(WEEKDAY(T$4,2)&gt;5,T$4=Congés),OR(T136="x",T136="S")),T136,IF(U$4=$D136,"x",IF(AND(((U$4-$D136)/VLOOKUP($C136,Opérations[],7,0))=INT(((U$4-$D136)/VLOOKUP($C136,Opérations[],7,0))),$C136&lt;&gt;""),"S",""))),"")</f>
        <v/>
      </c>
      <c r="V136" s="68" t="str">
        <f ca="1">IFERROR(IF(AND(OR(WEEKDAY(U$4,2)&gt;5,U$4=Congés),OR(U136="x",U136="S")),U136,IF(V$4=$D136,"x",IF(AND(((V$4-$D136)/VLOOKUP($C136,Opérations[],7,0))=INT(((V$4-$D136)/VLOOKUP($C136,Opérations[],7,0))),$C136&lt;&gt;""),"S",""))),"")</f>
        <v/>
      </c>
      <c r="W136" s="68" t="str">
        <f ca="1">IFERROR(IF(AND(OR(WEEKDAY(V$4,2)&gt;5,V$4=Congés),OR(V136="x",V136="S")),V136,IF(W$4=$D136,"x",IF(AND(((W$4-$D136)/VLOOKUP($C136,Opérations[],7,0))=INT(((W$4-$D136)/VLOOKUP($C136,Opérations[],7,0))),$C136&lt;&gt;""),"S",""))),"")</f>
        <v/>
      </c>
      <c r="X136" s="68" t="str">
        <f ca="1">IFERROR(IF(AND(OR(WEEKDAY(W$4,2)&gt;5,W$4=Congés),OR(W136="x",W136="S")),W136,IF(X$4=$D136,"x",IF(AND(((X$4-$D136)/VLOOKUP($C136,Opérations[],7,0))=INT(((X$4-$D136)/VLOOKUP($C136,Opérations[],7,0))),$C136&lt;&gt;""),"S",""))),"")</f>
        <v/>
      </c>
      <c r="Y136" s="68" t="str">
        <f ca="1">IFERROR(IF(AND(OR(WEEKDAY(X$4,2)&gt;5,X$4=Congés),OR(X136="x",X136="S")),X136,IF(Y$4=$D136,"x",IF(AND(((Y$4-$D136)/VLOOKUP($C136,Opérations[],7,0))=INT(((Y$4-$D136)/VLOOKUP($C136,Opérations[],7,0))),$C136&lt;&gt;""),"S",""))),"")</f>
        <v/>
      </c>
      <c r="Z136" s="68" t="str">
        <f ca="1">IFERROR(IF(AND(OR(WEEKDAY(Y$4,2)&gt;5,Y$4=Congés),OR(Y136="x",Y136="S")),Y136,IF(Z$4=$D136,"x",IF(AND(((Z$4-$D136)/VLOOKUP($C136,Opérations[],7,0))=INT(((Z$4-$D136)/VLOOKUP($C136,Opérations[],7,0))),$C136&lt;&gt;""),"S",""))),"")</f>
        <v/>
      </c>
      <c r="AA136" s="68" t="str">
        <f ca="1">IFERROR(IF(AND(OR(WEEKDAY(Z$4,2)&gt;5,Z$4=Congés),OR(Z136="x",Z136="S")),Z136,IF(AA$4=$D136,"x",IF(AND(((AA$4-$D136)/VLOOKUP($C136,Opérations[],7,0))=INT(((AA$4-$D136)/VLOOKUP($C136,Opérations[],7,0))),$C136&lt;&gt;""),"S",""))),"")</f>
        <v/>
      </c>
      <c r="AB136" s="68" t="str">
        <f ca="1">IFERROR(IF(AND(OR(WEEKDAY(AA$4,2)&gt;5,AA$4=Congés),OR(AA136="x",AA136="S")),AA136,IF(AB$4=$D136,"x",IF(AND(((AB$4-$D136)/VLOOKUP($C136,Opérations[],7,0))=INT(((AB$4-$D136)/VLOOKUP($C136,Opérations[],7,0))),$C136&lt;&gt;""),"S",""))),"")</f>
        <v/>
      </c>
      <c r="AC136" s="68" t="str">
        <f ca="1">IFERROR(IF(AND(OR(WEEKDAY(AB$4,2)&gt;5,AB$4=Congés),OR(AB136="x",AB136="S")),AB136,IF(AC$4=$D136,"x",IF(AND(((AC$4-$D136)/VLOOKUP($C136,Opérations[],7,0))=INT(((AC$4-$D136)/VLOOKUP($C136,Opérations[],7,0))),$C136&lt;&gt;""),"S",""))),"")</f>
        <v/>
      </c>
      <c r="AD136" s="68" t="str">
        <f ca="1">IFERROR(IF(AND(OR(WEEKDAY(AC$4,2)&gt;5,AC$4=Congés),OR(AC136="x",AC136="S")),AC136,IF(AD$4=$D136,"x",IF(AND(((AD$4-$D136)/VLOOKUP($C136,Opérations[],7,0))=INT(((AD$4-$D136)/VLOOKUP($C136,Opérations[],7,0))),$C136&lt;&gt;""),"S",""))),"")</f>
        <v/>
      </c>
      <c r="AE136" s="68" t="str">
        <f ca="1">IFERROR(IF(AND(OR(WEEKDAY(AD$4,2)&gt;5,AD$4=Congés),OR(AD136="x",AD136="S")),AD136,IF(AE$4=$D136,"x",IF(AND(((AE$4-$D136)/VLOOKUP($C136,Opérations[],7,0))=INT(((AE$4-$D136)/VLOOKUP($C136,Opérations[],7,0))),$C136&lt;&gt;""),"S",""))),"")</f>
        <v/>
      </c>
      <c r="AF136" s="68" t="str">
        <f ca="1">IFERROR(IF(AND(OR(WEEKDAY(AE$4,2)&gt;5,AE$4=Congés),OR(AE136="x",AE136="S")),AE136,IF(AF$4=$D136,"x",IF(AND(((AF$4-$D136)/VLOOKUP($C136,Opérations[],7,0))=INT(((AF$4-$D136)/VLOOKUP($C136,Opérations[],7,0))),$C136&lt;&gt;""),"S",""))),"")</f>
        <v/>
      </c>
      <c r="AG136" s="68" t="str">
        <f ca="1">IFERROR(IF(AND(OR(WEEKDAY(AF$4,2)&gt;5,AF$4=Congés),OR(AF136="x",AF136="S")),AF136,IF(AG$4=$D136,"x",IF(AND(((AG$4-$D136)/VLOOKUP($C136,Opérations[],7,0))=INT(((AG$4-$D136)/VLOOKUP($C136,Opérations[],7,0))),$C136&lt;&gt;""),"S",""))),"")</f>
        <v/>
      </c>
      <c r="AH136" s="68" t="str">
        <f ca="1">IFERROR(IF(AND(OR(WEEKDAY(AG$4,2)&gt;5,AG$4=Congés),OR(AG136="x",AG136="S")),AG136,IF(AH$4=$D136,"x",IF(AND(((AH$4-$D136)/VLOOKUP($C136,Opérations[],7,0))=INT(((AH$4-$D136)/VLOOKUP($C136,Opérations[],7,0))),$C136&lt;&gt;""),"S",""))),"")</f>
        <v/>
      </c>
      <c r="AI136" s="68" t="str">
        <f ca="1">IFERROR(IF(AND(OR(WEEKDAY(AH$4,2)&gt;5,AH$4=Congés),OR(AH136="x",AH136="S")),AH136,IF(AI$4=$D136,"x",IF(AND(((AI$4-$D136)/VLOOKUP($C136,Opérations[],7,0))=INT(((AI$4-$D136)/VLOOKUP($C136,Opérations[],7,0))),$C136&lt;&gt;""),"S",""))),"")</f>
        <v/>
      </c>
      <c r="AJ136" s="68" t="str">
        <f ca="1">IFERROR(IF(AND(OR(WEEKDAY(AI$4,2)&gt;5,AI$4=Congés),OR(AI136="x",AI136="S")),AI136,IF(AJ$4=$D136,"x",IF(AND(((AJ$4-$D136)/VLOOKUP($C136,Opérations[],7,0))=INT(((AJ$4-$D136)/VLOOKUP($C136,Opérations[],7,0))),$C136&lt;&gt;""),"S",""))),"")</f>
        <v/>
      </c>
      <c r="AK136" s="68" t="str">
        <f ca="1">IFERROR(IF(AND(OR(WEEKDAY(AJ$4,2)&gt;5,AJ$4=Congés),OR(AJ136="x",AJ136="S")),AJ136,IF(AK$4=$D136,"x",IF(AND(((AK$4-$D136)/VLOOKUP($C136,Opérations[],7,0))=INT(((AK$4-$D136)/VLOOKUP($C136,Opérations[],7,0))),$C136&lt;&gt;""),"S",""))),"")</f>
        <v/>
      </c>
      <c r="AL136" s="68" t="str">
        <f ca="1">IFERROR(IF(AND(OR(WEEKDAY(AK$4,2)&gt;5,AK$4=Congés),OR(AK136="x",AK136="S")),AK136,IF(AL$4=$D136,"x",IF(AND(((AL$4-$D136)/VLOOKUP($C136,Opérations[],7,0))=INT(((AL$4-$D136)/VLOOKUP($C136,Opérations[],7,0))),$C136&lt;&gt;""),"S",""))),"")</f>
        <v/>
      </c>
      <c r="AM136" s="68" t="str">
        <f ca="1">IFERROR(IF(AND(OR(WEEKDAY(AL$4,2)&gt;5,AL$4=Congés),OR(AL136="x",AL136="S")),AL136,IF(AM$4=$D136,"x",IF(AND(((AM$4-$D136)/VLOOKUP($C136,Opérations[],7,0))=INT(((AM$4-$D136)/VLOOKUP($C136,Opérations[],7,0))),$C136&lt;&gt;""),"S",""))),"")</f>
        <v/>
      </c>
      <c r="AN136" s="68" t="str">
        <f ca="1">IFERROR(IF(AND(OR(WEEKDAY(AM$4,2)&gt;5,AM$4=Congés),OR(AM136="x",AM136="S")),AM136,IF(AN$4=$D136,"x",IF(AND(((AN$4-$D136)/VLOOKUP($C136,Opérations[],7,0))=INT(((AN$4-$D136)/VLOOKUP($C136,Opérations[],7,0))),$C136&lt;&gt;""),"S",""))),"")</f>
        <v/>
      </c>
      <c r="AO136" s="68" t="str">
        <f ca="1">IFERROR(IF(AND(OR(WEEKDAY(AN$4,2)&gt;5,AN$4=Congés),OR(AN136="x",AN136="S")),AN136,IF(AO$4=$D136,"x",IF(AND(((AO$4-$D136)/VLOOKUP($C136,Opérations[],7,0))=INT(((AO$4-$D136)/VLOOKUP($C136,Opérations[],7,0))),$C136&lt;&gt;""),"S",""))),"")</f>
        <v/>
      </c>
      <c r="AP136" s="68" t="str">
        <f ca="1">IFERROR(IF(AND(OR(WEEKDAY(AO$4,2)&gt;5,AO$4=Congés),OR(AO136="x",AO136="S")),AO136,IF(AP$4=$D136,"x",IF(AND(((AP$4-$D136)/VLOOKUP($C136,Opérations[],7,0))=INT(((AP$4-$D136)/VLOOKUP($C136,Opérations[],7,0))),$C136&lt;&gt;""),"S",""))),"")</f>
        <v/>
      </c>
      <c r="AQ136" s="68" t="str">
        <f ca="1">IFERROR(IF(AND(OR(WEEKDAY(AP$4,2)&gt;5,AP$4=Congés),OR(AP136="x",AP136="S")),AP136,IF(AQ$4=$D136,"x",IF(AND(((AQ$4-$D136)/VLOOKUP($C136,Opérations[],7,0))=INT(((AQ$4-$D136)/VLOOKUP($C136,Opérations[],7,0))),$C136&lt;&gt;""),"S",""))),"")</f>
        <v/>
      </c>
      <c r="AR136" s="68" t="str">
        <f ca="1">IFERROR(IF(AND(OR(WEEKDAY(AQ$4,2)&gt;5,AQ$4=Congés),OR(AQ136="x",AQ136="S")),AQ136,IF(AR$4=$D136,"x",IF(AND(((AR$4-$D136)/VLOOKUP($C136,Opérations[],7,0))=INT(((AR$4-$D136)/VLOOKUP($C136,Opérations[],7,0))),$C136&lt;&gt;""),"S",""))),"")</f>
        <v/>
      </c>
      <c r="AS136" s="68" t="str">
        <f ca="1">IFERROR(IF(AND(OR(WEEKDAY(AR$4,2)&gt;5,AR$4=Congés),OR(AR136="x",AR136="S")),AR136,IF(AS$4=$D136,"x",IF(AND(((AS$4-$D136)/VLOOKUP($C136,Opérations[],7,0))=INT(((AS$4-$D136)/VLOOKUP($C136,Opérations[],7,0))),$C136&lt;&gt;""),"S",""))),"")</f>
        <v/>
      </c>
      <c r="AT136" s="68" t="str">
        <f ca="1">IFERROR(IF(AND(OR(WEEKDAY(AS$4,2)&gt;5,AS$4=Congés),OR(AS136="x",AS136="S")),AS136,IF(AT$4=$D136,"x",IF(AND(((AT$4-$D136)/VLOOKUP($C136,Opérations[],7,0))=INT(((AT$4-$D136)/VLOOKUP($C136,Opérations[],7,0))),$C136&lt;&gt;""),"S",""))),"")</f>
        <v/>
      </c>
      <c r="AU136" s="68" t="str">
        <f ca="1">IFERROR(IF(AND(OR(WEEKDAY(AT$4,2)&gt;5,AT$4=Congés),OR(AT136="x",AT136="S")),AT136,IF(AU$4=$D136,"x",IF(AND(((AU$4-$D136)/VLOOKUP($C136,Opérations[],7,0))=INT(((AU$4-$D136)/VLOOKUP($C136,Opérations[],7,0))),$C136&lt;&gt;""),"S",""))),"")</f>
        <v/>
      </c>
      <c r="AV136" s="68" t="str">
        <f ca="1">IFERROR(IF(AND(OR(WEEKDAY(AU$4,2)&gt;5,AU$4=Congés),OR(AU136="x",AU136="S")),AU136,IF(AV$4=$D136,"x",IF(AND(((AV$4-$D136)/VLOOKUP($C136,Opérations[],7,0))=INT(((AV$4-$D136)/VLOOKUP($C136,Opérations[],7,0))),$C136&lt;&gt;""),"S",""))),"")</f>
        <v/>
      </c>
      <c r="AW136" s="68" t="str">
        <f ca="1">IFERROR(IF(AND(OR(WEEKDAY(AV$4,2)&gt;5,AV$4=Congés),OR(AV136="x",AV136="S")),AV136,IF(AW$4=$D136,"x",IF(AND(((AW$4-$D136)/VLOOKUP($C136,Opérations[],7,0))=INT(((AW$4-$D136)/VLOOKUP($C136,Opérations[],7,0))),$C136&lt;&gt;""),"S",""))),"")</f>
        <v/>
      </c>
      <c r="AX136" s="68" t="str">
        <f ca="1">IFERROR(IF(AND(OR(WEEKDAY(AW$4,2)&gt;5,AW$4=Congés),OR(AW136="x",AW136="S")),AW136,IF(AX$4=$D136,"x",IF(AND(((AX$4-$D136)/VLOOKUP($C136,Opérations[],7,0))=INT(((AX$4-$D136)/VLOOKUP($C136,Opérations[],7,0))),$C136&lt;&gt;""),"S",""))),"")</f>
        <v/>
      </c>
      <c r="AY136" s="68" t="str">
        <f ca="1">IFERROR(IF(AND(OR(WEEKDAY(AX$4,2)&gt;5,AX$4=Congés),OR(AX136="x",AX136="S")),AX136,IF(AY$4=$D136,"x",IF(AND(((AY$4-$D136)/VLOOKUP($C136,Opérations[],7,0))=INT(((AY$4-$D136)/VLOOKUP($C136,Opérations[],7,0))),$C136&lt;&gt;""),"S",""))),"")</f>
        <v/>
      </c>
      <c r="AZ136" s="68" t="str">
        <f ca="1">IFERROR(IF(AND(OR(WEEKDAY(AY$4,2)&gt;5,AY$4=Congés),OR(AY136="x",AY136="S")),AY136,IF(AZ$4=$D136,"x",IF(AND(((AZ$4-$D136)/VLOOKUP($C136,Opérations[],7,0))=INT(((AZ$4-$D136)/VLOOKUP($C136,Opérations[],7,0))),$C136&lt;&gt;""),"S",""))),"")</f>
        <v/>
      </c>
      <c r="BA136" s="68" t="str">
        <f ca="1">IFERROR(IF(AND(OR(WEEKDAY(AZ$4,2)&gt;5,AZ$4=Congés),OR(AZ136="x",AZ136="S")),AZ136,IF(BA$4=$D136,"x",IF(AND(((BA$4-$D136)/VLOOKUP($C136,Opérations[],7,0))=INT(((BA$4-$D136)/VLOOKUP($C136,Opérations[],7,0))),$C136&lt;&gt;""),"S",""))),"")</f>
        <v/>
      </c>
      <c r="BB136" s="68" t="str">
        <f ca="1">IFERROR(IF(AND(OR(WEEKDAY(BA$4,2)&gt;5,BA$4=Congés),OR(BA136="x",BA136="S")),BA136,IF(BB$4=$D136,"x",IF(AND(((BB$4-$D136)/VLOOKUP($C136,Opérations[],7,0))=INT(((BB$4-$D136)/VLOOKUP($C136,Opérations[],7,0))),$C136&lt;&gt;""),"S",""))),"")</f>
        <v/>
      </c>
      <c r="BC136" s="68" t="str">
        <f ca="1">IFERROR(IF(AND(OR(WEEKDAY(BB$4,2)&gt;5,BB$4=Congés),OR(BB136="x",BB136="S")),BB136,IF(BC$4=$D136,"x",IF(AND(((BC$4-$D136)/VLOOKUP($C136,Opérations[],7,0))=INT(((BC$4-$D136)/VLOOKUP($C136,Opérations[],7,0))),$C136&lt;&gt;""),"S",""))),"")</f>
        <v/>
      </c>
      <c r="BD136" s="68" t="str">
        <f ca="1">IFERROR(IF(AND(OR(WEEKDAY(BC$4,2)&gt;5,BC$4=Congés),OR(BC136="x",BC136="S")),BC136,IF(BD$4=$D136,"x",IF(AND(((BD$4-$D136)/VLOOKUP($C136,Opérations[],7,0))=INT(((BD$4-$D136)/VLOOKUP($C136,Opérations[],7,0))),$C136&lt;&gt;""),"S",""))),"")</f>
        <v/>
      </c>
    </row>
    <row r="137" spans="3:56" x14ac:dyDescent="0.25">
      <c r="C137" s="58"/>
      <c r="D137" s="33" t="str">
        <f>IF(ISBLANK(C137),"",VLOOKUP(C137,Opérations[],2,0))</f>
        <v/>
      </c>
      <c r="F137" s="33"/>
      <c r="G137" s="68" t="str">
        <f ca="1">IFERROR(IF(AND(OR(WEEKDAY(F$4,2)&gt;5,F$4=Congés),OR(F137="x",F137="S")),F137,IF(G$4=$D137,"x",IF(AND(((G$4-$D137)/VLOOKUP($C137,Opérations[],7,0))=INT(((G$4-$D137)/VLOOKUP($C137,Opérations[],7,0))),$C137&lt;&gt;""),"S",""))),"")</f>
        <v/>
      </c>
      <c r="H137" s="68" t="str">
        <f ca="1">IFERROR(IF(AND(OR(WEEKDAY(G$4,2)&gt;5,G$4=Congés),OR(G137="x",G137="S")),G137,IF(H$4=$D137,"x",IF(AND(((H$4-$D137)/VLOOKUP($C137,Opérations[],7,0))=INT(((H$4-$D137)/VLOOKUP($C137,Opérations[],7,0))),$C137&lt;&gt;""),"S",""))),"")</f>
        <v/>
      </c>
      <c r="I137" s="68" t="str">
        <f ca="1">IFERROR(IF(AND(OR(WEEKDAY(H$4,2)&gt;5,H$4=Congés),OR(H137="x",H137="S")),H137,IF(I$4=$D137,"x",IF(AND(((I$4-$D137)/VLOOKUP($C137,Opérations[],7,0))=INT(((I$4-$D137)/VLOOKUP($C137,Opérations[],7,0))),$C137&lt;&gt;""),"S",""))),"")</f>
        <v/>
      </c>
      <c r="J137" s="68" t="str">
        <f ca="1">IFERROR(IF(AND(OR(WEEKDAY(I$4,2)&gt;5,I$4=Congés),OR(I137="x",I137="S")),I137,IF(J$4=$D137,"x",IF(AND(((J$4-$D137)/VLOOKUP($C137,Opérations[],7,0))=INT(((J$4-$D137)/VLOOKUP($C137,Opérations[],7,0))),$C137&lt;&gt;""),"S",""))),"")</f>
        <v/>
      </c>
      <c r="K137" s="68" t="str">
        <f ca="1">IFERROR(IF(AND(OR(WEEKDAY(J$4,2)&gt;5,J$4=Congés),OR(J137="x",J137="S")),J137,IF(K$4=$D137,"x",IF(AND(((K$4-$D137)/VLOOKUP($C137,Opérations[],7,0))=INT(((K$4-$D137)/VLOOKUP($C137,Opérations[],7,0))),$C137&lt;&gt;""),"S",""))),"")</f>
        <v/>
      </c>
      <c r="L137" s="68" t="str">
        <f ca="1">IFERROR(IF(AND(OR(WEEKDAY(K$4,2)&gt;5,K$4=Congés),OR(K137="x",K137="S")),K137,IF(L$4=$D137,"x",IF(AND(((L$4-$D137)/VLOOKUP($C137,Opérations[],7,0))=INT(((L$4-$D137)/VLOOKUP($C137,Opérations[],7,0))),$C137&lt;&gt;""),"S",""))),"")</f>
        <v/>
      </c>
      <c r="M137" s="68" t="str">
        <f ca="1">IFERROR(IF(AND(OR(WEEKDAY(L$4,2)&gt;5,L$4=Congés),OR(L137="x",L137="S")),L137,IF(M$4=$D137,"x",IF(AND(((M$4-$D137)/VLOOKUP($C137,Opérations[],7,0))=INT(((M$4-$D137)/VLOOKUP($C137,Opérations[],7,0))),$C137&lt;&gt;""),"S",""))),"")</f>
        <v/>
      </c>
      <c r="N137" s="68" t="str">
        <f ca="1">IFERROR(IF(AND(OR(WEEKDAY(M$4,2)&gt;5,M$4=Congés),OR(M137="x",M137="S")),M137,IF(N$4=$D137,"x",IF(AND(((N$4-$D137)/VLOOKUP($C137,Opérations[],7,0))=INT(((N$4-$D137)/VLOOKUP($C137,Opérations[],7,0))),$C137&lt;&gt;""),"S",""))),"")</f>
        <v/>
      </c>
      <c r="O137" s="68" t="str">
        <f ca="1">IFERROR(IF(AND(OR(WEEKDAY(N$4,2)&gt;5,N$4=Congés),OR(N137="x",N137="S")),N137,IF(O$4=$D137,"x",IF(AND(((O$4-$D137)/VLOOKUP($C137,Opérations[],7,0))=INT(((O$4-$D137)/VLOOKUP($C137,Opérations[],7,0))),$C137&lt;&gt;""),"S",""))),"")</f>
        <v/>
      </c>
      <c r="P137" s="68" t="str">
        <f ca="1">IFERROR(IF(AND(OR(WEEKDAY(O$4,2)&gt;5,O$4=Congés),OR(O137="x",O137="S")),O137,IF(P$4=$D137,"x",IF(AND(((P$4-$D137)/VLOOKUP($C137,Opérations[],7,0))=INT(((P$4-$D137)/VLOOKUP($C137,Opérations[],7,0))),$C137&lt;&gt;""),"S",""))),"")</f>
        <v/>
      </c>
      <c r="Q137" s="68" t="str">
        <f ca="1">IFERROR(IF(AND(OR(WEEKDAY(P$4,2)&gt;5,P$4=Congés),OR(P137="x",P137="S")),P137,IF(Q$4=$D137,"x",IF(AND(((Q$4-$D137)/VLOOKUP($C137,Opérations[],7,0))=INT(((Q$4-$D137)/VLOOKUP($C137,Opérations[],7,0))),$C137&lt;&gt;""),"S",""))),"")</f>
        <v/>
      </c>
      <c r="R137" s="68" t="str">
        <f ca="1">IFERROR(IF(AND(OR(WEEKDAY(Q$4,2)&gt;5,Q$4=Congés),OR(Q137="x",Q137="S")),Q137,IF(R$4=$D137,"x",IF(AND(((R$4-$D137)/VLOOKUP($C137,Opérations[],7,0))=INT(((R$4-$D137)/VLOOKUP($C137,Opérations[],7,0))),$C137&lt;&gt;""),"S",""))),"")</f>
        <v/>
      </c>
      <c r="S137" s="68" t="str">
        <f ca="1">IFERROR(IF(AND(OR(WEEKDAY(R$4,2)&gt;5,R$4=Congés),OR(R137="x",R137="S")),R137,IF(S$4=$D137,"x",IF(AND(((S$4-$D137)/VLOOKUP($C137,Opérations[],7,0))=INT(((S$4-$D137)/VLOOKUP($C137,Opérations[],7,0))),$C137&lt;&gt;""),"S",""))),"")</f>
        <v/>
      </c>
      <c r="T137" s="68" t="str">
        <f ca="1">IFERROR(IF(AND(OR(WEEKDAY(S$4,2)&gt;5,S$4=Congés),OR(S137="x",S137="S")),S137,IF(T$4=$D137,"x",IF(AND(((T$4-$D137)/VLOOKUP($C137,Opérations[],7,0))=INT(((T$4-$D137)/VLOOKUP($C137,Opérations[],7,0))),$C137&lt;&gt;""),"S",""))),"")</f>
        <v/>
      </c>
      <c r="U137" s="68" t="str">
        <f ca="1">IFERROR(IF(AND(OR(WEEKDAY(T$4,2)&gt;5,T$4=Congés),OR(T137="x",T137="S")),T137,IF(U$4=$D137,"x",IF(AND(((U$4-$D137)/VLOOKUP($C137,Opérations[],7,0))=INT(((U$4-$D137)/VLOOKUP($C137,Opérations[],7,0))),$C137&lt;&gt;""),"S",""))),"")</f>
        <v/>
      </c>
      <c r="V137" s="68" t="str">
        <f ca="1">IFERROR(IF(AND(OR(WEEKDAY(U$4,2)&gt;5,U$4=Congés),OR(U137="x",U137="S")),U137,IF(V$4=$D137,"x",IF(AND(((V$4-$D137)/VLOOKUP($C137,Opérations[],7,0))=INT(((V$4-$D137)/VLOOKUP($C137,Opérations[],7,0))),$C137&lt;&gt;""),"S",""))),"")</f>
        <v/>
      </c>
      <c r="W137" s="68" t="str">
        <f ca="1">IFERROR(IF(AND(OR(WEEKDAY(V$4,2)&gt;5,V$4=Congés),OR(V137="x",V137="S")),V137,IF(W$4=$D137,"x",IF(AND(((W$4-$D137)/VLOOKUP($C137,Opérations[],7,0))=INT(((W$4-$D137)/VLOOKUP($C137,Opérations[],7,0))),$C137&lt;&gt;""),"S",""))),"")</f>
        <v/>
      </c>
      <c r="X137" s="68" t="str">
        <f ca="1">IFERROR(IF(AND(OR(WEEKDAY(W$4,2)&gt;5,W$4=Congés),OR(W137="x",W137="S")),W137,IF(X$4=$D137,"x",IF(AND(((X$4-$D137)/VLOOKUP($C137,Opérations[],7,0))=INT(((X$4-$D137)/VLOOKUP($C137,Opérations[],7,0))),$C137&lt;&gt;""),"S",""))),"")</f>
        <v/>
      </c>
      <c r="Y137" s="68" t="str">
        <f ca="1">IFERROR(IF(AND(OR(WEEKDAY(X$4,2)&gt;5,X$4=Congés),OR(X137="x",X137="S")),X137,IF(Y$4=$D137,"x",IF(AND(((Y$4-$D137)/VLOOKUP($C137,Opérations[],7,0))=INT(((Y$4-$D137)/VLOOKUP($C137,Opérations[],7,0))),$C137&lt;&gt;""),"S",""))),"")</f>
        <v/>
      </c>
      <c r="Z137" s="68" t="str">
        <f ca="1">IFERROR(IF(AND(OR(WEEKDAY(Y$4,2)&gt;5,Y$4=Congés),OR(Y137="x",Y137="S")),Y137,IF(Z$4=$D137,"x",IF(AND(((Z$4-$D137)/VLOOKUP($C137,Opérations[],7,0))=INT(((Z$4-$D137)/VLOOKUP($C137,Opérations[],7,0))),$C137&lt;&gt;""),"S",""))),"")</f>
        <v/>
      </c>
      <c r="AA137" s="68" t="str">
        <f ca="1">IFERROR(IF(AND(OR(WEEKDAY(Z$4,2)&gt;5,Z$4=Congés),OR(Z137="x",Z137="S")),Z137,IF(AA$4=$D137,"x",IF(AND(((AA$4-$D137)/VLOOKUP($C137,Opérations[],7,0))=INT(((AA$4-$D137)/VLOOKUP($C137,Opérations[],7,0))),$C137&lt;&gt;""),"S",""))),"")</f>
        <v/>
      </c>
      <c r="AB137" s="68" t="str">
        <f ca="1">IFERROR(IF(AND(OR(WEEKDAY(AA$4,2)&gt;5,AA$4=Congés),OR(AA137="x",AA137="S")),AA137,IF(AB$4=$D137,"x",IF(AND(((AB$4-$D137)/VLOOKUP($C137,Opérations[],7,0))=INT(((AB$4-$D137)/VLOOKUP($C137,Opérations[],7,0))),$C137&lt;&gt;""),"S",""))),"")</f>
        <v/>
      </c>
      <c r="AC137" s="68" t="str">
        <f ca="1">IFERROR(IF(AND(OR(WEEKDAY(AB$4,2)&gt;5,AB$4=Congés),OR(AB137="x",AB137="S")),AB137,IF(AC$4=$D137,"x",IF(AND(((AC$4-$D137)/VLOOKUP($C137,Opérations[],7,0))=INT(((AC$4-$D137)/VLOOKUP($C137,Opérations[],7,0))),$C137&lt;&gt;""),"S",""))),"")</f>
        <v/>
      </c>
      <c r="AD137" s="68" t="str">
        <f ca="1">IFERROR(IF(AND(OR(WEEKDAY(AC$4,2)&gt;5,AC$4=Congés),OR(AC137="x",AC137="S")),AC137,IF(AD$4=$D137,"x",IF(AND(((AD$4-$D137)/VLOOKUP($C137,Opérations[],7,0))=INT(((AD$4-$D137)/VLOOKUP($C137,Opérations[],7,0))),$C137&lt;&gt;""),"S",""))),"")</f>
        <v/>
      </c>
      <c r="AE137" s="68" t="str">
        <f ca="1">IFERROR(IF(AND(OR(WEEKDAY(AD$4,2)&gt;5,AD$4=Congés),OR(AD137="x",AD137="S")),AD137,IF(AE$4=$D137,"x",IF(AND(((AE$4-$D137)/VLOOKUP($C137,Opérations[],7,0))=INT(((AE$4-$D137)/VLOOKUP($C137,Opérations[],7,0))),$C137&lt;&gt;""),"S",""))),"")</f>
        <v/>
      </c>
      <c r="AF137" s="68" t="str">
        <f ca="1">IFERROR(IF(AND(OR(WEEKDAY(AE$4,2)&gt;5,AE$4=Congés),OR(AE137="x",AE137="S")),AE137,IF(AF$4=$D137,"x",IF(AND(((AF$4-$D137)/VLOOKUP($C137,Opérations[],7,0))=INT(((AF$4-$D137)/VLOOKUP($C137,Opérations[],7,0))),$C137&lt;&gt;""),"S",""))),"")</f>
        <v/>
      </c>
      <c r="AG137" s="68" t="str">
        <f ca="1">IFERROR(IF(AND(OR(WEEKDAY(AF$4,2)&gt;5,AF$4=Congés),OR(AF137="x",AF137="S")),AF137,IF(AG$4=$D137,"x",IF(AND(((AG$4-$D137)/VLOOKUP($C137,Opérations[],7,0))=INT(((AG$4-$D137)/VLOOKUP($C137,Opérations[],7,0))),$C137&lt;&gt;""),"S",""))),"")</f>
        <v/>
      </c>
      <c r="AH137" s="68" t="str">
        <f ca="1">IFERROR(IF(AND(OR(WEEKDAY(AG$4,2)&gt;5,AG$4=Congés),OR(AG137="x",AG137="S")),AG137,IF(AH$4=$D137,"x",IF(AND(((AH$4-$D137)/VLOOKUP($C137,Opérations[],7,0))=INT(((AH$4-$D137)/VLOOKUP($C137,Opérations[],7,0))),$C137&lt;&gt;""),"S",""))),"")</f>
        <v/>
      </c>
      <c r="AI137" s="68" t="str">
        <f ca="1">IFERROR(IF(AND(OR(WEEKDAY(AH$4,2)&gt;5,AH$4=Congés),OR(AH137="x",AH137="S")),AH137,IF(AI$4=$D137,"x",IF(AND(((AI$4-$D137)/VLOOKUP($C137,Opérations[],7,0))=INT(((AI$4-$D137)/VLOOKUP($C137,Opérations[],7,0))),$C137&lt;&gt;""),"S",""))),"")</f>
        <v/>
      </c>
      <c r="AJ137" s="68" t="str">
        <f ca="1">IFERROR(IF(AND(OR(WEEKDAY(AI$4,2)&gt;5,AI$4=Congés),OR(AI137="x",AI137="S")),AI137,IF(AJ$4=$D137,"x",IF(AND(((AJ$4-$D137)/VLOOKUP($C137,Opérations[],7,0))=INT(((AJ$4-$D137)/VLOOKUP($C137,Opérations[],7,0))),$C137&lt;&gt;""),"S",""))),"")</f>
        <v/>
      </c>
      <c r="AK137" s="68" t="str">
        <f ca="1">IFERROR(IF(AND(OR(WEEKDAY(AJ$4,2)&gt;5,AJ$4=Congés),OR(AJ137="x",AJ137="S")),AJ137,IF(AK$4=$D137,"x",IF(AND(((AK$4-$D137)/VLOOKUP($C137,Opérations[],7,0))=INT(((AK$4-$D137)/VLOOKUP($C137,Opérations[],7,0))),$C137&lt;&gt;""),"S",""))),"")</f>
        <v/>
      </c>
      <c r="AL137" s="68" t="str">
        <f ca="1">IFERROR(IF(AND(OR(WEEKDAY(AK$4,2)&gt;5,AK$4=Congés),OR(AK137="x",AK137="S")),AK137,IF(AL$4=$D137,"x",IF(AND(((AL$4-$D137)/VLOOKUP($C137,Opérations[],7,0))=INT(((AL$4-$D137)/VLOOKUP($C137,Opérations[],7,0))),$C137&lt;&gt;""),"S",""))),"")</f>
        <v/>
      </c>
      <c r="AM137" s="68" t="str">
        <f ca="1">IFERROR(IF(AND(OR(WEEKDAY(AL$4,2)&gt;5,AL$4=Congés),OR(AL137="x",AL137="S")),AL137,IF(AM$4=$D137,"x",IF(AND(((AM$4-$D137)/VLOOKUP($C137,Opérations[],7,0))=INT(((AM$4-$D137)/VLOOKUP($C137,Opérations[],7,0))),$C137&lt;&gt;""),"S",""))),"")</f>
        <v/>
      </c>
      <c r="AN137" s="68" t="str">
        <f ca="1">IFERROR(IF(AND(OR(WEEKDAY(AM$4,2)&gt;5,AM$4=Congés),OR(AM137="x",AM137="S")),AM137,IF(AN$4=$D137,"x",IF(AND(((AN$4-$D137)/VLOOKUP($C137,Opérations[],7,0))=INT(((AN$4-$D137)/VLOOKUP($C137,Opérations[],7,0))),$C137&lt;&gt;""),"S",""))),"")</f>
        <v/>
      </c>
      <c r="AO137" s="68" t="str">
        <f ca="1">IFERROR(IF(AND(OR(WEEKDAY(AN$4,2)&gt;5,AN$4=Congés),OR(AN137="x",AN137="S")),AN137,IF(AO$4=$D137,"x",IF(AND(((AO$4-$D137)/VLOOKUP($C137,Opérations[],7,0))=INT(((AO$4-$D137)/VLOOKUP($C137,Opérations[],7,0))),$C137&lt;&gt;""),"S",""))),"")</f>
        <v/>
      </c>
      <c r="AP137" s="68" t="str">
        <f ca="1">IFERROR(IF(AND(OR(WEEKDAY(AO$4,2)&gt;5,AO$4=Congés),OR(AO137="x",AO137="S")),AO137,IF(AP$4=$D137,"x",IF(AND(((AP$4-$D137)/VLOOKUP($C137,Opérations[],7,0))=INT(((AP$4-$D137)/VLOOKUP($C137,Opérations[],7,0))),$C137&lt;&gt;""),"S",""))),"")</f>
        <v/>
      </c>
      <c r="AQ137" s="68" t="str">
        <f ca="1">IFERROR(IF(AND(OR(WEEKDAY(AP$4,2)&gt;5,AP$4=Congés),OR(AP137="x",AP137="S")),AP137,IF(AQ$4=$D137,"x",IF(AND(((AQ$4-$D137)/VLOOKUP($C137,Opérations[],7,0))=INT(((AQ$4-$D137)/VLOOKUP($C137,Opérations[],7,0))),$C137&lt;&gt;""),"S",""))),"")</f>
        <v/>
      </c>
      <c r="AR137" s="68" t="str">
        <f ca="1">IFERROR(IF(AND(OR(WEEKDAY(AQ$4,2)&gt;5,AQ$4=Congés),OR(AQ137="x",AQ137="S")),AQ137,IF(AR$4=$D137,"x",IF(AND(((AR$4-$D137)/VLOOKUP($C137,Opérations[],7,0))=INT(((AR$4-$D137)/VLOOKUP($C137,Opérations[],7,0))),$C137&lt;&gt;""),"S",""))),"")</f>
        <v/>
      </c>
      <c r="AS137" s="68" t="str">
        <f ca="1">IFERROR(IF(AND(OR(WEEKDAY(AR$4,2)&gt;5,AR$4=Congés),OR(AR137="x",AR137="S")),AR137,IF(AS$4=$D137,"x",IF(AND(((AS$4-$D137)/VLOOKUP($C137,Opérations[],7,0))=INT(((AS$4-$D137)/VLOOKUP($C137,Opérations[],7,0))),$C137&lt;&gt;""),"S",""))),"")</f>
        <v/>
      </c>
      <c r="AT137" s="68" t="str">
        <f ca="1">IFERROR(IF(AND(OR(WEEKDAY(AS$4,2)&gt;5,AS$4=Congés),OR(AS137="x",AS137="S")),AS137,IF(AT$4=$D137,"x",IF(AND(((AT$4-$D137)/VLOOKUP($C137,Opérations[],7,0))=INT(((AT$4-$D137)/VLOOKUP($C137,Opérations[],7,0))),$C137&lt;&gt;""),"S",""))),"")</f>
        <v/>
      </c>
      <c r="AU137" s="68" t="str">
        <f ca="1">IFERROR(IF(AND(OR(WEEKDAY(AT$4,2)&gt;5,AT$4=Congés),OR(AT137="x",AT137="S")),AT137,IF(AU$4=$D137,"x",IF(AND(((AU$4-$D137)/VLOOKUP($C137,Opérations[],7,0))=INT(((AU$4-$D137)/VLOOKUP($C137,Opérations[],7,0))),$C137&lt;&gt;""),"S",""))),"")</f>
        <v/>
      </c>
      <c r="AV137" s="68" t="str">
        <f ca="1">IFERROR(IF(AND(OR(WEEKDAY(AU$4,2)&gt;5,AU$4=Congés),OR(AU137="x",AU137="S")),AU137,IF(AV$4=$D137,"x",IF(AND(((AV$4-$D137)/VLOOKUP($C137,Opérations[],7,0))=INT(((AV$4-$D137)/VLOOKUP($C137,Opérations[],7,0))),$C137&lt;&gt;""),"S",""))),"")</f>
        <v/>
      </c>
      <c r="AW137" s="68" t="str">
        <f ca="1">IFERROR(IF(AND(OR(WEEKDAY(AV$4,2)&gt;5,AV$4=Congés),OR(AV137="x",AV137="S")),AV137,IF(AW$4=$D137,"x",IF(AND(((AW$4-$D137)/VLOOKUP($C137,Opérations[],7,0))=INT(((AW$4-$D137)/VLOOKUP($C137,Opérations[],7,0))),$C137&lt;&gt;""),"S",""))),"")</f>
        <v/>
      </c>
      <c r="AX137" s="68" t="str">
        <f ca="1">IFERROR(IF(AND(OR(WEEKDAY(AW$4,2)&gt;5,AW$4=Congés),OR(AW137="x",AW137="S")),AW137,IF(AX$4=$D137,"x",IF(AND(((AX$4-$D137)/VLOOKUP($C137,Opérations[],7,0))=INT(((AX$4-$D137)/VLOOKUP($C137,Opérations[],7,0))),$C137&lt;&gt;""),"S",""))),"")</f>
        <v/>
      </c>
      <c r="AY137" s="68" t="str">
        <f ca="1">IFERROR(IF(AND(OR(WEEKDAY(AX$4,2)&gt;5,AX$4=Congés),OR(AX137="x",AX137="S")),AX137,IF(AY$4=$D137,"x",IF(AND(((AY$4-$D137)/VLOOKUP($C137,Opérations[],7,0))=INT(((AY$4-$D137)/VLOOKUP($C137,Opérations[],7,0))),$C137&lt;&gt;""),"S",""))),"")</f>
        <v/>
      </c>
      <c r="AZ137" s="68" t="str">
        <f ca="1">IFERROR(IF(AND(OR(WEEKDAY(AY$4,2)&gt;5,AY$4=Congés),OR(AY137="x",AY137="S")),AY137,IF(AZ$4=$D137,"x",IF(AND(((AZ$4-$D137)/VLOOKUP($C137,Opérations[],7,0))=INT(((AZ$4-$D137)/VLOOKUP($C137,Opérations[],7,0))),$C137&lt;&gt;""),"S",""))),"")</f>
        <v/>
      </c>
      <c r="BA137" s="68" t="str">
        <f ca="1">IFERROR(IF(AND(OR(WEEKDAY(AZ$4,2)&gt;5,AZ$4=Congés),OR(AZ137="x",AZ137="S")),AZ137,IF(BA$4=$D137,"x",IF(AND(((BA$4-$D137)/VLOOKUP($C137,Opérations[],7,0))=INT(((BA$4-$D137)/VLOOKUP($C137,Opérations[],7,0))),$C137&lt;&gt;""),"S",""))),"")</f>
        <v/>
      </c>
      <c r="BB137" s="68" t="str">
        <f ca="1">IFERROR(IF(AND(OR(WEEKDAY(BA$4,2)&gt;5,BA$4=Congés),OR(BA137="x",BA137="S")),BA137,IF(BB$4=$D137,"x",IF(AND(((BB$4-$D137)/VLOOKUP($C137,Opérations[],7,0))=INT(((BB$4-$D137)/VLOOKUP($C137,Opérations[],7,0))),$C137&lt;&gt;""),"S",""))),"")</f>
        <v/>
      </c>
      <c r="BC137" s="68" t="str">
        <f ca="1">IFERROR(IF(AND(OR(WEEKDAY(BB$4,2)&gt;5,BB$4=Congés),OR(BB137="x",BB137="S")),BB137,IF(BC$4=$D137,"x",IF(AND(((BC$4-$D137)/VLOOKUP($C137,Opérations[],7,0))=INT(((BC$4-$D137)/VLOOKUP($C137,Opérations[],7,0))),$C137&lt;&gt;""),"S",""))),"")</f>
        <v/>
      </c>
      <c r="BD137" s="68" t="str">
        <f ca="1">IFERROR(IF(AND(OR(WEEKDAY(BC$4,2)&gt;5,BC$4=Congés),OR(BC137="x",BC137="S")),BC137,IF(BD$4=$D137,"x",IF(AND(((BD$4-$D137)/VLOOKUP($C137,Opérations[],7,0))=INT(((BD$4-$D137)/VLOOKUP($C137,Opérations[],7,0))),$C137&lt;&gt;""),"S",""))),"")</f>
        <v/>
      </c>
    </row>
    <row r="138" spans="3:56" x14ac:dyDescent="0.25">
      <c r="C138" s="32" t="s">
        <v>108</v>
      </c>
      <c r="D138" s="33">
        <f>IF(ISBLANK(C138),"",VLOOKUP(C138,Opérations[],2,0))</f>
        <v>0</v>
      </c>
      <c r="F138" s="33"/>
      <c r="G138" s="68" t="str">
        <f ca="1">IFERROR(IF(AND(OR(WEEKDAY(F$4,2)&gt;5,F$4=Congés),OR(F138="x",F138="S")),F138,IF(G$4=$D138,"x",IF(AND(((G$4-$D138)/VLOOKUP($C138,Opérations[],7,0))=INT(((G$4-$D138)/VLOOKUP($C138,Opérations[],7,0))),$C138&lt;&gt;""),"S",""))),"")</f>
        <v/>
      </c>
      <c r="H138" s="68" t="str">
        <f ca="1">IFERROR(IF(AND(OR(WEEKDAY(G$4,2)&gt;5,G$4=Congés),OR(G138="x",G138="S")),G138,IF(H$4=$D138,"x",IF(AND(((H$4-$D138)/VLOOKUP($C138,Opérations[],7,0))=INT(((H$4-$D138)/VLOOKUP($C138,Opérations[],7,0))),$C138&lt;&gt;""),"S",""))),"")</f>
        <v/>
      </c>
      <c r="I138" s="68" t="str">
        <f ca="1">IFERROR(IF(AND(OR(WEEKDAY(H$4,2)&gt;5,H$4=Congés),OR(H138="x",H138="S")),H138,IF(I$4=$D138,"x",IF(AND(((I$4-$D138)/VLOOKUP($C138,Opérations[],7,0))=INT(((I$4-$D138)/VLOOKUP($C138,Opérations[],7,0))),$C138&lt;&gt;""),"S",""))),"")</f>
        <v/>
      </c>
      <c r="J138" s="68" t="str">
        <f ca="1">IFERROR(IF(AND(OR(WEEKDAY(I$4,2)&gt;5,I$4=Congés),OR(I138="x",I138="S")),I138,IF(J$4=$D138,"x",IF(AND(((J$4-$D138)/VLOOKUP($C138,Opérations[],7,0))=INT(((J$4-$D138)/VLOOKUP($C138,Opérations[],7,0))),$C138&lt;&gt;""),"S",""))),"")</f>
        <v/>
      </c>
      <c r="K138" s="68" t="str">
        <f ca="1">IFERROR(IF(AND(OR(WEEKDAY(J$4,2)&gt;5,J$4=Congés),OR(J138="x",J138="S")),J138,IF(K$4=$D138,"x",IF(AND(((K$4-$D138)/VLOOKUP($C138,Opérations[],7,0))=INT(((K$4-$D138)/VLOOKUP($C138,Opérations[],7,0))),$C138&lt;&gt;""),"S",""))),"")</f>
        <v/>
      </c>
      <c r="L138" s="68" t="str">
        <f ca="1">IFERROR(IF(AND(OR(WEEKDAY(K$4,2)&gt;5,K$4=Congés),OR(K138="x",K138="S")),K138,IF(L$4=$D138,"x",IF(AND(((L$4-$D138)/VLOOKUP($C138,Opérations[],7,0))=INT(((L$4-$D138)/VLOOKUP($C138,Opérations[],7,0))),$C138&lt;&gt;""),"S",""))),"")</f>
        <v/>
      </c>
      <c r="M138" s="68" t="str">
        <f ca="1">IFERROR(IF(AND(OR(WEEKDAY(L$4,2)&gt;5,L$4=Congés),OR(L138="x",L138="S")),L138,IF(M$4=$D138,"x",IF(AND(((M$4-$D138)/VLOOKUP($C138,Opérations[],7,0))=INT(((M$4-$D138)/VLOOKUP($C138,Opérations[],7,0))),$C138&lt;&gt;""),"S",""))),"")</f>
        <v/>
      </c>
      <c r="N138" s="68" t="str">
        <f ca="1">IFERROR(IF(AND(OR(WEEKDAY(M$4,2)&gt;5,M$4=Congés),OR(M138="x",M138="S")),M138,IF(N$4=$D138,"x",IF(AND(((N$4-$D138)/VLOOKUP($C138,Opérations[],7,0))=INT(((N$4-$D138)/VLOOKUP($C138,Opérations[],7,0))),$C138&lt;&gt;""),"S",""))),"")</f>
        <v/>
      </c>
      <c r="O138" s="68" t="str">
        <f ca="1">IFERROR(IF(AND(OR(WEEKDAY(N$4,2)&gt;5,N$4=Congés),OR(N138="x",N138="S")),N138,IF(O$4=$D138,"x",IF(AND(((O$4-$D138)/VLOOKUP($C138,Opérations[],7,0))=INT(((O$4-$D138)/VLOOKUP($C138,Opérations[],7,0))),$C138&lt;&gt;""),"S",""))),"")</f>
        <v/>
      </c>
      <c r="P138" s="68" t="str">
        <f ca="1">IFERROR(IF(AND(OR(WEEKDAY(O$4,2)&gt;5,O$4=Congés),OR(O138="x",O138="S")),O138,IF(P$4=$D138,"x",IF(AND(((P$4-$D138)/VLOOKUP($C138,Opérations[],7,0))=INT(((P$4-$D138)/VLOOKUP($C138,Opérations[],7,0))),$C138&lt;&gt;""),"S",""))),"")</f>
        <v/>
      </c>
      <c r="Q138" s="68" t="str">
        <f ca="1">IFERROR(IF(AND(OR(WEEKDAY(P$4,2)&gt;5,P$4=Congés),OR(P138="x",P138="S")),P138,IF(Q$4=$D138,"x",IF(AND(((Q$4-$D138)/VLOOKUP($C138,Opérations[],7,0))=INT(((Q$4-$D138)/VLOOKUP($C138,Opérations[],7,0))),$C138&lt;&gt;""),"S",""))),"")</f>
        <v/>
      </c>
      <c r="R138" s="68" t="str">
        <f ca="1">IFERROR(IF(AND(OR(WEEKDAY(Q$4,2)&gt;5,Q$4=Congés),OR(Q138="x",Q138="S")),Q138,IF(R$4=$D138,"x",IF(AND(((R$4-$D138)/VLOOKUP($C138,Opérations[],7,0))=INT(((R$4-$D138)/VLOOKUP($C138,Opérations[],7,0))),$C138&lt;&gt;""),"S",""))),"")</f>
        <v/>
      </c>
      <c r="S138" s="68" t="str">
        <f ca="1">IFERROR(IF(AND(OR(WEEKDAY(R$4,2)&gt;5,R$4=Congés),OR(R138="x",R138="S")),R138,IF(S$4=$D138,"x",IF(AND(((S$4-$D138)/VLOOKUP($C138,Opérations[],7,0))=INT(((S$4-$D138)/VLOOKUP($C138,Opérations[],7,0))),$C138&lt;&gt;""),"S",""))),"")</f>
        <v/>
      </c>
      <c r="T138" s="68" t="str">
        <f ca="1">IFERROR(IF(AND(OR(WEEKDAY(S$4,2)&gt;5,S$4=Congés),OR(S138="x",S138="S")),S138,IF(T$4=$D138,"x",IF(AND(((T$4-$D138)/VLOOKUP($C138,Opérations[],7,0))=INT(((T$4-$D138)/VLOOKUP($C138,Opérations[],7,0))),$C138&lt;&gt;""),"S",""))),"")</f>
        <v/>
      </c>
      <c r="U138" s="68" t="str">
        <f ca="1">IFERROR(IF(AND(OR(WEEKDAY(T$4,2)&gt;5,T$4=Congés),OR(T138="x",T138="S")),T138,IF(U$4=$D138,"x",IF(AND(((U$4-$D138)/VLOOKUP($C138,Opérations[],7,0))=INT(((U$4-$D138)/VLOOKUP($C138,Opérations[],7,0))),$C138&lt;&gt;""),"S",""))),"")</f>
        <v/>
      </c>
      <c r="V138" s="68" t="str">
        <f ca="1">IFERROR(IF(AND(OR(WEEKDAY(U$4,2)&gt;5,U$4=Congés),OR(U138="x",U138="S")),U138,IF(V$4=$D138,"x",IF(AND(((V$4-$D138)/VLOOKUP($C138,Opérations[],7,0))=INT(((V$4-$D138)/VLOOKUP($C138,Opérations[],7,0))),$C138&lt;&gt;""),"S",""))),"")</f>
        <v/>
      </c>
      <c r="W138" s="68" t="str">
        <f ca="1">IFERROR(IF(AND(OR(WEEKDAY(V$4,2)&gt;5,V$4=Congés),OR(V138="x",V138="S")),V138,IF(W$4=$D138,"x",IF(AND(((W$4-$D138)/VLOOKUP($C138,Opérations[],7,0))=INT(((W$4-$D138)/VLOOKUP($C138,Opérations[],7,0))),$C138&lt;&gt;""),"S",""))),"")</f>
        <v/>
      </c>
      <c r="X138" s="68" t="str">
        <f ca="1">IFERROR(IF(AND(OR(WEEKDAY(W$4,2)&gt;5,W$4=Congés),OR(W138="x",W138="S")),W138,IF(X$4=$D138,"x",IF(AND(((X$4-$D138)/VLOOKUP($C138,Opérations[],7,0))=INT(((X$4-$D138)/VLOOKUP($C138,Opérations[],7,0))),$C138&lt;&gt;""),"S",""))),"")</f>
        <v/>
      </c>
      <c r="Y138" s="68" t="str">
        <f ca="1">IFERROR(IF(AND(OR(WEEKDAY(X$4,2)&gt;5,X$4=Congés),OR(X138="x",X138="S")),X138,IF(Y$4=$D138,"x",IF(AND(((Y$4-$D138)/VLOOKUP($C138,Opérations[],7,0))=INT(((Y$4-$D138)/VLOOKUP($C138,Opérations[],7,0))),$C138&lt;&gt;""),"S",""))),"")</f>
        <v/>
      </c>
      <c r="Z138" s="68" t="str">
        <f ca="1">IFERROR(IF(AND(OR(WEEKDAY(Y$4,2)&gt;5,Y$4=Congés),OR(Y138="x",Y138="S")),Y138,IF(Z$4=$D138,"x",IF(AND(((Z$4-$D138)/VLOOKUP($C138,Opérations[],7,0))=INT(((Z$4-$D138)/VLOOKUP($C138,Opérations[],7,0))),$C138&lt;&gt;""),"S",""))),"")</f>
        <v/>
      </c>
      <c r="AA138" s="68" t="str">
        <f ca="1">IFERROR(IF(AND(OR(WEEKDAY(Z$4,2)&gt;5,Z$4=Congés),OR(Z138="x",Z138="S")),Z138,IF(AA$4=$D138,"x",IF(AND(((AA$4-$D138)/VLOOKUP($C138,Opérations[],7,0))=INT(((AA$4-$D138)/VLOOKUP($C138,Opérations[],7,0))),$C138&lt;&gt;""),"S",""))),"")</f>
        <v/>
      </c>
      <c r="AB138" s="68" t="str">
        <f ca="1">IFERROR(IF(AND(OR(WEEKDAY(AA$4,2)&gt;5,AA$4=Congés),OR(AA138="x",AA138="S")),AA138,IF(AB$4=$D138,"x",IF(AND(((AB$4-$D138)/VLOOKUP($C138,Opérations[],7,0))=INT(((AB$4-$D138)/VLOOKUP($C138,Opérations[],7,0))),$C138&lt;&gt;""),"S",""))),"")</f>
        <v/>
      </c>
      <c r="AC138" s="68" t="str">
        <f ca="1">IFERROR(IF(AND(OR(WEEKDAY(AB$4,2)&gt;5,AB$4=Congés),OR(AB138="x",AB138="S")),AB138,IF(AC$4=$D138,"x",IF(AND(((AC$4-$D138)/VLOOKUP($C138,Opérations[],7,0))=INT(((AC$4-$D138)/VLOOKUP($C138,Opérations[],7,0))),$C138&lt;&gt;""),"S",""))),"")</f>
        <v/>
      </c>
      <c r="AD138" s="68" t="str">
        <f ca="1">IFERROR(IF(AND(OR(WEEKDAY(AC$4,2)&gt;5,AC$4=Congés),OR(AC138="x",AC138="S")),AC138,IF(AD$4=$D138,"x",IF(AND(((AD$4-$D138)/VLOOKUP($C138,Opérations[],7,0))=INT(((AD$4-$D138)/VLOOKUP($C138,Opérations[],7,0))),$C138&lt;&gt;""),"S",""))),"")</f>
        <v/>
      </c>
      <c r="AE138" s="68" t="str">
        <f ca="1">IFERROR(IF(AND(OR(WEEKDAY(AD$4,2)&gt;5,AD$4=Congés),OR(AD138="x",AD138="S")),AD138,IF(AE$4=$D138,"x",IF(AND(((AE$4-$D138)/VLOOKUP($C138,Opérations[],7,0))=INT(((AE$4-$D138)/VLOOKUP($C138,Opérations[],7,0))),$C138&lt;&gt;""),"S",""))),"")</f>
        <v/>
      </c>
      <c r="AF138" s="68" t="str">
        <f ca="1">IFERROR(IF(AND(OR(WEEKDAY(AE$4,2)&gt;5,AE$4=Congés),OR(AE138="x",AE138="S")),AE138,IF(AF$4=$D138,"x",IF(AND(((AF$4-$D138)/VLOOKUP($C138,Opérations[],7,0))=INT(((AF$4-$D138)/VLOOKUP($C138,Opérations[],7,0))),$C138&lt;&gt;""),"S",""))),"")</f>
        <v/>
      </c>
      <c r="AG138" s="68" t="str">
        <f ca="1">IFERROR(IF(AND(OR(WEEKDAY(AF$4,2)&gt;5,AF$4=Congés),OR(AF138="x",AF138="S")),AF138,IF(AG$4=$D138,"x",IF(AND(((AG$4-$D138)/VLOOKUP($C138,Opérations[],7,0))=INT(((AG$4-$D138)/VLOOKUP($C138,Opérations[],7,0))),$C138&lt;&gt;""),"S",""))),"")</f>
        <v/>
      </c>
      <c r="AH138" s="68" t="str">
        <f ca="1">IFERROR(IF(AND(OR(WEEKDAY(AG$4,2)&gt;5,AG$4=Congés),OR(AG138="x",AG138="S")),AG138,IF(AH$4=$D138,"x",IF(AND(((AH$4-$D138)/VLOOKUP($C138,Opérations[],7,0))=INT(((AH$4-$D138)/VLOOKUP($C138,Opérations[],7,0))),$C138&lt;&gt;""),"S",""))),"")</f>
        <v/>
      </c>
      <c r="AI138" s="68" t="str">
        <f ca="1">IFERROR(IF(AND(OR(WEEKDAY(AH$4,2)&gt;5,AH$4=Congés),OR(AH138="x",AH138="S")),AH138,IF(AI$4=$D138,"x",IF(AND(((AI$4-$D138)/VLOOKUP($C138,Opérations[],7,0))=INT(((AI$4-$D138)/VLOOKUP($C138,Opérations[],7,0))),$C138&lt;&gt;""),"S",""))),"")</f>
        <v/>
      </c>
      <c r="AJ138" s="68" t="str">
        <f ca="1">IFERROR(IF(AND(OR(WEEKDAY(AI$4,2)&gt;5,AI$4=Congés),OR(AI138="x",AI138="S")),AI138,IF(AJ$4=$D138,"x",IF(AND(((AJ$4-$D138)/VLOOKUP($C138,Opérations[],7,0))=INT(((AJ$4-$D138)/VLOOKUP($C138,Opérations[],7,0))),$C138&lt;&gt;""),"S",""))),"")</f>
        <v/>
      </c>
      <c r="AK138" s="68" t="str">
        <f ca="1">IFERROR(IF(AND(OR(WEEKDAY(AJ$4,2)&gt;5,AJ$4=Congés),OR(AJ138="x",AJ138="S")),AJ138,IF(AK$4=$D138,"x",IF(AND(((AK$4-$D138)/VLOOKUP($C138,Opérations[],7,0))=INT(((AK$4-$D138)/VLOOKUP($C138,Opérations[],7,0))),$C138&lt;&gt;""),"S",""))),"")</f>
        <v/>
      </c>
      <c r="AL138" s="68" t="str">
        <f ca="1">IFERROR(IF(AND(OR(WEEKDAY(AK$4,2)&gt;5,AK$4=Congés),OR(AK138="x",AK138="S")),AK138,IF(AL$4=$D138,"x",IF(AND(((AL$4-$D138)/VLOOKUP($C138,Opérations[],7,0))=INT(((AL$4-$D138)/VLOOKUP($C138,Opérations[],7,0))),$C138&lt;&gt;""),"S",""))),"")</f>
        <v/>
      </c>
      <c r="AM138" s="68" t="str">
        <f ca="1">IFERROR(IF(AND(OR(WEEKDAY(AL$4,2)&gt;5,AL$4=Congés),OR(AL138="x",AL138="S")),AL138,IF(AM$4=$D138,"x",IF(AND(((AM$4-$D138)/VLOOKUP($C138,Opérations[],7,0))=INT(((AM$4-$D138)/VLOOKUP($C138,Opérations[],7,0))),$C138&lt;&gt;""),"S",""))),"")</f>
        <v/>
      </c>
      <c r="AN138" s="68" t="str">
        <f ca="1">IFERROR(IF(AND(OR(WEEKDAY(AM$4,2)&gt;5,AM$4=Congés),OR(AM138="x",AM138="S")),AM138,IF(AN$4=$D138,"x",IF(AND(((AN$4-$D138)/VLOOKUP($C138,Opérations[],7,0))=INT(((AN$4-$D138)/VLOOKUP($C138,Opérations[],7,0))),$C138&lt;&gt;""),"S",""))),"")</f>
        <v/>
      </c>
      <c r="AO138" s="68" t="str">
        <f ca="1">IFERROR(IF(AND(OR(WEEKDAY(AN$4,2)&gt;5,AN$4=Congés),OR(AN138="x",AN138="S")),AN138,IF(AO$4=$D138,"x",IF(AND(((AO$4-$D138)/VLOOKUP($C138,Opérations[],7,0))=INT(((AO$4-$D138)/VLOOKUP($C138,Opérations[],7,0))),$C138&lt;&gt;""),"S",""))),"")</f>
        <v/>
      </c>
      <c r="AP138" s="68" t="str">
        <f ca="1">IFERROR(IF(AND(OR(WEEKDAY(AO$4,2)&gt;5,AO$4=Congés),OR(AO138="x",AO138="S")),AO138,IF(AP$4=$D138,"x",IF(AND(((AP$4-$D138)/VLOOKUP($C138,Opérations[],7,0))=INT(((AP$4-$D138)/VLOOKUP($C138,Opérations[],7,0))),$C138&lt;&gt;""),"S",""))),"")</f>
        <v/>
      </c>
      <c r="AQ138" s="68" t="str">
        <f ca="1">IFERROR(IF(AND(OR(WEEKDAY(AP$4,2)&gt;5,AP$4=Congés),OR(AP138="x",AP138="S")),AP138,IF(AQ$4=$D138,"x",IF(AND(((AQ$4-$D138)/VLOOKUP($C138,Opérations[],7,0))=INT(((AQ$4-$D138)/VLOOKUP($C138,Opérations[],7,0))),$C138&lt;&gt;""),"S",""))),"")</f>
        <v/>
      </c>
      <c r="AR138" s="68" t="str">
        <f ca="1">IFERROR(IF(AND(OR(WEEKDAY(AQ$4,2)&gt;5,AQ$4=Congés),OR(AQ138="x",AQ138="S")),AQ138,IF(AR$4=$D138,"x",IF(AND(((AR$4-$D138)/VLOOKUP($C138,Opérations[],7,0))=INT(((AR$4-$D138)/VLOOKUP($C138,Opérations[],7,0))),$C138&lt;&gt;""),"S",""))),"")</f>
        <v/>
      </c>
      <c r="AS138" s="68" t="str">
        <f ca="1">IFERROR(IF(AND(OR(WEEKDAY(AR$4,2)&gt;5,AR$4=Congés),OR(AR138="x",AR138="S")),AR138,IF(AS$4=$D138,"x",IF(AND(((AS$4-$D138)/VLOOKUP($C138,Opérations[],7,0))=INT(((AS$4-$D138)/VLOOKUP($C138,Opérations[],7,0))),$C138&lt;&gt;""),"S",""))),"")</f>
        <v/>
      </c>
      <c r="AT138" s="68" t="str">
        <f ca="1">IFERROR(IF(AND(OR(WEEKDAY(AS$4,2)&gt;5,AS$4=Congés),OR(AS138="x",AS138="S")),AS138,IF(AT$4=$D138,"x",IF(AND(((AT$4-$D138)/VLOOKUP($C138,Opérations[],7,0))=INT(((AT$4-$D138)/VLOOKUP($C138,Opérations[],7,0))),$C138&lt;&gt;""),"S",""))),"")</f>
        <v/>
      </c>
      <c r="AU138" s="68" t="str">
        <f ca="1">IFERROR(IF(AND(OR(WEEKDAY(AT$4,2)&gt;5,AT$4=Congés),OR(AT138="x",AT138="S")),AT138,IF(AU$4=$D138,"x",IF(AND(((AU$4-$D138)/VLOOKUP($C138,Opérations[],7,0))=INT(((AU$4-$D138)/VLOOKUP($C138,Opérations[],7,0))),$C138&lt;&gt;""),"S",""))),"")</f>
        <v/>
      </c>
      <c r="AV138" s="68" t="str">
        <f ca="1">IFERROR(IF(AND(OR(WEEKDAY(AU$4,2)&gt;5,AU$4=Congés),OR(AU138="x",AU138="S")),AU138,IF(AV$4=$D138,"x",IF(AND(((AV$4-$D138)/VLOOKUP($C138,Opérations[],7,0))=INT(((AV$4-$D138)/VLOOKUP($C138,Opérations[],7,0))),$C138&lt;&gt;""),"S",""))),"")</f>
        <v/>
      </c>
      <c r="AW138" s="68" t="str">
        <f ca="1">IFERROR(IF(AND(OR(WEEKDAY(AV$4,2)&gt;5,AV$4=Congés),OR(AV138="x",AV138="S")),AV138,IF(AW$4=$D138,"x",IF(AND(((AW$4-$D138)/VLOOKUP($C138,Opérations[],7,0))=INT(((AW$4-$D138)/VLOOKUP($C138,Opérations[],7,0))),$C138&lt;&gt;""),"S",""))),"")</f>
        <v/>
      </c>
      <c r="AX138" s="68" t="str">
        <f ca="1">IFERROR(IF(AND(OR(WEEKDAY(AW$4,2)&gt;5,AW$4=Congés),OR(AW138="x",AW138="S")),AW138,IF(AX$4=$D138,"x",IF(AND(((AX$4-$D138)/VLOOKUP($C138,Opérations[],7,0))=INT(((AX$4-$D138)/VLOOKUP($C138,Opérations[],7,0))),$C138&lt;&gt;""),"S",""))),"")</f>
        <v/>
      </c>
      <c r="AY138" s="68" t="str">
        <f ca="1">IFERROR(IF(AND(OR(WEEKDAY(AX$4,2)&gt;5,AX$4=Congés),OR(AX138="x",AX138="S")),AX138,IF(AY$4=$D138,"x",IF(AND(((AY$4-$D138)/VLOOKUP($C138,Opérations[],7,0))=INT(((AY$4-$D138)/VLOOKUP($C138,Opérations[],7,0))),$C138&lt;&gt;""),"S",""))),"")</f>
        <v/>
      </c>
      <c r="AZ138" s="68" t="str">
        <f ca="1">IFERROR(IF(AND(OR(WEEKDAY(AY$4,2)&gt;5,AY$4=Congés),OR(AY138="x",AY138="S")),AY138,IF(AZ$4=$D138,"x",IF(AND(((AZ$4-$D138)/VLOOKUP($C138,Opérations[],7,0))=INT(((AZ$4-$D138)/VLOOKUP($C138,Opérations[],7,0))),$C138&lt;&gt;""),"S",""))),"")</f>
        <v/>
      </c>
      <c r="BA138" s="68" t="str">
        <f ca="1">IFERROR(IF(AND(OR(WEEKDAY(AZ$4,2)&gt;5,AZ$4=Congés),OR(AZ138="x",AZ138="S")),AZ138,IF(BA$4=$D138,"x",IF(AND(((BA$4-$D138)/VLOOKUP($C138,Opérations[],7,0))=INT(((BA$4-$D138)/VLOOKUP($C138,Opérations[],7,0))),$C138&lt;&gt;""),"S",""))),"")</f>
        <v/>
      </c>
      <c r="BB138" s="68" t="str">
        <f ca="1">IFERROR(IF(AND(OR(WEEKDAY(BA$4,2)&gt;5,BA$4=Congés),OR(BA138="x",BA138="S")),BA138,IF(BB$4=$D138,"x",IF(AND(((BB$4-$D138)/VLOOKUP($C138,Opérations[],7,0))=INT(((BB$4-$D138)/VLOOKUP($C138,Opérations[],7,0))),$C138&lt;&gt;""),"S",""))),"")</f>
        <v/>
      </c>
      <c r="BC138" s="68" t="str">
        <f ca="1">IFERROR(IF(AND(OR(WEEKDAY(BB$4,2)&gt;5,BB$4=Congés),OR(BB138="x",BB138="S")),BB138,IF(BC$4=$D138,"x",IF(AND(((BC$4-$D138)/VLOOKUP($C138,Opérations[],7,0))=INT(((BC$4-$D138)/VLOOKUP($C138,Opérations[],7,0))),$C138&lt;&gt;""),"S",""))),"")</f>
        <v/>
      </c>
      <c r="BD138" s="68" t="str">
        <f ca="1">IFERROR(IF(AND(OR(WEEKDAY(BC$4,2)&gt;5,BC$4=Congés),OR(BC138="x",BC138="S")),BC138,IF(BD$4=$D138,"x",IF(AND(((BD$4-$D138)/VLOOKUP($C138,Opérations[],7,0))=INT(((BD$4-$D138)/VLOOKUP($C138,Opérations[],7,0))),$C138&lt;&gt;""),"S",""))),"")</f>
        <v/>
      </c>
    </row>
    <row r="139" spans="3:56" x14ac:dyDescent="0.25">
      <c r="C139" s="58" t="s">
        <v>109</v>
      </c>
      <c r="D139" s="33">
        <f>IF(ISBLANK(C139),"",VLOOKUP(C139,Opérations[],2,0))</f>
        <v>0</v>
      </c>
      <c r="F139" s="33"/>
      <c r="G139" s="68" t="str">
        <f ca="1">IFERROR(IF(AND(OR(WEEKDAY(F$4,2)&gt;5,F$4=Congés),OR(F139="x",F139="S")),F139,IF(G$4=$D139,"x",IF(AND(((G$4-$D139)/VLOOKUP($C139,Opérations[],7,0))=INT(((G$4-$D139)/VLOOKUP($C139,Opérations[],7,0))),$C139&lt;&gt;""),"S",""))),"")</f>
        <v/>
      </c>
      <c r="H139" s="68" t="str">
        <f ca="1">IFERROR(IF(AND(OR(WEEKDAY(G$4,2)&gt;5,G$4=Congés),OR(G139="x",G139="S")),G139,IF(H$4=$D139,"x",IF(AND(((H$4-$D139)/VLOOKUP($C139,Opérations[],7,0))=INT(((H$4-$D139)/VLOOKUP($C139,Opérations[],7,0))),$C139&lt;&gt;""),"S",""))),"")</f>
        <v/>
      </c>
      <c r="I139" s="68" t="str">
        <f ca="1">IFERROR(IF(AND(OR(WEEKDAY(H$4,2)&gt;5,H$4=Congés),OR(H139="x",H139="S")),H139,IF(I$4=$D139,"x",IF(AND(((I$4-$D139)/VLOOKUP($C139,Opérations[],7,0))=INT(((I$4-$D139)/VLOOKUP($C139,Opérations[],7,0))),$C139&lt;&gt;""),"S",""))),"")</f>
        <v/>
      </c>
      <c r="J139" s="68" t="str">
        <f ca="1">IFERROR(IF(AND(OR(WEEKDAY(I$4,2)&gt;5,I$4=Congés),OR(I139="x",I139="S")),I139,IF(J$4=$D139,"x",IF(AND(((J$4-$D139)/VLOOKUP($C139,Opérations[],7,0))=INT(((J$4-$D139)/VLOOKUP($C139,Opérations[],7,0))),$C139&lt;&gt;""),"S",""))),"")</f>
        <v/>
      </c>
      <c r="K139" s="68" t="str">
        <f ca="1">IFERROR(IF(AND(OR(WEEKDAY(J$4,2)&gt;5,J$4=Congés),OR(J139="x",J139="S")),J139,IF(K$4=$D139,"x",IF(AND(((K$4-$D139)/VLOOKUP($C139,Opérations[],7,0))=INT(((K$4-$D139)/VLOOKUP($C139,Opérations[],7,0))),$C139&lt;&gt;""),"S",""))),"")</f>
        <v/>
      </c>
      <c r="L139" s="68" t="str">
        <f ca="1">IFERROR(IF(AND(OR(WEEKDAY(K$4,2)&gt;5,K$4=Congés),OR(K139="x",K139="S")),K139,IF(L$4=$D139,"x",IF(AND(((L$4-$D139)/VLOOKUP($C139,Opérations[],7,0))=INT(((L$4-$D139)/VLOOKUP($C139,Opérations[],7,0))),$C139&lt;&gt;""),"S",""))),"")</f>
        <v/>
      </c>
      <c r="M139" s="68" t="str">
        <f ca="1">IFERROR(IF(AND(OR(WEEKDAY(L$4,2)&gt;5,L$4=Congés),OR(L139="x",L139="S")),L139,IF(M$4=$D139,"x",IF(AND(((M$4-$D139)/VLOOKUP($C139,Opérations[],7,0))=INT(((M$4-$D139)/VLOOKUP($C139,Opérations[],7,0))),$C139&lt;&gt;""),"S",""))),"")</f>
        <v/>
      </c>
      <c r="N139" s="68" t="str">
        <f ca="1">IFERROR(IF(AND(OR(WEEKDAY(M$4,2)&gt;5,M$4=Congés),OR(M139="x",M139="S")),M139,IF(N$4=$D139,"x",IF(AND(((N$4-$D139)/VLOOKUP($C139,Opérations[],7,0))=INT(((N$4-$D139)/VLOOKUP($C139,Opérations[],7,0))),$C139&lt;&gt;""),"S",""))),"")</f>
        <v/>
      </c>
      <c r="O139" s="68" t="str">
        <f ca="1">IFERROR(IF(AND(OR(WEEKDAY(N$4,2)&gt;5,N$4=Congés),OR(N139="x",N139="S")),N139,IF(O$4=$D139,"x",IF(AND(((O$4-$D139)/VLOOKUP($C139,Opérations[],7,0))=INT(((O$4-$D139)/VLOOKUP($C139,Opérations[],7,0))),$C139&lt;&gt;""),"S",""))),"")</f>
        <v/>
      </c>
      <c r="P139" s="68" t="str">
        <f ca="1">IFERROR(IF(AND(OR(WEEKDAY(O$4,2)&gt;5,O$4=Congés),OR(O139="x",O139="S")),O139,IF(P$4=$D139,"x",IF(AND(((P$4-$D139)/VLOOKUP($C139,Opérations[],7,0))=INT(((P$4-$D139)/VLOOKUP($C139,Opérations[],7,0))),$C139&lt;&gt;""),"S",""))),"")</f>
        <v/>
      </c>
      <c r="Q139" s="68" t="str">
        <f ca="1">IFERROR(IF(AND(OR(WEEKDAY(P$4,2)&gt;5,P$4=Congés),OR(P139="x",P139="S")),P139,IF(Q$4=$D139,"x",IF(AND(((Q$4-$D139)/VLOOKUP($C139,Opérations[],7,0))=INT(((Q$4-$D139)/VLOOKUP($C139,Opérations[],7,0))),$C139&lt;&gt;""),"S",""))),"")</f>
        <v/>
      </c>
      <c r="R139" s="68" t="str">
        <f ca="1">IFERROR(IF(AND(OR(WEEKDAY(Q$4,2)&gt;5,Q$4=Congés),OR(Q139="x",Q139="S")),Q139,IF(R$4=$D139,"x",IF(AND(((R$4-$D139)/VLOOKUP($C139,Opérations[],7,0))=INT(((R$4-$D139)/VLOOKUP($C139,Opérations[],7,0))),$C139&lt;&gt;""),"S",""))),"")</f>
        <v/>
      </c>
      <c r="S139" s="68" t="str">
        <f ca="1">IFERROR(IF(AND(OR(WEEKDAY(R$4,2)&gt;5,R$4=Congés),OR(R139="x",R139="S")),R139,IF(S$4=$D139,"x",IF(AND(((S$4-$D139)/VLOOKUP($C139,Opérations[],7,0))=INT(((S$4-$D139)/VLOOKUP($C139,Opérations[],7,0))),$C139&lt;&gt;""),"S",""))),"")</f>
        <v/>
      </c>
      <c r="T139" s="68" t="str">
        <f ca="1">IFERROR(IF(AND(OR(WEEKDAY(S$4,2)&gt;5,S$4=Congés),OR(S139="x",S139="S")),S139,IF(T$4=$D139,"x",IF(AND(((T$4-$D139)/VLOOKUP($C139,Opérations[],7,0))=INT(((T$4-$D139)/VLOOKUP($C139,Opérations[],7,0))),$C139&lt;&gt;""),"S",""))),"")</f>
        <v/>
      </c>
      <c r="U139" s="68" t="str">
        <f ca="1">IFERROR(IF(AND(OR(WEEKDAY(T$4,2)&gt;5,T$4=Congés),OR(T139="x",T139="S")),T139,IF(U$4=$D139,"x",IF(AND(((U$4-$D139)/VLOOKUP($C139,Opérations[],7,0))=INT(((U$4-$D139)/VLOOKUP($C139,Opérations[],7,0))),$C139&lt;&gt;""),"S",""))),"")</f>
        <v/>
      </c>
      <c r="V139" s="68" t="str">
        <f ca="1">IFERROR(IF(AND(OR(WEEKDAY(U$4,2)&gt;5,U$4=Congés),OR(U139="x",U139="S")),U139,IF(V$4=$D139,"x",IF(AND(((V$4-$D139)/VLOOKUP($C139,Opérations[],7,0))=INT(((V$4-$D139)/VLOOKUP($C139,Opérations[],7,0))),$C139&lt;&gt;""),"S",""))),"")</f>
        <v/>
      </c>
      <c r="W139" s="68" t="str">
        <f ca="1">IFERROR(IF(AND(OR(WEEKDAY(V$4,2)&gt;5,V$4=Congés),OR(V139="x",V139="S")),V139,IF(W$4=$D139,"x",IF(AND(((W$4-$D139)/VLOOKUP($C139,Opérations[],7,0))=INT(((W$4-$D139)/VLOOKUP($C139,Opérations[],7,0))),$C139&lt;&gt;""),"S",""))),"")</f>
        <v/>
      </c>
      <c r="X139" s="68" t="str">
        <f ca="1">IFERROR(IF(AND(OR(WEEKDAY(W$4,2)&gt;5,W$4=Congés),OR(W139="x",W139="S")),W139,IF(X$4=$D139,"x",IF(AND(((X$4-$D139)/VLOOKUP($C139,Opérations[],7,0))=INT(((X$4-$D139)/VLOOKUP($C139,Opérations[],7,0))),$C139&lt;&gt;""),"S",""))),"")</f>
        <v/>
      </c>
      <c r="Y139" s="68" t="str">
        <f ca="1">IFERROR(IF(AND(OR(WEEKDAY(X$4,2)&gt;5,X$4=Congés),OR(X139="x",X139="S")),X139,IF(Y$4=$D139,"x",IF(AND(((Y$4-$D139)/VLOOKUP($C139,Opérations[],7,0))=INT(((Y$4-$D139)/VLOOKUP($C139,Opérations[],7,0))),$C139&lt;&gt;""),"S",""))),"")</f>
        <v/>
      </c>
      <c r="Z139" s="68" t="str">
        <f ca="1">IFERROR(IF(AND(OR(WEEKDAY(Y$4,2)&gt;5,Y$4=Congés),OR(Y139="x",Y139="S")),Y139,IF(Z$4=$D139,"x",IF(AND(((Z$4-$D139)/VLOOKUP($C139,Opérations[],7,0))=INT(((Z$4-$D139)/VLOOKUP($C139,Opérations[],7,0))),$C139&lt;&gt;""),"S",""))),"")</f>
        <v/>
      </c>
      <c r="AA139" s="68" t="str">
        <f ca="1">IFERROR(IF(AND(OR(WEEKDAY(Z$4,2)&gt;5,Z$4=Congés),OR(Z139="x",Z139="S")),Z139,IF(AA$4=$D139,"x",IF(AND(((AA$4-$D139)/VLOOKUP($C139,Opérations[],7,0))=INT(((AA$4-$D139)/VLOOKUP($C139,Opérations[],7,0))),$C139&lt;&gt;""),"S",""))),"")</f>
        <v/>
      </c>
      <c r="AB139" s="68" t="str">
        <f ca="1">IFERROR(IF(AND(OR(WEEKDAY(AA$4,2)&gt;5,AA$4=Congés),OR(AA139="x",AA139="S")),AA139,IF(AB$4=$D139,"x",IF(AND(((AB$4-$D139)/VLOOKUP($C139,Opérations[],7,0))=INT(((AB$4-$D139)/VLOOKUP($C139,Opérations[],7,0))),$C139&lt;&gt;""),"S",""))),"")</f>
        <v/>
      </c>
      <c r="AC139" s="68" t="str">
        <f ca="1">IFERROR(IF(AND(OR(WEEKDAY(AB$4,2)&gt;5,AB$4=Congés),OR(AB139="x",AB139="S")),AB139,IF(AC$4=$D139,"x",IF(AND(((AC$4-$D139)/VLOOKUP($C139,Opérations[],7,0))=INT(((AC$4-$D139)/VLOOKUP($C139,Opérations[],7,0))),$C139&lt;&gt;""),"S",""))),"")</f>
        <v/>
      </c>
      <c r="AD139" s="68" t="str">
        <f ca="1">IFERROR(IF(AND(OR(WEEKDAY(AC$4,2)&gt;5,AC$4=Congés),OR(AC139="x",AC139="S")),AC139,IF(AD$4=$D139,"x",IF(AND(((AD$4-$D139)/VLOOKUP($C139,Opérations[],7,0))=INT(((AD$4-$D139)/VLOOKUP($C139,Opérations[],7,0))),$C139&lt;&gt;""),"S",""))),"")</f>
        <v/>
      </c>
      <c r="AE139" s="68" t="str">
        <f ca="1">IFERROR(IF(AND(OR(WEEKDAY(AD$4,2)&gt;5,AD$4=Congés),OR(AD139="x",AD139="S")),AD139,IF(AE$4=$D139,"x",IF(AND(((AE$4-$D139)/VLOOKUP($C139,Opérations[],7,0))=INT(((AE$4-$D139)/VLOOKUP($C139,Opérations[],7,0))),$C139&lt;&gt;""),"S",""))),"")</f>
        <v/>
      </c>
      <c r="AF139" s="68" t="str">
        <f ca="1">IFERROR(IF(AND(OR(WEEKDAY(AE$4,2)&gt;5,AE$4=Congés),OR(AE139="x",AE139="S")),AE139,IF(AF$4=$D139,"x",IF(AND(((AF$4-$D139)/VLOOKUP($C139,Opérations[],7,0))=INT(((AF$4-$D139)/VLOOKUP($C139,Opérations[],7,0))),$C139&lt;&gt;""),"S",""))),"")</f>
        <v/>
      </c>
      <c r="AG139" s="68" t="str">
        <f ca="1">IFERROR(IF(AND(OR(WEEKDAY(AF$4,2)&gt;5,AF$4=Congés),OR(AF139="x",AF139="S")),AF139,IF(AG$4=$D139,"x",IF(AND(((AG$4-$D139)/VLOOKUP($C139,Opérations[],7,0))=INT(((AG$4-$D139)/VLOOKUP($C139,Opérations[],7,0))),$C139&lt;&gt;""),"S",""))),"")</f>
        <v/>
      </c>
      <c r="AH139" s="68" t="str">
        <f ca="1">IFERROR(IF(AND(OR(WEEKDAY(AG$4,2)&gt;5,AG$4=Congés),OR(AG139="x",AG139="S")),AG139,IF(AH$4=$D139,"x",IF(AND(((AH$4-$D139)/VLOOKUP($C139,Opérations[],7,0))=INT(((AH$4-$D139)/VLOOKUP($C139,Opérations[],7,0))),$C139&lt;&gt;""),"S",""))),"")</f>
        <v/>
      </c>
      <c r="AI139" s="68" t="str">
        <f ca="1">IFERROR(IF(AND(OR(WEEKDAY(AH$4,2)&gt;5,AH$4=Congés),OR(AH139="x",AH139="S")),AH139,IF(AI$4=$D139,"x",IF(AND(((AI$4-$D139)/VLOOKUP($C139,Opérations[],7,0))=INT(((AI$4-$D139)/VLOOKUP($C139,Opérations[],7,0))),$C139&lt;&gt;""),"S",""))),"")</f>
        <v/>
      </c>
      <c r="AJ139" s="68" t="str">
        <f ca="1">IFERROR(IF(AND(OR(WEEKDAY(AI$4,2)&gt;5,AI$4=Congés),OR(AI139="x",AI139="S")),AI139,IF(AJ$4=$D139,"x",IF(AND(((AJ$4-$D139)/VLOOKUP($C139,Opérations[],7,0))=INT(((AJ$4-$D139)/VLOOKUP($C139,Opérations[],7,0))),$C139&lt;&gt;""),"S",""))),"")</f>
        <v/>
      </c>
      <c r="AK139" s="68" t="str">
        <f ca="1">IFERROR(IF(AND(OR(WEEKDAY(AJ$4,2)&gt;5,AJ$4=Congés),OR(AJ139="x",AJ139="S")),AJ139,IF(AK$4=$D139,"x",IF(AND(((AK$4-$D139)/VLOOKUP($C139,Opérations[],7,0))=INT(((AK$4-$D139)/VLOOKUP($C139,Opérations[],7,0))),$C139&lt;&gt;""),"S",""))),"")</f>
        <v/>
      </c>
      <c r="AL139" s="68" t="str">
        <f ca="1">IFERROR(IF(AND(OR(WEEKDAY(AK$4,2)&gt;5,AK$4=Congés),OR(AK139="x",AK139="S")),AK139,IF(AL$4=$D139,"x",IF(AND(((AL$4-$D139)/VLOOKUP($C139,Opérations[],7,0))=INT(((AL$4-$D139)/VLOOKUP($C139,Opérations[],7,0))),$C139&lt;&gt;""),"S",""))),"")</f>
        <v/>
      </c>
      <c r="AM139" s="68" t="str">
        <f ca="1">IFERROR(IF(AND(OR(WEEKDAY(AL$4,2)&gt;5,AL$4=Congés),OR(AL139="x",AL139="S")),AL139,IF(AM$4=$D139,"x",IF(AND(((AM$4-$D139)/VLOOKUP($C139,Opérations[],7,0))=INT(((AM$4-$D139)/VLOOKUP($C139,Opérations[],7,0))),$C139&lt;&gt;""),"S",""))),"")</f>
        <v/>
      </c>
      <c r="AN139" s="68" t="str">
        <f ca="1">IFERROR(IF(AND(OR(WEEKDAY(AM$4,2)&gt;5,AM$4=Congés),OR(AM139="x",AM139="S")),AM139,IF(AN$4=$D139,"x",IF(AND(((AN$4-$D139)/VLOOKUP($C139,Opérations[],7,0))=INT(((AN$4-$D139)/VLOOKUP($C139,Opérations[],7,0))),$C139&lt;&gt;""),"S",""))),"")</f>
        <v/>
      </c>
      <c r="AO139" s="68" t="str">
        <f ca="1">IFERROR(IF(AND(OR(WEEKDAY(AN$4,2)&gt;5,AN$4=Congés),OR(AN139="x",AN139="S")),AN139,IF(AO$4=$D139,"x",IF(AND(((AO$4-$D139)/VLOOKUP($C139,Opérations[],7,0))=INT(((AO$4-$D139)/VLOOKUP($C139,Opérations[],7,0))),$C139&lt;&gt;""),"S",""))),"")</f>
        <v/>
      </c>
      <c r="AP139" s="68" t="str">
        <f ca="1">IFERROR(IF(AND(OR(WEEKDAY(AO$4,2)&gt;5,AO$4=Congés),OR(AO139="x",AO139="S")),AO139,IF(AP$4=$D139,"x",IF(AND(((AP$4-$D139)/VLOOKUP($C139,Opérations[],7,0))=INT(((AP$4-$D139)/VLOOKUP($C139,Opérations[],7,0))),$C139&lt;&gt;""),"S",""))),"")</f>
        <v/>
      </c>
      <c r="AQ139" s="68" t="str">
        <f ca="1">IFERROR(IF(AND(OR(WEEKDAY(AP$4,2)&gt;5,AP$4=Congés),OR(AP139="x",AP139="S")),AP139,IF(AQ$4=$D139,"x",IF(AND(((AQ$4-$D139)/VLOOKUP($C139,Opérations[],7,0))=INT(((AQ$4-$D139)/VLOOKUP($C139,Opérations[],7,0))),$C139&lt;&gt;""),"S",""))),"")</f>
        <v/>
      </c>
      <c r="AR139" s="68" t="str">
        <f ca="1">IFERROR(IF(AND(OR(WEEKDAY(AQ$4,2)&gt;5,AQ$4=Congés),OR(AQ139="x",AQ139="S")),AQ139,IF(AR$4=$D139,"x",IF(AND(((AR$4-$D139)/VLOOKUP($C139,Opérations[],7,0))=INT(((AR$4-$D139)/VLOOKUP($C139,Opérations[],7,0))),$C139&lt;&gt;""),"S",""))),"")</f>
        <v/>
      </c>
      <c r="AS139" s="68" t="str">
        <f ca="1">IFERROR(IF(AND(OR(WEEKDAY(AR$4,2)&gt;5,AR$4=Congés),OR(AR139="x",AR139="S")),AR139,IF(AS$4=$D139,"x",IF(AND(((AS$4-$D139)/VLOOKUP($C139,Opérations[],7,0))=INT(((AS$4-$D139)/VLOOKUP($C139,Opérations[],7,0))),$C139&lt;&gt;""),"S",""))),"")</f>
        <v/>
      </c>
      <c r="AT139" s="68" t="str">
        <f ca="1">IFERROR(IF(AND(OR(WEEKDAY(AS$4,2)&gt;5,AS$4=Congés),OR(AS139="x",AS139="S")),AS139,IF(AT$4=$D139,"x",IF(AND(((AT$4-$D139)/VLOOKUP($C139,Opérations[],7,0))=INT(((AT$4-$D139)/VLOOKUP($C139,Opérations[],7,0))),$C139&lt;&gt;""),"S",""))),"")</f>
        <v/>
      </c>
      <c r="AU139" s="68" t="str">
        <f ca="1">IFERROR(IF(AND(OR(WEEKDAY(AT$4,2)&gt;5,AT$4=Congés),OR(AT139="x",AT139="S")),AT139,IF(AU$4=$D139,"x",IF(AND(((AU$4-$D139)/VLOOKUP($C139,Opérations[],7,0))=INT(((AU$4-$D139)/VLOOKUP($C139,Opérations[],7,0))),$C139&lt;&gt;""),"S",""))),"")</f>
        <v/>
      </c>
      <c r="AV139" s="68" t="str">
        <f ca="1">IFERROR(IF(AND(OR(WEEKDAY(AU$4,2)&gt;5,AU$4=Congés),OR(AU139="x",AU139="S")),AU139,IF(AV$4=$D139,"x",IF(AND(((AV$4-$D139)/VLOOKUP($C139,Opérations[],7,0))=INT(((AV$4-$D139)/VLOOKUP($C139,Opérations[],7,0))),$C139&lt;&gt;""),"S",""))),"")</f>
        <v/>
      </c>
      <c r="AW139" s="68" t="str">
        <f ca="1">IFERROR(IF(AND(OR(WEEKDAY(AV$4,2)&gt;5,AV$4=Congés),OR(AV139="x",AV139="S")),AV139,IF(AW$4=$D139,"x",IF(AND(((AW$4-$D139)/VLOOKUP($C139,Opérations[],7,0))=INT(((AW$4-$D139)/VLOOKUP($C139,Opérations[],7,0))),$C139&lt;&gt;""),"S",""))),"")</f>
        <v/>
      </c>
      <c r="AX139" s="68" t="str">
        <f ca="1">IFERROR(IF(AND(OR(WEEKDAY(AW$4,2)&gt;5,AW$4=Congés),OR(AW139="x",AW139="S")),AW139,IF(AX$4=$D139,"x",IF(AND(((AX$4-$D139)/VLOOKUP($C139,Opérations[],7,0))=INT(((AX$4-$D139)/VLOOKUP($C139,Opérations[],7,0))),$C139&lt;&gt;""),"S",""))),"")</f>
        <v/>
      </c>
      <c r="AY139" s="68" t="str">
        <f ca="1">IFERROR(IF(AND(OR(WEEKDAY(AX$4,2)&gt;5,AX$4=Congés),OR(AX139="x",AX139="S")),AX139,IF(AY$4=$D139,"x",IF(AND(((AY$4-$D139)/VLOOKUP($C139,Opérations[],7,0))=INT(((AY$4-$D139)/VLOOKUP($C139,Opérations[],7,0))),$C139&lt;&gt;""),"S",""))),"")</f>
        <v/>
      </c>
      <c r="AZ139" s="68" t="str">
        <f ca="1">IFERROR(IF(AND(OR(WEEKDAY(AY$4,2)&gt;5,AY$4=Congés),OR(AY139="x",AY139="S")),AY139,IF(AZ$4=$D139,"x",IF(AND(((AZ$4-$D139)/VLOOKUP($C139,Opérations[],7,0))=INT(((AZ$4-$D139)/VLOOKUP($C139,Opérations[],7,0))),$C139&lt;&gt;""),"S",""))),"")</f>
        <v/>
      </c>
      <c r="BA139" s="68" t="str">
        <f ca="1">IFERROR(IF(AND(OR(WEEKDAY(AZ$4,2)&gt;5,AZ$4=Congés),OR(AZ139="x",AZ139="S")),AZ139,IF(BA$4=$D139,"x",IF(AND(((BA$4-$D139)/VLOOKUP($C139,Opérations[],7,0))=INT(((BA$4-$D139)/VLOOKUP($C139,Opérations[],7,0))),$C139&lt;&gt;""),"S",""))),"")</f>
        <v/>
      </c>
      <c r="BB139" s="68" t="str">
        <f ca="1">IFERROR(IF(AND(OR(WEEKDAY(BA$4,2)&gt;5,BA$4=Congés),OR(BA139="x",BA139="S")),BA139,IF(BB$4=$D139,"x",IF(AND(((BB$4-$D139)/VLOOKUP($C139,Opérations[],7,0))=INT(((BB$4-$D139)/VLOOKUP($C139,Opérations[],7,0))),$C139&lt;&gt;""),"S",""))),"")</f>
        <v/>
      </c>
      <c r="BC139" s="68" t="str">
        <f ca="1">IFERROR(IF(AND(OR(WEEKDAY(BB$4,2)&gt;5,BB$4=Congés),OR(BB139="x",BB139="S")),BB139,IF(BC$4=$D139,"x",IF(AND(((BC$4-$D139)/VLOOKUP($C139,Opérations[],7,0))=INT(((BC$4-$D139)/VLOOKUP($C139,Opérations[],7,0))),$C139&lt;&gt;""),"S",""))),"")</f>
        <v/>
      </c>
      <c r="BD139" s="68" t="str">
        <f ca="1">IFERROR(IF(AND(OR(WEEKDAY(BC$4,2)&gt;5,BC$4=Congés),OR(BC139="x",BC139="S")),BC139,IF(BD$4=$D139,"x",IF(AND(((BD$4-$D139)/VLOOKUP($C139,Opérations[],7,0))=INT(((BD$4-$D139)/VLOOKUP($C139,Opérations[],7,0))),$C139&lt;&gt;""),"S",""))),"")</f>
        <v/>
      </c>
    </row>
    <row r="140" spans="3:56" x14ac:dyDescent="0.25">
      <c r="C140" s="27" t="s">
        <v>110</v>
      </c>
      <c r="D140" s="33">
        <f>IF(ISBLANK(C140),"",VLOOKUP(C140,Opérations[],2,0))</f>
        <v>0</v>
      </c>
      <c r="F140" s="33"/>
      <c r="G140" s="68" t="str">
        <f ca="1">IFERROR(IF(AND(OR(WEEKDAY(F$4,2)&gt;5,F$4=Congés),OR(F140="x",F140="S")),F140,IF(G$4=$D140,"x",IF(AND(((G$4-$D140)/VLOOKUP($C140,Opérations[],7,0))=INT(((G$4-$D140)/VLOOKUP($C140,Opérations[],7,0))),$C140&lt;&gt;""),"S",""))),"")</f>
        <v/>
      </c>
      <c r="H140" s="68" t="str">
        <f ca="1">IFERROR(IF(AND(OR(WEEKDAY(G$4,2)&gt;5,G$4=Congés),OR(G140="x",G140="S")),G140,IF(H$4=$D140,"x",IF(AND(((H$4-$D140)/VLOOKUP($C140,Opérations[],7,0))=INT(((H$4-$D140)/VLOOKUP($C140,Opérations[],7,0))),$C140&lt;&gt;""),"S",""))),"")</f>
        <v/>
      </c>
      <c r="I140" s="68" t="str">
        <f ca="1">IFERROR(IF(AND(OR(WEEKDAY(H$4,2)&gt;5,H$4=Congés),OR(H140="x",H140="S")),H140,IF(I$4=$D140,"x",IF(AND(((I$4-$D140)/VLOOKUP($C140,Opérations[],7,0))=INT(((I$4-$D140)/VLOOKUP($C140,Opérations[],7,0))),$C140&lt;&gt;""),"S",""))),"")</f>
        <v/>
      </c>
      <c r="J140" s="68" t="str">
        <f ca="1">IFERROR(IF(AND(OR(WEEKDAY(I$4,2)&gt;5,I$4=Congés),OR(I140="x",I140="S")),I140,IF(J$4=$D140,"x",IF(AND(((J$4-$D140)/VLOOKUP($C140,Opérations[],7,0))=INT(((J$4-$D140)/VLOOKUP($C140,Opérations[],7,0))),$C140&lt;&gt;""),"S",""))),"")</f>
        <v/>
      </c>
      <c r="K140" s="68" t="str">
        <f ca="1">IFERROR(IF(AND(OR(WEEKDAY(J$4,2)&gt;5,J$4=Congés),OR(J140="x",J140="S")),J140,IF(K$4=$D140,"x",IF(AND(((K$4-$D140)/VLOOKUP($C140,Opérations[],7,0))=INT(((K$4-$D140)/VLOOKUP($C140,Opérations[],7,0))),$C140&lt;&gt;""),"S",""))),"")</f>
        <v/>
      </c>
      <c r="L140" s="68" t="str">
        <f ca="1">IFERROR(IF(AND(OR(WEEKDAY(K$4,2)&gt;5,K$4=Congés),OR(K140="x",K140="S")),K140,IF(L$4=$D140,"x",IF(AND(((L$4-$D140)/VLOOKUP($C140,Opérations[],7,0))=INT(((L$4-$D140)/VLOOKUP($C140,Opérations[],7,0))),$C140&lt;&gt;""),"S",""))),"")</f>
        <v/>
      </c>
      <c r="M140" s="68" t="str">
        <f ca="1">IFERROR(IF(AND(OR(WEEKDAY(L$4,2)&gt;5,L$4=Congés),OR(L140="x",L140="S")),L140,IF(M$4=$D140,"x",IF(AND(((M$4-$D140)/VLOOKUP($C140,Opérations[],7,0))=INT(((M$4-$D140)/VLOOKUP($C140,Opérations[],7,0))),$C140&lt;&gt;""),"S",""))),"")</f>
        <v/>
      </c>
      <c r="N140" s="68" t="str">
        <f ca="1">IFERROR(IF(AND(OR(WEEKDAY(M$4,2)&gt;5,M$4=Congés),OR(M140="x",M140="S")),M140,IF(N$4=$D140,"x",IF(AND(((N$4-$D140)/VLOOKUP($C140,Opérations[],7,0))=INT(((N$4-$D140)/VLOOKUP($C140,Opérations[],7,0))),$C140&lt;&gt;""),"S",""))),"")</f>
        <v/>
      </c>
      <c r="O140" s="68" t="str">
        <f ca="1">IFERROR(IF(AND(OR(WEEKDAY(N$4,2)&gt;5,N$4=Congés),OR(N140="x",N140="S")),N140,IF(O$4=$D140,"x",IF(AND(((O$4-$D140)/VLOOKUP($C140,Opérations[],7,0))=INT(((O$4-$D140)/VLOOKUP($C140,Opérations[],7,0))),$C140&lt;&gt;""),"S",""))),"")</f>
        <v/>
      </c>
      <c r="P140" s="68" t="str">
        <f ca="1">IFERROR(IF(AND(OR(WEEKDAY(O$4,2)&gt;5,O$4=Congés),OR(O140="x",O140="S")),O140,IF(P$4=$D140,"x",IF(AND(((P$4-$D140)/VLOOKUP($C140,Opérations[],7,0))=INT(((P$4-$D140)/VLOOKUP($C140,Opérations[],7,0))),$C140&lt;&gt;""),"S",""))),"")</f>
        <v/>
      </c>
      <c r="Q140" s="68" t="str">
        <f ca="1">IFERROR(IF(AND(OR(WEEKDAY(P$4,2)&gt;5,P$4=Congés),OR(P140="x",P140="S")),P140,IF(Q$4=$D140,"x",IF(AND(((Q$4-$D140)/VLOOKUP($C140,Opérations[],7,0))=INT(((Q$4-$D140)/VLOOKUP($C140,Opérations[],7,0))),$C140&lt;&gt;""),"S",""))),"")</f>
        <v/>
      </c>
      <c r="R140" s="68" t="str">
        <f ca="1">IFERROR(IF(AND(OR(WEEKDAY(Q$4,2)&gt;5,Q$4=Congés),OR(Q140="x",Q140="S")),Q140,IF(R$4=$D140,"x",IF(AND(((R$4-$D140)/VLOOKUP($C140,Opérations[],7,0))=INT(((R$4-$D140)/VLOOKUP($C140,Opérations[],7,0))),$C140&lt;&gt;""),"S",""))),"")</f>
        <v/>
      </c>
      <c r="S140" s="68" t="str">
        <f ca="1">IFERROR(IF(AND(OR(WEEKDAY(R$4,2)&gt;5,R$4=Congés),OR(R140="x",R140="S")),R140,IF(S$4=$D140,"x",IF(AND(((S$4-$D140)/VLOOKUP($C140,Opérations[],7,0))=INT(((S$4-$D140)/VLOOKUP($C140,Opérations[],7,0))),$C140&lt;&gt;""),"S",""))),"")</f>
        <v/>
      </c>
      <c r="T140" s="68" t="str">
        <f ca="1">IFERROR(IF(AND(OR(WEEKDAY(S$4,2)&gt;5,S$4=Congés),OR(S140="x",S140="S")),S140,IF(T$4=$D140,"x",IF(AND(((T$4-$D140)/VLOOKUP($C140,Opérations[],7,0))=INT(((T$4-$D140)/VLOOKUP($C140,Opérations[],7,0))),$C140&lt;&gt;""),"S",""))),"")</f>
        <v/>
      </c>
      <c r="U140" s="68" t="str">
        <f ca="1">IFERROR(IF(AND(OR(WEEKDAY(T$4,2)&gt;5,T$4=Congés),OR(T140="x",T140="S")),T140,IF(U$4=$D140,"x",IF(AND(((U$4-$D140)/VLOOKUP($C140,Opérations[],7,0))=INT(((U$4-$D140)/VLOOKUP($C140,Opérations[],7,0))),$C140&lt;&gt;""),"S",""))),"")</f>
        <v/>
      </c>
      <c r="V140" s="68" t="str">
        <f ca="1">IFERROR(IF(AND(OR(WEEKDAY(U$4,2)&gt;5,U$4=Congés),OR(U140="x",U140="S")),U140,IF(V$4=$D140,"x",IF(AND(((V$4-$D140)/VLOOKUP($C140,Opérations[],7,0))=INT(((V$4-$D140)/VLOOKUP($C140,Opérations[],7,0))),$C140&lt;&gt;""),"S",""))),"")</f>
        <v/>
      </c>
      <c r="W140" s="68" t="str">
        <f ca="1">IFERROR(IF(AND(OR(WEEKDAY(V$4,2)&gt;5,V$4=Congés),OR(V140="x",V140="S")),V140,IF(W$4=$D140,"x",IF(AND(((W$4-$D140)/VLOOKUP($C140,Opérations[],7,0))=INT(((W$4-$D140)/VLOOKUP($C140,Opérations[],7,0))),$C140&lt;&gt;""),"S",""))),"")</f>
        <v/>
      </c>
      <c r="X140" s="68" t="str">
        <f ca="1">IFERROR(IF(AND(OR(WEEKDAY(W$4,2)&gt;5,W$4=Congés),OR(W140="x",W140="S")),W140,IF(X$4=$D140,"x",IF(AND(((X$4-$D140)/VLOOKUP($C140,Opérations[],7,0))=INT(((X$4-$D140)/VLOOKUP($C140,Opérations[],7,0))),$C140&lt;&gt;""),"S",""))),"")</f>
        <v/>
      </c>
      <c r="Y140" s="68" t="str">
        <f ca="1">IFERROR(IF(AND(OR(WEEKDAY(X$4,2)&gt;5,X$4=Congés),OR(X140="x",X140="S")),X140,IF(Y$4=$D140,"x",IF(AND(((Y$4-$D140)/VLOOKUP($C140,Opérations[],7,0))=INT(((Y$4-$D140)/VLOOKUP($C140,Opérations[],7,0))),$C140&lt;&gt;""),"S",""))),"")</f>
        <v/>
      </c>
      <c r="Z140" s="68" t="str">
        <f ca="1">IFERROR(IF(AND(OR(WEEKDAY(Y$4,2)&gt;5,Y$4=Congés),OR(Y140="x",Y140="S")),Y140,IF(Z$4=$D140,"x",IF(AND(((Z$4-$D140)/VLOOKUP($C140,Opérations[],7,0))=INT(((Z$4-$D140)/VLOOKUP($C140,Opérations[],7,0))),$C140&lt;&gt;""),"S",""))),"")</f>
        <v/>
      </c>
      <c r="AA140" s="68" t="str">
        <f ca="1">IFERROR(IF(AND(OR(WEEKDAY(Z$4,2)&gt;5,Z$4=Congés),OR(Z140="x",Z140="S")),Z140,IF(AA$4=$D140,"x",IF(AND(((AA$4-$D140)/VLOOKUP($C140,Opérations[],7,0))=INT(((AA$4-$D140)/VLOOKUP($C140,Opérations[],7,0))),$C140&lt;&gt;""),"S",""))),"")</f>
        <v/>
      </c>
      <c r="AB140" s="68" t="str">
        <f ca="1">IFERROR(IF(AND(OR(WEEKDAY(AA$4,2)&gt;5,AA$4=Congés),OR(AA140="x",AA140="S")),AA140,IF(AB$4=$D140,"x",IF(AND(((AB$4-$D140)/VLOOKUP($C140,Opérations[],7,0))=INT(((AB$4-$D140)/VLOOKUP($C140,Opérations[],7,0))),$C140&lt;&gt;""),"S",""))),"")</f>
        <v/>
      </c>
      <c r="AC140" s="68" t="str">
        <f ca="1">IFERROR(IF(AND(OR(WEEKDAY(AB$4,2)&gt;5,AB$4=Congés),OR(AB140="x",AB140="S")),AB140,IF(AC$4=$D140,"x",IF(AND(((AC$4-$D140)/VLOOKUP($C140,Opérations[],7,0))=INT(((AC$4-$D140)/VLOOKUP($C140,Opérations[],7,0))),$C140&lt;&gt;""),"S",""))),"")</f>
        <v/>
      </c>
      <c r="AD140" s="68" t="str">
        <f ca="1">IFERROR(IF(AND(OR(WEEKDAY(AC$4,2)&gt;5,AC$4=Congés),OR(AC140="x",AC140="S")),AC140,IF(AD$4=$D140,"x",IF(AND(((AD$4-$D140)/VLOOKUP($C140,Opérations[],7,0))=INT(((AD$4-$D140)/VLOOKUP($C140,Opérations[],7,0))),$C140&lt;&gt;""),"S",""))),"")</f>
        <v/>
      </c>
      <c r="AE140" s="68" t="str">
        <f ca="1">IFERROR(IF(AND(OR(WEEKDAY(AD$4,2)&gt;5,AD$4=Congés),OR(AD140="x",AD140="S")),AD140,IF(AE$4=$D140,"x",IF(AND(((AE$4-$D140)/VLOOKUP($C140,Opérations[],7,0))=INT(((AE$4-$D140)/VLOOKUP($C140,Opérations[],7,0))),$C140&lt;&gt;""),"S",""))),"")</f>
        <v/>
      </c>
      <c r="AF140" s="68" t="str">
        <f ca="1">IFERROR(IF(AND(OR(WEEKDAY(AE$4,2)&gt;5,AE$4=Congés),OR(AE140="x",AE140="S")),AE140,IF(AF$4=$D140,"x",IF(AND(((AF$4-$D140)/VLOOKUP($C140,Opérations[],7,0))=INT(((AF$4-$D140)/VLOOKUP($C140,Opérations[],7,0))),$C140&lt;&gt;""),"S",""))),"")</f>
        <v/>
      </c>
      <c r="AG140" s="68" t="str">
        <f ca="1">IFERROR(IF(AND(OR(WEEKDAY(AF$4,2)&gt;5,AF$4=Congés),OR(AF140="x",AF140="S")),AF140,IF(AG$4=$D140,"x",IF(AND(((AG$4-$D140)/VLOOKUP($C140,Opérations[],7,0))=INT(((AG$4-$D140)/VLOOKUP($C140,Opérations[],7,0))),$C140&lt;&gt;""),"S",""))),"")</f>
        <v/>
      </c>
      <c r="AH140" s="68" t="str">
        <f ca="1">IFERROR(IF(AND(OR(WEEKDAY(AG$4,2)&gt;5,AG$4=Congés),OR(AG140="x",AG140="S")),AG140,IF(AH$4=$D140,"x",IF(AND(((AH$4-$D140)/VLOOKUP($C140,Opérations[],7,0))=INT(((AH$4-$D140)/VLOOKUP($C140,Opérations[],7,0))),$C140&lt;&gt;""),"S",""))),"")</f>
        <v/>
      </c>
      <c r="AI140" s="68" t="str">
        <f ca="1">IFERROR(IF(AND(OR(WEEKDAY(AH$4,2)&gt;5,AH$4=Congés),OR(AH140="x",AH140="S")),AH140,IF(AI$4=$D140,"x",IF(AND(((AI$4-$D140)/VLOOKUP($C140,Opérations[],7,0))=INT(((AI$4-$D140)/VLOOKUP($C140,Opérations[],7,0))),$C140&lt;&gt;""),"S",""))),"")</f>
        <v/>
      </c>
      <c r="AJ140" s="68" t="str">
        <f ca="1">IFERROR(IF(AND(OR(WEEKDAY(AI$4,2)&gt;5,AI$4=Congés),OR(AI140="x",AI140="S")),AI140,IF(AJ$4=$D140,"x",IF(AND(((AJ$4-$D140)/VLOOKUP($C140,Opérations[],7,0))=INT(((AJ$4-$D140)/VLOOKUP($C140,Opérations[],7,0))),$C140&lt;&gt;""),"S",""))),"")</f>
        <v/>
      </c>
      <c r="AK140" s="68" t="str">
        <f ca="1">IFERROR(IF(AND(OR(WEEKDAY(AJ$4,2)&gt;5,AJ$4=Congés),OR(AJ140="x",AJ140="S")),AJ140,IF(AK$4=$D140,"x",IF(AND(((AK$4-$D140)/VLOOKUP($C140,Opérations[],7,0))=INT(((AK$4-$D140)/VLOOKUP($C140,Opérations[],7,0))),$C140&lt;&gt;""),"S",""))),"")</f>
        <v/>
      </c>
      <c r="AL140" s="68" t="str">
        <f ca="1">IFERROR(IF(AND(OR(WEEKDAY(AK$4,2)&gt;5,AK$4=Congés),OR(AK140="x",AK140="S")),AK140,IF(AL$4=$D140,"x",IF(AND(((AL$4-$D140)/VLOOKUP($C140,Opérations[],7,0))=INT(((AL$4-$D140)/VLOOKUP($C140,Opérations[],7,0))),$C140&lt;&gt;""),"S",""))),"")</f>
        <v/>
      </c>
      <c r="AM140" s="68" t="str">
        <f ca="1">IFERROR(IF(AND(OR(WEEKDAY(AL$4,2)&gt;5,AL$4=Congés),OR(AL140="x",AL140="S")),AL140,IF(AM$4=$D140,"x",IF(AND(((AM$4-$D140)/VLOOKUP($C140,Opérations[],7,0))=INT(((AM$4-$D140)/VLOOKUP($C140,Opérations[],7,0))),$C140&lt;&gt;""),"S",""))),"")</f>
        <v/>
      </c>
      <c r="AN140" s="68" t="str">
        <f ca="1">IFERROR(IF(AND(OR(WEEKDAY(AM$4,2)&gt;5,AM$4=Congés),OR(AM140="x",AM140="S")),AM140,IF(AN$4=$D140,"x",IF(AND(((AN$4-$D140)/VLOOKUP($C140,Opérations[],7,0))=INT(((AN$4-$D140)/VLOOKUP($C140,Opérations[],7,0))),$C140&lt;&gt;""),"S",""))),"")</f>
        <v/>
      </c>
      <c r="AO140" s="68" t="str">
        <f ca="1">IFERROR(IF(AND(OR(WEEKDAY(AN$4,2)&gt;5,AN$4=Congés),OR(AN140="x",AN140="S")),AN140,IF(AO$4=$D140,"x",IF(AND(((AO$4-$D140)/VLOOKUP($C140,Opérations[],7,0))=INT(((AO$4-$D140)/VLOOKUP($C140,Opérations[],7,0))),$C140&lt;&gt;""),"S",""))),"")</f>
        <v/>
      </c>
      <c r="AP140" s="68" t="str">
        <f ca="1">IFERROR(IF(AND(OR(WEEKDAY(AO$4,2)&gt;5,AO$4=Congés),OR(AO140="x",AO140="S")),AO140,IF(AP$4=$D140,"x",IF(AND(((AP$4-$D140)/VLOOKUP($C140,Opérations[],7,0))=INT(((AP$4-$D140)/VLOOKUP($C140,Opérations[],7,0))),$C140&lt;&gt;""),"S",""))),"")</f>
        <v/>
      </c>
      <c r="AQ140" s="68" t="str">
        <f ca="1">IFERROR(IF(AND(OR(WEEKDAY(AP$4,2)&gt;5,AP$4=Congés),OR(AP140="x",AP140="S")),AP140,IF(AQ$4=$D140,"x",IF(AND(((AQ$4-$D140)/VLOOKUP($C140,Opérations[],7,0))=INT(((AQ$4-$D140)/VLOOKUP($C140,Opérations[],7,0))),$C140&lt;&gt;""),"S",""))),"")</f>
        <v/>
      </c>
      <c r="AR140" s="68" t="str">
        <f ca="1">IFERROR(IF(AND(OR(WEEKDAY(AQ$4,2)&gt;5,AQ$4=Congés),OR(AQ140="x",AQ140="S")),AQ140,IF(AR$4=$D140,"x",IF(AND(((AR$4-$D140)/VLOOKUP($C140,Opérations[],7,0))=INT(((AR$4-$D140)/VLOOKUP($C140,Opérations[],7,0))),$C140&lt;&gt;""),"S",""))),"")</f>
        <v/>
      </c>
      <c r="AS140" s="68" t="str">
        <f ca="1">IFERROR(IF(AND(OR(WEEKDAY(AR$4,2)&gt;5,AR$4=Congés),OR(AR140="x",AR140="S")),AR140,IF(AS$4=$D140,"x",IF(AND(((AS$4-$D140)/VLOOKUP($C140,Opérations[],7,0))=INT(((AS$4-$D140)/VLOOKUP($C140,Opérations[],7,0))),$C140&lt;&gt;""),"S",""))),"")</f>
        <v/>
      </c>
      <c r="AT140" s="68" t="str">
        <f ca="1">IFERROR(IF(AND(OR(WEEKDAY(AS$4,2)&gt;5,AS$4=Congés),OR(AS140="x",AS140="S")),AS140,IF(AT$4=$D140,"x",IF(AND(((AT$4-$D140)/VLOOKUP($C140,Opérations[],7,0))=INT(((AT$4-$D140)/VLOOKUP($C140,Opérations[],7,0))),$C140&lt;&gt;""),"S",""))),"")</f>
        <v/>
      </c>
      <c r="AU140" s="68" t="str">
        <f ca="1">IFERROR(IF(AND(OR(WEEKDAY(AT$4,2)&gt;5,AT$4=Congés),OR(AT140="x",AT140="S")),AT140,IF(AU$4=$D140,"x",IF(AND(((AU$4-$D140)/VLOOKUP($C140,Opérations[],7,0))=INT(((AU$4-$D140)/VLOOKUP($C140,Opérations[],7,0))),$C140&lt;&gt;""),"S",""))),"")</f>
        <v/>
      </c>
      <c r="AV140" s="68" t="str">
        <f ca="1">IFERROR(IF(AND(OR(WEEKDAY(AU$4,2)&gt;5,AU$4=Congés),OR(AU140="x",AU140="S")),AU140,IF(AV$4=$D140,"x",IF(AND(((AV$4-$D140)/VLOOKUP($C140,Opérations[],7,0))=INT(((AV$4-$D140)/VLOOKUP($C140,Opérations[],7,0))),$C140&lt;&gt;""),"S",""))),"")</f>
        <v/>
      </c>
      <c r="AW140" s="68" t="str">
        <f ca="1">IFERROR(IF(AND(OR(WEEKDAY(AV$4,2)&gt;5,AV$4=Congés),OR(AV140="x",AV140="S")),AV140,IF(AW$4=$D140,"x",IF(AND(((AW$4-$D140)/VLOOKUP($C140,Opérations[],7,0))=INT(((AW$4-$D140)/VLOOKUP($C140,Opérations[],7,0))),$C140&lt;&gt;""),"S",""))),"")</f>
        <v/>
      </c>
      <c r="AX140" s="68" t="str">
        <f ca="1">IFERROR(IF(AND(OR(WEEKDAY(AW$4,2)&gt;5,AW$4=Congés),OR(AW140="x",AW140="S")),AW140,IF(AX$4=$D140,"x",IF(AND(((AX$4-$D140)/VLOOKUP($C140,Opérations[],7,0))=INT(((AX$4-$D140)/VLOOKUP($C140,Opérations[],7,0))),$C140&lt;&gt;""),"S",""))),"")</f>
        <v/>
      </c>
      <c r="AY140" s="68" t="str">
        <f ca="1">IFERROR(IF(AND(OR(WEEKDAY(AX$4,2)&gt;5,AX$4=Congés),OR(AX140="x",AX140="S")),AX140,IF(AY$4=$D140,"x",IF(AND(((AY$4-$D140)/VLOOKUP($C140,Opérations[],7,0))=INT(((AY$4-$D140)/VLOOKUP($C140,Opérations[],7,0))),$C140&lt;&gt;""),"S",""))),"")</f>
        <v/>
      </c>
      <c r="AZ140" s="68" t="str">
        <f ca="1">IFERROR(IF(AND(OR(WEEKDAY(AY$4,2)&gt;5,AY$4=Congés),OR(AY140="x",AY140="S")),AY140,IF(AZ$4=$D140,"x",IF(AND(((AZ$4-$D140)/VLOOKUP($C140,Opérations[],7,0))=INT(((AZ$4-$D140)/VLOOKUP($C140,Opérations[],7,0))),$C140&lt;&gt;""),"S",""))),"")</f>
        <v/>
      </c>
      <c r="BA140" s="68" t="str">
        <f ca="1">IFERROR(IF(AND(OR(WEEKDAY(AZ$4,2)&gt;5,AZ$4=Congés),OR(AZ140="x",AZ140="S")),AZ140,IF(BA$4=$D140,"x",IF(AND(((BA$4-$D140)/VLOOKUP($C140,Opérations[],7,0))=INT(((BA$4-$D140)/VLOOKUP($C140,Opérations[],7,0))),$C140&lt;&gt;""),"S",""))),"")</f>
        <v/>
      </c>
      <c r="BB140" s="68" t="str">
        <f ca="1">IFERROR(IF(AND(OR(WEEKDAY(BA$4,2)&gt;5,BA$4=Congés),OR(BA140="x",BA140="S")),BA140,IF(BB$4=$D140,"x",IF(AND(((BB$4-$D140)/VLOOKUP($C140,Opérations[],7,0))=INT(((BB$4-$D140)/VLOOKUP($C140,Opérations[],7,0))),$C140&lt;&gt;""),"S",""))),"")</f>
        <v/>
      </c>
      <c r="BC140" s="68" t="str">
        <f ca="1">IFERROR(IF(AND(OR(WEEKDAY(BB$4,2)&gt;5,BB$4=Congés),OR(BB140="x",BB140="S")),BB140,IF(BC$4=$D140,"x",IF(AND(((BC$4-$D140)/VLOOKUP($C140,Opérations[],7,0))=INT(((BC$4-$D140)/VLOOKUP($C140,Opérations[],7,0))),$C140&lt;&gt;""),"S",""))),"")</f>
        <v/>
      </c>
      <c r="BD140" s="68" t="str">
        <f ca="1">IFERROR(IF(AND(OR(WEEKDAY(BC$4,2)&gt;5,BC$4=Congés),OR(BC140="x",BC140="S")),BC140,IF(BD$4=$D140,"x",IF(AND(((BD$4-$D140)/VLOOKUP($C140,Opérations[],7,0))=INT(((BD$4-$D140)/VLOOKUP($C140,Opérations[],7,0))),$C140&lt;&gt;""),"S",""))),"")</f>
        <v/>
      </c>
    </row>
    <row r="141" spans="3:56" x14ac:dyDescent="0.25">
      <c r="C141" s="58" t="s">
        <v>111</v>
      </c>
      <c r="D141" s="33">
        <f>IF(ISBLANK(C141),"",VLOOKUP(C141,Opérations[],2,0))</f>
        <v>0</v>
      </c>
      <c r="F141" s="33"/>
      <c r="G141" s="68" t="str">
        <f ca="1">IFERROR(IF(AND(OR(WEEKDAY(F$4,2)&gt;5,F$4=Congés),OR(F141="x",F141="S")),F141,IF(G$4=$D141,"x",IF(AND(((G$4-$D141)/VLOOKUP($C141,Opérations[],7,0))=INT(((G$4-$D141)/VLOOKUP($C141,Opérations[],7,0))),$C141&lt;&gt;""),"S",""))),"")</f>
        <v/>
      </c>
      <c r="H141" s="68" t="str">
        <f ca="1">IFERROR(IF(AND(OR(WEEKDAY(G$4,2)&gt;5,G$4=Congés),OR(G141="x",G141="S")),G141,IF(H$4=$D141,"x",IF(AND(((H$4-$D141)/VLOOKUP($C141,Opérations[],7,0))=INT(((H$4-$D141)/VLOOKUP($C141,Opérations[],7,0))),$C141&lt;&gt;""),"S",""))),"")</f>
        <v/>
      </c>
      <c r="I141" s="68" t="str">
        <f ca="1">IFERROR(IF(AND(OR(WEEKDAY(H$4,2)&gt;5,H$4=Congés),OR(H141="x",H141="S")),H141,IF(I$4=$D141,"x",IF(AND(((I$4-$D141)/VLOOKUP($C141,Opérations[],7,0))=INT(((I$4-$D141)/VLOOKUP($C141,Opérations[],7,0))),$C141&lt;&gt;""),"S",""))),"")</f>
        <v/>
      </c>
      <c r="J141" s="68" t="str">
        <f ca="1">IFERROR(IF(AND(OR(WEEKDAY(I$4,2)&gt;5,I$4=Congés),OR(I141="x",I141="S")),I141,IF(J$4=$D141,"x",IF(AND(((J$4-$D141)/VLOOKUP($C141,Opérations[],7,0))=INT(((J$4-$D141)/VLOOKUP($C141,Opérations[],7,0))),$C141&lt;&gt;""),"S",""))),"")</f>
        <v/>
      </c>
      <c r="K141" s="68" t="str">
        <f ca="1">IFERROR(IF(AND(OR(WEEKDAY(J$4,2)&gt;5,J$4=Congés),OR(J141="x",J141="S")),J141,IF(K$4=$D141,"x",IF(AND(((K$4-$D141)/VLOOKUP($C141,Opérations[],7,0))=INT(((K$4-$D141)/VLOOKUP($C141,Opérations[],7,0))),$C141&lt;&gt;""),"S",""))),"")</f>
        <v/>
      </c>
      <c r="L141" s="68" t="str">
        <f ca="1">IFERROR(IF(AND(OR(WEEKDAY(K$4,2)&gt;5,K$4=Congés),OR(K141="x",K141="S")),K141,IF(L$4=$D141,"x",IF(AND(((L$4-$D141)/VLOOKUP($C141,Opérations[],7,0))=INT(((L$4-$D141)/VLOOKUP($C141,Opérations[],7,0))),$C141&lt;&gt;""),"S",""))),"")</f>
        <v/>
      </c>
      <c r="M141" s="68" t="str">
        <f ca="1">IFERROR(IF(AND(OR(WEEKDAY(L$4,2)&gt;5,L$4=Congés),OR(L141="x",L141="S")),L141,IF(M$4=$D141,"x",IF(AND(((M$4-$D141)/VLOOKUP($C141,Opérations[],7,0))=INT(((M$4-$D141)/VLOOKUP($C141,Opérations[],7,0))),$C141&lt;&gt;""),"S",""))),"")</f>
        <v/>
      </c>
      <c r="N141" s="68" t="str">
        <f ca="1">IFERROR(IF(AND(OR(WEEKDAY(M$4,2)&gt;5,M$4=Congés),OR(M141="x",M141="S")),M141,IF(N$4=$D141,"x",IF(AND(((N$4-$D141)/VLOOKUP($C141,Opérations[],7,0))=INT(((N$4-$D141)/VLOOKUP($C141,Opérations[],7,0))),$C141&lt;&gt;""),"S",""))),"")</f>
        <v/>
      </c>
      <c r="O141" s="68" t="str">
        <f ca="1">IFERROR(IF(AND(OR(WEEKDAY(N$4,2)&gt;5,N$4=Congés),OR(N141="x",N141="S")),N141,IF(O$4=$D141,"x",IF(AND(((O$4-$D141)/VLOOKUP($C141,Opérations[],7,0))=INT(((O$4-$D141)/VLOOKUP($C141,Opérations[],7,0))),$C141&lt;&gt;""),"S",""))),"")</f>
        <v/>
      </c>
      <c r="P141" s="68" t="str">
        <f ca="1">IFERROR(IF(AND(OR(WEEKDAY(O$4,2)&gt;5,O$4=Congés),OR(O141="x",O141="S")),O141,IF(P$4=$D141,"x",IF(AND(((P$4-$D141)/VLOOKUP($C141,Opérations[],7,0))=INT(((P$4-$D141)/VLOOKUP($C141,Opérations[],7,0))),$C141&lt;&gt;""),"S",""))),"")</f>
        <v/>
      </c>
      <c r="Q141" s="68" t="str">
        <f ca="1">IFERROR(IF(AND(OR(WEEKDAY(P$4,2)&gt;5,P$4=Congés),OR(P141="x",P141="S")),P141,IF(Q$4=$D141,"x",IF(AND(((Q$4-$D141)/VLOOKUP($C141,Opérations[],7,0))=INT(((Q$4-$D141)/VLOOKUP($C141,Opérations[],7,0))),$C141&lt;&gt;""),"S",""))),"")</f>
        <v/>
      </c>
      <c r="R141" s="68" t="str">
        <f ca="1">IFERROR(IF(AND(OR(WEEKDAY(Q$4,2)&gt;5,Q$4=Congés),OR(Q141="x",Q141="S")),Q141,IF(R$4=$D141,"x",IF(AND(((R$4-$D141)/VLOOKUP($C141,Opérations[],7,0))=INT(((R$4-$D141)/VLOOKUP($C141,Opérations[],7,0))),$C141&lt;&gt;""),"S",""))),"")</f>
        <v/>
      </c>
      <c r="S141" s="68" t="str">
        <f ca="1">IFERROR(IF(AND(OR(WEEKDAY(R$4,2)&gt;5,R$4=Congés),OR(R141="x",R141="S")),R141,IF(S$4=$D141,"x",IF(AND(((S$4-$D141)/VLOOKUP($C141,Opérations[],7,0))=INT(((S$4-$D141)/VLOOKUP($C141,Opérations[],7,0))),$C141&lt;&gt;""),"S",""))),"")</f>
        <v/>
      </c>
      <c r="T141" s="68" t="str">
        <f ca="1">IFERROR(IF(AND(OR(WEEKDAY(S$4,2)&gt;5,S$4=Congés),OR(S141="x",S141="S")),S141,IF(T$4=$D141,"x",IF(AND(((T$4-$D141)/VLOOKUP($C141,Opérations[],7,0))=INT(((T$4-$D141)/VLOOKUP($C141,Opérations[],7,0))),$C141&lt;&gt;""),"S",""))),"")</f>
        <v/>
      </c>
      <c r="U141" s="68" t="str">
        <f ca="1">IFERROR(IF(AND(OR(WEEKDAY(T$4,2)&gt;5,T$4=Congés),OR(T141="x",T141="S")),T141,IF(U$4=$D141,"x",IF(AND(((U$4-$D141)/VLOOKUP($C141,Opérations[],7,0))=INT(((U$4-$D141)/VLOOKUP($C141,Opérations[],7,0))),$C141&lt;&gt;""),"S",""))),"")</f>
        <v/>
      </c>
      <c r="V141" s="68" t="str">
        <f ca="1">IFERROR(IF(AND(OR(WEEKDAY(U$4,2)&gt;5,U$4=Congés),OR(U141="x",U141="S")),U141,IF(V$4=$D141,"x",IF(AND(((V$4-$D141)/VLOOKUP($C141,Opérations[],7,0))=INT(((V$4-$D141)/VLOOKUP($C141,Opérations[],7,0))),$C141&lt;&gt;""),"S",""))),"")</f>
        <v/>
      </c>
      <c r="W141" s="68" t="str">
        <f ca="1">IFERROR(IF(AND(OR(WEEKDAY(V$4,2)&gt;5,V$4=Congés),OR(V141="x",V141="S")),V141,IF(W$4=$D141,"x",IF(AND(((W$4-$D141)/VLOOKUP($C141,Opérations[],7,0))=INT(((W$4-$D141)/VLOOKUP($C141,Opérations[],7,0))),$C141&lt;&gt;""),"S",""))),"")</f>
        <v/>
      </c>
      <c r="X141" s="68" t="str">
        <f ca="1">IFERROR(IF(AND(OR(WEEKDAY(W$4,2)&gt;5,W$4=Congés),OR(W141="x",W141="S")),W141,IF(X$4=$D141,"x",IF(AND(((X$4-$D141)/VLOOKUP($C141,Opérations[],7,0))=INT(((X$4-$D141)/VLOOKUP($C141,Opérations[],7,0))),$C141&lt;&gt;""),"S",""))),"")</f>
        <v/>
      </c>
      <c r="Y141" s="68" t="str">
        <f ca="1">IFERROR(IF(AND(OR(WEEKDAY(X$4,2)&gt;5,X$4=Congés),OR(X141="x",X141="S")),X141,IF(Y$4=$D141,"x",IF(AND(((Y$4-$D141)/VLOOKUP($C141,Opérations[],7,0))=INT(((Y$4-$D141)/VLOOKUP($C141,Opérations[],7,0))),$C141&lt;&gt;""),"S",""))),"")</f>
        <v/>
      </c>
      <c r="Z141" s="68" t="str">
        <f ca="1">IFERROR(IF(AND(OR(WEEKDAY(Y$4,2)&gt;5,Y$4=Congés),OR(Y141="x",Y141="S")),Y141,IF(Z$4=$D141,"x",IF(AND(((Z$4-$D141)/VLOOKUP($C141,Opérations[],7,0))=INT(((Z$4-$D141)/VLOOKUP($C141,Opérations[],7,0))),$C141&lt;&gt;""),"S",""))),"")</f>
        <v/>
      </c>
      <c r="AA141" s="68" t="str">
        <f ca="1">IFERROR(IF(AND(OR(WEEKDAY(Z$4,2)&gt;5,Z$4=Congés),OR(Z141="x",Z141="S")),Z141,IF(AA$4=$D141,"x",IF(AND(((AA$4-$D141)/VLOOKUP($C141,Opérations[],7,0))=INT(((AA$4-$D141)/VLOOKUP($C141,Opérations[],7,0))),$C141&lt;&gt;""),"S",""))),"")</f>
        <v/>
      </c>
      <c r="AB141" s="68" t="str">
        <f ca="1">IFERROR(IF(AND(OR(WEEKDAY(AA$4,2)&gt;5,AA$4=Congés),OR(AA141="x",AA141="S")),AA141,IF(AB$4=$D141,"x",IF(AND(((AB$4-$D141)/VLOOKUP($C141,Opérations[],7,0))=INT(((AB$4-$D141)/VLOOKUP($C141,Opérations[],7,0))),$C141&lt;&gt;""),"S",""))),"")</f>
        <v/>
      </c>
      <c r="AC141" s="68" t="str">
        <f ca="1">IFERROR(IF(AND(OR(WEEKDAY(AB$4,2)&gt;5,AB$4=Congés),OR(AB141="x",AB141="S")),AB141,IF(AC$4=$D141,"x",IF(AND(((AC$4-$D141)/VLOOKUP($C141,Opérations[],7,0))=INT(((AC$4-$D141)/VLOOKUP($C141,Opérations[],7,0))),$C141&lt;&gt;""),"S",""))),"")</f>
        <v/>
      </c>
      <c r="AD141" s="68" t="str">
        <f ca="1">IFERROR(IF(AND(OR(WEEKDAY(AC$4,2)&gt;5,AC$4=Congés),OR(AC141="x",AC141="S")),AC141,IF(AD$4=$D141,"x",IF(AND(((AD$4-$D141)/VLOOKUP($C141,Opérations[],7,0))=INT(((AD$4-$D141)/VLOOKUP($C141,Opérations[],7,0))),$C141&lt;&gt;""),"S",""))),"")</f>
        <v/>
      </c>
      <c r="AE141" s="68" t="str">
        <f ca="1">IFERROR(IF(AND(OR(WEEKDAY(AD$4,2)&gt;5,AD$4=Congés),OR(AD141="x",AD141="S")),AD141,IF(AE$4=$D141,"x",IF(AND(((AE$4-$D141)/VLOOKUP($C141,Opérations[],7,0))=INT(((AE$4-$D141)/VLOOKUP($C141,Opérations[],7,0))),$C141&lt;&gt;""),"S",""))),"")</f>
        <v/>
      </c>
      <c r="AF141" s="68" t="str">
        <f ca="1">IFERROR(IF(AND(OR(WEEKDAY(AE$4,2)&gt;5,AE$4=Congés),OR(AE141="x",AE141="S")),AE141,IF(AF$4=$D141,"x",IF(AND(((AF$4-$D141)/VLOOKUP($C141,Opérations[],7,0))=INT(((AF$4-$D141)/VLOOKUP($C141,Opérations[],7,0))),$C141&lt;&gt;""),"S",""))),"")</f>
        <v/>
      </c>
      <c r="AG141" s="68" t="str">
        <f ca="1">IFERROR(IF(AND(OR(WEEKDAY(AF$4,2)&gt;5,AF$4=Congés),OR(AF141="x",AF141="S")),AF141,IF(AG$4=$D141,"x",IF(AND(((AG$4-$D141)/VLOOKUP($C141,Opérations[],7,0))=INT(((AG$4-$D141)/VLOOKUP($C141,Opérations[],7,0))),$C141&lt;&gt;""),"S",""))),"")</f>
        <v/>
      </c>
      <c r="AH141" s="68" t="str">
        <f ca="1">IFERROR(IF(AND(OR(WEEKDAY(AG$4,2)&gt;5,AG$4=Congés),OR(AG141="x",AG141="S")),AG141,IF(AH$4=$D141,"x",IF(AND(((AH$4-$D141)/VLOOKUP($C141,Opérations[],7,0))=INT(((AH$4-$D141)/VLOOKUP($C141,Opérations[],7,0))),$C141&lt;&gt;""),"S",""))),"")</f>
        <v/>
      </c>
      <c r="AI141" s="68" t="str">
        <f ca="1">IFERROR(IF(AND(OR(WEEKDAY(AH$4,2)&gt;5,AH$4=Congés),OR(AH141="x",AH141="S")),AH141,IF(AI$4=$D141,"x",IF(AND(((AI$4-$D141)/VLOOKUP($C141,Opérations[],7,0))=INT(((AI$4-$D141)/VLOOKUP($C141,Opérations[],7,0))),$C141&lt;&gt;""),"S",""))),"")</f>
        <v/>
      </c>
      <c r="AJ141" s="68" t="str">
        <f ca="1">IFERROR(IF(AND(OR(WEEKDAY(AI$4,2)&gt;5,AI$4=Congés),OR(AI141="x",AI141="S")),AI141,IF(AJ$4=$D141,"x",IF(AND(((AJ$4-$D141)/VLOOKUP($C141,Opérations[],7,0))=INT(((AJ$4-$D141)/VLOOKUP($C141,Opérations[],7,0))),$C141&lt;&gt;""),"S",""))),"")</f>
        <v/>
      </c>
      <c r="AK141" s="68" t="str">
        <f ca="1">IFERROR(IF(AND(OR(WEEKDAY(AJ$4,2)&gt;5,AJ$4=Congés),OR(AJ141="x",AJ141="S")),AJ141,IF(AK$4=$D141,"x",IF(AND(((AK$4-$D141)/VLOOKUP($C141,Opérations[],7,0))=INT(((AK$4-$D141)/VLOOKUP($C141,Opérations[],7,0))),$C141&lt;&gt;""),"S",""))),"")</f>
        <v/>
      </c>
      <c r="AL141" s="68" t="str">
        <f ca="1">IFERROR(IF(AND(OR(WEEKDAY(AK$4,2)&gt;5,AK$4=Congés),OR(AK141="x",AK141="S")),AK141,IF(AL$4=$D141,"x",IF(AND(((AL$4-$D141)/VLOOKUP($C141,Opérations[],7,0))=INT(((AL$4-$D141)/VLOOKUP($C141,Opérations[],7,0))),$C141&lt;&gt;""),"S",""))),"")</f>
        <v/>
      </c>
      <c r="AM141" s="68" t="str">
        <f ca="1">IFERROR(IF(AND(OR(WEEKDAY(AL$4,2)&gt;5,AL$4=Congés),OR(AL141="x",AL141="S")),AL141,IF(AM$4=$D141,"x",IF(AND(((AM$4-$D141)/VLOOKUP($C141,Opérations[],7,0))=INT(((AM$4-$D141)/VLOOKUP($C141,Opérations[],7,0))),$C141&lt;&gt;""),"S",""))),"")</f>
        <v/>
      </c>
      <c r="AN141" s="68" t="str">
        <f ca="1">IFERROR(IF(AND(OR(WEEKDAY(AM$4,2)&gt;5,AM$4=Congés),OR(AM141="x",AM141="S")),AM141,IF(AN$4=$D141,"x",IF(AND(((AN$4-$D141)/VLOOKUP($C141,Opérations[],7,0))=INT(((AN$4-$D141)/VLOOKUP($C141,Opérations[],7,0))),$C141&lt;&gt;""),"S",""))),"")</f>
        <v/>
      </c>
      <c r="AO141" s="68" t="str">
        <f ca="1">IFERROR(IF(AND(OR(WEEKDAY(AN$4,2)&gt;5,AN$4=Congés),OR(AN141="x",AN141="S")),AN141,IF(AO$4=$D141,"x",IF(AND(((AO$4-$D141)/VLOOKUP($C141,Opérations[],7,0))=INT(((AO$4-$D141)/VLOOKUP($C141,Opérations[],7,0))),$C141&lt;&gt;""),"S",""))),"")</f>
        <v/>
      </c>
      <c r="AP141" s="68" t="str">
        <f ca="1">IFERROR(IF(AND(OR(WEEKDAY(AO$4,2)&gt;5,AO$4=Congés),OR(AO141="x",AO141="S")),AO141,IF(AP$4=$D141,"x",IF(AND(((AP$4-$D141)/VLOOKUP($C141,Opérations[],7,0))=INT(((AP$4-$D141)/VLOOKUP($C141,Opérations[],7,0))),$C141&lt;&gt;""),"S",""))),"")</f>
        <v/>
      </c>
      <c r="AQ141" s="68" t="str">
        <f ca="1">IFERROR(IF(AND(OR(WEEKDAY(AP$4,2)&gt;5,AP$4=Congés),OR(AP141="x",AP141="S")),AP141,IF(AQ$4=$D141,"x",IF(AND(((AQ$4-$D141)/VLOOKUP($C141,Opérations[],7,0))=INT(((AQ$4-$D141)/VLOOKUP($C141,Opérations[],7,0))),$C141&lt;&gt;""),"S",""))),"")</f>
        <v/>
      </c>
      <c r="AR141" s="68" t="str">
        <f ca="1">IFERROR(IF(AND(OR(WEEKDAY(AQ$4,2)&gt;5,AQ$4=Congés),OR(AQ141="x",AQ141="S")),AQ141,IF(AR$4=$D141,"x",IF(AND(((AR$4-$D141)/VLOOKUP($C141,Opérations[],7,0))=INT(((AR$4-$D141)/VLOOKUP($C141,Opérations[],7,0))),$C141&lt;&gt;""),"S",""))),"")</f>
        <v/>
      </c>
      <c r="AS141" s="68" t="str">
        <f ca="1">IFERROR(IF(AND(OR(WEEKDAY(AR$4,2)&gt;5,AR$4=Congés),OR(AR141="x",AR141="S")),AR141,IF(AS$4=$D141,"x",IF(AND(((AS$4-$D141)/VLOOKUP($C141,Opérations[],7,0))=INT(((AS$4-$D141)/VLOOKUP($C141,Opérations[],7,0))),$C141&lt;&gt;""),"S",""))),"")</f>
        <v/>
      </c>
      <c r="AT141" s="68" t="str">
        <f ca="1">IFERROR(IF(AND(OR(WEEKDAY(AS$4,2)&gt;5,AS$4=Congés),OR(AS141="x",AS141="S")),AS141,IF(AT$4=$D141,"x",IF(AND(((AT$4-$D141)/VLOOKUP($C141,Opérations[],7,0))=INT(((AT$4-$D141)/VLOOKUP($C141,Opérations[],7,0))),$C141&lt;&gt;""),"S",""))),"")</f>
        <v/>
      </c>
      <c r="AU141" s="68" t="str">
        <f ca="1">IFERROR(IF(AND(OR(WEEKDAY(AT$4,2)&gt;5,AT$4=Congés),OR(AT141="x",AT141="S")),AT141,IF(AU$4=$D141,"x",IF(AND(((AU$4-$D141)/VLOOKUP($C141,Opérations[],7,0))=INT(((AU$4-$D141)/VLOOKUP($C141,Opérations[],7,0))),$C141&lt;&gt;""),"S",""))),"")</f>
        <v/>
      </c>
      <c r="AV141" s="68" t="str">
        <f ca="1">IFERROR(IF(AND(OR(WEEKDAY(AU$4,2)&gt;5,AU$4=Congés),OR(AU141="x",AU141="S")),AU141,IF(AV$4=$D141,"x",IF(AND(((AV$4-$D141)/VLOOKUP($C141,Opérations[],7,0))=INT(((AV$4-$D141)/VLOOKUP($C141,Opérations[],7,0))),$C141&lt;&gt;""),"S",""))),"")</f>
        <v/>
      </c>
      <c r="AW141" s="68" t="str">
        <f ca="1">IFERROR(IF(AND(OR(WEEKDAY(AV$4,2)&gt;5,AV$4=Congés),OR(AV141="x",AV141="S")),AV141,IF(AW$4=$D141,"x",IF(AND(((AW$4-$D141)/VLOOKUP($C141,Opérations[],7,0))=INT(((AW$4-$D141)/VLOOKUP($C141,Opérations[],7,0))),$C141&lt;&gt;""),"S",""))),"")</f>
        <v/>
      </c>
      <c r="AX141" s="68" t="str">
        <f ca="1">IFERROR(IF(AND(OR(WEEKDAY(AW$4,2)&gt;5,AW$4=Congés),OR(AW141="x",AW141="S")),AW141,IF(AX$4=$D141,"x",IF(AND(((AX$4-$D141)/VLOOKUP($C141,Opérations[],7,0))=INT(((AX$4-$D141)/VLOOKUP($C141,Opérations[],7,0))),$C141&lt;&gt;""),"S",""))),"")</f>
        <v/>
      </c>
      <c r="AY141" s="68" t="str">
        <f ca="1">IFERROR(IF(AND(OR(WEEKDAY(AX$4,2)&gt;5,AX$4=Congés),OR(AX141="x",AX141="S")),AX141,IF(AY$4=$D141,"x",IF(AND(((AY$4-$D141)/VLOOKUP($C141,Opérations[],7,0))=INT(((AY$4-$D141)/VLOOKUP($C141,Opérations[],7,0))),$C141&lt;&gt;""),"S",""))),"")</f>
        <v/>
      </c>
      <c r="AZ141" s="68" t="str">
        <f ca="1">IFERROR(IF(AND(OR(WEEKDAY(AY$4,2)&gt;5,AY$4=Congés),OR(AY141="x",AY141="S")),AY141,IF(AZ$4=$D141,"x",IF(AND(((AZ$4-$D141)/VLOOKUP($C141,Opérations[],7,0))=INT(((AZ$4-$D141)/VLOOKUP($C141,Opérations[],7,0))),$C141&lt;&gt;""),"S",""))),"")</f>
        <v/>
      </c>
      <c r="BA141" s="68" t="str">
        <f ca="1">IFERROR(IF(AND(OR(WEEKDAY(AZ$4,2)&gt;5,AZ$4=Congés),OR(AZ141="x",AZ141="S")),AZ141,IF(BA$4=$D141,"x",IF(AND(((BA$4-$D141)/VLOOKUP($C141,Opérations[],7,0))=INT(((BA$4-$D141)/VLOOKUP($C141,Opérations[],7,0))),$C141&lt;&gt;""),"S",""))),"")</f>
        <v/>
      </c>
      <c r="BB141" s="68" t="str">
        <f ca="1">IFERROR(IF(AND(OR(WEEKDAY(BA$4,2)&gt;5,BA$4=Congés),OR(BA141="x",BA141="S")),BA141,IF(BB$4=$D141,"x",IF(AND(((BB$4-$D141)/VLOOKUP($C141,Opérations[],7,0))=INT(((BB$4-$D141)/VLOOKUP($C141,Opérations[],7,0))),$C141&lt;&gt;""),"S",""))),"")</f>
        <v/>
      </c>
      <c r="BC141" s="68" t="str">
        <f ca="1">IFERROR(IF(AND(OR(WEEKDAY(BB$4,2)&gt;5,BB$4=Congés),OR(BB141="x",BB141="S")),BB141,IF(BC$4=$D141,"x",IF(AND(((BC$4-$D141)/VLOOKUP($C141,Opérations[],7,0))=INT(((BC$4-$D141)/VLOOKUP($C141,Opérations[],7,0))),$C141&lt;&gt;""),"S",""))),"")</f>
        <v/>
      </c>
      <c r="BD141" s="68" t="str">
        <f ca="1">IFERROR(IF(AND(OR(WEEKDAY(BC$4,2)&gt;5,BC$4=Congés),OR(BC141="x",BC141="S")),BC141,IF(BD$4=$D141,"x",IF(AND(((BD$4-$D141)/VLOOKUP($C141,Opérations[],7,0))=INT(((BD$4-$D141)/VLOOKUP($C141,Opérations[],7,0))),$C141&lt;&gt;""),"S",""))),"")</f>
        <v/>
      </c>
    </row>
    <row r="142" spans="3:56" x14ac:dyDescent="0.25">
      <c r="C142" s="27" t="s">
        <v>112</v>
      </c>
      <c r="D142" s="33">
        <f>IF(ISBLANK(C142),"",VLOOKUP(C142,Opérations[],2,0))</f>
        <v>0</v>
      </c>
      <c r="F142" s="33"/>
      <c r="G142" s="68" t="str">
        <f ca="1">IFERROR(IF(AND(OR(WEEKDAY(F$4,2)&gt;5,F$4=Congés),OR(F142="x",F142="S")),F142,IF(G$4=$D142,"x",IF(AND(((G$4-$D142)/VLOOKUP($C142,Opérations[],7,0))=INT(((G$4-$D142)/VLOOKUP($C142,Opérations[],7,0))),$C142&lt;&gt;""),"S",""))),"")</f>
        <v/>
      </c>
      <c r="H142" s="68" t="str">
        <f ca="1">IFERROR(IF(AND(OR(WEEKDAY(G$4,2)&gt;5,G$4=Congés),OR(G142="x",G142="S")),G142,IF(H$4=$D142,"x",IF(AND(((H$4-$D142)/VLOOKUP($C142,Opérations[],7,0))=INT(((H$4-$D142)/VLOOKUP($C142,Opérations[],7,0))),$C142&lt;&gt;""),"S",""))),"")</f>
        <v/>
      </c>
      <c r="I142" s="68" t="str">
        <f ca="1">IFERROR(IF(AND(OR(WEEKDAY(H$4,2)&gt;5,H$4=Congés),OR(H142="x",H142="S")),H142,IF(I$4=$D142,"x",IF(AND(((I$4-$D142)/VLOOKUP($C142,Opérations[],7,0))=INT(((I$4-$D142)/VLOOKUP($C142,Opérations[],7,0))),$C142&lt;&gt;""),"S",""))),"")</f>
        <v/>
      </c>
      <c r="J142" s="68" t="str">
        <f ca="1">IFERROR(IF(AND(OR(WEEKDAY(I$4,2)&gt;5,I$4=Congés),OR(I142="x",I142="S")),I142,IF(J$4=$D142,"x",IF(AND(((J$4-$D142)/VLOOKUP($C142,Opérations[],7,0))=INT(((J$4-$D142)/VLOOKUP($C142,Opérations[],7,0))),$C142&lt;&gt;""),"S",""))),"")</f>
        <v/>
      </c>
      <c r="K142" s="68" t="str">
        <f ca="1">IFERROR(IF(AND(OR(WEEKDAY(J$4,2)&gt;5,J$4=Congés),OR(J142="x",J142="S")),J142,IF(K$4=$D142,"x",IF(AND(((K$4-$D142)/VLOOKUP($C142,Opérations[],7,0))=INT(((K$4-$D142)/VLOOKUP($C142,Opérations[],7,0))),$C142&lt;&gt;""),"S",""))),"")</f>
        <v/>
      </c>
      <c r="L142" s="68" t="str">
        <f ca="1">IFERROR(IF(AND(OR(WEEKDAY(K$4,2)&gt;5,K$4=Congés),OR(K142="x",K142="S")),K142,IF(L$4=$D142,"x",IF(AND(((L$4-$D142)/VLOOKUP($C142,Opérations[],7,0))=INT(((L$4-$D142)/VLOOKUP($C142,Opérations[],7,0))),$C142&lt;&gt;""),"S",""))),"")</f>
        <v/>
      </c>
      <c r="M142" s="68" t="str">
        <f ca="1">IFERROR(IF(AND(OR(WEEKDAY(L$4,2)&gt;5,L$4=Congés),OR(L142="x",L142="S")),L142,IF(M$4=$D142,"x",IF(AND(((M$4-$D142)/VLOOKUP($C142,Opérations[],7,0))=INT(((M$4-$D142)/VLOOKUP($C142,Opérations[],7,0))),$C142&lt;&gt;""),"S",""))),"")</f>
        <v/>
      </c>
      <c r="N142" s="68" t="str">
        <f ca="1">IFERROR(IF(AND(OR(WEEKDAY(M$4,2)&gt;5,M$4=Congés),OR(M142="x",M142="S")),M142,IF(N$4=$D142,"x",IF(AND(((N$4-$D142)/VLOOKUP($C142,Opérations[],7,0))=INT(((N$4-$D142)/VLOOKUP($C142,Opérations[],7,0))),$C142&lt;&gt;""),"S",""))),"")</f>
        <v/>
      </c>
      <c r="O142" s="68" t="str">
        <f ca="1">IFERROR(IF(AND(OR(WEEKDAY(N$4,2)&gt;5,N$4=Congés),OR(N142="x",N142="S")),N142,IF(O$4=$D142,"x",IF(AND(((O$4-$D142)/VLOOKUP($C142,Opérations[],7,0))=INT(((O$4-$D142)/VLOOKUP($C142,Opérations[],7,0))),$C142&lt;&gt;""),"S",""))),"")</f>
        <v/>
      </c>
      <c r="P142" s="68" t="str">
        <f ca="1">IFERROR(IF(AND(OR(WEEKDAY(O$4,2)&gt;5,O$4=Congés),OR(O142="x",O142="S")),O142,IF(P$4=$D142,"x",IF(AND(((P$4-$D142)/VLOOKUP($C142,Opérations[],7,0))=INT(((P$4-$D142)/VLOOKUP($C142,Opérations[],7,0))),$C142&lt;&gt;""),"S",""))),"")</f>
        <v/>
      </c>
      <c r="Q142" s="68" t="str">
        <f ca="1">IFERROR(IF(AND(OR(WEEKDAY(P$4,2)&gt;5,P$4=Congés),OR(P142="x",P142="S")),P142,IF(Q$4=$D142,"x",IF(AND(((Q$4-$D142)/VLOOKUP($C142,Opérations[],7,0))=INT(((Q$4-$D142)/VLOOKUP($C142,Opérations[],7,0))),$C142&lt;&gt;""),"S",""))),"")</f>
        <v/>
      </c>
      <c r="R142" s="68" t="str">
        <f ca="1">IFERROR(IF(AND(OR(WEEKDAY(Q$4,2)&gt;5,Q$4=Congés),OR(Q142="x",Q142="S")),Q142,IF(R$4=$D142,"x",IF(AND(((R$4-$D142)/VLOOKUP($C142,Opérations[],7,0))=INT(((R$4-$D142)/VLOOKUP($C142,Opérations[],7,0))),$C142&lt;&gt;""),"S",""))),"")</f>
        <v/>
      </c>
      <c r="S142" s="68" t="str">
        <f ca="1">IFERROR(IF(AND(OR(WEEKDAY(R$4,2)&gt;5,R$4=Congés),OR(R142="x",R142="S")),R142,IF(S$4=$D142,"x",IF(AND(((S$4-$D142)/VLOOKUP($C142,Opérations[],7,0))=INT(((S$4-$D142)/VLOOKUP($C142,Opérations[],7,0))),$C142&lt;&gt;""),"S",""))),"")</f>
        <v/>
      </c>
      <c r="T142" s="68" t="str">
        <f ca="1">IFERROR(IF(AND(OR(WEEKDAY(S$4,2)&gt;5,S$4=Congés),OR(S142="x",S142="S")),S142,IF(T$4=$D142,"x",IF(AND(((T$4-$D142)/VLOOKUP($C142,Opérations[],7,0))=INT(((T$4-$D142)/VLOOKUP($C142,Opérations[],7,0))),$C142&lt;&gt;""),"S",""))),"")</f>
        <v/>
      </c>
      <c r="U142" s="68" t="str">
        <f ca="1">IFERROR(IF(AND(OR(WEEKDAY(T$4,2)&gt;5,T$4=Congés),OR(T142="x",T142="S")),T142,IF(U$4=$D142,"x",IF(AND(((U$4-$D142)/VLOOKUP($C142,Opérations[],7,0))=INT(((U$4-$D142)/VLOOKUP($C142,Opérations[],7,0))),$C142&lt;&gt;""),"S",""))),"")</f>
        <v/>
      </c>
      <c r="V142" s="68" t="str">
        <f ca="1">IFERROR(IF(AND(OR(WEEKDAY(U$4,2)&gt;5,U$4=Congés),OR(U142="x",U142="S")),U142,IF(V$4=$D142,"x",IF(AND(((V$4-$D142)/VLOOKUP($C142,Opérations[],7,0))=INT(((V$4-$D142)/VLOOKUP($C142,Opérations[],7,0))),$C142&lt;&gt;""),"S",""))),"")</f>
        <v/>
      </c>
      <c r="W142" s="68" t="str">
        <f ca="1">IFERROR(IF(AND(OR(WEEKDAY(V$4,2)&gt;5,V$4=Congés),OR(V142="x",V142="S")),V142,IF(W$4=$D142,"x",IF(AND(((W$4-$D142)/VLOOKUP($C142,Opérations[],7,0))=INT(((W$4-$D142)/VLOOKUP($C142,Opérations[],7,0))),$C142&lt;&gt;""),"S",""))),"")</f>
        <v/>
      </c>
      <c r="X142" s="68" t="str">
        <f ca="1">IFERROR(IF(AND(OR(WEEKDAY(W$4,2)&gt;5,W$4=Congés),OR(W142="x",W142="S")),W142,IF(X$4=$D142,"x",IF(AND(((X$4-$D142)/VLOOKUP($C142,Opérations[],7,0))=INT(((X$4-$D142)/VLOOKUP($C142,Opérations[],7,0))),$C142&lt;&gt;""),"S",""))),"")</f>
        <v/>
      </c>
      <c r="Y142" s="68" t="str">
        <f ca="1">IFERROR(IF(AND(OR(WEEKDAY(X$4,2)&gt;5,X$4=Congés),OR(X142="x",X142="S")),X142,IF(Y$4=$D142,"x",IF(AND(((Y$4-$D142)/VLOOKUP($C142,Opérations[],7,0))=INT(((Y$4-$D142)/VLOOKUP($C142,Opérations[],7,0))),$C142&lt;&gt;""),"S",""))),"")</f>
        <v/>
      </c>
      <c r="Z142" s="68" t="str">
        <f ca="1">IFERROR(IF(AND(OR(WEEKDAY(Y$4,2)&gt;5,Y$4=Congés),OR(Y142="x",Y142="S")),Y142,IF(Z$4=$D142,"x",IF(AND(((Z$4-$D142)/VLOOKUP($C142,Opérations[],7,0))=INT(((Z$4-$D142)/VLOOKUP($C142,Opérations[],7,0))),$C142&lt;&gt;""),"S",""))),"")</f>
        <v/>
      </c>
      <c r="AA142" s="68" t="str">
        <f ca="1">IFERROR(IF(AND(OR(WEEKDAY(Z$4,2)&gt;5,Z$4=Congés),OR(Z142="x",Z142="S")),Z142,IF(AA$4=$D142,"x",IF(AND(((AA$4-$D142)/VLOOKUP($C142,Opérations[],7,0))=INT(((AA$4-$D142)/VLOOKUP($C142,Opérations[],7,0))),$C142&lt;&gt;""),"S",""))),"")</f>
        <v/>
      </c>
      <c r="AB142" s="68" t="str">
        <f ca="1">IFERROR(IF(AND(OR(WEEKDAY(AA$4,2)&gt;5,AA$4=Congés),OR(AA142="x",AA142="S")),AA142,IF(AB$4=$D142,"x",IF(AND(((AB$4-$D142)/VLOOKUP($C142,Opérations[],7,0))=INT(((AB$4-$D142)/VLOOKUP($C142,Opérations[],7,0))),$C142&lt;&gt;""),"S",""))),"")</f>
        <v/>
      </c>
      <c r="AC142" s="68" t="str">
        <f ca="1">IFERROR(IF(AND(OR(WEEKDAY(AB$4,2)&gt;5,AB$4=Congés),OR(AB142="x",AB142="S")),AB142,IF(AC$4=$D142,"x",IF(AND(((AC$4-$D142)/VLOOKUP($C142,Opérations[],7,0))=INT(((AC$4-$D142)/VLOOKUP($C142,Opérations[],7,0))),$C142&lt;&gt;""),"S",""))),"")</f>
        <v/>
      </c>
      <c r="AD142" s="68" t="str">
        <f ca="1">IFERROR(IF(AND(OR(WEEKDAY(AC$4,2)&gt;5,AC$4=Congés),OR(AC142="x",AC142="S")),AC142,IF(AD$4=$D142,"x",IF(AND(((AD$4-$D142)/VLOOKUP($C142,Opérations[],7,0))=INT(((AD$4-$D142)/VLOOKUP($C142,Opérations[],7,0))),$C142&lt;&gt;""),"S",""))),"")</f>
        <v/>
      </c>
      <c r="AE142" s="68" t="str">
        <f ca="1">IFERROR(IF(AND(OR(WEEKDAY(AD$4,2)&gt;5,AD$4=Congés),OR(AD142="x",AD142="S")),AD142,IF(AE$4=$D142,"x",IF(AND(((AE$4-$D142)/VLOOKUP($C142,Opérations[],7,0))=INT(((AE$4-$D142)/VLOOKUP($C142,Opérations[],7,0))),$C142&lt;&gt;""),"S",""))),"")</f>
        <v/>
      </c>
      <c r="AF142" s="68" t="str">
        <f ca="1">IFERROR(IF(AND(OR(WEEKDAY(AE$4,2)&gt;5,AE$4=Congés),OR(AE142="x",AE142="S")),AE142,IF(AF$4=$D142,"x",IF(AND(((AF$4-$D142)/VLOOKUP($C142,Opérations[],7,0))=INT(((AF$4-$D142)/VLOOKUP($C142,Opérations[],7,0))),$C142&lt;&gt;""),"S",""))),"")</f>
        <v/>
      </c>
      <c r="AG142" s="68" t="str">
        <f ca="1">IFERROR(IF(AND(OR(WEEKDAY(AF$4,2)&gt;5,AF$4=Congés),OR(AF142="x",AF142="S")),AF142,IF(AG$4=$D142,"x",IF(AND(((AG$4-$D142)/VLOOKUP($C142,Opérations[],7,0))=INT(((AG$4-$D142)/VLOOKUP($C142,Opérations[],7,0))),$C142&lt;&gt;""),"S",""))),"")</f>
        <v/>
      </c>
      <c r="AH142" s="68" t="str">
        <f ca="1">IFERROR(IF(AND(OR(WEEKDAY(AG$4,2)&gt;5,AG$4=Congés),OR(AG142="x",AG142="S")),AG142,IF(AH$4=$D142,"x",IF(AND(((AH$4-$D142)/VLOOKUP($C142,Opérations[],7,0))=INT(((AH$4-$D142)/VLOOKUP($C142,Opérations[],7,0))),$C142&lt;&gt;""),"S",""))),"")</f>
        <v/>
      </c>
      <c r="AI142" s="68" t="str">
        <f ca="1">IFERROR(IF(AND(OR(WEEKDAY(AH$4,2)&gt;5,AH$4=Congés),OR(AH142="x",AH142="S")),AH142,IF(AI$4=$D142,"x",IF(AND(((AI$4-$D142)/VLOOKUP($C142,Opérations[],7,0))=INT(((AI$4-$D142)/VLOOKUP($C142,Opérations[],7,0))),$C142&lt;&gt;""),"S",""))),"")</f>
        <v/>
      </c>
      <c r="AJ142" s="68" t="str">
        <f ca="1">IFERROR(IF(AND(OR(WEEKDAY(AI$4,2)&gt;5,AI$4=Congés),OR(AI142="x",AI142="S")),AI142,IF(AJ$4=$D142,"x",IF(AND(((AJ$4-$D142)/VLOOKUP($C142,Opérations[],7,0))=INT(((AJ$4-$D142)/VLOOKUP($C142,Opérations[],7,0))),$C142&lt;&gt;""),"S",""))),"")</f>
        <v/>
      </c>
      <c r="AK142" s="68" t="str">
        <f ca="1">IFERROR(IF(AND(OR(WEEKDAY(AJ$4,2)&gt;5,AJ$4=Congés),OR(AJ142="x",AJ142="S")),AJ142,IF(AK$4=$D142,"x",IF(AND(((AK$4-$D142)/VLOOKUP($C142,Opérations[],7,0))=INT(((AK$4-$D142)/VLOOKUP($C142,Opérations[],7,0))),$C142&lt;&gt;""),"S",""))),"")</f>
        <v/>
      </c>
      <c r="AL142" s="68" t="str">
        <f ca="1">IFERROR(IF(AND(OR(WEEKDAY(AK$4,2)&gt;5,AK$4=Congés),OR(AK142="x",AK142="S")),AK142,IF(AL$4=$D142,"x",IF(AND(((AL$4-$D142)/VLOOKUP($C142,Opérations[],7,0))=INT(((AL$4-$D142)/VLOOKUP($C142,Opérations[],7,0))),$C142&lt;&gt;""),"S",""))),"")</f>
        <v/>
      </c>
      <c r="AM142" s="68" t="str">
        <f ca="1">IFERROR(IF(AND(OR(WEEKDAY(AL$4,2)&gt;5,AL$4=Congés),OR(AL142="x",AL142="S")),AL142,IF(AM$4=$D142,"x",IF(AND(((AM$4-$D142)/VLOOKUP($C142,Opérations[],7,0))=INT(((AM$4-$D142)/VLOOKUP($C142,Opérations[],7,0))),$C142&lt;&gt;""),"S",""))),"")</f>
        <v/>
      </c>
      <c r="AN142" s="68" t="str">
        <f ca="1">IFERROR(IF(AND(OR(WEEKDAY(AM$4,2)&gt;5,AM$4=Congés),OR(AM142="x",AM142="S")),AM142,IF(AN$4=$D142,"x",IF(AND(((AN$4-$D142)/VLOOKUP($C142,Opérations[],7,0))=INT(((AN$4-$D142)/VLOOKUP($C142,Opérations[],7,0))),$C142&lt;&gt;""),"S",""))),"")</f>
        <v/>
      </c>
      <c r="AO142" s="68" t="str">
        <f ca="1">IFERROR(IF(AND(OR(WEEKDAY(AN$4,2)&gt;5,AN$4=Congés),OR(AN142="x",AN142="S")),AN142,IF(AO$4=$D142,"x",IF(AND(((AO$4-$D142)/VLOOKUP($C142,Opérations[],7,0))=INT(((AO$4-$D142)/VLOOKUP($C142,Opérations[],7,0))),$C142&lt;&gt;""),"S",""))),"")</f>
        <v/>
      </c>
      <c r="AP142" s="68" t="str">
        <f ca="1">IFERROR(IF(AND(OR(WEEKDAY(AO$4,2)&gt;5,AO$4=Congés),OR(AO142="x",AO142="S")),AO142,IF(AP$4=$D142,"x",IF(AND(((AP$4-$D142)/VLOOKUP($C142,Opérations[],7,0))=INT(((AP$4-$D142)/VLOOKUP($C142,Opérations[],7,0))),$C142&lt;&gt;""),"S",""))),"")</f>
        <v/>
      </c>
      <c r="AQ142" s="68" t="str">
        <f ca="1">IFERROR(IF(AND(OR(WEEKDAY(AP$4,2)&gt;5,AP$4=Congés),OR(AP142="x",AP142="S")),AP142,IF(AQ$4=$D142,"x",IF(AND(((AQ$4-$D142)/VLOOKUP($C142,Opérations[],7,0))=INT(((AQ$4-$D142)/VLOOKUP($C142,Opérations[],7,0))),$C142&lt;&gt;""),"S",""))),"")</f>
        <v/>
      </c>
      <c r="AR142" s="68" t="str">
        <f ca="1">IFERROR(IF(AND(OR(WEEKDAY(AQ$4,2)&gt;5,AQ$4=Congés),OR(AQ142="x",AQ142="S")),AQ142,IF(AR$4=$D142,"x",IF(AND(((AR$4-$D142)/VLOOKUP($C142,Opérations[],7,0))=INT(((AR$4-$D142)/VLOOKUP($C142,Opérations[],7,0))),$C142&lt;&gt;""),"S",""))),"")</f>
        <v/>
      </c>
      <c r="AS142" s="68" t="str">
        <f ca="1">IFERROR(IF(AND(OR(WEEKDAY(AR$4,2)&gt;5,AR$4=Congés),OR(AR142="x",AR142="S")),AR142,IF(AS$4=$D142,"x",IF(AND(((AS$4-$D142)/VLOOKUP($C142,Opérations[],7,0))=INT(((AS$4-$D142)/VLOOKUP($C142,Opérations[],7,0))),$C142&lt;&gt;""),"S",""))),"")</f>
        <v/>
      </c>
      <c r="AT142" s="68" t="str">
        <f ca="1">IFERROR(IF(AND(OR(WEEKDAY(AS$4,2)&gt;5,AS$4=Congés),OR(AS142="x",AS142="S")),AS142,IF(AT$4=$D142,"x",IF(AND(((AT$4-$D142)/VLOOKUP($C142,Opérations[],7,0))=INT(((AT$4-$D142)/VLOOKUP($C142,Opérations[],7,0))),$C142&lt;&gt;""),"S",""))),"")</f>
        <v/>
      </c>
      <c r="AU142" s="68" t="str">
        <f ca="1">IFERROR(IF(AND(OR(WEEKDAY(AT$4,2)&gt;5,AT$4=Congés),OR(AT142="x",AT142="S")),AT142,IF(AU$4=$D142,"x",IF(AND(((AU$4-$D142)/VLOOKUP($C142,Opérations[],7,0))=INT(((AU$4-$D142)/VLOOKUP($C142,Opérations[],7,0))),$C142&lt;&gt;""),"S",""))),"")</f>
        <v/>
      </c>
      <c r="AV142" s="68" t="str">
        <f ca="1">IFERROR(IF(AND(OR(WEEKDAY(AU$4,2)&gt;5,AU$4=Congés),OR(AU142="x",AU142="S")),AU142,IF(AV$4=$D142,"x",IF(AND(((AV$4-$D142)/VLOOKUP($C142,Opérations[],7,0))=INT(((AV$4-$D142)/VLOOKUP($C142,Opérations[],7,0))),$C142&lt;&gt;""),"S",""))),"")</f>
        <v/>
      </c>
      <c r="AW142" s="68" t="str">
        <f ca="1">IFERROR(IF(AND(OR(WEEKDAY(AV$4,2)&gt;5,AV$4=Congés),OR(AV142="x",AV142="S")),AV142,IF(AW$4=$D142,"x",IF(AND(((AW$4-$D142)/VLOOKUP($C142,Opérations[],7,0))=INT(((AW$4-$D142)/VLOOKUP($C142,Opérations[],7,0))),$C142&lt;&gt;""),"S",""))),"")</f>
        <v/>
      </c>
      <c r="AX142" s="68" t="str">
        <f ca="1">IFERROR(IF(AND(OR(WEEKDAY(AW$4,2)&gt;5,AW$4=Congés),OR(AW142="x",AW142="S")),AW142,IF(AX$4=$D142,"x",IF(AND(((AX$4-$D142)/VLOOKUP($C142,Opérations[],7,0))=INT(((AX$4-$D142)/VLOOKUP($C142,Opérations[],7,0))),$C142&lt;&gt;""),"S",""))),"")</f>
        <v/>
      </c>
      <c r="AY142" s="68" t="str">
        <f ca="1">IFERROR(IF(AND(OR(WEEKDAY(AX$4,2)&gt;5,AX$4=Congés),OR(AX142="x",AX142="S")),AX142,IF(AY$4=$D142,"x",IF(AND(((AY$4-$D142)/VLOOKUP($C142,Opérations[],7,0))=INT(((AY$4-$D142)/VLOOKUP($C142,Opérations[],7,0))),$C142&lt;&gt;""),"S",""))),"")</f>
        <v/>
      </c>
      <c r="AZ142" s="68" t="str">
        <f ca="1">IFERROR(IF(AND(OR(WEEKDAY(AY$4,2)&gt;5,AY$4=Congés),OR(AY142="x",AY142="S")),AY142,IF(AZ$4=$D142,"x",IF(AND(((AZ$4-$D142)/VLOOKUP($C142,Opérations[],7,0))=INT(((AZ$4-$D142)/VLOOKUP($C142,Opérations[],7,0))),$C142&lt;&gt;""),"S",""))),"")</f>
        <v/>
      </c>
      <c r="BA142" s="68" t="str">
        <f ca="1">IFERROR(IF(AND(OR(WEEKDAY(AZ$4,2)&gt;5,AZ$4=Congés),OR(AZ142="x",AZ142="S")),AZ142,IF(BA$4=$D142,"x",IF(AND(((BA$4-$D142)/VLOOKUP($C142,Opérations[],7,0))=INT(((BA$4-$D142)/VLOOKUP($C142,Opérations[],7,0))),$C142&lt;&gt;""),"S",""))),"")</f>
        <v/>
      </c>
      <c r="BB142" s="68" t="str">
        <f ca="1">IFERROR(IF(AND(OR(WEEKDAY(BA$4,2)&gt;5,BA$4=Congés),OR(BA142="x",BA142="S")),BA142,IF(BB$4=$D142,"x",IF(AND(((BB$4-$D142)/VLOOKUP($C142,Opérations[],7,0))=INT(((BB$4-$D142)/VLOOKUP($C142,Opérations[],7,0))),$C142&lt;&gt;""),"S",""))),"")</f>
        <v/>
      </c>
      <c r="BC142" s="68" t="str">
        <f ca="1">IFERROR(IF(AND(OR(WEEKDAY(BB$4,2)&gt;5,BB$4=Congés),OR(BB142="x",BB142="S")),BB142,IF(BC$4=$D142,"x",IF(AND(((BC$4-$D142)/VLOOKUP($C142,Opérations[],7,0))=INT(((BC$4-$D142)/VLOOKUP($C142,Opérations[],7,0))),$C142&lt;&gt;""),"S",""))),"")</f>
        <v/>
      </c>
      <c r="BD142" s="68" t="str">
        <f ca="1">IFERROR(IF(AND(OR(WEEKDAY(BC$4,2)&gt;5,BC$4=Congés),OR(BC142="x",BC142="S")),BC142,IF(BD$4=$D142,"x",IF(AND(((BD$4-$D142)/VLOOKUP($C142,Opérations[],7,0))=INT(((BD$4-$D142)/VLOOKUP($C142,Opérations[],7,0))),$C142&lt;&gt;""),"S",""))),"")</f>
        <v/>
      </c>
    </row>
    <row r="143" spans="3:56" x14ac:dyDescent="0.25">
      <c r="C143" s="58"/>
      <c r="D143" s="33" t="str">
        <f>IF(ISBLANK(C143),"",VLOOKUP(C143,Opérations[],2,0))</f>
        <v/>
      </c>
      <c r="F143" s="33"/>
      <c r="G143" s="68" t="str">
        <f ca="1">IFERROR(IF(AND(OR(WEEKDAY(F$4,2)&gt;5,F$4=Congés),OR(F143="x",F143="S")),F143,IF(G$4=$D143,"x",IF(AND(((G$4-$D143)/VLOOKUP($C143,Opérations[],7,0))=INT(((G$4-$D143)/VLOOKUP($C143,Opérations[],7,0))),$C143&lt;&gt;""),"S",""))),"")</f>
        <v/>
      </c>
      <c r="H143" s="68" t="str">
        <f ca="1">IFERROR(IF(AND(OR(WEEKDAY(G$4,2)&gt;5,G$4=Congés),OR(G143="x",G143="S")),G143,IF(H$4=$D143,"x",IF(AND(((H$4-$D143)/VLOOKUP($C143,Opérations[],7,0))=INT(((H$4-$D143)/VLOOKUP($C143,Opérations[],7,0))),$C143&lt;&gt;""),"S",""))),"")</f>
        <v/>
      </c>
      <c r="I143" s="68" t="str">
        <f ca="1">IFERROR(IF(AND(OR(WEEKDAY(H$4,2)&gt;5,H$4=Congés),OR(H143="x",H143="S")),H143,IF(I$4=$D143,"x",IF(AND(((I$4-$D143)/VLOOKUP($C143,Opérations[],7,0))=INT(((I$4-$D143)/VLOOKUP($C143,Opérations[],7,0))),$C143&lt;&gt;""),"S",""))),"")</f>
        <v/>
      </c>
      <c r="J143" s="68" t="str">
        <f ca="1">IFERROR(IF(AND(OR(WEEKDAY(I$4,2)&gt;5,I$4=Congés),OR(I143="x",I143="S")),I143,IF(J$4=$D143,"x",IF(AND(((J$4-$D143)/VLOOKUP($C143,Opérations[],7,0))=INT(((J$4-$D143)/VLOOKUP($C143,Opérations[],7,0))),$C143&lt;&gt;""),"S",""))),"")</f>
        <v/>
      </c>
      <c r="K143" s="68" t="str">
        <f ca="1">IFERROR(IF(AND(OR(WEEKDAY(J$4,2)&gt;5,J$4=Congés),OR(J143="x",J143="S")),J143,IF(K$4=$D143,"x",IF(AND(((K$4-$D143)/VLOOKUP($C143,Opérations[],7,0))=INT(((K$4-$D143)/VLOOKUP($C143,Opérations[],7,0))),$C143&lt;&gt;""),"S",""))),"")</f>
        <v/>
      </c>
      <c r="L143" s="68" t="str">
        <f ca="1">IFERROR(IF(AND(OR(WEEKDAY(K$4,2)&gt;5,K$4=Congés),OR(K143="x",K143="S")),K143,IF(L$4=$D143,"x",IF(AND(((L$4-$D143)/VLOOKUP($C143,Opérations[],7,0))=INT(((L$4-$D143)/VLOOKUP($C143,Opérations[],7,0))),$C143&lt;&gt;""),"S",""))),"")</f>
        <v/>
      </c>
      <c r="M143" s="68" t="str">
        <f ca="1">IFERROR(IF(AND(OR(WEEKDAY(L$4,2)&gt;5,L$4=Congés),OR(L143="x",L143="S")),L143,IF(M$4=$D143,"x",IF(AND(((M$4-$D143)/VLOOKUP($C143,Opérations[],7,0))=INT(((M$4-$D143)/VLOOKUP($C143,Opérations[],7,0))),$C143&lt;&gt;""),"S",""))),"")</f>
        <v/>
      </c>
      <c r="N143" s="68" t="str">
        <f ca="1">IFERROR(IF(AND(OR(WEEKDAY(M$4,2)&gt;5,M$4=Congés),OR(M143="x",M143="S")),M143,IF(N$4=$D143,"x",IF(AND(((N$4-$D143)/VLOOKUP($C143,Opérations[],7,0))=INT(((N$4-$D143)/VLOOKUP($C143,Opérations[],7,0))),$C143&lt;&gt;""),"S",""))),"")</f>
        <v/>
      </c>
      <c r="O143" s="68" t="str">
        <f ca="1">IFERROR(IF(AND(OR(WEEKDAY(N$4,2)&gt;5,N$4=Congés),OR(N143="x",N143="S")),N143,IF(O$4=$D143,"x",IF(AND(((O$4-$D143)/VLOOKUP($C143,Opérations[],7,0))=INT(((O$4-$D143)/VLOOKUP($C143,Opérations[],7,0))),$C143&lt;&gt;""),"S",""))),"")</f>
        <v/>
      </c>
      <c r="P143" s="68" t="str">
        <f ca="1">IFERROR(IF(AND(OR(WEEKDAY(O$4,2)&gt;5,O$4=Congés),OR(O143="x",O143="S")),O143,IF(P$4=$D143,"x",IF(AND(((P$4-$D143)/VLOOKUP($C143,Opérations[],7,0))=INT(((P$4-$D143)/VLOOKUP($C143,Opérations[],7,0))),$C143&lt;&gt;""),"S",""))),"")</f>
        <v/>
      </c>
      <c r="Q143" s="68" t="str">
        <f ca="1">IFERROR(IF(AND(OR(WEEKDAY(P$4,2)&gt;5,P$4=Congés),OR(P143="x",P143="S")),P143,IF(Q$4=$D143,"x",IF(AND(((Q$4-$D143)/VLOOKUP($C143,Opérations[],7,0))=INT(((Q$4-$D143)/VLOOKUP($C143,Opérations[],7,0))),$C143&lt;&gt;""),"S",""))),"")</f>
        <v/>
      </c>
      <c r="R143" s="68" t="str">
        <f ca="1">IFERROR(IF(AND(OR(WEEKDAY(Q$4,2)&gt;5,Q$4=Congés),OR(Q143="x",Q143="S")),Q143,IF(R$4=$D143,"x",IF(AND(((R$4-$D143)/VLOOKUP($C143,Opérations[],7,0))=INT(((R$4-$D143)/VLOOKUP($C143,Opérations[],7,0))),$C143&lt;&gt;""),"S",""))),"")</f>
        <v/>
      </c>
      <c r="S143" s="68" t="str">
        <f ca="1">IFERROR(IF(AND(OR(WEEKDAY(R$4,2)&gt;5,R$4=Congés),OR(R143="x",R143="S")),R143,IF(S$4=$D143,"x",IF(AND(((S$4-$D143)/VLOOKUP($C143,Opérations[],7,0))=INT(((S$4-$D143)/VLOOKUP($C143,Opérations[],7,0))),$C143&lt;&gt;""),"S",""))),"")</f>
        <v/>
      </c>
      <c r="T143" s="68" t="str">
        <f ca="1">IFERROR(IF(AND(OR(WEEKDAY(S$4,2)&gt;5,S$4=Congés),OR(S143="x",S143="S")),S143,IF(T$4=$D143,"x",IF(AND(((T$4-$D143)/VLOOKUP($C143,Opérations[],7,0))=INT(((T$4-$D143)/VLOOKUP($C143,Opérations[],7,0))),$C143&lt;&gt;""),"S",""))),"")</f>
        <v/>
      </c>
      <c r="U143" s="68" t="str">
        <f ca="1">IFERROR(IF(AND(OR(WEEKDAY(T$4,2)&gt;5,T$4=Congés),OR(T143="x",T143="S")),T143,IF(U$4=$D143,"x",IF(AND(((U$4-$D143)/VLOOKUP($C143,Opérations[],7,0))=INT(((U$4-$D143)/VLOOKUP($C143,Opérations[],7,0))),$C143&lt;&gt;""),"S",""))),"")</f>
        <v/>
      </c>
      <c r="V143" s="68" t="str">
        <f ca="1">IFERROR(IF(AND(OR(WEEKDAY(U$4,2)&gt;5,U$4=Congés),OR(U143="x",U143="S")),U143,IF(V$4=$D143,"x",IF(AND(((V$4-$D143)/VLOOKUP($C143,Opérations[],7,0))=INT(((V$4-$D143)/VLOOKUP($C143,Opérations[],7,0))),$C143&lt;&gt;""),"S",""))),"")</f>
        <v/>
      </c>
      <c r="W143" s="68" t="str">
        <f ca="1">IFERROR(IF(AND(OR(WEEKDAY(V$4,2)&gt;5,V$4=Congés),OR(V143="x",V143="S")),V143,IF(W$4=$D143,"x",IF(AND(((W$4-$D143)/VLOOKUP($C143,Opérations[],7,0))=INT(((W$4-$D143)/VLOOKUP($C143,Opérations[],7,0))),$C143&lt;&gt;""),"S",""))),"")</f>
        <v/>
      </c>
      <c r="X143" s="68" t="str">
        <f ca="1">IFERROR(IF(AND(OR(WEEKDAY(W$4,2)&gt;5,W$4=Congés),OR(W143="x",W143="S")),W143,IF(X$4=$D143,"x",IF(AND(((X$4-$D143)/VLOOKUP($C143,Opérations[],7,0))=INT(((X$4-$D143)/VLOOKUP($C143,Opérations[],7,0))),$C143&lt;&gt;""),"S",""))),"")</f>
        <v/>
      </c>
      <c r="Y143" s="68" t="str">
        <f ca="1">IFERROR(IF(AND(OR(WEEKDAY(X$4,2)&gt;5,X$4=Congés),OR(X143="x",X143="S")),X143,IF(Y$4=$D143,"x",IF(AND(((Y$4-$D143)/VLOOKUP($C143,Opérations[],7,0))=INT(((Y$4-$D143)/VLOOKUP($C143,Opérations[],7,0))),$C143&lt;&gt;""),"S",""))),"")</f>
        <v/>
      </c>
      <c r="Z143" s="68" t="str">
        <f ca="1">IFERROR(IF(AND(OR(WEEKDAY(Y$4,2)&gt;5,Y$4=Congés),OR(Y143="x",Y143="S")),Y143,IF(Z$4=$D143,"x",IF(AND(((Z$4-$D143)/VLOOKUP($C143,Opérations[],7,0))=INT(((Z$4-$D143)/VLOOKUP($C143,Opérations[],7,0))),$C143&lt;&gt;""),"S",""))),"")</f>
        <v/>
      </c>
      <c r="AA143" s="68" t="str">
        <f ca="1">IFERROR(IF(AND(OR(WEEKDAY(Z$4,2)&gt;5,Z$4=Congés),OR(Z143="x",Z143="S")),Z143,IF(AA$4=$D143,"x",IF(AND(((AA$4-$D143)/VLOOKUP($C143,Opérations[],7,0))=INT(((AA$4-$D143)/VLOOKUP($C143,Opérations[],7,0))),$C143&lt;&gt;""),"S",""))),"")</f>
        <v/>
      </c>
      <c r="AB143" s="68" t="str">
        <f ca="1">IFERROR(IF(AND(OR(WEEKDAY(AA$4,2)&gt;5,AA$4=Congés),OR(AA143="x",AA143="S")),AA143,IF(AB$4=$D143,"x",IF(AND(((AB$4-$D143)/VLOOKUP($C143,Opérations[],7,0))=INT(((AB$4-$D143)/VLOOKUP($C143,Opérations[],7,0))),$C143&lt;&gt;""),"S",""))),"")</f>
        <v/>
      </c>
      <c r="AC143" s="68" t="str">
        <f ca="1">IFERROR(IF(AND(OR(WEEKDAY(AB$4,2)&gt;5,AB$4=Congés),OR(AB143="x",AB143="S")),AB143,IF(AC$4=$D143,"x",IF(AND(((AC$4-$D143)/VLOOKUP($C143,Opérations[],7,0))=INT(((AC$4-$D143)/VLOOKUP($C143,Opérations[],7,0))),$C143&lt;&gt;""),"S",""))),"")</f>
        <v/>
      </c>
      <c r="AD143" s="68" t="str">
        <f ca="1">IFERROR(IF(AND(OR(WEEKDAY(AC$4,2)&gt;5,AC$4=Congés),OR(AC143="x",AC143="S")),AC143,IF(AD$4=$D143,"x",IF(AND(((AD$4-$D143)/VLOOKUP($C143,Opérations[],7,0))=INT(((AD$4-$D143)/VLOOKUP($C143,Opérations[],7,0))),$C143&lt;&gt;""),"S",""))),"")</f>
        <v/>
      </c>
      <c r="AE143" s="68" t="str">
        <f ca="1">IFERROR(IF(AND(OR(WEEKDAY(AD$4,2)&gt;5,AD$4=Congés),OR(AD143="x",AD143="S")),AD143,IF(AE$4=$D143,"x",IF(AND(((AE$4-$D143)/VLOOKUP($C143,Opérations[],7,0))=INT(((AE$4-$D143)/VLOOKUP($C143,Opérations[],7,0))),$C143&lt;&gt;""),"S",""))),"")</f>
        <v/>
      </c>
      <c r="AF143" s="68" t="str">
        <f ca="1">IFERROR(IF(AND(OR(WEEKDAY(AE$4,2)&gt;5,AE$4=Congés),OR(AE143="x",AE143="S")),AE143,IF(AF$4=$D143,"x",IF(AND(((AF$4-$D143)/VLOOKUP($C143,Opérations[],7,0))=INT(((AF$4-$D143)/VLOOKUP($C143,Opérations[],7,0))),$C143&lt;&gt;""),"S",""))),"")</f>
        <v/>
      </c>
      <c r="AG143" s="68" t="str">
        <f ca="1">IFERROR(IF(AND(OR(WEEKDAY(AF$4,2)&gt;5,AF$4=Congés),OR(AF143="x",AF143="S")),AF143,IF(AG$4=$D143,"x",IF(AND(((AG$4-$D143)/VLOOKUP($C143,Opérations[],7,0))=INT(((AG$4-$D143)/VLOOKUP($C143,Opérations[],7,0))),$C143&lt;&gt;""),"S",""))),"")</f>
        <v/>
      </c>
      <c r="AH143" s="68" t="str">
        <f ca="1">IFERROR(IF(AND(OR(WEEKDAY(AG$4,2)&gt;5,AG$4=Congés),OR(AG143="x",AG143="S")),AG143,IF(AH$4=$D143,"x",IF(AND(((AH$4-$D143)/VLOOKUP($C143,Opérations[],7,0))=INT(((AH$4-$D143)/VLOOKUP($C143,Opérations[],7,0))),$C143&lt;&gt;""),"S",""))),"")</f>
        <v/>
      </c>
      <c r="AI143" s="68" t="str">
        <f ca="1">IFERROR(IF(AND(OR(WEEKDAY(AH$4,2)&gt;5,AH$4=Congés),OR(AH143="x",AH143="S")),AH143,IF(AI$4=$D143,"x",IF(AND(((AI$4-$D143)/VLOOKUP($C143,Opérations[],7,0))=INT(((AI$4-$D143)/VLOOKUP($C143,Opérations[],7,0))),$C143&lt;&gt;""),"S",""))),"")</f>
        <v/>
      </c>
      <c r="AJ143" s="68" t="str">
        <f ca="1">IFERROR(IF(AND(OR(WEEKDAY(AI$4,2)&gt;5,AI$4=Congés),OR(AI143="x",AI143="S")),AI143,IF(AJ$4=$D143,"x",IF(AND(((AJ$4-$D143)/VLOOKUP($C143,Opérations[],7,0))=INT(((AJ$4-$D143)/VLOOKUP($C143,Opérations[],7,0))),$C143&lt;&gt;""),"S",""))),"")</f>
        <v/>
      </c>
      <c r="AK143" s="68" t="str">
        <f ca="1">IFERROR(IF(AND(OR(WEEKDAY(AJ$4,2)&gt;5,AJ$4=Congés),OR(AJ143="x",AJ143="S")),AJ143,IF(AK$4=$D143,"x",IF(AND(((AK$4-$D143)/VLOOKUP($C143,Opérations[],7,0))=INT(((AK$4-$D143)/VLOOKUP($C143,Opérations[],7,0))),$C143&lt;&gt;""),"S",""))),"")</f>
        <v/>
      </c>
      <c r="AL143" s="68" t="str">
        <f ca="1">IFERROR(IF(AND(OR(WEEKDAY(AK$4,2)&gt;5,AK$4=Congés),OR(AK143="x",AK143="S")),AK143,IF(AL$4=$D143,"x",IF(AND(((AL$4-$D143)/VLOOKUP($C143,Opérations[],7,0))=INT(((AL$4-$D143)/VLOOKUP($C143,Opérations[],7,0))),$C143&lt;&gt;""),"S",""))),"")</f>
        <v/>
      </c>
      <c r="AM143" s="68" t="str">
        <f ca="1">IFERROR(IF(AND(OR(WEEKDAY(AL$4,2)&gt;5,AL$4=Congés),OR(AL143="x",AL143="S")),AL143,IF(AM$4=$D143,"x",IF(AND(((AM$4-$D143)/VLOOKUP($C143,Opérations[],7,0))=INT(((AM$4-$D143)/VLOOKUP($C143,Opérations[],7,0))),$C143&lt;&gt;""),"S",""))),"")</f>
        <v/>
      </c>
      <c r="AN143" s="68" t="str">
        <f ca="1">IFERROR(IF(AND(OR(WEEKDAY(AM$4,2)&gt;5,AM$4=Congés),OR(AM143="x",AM143="S")),AM143,IF(AN$4=$D143,"x",IF(AND(((AN$4-$D143)/VLOOKUP($C143,Opérations[],7,0))=INT(((AN$4-$D143)/VLOOKUP($C143,Opérations[],7,0))),$C143&lt;&gt;""),"S",""))),"")</f>
        <v/>
      </c>
      <c r="AO143" s="68" t="str">
        <f ca="1">IFERROR(IF(AND(OR(WEEKDAY(AN$4,2)&gt;5,AN$4=Congés),OR(AN143="x",AN143="S")),AN143,IF(AO$4=$D143,"x",IF(AND(((AO$4-$D143)/VLOOKUP($C143,Opérations[],7,0))=INT(((AO$4-$D143)/VLOOKUP($C143,Opérations[],7,0))),$C143&lt;&gt;""),"S",""))),"")</f>
        <v/>
      </c>
      <c r="AP143" s="68" t="str">
        <f ca="1">IFERROR(IF(AND(OR(WEEKDAY(AO$4,2)&gt;5,AO$4=Congés),OR(AO143="x",AO143="S")),AO143,IF(AP$4=$D143,"x",IF(AND(((AP$4-$D143)/VLOOKUP($C143,Opérations[],7,0))=INT(((AP$4-$D143)/VLOOKUP($C143,Opérations[],7,0))),$C143&lt;&gt;""),"S",""))),"")</f>
        <v/>
      </c>
      <c r="AQ143" s="68" t="str">
        <f ca="1">IFERROR(IF(AND(OR(WEEKDAY(AP$4,2)&gt;5,AP$4=Congés),OR(AP143="x",AP143="S")),AP143,IF(AQ$4=$D143,"x",IF(AND(((AQ$4-$D143)/VLOOKUP($C143,Opérations[],7,0))=INT(((AQ$4-$D143)/VLOOKUP($C143,Opérations[],7,0))),$C143&lt;&gt;""),"S",""))),"")</f>
        <v/>
      </c>
      <c r="AR143" s="68" t="str">
        <f ca="1">IFERROR(IF(AND(OR(WEEKDAY(AQ$4,2)&gt;5,AQ$4=Congés),OR(AQ143="x",AQ143="S")),AQ143,IF(AR$4=$D143,"x",IF(AND(((AR$4-$D143)/VLOOKUP($C143,Opérations[],7,0))=INT(((AR$4-$D143)/VLOOKUP($C143,Opérations[],7,0))),$C143&lt;&gt;""),"S",""))),"")</f>
        <v/>
      </c>
      <c r="AS143" s="68" t="str">
        <f ca="1">IFERROR(IF(AND(OR(WEEKDAY(AR$4,2)&gt;5,AR$4=Congés),OR(AR143="x",AR143="S")),AR143,IF(AS$4=$D143,"x",IF(AND(((AS$4-$D143)/VLOOKUP($C143,Opérations[],7,0))=INT(((AS$4-$D143)/VLOOKUP($C143,Opérations[],7,0))),$C143&lt;&gt;""),"S",""))),"")</f>
        <v/>
      </c>
      <c r="AT143" s="68" t="str">
        <f ca="1">IFERROR(IF(AND(OR(WEEKDAY(AS$4,2)&gt;5,AS$4=Congés),OR(AS143="x",AS143="S")),AS143,IF(AT$4=$D143,"x",IF(AND(((AT$4-$D143)/VLOOKUP($C143,Opérations[],7,0))=INT(((AT$4-$D143)/VLOOKUP($C143,Opérations[],7,0))),$C143&lt;&gt;""),"S",""))),"")</f>
        <v/>
      </c>
      <c r="AU143" s="68" t="str">
        <f ca="1">IFERROR(IF(AND(OR(WEEKDAY(AT$4,2)&gt;5,AT$4=Congés),OR(AT143="x",AT143="S")),AT143,IF(AU$4=$D143,"x",IF(AND(((AU$4-$D143)/VLOOKUP($C143,Opérations[],7,0))=INT(((AU$4-$D143)/VLOOKUP($C143,Opérations[],7,0))),$C143&lt;&gt;""),"S",""))),"")</f>
        <v/>
      </c>
      <c r="AV143" s="68" t="str">
        <f ca="1">IFERROR(IF(AND(OR(WEEKDAY(AU$4,2)&gt;5,AU$4=Congés),OR(AU143="x",AU143="S")),AU143,IF(AV$4=$D143,"x",IF(AND(((AV$4-$D143)/VLOOKUP($C143,Opérations[],7,0))=INT(((AV$4-$D143)/VLOOKUP($C143,Opérations[],7,0))),$C143&lt;&gt;""),"S",""))),"")</f>
        <v/>
      </c>
      <c r="AW143" s="68" t="str">
        <f ca="1">IFERROR(IF(AND(OR(WEEKDAY(AV$4,2)&gt;5,AV$4=Congés),OR(AV143="x",AV143="S")),AV143,IF(AW$4=$D143,"x",IF(AND(((AW$4-$D143)/VLOOKUP($C143,Opérations[],7,0))=INT(((AW$4-$D143)/VLOOKUP($C143,Opérations[],7,0))),$C143&lt;&gt;""),"S",""))),"")</f>
        <v/>
      </c>
      <c r="AX143" s="68" t="str">
        <f ca="1">IFERROR(IF(AND(OR(WEEKDAY(AW$4,2)&gt;5,AW$4=Congés),OR(AW143="x",AW143="S")),AW143,IF(AX$4=$D143,"x",IF(AND(((AX$4-$D143)/VLOOKUP($C143,Opérations[],7,0))=INT(((AX$4-$D143)/VLOOKUP($C143,Opérations[],7,0))),$C143&lt;&gt;""),"S",""))),"")</f>
        <v/>
      </c>
      <c r="AY143" s="68" t="str">
        <f ca="1">IFERROR(IF(AND(OR(WEEKDAY(AX$4,2)&gt;5,AX$4=Congés),OR(AX143="x",AX143="S")),AX143,IF(AY$4=$D143,"x",IF(AND(((AY$4-$D143)/VLOOKUP($C143,Opérations[],7,0))=INT(((AY$4-$D143)/VLOOKUP($C143,Opérations[],7,0))),$C143&lt;&gt;""),"S",""))),"")</f>
        <v/>
      </c>
      <c r="AZ143" s="68" t="str">
        <f ca="1">IFERROR(IF(AND(OR(WEEKDAY(AY$4,2)&gt;5,AY$4=Congés),OR(AY143="x",AY143="S")),AY143,IF(AZ$4=$D143,"x",IF(AND(((AZ$4-$D143)/VLOOKUP($C143,Opérations[],7,0))=INT(((AZ$4-$D143)/VLOOKUP($C143,Opérations[],7,0))),$C143&lt;&gt;""),"S",""))),"")</f>
        <v/>
      </c>
      <c r="BA143" s="68" t="str">
        <f ca="1">IFERROR(IF(AND(OR(WEEKDAY(AZ$4,2)&gt;5,AZ$4=Congés),OR(AZ143="x",AZ143="S")),AZ143,IF(BA$4=$D143,"x",IF(AND(((BA$4-$D143)/VLOOKUP($C143,Opérations[],7,0))=INT(((BA$4-$D143)/VLOOKUP($C143,Opérations[],7,0))),$C143&lt;&gt;""),"S",""))),"")</f>
        <v/>
      </c>
      <c r="BB143" s="68" t="str">
        <f ca="1">IFERROR(IF(AND(OR(WEEKDAY(BA$4,2)&gt;5,BA$4=Congés),OR(BA143="x",BA143="S")),BA143,IF(BB$4=$D143,"x",IF(AND(((BB$4-$D143)/VLOOKUP($C143,Opérations[],7,0))=INT(((BB$4-$D143)/VLOOKUP($C143,Opérations[],7,0))),$C143&lt;&gt;""),"S",""))),"")</f>
        <v/>
      </c>
      <c r="BC143" s="68" t="str">
        <f ca="1">IFERROR(IF(AND(OR(WEEKDAY(BB$4,2)&gt;5,BB$4=Congés),OR(BB143="x",BB143="S")),BB143,IF(BC$4=$D143,"x",IF(AND(((BC$4-$D143)/VLOOKUP($C143,Opérations[],7,0))=INT(((BC$4-$D143)/VLOOKUP($C143,Opérations[],7,0))),$C143&lt;&gt;""),"S",""))),"")</f>
        <v/>
      </c>
      <c r="BD143" s="68" t="str">
        <f ca="1">IFERROR(IF(AND(OR(WEEKDAY(BC$4,2)&gt;5,BC$4=Congés),OR(BC143="x",BC143="S")),BC143,IF(BD$4=$D143,"x",IF(AND(((BD$4-$D143)/VLOOKUP($C143,Opérations[],7,0))=INT(((BD$4-$D143)/VLOOKUP($C143,Opérations[],7,0))),$C143&lt;&gt;""),"S",""))),"")</f>
        <v/>
      </c>
    </row>
    <row r="144" spans="3:56" x14ac:dyDescent="0.25">
      <c r="C144" s="32" t="s">
        <v>113</v>
      </c>
      <c r="D144" s="33">
        <f>IF(ISBLANK(C144),"",VLOOKUP(C144,Opérations[],2,0))</f>
        <v>0</v>
      </c>
      <c r="F144" s="33"/>
      <c r="G144" s="68" t="str">
        <f ca="1">IFERROR(IF(AND(OR(WEEKDAY(F$4,2)&gt;5,F$4=Congés),OR(F144="x",F144="S")),F144,IF(G$4=$D144,"x",IF(AND(((G$4-$D144)/VLOOKUP($C144,Opérations[],7,0))=INT(((G$4-$D144)/VLOOKUP($C144,Opérations[],7,0))),$C144&lt;&gt;""),"S",""))),"")</f>
        <v/>
      </c>
      <c r="H144" s="68" t="str">
        <f ca="1">IFERROR(IF(AND(OR(WEEKDAY(G$4,2)&gt;5,G$4=Congés),OR(G144="x",G144="S")),G144,IF(H$4=$D144,"x",IF(AND(((H$4-$D144)/VLOOKUP($C144,Opérations[],7,0))=INT(((H$4-$D144)/VLOOKUP($C144,Opérations[],7,0))),$C144&lt;&gt;""),"S",""))),"")</f>
        <v/>
      </c>
      <c r="I144" s="68" t="str">
        <f ca="1">IFERROR(IF(AND(OR(WEEKDAY(H$4,2)&gt;5,H$4=Congés),OR(H144="x",H144="S")),H144,IF(I$4=$D144,"x",IF(AND(((I$4-$D144)/VLOOKUP($C144,Opérations[],7,0))=INT(((I$4-$D144)/VLOOKUP($C144,Opérations[],7,0))),$C144&lt;&gt;""),"S",""))),"")</f>
        <v/>
      </c>
      <c r="J144" s="68" t="str">
        <f ca="1">IFERROR(IF(AND(OR(WEEKDAY(I$4,2)&gt;5,I$4=Congés),OR(I144="x",I144="S")),I144,IF(J$4=$D144,"x",IF(AND(((J$4-$D144)/VLOOKUP($C144,Opérations[],7,0))=INT(((J$4-$D144)/VLOOKUP($C144,Opérations[],7,0))),$C144&lt;&gt;""),"S",""))),"")</f>
        <v/>
      </c>
      <c r="K144" s="68" t="str">
        <f ca="1">IFERROR(IF(AND(OR(WEEKDAY(J$4,2)&gt;5,J$4=Congés),OR(J144="x",J144="S")),J144,IF(K$4=$D144,"x",IF(AND(((K$4-$D144)/VLOOKUP($C144,Opérations[],7,0))=INT(((K$4-$D144)/VLOOKUP($C144,Opérations[],7,0))),$C144&lt;&gt;""),"S",""))),"")</f>
        <v/>
      </c>
      <c r="L144" s="68" t="str">
        <f ca="1">IFERROR(IF(AND(OR(WEEKDAY(K$4,2)&gt;5,K$4=Congés),OR(K144="x",K144="S")),K144,IF(L$4=$D144,"x",IF(AND(((L$4-$D144)/VLOOKUP($C144,Opérations[],7,0))=INT(((L$4-$D144)/VLOOKUP($C144,Opérations[],7,0))),$C144&lt;&gt;""),"S",""))),"")</f>
        <v/>
      </c>
      <c r="M144" s="68" t="str">
        <f ca="1">IFERROR(IF(AND(OR(WEEKDAY(L$4,2)&gt;5,L$4=Congés),OR(L144="x",L144="S")),L144,IF(M$4=$D144,"x",IF(AND(((M$4-$D144)/VLOOKUP($C144,Opérations[],7,0))=INT(((M$4-$D144)/VLOOKUP($C144,Opérations[],7,0))),$C144&lt;&gt;""),"S",""))),"")</f>
        <v/>
      </c>
      <c r="N144" s="68" t="str">
        <f ca="1">IFERROR(IF(AND(OR(WEEKDAY(M$4,2)&gt;5,M$4=Congés),OR(M144="x",M144="S")),M144,IF(N$4=$D144,"x",IF(AND(((N$4-$D144)/VLOOKUP($C144,Opérations[],7,0))=INT(((N$4-$D144)/VLOOKUP($C144,Opérations[],7,0))),$C144&lt;&gt;""),"S",""))),"")</f>
        <v/>
      </c>
      <c r="O144" s="68" t="str">
        <f ca="1">IFERROR(IF(AND(OR(WEEKDAY(N$4,2)&gt;5,N$4=Congés),OR(N144="x",N144="S")),N144,IF(O$4=$D144,"x",IF(AND(((O$4-$D144)/VLOOKUP($C144,Opérations[],7,0))=INT(((O$4-$D144)/VLOOKUP($C144,Opérations[],7,0))),$C144&lt;&gt;""),"S",""))),"")</f>
        <v/>
      </c>
      <c r="P144" s="68" t="str">
        <f ca="1">IFERROR(IF(AND(OR(WEEKDAY(O$4,2)&gt;5,O$4=Congés),OR(O144="x",O144="S")),O144,IF(P$4=$D144,"x",IF(AND(((P$4-$D144)/VLOOKUP($C144,Opérations[],7,0))=INT(((P$4-$D144)/VLOOKUP($C144,Opérations[],7,0))),$C144&lt;&gt;""),"S",""))),"")</f>
        <v/>
      </c>
      <c r="Q144" s="68" t="str">
        <f ca="1">IFERROR(IF(AND(OR(WEEKDAY(P$4,2)&gt;5,P$4=Congés),OR(P144="x",P144="S")),P144,IF(Q$4=$D144,"x",IF(AND(((Q$4-$D144)/VLOOKUP($C144,Opérations[],7,0))=INT(((Q$4-$D144)/VLOOKUP($C144,Opérations[],7,0))),$C144&lt;&gt;""),"S",""))),"")</f>
        <v/>
      </c>
      <c r="R144" s="68" t="str">
        <f ca="1">IFERROR(IF(AND(OR(WEEKDAY(Q$4,2)&gt;5,Q$4=Congés),OR(Q144="x",Q144="S")),Q144,IF(R$4=$D144,"x",IF(AND(((R$4-$D144)/VLOOKUP($C144,Opérations[],7,0))=INT(((R$4-$D144)/VLOOKUP($C144,Opérations[],7,0))),$C144&lt;&gt;""),"S",""))),"")</f>
        <v/>
      </c>
      <c r="S144" s="68" t="str">
        <f ca="1">IFERROR(IF(AND(OR(WEEKDAY(R$4,2)&gt;5,R$4=Congés),OR(R144="x",R144="S")),R144,IF(S$4=$D144,"x",IF(AND(((S$4-$D144)/VLOOKUP($C144,Opérations[],7,0))=INT(((S$4-$D144)/VLOOKUP($C144,Opérations[],7,0))),$C144&lt;&gt;""),"S",""))),"")</f>
        <v/>
      </c>
      <c r="T144" s="68" t="str">
        <f ca="1">IFERROR(IF(AND(OR(WEEKDAY(S$4,2)&gt;5,S$4=Congés),OR(S144="x",S144="S")),S144,IF(T$4=$D144,"x",IF(AND(((T$4-$D144)/VLOOKUP($C144,Opérations[],7,0))=INT(((T$4-$D144)/VLOOKUP($C144,Opérations[],7,0))),$C144&lt;&gt;""),"S",""))),"")</f>
        <v/>
      </c>
      <c r="U144" s="68" t="str">
        <f ca="1">IFERROR(IF(AND(OR(WEEKDAY(T$4,2)&gt;5,T$4=Congés),OR(T144="x",T144="S")),T144,IF(U$4=$D144,"x",IF(AND(((U$4-$D144)/VLOOKUP($C144,Opérations[],7,0))=INT(((U$4-$D144)/VLOOKUP($C144,Opérations[],7,0))),$C144&lt;&gt;""),"S",""))),"")</f>
        <v/>
      </c>
      <c r="V144" s="68" t="str">
        <f ca="1">IFERROR(IF(AND(OR(WEEKDAY(U$4,2)&gt;5,U$4=Congés),OR(U144="x",U144="S")),U144,IF(V$4=$D144,"x",IF(AND(((V$4-$D144)/VLOOKUP($C144,Opérations[],7,0))=INT(((V$4-$D144)/VLOOKUP($C144,Opérations[],7,0))),$C144&lt;&gt;""),"S",""))),"")</f>
        <v/>
      </c>
      <c r="W144" s="68" t="str">
        <f ca="1">IFERROR(IF(AND(OR(WEEKDAY(V$4,2)&gt;5,V$4=Congés),OR(V144="x",V144="S")),V144,IF(W$4=$D144,"x",IF(AND(((W$4-$D144)/VLOOKUP($C144,Opérations[],7,0))=INT(((W$4-$D144)/VLOOKUP($C144,Opérations[],7,0))),$C144&lt;&gt;""),"S",""))),"")</f>
        <v/>
      </c>
      <c r="X144" s="68" t="str">
        <f ca="1">IFERROR(IF(AND(OR(WEEKDAY(W$4,2)&gt;5,W$4=Congés),OR(W144="x",W144="S")),W144,IF(X$4=$D144,"x",IF(AND(((X$4-$D144)/VLOOKUP($C144,Opérations[],7,0))=INT(((X$4-$D144)/VLOOKUP($C144,Opérations[],7,0))),$C144&lt;&gt;""),"S",""))),"")</f>
        <v/>
      </c>
      <c r="Y144" s="68" t="str">
        <f ca="1">IFERROR(IF(AND(OR(WEEKDAY(X$4,2)&gt;5,X$4=Congés),OR(X144="x",X144="S")),X144,IF(Y$4=$D144,"x",IF(AND(((Y$4-$D144)/VLOOKUP($C144,Opérations[],7,0))=INT(((Y$4-$D144)/VLOOKUP($C144,Opérations[],7,0))),$C144&lt;&gt;""),"S",""))),"")</f>
        <v/>
      </c>
      <c r="Z144" s="68" t="str">
        <f ca="1">IFERROR(IF(AND(OR(WEEKDAY(Y$4,2)&gt;5,Y$4=Congés),OR(Y144="x",Y144="S")),Y144,IF(Z$4=$D144,"x",IF(AND(((Z$4-$D144)/VLOOKUP($C144,Opérations[],7,0))=INT(((Z$4-$D144)/VLOOKUP($C144,Opérations[],7,0))),$C144&lt;&gt;""),"S",""))),"")</f>
        <v/>
      </c>
      <c r="AA144" s="68" t="str">
        <f ca="1">IFERROR(IF(AND(OR(WEEKDAY(Z$4,2)&gt;5,Z$4=Congés),OR(Z144="x",Z144="S")),Z144,IF(AA$4=$D144,"x",IF(AND(((AA$4-$D144)/VLOOKUP($C144,Opérations[],7,0))=INT(((AA$4-$D144)/VLOOKUP($C144,Opérations[],7,0))),$C144&lt;&gt;""),"S",""))),"")</f>
        <v/>
      </c>
      <c r="AB144" s="68" t="str">
        <f ca="1">IFERROR(IF(AND(OR(WEEKDAY(AA$4,2)&gt;5,AA$4=Congés),OR(AA144="x",AA144="S")),AA144,IF(AB$4=$D144,"x",IF(AND(((AB$4-$D144)/VLOOKUP($C144,Opérations[],7,0))=INT(((AB$4-$D144)/VLOOKUP($C144,Opérations[],7,0))),$C144&lt;&gt;""),"S",""))),"")</f>
        <v/>
      </c>
      <c r="AC144" s="68" t="str">
        <f ca="1">IFERROR(IF(AND(OR(WEEKDAY(AB$4,2)&gt;5,AB$4=Congés),OR(AB144="x",AB144="S")),AB144,IF(AC$4=$D144,"x",IF(AND(((AC$4-$D144)/VLOOKUP($C144,Opérations[],7,0))=INT(((AC$4-$D144)/VLOOKUP($C144,Opérations[],7,0))),$C144&lt;&gt;""),"S",""))),"")</f>
        <v/>
      </c>
      <c r="AD144" s="68" t="str">
        <f ca="1">IFERROR(IF(AND(OR(WEEKDAY(AC$4,2)&gt;5,AC$4=Congés),OR(AC144="x",AC144="S")),AC144,IF(AD$4=$D144,"x",IF(AND(((AD$4-$D144)/VLOOKUP($C144,Opérations[],7,0))=INT(((AD$4-$D144)/VLOOKUP($C144,Opérations[],7,0))),$C144&lt;&gt;""),"S",""))),"")</f>
        <v/>
      </c>
      <c r="AE144" s="68" t="str">
        <f ca="1">IFERROR(IF(AND(OR(WEEKDAY(AD$4,2)&gt;5,AD$4=Congés),OR(AD144="x",AD144="S")),AD144,IF(AE$4=$D144,"x",IF(AND(((AE$4-$D144)/VLOOKUP($C144,Opérations[],7,0))=INT(((AE$4-$D144)/VLOOKUP($C144,Opérations[],7,0))),$C144&lt;&gt;""),"S",""))),"")</f>
        <v/>
      </c>
      <c r="AF144" s="68" t="str">
        <f ca="1">IFERROR(IF(AND(OR(WEEKDAY(AE$4,2)&gt;5,AE$4=Congés),OR(AE144="x",AE144="S")),AE144,IF(AF$4=$D144,"x",IF(AND(((AF$4-$D144)/VLOOKUP($C144,Opérations[],7,0))=INT(((AF$4-$D144)/VLOOKUP($C144,Opérations[],7,0))),$C144&lt;&gt;""),"S",""))),"")</f>
        <v/>
      </c>
      <c r="AG144" s="68" t="str">
        <f ca="1">IFERROR(IF(AND(OR(WEEKDAY(AF$4,2)&gt;5,AF$4=Congés),OR(AF144="x",AF144="S")),AF144,IF(AG$4=$D144,"x",IF(AND(((AG$4-$D144)/VLOOKUP($C144,Opérations[],7,0))=INT(((AG$4-$D144)/VLOOKUP($C144,Opérations[],7,0))),$C144&lt;&gt;""),"S",""))),"")</f>
        <v/>
      </c>
      <c r="AH144" s="68" t="str">
        <f ca="1">IFERROR(IF(AND(OR(WEEKDAY(AG$4,2)&gt;5,AG$4=Congés),OR(AG144="x",AG144="S")),AG144,IF(AH$4=$D144,"x",IF(AND(((AH$4-$D144)/VLOOKUP($C144,Opérations[],7,0))=INT(((AH$4-$D144)/VLOOKUP($C144,Opérations[],7,0))),$C144&lt;&gt;""),"S",""))),"")</f>
        <v/>
      </c>
      <c r="AI144" s="68" t="str">
        <f ca="1">IFERROR(IF(AND(OR(WEEKDAY(AH$4,2)&gt;5,AH$4=Congés),OR(AH144="x",AH144="S")),AH144,IF(AI$4=$D144,"x",IF(AND(((AI$4-$D144)/VLOOKUP($C144,Opérations[],7,0))=INT(((AI$4-$D144)/VLOOKUP($C144,Opérations[],7,0))),$C144&lt;&gt;""),"S",""))),"")</f>
        <v/>
      </c>
      <c r="AJ144" s="68" t="str">
        <f ca="1">IFERROR(IF(AND(OR(WEEKDAY(AI$4,2)&gt;5,AI$4=Congés),OR(AI144="x",AI144="S")),AI144,IF(AJ$4=$D144,"x",IF(AND(((AJ$4-$D144)/VLOOKUP($C144,Opérations[],7,0))=INT(((AJ$4-$D144)/VLOOKUP($C144,Opérations[],7,0))),$C144&lt;&gt;""),"S",""))),"")</f>
        <v/>
      </c>
      <c r="AK144" s="68" t="str">
        <f ca="1">IFERROR(IF(AND(OR(WEEKDAY(AJ$4,2)&gt;5,AJ$4=Congés),OR(AJ144="x",AJ144="S")),AJ144,IF(AK$4=$D144,"x",IF(AND(((AK$4-$D144)/VLOOKUP($C144,Opérations[],7,0))=INT(((AK$4-$D144)/VLOOKUP($C144,Opérations[],7,0))),$C144&lt;&gt;""),"S",""))),"")</f>
        <v/>
      </c>
      <c r="AL144" s="68" t="str">
        <f ca="1">IFERROR(IF(AND(OR(WEEKDAY(AK$4,2)&gt;5,AK$4=Congés),OR(AK144="x",AK144="S")),AK144,IF(AL$4=$D144,"x",IF(AND(((AL$4-$D144)/VLOOKUP($C144,Opérations[],7,0))=INT(((AL$4-$D144)/VLOOKUP($C144,Opérations[],7,0))),$C144&lt;&gt;""),"S",""))),"")</f>
        <v/>
      </c>
      <c r="AM144" s="68" t="str">
        <f ca="1">IFERROR(IF(AND(OR(WEEKDAY(AL$4,2)&gt;5,AL$4=Congés),OR(AL144="x",AL144="S")),AL144,IF(AM$4=$D144,"x",IF(AND(((AM$4-$D144)/VLOOKUP($C144,Opérations[],7,0))=INT(((AM$4-$D144)/VLOOKUP($C144,Opérations[],7,0))),$C144&lt;&gt;""),"S",""))),"")</f>
        <v/>
      </c>
      <c r="AN144" s="68" t="str">
        <f ca="1">IFERROR(IF(AND(OR(WEEKDAY(AM$4,2)&gt;5,AM$4=Congés),OR(AM144="x",AM144="S")),AM144,IF(AN$4=$D144,"x",IF(AND(((AN$4-$D144)/VLOOKUP($C144,Opérations[],7,0))=INT(((AN$4-$D144)/VLOOKUP($C144,Opérations[],7,0))),$C144&lt;&gt;""),"S",""))),"")</f>
        <v/>
      </c>
      <c r="AO144" s="68" t="str">
        <f ca="1">IFERROR(IF(AND(OR(WEEKDAY(AN$4,2)&gt;5,AN$4=Congés),OR(AN144="x",AN144="S")),AN144,IF(AO$4=$D144,"x",IF(AND(((AO$4-$D144)/VLOOKUP($C144,Opérations[],7,0))=INT(((AO$4-$D144)/VLOOKUP($C144,Opérations[],7,0))),$C144&lt;&gt;""),"S",""))),"")</f>
        <v/>
      </c>
      <c r="AP144" s="68" t="str">
        <f ca="1">IFERROR(IF(AND(OR(WEEKDAY(AO$4,2)&gt;5,AO$4=Congés),OR(AO144="x",AO144="S")),AO144,IF(AP$4=$D144,"x",IF(AND(((AP$4-$D144)/VLOOKUP($C144,Opérations[],7,0))=INT(((AP$4-$D144)/VLOOKUP($C144,Opérations[],7,0))),$C144&lt;&gt;""),"S",""))),"")</f>
        <v/>
      </c>
      <c r="AQ144" s="68" t="str">
        <f ca="1">IFERROR(IF(AND(OR(WEEKDAY(AP$4,2)&gt;5,AP$4=Congés),OR(AP144="x",AP144="S")),AP144,IF(AQ$4=$D144,"x",IF(AND(((AQ$4-$D144)/VLOOKUP($C144,Opérations[],7,0))=INT(((AQ$4-$D144)/VLOOKUP($C144,Opérations[],7,0))),$C144&lt;&gt;""),"S",""))),"")</f>
        <v/>
      </c>
      <c r="AR144" s="68" t="str">
        <f ca="1">IFERROR(IF(AND(OR(WEEKDAY(AQ$4,2)&gt;5,AQ$4=Congés),OR(AQ144="x",AQ144="S")),AQ144,IF(AR$4=$D144,"x",IF(AND(((AR$4-$D144)/VLOOKUP($C144,Opérations[],7,0))=INT(((AR$4-$D144)/VLOOKUP($C144,Opérations[],7,0))),$C144&lt;&gt;""),"S",""))),"")</f>
        <v/>
      </c>
      <c r="AS144" s="68" t="str">
        <f ca="1">IFERROR(IF(AND(OR(WEEKDAY(AR$4,2)&gt;5,AR$4=Congés),OR(AR144="x",AR144="S")),AR144,IF(AS$4=$D144,"x",IF(AND(((AS$4-$D144)/VLOOKUP($C144,Opérations[],7,0))=INT(((AS$4-$D144)/VLOOKUP($C144,Opérations[],7,0))),$C144&lt;&gt;""),"S",""))),"")</f>
        <v/>
      </c>
      <c r="AT144" s="68" t="str">
        <f ca="1">IFERROR(IF(AND(OR(WEEKDAY(AS$4,2)&gt;5,AS$4=Congés),OR(AS144="x",AS144="S")),AS144,IF(AT$4=$D144,"x",IF(AND(((AT$4-$D144)/VLOOKUP($C144,Opérations[],7,0))=INT(((AT$4-$D144)/VLOOKUP($C144,Opérations[],7,0))),$C144&lt;&gt;""),"S",""))),"")</f>
        <v/>
      </c>
      <c r="AU144" s="68" t="str">
        <f ca="1">IFERROR(IF(AND(OR(WEEKDAY(AT$4,2)&gt;5,AT$4=Congés),OR(AT144="x",AT144="S")),AT144,IF(AU$4=$D144,"x",IF(AND(((AU$4-$D144)/VLOOKUP($C144,Opérations[],7,0))=INT(((AU$4-$D144)/VLOOKUP($C144,Opérations[],7,0))),$C144&lt;&gt;""),"S",""))),"")</f>
        <v/>
      </c>
      <c r="AV144" s="68" t="str">
        <f ca="1">IFERROR(IF(AND(OR(WEEKDAY(AU$4,2)&gt;5,AU$4=Congés),OR(AU144="x",AU144="S")),AU144,IF(AV$4=$D144,"x",IF(AND(((AV$4-$D144)/VLOOKUP($C144,Opérations[],7,0))=INT(((AV$4-$D144)/VLOOKUP($C144,Opérations[],7,0))),$C144&lt;&gt;""),"S",""))),"")</f>
        <v/>
      </c>
      <c r="AW144" s="68" t="str">
        <f ca="1">IFERROR(IF(AND(OR(WEEKDAY(AV$4,2)&gt;5,AV$4=Congés),OR(AV144="x",AV144="S")),AV144,IF(AW$4=$D144,"x",IF(AND(((AW$4-$D144)/VLOOKUP($C144,Opérations[],7,0))=INT(((AW$4-$D144)/VLOOKUP($C144,Opérations[],7,0))),$C144&lt;&gt;""),"S",""))),"")</f>
        <v/>
      </c>
      <c r="AX144" s="68" t="str">
        <f ca="1">IFERROR(IF(AND(OR(WEEKDAY(AW$4,2)&gt;5,AW$4=Congés),OR(AW144="x",AW144="S")),AW144,IF(AX$4=$D144,"x",IF(AND(((AX$4-$D144)/VLOOKUP($C144,Opérations[],7,0))=INT(((AX$4-$D144)/VLOOKUP($C144,Opérations[],7,0))),$C144&lt;&gt;""),"S",""))),"")</f>
        <v/>
      </c>
      <c r="AY144" s="68" t="str">
        <f ca="1">IFERROR(IF(AND(OR(WEEKDAY(AX$4,2)&gt;5,AX$4=Congés),OR(AX144="x",AX144="S")),AX144,IF(AY$4=$D144,"x",IF(AND(((AY$4-$D144)/VLOOKUP($C144,Opérations[],7,0))=INT(((AY$4-$D144)/VLOOKUP($C144,Opérations[],7,0))),$C144&lt;&gt;""),"S",""))),"")</f>
        <v/>
      </c>
      <c r="AZ144" s="68" t="str">
        <f ca="1">IFERROR(IF(AND(OR(WEEKDAY(AY$4,2)&gt;5,AY$4=Congés),OR(AY144="x",AY144="S")),AY144,IF(AZ$4=$D144,"x",IF(AND(((AZ$4-$D144)/VLOOKUP($C144,Opérations[],7,0))=INT(((AZ$4-$D144)/VLOOKUP($C144,Opérations[],7,0))),$C144&lt;&gt;""),"S",""))),"")</f>
        <v/>
      </c>
      <c r="BA144" s="68" t="str">
        <f ca="1">IFERROR(IF(AND(OR(WEEKDAY(AZ$4,2)&gt;5,AZ$4=Congés),OR(AZ144="x",AZ144="S")),AZ144,IF(BA$4=$D144,"x",IF(AND(((BA$4-$D144)/VLOOKUP($C144,Opérations[],7,0))=INT(((BA$4-$D144)/VLOOKUP($C144,Opérations[],7,0))),$C144&lt;&gt;""),"S",""))),"")</f>
        <v/>
      </c>
      <c r="BB144" s="68" t="str">
        <f ca="1">IFERROR(IF(AND(OR(WEEKDAY(BA$4,2)&gt;5,BA$4=Congés),OR(BA144="x",BA144="S")),BA144,IF(BB$4=$D144,"x",IF(AND(((BB$4-$D144)/VLOOKUP($C144,Opérations[],7,0))=INT(((BB$4-$D144)/VLOOKUP($C144,Opérations[],7,0))),$C144&lt;&gt;""),"S",""))),"")</f>
        <v/>
      </c>
      <c r="BC144" s="68" t="str">
        <f ca="1">IFERROR(IF(AND(OR(WEEKDAY(BB$4,2)&gt;5,BB$4=Congés),OR(BB144="x",BB144="S")),BB144,IF(BC$4=$D144,"x",IF(AND(((BC$4-$D144)/VLOOKUP($C144,Opérations[],7,0))=INT(((BC$4-$D144)/VLOOKUP($C144,Opérations[],7,0))),$C144&lt;&gt;""),"S",""))),"")</f>
        <v/>
      </c>
      <c r="BD144" s="68" t="str">
        <f ca="1">IFERROR(IF(AND(OR(WEEKDAY(BC$4,2)&gt;5,BC$4=Congés),OR(BC144="x",BC144="S")),BC144,IF(BD$4=$D144,"x",IF(AND(((BD$4-$D144)/VLOOKUP($C144,Opérations[],7,0))=INT(((BD$4-$D144)/VLOOKUP($C144,Opérations[],7,0))),$C144&lt;&gt;""),"S",""))),"")</f>
        <v/>
      </c>
    </row>
    <row r="145" spans="3:56" x14ac:dyDescent="0.25">
      <c r="C145" s="58" t="s">
        <v>114</v>
      </c>
      <c r="D145" s="33">
        <f>IF(ISBLANK(C145),"",VLOOKUP(C145,Opérations[],2,0))</f>
        <v>0</v>
      </c>
      <c r="F145" s="33"/>
      <c r="G145" s="68" t="str">
        <f ca="1">IFERROR(IF(AND(OR(WEEKDAY(F$4,2)&gt;5,F$4=Congés),OR(F145="x",F145="S")),F145,IF(G$4=$D145,"x",IF(AND(((G$4-$D145)/VLOOKUP($C145,Opérations[],7,0))=INT(((G$4-$D145)/VLOOKUP($C145,Opérations[],7,0))),$C145&lt;&gt;""),"S",""))),"")</f>
        <v/>
      </c>
      <c r="H145" s="68" t="str">
        <f ca="1">IFERROR(IF(AND(OR(WEEKDAY(G$4,2)&gt;5,G$4=Congés),OR(G145="x",G145="S")),G145,IF(H$4=$D145,"x",IF(AND(((H$4-$D145)/VLOOKUP($C145,Opérations[],7,0))=INT(((H$4-$D145)/VLOOKUP($C145,Opérations[],7,0))),$C145&lt;&gt;""),"S",""))),"")</f>
        <v/>
      </c>
      <c r="I145" s="68" t="str">
        <f ca="1">IFERROR(IF(AND(OR(WEEKDAY(H$4,2)&gt;5,H$4=Congés),OR(H145="x",H145="S")),H145,IF(I$4=$D145,"x",IF(AND(((I$4-$D145)/VLOOKUP($C145,Opérations[],7,0))=INT(((I$4-$D145)/VLOOKUP($C145,Opérations[],7,0))),$C145&lt;&gt;""),"S",""))),"")</f>
        <v/>
      </c>
      <c r="J145" s="68" t="str">
        <f ca="1">IFERROR(IF(AND(OR(WEEKDAY(I$4,2)&gt;5,I$4=Congés),OR(I145="x",I145="S")),I145,IF(J$4=$D145,"x",IF(AND(((J$4-$D145)/VLOOKUP($C145,Opérations[],7,0))=INT(((J$4-$D145)/VLOOKUP($C145,Opérations[],7,0))),$C145&lt;&gt;""),"S",""))),"")</f>
        <v/>
      </c>
      <c r="K145" s="68" t="str">
        <f ca="1">IFERROR(IF(AND(OR(WEEKDAY(J$4,2)&gt;5,J$4=Congés),OR(J145="x",J145="S")),J145,IF(K$4=$D145,"x",IF(AND(((K$4-$D145)/VLOOKUP($C145,Opérations[],7,0))=INT(((K$4-$D145)/VLOOKUP($C145,Opérations[],7,0))),$C145&lt;&gt;""),"S",""))),"")</f>
        <v/>
      </c>
      <c r="L145" s="68" t="str">
        <f ca="1">IFERROR(IF(AND(OR(WEEKDAY(K$4,2)&gt;5,K$4=Congés),OR(K145="x",K145="S")),K145,IF(L$4=$D145,"x",IF(AND(((L$4-$D145)/VLOOKUP($C145,Opérations[],7,0))=INT(((L$4-$D145)/VLOOKUP($C145,Opérations[],7,0))),$C145&lt;&gt;""),"S",""))),"")</f>
        <v/>
      </c>
      <c r="M145" s="68" t="str">
        <f ca="1">IFERROR(IF(AND(OR(WEEKDAY(L$4,2)&gt;5,L$4=Congés),OR(L145="x",L145="S")),L145,IF(M$4=$D145,"x",IF(AND(((M$4-$D145)/VLOOKUP($C145,Opérations[],7,0))=INT(((M$4-$D145)/VLOOKUP($C145,Opérations[],7,0))),$C145&lt;&gt;""),"S",""))),"")</f>
        <v/>
      </c>
      <c r="N145" s="68" t="str">
        <f ca="1">IFERROR(IF(AND(OR(WEEKDAY(M$4,2)&gt;5,M$4=Congés),OR(M145="x",M145="S")),M145,IF(N$4=$D145,"x",IF(AND(((N$4-$D145)/VLOOKUP($C145,Opérations[],7,0))=INT(((N$4-$D145)/VLOOKUP($C145,Opérations[],7,0))),$C145&lt;&gt;""),"S",""))),"")</f>
        <v/>
      </c>
      <c r="O145" s="68" t="str">
        <f ca="1">IFERROR(IF(AND(OR(WEEKDAY(N$4,2)&gt;5,N$4=Congés),OR(N145="x",N145="S")),N145,IF(O$4=$D145,"x",IF(AND(((O$4-$D145)/VLOOKUP($C145,Opérations[],7,0))=INT(((O$4-$D145)/VLOOKUP($C145,Opérations[],7,0))),$C145&lt;&gt;""),"S",""))),"")</f>
        <v/>
      </c>
      <c r="P145" s="68" t="str">
        <f ca="1">IFERROR(IF(AND(OR(WEEKDAY(O$4,2)&gt;5,O$4=Congés),OR(O145="x",O145="S")),O145,IF(P$4=$D145,"x",IF(AND(((P$4-$D145)/VLOOKUP($C145,Opérations[],7,0))=INT(((P$4-$D145)/VLOOKUP($C145,Opérations[],7,0))),$C145&lt;&gt;""),"S",""))),"")</f>
        <v/>
      </c>
      <c r="Q145" s="68" t="str">
        <f ca="1">IFERROR(IF(AND(OR(WEEKDAY(P$4,2)&gt;5,P$4=Congés),OR(P145="x",P145="S")),P145,IF(Q$4=$D145,"x",IF(AND(((Q$4-$D145)/VLOOKUP($C145,Opérations[],7,0))=INT(((Q$4-$D145)/VLOOKUP($C145,Opérations[],7,0))),$C145&lt;&gt;""),"S",""))),"")</f>
        <v/>
      </c>
      <c r="R145" s="68" t="str">
        <f ca="1">IFERROR(IF(AND(OR(WEEKDAY(Q$4,2)&gt;5,Q$4=Congés),OR(Q145="x",Q145="S")),Q145,IF(R$4=$D145,"x",IF(AND(((R$4-$D145)/VLOOKUP($C145,Opérations[],7,0))=INT(((R$4-$D145)/VLOOKUP($C145,Opérations[],7,0))),$C145&lt;&gt;""),"S",""))),"")</f>
        <v/>
      </c>
      <c r="S145" s="68" t="str">
        <f ca="1">IFERROR(IF(AND(OR(WEEKDAY(R$4,2)&gt;5,R$4=Congés),OR(R145="x",R145="S")),R145,IF(S$4=$D145,"x",IF(AND(((S$4-$D145)/VLOOKUP($C145,Opérations[],7,0))=INT(((S$4-$D145)/VLOOKUP($C145,Opérations[],7,0))),$C145&lt;&gt;""),"S",""))),"")</f>
        <v/>
      </c>
      <c r="T145" s="68" t="str">
        <f ca="1">IFERROR(IF(AND(OR(WEEKDAY(S$4,2)&gt;5,S$4=Congés),OR(S145="x",S145="S")),S145,IF(T$4=$D145,"x",IF(AND(((T$4-$D145)/VLOOKUP($C145,Opérations[],7,0))=INT(((T$4-$D145)/VLOOKUP($C145,Opérations[],7,0))),$C145&lt;&gt;""),"S",""))),"")</f>
        <v/>
      </c>
      <c r="U145" s="68" t="str">
        <f ca="1">IFERROR(IF(AND(OR(WEEKDAY(T$4,2)&gt;5,T$4=Congés),OR(T145="x",T145="S")),T145,IF(U$4=$D145,"x",IF(AND(((U$4-$D145)/VLOOKUP($C145,Opérations[],7,0))=INT(((U$4-$D145)/VLOOKUP($C145,Opérations[],7,0))),$C145&lt;&gt;""),"S",""))),"")</f>
        <v/>
      </c>
      <c r="V145" s="68" t="str">
        <f ca="1">IFERROR(IF(AND(OR(WEEKDAY(U$4,2)&gt;5,U$4=Congés),OR(U145="x",U145="S")),U145,IF(V$4=$D145,"x",IF(AND(((V$4-$D145)/VLOOKUP($C145,Opérations[],7,0))=INT(((V$4-$D145)/VLOOKUP($C145,Opérations[],7,0))),$C145&lt;&gt;""),"S",""))),"")</f>
        <v/>
      </c>
      <c r="W145" s="68" t="str">
        <f ca="1">IFERROR(IF(AND(OR(WEEKDAY(V$4,2)&gt;5,V$4=Congés),OR(V145="x",V145="S")),V145,IF(W$4=$D145,"x",IF(AND(((W$4-$D145)/VLOOKUP($C145,Opérations[],7,0))=INT(((W$4-$D145)/VLOOKUP($C145,Opérations[],7,0))),$C145&lt;&gt;""),"S",""))),"")</f>
        <v/>
      </c>
      <c r="X145" s="68" t="str">
        <f ca="1">IFERROR(IF(AND(OR(WEEKDAY(W$4,2)&gt;5,W$4=Congés),OR(W145="x",W145="S")),W145,IF(X$4=$D145,"x",IF(AND(((X$4-$D145)/VLOOKUP($C145,Opérations[],7,0))=INT(((X$4-$D145)/VLOOKUP($C145,Opérations[],7,0))),$C145&lt;&gt;""),"S",""))),"")</f>
        <v/>
      </c>
      <c r="Y145" s="68" t="str">
        <f ca="1">IFERROR(IF(AND(OR(WEEKDAY(X$4,2)&gt;5,X$4=Congés),OR(X145="x",X145="S")),X145,IF(Y$4=$D145,"x",IF(AND(((Y$4-$D145)/VLOOKUP($C145,Opérations[],7,0))=INT(((Y$4-$D145)/VLOOKUP($C145,Opérations[],7,0))),$C145&lt;&gt;""),"S",""))),"")</f>
        <v/>
      </c>
      <c r="Z145" s="68" t="str">
        <f ca="1">IFERROR(IF(AND(OR(WEEKDAY(Y$4,2)&gt;5,Y$4=Congés),OR(Y145="x",Y145="S")),Y145,IF(Z$4=$D145,"x",IF(AND(((Z$4-$D145)/VLOOKUP($C145,Opérations[],7,0))=INT(((Z$4-$D145)/VLOOKUP($C145,Opérations[],7,0))),$C145&lt;&gt;""),"S",""))),"")</f>
        <v/>
      </c>
      <c r="AA145" s="68" t="str">
        <f ca="1">IFERROR(IF(AND(OR(WEEKDAY(Z$4,2)&gt;5,Z$4=Congés),OR(Z145="x",Z145="S")),Z145,IF(AA$4=$D145,"x",IF(AND(((AA$4-$D145)/VLOOKUP($C145,Opérations[],7,0))=INT(((AA$4-$D145)/VLOOKUP($C145,Opérations[],7,0))),$C145&lt;&gt;""),"S",""))),"")</f>
        <v/>
      </c>
      <c r="AB145" s="68" t="str">
        <f ca="1">IFERROR(IF(AND(OR(WEEKDAY(AA$4,2)&gt;5,AA$4=Congés),OR(AA145="x",AA145="S")),AA145,IF(AB$4=$D145,"x",IF(AND(((AB$4-$D145)/VLOOKUP($C145,Opérations[],7,0))=INT(((AB$4-$D145)/VLOOKUP($C145,Opérations[],7,0))),$C145&lt;&gt;""),"S",""))),"")</f>
        <v/>
      </c>
      <c r="AC145" s="68" t="str">
        <f ca="1">IFERROR(IF(AND(OR(WEEKDAY(AB$4,2)&gt;5,AB$4=Congés),OR(AB145="x",AB145="S")),AB145,IF(AC$4=$D145,"x",IF(AND(((AC$4-$D145)/VLOOKUP($C145,Opérations[],7,0))=INT(((AC$4-$D145)/VLOOKUP($C145,Opérations[],7,0))),$C145&lt;&gt;""),"S",""))),"")</f>
        <v/>
      </c>
      <c r="AD145" s="68" t="str">
        <f ca="1">IFERROR(IF(AND(OR(WEEKDAY(AC$4,2)&gt;5,AC$4=Congés),OR(AC145="x",AC145="S")),AC145,IF(AD$4=$D145,"x",IF(AND(((AD$4-$D145)/VLOOKUP($C145,Opérations[],7,0))=INT(((AD$4-$D145)/VLOOKUP($C145,Opérations[],7,0))),$C145&lt;&gt;""),"S",""))),"")</f>
        <v/>
      </c>
      <c r="AE145" s="68" t="str">
        <f ca="1">IFERROR(IF(AND(OR(WEEKDAY(AD$4,2)&gt;5,AD$4=Congés),OR(AD145="x",AD145="S")),AD145,IF(AE$4=$D145,"x",IF(AND(((AE$4-$D145)/VLOOKUP($C145,Opérations[],7,0))=INT(((AE$4-$D145)/VLOOKUP($C145,Opérations[],7,0))),$C145&lt;&gt;""),"S",""))),"")</f>
        <v/>
      </c>
      <c r="AF145" s="68" t="str">
        <f ca="1">IFERROR(IF(AND(OR(WEEKDAY(AE$4,2)&gt;5,AE$4=Congés),OR(AE145="x",AE145="S")),AE145,IF(AF$4=$D145,"x",IF(AND(((AF$4-$D145)/VLOOKUP($C145,Opérations[],7,0))=INT(((AF$4-$D145)/VLOOKUP($C145,Opérations[],7,0))),$C145&lt;&gt;""),"S",""))),"")</f>
        <v/>
      </c>
      <c r="AG145" s="68" t="str">
        <f ca="1">IFERROR(IF(AND(OR(WEEKDAY(AF$4,2)&gt;5,AF$4=Congés),OR(AF145="x",AF145="S")),AF145,IF(AG$4=$D145,"x",IF(AND(((AG$4-$D145)/VLOOKUP($C145,Opérations[],7,0))=INT(((AG$4-$D145)/VLOOKUP($C145,Opérations[],7,0))),$C145&lt;&gt;""),"S",""))),"")</f>
        <v/>
      </c>
      <c r="AH145" s="68" t="str">
        <f ca="1">IFERROR(IF(AND(OR(WEEKDAY(AG$4,2)&gt;5,AG$4=Congés),OR(AG145="x",AG145="S")),AG145,IF(AH$4=$D145,"x",IF(AND(((AH$4-$D145)/VLOOKUP($C145,Opérations[],7,0))=INT(((AH$4-$D145)/VLOOKUP($C145,Opérations[],7,0))),$C145&lt;&gt;""),"S",""))),"")</f>
        <v/>
      </c>
      <c r="AI145" s="68" t="str">
        <f ca="1">IFERROR(IF(AND(OR(WEEKDAY(AH$4,2)&gt;5,AH$4=Congés),OR(AH145="x",AH145="S")),AH145,IF(AI$4=$D145,"x",IF(AND(((AI$4-$D145)/VLOOKUP($C145,Opérations[],7,0))=INT(((AI$4-$D145)/VLOOKUP($C145,Opérations[],7,0))),$C145&lt;&gt;""),"S",""))),"")</f>
        <v/>
      </c>
      <c r="AJ145" s="68" t="str">
        <f ca="1">IFERROR(IF(AND(OR(WEEKDAY(AI$4,2)&gt;5,AI$4=Congés),OR(AI145="x",AI145="S")),AI145,IF(AJ$4=$D145,"x",IF(AND(((AJ$4-$D145)/VLOOKUP($C145,Opérations[],7,0))=INT(((AJ$4-$D145)/VLOOKUP($C145,Opérations[],7,0))),$C145&lt;&gt;""),"S",""))),"")</f>
        <v/>
      </c>
      <c r="AK145" s="68" t="str">
        <f ca="1">IFERROR(IF(AND(OR(WEEKDAY(AJ$4,2)&gt;5,AJ$4=Congés),OR(AJ145="x",AJ145="S")),AJ145,IF(AK$4=$D145,"x",IF(AND(((AK$4-$D145)/VLOOKUP($C145,Opérations[],7,0))=INT(((AK$4-$D145)/VLOOKUP($C145,Opérations[],7,0))),$C145&lt;&gt;""),"S",""))),"")</f>
        <v/>
      </c>
      <c r="AL145" s="68" t="str">
        <f ca="1">IFERROR(IF(AND(OR(WEEKDAY(AK$4,2)&gt;5,AK$4=Congés),OR(AK145="x",AK145="S")),AK145,IF(AL$4=$D145,"x",IF(AND(((AL$4-$D145)/VLOOKUP($C145,Opérations[],7,0))=INT(((AL$4-$D145)/VLOOKUP($C145,Opérations[],7,0))),$C145&lt;&gt;""),"S",""))),"")</f>
        <v/>
      </c>
      <c r="AM145" s="68" t="str">
        <f ca="1">IFERROR(IF(AND(OR(WEEKDAY(AL$4,2)&gt;5,AL$4=Congés),OR(AL145="x",AL145="S")),AL145,IF(AM$4=$D145,"x",IF(AND(((AM$4-$D145)/VLOOKUP($C145,Opérations[],7,0))=INT(((AM$4-$D145)/VLOOKUP($C145,Opérations[],7,0))),$C145&lt;&gt;""),"S",""))),"")</f>
        <v/>
      </c>
      <c r="AN145" s="68" t="str">
        <f ca="1">IFERROR(IF(AND(OR(WEEKDAY(AM$4,2)&gt;5,AM$4=Congés),OR(AM145="x",AM145="S")),AM145,IF(AN$4=$D145,"x",IF(AND(((AN$4-$D145)/VLOOKUP($C145,Opérations[],7,0))=INT(((AN$4-$D145)/VLOOKUP($C145,Opérations[],7,0))),$C145&lt;&gt;""),"S",""))),"")</f>
        <v/>
      </c>
      <c r="AO145" s="68" t="str">
        <f ca="1">IFERROR(IF(AND(OR(WEEKDAY(AN$4,2)&gt;5,AN$4=Congés),OR(AN145="x",AN145="S")),AN145,IF(AO$4=$D145,"x",IF(AND(((AO$4-$D145)/VLOOKUP($C145,Opérations[],7,0))=INT(((AO$4-$D145)/VLOOKUP($C145,Opérations[],7,0))),$C145&lt;&gt;""),"S",""))),"")</f>
        <v/>
      </c>
      <c r="AP145" s="68" t="str">
        <f ca="1">IFERROR(IF(AND(OR(WEEKDAY(AO$4,2)&gt;5,AO$4=Congés),OR(AO145="x",AO145="S")),AO145,IF(AP$4=$D145,"x",IF(AND(((AP$4-$D145)/VLOOKUP($C145,Opérations[],7,0))=INT(((AP$4-$D145)/VLOOKUP($C145,Opérations[],7,0))),$C145&lt;&gt;""),"S",""))),"")</f>
        <v/>
      </c>
      <c r="AQ145" s="68" t="str">
        <f ca="1">IFERROR(IF(AND(OR(WEEKDAY(AP$4,2)&gt;5,AP$4=Congés),OR(AP145="x",AP145="S")),AP145,IF(AQ$4=$D145,"x",IF(AND(((AQ$4-$D145)/VLOOKUP($C145,Opérations[],7,0))=INT(((AQ$4-$D145)/VLOOKUP($C145,Opérations[],7,0))),$C145&lt;&gt;""),"S",""))),"")</f>
        <v/>
      </c>
      <c r="AR145" s="68" t="str">
        <f ca="1">IFERROR(IF(AND(OR(WEEKDAY(AQ$4,2)&gt;5,AQ$4=Congés),OR(AQ145="x",AQ145="S")),AQ145,IF(AR$4=$D145,"x",IF(AND(((AR$4-$D145)/VLOOKUP($C145,Opérations[],7,0))=INT(((AR$4-$D145)/VLOOKUP($C145,Opérations[],7,0))),$C145&lt;&gt;""),"S",""))),"")</f>
        <v/>
      </c>
      <c r="AS145" s="68" t="str">
        <f ca="1">IFERROR(IF(AND(OR(WEEKDAY(AR$4,2)&gt;5,AR$4=Congés),OR(AR145="x",AR145="S")),AR145,IF(AS$4=$D145,"x",IF(AND(((AS$4-$D145)/VLOOKUP($C145,Opérations[],7,0))=INT(((AS$4-$D145)/VLOOKUP($C145,Opérations[],7,0))),$C145&lt;&gt;""),"S",""))),"")</f>
        <v/>
      </c>
      <c r="AT145" s="68" t="str">
        <f ca="1">IFERROR(IF(AND(OR(WEEKDAY(AS$4,2)&gt;5,AS$4=Congés),OR(AS145="x",AS145="S")),AS145,IF(AT$4=$D145,"x",IF(AND(((AT$4-$D145)/VLOOKUP($C145,Opérations[],7,0))=INT(((AT$4-$D145)/VLOOKUP($C145,Opérations[],7,0))),$C145&lt;&gt;""),"S",""))),"")</f>
        <v/>
      </c>
      <c r="AU145" s="68" t="str">
        <f ca="1">IFERROR(IF(AND(OR(WEEKDAY(AT$4,2)&gt;5,AT$4=Congés),OR(AT145="x",AT145="S")),AT145,IF(AU$4=$D145,"x",IF(AND(((AU$4-$D145)/VLOOKUP($C145,Opérations[],7,0))=INT(((AU$4-$D145)/VLOOKUP($C145,Opérations[],7,0))),$C145&lt;&gt;""),"S",""))),"")</f>
        <v/>
      </c>
      <c r="AV145" s="68" t="str">
        <f ca="1">IFERROR(IF(AND(OR(WEEKDAY(AU$4,2)&gt;5,AU$4=Congés),OR(AU145="x",AU145="S")),AU145,IF(AV$4=$D145,"x",IF(AND(((AV$4-$D145)/VLOOKUP($C145,Opérations[],7,0))=INT(((AV$4-$D145)/VLOOKUP($C145,Opérations[],7,0))),$C145&lt;&gt;""),"S",""))),"")</f>
        <v/>
      </c>
      <c r="AW145" s="68" t="str">
        <f ca="1">IFERROR(IF(AND(OR(WEEKDAY(AV$4,2)&gt;5,AV$4=Congés),OR(AV145="x",AV145="S")),AV145,IF(AW$4=$D145,"x",IF(AND(((AW$4-$D145)/VLOOKUP($C145,Opérations[],7,0))=INT(((AW$4-$D145)/VLOOKUP($C145,Opérations[],7,0))),$C145&lt;&gt;""),"S",""))),"")</f>
        <v/>
      </c>
      <c r="AX145" s="68" t="str">
        <f ca="1">IFERROR(IF(AND(OR(WEEKDAY(AW$4,2)&gt;5,AW$4=Congés),OR(AW145="x",AW145="S")),AW145,IF(AX$4=$D145,"x",IF(AND(((AX$4-$D145)/VLOOKUP($C145,Opérations[],7,0))=INT(((AX$4-$D145)/VLOOKUP($C145,Opérations[],7,0))),$C145&lt;&gt;""),"S",""))),"")</f>
        <v/>
      </c>
      <c r="AY145" s="68" t="str">
        <f ca="1">IFERROR(IF(AND(OR(WEEKDAY(AX$4,2)&gt;5,AX$4=Congés),OR(AX145="x",AX145="S")),AX145,IF(AY$4=$D145,"x",IF(AND(((AY$4-$D145)/VLOOKUP($C145,Opérations[],7,0))=INT(((AY$4-$D145)/VLOOKUP($C145,Opérations[],7,0))),$C145&lt;&gt;""),"S",""))),"")</f>
        <v/>
      </c>
      <c r="AZ145" s="68" t="str">
        <f ca="1">IFERROR(IF(AND(OR(WEEKDAY(AY$4,2)&gt;5,AY$4=Congés),OR(AY145="x",AY145="S")),AY145,IF(AZ$4=$D145,"x",IF(AND(((AZ$4-$D145)/VLOOKUP($C145,Opérations[],7,0))=INT(((AZ$4-$D145)/VLOOKUP($C145,Opérations[],7,0))),$C145&lt;&gt;""),"S",""))),"")</f>
        <v/>
      </c>
      <c r="BA145" s="68" t="str">
        <f ca="1">IFERROR(IF(AND(OR(WEEKDAY(AZ$4,2)&gt;5,AZ$4=Congés),OR(AZ145="x",AZ145="S")),AZ145,IF(BA$4=$D145,"x",IF(AND(((BA$4-$D145)/VLOOKUP($C145,Opérations[],7,0))=INT(((BA$4-$D145)/VLOOKUP($C145,Opérations[],7,0))),$C145&lt;&gt;""),"S",""))),"")</f>
        <v/>
      </c>
      <c r="BB145" s="68" t="str">
        <f ca="1">IFERROR(IF(AND(OR(WEEKDAY(BA$4,2)&gt;5,BA$4=Congés),OR(BA145="x",BA145="S")),BA145,IF(BB$4=$D145,"x",IF(AND(((BB$4-$D145)/VLOOKUP($C145,Opérations[],7,0))=INT(((BB$4-$D145)/VLOOKUP($C145,Opérations[],7,0))),$C145&lt;&gt;""),"S",""))),"")</f>
        <v/>
      </c>
      <c r="BC145" s="68" t="str">
        <f ca="1">IFERROR(IF(AND(OR(WEEKDAY(BB$4,2)&gt;5,BB$4=Congés),OR(BB145="x",BB145="S")),BB145,IF(BC$4=$D145,"x",IF(AND(((BC$4-$D145)/VLOOKUP($C145,Opérations[],7,0))=INT(((BC$4-$D145)/VLOOKUP($C145,Opérations[],7,0))),$C145&lt;&gt;""),"S",""))),"")</f>
        <v/>
      </c>
      <c r="BD145" s="68" t="str">
        <f ca="1">IFERROR(IF(AND(OR(WEEKDAY(BC$4,2)&gt;5,BC$4=Congés),OR(BC145="x",BC145="S")),BC145,IF(BD$4=$D145,"x",IF(AND(((BD$4-$D145)/VLOOKUP($C145,Opérations[],7,0))=INT(((BD$4-$D145)/VLOOKUP($C145,Opérations[],7,0))),$C145&lt;&gt;""),"S",""))),"")</f>
        <v/>
      </c>
    </row>
    <row r="146" spans="3:56" x14ac:dyDescent="0.25">
      <c r="C146" s="27" t="s">
        <v>115</v>
      </c>
      <c r="D146" s="33">
        <f>IF(ISBLANK(C146),"",VLOOKUP(C146,Opérations[],2,0))</f>
        <v>0</v>
      </c>
      <c r="F146" s="33"/>
      <c r="G146" s="68" t="str">
        <f ca="1">IFERROR(IF(AND(OR(WEEKDAY(F$4,2)&gt;5,F$4=Congés),OR(F146="x",F146="S")),F146,IF(G$4=$D146,"x",IF(AND(((G$4-$D146)/VLOOKUP($C146,Opérations[],7,0))=INT(((G$4-$D146)/VLOOKUP($C146,Opérations[],7,0))),$C146&lt;&gt;""),"S",""))),"")</f>
        <v/>
      </c>
      <c r="H146" s="68" t="str">
        <f ca="1">IFERROR(IF(AND(OR(WEEKDAY(G$4,2)&gt;5,G$4=Congés),OR(G146="x",G146="S")),G146,IF(H$4=$D146,"x",IF(AND(((H$4-$D146)/VLOOKUP($C146,Opérations[],7,0))=INT(((H$4-$D146)/VLOOKUP($C146,Opérations[],7,0))),$C146&lt;&gt;""),"S",""))),"")</f>
        <v/>
      </c>
      <c r="I146" s="68" t="str">
        <f ca="1">IFERROR(IF(AND(OR(WEEKDAY(H$4,2)&gt;5,H$4=Congés),OR(H146="x",H146="S")),H146,IF(I$4=$D146,"x",IF(AND(((I$4-$D146)/VLOOKUP($C146,Opérations[],7,0))=INT(((I$4-$D146)/VLOOKUP($C146,Opérations[],7,0))),$C146&lt;&gt;""),"S",""))),"")</f>
        <v/>
      </c>
      <c r="J146" s="68" t="str">
        <f ca="1">IFERROR(IF(AND(OR(WEEKDAY(I$4,2)&gt;5,I$4=Congés),OR(I146="x",I146="S")),I146,IF(J$4=$D146,"x",IF(AND(((J$4-$D146)/VLOOKUP($C146,Opérations[],7,0))=INT(((J$4-$D146)/VLOOKUP($C146,Opérations[],7,0))),$C146&lt;&gt;""),"S",""))),"")</f>
        <v/>
      </c>
      <c r="K146" s="68" t="str">
        <f ca="1">IFERROR(IF(AND(OR(WEEKDAY(J$4,2)&gt;5,J$4=Congés),OR(J146="x",J146="S")),J146,IF(K$4=$D146,"x",IF(AND(((K$4-$D146)/VLOOKUP($C146,Opérations[],7,0))=INT(((K$4-$D146)/VLOOKUP($C146,Opérations[],7,0))),$C146&lt;&gt;""),"S",""))),"")</f>
        <v/>
      </c>
      <c r="L146" s="68" t="str">
        <f ca="1">IFERROR(IF(AND(OR(WEEKDAY(K$4,2)&gt;5,K$4=Congés),OR(K146="x",K146="S")),K146,IF(L$4=$D146,"x",IF(AND(((L$4-$D146)/VLOOKUP($C146,Opérations[],7,0))=INT(((L$4-$D146)/VLOOKUP($C146,Opérations[],7,0))),$C146&lt;&gt;""),"S",""))),"")</f>
        <v/>
      </c>
      <c r="M146" s="68" t="str">
        <f ca="1">IFERROR(IF(AND(OR(WEEKDAY(L$4,2)&gt;5,L$4=Congés),OR(L146="x",L146="S")),L146,IF(M$4=$D146,"x",IF(AND(((M$4-$D146)/VLOOKUP($C146,Opérations[],7,0))=INT(((M$4-$D146)/VLOOKUP($C146,Opérations[],7,0))),$C146&lt;&gt;""),"S",""))),"")</f>
        <v/>
      </c>
      <c r="N146" s="68" t="str">
        <f ca="1">IFERROR(IF(AND(OR(WEEKDAY(M$4,2)&gt;5,M$4=Congés),OR(M146="x",M146="S")),M146,IF(N$4=$D146,"x",IF(AND(((N$4-$D146)/VLOOKUP($C146,Opérations[],7,0))=INT(((N$4-$D146)/VLOOKUP($C146,Opérations[],7,0))),$C146&lt;&gt;""),"S",""))),"")</f>
        <v/>
      </c>
      <c r="O146" s="68" t="str">
        <f ca="1">IFERROR(IF(AND(OR(WEEKDAY(N$4,2)&gt;5,N$4=Congés),OR(N146="x",N146="S")),N146,IF(O$4=$D146,"x",IF(AND(((O$4-$D146)/VLOOKUP($C146,Opérations[],7,0))=INT(((O$4-$D146)/VLOOKUP($C146,Opérations[],7,0))),$C146&lt;&gt;""),"S",""))),"")</f>
        <v/>
      </c>
      <c r="P146" s="68" t="str">
        <f ca="1">IFERROR(IF(AND(OR(WEEKDAY(O$4,2)&gt;5,O$4=Congés),OR(O146="x",O146="S")),O146,IF(P$4=$D146,"x",IF(AND(((P$4-$D146)/VLOOKUP($C146,Opérations[],7,0))=INT(((P$4-$D146)/VLOOKUP($C146,Opérations[],7,0))),$C146&lt;&gt;""),"S",""))),"")</f>
        <v/>
      </c>
      <c r="Q146" s="68" t="str">
        <f ca="1">IFERROR(IF(AND(OR(WEEKDAY(P$4,2)&gt;5,P$4=Congés),OR(P146="x",P146="S")),P146,IF(Q$4=$D146,"x",IF(AND(((Q$4-$D146)/VLOOKUP($C146,Opérations[],7,0))=INT(((Q$4-$D146)/VLOOKUP($C146,Opérations[],7,0))),$C146&lt;&gt;""),"S",""))),"")</f>
        <v/>
      </c>
      <c r="R146" s="68" t="str">
        <f ca="1">IFERROR(IF(AND(OR(WEEKDAY(Q$4,2)&gt;5,Q$4=Congés),OR(Q146="x",Q146="S")),Q146,IF(R$4=$D146,"x",IF(AND(((R$4-$D146)/VLOOKUP($C146,Opérations[],7,0))=INT(((R$4-$D146)/VLOOKUP($C146,Opérations[],7,0))),$C146&lt;&gt;""),"S",""))),"")</f>
        <v/>
      </c>
      <c r="S146" s="68" t="str">
        <f ca="1">IFERROR(IF(AND(OR(WEEKDAY(R$4,2)&gt;5,R$4=Congés),OR(R146="x",R146="S")),R146,IF(S$4=$D146,"x",IF(AND(((S$4-$D146)/VLOOKUP($C146,Opérations[],7,0))=INT(((S$4-$D146)/VLOOKUP($C146,Opérations[],7,0))),$C146&lt;&gt;""),"S",""))),"")</f>
        <v/>
      </c>
      <c r="T146" s="68" t="str">
        <f ca="1">IFERROR(IF(AND(OR(WEEKDAY(S$4,2)&gt;5,S$4=Congés),OR(S146="x",S146="S")),S146,IF(T$4=$D146,"x",IF(AND(((T$4-$D146)/VLOOKUP($C146,Opérations[],7,0))=INT(((T$4-$D146)/VLOOKUP($C146,Opérations[],7,0))),$C146&lt;&gt;""),"S",""))),"")</f>
        <v/>
      </c>
      <c r="U146" s="68" t="str">
        <f ca="1">IFERROR(IF(AND(OR(WEEKDAY(T$4,2)&gt;5,T$4=Congés),OR(T146="x",T146="S")),T146,IF(U$4=$D146,"x",IF(AND(((U$4-$D146)/VLOOKUP($C146,Opérations[],7,0))=INT(((U$4-$D146)/VLOOKUP($C146,Opérations[],7,0))),$C146&lt;&gt;""),"S",""))),"")</f>
        <v/>
      </c>
      <c r="V146" s="68" t="str">
        <f ca="1">IFERROR(IF(AND(OR(WEEKDAY(U$4,2)&gt;5,U$4=Congés),OR(U146="x",U146="S")),U146,IF(V$4=$D146,"x",IF(AND(((V$4-$D146)/VLOOKUP($C146,Opérations[],7,0))=INT(((V$4-$D146)/VLOOKUP($C146,Opérations[],7,0))),$C146&lt;&gt;""),"S",""))),"")</f>
        <v/>
      </c>
      <c r="W146" s="68" t="str">
        <f ca="1">IFERROR(IF(AND(OR(WEEKDAY(V$4,2)&gt;5,V$4=Congés),OR(V146="x",V146="S")),V146,IF(W$4=$D146,"x",IF(AND(((W$4-$D146)/VLOOKUP($C146,Opérations[],7,0))=INT(((W$4-$D146)/VLOOKUP($C146,Opérations[],7,0))),$C146&lt;&gt;""),"S",""))),"")</f>
        <v/>
      </c>
      <c r="X146" s="68" t="str">
        <f ca="1">IFERROR(IF(AND(OR(WEEKDAY(W$4,2)&gt;5,W$4=Congés),OR(W146="x",W146="S")),W146,IF(X$4=$D146,"x",IF(AND(((X$4-$D146)/VLOOKUP($C146,Opérations[],7,0))=INT(((X$4-$D146)/VLOOKUP($C146,Opérations[],7,0))),$C146&lt;&gt;""),"S",""))),"")</f>
        <v/>
      </c>
      <c r="Y146" s="68" t="str">
        <f ca="1">IFERROR(IF(AND(OR(WEEKDAY(X$4,2)&gt;5,X$4=Congés),OR(X146="x",X146="S")),X146,IF(Y$4=$D146,"x",IF(AND(((Y$4-$D146)/VLOOKUP($C146,Opérations[],7,0))=INT(((Y$4-$D146)/VLOOKUP($C146,Opérations[],7,0))),$C146&lt;&gt;""),"S",""))),"")</f>
        <v/>
      </c>
      <c r="Z146" s="68" t="str">
        <f ca="1">IFERROR(IF(AND(OR(WEEKDAY(Y$4,2)&gt;5,Y$4=Congés),OR(Y146="x",Y146="S")),Y146,IF(Z$4=$D146,"x",IF(AND(((Z$4-$D146)/VLOOKUP($C146,Opérations[],7,0))=INT(((Z$4-$D146)/VLOOKUP($C146,Opérations[],7,0))),$C146&lt;&gt;""),"S",""))),"")</f>
        <v/>
      </c>
      <c r="AA146" s="68" t="str">
        <f ca="1">IFERROR(IF(AND(OR(WEEKDAY(Z$4,2)&gt;5,Z$4=Congés),OR(Z146="x",Z146="S")),Z146,IF(AA$4=$D146,"x",IF(AND(((AA$4-$D146)/VLOOKUP($C146,Opérations[],7,0))=INT(((AA$4-$D146)/VLOOKUP($C146,Opérations[],7,0))),$C146&lt;&gt;""),"S",""))),"")</f>
        <v/>
      </c>
      <c r="AB146" s="68" t="str">
        <f ca="1">IFERROR(IF(AND(OR(WEEKDAY(AA$4,2)&gt;5,AA$4=Congés),OR(AA146="x",AA146="S")),AA146,IF(AB$4=$D146,"x",IF(AND(((AB$4-$D146)/VLOOKUP($C146,Opérations[],7,0))=INT(((AB$4-$D146)/VLOOKUP($C146,Opérations[],7,0))),$C146&lt;&gt;""),"S",""))),"")</f>
        <v/>
      </c>
      <c r="AC146" s="68" t="str">
        <f ca="1">IFERROR(IF(AND(OR(WEEKDAY(AB$4,2)&gt;5,AB$4=Congés),OR(AB146="x",AB146="S")),AB146,IF(AC$4=$D146,"x",IF(AND(((AC$4-$D146)/VLOOKUP($C146,Opérations[],7,0))=INT(((AC$4-$D146)/VLOOKUP($C146,Opérations[],7,0))),$C146&lt;&gt;""),"S",""))),"")</f>
        <v/>
      </c>
      <c r="AD146" s="68" t="str">
        <f ca="1">IFERROR(IF(AND(OR(WEEKDAY(AC$4,2)&gt;5,AC$4=Congés),OR(AC146="x",AC146="S")),AC146,IF(AD$4=$D146,"x",IF(AND(((AD$4-$D146)/VLOOKUP($C146,Opérations[],7,0))=INT(((AD$4-$D146)/VLOOKUP($C146,Opérations[],7,0))),$C146&lt;&gt;""),"S",""))),"")</f>
        <v/>
      </c>
      <c r="AE146" s="68" t="str">
        <f ca="1">IFERROR(IF(AND(OR(WEEKDAY(AD$4,2)&gt;5,AD$4=Congés),OR(AD146="x",AD146="S")),AD146,IF(AE$4=$D146,"x",IF(AND(((AE$4-$D146)/VLOOKUP($C146,Opérations[],7,0))=INT(((AE$4-$D146)/VLOOKUP($C146,Opérations[],7,0))),$C146&lt;&gt;""),"S",""))),"")</f>
        <v/>
      </c>
      <c r="AF146" s="68" t="str">
        <f ca="1">IFERROR(IF(AND(OR(WEEKDAY(AE$4,2)&gt;5,AE$4=Congés),OR(AE146="x",AE146="S")),AE146,IF(AF$4=$D146,"x",IF(AND(((AF$4-$D146)/VLOOKUP($C146,Opérations[],7,0))=INT(((AF$4-$D146)/VLOOKUP($C146,Opérations[],7,0))),$C146&lt;&gt;""),"S",""))),"")</f>
        <v/>
      </c>
      <c r="AG146" s="68" t="str">
        <f ca="1">IFERROR(IF(AND(OR(WEEKDAY(AF$4,2)&gt;5,AF$4=Congés),OR(AF146="x",AF146="S")),AF146,IF(AG$4=$D146,"x",IF(AND(((AG$4-$D146)/VLOOKUP($C146,Opérations[],7,0))=INT(((AG$4-$D146)/VLOOKUP($C146,Opérations[],7,0))),$C146&lt;&gt;""),"S",""))),"")</f>
        <v/>
      </c>
      <c r="AH146" s="68" t="str">
        <f ca="1">IFERROR(IF(AND(OR(WEEKDAY(AG$4,2)&gt;5,AG$4=Congés),OR(AG146="x",AG146="S")),AG146,IF(AH$4=$D146,"x",IF(AND(((AH$4-$D146)/VLOOKUP($C146,Opérations[],7,0))=INT(((AH$4-$D146)/VLOOKUP($C146,Opérations[],7,0))),$C146&lt;&gt;""),"S",""))),"")</f>
        <v/>
      </c>
      <c r="AI146" s="68" t="str">
        <f ca="1">IFERROR(IF(AND(OR(WEEKDAY(AH$4,2)&gt;5,AH$4=Congés),OR(AH146="x",AH146="S")),AH146,IF(AI$4=$D146,"x",IF(AND(((AI$4-$D146)/VLOOKUP($C146,Opérations[],7,0))=INT(((AI$4-$D146)/VLOOKUP($C146,Opérations[],7,0))),$C146&lt;&gt;""),"S",""))),"")</f>
        <v/>
      </c>
      <c r="AJ146" s="68" t="str">
        <f ca="1">IFERROR(IF(AND(OR(WEEKDAY(AI$4,2)&gt;5,AI$4=Congés),OR(AI146="x",AI146="S")),AI146,IF(AJ$4=$D146,"x",IF(AND(((AJ$4-$D146)/VLOOKUP($C146,Opérations[],7,0))=INT(((AJ$4-$D146)/VLOOKUP($C146,Opérations[],7,0))),$C146&lt;&gt;""),"S",""))),"")</f>
        <v/>
      </c>
      <c r="AK146" s="68" t="str">
        <f ca="1">IFERROR(IF(AND(OR(WEEKDAY(AJ$4,2)&gt;5,AJ$4=Congés),OR(AJ146="x",AJ146="S")),AJ146,IF(AK$4=$D146,"x",IF(AND(((AK$4-$D146)/VLOOKUP($C146,Opérations[],7,0))=INT(((AK$4-$D146)/VLOOKUP($C146,Opérations[],7,0))),$C146&lt;&gt;""),"S",""))),"")</f>
        <v/>
      </c>
      <c r="AL146" s="68" t="str">
        <f ca="1">IFERROR(IF(AND(OR(WEEKDAY(AK$4,2)&gt;5,AK$4=Congés),OR(AK146="x",AK146="S")),AK146,IF(AL$4=$D146,"x",IF(AND(((AL$4-$D146)/VLOOKUP($C146,Opérations[],7,0))=INT(((AL$4-$D146)/VLOOKUP($C146,Opérations[],7,0))),$C146&lt;&gt;""),"S",""))),"")</f>
        <v/>
      </c>
      <c r="AM146" s="68" t="str">
        <f ca="1">IFERROR(IF(AND(OR(WEEKDAY(AL$4,2)&gt;5,AL$4=Congés),OR(AL146="x",AL146="S")),AL146,IF(AM$4=$D146,"x",IF(AND(((AM$4-$D146)/VLOOKUP($C146,Opérations[],7,0))=INT(((AM$4-$D146)/VLOOKUP($C146,Opérations[],7,0))),$C146&lt;&gt;""),"S",""))),"")</f>
        <v/>
      </c>
      <c r="AN146" s="68" t="str">
        <f ca="1">IFERROR(IF(AND(OR(WEEKDAY(AM$4,2)&gt;5,AM$4=Congés),OR(AM146="x",AM146="S")),AM146,IF(AN$4=$D146,"x",IF(AND(((AN$4-$D146)/VLOOKUP($C146,Opérations[],7,0))=INT(((AN$4-$D146)/VLOOKUP($C146,Opérations[],7,0))),$C146&lt;&gt;""),"S",""))),"")</f>
        <v/>
      </c>
      <c r="AO146" s="68" t="str">
        <f ca="1">IFERROR(IF(AND(OR(WEEKDAY(AN$4,2)&gt;5,AN$4=Congés),OR(AN146="x",AN146="S")),AN146,IF(AO$4=$D146,"x",IF(AND(((AO$4-$D146)/VLOOKUP($C146,Opérations[],7,0))=INT(((AO$4-$D146)/VLOOKUP($C146,Opérations[],7,0))),$C146&lt;&gt;""),"S",""))),"")</f>
        <v/>
      </c>
      <c r="AP146" s="68" t="str">
        <f ca="1">IFERROR(IF(AND(OR(WEEKDAY(AO$4,2)&gt;5,AO$4=Congés),OR(AO146="x",AO146="S")),AO146,IF(AP$4=$D146,"x",IF(AND(((AP$4-$D146)/VLOOKUP($C146,Opérations[],7,0))=INT(((AP$4-$D146)/VLOOKUP($C146,Opérations[],7,0))),$C146&lt;&gt;""),"S",""))),"")</f>
        <v/>
      </c>
      <c r="AQ146" s="68" t="str">
        <f ca="1">IFERROR(IF(AND(OR(WEEKDAY(AP$4,2)&gt;5,AP$4=Congés),OR(AP146="x",AP146="S")),AP146,IF(AQ$4=$D146,"x",IF(AND(((AQ$4-$D146)/VLOOKUP($C146,Opérations[],7,0))=INT(((AQ$4-$D146)/VLOOKUP($C146,Opérations[],7,0))),$C146&lt;&gt;""),"S",""))),"")</f>
        <v/>
      </c>
      <c r="AR146" s="68" t="str">
        <f ca="1">IFERROR(IF(AND(OR(WEEKDAY(AQ$4,2)&gt;5,AQ$4=Congés),OR(AQ146="x",AQ146="S")),AQ146,IF(AR$4=$D146,"x",IF(AND(((AR$4-$D146)/VLOOKUP($C146,Opérations[],7,0))=INT(((AR$4-$D146)/VLOOKUP($C146,Opérations[],7,0))),$C146&lt;&gt;""),"S",""))),"")</f>
        <v/>
      </c>
      <c r="AS146" s="68" t="str">
        <f ca="1">IFERROR(IF(AND(OR(WEEKDAY(AR$4,2)&gt;5,AR$4=Congés),OR(AR146="x",AR146="S")),AR146,IF(AS$4=$D146,"x",IF(AND(((AS$4-$D146)/VLOOKUP($C146,Opérations[],7,0))=INT(((AS$4-$D146)/VLOOKUP($C146,Opérations[],7,0))),$C146&lt;&gt;""),"S",""))),"")</f>
        <v/>
      </c>
      <c r="AT146" s="68" t="str">
        <f ca="1">IFERROR(IF(AND(OR(WEEKDAY(AS$4,2)&gt;5,AS$4=Congés),OR(AS146="x",AS146="S")),AS146,IF(AT$4=$D146,"x",IF(AND(((AT$4-$D146)/VLOOKUP($C146,Opérations[],7,0))=INT(((AT$4-$D146)/VLOOKUP($C146,Opérations[],7,0))),$C146&lt;&gt;""),"S",""))),"")</f>
        <v/>
      </c>
      <c r="AU146" s="68" t="str">
        <f ca="1">IFERROR(IF(AND(OR(WEEKDAY(AT$4,2)&gt;5,AT$4=Congés),OR(AT146="x",AT146="S")),AT146,IF(AU$4=$D146,"x",IF(AND(((AU$4-$D146)/VLOOKUP($C146,Opérations[],7,0))=INT(((AU$4-$D146)/VLOOKUP($C146,Opérations[],7,0))),$C146&lt;&gt;""),"S",""))),"")</f>
        <v/>
      </c>
      <c r="AV146" s="68" t="str">
        <f ca="1">IFERROR(IF(AND(OR(WEEKDAY(AU$4,2)&gt;5,AU$4=Congés),OR(AU146="x",AU146="S")),AU146,IF(AV$4=$D146,"x",IF(AND(((AV$4-$D146)/VLOOKUP($C146,Opérations[],7,0))=INT(((AV$4-$D146)/VLOOKUP($C146,Opérations[],7,0))),$C146&lt;&gt;""),"S",""))),"")</f>
        <v/>
      </c>
      <c r="AW146" s="68" t="str">
        <f ca="1">IFERROR(IF(AND(OR(WEEKDAY(AV$4,2)&gt;5,AV$4=Congés),OR(AV146="x",AV146="S")),AV146,IF(AW$4=$D146,"x",IF(AND(((AW$4-$D146)/VLOOKUP($C146,Opérations[],7,0))=INT(((AW$4-$D146)/VLOOKUP($C146,Opérations[],7,0))),$C146&lt;&gt;""),"S",""))),"")</f>
        <v/>
      </c>
      <c r="AX146" s="68" t="str">
        <f ca="1">IFERROR(IF(AND(OR(WEEKDAY(AW$4,2)&gt;5,AW$4=Congés),OR(AW146="x",AW146="S")),AW146,IF(AX$4=$D146,"x",IF(AND(((AX$4-$D146)/VLOOKUP($C146,Opérations[],7,0))=INT(((AX$4-$D146)/VLOOKUP($C146,Opérations[],7,0))),$C146&lt;&gt;""),"S",""))),"")</f>
        <v/>
      </c>
      <c r="AY146" s="68" t="str">
        <f ca="1">IFERROR(IF(AND(OR(WEEKDAY(AX$4,2)&gt;5,AX$4=Congés),OR(AX146="x",AX146="S")),AX146,IF(AY$4=$D146,"x",IF(AND(((AY$4-$D146)/VLOOKUP($C146,Opérations[],7,0))=INT(((AY$4-$D146)/VLOOKUP($C146,Opérations[],7,0))),$C146&lt;&gt;""),"S",""))),"")</f>
        <v/>
      </c>
      <c r="AZ146" s="68" t="str">
        <f ca="1">IFERROR(IF(AND(OR(WEEKDAY(AY$4,2)&gt;5,AY$4=Congés),OR(AY146="x",AY146="S")),AY146,IF(AZ$4=$D146,"x",IF(AND(((AZ$4-$D146)/VLOOKUP($C146,Opérations[],7,0))=INT(((AZ$4-$D146)/VLOOKUP($C146,Opérations[],7,0))),$C146&lt;&gt;""),"S",""))),"")</f>
        <v/>
      </c>
      <c r="BA146" s="68" t="str">
        <f ca="1">IFERROR(IF(AND(OR(WEEKDAY(AZ$4,2)&gt;5,AZ$4=Congés),OR(AZ146="x",AZ146="S")),AZ146,IF(BA$4=$D146,"x",IF(AND(((BA$4-$D146)/VLOOKUP($C146,Opérations[],7,0))=INT(((BA$4-$D146)/VLOOKUP($C146,Opérations[],7,0))),$C146&lt;&gt;""),"S",""))),"")</f>
        <v/>
      </c>
      <c r="BB146" s="68" t="str">
        <f ca="1">IFERROR(IF(AND(OR(WEEKDAY(BA$4,2)&gt;5,BA$4=Congés),OR(BA146="x",BA146="S")),BA146,IF(BB$4=$D146,"x",IF(AND(((BB$4-$D146)/VLOOKUP($C146,Opérations[],7,0))=INT(((BB$4-$D146)/VLOOKUP($C146,Opérations[],7,0))),$C146&lt;&gt;""),"S",""))),"")</f>
        <v/>
      </c>
      <c r="BC146" s="68" t="str">
        <f ca="1">IFERROR(IF(AND(OR(WEEKDAY(BB$4,2)&gt;5,BB$4=Congés),OR(BB146="x",BB146="S")),BB146,IF(BC$4=$D146,"x",IF(AND(((BC$4-$D146)/VLOOKUP($C146,Opérations[],7,0))=INT(((BC$4-$D146)/VLOOKUP($C146,Opérations[],7,0))),$C146&lt;&gt;""),"S",""))),"")</f>
        <v/>
      </c>
      <c r="BD146" s="68" t="str">
        <f ca="1">IFERROR(IF(AND(OR(WEEKDAY(BC$4,2)&gt;5,BC$4=Congés),OR(BC146="x",BC146="S")),BC146,IF(BD$4=$D146,"x",IF(AND(((BD$4-$D146)/VLOOKUP($C146,Opérations[],7,0))=INT(((BD$4-$D146)/VLOOKUP($C146,Opérations[],7,0))),$C146&lt;&gt;""),"S",""))),"")</f>
        <v/>
      </c>
    </row>
    <row r="147" spans="3:56" x14ac:dyDescent="0.25">
      <c r="C147" s="58" t="s">
        <v>116</v>
      </c>
      <c r="D147" s="33">
        <f>IF(ISBLANK(C147),"",VLOOKUP(C147,Opérations[],2,0))</f>
        <v>0</v>
      </c>
      <c r="F147" s="33"/>
      <c r="G147" s="68" t="str">
        <f ca="1">IFERROR(IF(AND(OR(WEEKDAY(F$4,2)&gt;5,F$4=Congés),OR(F147="x",F147="S")),F147,IF(G$4=$D147,"x",IF(AND(((G$4-$D147)/VLOOKUP($C147,Opérations[],7,0))=INT(((G$4-$D147)/VLOOKUP($C147,Opérations[],7,0))),$C147&lt;&gt;""),"S",""))),"")</f>
        <v/>
      </c>
      <c r="H147" s="68" t="str">
        <f ca="1">IFERROR(IF(AND(OR(WEEKDAY(G$4,2)&gt;5,G$4=Congés),OR(G147="x",G147="S")),G147,IF(H$4=$D147,"x",IF(AND(((H$4-$D147)/VLOOKUP($C147,Opérations[],7,0))=INT(((H$4-$D147)/VLOOKUP($C147,Opérations[],7,0))),$C147&lt;&gt;""),"S",""))),"")</f>
        <v/>
      </c>
      <c r="I147" s="68" t="str">
        <f ca="1">IFERROR(IF(AND(OR(WEEKDAY(H$4,2)&gt;5,H$4=Congés),OR(H147="x",H147="S")),H147,IF(I$4=$D147,"x",IF(AND(((I$4-$D147)/VLOOKUP($C147,Opérations[],7,0))=INT(((I$4-$D147)/VLOOKUP($C147,Opérations[],7,0))),$C147&lt;&gt;""),"S",""))),"")</f>
        <v/>
      </c>
      <c r="J147" s="68" t="str">
        <f ca="1">IFERROR(IF(AND(OR(WEEKDAY(I$4,2)&gt;5,I$4=Congés),OR(I147="x",I147="S")),I147,IF(J$4=$D147,"x",IF(AND(((J$4-$D147)/VLOOKUP($C147,Opérations[],7,0))=INT(((J$4-$D147)/VLOOKUP($C147,Opérations[],7,0))),$C147&lt;&gt;""),"S",""))),"")</f>
        <v/>
      </c>
      <c r="K147" s="68" t="str">
        <f ca="1">IFERROR(IF(AND(OR(WEEKDAY(J$4,2)&gt;5,J$4=Congés),OR(J147="x",J147="S")),J147,IF(K$4=$D147,"x",IF(AND(((K$4-$D147)/VLOOKUP($C147,Opérations[],7,0))=INT(((K$4-$D147)/VLOOKUP($C147,Opérations[],7,0))),$C147&lt;&gt;""),"S",""))),"")</f>
        <v/>
      </c>
      <c r="L147" s="68" t="str">
        <f ca="1">IFERROR(IF(AND(OR(WEEKDAY(K$4,2)&gt;5,K$4=Congés),OR(K147="x",K147="S")),K147,IF(L$4=$D147,"x",IF(AND(((L$4-$D147)/VLOOKUP($C147,Opérations[],7,0))=INT(((L$4-$D147)/VLOOKUP($C147,Opérations[],7,0))),$C147&lt;&gt;""),"S",""))),"")</f>
        <v/>
      </c>
      <c r="M147" s="68" t="str">
        <f ca="1">IFERROR(IF(AND(OR(WEEKDAY(L$4,2)&gt;5,L$4=Congés),OR(L147="x",L147="S")),L147,IF(M$4=$D147,"x",IF(AND(((M$4-$D147)/VLOOKUP($C147,Opérations[],7,0))=INT(((M$4-$D147)/VLOOKUP($C147,Opérations[],7,0))),$C147&lt;&gt;""),"S",""))),"")</f>
        <v/>
      </c>
      <c r="N147" s="68" t="str">
        <f ca="1">IFERROR(IF(AND(OR(WEEKDAY(M$4,2)&gt;5,M$4=Congés),OR(M147="x",M147="S")),M147,IF(N$4=$D147,"x",IF(AND(((N$4-$D147)/VLOOKUP($C147,Opérations[],7,0))=INT(((N$4-$D147)/VLOOKUP($C147,Opérations[],7,0))),$C147&lt;&gt;""),"S",""))),"")</f>
        <v/>
      </c>
      <c r="O147" s="68" t="str">
        <f ca="1">IFERROR(IF(AND(OR(WEEKDAY(N$4,2)&gt;5,N$4=Congés),OR(N147="x",N147="S")),N147,IF(O$4=$D147,"x",IF(AND(((O$4-$D147)/VLOOKUP($C147,Opérations[],7,0))=INT(((O$4-$D147)/VLOOKUP($C147,Opérations[],7,0))),$C147&lt;&gt;""),"S",""))),"")</f>
        <v/>
      </c>
      <c r="P147" s="68" t="str">
        <f ca="1">IFERROR(IF(AND(OR(WEEKDAY(O$4,2)&gt;5,O$4=Congés),OR(O147="x",O147="S")),O147,IF(P$4=$D147,"x",IF(AND(((P$4-$D147)/VLOOKUP($C147,Opérations[],7,0))=INT(((P$4-$D147)/VLOOKUP($C147,Opérations[],7,0))),$C147&lt;&gt;""),"S",""))),"")</f>
        <v/>
      </c>
      <c r="Q147" s="68" t="str">
        <f ca="1">IFERROR(IF(AND(OR(WEEKDAY(P$4,2)&gt;5,P$4=Congés),OR(P147="x",P147="S")),P147,IF(Q$4=$D147,"x",IF(AND(((Q$4-$D147)/VLOOKUP($C147,Opérations[],7,0))=INT(((Q$4-$D147)/VLOOKUP($C147,Opérations[],7,0))),$C147&lt;&gt;""),"S",""))),"")</f>
        <v/>
      </c>
      <c r="R147" s="68" t="str">
        <f ca="1">IFERROR(IF(AND(OR(WEEKDAY(Q$4,2)&gt;5,Q$4=Congés),OR(Q147="x",Q147="S")),Q147,IF(R$4=$D147,"x",IF(AND(((R$4-$D147)/VLOOKUP($C147,Opérations[],7,0))=INT(((R$4-$D147)/VLOOKUP($C147,Opérations[],7,0))),$C147&lt;&gt;""),"S",""))),"")</f>
        <v/>
      </c>
      <c r="S147" s="68" t="str">
        <f ca="1">IFERROR(IF(AND(OR(WEEKDAY(R$4,2)&gt;5,R$4=Congés),OR(R147="x",R147="S")),R147,IF(S$4=$D147,"x",IF(AND(((S$4-$D147)/VLOOKUP($C147,Opérations[],7,0))=INT(((S$4-$D147)/VLOOKUP($C147,Opérations[],7,0))),$C147&lt;&gt;""),"S",""))),"")</f>
        <v/>
      </c>
      <c r="T147" s="68" t="str">
        <f ca="1">IFERROR(IF(AND(OR(WEEKDAY(S$4,2)&gt;5,S$4=Congés),OR(S147="x",S147="S")),S147,IF(T$4=$D147,"x",IF(AND(((T$4-$D147)/VLOOKUP($C147,Opérations[],7,0))=INT(((T$4-$D147)/VLOOKUP($C147,Opérations[],7,0))),$C147&lt;&gt;""),"S",""))),"")</f>
        <v/>
      </c>
      <c r="U147" s="68" t="str">
        <f ca="1">IFERROR(IF(AND(OR(WEEKDAY(T$4,2)&gt;5,T$4=Congés),OR(T147="x",T147="S")),T147,IF(U$4=$D147,"x",IF(AND(((U$4-$D147)/VLOOKUP($C147,Opérations[],7,0))=INT(((U$4-$D147)/VLOOKUP($C147,Opérations[],7,0))),$C147&lt;&gt;""),"S",""))),"")</f>
        <v/>
      </c>
      <c r="V147" s="68" t="str">
        <f ca="1">IFERROR(IF(AND(OR(WEEKDAY(U$4,2)&gt;5,U$4=Congés),OR(U147="x",U147="S")),U147,IF(V$4=$D147,"x",IF(AND(((V$4-$D147)/VLOOKUP($C147,Opérations[],7,0))=INT(((V$4-$D147)/VLOOKUP($C147,Opérations[],7,0))),$C147&lt;&gt;""),"S",""))),"")</f>
        <v/>
      </c>
      <c r="W147" s="68" t="str">
        <f ca="1">IFERROR(IF(AND(OR(WEEKDAY(V$4,2)&gt;5,V$4=Congés),OR(V147="x",V147="S")),V147,IF(W$4=$D147,"x",IF(AND(((W$4-$D147)/VLOOKUP($C147,Opérations[],7,0))=INT(((W$4-$D147)/VLOOKUP($C147,Opérations[],7,0))),$C147&lt;&gt;""),"S",""))),"")</f>
        <v/>
      </c>
      <c r="X147" s="68" t="str">
        <f ca="1">IFERROR(IF(AND(OR(WEEKDAY(W$4,2)&gt;5,W$4=Congés),OR(W147="x",W147="S")),W147,IF(X$4=$D147,"x",IF(AND(((X$4-$D147)/VLOOKUP($C147,Opérations[],7,0))=INT(((X$4-$D147)/VLOOKUP($C147,Opérations[],7,0))),$C147&lt;&gt;""),"S",""))),"")</f>
        <v/>
      </c>
      <c r="Y147" s="68" t="str">
        <f ca="1">IFERROR(IF(AND(OR(WEEKDAY(X$4,2)&gt;5,X$4=Congés),OR(X147="x",X147="S")),X147,IF(Y$4=$D147,"x",IF(AND(((Y$4-$D147)/VLOOKUP($C147,Opérations[],7,0))=INT(((Y$4-$D147)/VLOOKUP($C147,Opérations[],7,0))),$C147&lt;&gt;""),"S",""))),"")</f>
        <v/>
      </c>
      <c r="Z147" s="68" t="str">
        <f ca="1">IFERROR(IF(AND(OR(WEEKDAY(Y$4,2)&gt;5,Y$4=Congés),OR(Y147="x",Y147="S")),Y147,IF(Z$4=$D147,"x",IF(AND(((Z$4-$D147)/VLOOKUP($C147,Opérations[],7,0))=INT(((Z$4-$D147)/VLOOKUP($C147,Opérations[],7,0))),$C147&lt;&gt;""),"S",""))),"")</f>
        <v/>
      </c>
      <c r="AA147" s="68" t="str">
        <f ca="1">IFERROR(IF(AND(OR(WEEKDAY(Z$4,2)&gt;5,Z$4=Congés),OR(Z147="x",Z147="S")),Z147,IF(AA$4=$D147,"x",IF(AND(((AA$4-$D147)/VLOOKUP($C147,Opérations[],7,0))=INT(((AA$4-$D147)/VLOOKUP($C147,Opérations[],7,0))),$C147&lt;&gt;""),"S",""))),"")</f>
        <v/>
      </c>
      <c r="AB147" s="68" t="str">
        <f ca="1">IFERROR(IF(AND(OR(WEEKDAY(AA$4,2)&gt;5,AA$4=Congés),OR(AA147="x",AA147="S")),AA147,IF(AB$4=$D147,"x",IF(AND(((AB$4-$D147)/VLOOKUP($C147,Opérations[],7,0))=INT(((AB$4-$D147)/VLOOKUP($C147,Opérations[],7,0))),$C147&lt;&gt;""),"S",""))),"")</f>
        <v/>
      </c>
      <c r="AC147" s="68" t="str">
        <f ca="1">IFERROR(IF(AND(OR(WEEKDAY(AB$4,2)&gt;5,AB$4=Congés),OR(AB147="x",AB147="S")),AB147,IF(AC$4=$D147,"x",IF(AND(((AC$4-$D147)/VLOOKUP($C147,Opérations[],7,0))=INT(((AC$4-$D147)/VLOOKUP($C147,Opérations[],7,0))),$C147&lt;&gt;""),"S",""))),"")</f>
        <v/>
      </c>
      <c r="AD147" s="68" t="str">
        <f ca="1">IFERROR(IF(AND(OR(WEEKDAY(AC$4,2)&gt;5,AC$4=Congés),OR(AC147="x",AC147="S")),AC147,IF(AD$4=$D147,"x",IF(AND(((AD$4-$D147)/VLOOKUP($C147,Opérations[],7,0))=INT(((AD$4-$D147)/VLOOKUP($C147,Opérations[],7,0))),$C147&lt;&gt;""),"S",""))),"")</f>
        <v/>
      </c>
      <c r="AE147" s="68" t="str">
        <f ca="1">IFERROR(IF(AND(OR(WEEKDAY(AD$4,2)&gt;5,AD$4=Congés),OR(AD147="x",AD147="S")),AD147,IF(AE$4=$D147,"x",IF(AND(((AE$4-$D147)/VLOOKUP($C147,Opérations[],7,0))=INT(((AE$4-$D147)/VLOOKUP($C147,Opérations[],7,0))),$C147&lt;&gt;""),"S",""))),"")</f>
        <v/>
      </c>
      <c r="AF147" s="68" t="str">
        <f ca="1">IFERROR(IF(AND(OR(WEEKDAY(AE$4,2)&gt;5,AE$4=Congés),OR(AE147="x",AE147="S")),AE147,IF(AF$4=$D147,"x",IF(AND(((AF$4-$D147)/VLOOKUP($C147,Opérations[],7,0))=INT(((AF$4-$D147)/VLOOKUP($C147,Opérations[],7,0))),$C147&lt;&gt;""),"S",""))),"")</f>
        <v/>
      </c>
      <c r="AG147" s="68" t="str">
        <f ca="1">IFERROR(IF(AND(OR(WEEKDAY(AF$4,2)&gt;5,AF$4=Congés),OR(AF147="x",AF147="S")),AF147,IF(AG$4=$D147,"x",IF(AND(((AG$4-$D147)/VLOOKUP($C147,Opérations[],7,0))=INT(((AG$4-$D147)/VLOOKUP($C147,Opérations[],7,0))),$C147&lt;&gt;""),"S",""))),"")</f>
        <v/>
      </c>
      <c r="AH147" s="68" t="str">
        <f ca="1">IFERROR(IF(AND(OR(WEEKDAY(AG$4,2)&gt;5,AG$4=Congés),OR(AG147="x",AG147="S")),AG147,IF(AH$4=$D147,"x",IF(AND(((AH$4-$D147)/VLOOKUP($C147,Opérations[],7,0))=INT(((AH$4-$D147)/VLOOKUP($C147,Opérations[],7,0))),$C147&lt;&gt;""),"S",""))),"")</f>
        <v/>
      </c>
      <c r="AI147" s="68" t="str">
        <f ca="1">IFERROR(IF(AND(OR(WEEKDAY(AH$4,2)&gt;5,AH$4=Congés),OR(AH147="x",AH147="S")),AH147,IF(AI$4=$D147,"x",IF(AND(((AI$4-$D147)/VLOOKUP($C147,Opérations[],7,0))=INT(((AI$4-$D147)/VLOOKUP($C147,Opérations[],7,0))),$C147&lt;&gt;""),"S",""))),"")</f>
        <v/>
      </c>
      <c r="AJ147" s="68" t="str">
        <f ca="1">IFERROR(IF(AND(OR(WEEKDAY(AI$4,2)&gt;5,AI$4=Congés),OR(AI147="x",AI147="S")),AI147,IF(AJ$4=$D147,"x",IF(AND(((AJ$4-$D147)/VLOOKUP($C147,Opérations[],7,0))=INT(((AJ$4-$D147)/VLOOKUP($C147,Opérations[],7,0))),$C147&lt;&gt;""),"S",""))),"")</f>
        <v/>
      </c>
      <c r="AK147" s="68" t="str">
        <f ca="1">IFERROR(IF(AND(OR(WEEKDAY(AJ$4,2)&gt;5,AJ$4=Congés),OR(AJ147="x",AJ147="S")),AJ147,IF(AK$4=$D147,"x",IF(AND(((AK$4-$D147)/VLOOKUP($C147,Opérations[],7,0))=INT(((AK$4-$D147)/VLOOKUP($C147,Opérations[],7,0))),$C147&lt;&gt;""),"S",""))),"")</f>
        <v/>
      </c>
      <c r="AL147" s="68" t="str">
        <f ca="1">IFERROR(IF(AND(OR(WEEKDAY(AK$4,2)&gt;5,AK$4=Congés),OR(AK147="x",AK147="S")),AK147,IF(AL$4=$D147,"x",IF(AND(((AL$4-$D147)/VLOOKUP($C147,Opérations[],7,0))=INT(((AL$4-$D147)/VLOOKUP($C147,Opérations[],7,0))),$C147&lt;&gt;""),"S",""))),"")</f>
        <v/>
      </c>
      <c r="AM147" s="68" t="str">
        <f ca="1">IFERROR(IF(AND(OR(WEEKDAY(AL$4,2)&gt;5,AL$4=Congés),OR(AL147="x",AL147="S")),AL147,IF(AM$4=$D147,"x",IF(AND(((AM$4-$D147)/VLOOKUP($C147,Opérations[],7,0))=INT(((AM$4-$D147)/VLOOKUP($C147,Opérations[],7,0))),$C147&lt;&gt;""),"S",""))),"")</f>
        <v/>
      </c>
      <c r="AN147" s="68" t="str">
        <f ca="1">IFERROR(IF(AND(OR(WEEKDAY(AM$4,2)&gt;5,AM$4=Congés),OR(AM147="x",AM147="S")),AM147,IF(AN$4=$D147,"x",IF(AND(((AN$4-$D147)/VLOOKUP($C147,Opérations[],7,0))=INT(((AN$4-$D147)/VLOOKUP($C147,Opérations[],7,0))),$C147&lt;&gt;""),"S",""))),"")</f>
        <v/>
      </c>
      <c r="AO147" s="68" t="str">
        <f ca="1">IFERROR(IF(AND(OR(WEEKDAY(AN$4,2)&gt;5,AN$4=Congés),OR(AN147="x",AN147="S")),AN147,IF(AO$4=$D147,"x",IF(AND(((AO$4-$D147)/VLOOKUP($C147,Opérations[],7,0))=INT(((AO$4-$D147)/VLOOKUP($C147,Opérations[],7,0))),$C147&lt;&gt;""),"S",""))),"")</f>
        <v/>
      </c>
      <c r="AP147" s="68" t="str">
        <f ca="1">IFERROR(IF(AND(OR(WEEKDAY(AO$4,2)&gt;5,AO$4=Congés),OR(AO147="x",AO147="S")),AO147,IF(AP$4=$D147,"x",IF(AND(((AP$4-$D147)/VLOOKUP($C147,Opérations[],7,0))=INT(((AP$4-$D147)/VLOOKUP($C147,Opérations[],7,0))),$C147&lt;&gt;""),"S",""))),"")</f>
        <v/>
      </c>
      <c r="AQ147" s="68" t="str">
        <f ca="1">IFERROR(IF(AND(OR(WEEKDAY(AP$4,2)&gt;5,AP$4=Congés),OR(AP147="x",AP147="S")),AP147,IF(AQ$4=$D147,"x",IF(AND(((AQ$4-$D147)/VLOOKUP($C147,Opérations[],7,0))=INT(((AQ$4-$D147)/VLOOKUP($C147,Opérations[],7,0))),$C147&lt;&gt;""),"S",""))),"")</f>
        <v/>
      </c>
      <c r="AR147" s="68" t="str">
        <f ca="1">IFERROR(IF(AND(OR(WEEKDAY(AQ$4,2)&gt;5,AQ$4=Congés),OR(AQ147="x",AQ147="S")),AQ147,IF(AR$4=$D147,"x",IF(AND(((AR$4-$D147)/VLOOKUP($C147,Opérations[],7,0))=INT(((AR$4-$D147)/VLOOKUP($C147,Opérations[],7,0))),$C147&lt;&gt;""),"S",""))),"")</f>
        <v/>
      </c>
      <c r="AS147" s="68" t="str">
        <f ca="1">IFERROR(IF(AND(OR(WEEKDAY(AR$4,2)&gt;5,AR$4=Congés),OR(AR147="x",AR147="S")),AR147,IF(AS$4=$D147,"x",IF(AND(((AS$4-$D147)/VLOOKUP($C147,Opérations[],7,0))=INT(((AS$4-$D147)/VLOOKUP($C147,Opérations[],7,0))),$C147&lt;&gt;""),"S",""))),"")</f>
        <v/>
      </c>
      <c r="AT147" s="68" t="str">
        <f ca="1">IFERROR(IF(AND(OR(WEEKDAY(AS$4,2)&gt;5,AS$4=Congés),OR(AS147="x",AS147="S")),AS147,IF(AT$4=$D147,"x",IF(AND(((AT$4-$D147)/VLOOKUP($C147,Opérations[],7,0))=INT(((AT$4-$D147)/VLOOKUP($C147,Opérations[],7,0))),$C147&lt;&gt;""),"S",""))),"")</f>
        <v/>
      </c>
      <c r="AU147" s="68" t="str">
        <f ca="1">IFERROR(IF(AND(OR(WEEKDAY(AT$4,2)&gt;5,AT$4=Congés),OR(AT147="x",AT147="S")),AT147,IF(AU$4=$D147,"x",IF(AND(((AU$4-$D147)/VLOOKUP($C147,Opérations[],7,0))=INT(((AU$4-$D147)/VLOOKUP($C147,Opérations[],7,0))),$C147&lt;&gt;""),"S",""))),"")</f>
        <v/>
      </c>
      <c r="AV147" s="68" t="str">
        <f ca="1">IFERROR(IF(AND(OR(WEEKDAY(AU$4,2)&gt;5,AU$4=Congés),OR(AU147="x",AU147="S")),AU147,IF(AV$4=$D147,"x",IF(AND(((AV$4-$D147)/VLOOKUP($C147,Opérations[],7,0))=INT(((AV$4-$D147)/VLOOKUP($C147,Opérations[],7,0))),$C147&lt;&gt;""),"S",""))),"")</f>
        <v/>
      </c>
      <c r="AW147" s="68" t="str">
        <f ca="1">IFERROR(IF(AND(OR(WEEKDAY(AV$4,2)&gt;5,AV$4=Congés),OR(AV147="x",AV147="S")),AV147,IF(AW$4=$D147,"x",IF(AND(((AW$4-$D147)/VLOOKUP($C147,Opérations[],7,0))=INT(((AW$4-$D147)/VLOOKUP($C147,Opérations[],7,0))),$C147&lt;&gt;""),"S",""))),"")</f>
        <v/>
      </c>
      <c r="AX147" s="68" t="str">
        <f ca="1">IFERROR(IF(AND(OR(WEEKDAY(AW$4,2)&gt;5,AW$4=Congés),OR(AW147="x",AW147="S")),AW147,IF(AX$4=$D147,"x",IF(AND(((AX$4-$D147)/VLOOKUP($C147,Opérations[],7,0))=INT(((AX$4-$D147)/VLOOKUP($C147,Opérations[],7,0))),$C147&lt;&gt;""),"S",""))),"")</f>
        <v/>
      </c>
      <c r="AY147" s="68" t="str">
        <f ca="1">IFERROR(IF(AND(OR(WEEKDAY(AX$4,2)&gt;5,AX$4=Congés),OR(AX147="x",AX147="S")),AX147,IF(AY$4=$D147,"x",IF(AND(((AY$4-$D147)/VLOOKUP($C147,Opérations[],7,0))=INT(((AY$4-$D147)/VLOOKUP($C147,Opérations[],7,0))),$C147&lt;&gt;""),"S",""))),"")</f>
        <v/>
      </c>
      <c r="AZ147" s="68" t="str">
        <f ca="1">IFERROR(IF(AND(OR(WEEKDAY(AY$4,2)&gt;5,AY$4=Congés),OR(AY147="x",AY147="S")),AY147,IF(AZ$4=$D147,"x",IF(AND(((AZ$4-$D147)/VLOOKUP($C147,Opérations[],7,0))=INT(((AZ$4-$D147)/VLOOKUP($C147,Opérations[],7,0))),$C147&lt;&gt;""),"S",""))),"")</f>
        <v/>
      </c>
      <c r="BA147" s="68" t="str">
        <f ca="1">IFERROR(IF(AND(OR(WEEKDAY(AZ$4,2)&gt;5,AZ$4=Congés),OR(AZ147="x",AZ147="S")),AZ147,IF(BA$4=$D147,"x",IF(AND(((BA$4-$D147)/VLOOKUP($C147,Opérations[],7,0))=INT(((BA$4-$D147)/VLOOKUP($C147,Opérations[],7,0))),$C147&lt;&gt;""),"S",""))),"")</f>
        <v/>
      </c>
      <c r="BB147" s="68" t="str">
        <f ca="1">IFERROR(IF(AND(OR(WEEKDAY(BA$4,2)&gt;5,BA$4=Congés),OR(BA147="x",BA147="S")),BA147,IF(BB$4=$D147,"x",IF(AND(((BB$4-$D147)/VLOOKUP($C147,Opérations[],7,0))=INT(((BB$4-$D147)/VLOOKUP($C147,Opérations[],7,0))),$C147&lt;&gt;""),"S",""))),"")</f>
        <v/>
      </c>
      <c r="BC147" s="68" t="str">
        <f ca="1">IFERROR(IF(AND(OR(WEEKDAY(BB$4,2)&gt;5,BB$4=Congés),OR(BB147="x",BB147="S")),BB147,IF(BC$4=$D147,"x",IF(AND(((BC$4-$D147)/VLOOKUP($C147,Opérations[],7,0))=INT(((BC$4-$D147)/VLOOKUP($C147,Opérations[],7,0))),$C147&lt;&gt;""),"S",""))),"")</f>
        <v/>
      </c>
      <c r="BD147" s="68" t="str">
        <f ca="1">IFERROR(IF(AND(OR(WEEKDAY(BC$4,2)&gt;5,BC$4=Congés),OR(BC147="x",BC147="S")),BC147,IF(BD$4=$D147,"x",IF(AND(((BD$4-$D147)/VLOOKUP($C147,Opérations[],7,0))=INT(((BD$4-$D147)/VLOOKUP($C147,Opérations[],7,0))),$C147&lt;&gt;""),"S",""))),"")</f>
        <v/>
      </c>
    </row>
    <row r="148" spans="3:56" x14ac:dyDescent="0.25">
      <c r="C148" s="27"/>
      <c r="D148" s="33" t="str">
        <f>IF(ISBLANK(C148),"",VLOOKUP(C148,Opérations[],2,0))</f>
        <v/>
      </c>
      <c r="F148" s="33"/>
      <c r="G148" s="68" t="str">
        <f ca="1">IFERROR(IF(AND(OR(WEEKDAY(F$4,2)&gt;5,F$4=Congés),OR(F148="x",F148="S")),F148,IF(G$4=$D148,"x",IF(AND(((G$4-$D148)/VLOOKUP($C148,Opérations[],7,0))=INT(((G$4-$D148)/VLOOKUP($C148,Opérations[],7,0))),$C148&lt;&gt;""),"S",""))),"")</f>
        <v/>
      </c>
      <c r="H148" s="68" t="str">
        <f ca="1">IFERROR(IF(AND(OR(WEEKDAY(G$4,2)&gt;5,G$4=Congés),OR(G148="x",G148="S")),G148,IF(H$4=$D148,"x",IF(AND(((H$4-$D148)/VLOOKUP($C148,Opérations[],7,0))=INT(((H$4-$D148)/VLOOKUP($C148,Opérations[],7,0))),$C148&lt;&gt;""),"S",""))),"")</f>
        <v/>
      </c>
      <c r="I148" s="68" t="str">
        <f ca="1">IFERROR(IF(AND(OR(WEEKDAY(H$4,2)&gt;5,H$4=Congés),OR(H148="x",H148="S")),H148,IF(I$4=$D148,"x",IF(AND(((I$4-$D148)/VLOOKUP($C148,Opérations[],7,0))=INT(((I$4-$D148)/VLOOKUP($C148,Opérations[],7,0))),$C148&lt;&gt;""),"S",""))),"")</f>
        <v/>
      </c>
      <c r="J148" s="68" t="str">
        <f ca="1">IFERROR(IF(AND(OR(WEEKDAY(I$4,2)&gt;5,I$4=Congés),OR(I148="x",I148="S")),I148,IF(J$4=$D148,"x",IF(AND(((J$4-$D148)/VLOOKUP($C148,Opérations[],7,0))=INT(((J$4-$D148)/VLOOKUP($C148,Opérations[],7,0))),$C148&lt;&gt;""),"S",""))),"")</f>
        <v/>
      </c>
      <c r="K148" s="68" t="str">
        <f ca="1">IFERROR(IF(AND(OR(WEEKDAY(J$4,2)&gt;5,J$4=Congés),OR(J148="x",J148="S")),J148,IF(K$4=$D148,"x",IF(AND(((K$4-$D148)/VLOOKUP($C148,Opérations[],7,0))=INT(((K$4-$D148)/VLOOKUP($C148,Opérations[],7,0))),$C148&lt;&gt;""),"S",""))),"")</f>
        <v/>
      </c>
      <c r="L148" s="68" t="str">
        <f ca="1">IFERROR(IF(AND(OR(WEEKDAY(K$4,2)&gt;5,K$4=Congés),OR(K148="x",K148="S")),K148,IF(L$4=$D148,"x",IF(AND(((L$4-$D148)/VLOOKUP($C148,Opérations[],7,0))=INT(((L$4-$D148)/VLOOKUP($C148,Opérations[],7,0))),$C148&lt;&gt;""),"S",""))),"")</f>
        <v/>
      </c>
      <c r="M148" s="68" t="str">
        <f ca="1">IFERROR(IF(AND(OR(WEEKDAY(L$4,2)&gt;5,L$4=Congés),OR(L148="x",L148="S")),L148,IF(M$4=$D148,"x",IF(AND(((M$4-$D148)/VLOOKUP($C148,Opérations[],7,0))=INT(((M$4-$D148)/VLOOKUP($C148,Opérations[],7,0))),$C148&lt;&gt;""),"S",""))),"")</f>
        <v/>
      </c>
      <c r="N148" s="68" t="str">
        <f ca="1">IFERROR(IF(AND(OR(WEEKDAY(M$4,2)&gt;5,M$4=Congés),OR(M148="x",M148="S")),M148,IF(N$4=$D148,"x",IF(AND(((N$4-$D148)/VLOOKUP($C148,Opérations[],7,0))=INT(((N$4-$D148)/VLOOKUP($C148,Opérations[],7,0))),$C148&lt;&gt;""),"S",""))),"")</f>
        <v/>
      </c>
      <c r="O148" s="68" t="str">
        <f ca="1">IFERROR(IF(AND(OR(WEEKDAY(N$4,2)&gt;5,N$4=Congés),OR(N148="x",N148="S")),N148,IF(O$4=$D148,"x",IF(AND(((O$4-$D148)/VLOOKUP($C148,Opérations[],7,0))=INT(((O$4-$D148)/VLOOKUP($C148,Opérations[],7,0))),$C148&lt;&gt;""),"S",""))),"")</f>
        <v/>
      </c>
      <c r="P148" s="68" t="str">
        <f ca="1">IFERROR(IF(AND(OR(WEEKDAY(O$4,2)&gt;5,O$4=Congés),OR(O148="x",O148="S")),O148,IF(P$4=$D148,"x",IF(AND(((P$4-$D148)/VLOOKUP($C148,Opérations[],7,0))=INT(((P$4-$D148)/VLOOKUP($C148,Opérations[],7,0))),$C148&lt;&gt;""),"S",""))),"")</f>
        <v/>
      </c>
      <c r="Q148" s="68" t="str">
        <f ca="1">IFERROR(IF(AND(OR(WEEKDAY(P$4,2)&gt;5,P$4=Congés),OR(P148="x",P148="S")),P148,IF(Q$4=$D148,"x",IF(AND(((Q$4-$D148)/VLOOKUP($C148,Opérations[],7,0))=INT(((Q$4-$D148)/VLOOKUP($C148,Opérations[],7,0))),$C148&lt;&gt;""),"S",""))),"")</f>
        <v/>
      </c>
      <c r="R148" s="68" t="str">
        <f ca="1">IFERROR(IF(AND(OR(WEEKDAY(Q$4,2)&gt;5,Q$4=Congés),OR(Q148="x",Q148="S")),Q148,IF(R$4=$D148,"x",IF(AND(((R$4-$D148)/VLOOKUP($C148,Opérations[],7,0))=INT(((R$4-$D148)/VLOOKUP($C148,Opérations[],7,0))),$C148&lt;&gt;""),"S",""))),"")</f>
        <v/>
      </c>
      <c r="S148" s="68" t="str">
        <f ca="1">IFERROR(IF(AND(OR(WEEKDAY(R$4,2)&gt;5,R$4=Congés),OR(R148="x",R148="S")),R148,IF(S$4=$D148,"x",IF(AND(((S$4-$D148)/VLOOKUP($C148,Opérations[],7,0))=INT(((S$4-$D148)/VLOOKUP($C148,Opérations[],7,0))),$C148&lt;&gt;""),"S",""))),"")</f>
        <v/>
      </c>
      <c r="T148" s="68" t="str">
        <f ca="1">IFERROR(IF(AND(OR(WEEKDAY(S$4,2)&gt;5,S$4=Congés),OR(S148="x",S148="S")),S148,IF(T$4=$D148,"x",IF(AND(((T$4-$D148)/VLOOKUP($C148,Opérations[],7,0))=INT(((T$4-$D148)/VLOOKUP($C148,Opérations[],7,0))),$C148&lt;&gt;""),"S",""))),"")</f>
        <v/>
      </c>
      <c r="U148" s="68" t="str">
        <f ca="1">IFERROR(IF(AND(OR(WEEKDAY(T$4,2)&gt;5,T$4=Congés),OR(T148="x",T148="S")),T148,IF(U$4=$D148,"x",IF(AND(((U$4-$D148)/VLOOKUP($C148,Opérations[],7,0))=INT(((U$4-$D148)/VLOOKUP($C148,Opérations[],7,0))),$C148&lt;&gt;""),"S",""))),"")</f>
        <v/>
      </c>
      <c r="V148" s="68" t="str">
        <f ca="1">IFERROR(IF(AND(OR(WEEKDAY(U$4,2)&gt;5,U$4=Congés),OR(U148="x",U148="S")),U148,IF(V$4=$D148,"x",IF(AND(((V$4-$D148)/VLOOKUP($C148,Opérations[],7,0))=INT(((V$4-$D148)/VLOOKUP($C148,Opérations[],7,0))),$C148&lt;&gt;""),"S",""))),"")</f>
        <v/>
      </c>
      <c r="W148" s="68" t="str">
        <f ca="1">IFERROR(IF(AND(OR(WEEKDAY(V$4,2)&gt;5,V$4=Congés),OR(V148="x",V148="S")),V148,IF(W$4=$D148,"x",IF(AND(((W$4-$D148)/VLOOKUP($C148,Opérations[],7,0))=INT(((W$4-$D148)/VLOOKUP($C148,Opérations[],7,0))),$C148&lt;&gt;""),"S",""))),"")</f>
        <v/>
      </c>
      <c r="X148" s="68" t="str">
        <f ca="1">IFERROR(IF(AND(OR(WEEKDAY(W$4,2)&gt;5,W$4=Congés),OR(W148="x",W148="S")),W148,IF(X$4=$D148,"x",IF(AND(((X$4-$D148)/VLOOKUP($C148,Opérations[],7,0))=INT(((X$4-$D148)/VLOOKUP($C148,Opérations[],7,0))),$C148&lt;&gt;""),"S",""))),"")</f>
        <v/>
      </c>
      <c r="Y148" s="68" t="str">
        <f ca="1">IFERROR(IF(AND(OR(WEEKDAY(X$4,2)&gt;5,X$4=Congés),OR(X148="x",X148="S")),X148,IF(Y$4=$D148,"x",IF(AND(((Y$4-$D148)/VLOOKUP($C148,Opérations[],7,0))=INT(((Y$4-$D148)/VLOOKUP($C148,Opérations[],7,0))),$C148&lt;&gt;""),"S",""))),"")</f>
        <v/>
      </c>
      <c r="Z148" s="68" t="str">
        <f ca="1">IFERROR(IF(AND(OR(WEEKDAY(Y$4,2)&gt;5,Y$4=Congés),OR(Y148="x",Y148="S")),Y148,IF(Z$4=$D148,"x",IF(AND(((Z$4-$D148)/VLOOKUP($C148,Opérations[],7,0))=INT(((Z$4-$D148)/VLOOKUP($C148,Opérations[],7,0))),$C148&lt;&gt;""),"S",""))),"")</f>
        <v/>
      </c>
      <c r="AA148" s="68" t="str">
        <f ca="1">IFERROR(IF(AND(OR(WEEKDAY(Z$4,2)&gt;5,Z$4=Congés),OR(Z148="x",Z148="S")),Z148,IF(AA$4=$D148,"x",IF(AND(((AA$4-$D148)/VLOOKUP($C148,Opérations[],7,0))=INT(((AA$4-$D148)/VLOOKUP($C148,Opérations[],7,0))),$C148&lt;&gt;""),"S",""))),"")</f>
        <v/>
      </c>
      <c r="AB148" s="68" t="str">
        <f ca="1">IFERROR(IF(AND(OR(WEEKDAY(AA$4,2)&gt;5,AA$4=Congés),OR(AA148="x",AA148="S")),AA148,IF(AB$4=$D148,"x",IF(AND(((AB$4-$D148)/VLOOKUP($C148,Opérations[],7,0))=INT(((AB$4-$D148)/VLOOKUP($C148,Opérations[],7,0))),$C148&lt;&gt;""),"S",""))),"")</f>
        <v/>
      </c>
      <c r="AC148" s="68" t="str">
        <f ca="1">IFERROR(IF(AND(OR(WEEKDAY(AB$4,2)&gt;5,AB$4=Congés),OR(AB148="x",AB148="S")),AB148,IF(AC$4=$D148,"x",IF(AND(((AC$4-$D148)/VLOOKUP($C148,Opérations[],7,0))=INT(((AC$4-$D148)/VLOOKUP($C148,Opérations[],7,0))),$C148&lt;&gt;""),"S",""))),"")</f>
        <v/>
      </c>
      <c r="AD148" s="68" t="str">
        <f ca="1">IFERROR(IF(AND(OR(WEEKDAY(AC$4,2)&gt;5,AC$4=Congés),OR(AC148="x",AC148="S")),AC148,IF(AD$4=$D148,"x",IF(AND(((AD$4-$D148)/VLOOKUP($C148,Opérations[],7,0))=INT(((AD$4-$D148)/VLOOKUP($C148,Opérations[],7,0))),$C148&lt;&gt;""),"S",""))),"")</f>
        <v/>
      </c>
      <c r="AE148" s="68" t="str">
        <f ca="1">IFERROR(IF(AND(OR(WEEKDAY(AD$4,2)&gt;5,AD$4=Congés),OR(AD148="x",AD148="S")),AD148,IF(AE$4=$D148,"x",IF(AND(((AE$4-$D148)/VLOOKUP($C148,Opérations[],7,0))=INT(((AE$4-$D148)/VLOOKUP($C148,Opérations[],7,0))),$C148&lt;&gt;""),"S",""))),"")</f>
        <v/>
      </c>
      <c r="AF148" s="68" t="str">
        <f ca="1">IFERROR(IF(AND(OR(WEEKDAY(AE$4,2)&gt;5,AE$4=Congés),OR(AE148="x",AE148="S")),AE148,IF(AF$4=$D148,"x",IF(AND(((AF$4-$D148)/VLOOKUP($C148,Opérations[],7,0))=INT(((AF$4-$D148)/VLOOKUP($C148,Opérations[],7,0))),$C148&lt;&gt;""),"S",""))),"")</f>
        <v/>
      </c>
      <c r="AG148" s="68" t="str">
        <f ca="1">IFERROR(IF(AND(OR(WEEKDAY(AF$4,2)&gt;5,AF$4=Congés),OR(AF148="x",AF148="S")),AF148,IF(AG$4=$D148,"x",IF(AND(((AG$4-$D148)/VLOOKUP($C148,Opérations[],7,0))=INT(((AG$4-$D148)/VLOOKUP($C148,Opérations[],7,0))),$C148&lt;&gt;""),"S",""))),"")</f>
        <v/>
      </c>
      <c r="AH148" s="68" t="str">
        <f ca="1">IFERROR(IF(AND(OR(WEEKDAY(AG$4,2)&gt;5,AG$4=Congés),OR(AG148="x",AG148="S")),AG148,IF(AH$4=$D148,"x",IF(AND(((AH$4-$D148)/VLOOKUP($C148,Opérations[],7,0))=INT(((AH$4-$D148)/VLOOKUP($C148,Opérations[],7,0))),$C148&lt;&gt;""),"S",""))),"")</f>
        <v/>
      </c>
      <c r="AI148" s="68" t="str">
        <f ca="1">IFERROR(IF(AND(OR(WEEKDAY(AH$4,2)&gt;5,AH$4=Congés),OR(AH148="x",AH148="S")),AH148,IF(AI$4=$D148,"x",IF(AND(((AI$4-$D148)/VLOOKUP($C148,Opérations[],7,0))=INT(((AI$4-$D148)/VLOOKUP($C148,Opérations[],7,0))),$C148&lt;&gt;""),"S",""))),"")</f>
        <v/>
      </c>
      <c r="AJ148" s="68" t="str">
        <f ca="1">IFERROR(IF(AND(OR(WEEKDAY(AI$4,2)&gt;5,AI$4=Congés),OR(AI148="x",AI148="S")),AI148,IF(AJ$4=$D148,"x",IF(AND(((AJ$4-$D148)/VLOOKUP($C148,Opérations[],7,0))=INT(((AJ$4-$D148)/VLOOKUP($C148,Opérations[],7,0))),$C148&lt;&gt;""),"S",""))),"")</f>
        <v/>
      </c>
      <c r="AK148" s="68" t="str">
        <f ca="1">IFERROR(IF(AND(OR(WEEKDAY(AJ$4,2)&gt;5,AJ$4=Congés),OR(AJ148="x",AJ148="S")),AJ148,IF(AK$4=$D148,"x",IF(AND(((AK$4-$D148)/VLOOKUP($C148,Opérations[],7,0))=INT(((AK$4-$D148)/VLOOKUP($C148,Opérations[],7,0))),$C148&lt;&gt;""),"S",""))),"")</f>
        <v/>
      </c>
      <c r="AL148" s="68" t="str">
        <f ca="1">IFERROR(IF(AND(OR(WEEKDAY(AK$4,2)&gt;5,AK$4=Congés),OR(AK148="x",AK148="S")),AK148,IF(AL$4=$D148,"x",IF(AND(((AL$4-$D148)/VLOOKUP($C148,Opérations[],7,0))=INT(((AL$4-$D148)/VLOOKUP($C148,Opérations[],7,0))),$C148&lt;&gt;""),"S",""))),"")</f>
        <v/>
      </c>
      <c r="AM148" s="68" t="str">
        <f ca="1">IFERROR(IF(AND(OR(WEEKDAY(AL$4,2)&gt;5,AL$4=Congés),OR(AL148="x",AL148="S")),AL148,IF(AM$4=$D148,"x",IF(AND(((AM$4-$D148)/VLOOKUP($C148,Opérations[],7,0))=INT(((AM$4-$D148)/VLOOKUP($C148,Opérations[],7,0))),$C148&lt;&gt;""),"S",""))),"")</f>
        <v/>
      </c>
      <c r="AN148" s="68" t="str">
        <f ca="1">IFERROR(IF(AND(OR(WEEKDAY(AM$4,2)&gt;5,AM$4=Congés),OR(AM148="x",AM148="S")),AM148,IF(AN$4=$D148,"x",IF(AND(((AN$4-$D148)/VLOOKUP($C148,Opérations[],7,0))=INT(((AN$4-$D148)/VLOOKUP($C148,Opérations[],7,0))),$C148&lt;&gt;""),"S",""))),"")</f>
        <v/>
      </c>
      <c r="AO148" s="68" t="str">
        <f ca="1">IFERROR(IF(AND(OR(WEEKDAY(AN$4,2)&gt;5,AN$4=Congés),OR(AN148="x",AN148="S")),AN148,IF(AO$4=$D148,"x",IF(AND(((AO$4-$D148)/VLOOKUP($C148,Opérations[],7,0))=INT(((AO$4-$D148)/VLOOKUP($C148,Opérations[],7,0))),$C148&lt;&gt;""),"S",""))),"")</f>
        <v/>
      </c>
      <c r="AP148" s="68" t="str">
        <f ca="1">IFERROR(IF(AND(OR(WEEKDAY(AO$4,2)&gt;5,AO$4=Congés),OR(AO148="x",AO148="S")),AO148,IF(AP$4=$D148,"x",IF(AND(((AP$4-$D148)/VLOOKUP($C148,Opérations[],7,0))=INT(((AP$4-$D148)/VLOOKUP($C148,Opérations[],7,0))),$C148&lt;&gt;""),"S",""))),"")</f>
        <v/>
      </c>
      <c r="AQ148" s="68" t="str">
        <f ca="1">IFERROR(IF(AND(OR(WEEKDAY(AP$4,2)&gt;5,AP$4=Congés),OR(AP148="x",AP148="S")),AP148,IF(AQ$4=$D148,"x",IF(AND(((AQ$4-$D148)/VLOOKUP($C148,Opérations[],7,0))=INT(((AQ$4-$D148)/VLOOKUP($C148,Opérations[],7,0))),$C148&lt;&gt;""),"S",""))),"")</f>
        <v/>
      </c>
      <c r="AR148" s="68" t="str">
        <f ca="1">IFERROR(IF(AND(OR(WEEKDAY(AQ$4,2)&gt;5,AQ$4=Congés),OR(AQ148="x",AQ148="S")),AQ148,IF(AR$4=$D148,"x",IF(AND(((AR$4-$D148)/VLOOKUP($C148,Opérations[],7,0))=INT(((AR$4-$D148)/VLOOKUP($C148,Opérations[],7,0))),$C148&lt;&gt;""),"S",""))),"")</f>
        <v/>
      </c>
      <c r="AS148" s="68" t="str">
        <f ca="1">IFERROR(IF(AND(OR(WEEKDAY(AR$4,2)&gt;5,AR$4=Congés),OR(AR148="x",AR148="S")),AR148,IF(AS$4=$D148,"x",IF(AND(((AS$4-$D148)/VLOOKUP($C148,Opérations[],7,0))=INT(((AS$4-$D148)/VLOOKUP($C148,Opérations[],7,0))),$C148&lt;&gt;""),"S",""))),"")</f>
        <v/>
      </c>
      <c r="AT148" s="68" t="str">
        <f ca="1">IFERROR(IF(AND(OR(WEEKDAY(AS$4,2)&gt;5,AS$4=Congés),OR(AS148="x",AS148="S")),AS148,IF(AT$4=$D148,"x",IF(AND(((AT$4-$D148)/VLOOKUP($C148,Opérations[],7,0))=INT(((AT$4-$D148)/VLOOKUP($C148,Opérations[],7,0))),$C148&lt;&gt;""),"S",""))),"")</f>
        <v/>
      </c>
      <c r="AU148" s="68" t="str">
        <f ca="1">IFERROR(IF(AND(OR(WEEKDAY(AT$4,2)&gt;5,AT$4=Congés),OR(AT148="x",AT148="S")),AT148,IF(AU$4=$D148,"x",IF(AND(((AU$4-$D148)/VLOOKUP($C148,Opérations[],7,0))=INT(((AU$4-$D148)/VLOOKUP($C148,Opérations[],7,0))),$C148&lt;&gt;""),"S",""))),"")</f>
        <v/>
      </c>
      <c r="AV148" s="68" t="str">
        <f ca="1">IFERROR(IF(AND(OR(WEEKDAY(AU$4,2)&gt;5,AU$4=Congés),OR(AU148="x",AU148="S")),AU148,IF(AV$4=$D148,"x",IF(AND(((AV$4-$D148)/VLOOKUP($C148,Opérations[],7,0))=INT(((AV$4-$D148)/VLOOKUP($C148,Opérations[],7,0))),$C148&lt;&gt;""),"S",""))),"")</f>
        <v/>
      </c>
      <c r="AW148" s="68" t="str">
        <f ca="1">IFERROR(IF(AND(OR(WEEKDAY(AV$4,2)&gt;5,AV$4=Congés),OR(AV148="x",AV148="S")),AV148,IF(AW$4=$D148,"x",IF(AND(((AW$4-$D148)/VLOOKUP($C148,Opérations[],7,0))=INT(((AW$4-$D148)/VLOOKUP($C148,Opérations[],7,0))),$C148&lt;&gt;""),"S",""))),"")</f>
        <v/>
      </c>
      <c r="AX148" s="68" t="str">
        <f ca="1">IFERROR(IF(AND(OR(WEEKDAY(AW$4,2)&gt;5,AW$4=Congés),OR(AW148="x",AW148="S")),AW148,IF(AX$4=$D148,"x",IF(AND(((AX$4-$D148)/VLOOKUP($C148,Opérations[],7,0))=INT(((AX$4-$D148)/VLOOKUP($C148,Opérations[],7,0))),$C148&lt;&gt;""),"S",""))),"")</f>
        <v/>
      </c>
      <c r="AY148" s="68" t="str">
        <f ca="1">IFERROR(IF(AND(OR(WEEKDAY(AX$4,2)&gt;5,AX$4=Congés),OR(AX148="x",AX148="S")),AX148,IF(AY$4=$D148,"x",IF(AND(((AY$4-$D148)/VLOOKUP($C148,Opérations[],7,0))=INT(((AY$4-$D148)/VLOOKUP($C148,Opérations[],7,0))),$C148&lt;&gt;""),"S",""))),"")</f>
        <v/>
      </c>
      <c r="AZ148" s="68" t="str">
        <f ca="1">IFERROR(IF(AND(OR(WEEKDAY(AY$4,2)&gt;5,AY$4=Congés),OR(AY148="x",AY148="S")),AY148,IF(AZ$4=$D148,"x",IF(AND(((AZ$4-$D148)/VLOOKUP($C148,Opérations[],7,0))=INT(((AZ$4-$D148)/VLOOKUP($C148,Opérations[],7,0))),$C148&lt;&gt;""),"S",""))),"")</f>
        <v/>
      </c>
      <c r="BA148" s="68" t="str">
        <f ca="1">IFERROR(IF(AND(OR(WEEKDAY(AZ$4,2)&gt;5,AZ$4=Congés),OR(AZ148="x",AZ148="S")),AZ148,IF(BA$4=$D148,"x",IF(AND(((BA$4-$D148)/VLOOKUP($C148,Opérations[],7,0))=INT(((BA$4-$D148)/VLOOKUP($C148,Opérations[],7,0))),$C148&lt;&gt;""),"S",""))),"")</f>
        <v/>
      </c>
      <c r="BB148" s="68" t="str">
        <f ca="1">IFERROR(IF(AND(OR(WEEKDAY(BA$4,2)&gt;5,BA$4=Congés),OR(BA148="x",BA148="S")),BA148,IF(BB$4=$D148,"x",IF(AND(((BB$4-$D148)/VLOOKUP($C148,Opérations[],7,0))=INT(((BB$4-$D148)/VLOOKUP($C148,Opérations[],7,0))),$C148&lt;&gt;""),"S",""))),"")</f>
        <v/>
      </c>
      <c r="BC148" s="68" t="str">
        <f ca="1">IFERROR(IF(AND(OR(WEEKDAY(BB$4,2)&gt;5,BB$4=Congés),OR(BB148="x",BB148="S")),BB148,IF(BC$4=$D148,"x",IF(AND(((BC$4-$D148)/VLOOKUP($C148,Opérations[],7,0))=INT(((BC$4-$D148)/VLOOKUP($C148,Opérations[],7,0))),$C148&lt;&gt;""),"S",""))),"")</f>
        <v/>
      </c>
      <c r="BD148" s="68" t="str">
        <f ca="1">IFERROR(IF(AND(OR(WEEKDAY(BC$4,2)&gt;5,BC$4=Congés),OR(BC148="x",BC148="S")),BC148,IF(BD$4=$D148,"x",IF(AND(((BD$4-$D148)/VLOOKUP($C148,Opérations[],7,0))=INT(((BD$4-$D148)/VLOOKUP($C148,Opérations[],7,0))),$C148&lt;&gt;""),"S",""))),"")</f>
        <v/>
      </c>
    </row>
    <row r="149" spans="3:56" x14ac:dyDescent="0.25">
      <c r="C149" s="67" t="s">
        <v>117</v>
      </c>
      <c r="D149" s="33">
        <f>IF(ISBLANK(C149),"",VLOOKUP(C149,Opérations[],2,0))</f>
        <v>0</v>
      </c>
      <c r="F149" s="33"/>
      <c r="G149" s="68" t="str">
        <f ca="1">IFERROR(IF(AND(OR(WEEKDAY(F$4,2)&gt;5,F$4=Congés),OR(F149="x",F149="S")),F149,IF(G$4=$D149,"x",IF(AND(((G$4-$D149)/VLOOKUP($C149,Opérations[],7,0))=INT(((G$4-$D149)/VLOOKUP($C149,Opérations[],7,0))),$C149&lt;&gt;""),"S",""))),"")</f>
        <v/>
      </c>
      <c r="H149" s="68" t="str">
        <f ca="1">IFERROR(IF(AND(OR(WEEKDAY(G$4,2)&gt;5,G$4=Congés),OR(G149="x",G149="S")),G149,IF(H$4=$D149,"x",IF(AND(((H$4-$D149)/VLOOKUP($C149,Opérations[],7,0))=INT(((H$4-$D149)/VLOOKUP($C149,Opérations[],7,0))),$C149&lt;&gt;""),"S",""))),"")</f>
        <v/>
      </c>
      <c r="I149" s="68" t="str">
        <f ca="1">IFERROR(IF(AND(OR(WEEKDAY(H$4,2)&gt;5,H$4=Congés),OR(H149="x",H149="S")),H149,IF(I$4=$D149,"x",IF(AND(((I$4-$D149)/VLOOKUP($C149,Opérations[],7,0))=INT(((I$4-$D149)/VLOOKUP($C149,Opérations[],7,0))),$C149&lt;&gt;""),"S",""))),"")</f>
        <v/>
      </c>
      <c r="J149" s="68" t="str">
        <f ca="1">IFERROR(IF(AND(OR(WEEKDAY(I$4,2)&gt;5,I$4=Congés),OR(I149="x",I149="S")),I149,IF(J$4=$D149,"x",IF(AND(((J$4-$D149)/VLOOKUP($C149,Opérations[],7,0))=INT(((J$4-$D149)/VLOOKUP($C149,Opérations[],7,0))),$C149&lt;&gt;""),"S",""))),"")</f>
        <v/>
      </c>
      <c r="K149" s="68" t="str">
        <f ca="1">IFERROR(IF(AND(OR(WEEKDAY(J$4,2)&gt;5,J$4=Congés),OR(J149="x",J149="S")),J149,IF(K$4=$D149,"x",IF(AND(((K$4-$D149)/VLOOKUP($C149,Opérations[],7,0))=INT(((K$4-$D149)/VLOOKUP($C149,Opérations[],7,0))),$C149&lt;&gt;""),"S",""))),"")</f>
        <v/>
      </c>
      <c r="L149" s="68" t="str">
        <f ca="1">IFERROR(IF(AND(OR(WEEKDAY(K$4,2)&gt;5,K$4=Congés),OR(K149="x",K149="S")),K149,IF(L$4=$D149,"x",IF(AND(((L$4-$D149)/VLOOKUP($C149,Opérations[],7,0))=INT(((L$4-$D149)/VLOOKUP($C149,Opérations[],7,0))),$C149&lt;&gt;""),"S",""))),"")</f>
        <v/>
      </c>
      <c r="M149" s="68" t="str">
        <f ca="1">IFERROR(IF(AND(OR(WEEKDAY(L$4,2)&gt;5,L$4=Congés),OR(L149="x",L149="S")),L149,IF(M$4=$D149,"x",IF(AND(((M$4-$D149)/VLOOKUP($C149,Opérations[],7,0))=INT(((M$4-$D149)/VLOOKUP($C149,Opérations[],7,0))),$C149&lt;&gt;""),"S",""))),"")</f>
        <v/>
      </c>
      <c r="N149" s="68" t="str">
        <f ca="1">IFERROR(IF(AND(OR(WEEKDAY(M$4,2)&gt;5,M$4=Congés),OR(M149="x",M149="S")),M149,IF(N$4=$D149,"x",IF(AND(((N$4-$D149)/VLOOKUP($C149,Opérations[],7,0))=INT(((N$4-$D149)/VLOOKUP($C149,Opérations[],7,0))),$C149&lt;&gt;""),"S",""))),"")</f>
        <v/>
      </c>
      <c r="O149" s="68" t="str">
        <f ca="1">IFERROR(IF(AND(OR(WEEKDAY(N$4,2)&gt;5,N$4=Congés),OR(N149="x",N149="S")),N149,IF(O$4=$D149,"x",IF(AND(((O$4-$D149)/VLOOKUP($C149,Opérations[],7,0))=INT(((O$4-$D149)/VLOOKUP($C149,Opérations[],7,0))),$C149&lt;&gt;""),"S",""))),"")</f>
        <v/>
      </c>
      <c r="P149" s="68" t="str">
        <f ca="1">IFERROR(IF(AND(OR(WEEKDAY(O$4,2)&gt;5,O$4=Congés),OR(O149="x",O149="S")),O149,IF(P$4=$D149,"x",IF(AND(((P$4-$D149)/VLOOKUP($C149,Opérations[],7,0))=INT(((P$4-$D149)/VLOOKUP($C149,Opérations[],7,0))),$C149&lt;&gt;""),"S",""))),"")</f>
        <v/>
      </c>
      <c r="Q149" s="68" t="str">
        <f ca="1">IFERROR(IF(AND(OR(WEEKDAY(P$4,2)&gt;5,P$4=Congés),OR(P149="x",P149="S")),P149,IF(Q$4=$D149,"x",IF(AND(((Q$4-$D149)/VLOOKUP($C149,Opérations[],7,0))=INT(((Q$4-$D149)/VLOOKUP($C149,Opérations[],7,0))),$C149&lt;&gt;""),"S",""))),"")</f>
        <v/>
      </c>
      <c r="R149" s="68" t="str">
        <f ca="1">IFERROR(IF(AND(OR(WEEKDAY(Q$4,2)&gt;5,Q$4=Congés),OR(Q149="x",Q149="S")),Q149,IF(R$4=$D149,"x",IF(AND(((R$4-$D149)/VLOOKUP($C149,Opérations[],7,0))=INT(((R$4-$D149)/VLOOKUP($C149,Opérations[],7,0))),$C149&lt;&gt;""),"S",""))),"")</f>
        <v/>
      </c>
      <c r="S149" s="68" t="str">
        <f ca="1">IFERROR(IF(AND(OR(WEEKDAY(R$4,2)&gt;5,R$4=Congés),OR(R149="x",R149="S")),R149,IF(S$4=$D149,"x",IF(AND(((S$4-$D149)/VLOOKUP($C149,Opérations[],7,0))=INT(((S$4-$D149)/VLOOKUP($C149,Opérations[],7,0))),$C149&lt;&gt;""),"S",""))),"")</f>
        <v/>
      </c>
      <c r="T149" s="68" t="str">
        <f ca="1">IFERROR(IF(AND(OR(WEEKDAY(S$4,2)&gt;5,S$4=Congés),OR(S149="x",S149="S")),S149,IF(T$4=$D149,"x",IF(AND(((T$4-$D149)/VLOOKUP($C149,Opérations[],7,0))=INT(((T$4-$D149)/VLOOKUP($C149,Opérations[],7,0))),$C149&lt;&gt;""),"S",""))),"")</f>
        <v/>
      </c>
      <c r="U149" s="68" t="str">
        <f ca="1">IFERROR(IF(AND(OR(WEEKDAY(T$4,2)&gt;5,T$4=Congés),OR(T149="x",T149="S")),T149,IF(U$4=$D149,"x",IF(AND(((U$4-$D149)/VLOOKUP($C149,Opérations[],7,0))=INT(((U$4-$D149)/VLOOKUP($C149,Opérations[],7,0))),$C149&lt;&gt;""),"S",""))),"")</f>
        <v/>
      </c>
      <c r="V149" s="68" t="str">
        <f ca="1">IFERROR(IF(AND(OR(WEEKDAY(U$4,2)&gt;5,U$4=Congés),OR(U149="x",U149="S")),U149,IF(V$4=$D149,"x",IF(AND(((V$4-$D149)/VLOOKUP($C149,Opérations[],7,0))=INT(((V$4-$D149)/VLOOKUP($C149,Opérations[],7,0))),$C149&lt;&gt;""),"S",""))),"")</f>
        <v/>
      </c>
      <c r="W149" s="68" t="str">
        <f ca="1">IFERROR(IF(AND(OR(WEEKDAY(V$4,2)&gt;5,V$4=Congés),OR(V149="x",V149="S")),V149,IF(W$4=$D149,"x",IF(AND(((W$4-$D149)/VLOOKUP($C149,Opérations[],7,0))=INT(((W$4-$D149)/VLOOKUP($C149,Opérations[],7,0))),$C149&lt;&gt;""),"S",""))),"")</f>
        <v/>
      </c>
      <c r="X149" s="68" t="str">
        <f ca="1">IFERROR(IF(AND(OR(WEEKDAY(W$4,2)&gt;5,W$4=Congés),OR(W149="x",W149="S")),W149,IF(X$4=$D149,"x",IF(AND(((X$4-$D149)/VLOOKUP($C149,Opérations[],7,0))=INT(((X$4-$D149)/VLOOKUP($C149,Opérations[],7,0))),$C149&lt;&gt;""),"S",""))),"")</f>
        <v/>
      </c>
      <c r="Y149" s="68" t="str">
        <f ca="1">IFERROR(IF(AND(OR(WEEKDAY(X$4,2)&gt;5,X$4=Congés),OR(X149="x",X149="S")),X149,IF(Y$4=$D149,"x",IF(AND(((Y$4-$D149)/VLOOKUP($C149,Opérations[],7,0))=INT(((Y$4-$D149)/VLOOKUP($C149,Opérations[],7,0))),$C149&lt;&gt;""),"S",""))),"")</f>
        <v/>
      </c>
      <c r="Z149" s="68" t="str">
        <f ca="1">IFERROR(IF(AND(OR(WEEKDAY(Y$4,2)&gt;5,Y$4=Congés),OR(Y149="x",Y149="S")),Y149,IF(Z$4=$D149,"x",IF(AND(((Z$4-$D149)/VLOOKUP($C149,Opérations[],7,0))=INT(((Z$4-$D149)/VLOOKUP($C149,Opérations[],7,0))),$C149&lt;&gt;""),"S",""))),"")</f>
        <v/>
      </c>
      <c r="AA149" s="68" t="str">
        <f ca="1">IFERROR(IF(AND(OR(WEEKDAY(Z$4,2)&gt;5,Z$4=Congés),OR(Z149="x",Z149="S")),Z149,IF(AA$4=$D149,"x",IF(AND(((AA$4-$D149)/VLOOKUP($C149,Opérations[],7,0))=INT(((AA$4-$D149)/VLOOKUP($C149,Opérations[],7,0))),$C149&lt;&gt;""),"S",""))),"")</f>
        <v/>
      </c>
      <c r="AB149" s="68" t="str">
        <f ca="1">IFERROR(IF(AND(OR(WEEKDAY(AA$4,2)&gt;5,AA$4=Congés),OR(AA149="x",AA149="S")),AA149,IF(AB$4=$D149,"x",IF(AND(((AB$4-$D149)/VLOOKUP($C149,Opérations[],7,0))=INT(((AB$4-$D149)/VLOOKUP($C149,Opérations[],7,0))),$C149&lt;&gt;""),"S",""))),"")</f>
        <v/>
      </c>
      <c r="AC149" s="68" t="str">
        <f ca="1">IFERROR(IF(AND(OR(WEEKDAY(AB$4,2)&gt;5,AB$4=Congés),OR(AB149="x",AB149="S")),AB149,IF(AC$4=$D149,"x",IF(AND(((AC$4-$D149)/VLOOKUP($C149,Opérations[],7,0))=INT(((AC$4-$D149)/VLOOKUP($C149,Opérations[],7,0))),$C149&lt;&gt;""),"S",""))),"")</f>
        <v/>
      </c>
      <c r="AD149" s="68" t="str">
        <f ca="1">IFERROR(IF(AND(OR(WEEKDAY(AC$4,2)&gt;5,AC$4=Congés),OR(AC149="x",AC149="S")),AC149,IF(AD$4=$D149,"x",IF(AND(((AD$4-$D149)/VLOOKUP($C149,Opérations[],7,0))=INT(((AD$4-$D149)/VLOOKUP($C149,Opérations[],7,0))),$C149&lt;&gt;""),"S",""))),"")</f>
        <v/>
      </c>
      <c r="AE149" s="68" t="str">
        <f ca="1">IFERROR(IF(AND(OR(WEEKDAY(AD$4,2)&gt;5,AD$4=Congés),OR(AD149="x",AD149="S")),AD149,IF(AE$4=$D149,"x",IF(AND(((AE$4-$D149)/VLOOKUP($C149,Opérations[],7,0))=INT(((AE$4-$D149)/VLOOKUP($C149,Opérations[],7,0))),$C149&lt;&gt;""),"S",""))),"")</f>
        <v/>
      </c>
      <c r="AF149" s="68" t="str">
        <f ca="1">IFERROR(IF(AND(OR(WEEKDAY(AE$4,2)&gt;5,AE$4=Congés),OR(AE149="x",AE149="S")),AE149,IF(AF$4=$D149,"x",IF(AND(((AF$4-$D149)/VLOOKUP($C149,Opérations[],7,0))=INT(((AF$4-$D149)/VLOOKUP($C149,Opérations[],7,0))),$C149&lt;&gt;""),"S",""))),"")</f>
        <v/>
      </c>
      <c r="AG149" s="68" t="str">
        <f ca="1">IFERROR(IF(AND(OR(WEEKDAY(AF$4,2)&gt;5,AF$4=Congés),OR(AF149="x",AF149="S")),AF149,IF(AG$4=$D149,"x",IF(AND(((AG$4-$D149)/VLOOKUP($C149,Opérations[],7,0))=INT(((AG$4-$D149)/VLOOKUP($C149,Opérations[],7,0))),$C149&lt;&gt;""),"S",""))),"")</f>
        <v/>
      </c>
      <c r="AH149" s="68" t="str">
        <f ca="1">IFERROR(IF(AND(OR(WEEKDAY(AG$4,2)&gt;5,AG$4=Congés),OR(AG149="x",AG149="S")),AG149,IF(AH$4=$D149,"x",IF(AND(((AH$4-$D149)/VLOOKUP($C149,Opérations[],7,0))=INT(((AH$4-$D149)/VLOOKUP($C149,Opérations[],7,0))),$C149&lt;&gt;""),"S",""))),"")</f>
        <v/>
      </c>
      <c r="AI149" s="68" t="str">
        <f ca="1">IFERROR(IF(AND(OR(WEEKDAY(AH$4,2)&gt;5,AH$4=Congés),OR(AH149="x",AH149="S")),AH149,IF(AI$4=$D149,"x",IF(AND(((AI$4-$D149)/VLOOKUP($C149,Opérations[],7,0))=INT(((AI$4-$D149)/VLOOKUP($C149,Opérations[],7,0))),$C149&lt;&gt;""),"S",""))),"")</f>
        <v/>
      </c>
      <c r="AJ149" s="68" t="str">
        <f ca="1">IFERROR(IF(AND(OR(WEEKDAY(AI$4,2)&gt;5,AI$4=Congés),OR(AI149="x",AI149="S")),AI149,IF(AJ$4=$D149,"x",IF(AND(((AJ$4-$D149)/VLOOKUP($C149,Opérations[],7,0))=INT(((AJ$4-$D149)/VLOOKUP($C149,Opérations[],7,0))),$C149&lt;&gt;""),"S",""))),"")</f>
        <v/>
      </c>
      <c r="AK149" s="68" t="str">
        <f ca="1">IFERROR(IF(AND(OR(WEEKDAY(AJ$4,2)&gt;5,AJ$4=Congés),OR(AJ149="x",AJ149="S")),AJ149,IF(AK$4=$D149,"x",IF(AND(((AK$4-$D149)/VLOOKUP($C149,Opérations[],7,0))=INT(((AK$4-$D149)/VLOOKUP($C149,Opérations[],7,0))),$C149&lt;&gt;""),"S",""))),"")</f>
        <v/>
      </c>
      <c r="AL149" s="68" t="str">
        <f ca="1">IFERROR(IF(AND(OR(WEEKDAY(AK$4,2)&gt;5,AK$4=Congés),OR(AK149="x",AK149="S")),AK149,IF(AL$4=$D149,"x",IF(AND(((AL$4-$D149)/VLOOKUP($C149,Opérations[],7,0))=INT(((AL$4-$D149)/VLOOKUP($C149,Opérations[],7,0))),$C149&lt;&gt;""),"S",""))),"")</f>
        <v/>
      </c>
      <c r="AM149" s="68" t="str">
        <f ca="1">IFERROR(IF(AND(OR(WEEKDAY(AL$4,2)&gt;5,AL$4=Congés),OR(AL149="x",AL149="S")),AL149,IF(AM$4=$D149,"x",IF(AND(((AM$4-$D149)/VLOOKUP($C149,Opérations[],7,0))=INT(((AM$4-$D149)/VLOOKUP($C149,Opérations[],7,0))),$C149&lt;&gt;""),"S",""))),"")</f>
        <v/>
      </c>
      <c r="AN149" s="68" t="str">
        <f ca="1">IFERROR(IF(AND(OR(WEEKDAY(AM$4,2)&gt;5,AM$4=Congés),OR(AM149="x",AM149="S")),AM149,IF(AN$4=$D149,"x",IF(AND(((AN$4-$D149)/VLOOKUP($C149,Opérations[],7,0))=INT(((AN$4-$D149)/VLOOKUP($C149,Opérations[],7,0))),$C149&lt;&gt;""),"S",""))),"")</f>
        <v/>
      </c>
      <c r="AO149" s="68" t="str">
        <f ca="1">IFERROR(IF(AND(OR(WEEKDAY(AN$4,2)&gt;5,AN$4=Congés),OR(AN149="x",AN149="S")),AN149,IF(AO$4=$D149,"x",IF(AND(((AO$4-$D149)/VLOOKUP($C149,Opérations[],7,0))=INT(((AO$4-$D149)/VLOOKUP($C149,Opérations[],7,0))),$C149&lt;&gt;""),"S",""))),"")</f>
        <v/>
      </c>
      <c r="AP149" s="68" t="str">
        <f ca="1">IFERROR(IF(AND(OR(WEEKDAY(AO$4,2)&gt;5,AO$4=Congés),OR(AO149="x",AO149="S")),AO149,IF(AP$4=$D149,"x",IF(AND(((AP$4-$D149)/VLOOKUP($C149,Opérations[],7,0))=INT(((AP$4-$D149)/VLOOKUP($C149,Opérations[],7,0))),$C149&lt;&gt;""),"S",""))),"")</f>
        <v/>
      </c>
      <c r="AQ149" s="68" t="str">
        <f ca="1">IFERROR(IF(AND(OR(WEEKDAY(AP$4,2)&gt;5,AP$4=Congés),OR(AP149="x",AP149="S")),AP149,IF(AQ$4=$D149,"x",IF(AND(((AQ$4-$D149)/VLOOKUP($C149,Opérations[],7,0))=INT(((AQ$4-$D149)/VLOOKUP($C149,Opérations[],7,0))),$C149&lt;&gt;""),"S",""))),"")</f>
        <v/>
      </c>
      <c r="AR149" s="68" t="str">
        <f ca="1">IFERROR(IF(AND(OR(WEEKDAY(AQ$4,2)&gt;5,AQ$4=Congés),OR(AQ149="x",AQ149="S")),AQ149,IF(AR$4=$D149,"x",IF(AND(((AR$4-$D149)/VLOOKUP($C149,Opérations[],7,0))=INT(((AR$4-$D149)/VLOOKUP($C149,Opérations[],7,0))),$C149&lt;&gt;""),"S",""))),"")</f>
        <v/>
      </c>
      <c r="AS149" s="68" t="str">
        <f ca="1">IFERROR(IF(AND(OR(WEEKDAY(AR$4,2)&gt;5,AR$4=Congés),OR(AR149="x",AR149="S")),AR149,IF(AS$4=$D149,"x",IF(AND(((AS$4-$D149)/VLOOKUP($C149,Opérations[],7,0))=INT(((AS$4-$D149)/VLOOKUP($C149,Opérations[],7,0))),$C149&lt;&gt;""),"S",""))),"")</f>
        <v/>
      </c>
      <c r="AT149" s="68" t="str">
        <f ca="1">IFERROR(IF(AND(OR(WEEKDAY(AS$4,2)&gt;5,AS$4=Congés),OR(AS149="x",AS149="S")),AS149,IF(AT$4=$D149,"x",IF(AND(((AT$4-$D149)/VLOOKUP($C149,Opérations[],7,0))=INT(((AT$4-$D149)/VLOOKUP($C149,Opérations[],7,0))),$C149&lt;&gt;""),"S",""))),"")</f>
        <v/>
      </c>
      <c r="AU149" s="68" t="str">
        <f ca="1">IFERROR(IF(AND(OR(WEEKDAY(AT$4,2)&gt;5,AT$4=Congés),OR(AT149="x",AT149="S")),AT149,IF(AU$4=$D149,"x",IF(AND(((AU$4-$D149)/VLOOKUP($C149,Opérations[],7,0))=INT(((AU$4-$D149)/VLOOKUP($C149,Opérations[],7,0))),$C149&lt;&gt;""),"S",""))),"")</f>
        <v/>
      </c>
      <c r="AV149" s="68" t="str">
        <f ca="1">IFERROR(IF(AND(OR(WEEKDAY(AU$4,2)&gt;5,AU$4=Congés),OR(AU149="x",AU149="S")),AU149,IF(AV$4=$D149,"x",IF(AND(((AV$4-$D149)/VLOOKUP($C149,Opérations[],7,0))=INT(((AV$4-$D149)/VLOOKUP($C149,Opérations[],7,0))),$C149&lt;&gt;""),"S",""))),"")</f>
        <v/>
      </c>
      <c r="AW149" s="68" t="str">
        <f ca="1">IFERROR(IF(AND(OR(WEEKDAY(AV$4,2)&gt;5,AV$4=Congés),OR(AV149="x",AV149="S")),AV149,IF(AW$4=$D149,"x",IF(AND(((AW$4-$D149)/VLOOKUP($C149,Opérations[],7,0))=INT(((AW$4-$D149)/VLOOKUP($C149,Opérations[],7,0))),$C149&lt;&gt;""),"S",""))),"")</f>
        <v/>
      </c>
      <c r="AX149" s="68" t="str">
        <f ca="1">IFERROR(IF(AND(OR(WEEKDAY(AW$4,2)&gt;5,AW$4=Congés),OR(AW149="x",AW149="S")),AW149,IF(AX$4=$D149,"x",IF(AND(((AX$4-$D149)/VLOOKUP($C149,Opérations[],7,0))=INT(((AX$4-$D149)/VLOOKUP($C149,Opérations[],7,0))),$C149&lt;&gt;""),"S",""))),"")</f>
        <v/>
      </c>
      <c r="AY149" s="68" t="str">
        <f ca="1">IFERROR(IF(AND(OR(WEEKDAY(AX$4,2)&gt;5,AX$4=Congés),OR(AX149="x",AX149="S")),AX149,IF(AY$4=$D149,"x",IF(AND(((AY$4-$D149)/VLOOKUP($C149,Opérations[],7,0))=INT(((AY$4-$D149)/VLOOKUP($C149,Opérations[],7,0))),$C149&lt;&gt;""),"S",""))),"")</f>
        <v/>
      </c>
      <c r="AZ149" s="68" t="str">
        <f ca="1">IFERROR(IF(AND(OR(WEEKDAY(AY$4,2)&gt;5,AY$4=Congés),OR(AY149="x",AY149="S")),AY149,IF(AZ$4=$D149,"x",IF(AND(((AZ$4-$D149)/VLOOKUP($C149,Opérations[],7,0))=INT(((AZ$4-$D149)/VLOOKUP($C149,Opérations[],7,0))),$C149&lt;&gt;""),"S",""))),"")</f>
        <v/>
      </c>
      <c r="BA149" s="68" t="str">
        <f ca="1">IFERROR(IF(AND(OR(WEEKDAY(AZ$4,2)&gt;5,AZ$4=Congés),OR(AZ149="x",AZ149="S")),AZ149,IF(BA$4=$D149,"x",IF(AND(((BA$4-$D149)/VLOOKUP($C149,Opérations[],7,0))=INT(((BA$4-$D149)/VLOOKUP($C149,Opérations[],7,0))),$C149&lt;&gt;""),"S",""))),"")</f>
        <v/>
      </c>
      <c r="BB149" s="68" t="str">
        <f ca="1">IFERROR(IF(AND(OR(WEEKDAY(BA$4,2)&gt;5,BA$4=Congés),OR(BA149="x",BA149="S")),BA149,IF(BB$4=$D149,"x",IF(AND(((BB$4-$D149)/VLOOKUP($C149,Opérations[],7,0))=INT(((BB$4-$D149)/VLOOKUP($C149,Opérations[],7,0))),$C149&lt;&gt;""),"S",""))),"")</f>
        <v/>
      </c>
      <c r="BC149" s="68" t="str">
        <f ca="1">IFERROR(IF(AND(OR(WEEKDAY(BB$4,2)&gt;5,BB$4=Congés),OR(BB149="x",BB149="S")),BB149,IF(BC$4=$D149,"x",IF(AND(((BC$4-$D149)/VLOOKUP($C149,Opérations[],7,0))=INT(((BC$4-$D149)/VLOOKUP($C149,Opérations[],7,0))),$C149&lt;&gt;""),"S",""))),"")</f>
        <v/>
      </c>
      <c r="BD149" s="68" t="str">
        <f ca="1">IFERROR(IF(AND(OR(WEEKDAY(BC$4,2)&gt;5,BC$4=Congés),OR(BC149="x",BC149="S")),BC149,IF(BD$4=$D149,"x",IF(AND(((BD$4-$D149)/VLOOKUP($C149,Opérations[],7,0))=INT(((BD$4-$D149)/VLOOKUP($C149,Opérations[],7,0))),$C149&lt;&gt;""),"S",""))),"")</f>
        <v/>
      </c>
    </row>
    <row r="150" spans="3:56" x14ac:dyDescent="0.25">
      <c r="C150" s="27" t="s">
        <v>118</v>
      </c>
      <c r="D150" s="33">
        <f>IF(ISBLANK(C150),"",VLOOKUP(C150,Opérations[],2,0))</f>
        <v>0</v>
      </c>
      <c r="F150" s="33"/>
      <c r="G150" s="68" t="str">
        <f ca="1">IFERROR(IF(AND(OR(WEEKDAY(F$4,2)&gt;5,F$4=Congés),OR(F150="x",F150="S")),F150,IF(G$4=$D150,"x",IF(AND(((G$4-$D150)/VLOOKUP($C150,Opérations[],7,0))=INT(((G$4-$D150)/VLOOKUP($C150,Opérations[],7,0))),$C150&lt;&gt;""),"S",""))),"")</f>
        <v/>
      </c>
      <c r="H150" s="68" t="str">
        <f ca="1">IFERROR(IF(AND(OR(WEEKDAY(G$4,2)&gt;5,G$4=Congés),OR(G150="x",G150="S")),G150,IF(H$4=$D150,"x",IF(AND(((H$4-$D150)/VLOOKUP($C150,Opérations[],7,0))=INT(((H$4-$D150)/VLOOKUP($C150,Opérations[],7,0))),$C150&lt;&gt;""),"S",""))),"")</f>
        <v/>
      </c>
      <c r="I150" s="68" t="str">
        <f ca="1">IFERROR(IF(AND(OR(WEEKDAY(H$4,2)&gt;5,H$4=Congés),OR(H150="x",H150="S")),H150,IF(I$4=$D150,"x",IF(AND(((I$4-$D150)/VLOOKUP($C150,Opérations[],7,0))=INT(((I$4-$D150)/VLOOKUP($C150,Opérations[],7,0))),$C150&lt;&gt;""),"S",""))),"")</f>
        <v/>
      </c>
      <c r="J150" s="68" t="str">
        <f ca="1">IFERROR(IF(AND(OR(WEEKDAY(I$4,2)&gt;5,I$4=Congés),OR(I150="x",I150="S")),I150,IF(J$4=$D150,"x",IF(AND(((J$4-$D150)/VLOOKUP($C150,Opérations[],7,0))=INT(((J$4-$D150)/VLOOKUP($C150,Opérations[],7,0))),$C150&lt;&gt;""),"S",""))),"")</f>
        <v/>
      </c>
      <c r="K150" s="68" t="str">
        <f ca="1">IFERROR(IF(AND(OR(WEEKDAY(J$4,2)&gt;5,J$4=Congés),OR(J150="x",J150="S")),J150,IF(K$4=$D150,"x",IF(AND(((K$4-$D150)/VLOOKUP($C150,Opérations[],7,0))=INT(((K$4-$D150)/VLOOKUP($C150,Opérations[],7,0))),$C150&lt;&gt;""),"S",""))),"")</f>
        <v/>
      </c>
      <c r="L150" s="68" t="str">
        <f ca="1">IFERROR(IF(AND(OR(WEEKDAY(K$4,2)&gt;5,K$4=Congés),OR(K150="x",K150="S")),K150,IF(L$4=$D150,"x",IF(AND(((L$4-$D150)/VLOOKUP($C150,Opérations[],7,0))=INT(((L$4-$D150)/VLOOKUP($C150,Opérations[],7,0))),$C150&lt;&gt;""),"S",""))),"")</f>
        <v/>
      </c>
      <c r="M150" s="68" t="str">
        <f ca="1">IFERROR(IF(AND(OR(WEEKDAY(L$4,2)&gt;5,L$4=Congés),OR(L150="x",L150="S")),L150,IF(M$4=$D150,"x",IF(AND(((M$4-$D150)/VLOOKUP($C150,Opérations[],7,0))=INT(((M$4-$D150)/VLOOKUP($C150,Opérations[],7,0))),$C150&lt;&gt;""),"S",""))),"")</f>
        <v/>
      </c>
      <c r="N150" s="68" t="str">
        <f ca="1">IFERROR(IF(AND(OR(WEEKDAY(M$4,2)&gt;5,M$4=Congés),OR(M150="x",M150="S")),M150,IF(N$4=$D150,"x",IF(AND(((N$4-$D150)/VLOOKUP($C150,Opérations[],7,0))=INT(((N$4-$D150)/VLOOKUP($C150,Opérations[],7,0))),$C150&lt;&gt;""),"S",""))),"")</f>
        <v/>
      </c>
      <c r="O150" s="68" t="str">
        <f ca="1">IFERROR(IF(AND(OR(WEEKDAY(N$4,2)&gt;5,N$4=Congés),OR(N150="x",N150="S")),N150,IF(O$4=$D150,"x",IF(AND(((O$4-$D150)/VLOOKUP($C150,Opérations[],7,0))=INT(((O$4-$D150)/VLOOKUP($C150,Opérations[],7,0))),$C150&lt;&gt;""),"S",""))),"")</f>
        <v/>
      </c>
      <c r="P150" s="68" t="str">
        <f ca="1">IFERROR(IF(AND(OR(WEEKDAY(O$4,2)&gt;5,O$4=Congés),OR(O150="x",O150="S")),O150,IF(P$4=$D150,"x",IF(AND(((P$4-$D150)/VLOOKUP($C150,Opérations[],7,0))=INT(((P$4-$D150)/VLOOKUP($C150,Opérations[],7,0))),$C150&lt;&gt;""),"S",""))),"")</f>
        <v/>
      </c>
      <c r="Q150" s="68" t="str">
        <f ca="1">IFERROR(IF(AND(OR(WEEKDAY(P$4,2)&gt;5,P$4=Congés),OR(P150="x",P150="S")),P150,IF(Q$4=$D150,"x",IF(AND(((Q$4-$D150)/VLOOKUP($C150,Opérations[],7,0))=INT(((Q$4-$D150)/VLOOKUP($C150,Opérations[],7,0))),$C150&lt;&gt;""),"S",""))),"")</f>
        <v/>
      </c>
      <c r="R150" s="68" t="str">
        <f ca="1">IFERROR(IF(AND(OR(WEEKDAY(Q$4,2)&gt;5,Q$4=Congés),OR(Q150="x",Q150="S")),Q150,IF(R$4=$D150,"x",IF(AND(((R$4-$D150)/VLOOKUP($C150,Opérations[],7,0))=INT(((R$4-$D150)/VLOOKUP($C150,Opérations[],7,0))),$C150&lt;&gt;""),"S",""))),"")</f>
        <v/>
      </c>
      <c r="S150" s="68" t="str">
        <f ca="1">IFERROR(IF(AND(OR(WEEKDAY(R$4,2)&gt;5,R$4=Congés),OR(R150="x",R150="S")),R150,IF(S$4=$D150,"x",IF(AND(((S$4-$D150)/VLOOKUP($C150,Opérations[],7,0))=INT(((S$4-$D150)/VLOOKUP($C150,Opérations[],7,0))),$C150&lt;&gt;""),"S",""))),"")</f>
        <v/>
      </c>
      <c r="T150" s="68" t="str">
        <f ca="1">IFERROR(IF(AND(OR(WEEKDAY(S$4,2)&gt;5,S$4=Congés),OR(S150="x",S150="S")),S150,IF(T$4=$D150,"x",IF(AND(((T$4-$D150)/VLOOKUP($C150,Opérations[],7,0))=INT(((T$4-$D150)/VLOOKUP($C150,Opérations[],7,0))),$C150&lt;&gt;""),"S",""))),"")</f>
        <v/>
      </c>
      <c r="U150" s="68" t="str">
        <f ca="1">IFERROR(IF(AND(OR(WEEKDAY(T$4,2)&gt;5,T$4=Congés),OR(T150="x",T150="S")),T150,IF(U$4=$D150,"x",IF(AND(((U$4-$D150)/VLOOKUP($C150,Opérations[],7,0))=INT(((U$4-$D150)/VLOOKUP($C150,Opérations[],7,0))),$C150&lt;&gt;""),"S",""))),"")</f>
        <v/>
      </c>
      <c r="V150" s="68" t="str">
        <f ca="1">IFERROR(IF(AND(OR(WEEKDAY(U$4,2)&gt;5,U$4=Congés),OR(U150="x",U150="S")),U150,IF(V$4=$D150,"x",IF(AND(((V$4-$D150)/VLOOKUP($C150,Opérations[],7,0))=INT(((V$4-$D150)/VLOOKUP($C150,Opérations[],7,0))),$C150&lt;&gt;""),"S",""))),"")</f>
        <v/>
      </c>
      <c r="W150" s="68" t="str">
        <f ca="1">IFERROR(IF(AND(OR(WEEKDAY(V$4,2)&gt;5,V$4=Congés),OR(V150="x",V150="S")),V150,IF(W$4=$D150,"x",IF(AND(((W$4-$D150)/VLOOKUP($C150,Opérations[],7,0))=INT(((W$4-$D150)/VLOOKUP($C150,Opérations[],7,0))),$C150&lt;&gt;""),"S",""))),"")</f>
        <v/>
      </c>
      <c r="X150" s="68" t="str">
        <f ca="1">IFERROR(IF(AND(OR(WEEKDAY(W$4,2)&gt;5,W$4=Congés),OR(W150="x",W150="S")),W150,IF(X$4=$D150,"x",IF(AND(((X$4-$D150)/VLOOKUP($C150,Opérations[],7,0))=INT(((X$4-$D150)/VLOOKUP($C150,Opérations[],7,0))),$C150&lt;&gt;""),"S",""))),"")</f>
        <v/>
      </c>
      <c r="Y150" s="68" t="str">
        <f ca="1">IFERROR(IF(AND(OR(WEEKDAY(X$4,2)&gt;5,X$4=Congés),OR(X150="x",X150="S")),X150,IF(Y$4=$D150,"x",IF(AND(((Y$4-$D150)/VLOOKUP($C150,Opérations[],7,0))=INT(((Y$4-$D150)/VLOOKUP($C150,Opérations[],7,0))),$C150&lt;&gt;""),"S",""))),"")</f>
        <v/>
      </c>
      <c r="Z150" s="68" t="str">
        <f ca="1">IFERROR(IF(AND(OR(WEEKDAY(Y$4,2)&gt;5,Y$4=Congés),OR(Y150="x",Y150="S")),Y150,IF(Z$4=$D150,"x",IF(AND(((Z$4-$D150)/VLOOKUP($C150,Opérations[],7,0))=INT(((Z$4-$D150)/VLOOKUP($C150,Opérations[],7,0))),$C150&lt;&gt;""),"S",""))),"")</f>
        <v/>
      </c>
      <c r="AA150" s="68" t="str">
        <f ca="1">IFERROR(IF(AND(OR(WEEKDAY(Z$4,2)&gt;5,Z$4=Congés),OR(Z150="x",Z150="S")),Z150,IF(AA$4=$D150,"x",IF(AND(((AA$4-$D150)/VLOOKUP($C150,Opérations[],7,0))=INT(((AA$4-$D150)/VLOOKUP($C150,Opérations[],7,0))),$C150&lt;&gt;""),"S",""))),"")</f>
        <v/>
      </c>
      <c r="AB150" s="68" t="str">
        <f ca="1">IFERROR(IF(AND(OR(WEEKDAY(AA$4,2)&gt;5,AA$4=Congés),OR(AA150="x",AA150="S")),AA150,IF(AB$4=$D150,"x",IF(AND(((AB$4-$D150)/VLOOKUP($C150,Opérations[],7,0))=INT(((AB$4-$D150)/VLOOKUP($C150,Opérations[],7,0))),$C150&lt;&gt;""),"S",""))),"")</f>
        <v/>
      </c>
      <c r="AC150" s="68" t="str">
        <f ca="1">IFERROR(IF(AND(OR(WEEKDAY(AB$4,2)&gt;5,AB$4=Congés),OR(AB150="x",AB150="S")),AB150,IF(AC$4=$D150,"x",IF(AND(((AC$4-$D150)/VLOOKUP($C150,Opérations[],7,0))=INT(((AC$4-$D150)/VLOOKUP($C150,Opérations[],7,0))),$C150&lt;&gt;""),"S",""))),"")</f>
        <v/>
      </c>
      <c r="AD150" s="68" t="str">
        <f ca="1">IFERROR(IF(AND(OR(WEEKDAY(AC$4,2)&gt;5,AC$4=Congés),OR(AC150="x",AC150="S")),AC150,IF(AD$4=$D150,"x",IF(AND(((AD$4-$D150)/VLOOKUP($C150,Opérations[],7,0))=INT(((AD$4-$D150)/VLOOKUP($C150,Opérations[],7,0))),$C150&lt;&gt;""),"S",""))),"")</f>
        <v/>
      </c>
      <c r="AE150" s="68" t="str">
        <f ca="1">IFERROR(IF(AND(OR(WEEKDAY(AD$4,2)&gt;5,AD$4=Congés),OR(AD150="x",AD150="S")),AD150,IF(AE$4=$D150,"x",IF(AND(((AE$4-$D150)/VLOOKUP($C150,Opérations[],7,0))=INT(((AE$4-$D150)/VLOOKUP($C150,Opérations[],7,0))),$C150&lt;&gt;""),"S",""))),"")</f>
        <v/>
      </c>
      <c r="AF150" s="68" t="str">
        <f ca="1">IFERROR(IF(AND(OR(WEEKDAY(AE$4,2)&gt;5,AE$4=Congés),OR(AE150="x",AE150="S")),AE150,IF(AF$4=$D150,"x",IF(AND(((AF$4-$D150)/VLOOKUP($C150,Opérations[],7,0))=INT(((AF$4-$D150)/VLOOKUP($C150,Opérations[],7,0))),$C150&lt;&gt;""),"S",""))),"")</f>
        <v/>
      </c>
      <c r="AG150" s="68" t="str">
        <f ca="1">IFERROR(IF(AND(OR(WEEKDAY(AF$4,2)&gt;5,AF$4=Congés),OR(AF150="x",AF150="S")),AF150,IF(AG$4=$D150,"x",IF(AND(((AG$4-$D150)/VLOOKUP($C150,Opérations[],7,0))=INT(((AG$4-$D150)/VLOOKUP($C150,Opérations[],7,0))),$C150&lt;&gt;""),"S",""))),"")</f>
        <v/>
      </c>
      <c r="AH150" s="68" t="str">
        <f ca="1">IFERROR(IF(AND(OR(WEEKDAY(AG$4,2)&gt;5,AG$4=Congés),OR(AG150="x",AG150="S")),AG150,IF(AH$4=$D150,"x",IF(AND(((AH$4-$D150)/VLOOKUP($C150,Opérations[],7,0))=INT(((AH$4-$D150)/VLOOKUP($C150,Opérations[],7,0))),$C150&lt;&gt;""),"S",""))),"")</f>
        <v/>
      </c>
      <c r="AI150" s="68" t="str">
        <f ca="1">IFERROR(IF(AND(OR(WEEKDAY(AH$4,2)&gt;5,AH$4=Congés),OR(AH150="x",AH150="S")),AH150,IF(AI$4=$D150,"x",IF(AND(((AI$4-$D150)/VLOOKUP($C150,Opérations[],7,0))=INT(((AI$4-$D150)/VLOOKUP($C150,Opérations[],7,0))),$C150&lt;&gt;""),"S",""))),"")</f>
        <v/>
      </c>
      <c r="AJ150" s="68" t="str">
        <f ca="1">IFERROR(IF(AND(OR(WEEKDAY(AI$4,2)&gt;5,AI$4=Congés),OR(AI150="x",AI150="S")),AI150,IF(AJ$4=$D150,"x",IF(AND(((AJ$4-$D150)/VLOOKUP($C150,Opérations[],7,0))=INT(((AJ$4-$D150)/VLOOKUP($C150,Opérations[],7,0))),$C150&lt;&gt;""),"S",""))),"")</f>
        <v/>
      </c>
      <c r="AK150" s="68" t="str">
        <f ca="1">IFERROR(IF(AND(OR(WEEKDAY(AJ$4,2)&gt;5,AJ$4=Congés),OR(AJ150="x",AJ150="S")),AJ150,IF(AK$4=$D150,"x",IF(AND(((AK$4-$D150)/VLOOKUP($C150,Opérations[],7,0))=INT(((AK$4-$D150)/VLOOKUP($C150,Opérations[],7,0))),$C150&lt;&gt;""),"S",""))),"")</f>
        <v/>
      </c>
      <c r="AL150" s="68" t="str">
        <f ca="1">IFERROR(IF(AND(OR(WEEKDAY(AK$4,2)&gt;5,AK$4=Congés),OR(AK150="x",AK150="S")),AK150,IF(AL$4=$D150,"x",IF(AND(((AL$4-$D150)/VLOOKUP($C150,Opérations[],7,0))=INT(((AL$4-$D150)/VLOOKUP($C150,Opérations[],7,0))),$C150&lt;&gt;""),"S",""))),"")</f>
        <v/>
      </c>
      <c r="AM150" s="68" t="str">
        <f ca="1">IFERROR(IF(AND(OR(WEEKDAY(AL$4,2)&gt;5,AL$4=Congés),OR(AL150="x",AL150="S")),AL150,IF(AM$4=$D150,"x",IF(AND(((AM$4-$D150)/VLOOKUP($C150,Opérations[],7,0))=INT(((AM$4-$D150)/VLOOKUP($C150,Opérations[],7,0))),$C150&lt;&gt;""),"S",""))),"")</f>
        <v/>
      </c>
      <c r="AN150" s="68" t="str">
        <f ca="1">IFERROR(IF(AND(OR(WEEKDAY(AM$4,2)&gt;5,AM$4=Congés),OR(AM150="x",AM150="S")),AM150,IF(AN$4=$D150,"x",IF(AND(((AN$4-$D150)/VLOOKUP($C150,Opérations[],7,0))=INT(((AN$4-$D150)/VLOOKUP($C150,Opérations[],7,0))),$C150&lt;&gt;""),"S",""))),"")</f>
        <v/>
      </c>
      <c r="AO150" s="68" t="str">
        <f ca="1">IFERROR(IF(AND(OR(WEEKDAY(AN$4,2)&gt;5,AN$4=Congés),OR(AN150="x",AN150="S")),AN150,IF(AO$4=$D150,"x",IF(AND(((AO$4-$D150)/VLOOKUP($C150,Opérations[],7,0))=INT(((AO$4-$D150)/VLOOKUP($C150,Opérations[],7,0))),$C150&lt;&gt;""),"S",""))),"")</f>
        <v/>
      </c>
      <c r="AP150" s="68" t="str">
        <f ca="1">IFERROR(IF(AND(OR(WEEKDAY(AO$4,2)&gt;5,AO$4=Congés),OR(AO150="x",AO150="S")),AO150,IF(AP$4=$D150,"x",IF(AND(((AP$4-$D150)/VLOOKUP($C150,Opérations[],7,0))=INT(((AP$4-$D150)/VLOOKUP($C150,Opérations[],7,0))),$C150&lt;&gt;""),"S",""))),"")</f>
        <v/>
      </c>
      <c r="AQ150" s="68" t="str">
        <f ca="1">IFERROR(IF(AND(OR(WEEKDAY(AP$4,2)&gt;5,AP$4=Congés),OR(AP150="x",AP150="S")),AP150,IF(AQ$4=$D150,"x",IF(AND(((AQ$4-$D150)/VLOOKUP($C150,Opérations[],7,0))=INT(((AQ$4-$D150)/VLOOKUP($C150,Opérations[],7,0))),$C150&lt;&gt;""),"S",""))),"")</f>
        <v/>
      </c>
      <c r="AR150" s="68" t="str">
        <f ca="1">IFERROR(IF(AND(OR(WEEKDAY(AQ$4,2)&gt;5,AQ$4=Congés),OR(AQ150="x",AQ150="S")),AQ150,IF(AR$4=$D150,"x",IF(AND(((AR$4-$D150)/VLOOKUP($C150,Opérations[],7,0))=INT(((AR$4-$D150)/VLOOKUP($C150,Opérations[],7,0))),$C150&lt;&gt;""),"S",""))),"")</f>
        <v/>
      </c>
      <c r="AS150" s="68" t="str">
        <f ca="1">IFERROR(IF(AND(OR(WEEKDAY(AR$4,2)&gt;5,AR$4=Congés),OR(AR150="x",AR150="S")),AR150,IF(AS$4=$D150,"x",IF(AND(((AS$4-$D150)/VLOOKUP($C150,Opérations[],7,0))=INT(((AS$4-$D150)/VLOOKUP($C150,Opérations[],7,0))),$C150&lt;&gt;""),"S",""))),"")</f>
        <v/>
      </c>
      <c r="AT150" s="68" t="str">
        <f ca="1">IFERROR(IF(AND(OR(WEEKDAY(AS$4,2)&gt;5,AS$4=Congés),OR(AS150="x",AS150="S")),AS150,IF(AT$4=$D150,"x",IF(AND(((AT$4-$D150)/VLOOKUP($C150,Opérations[],7,0))=INT(((AT$4-$D150)/VLOOKUP($C150,Opérations[],7,0))),$C150&lt;&gt;""),"S",""))),"")</f>
        <v/>
      </c>
      <c r="AU150" s="68" t="str">
        <f ca="1">IFERROR(IF(AND(OR(WEEKDAY(AT$4,2)&gt;5,AT$4=Congés),OR(AT150="x",AT150="S")),AT150,IF(AU$4=$D150,"x",IF(AND(((AU$4-$D150)/VLOOKUP($C150,Opérations[],7,0))=INT(((AU$4-$D150)/VLOOKUP($C150,Opérations[],7,0))),$C150&lt;&gt;""),"S",""))),"")</f>
        <v/>
      </c>
      <c r="AV150" s="68" t="str">
        <f ca="1">IFERROR(IF(AND(OR(WEEKDAY(AU$4,2)&gt;5,AU$4=Congés),OR(AU150="x",AU150="S")),AU150,IF(AV$4=$D150,"x",IF(AND(((AV$4-$D150)/VLOOKUP($C150,Opérations[],7,0))=INT(((AV$4-$D150)/VLOOKUP($C150,Opérations[],7,0))),$C150&lt;&gt;""),"S",""))),"")</f>
        <v/>
      </c>
      <c r="AW150" s="68" t="str">
        <f ca="1">IFERROR(IF(AND(OR(WEEKDAY(AV$4,2)&gt;5,AV$4=Congés),OR(AV150="x",AV150="S")),AV150,IF(AW$4=$D150,"x",IF(AND(((AW$4-$D150)/VLOOKUP($C150,Opérations[],7,0))=INT(((AW$4-$D150)/VLOOKUP($C150,Opérations[],7,0))),$C150&lt;&gt;""),"S",""))),"")</f>
        <v/>
      </c>
      <c r="AX150" s="68" t="str">
        <f ca="1">IFERROR(IF(AND(OR(WEEKDAY(AW$4,2)&gt;5,AW$4=Congés),OR(AW150="x",AW150="S")),AW150,IF(AX$4=$D150,"x",IF(AND(((AX$4-$D150)/VLOOKUP($C150,Opérations[],7,0))=INT(((AX$4-$D150)/VLOOKUP($C150,Opérations[],7,0))),$C150&lt;&gt;""),"S",""))),"")</f>
        <v/>
      </c>
      <c r="AY150" s="68" t="str">
        <f ca="1">IFERROR(IF(AND(OR(WEEKDAY(AX$4,2)&gt;5,AX$4=Congés),OR(AX150="x",AX150="S")),AX150,IF(AY$4=$D150,"x",IF(AND(((AY$4-$D150)/VLOOKUP($C150,Opérations[],7,0))=INT(((AY$4-$D150)/VLOOKUP($C150,Opérations[],7,0))),$C150&lt;&gt;""),"S",""))),"")</f>
        <v/>
      </c>
      <c r="AZ150" s="68" t="str">
        <f ca="1">IFERROR(IF(AND(OR(WEEKDAY(AY$4,2)&gt;5,AY$4=Congés),OR(AY150="x",AY150="S")),AY150,IF(AZ$4=$D150,"x",IF(AND(((AZ$4-$D150)/VLOOKUP($C150,Opérations[],7,0))=INT(((AZ$4-$D150)/VLOOKUP($C150,Opérations[],7,0))),$C150&lt;&gt;""),"S",""))),"")</f>
        <v/>
      </c>
      <c r="BA150" s="68" t="str">
        <f ca="1">IFERROR(IF(AND(OR(WEEKDAY(AZ$4,2)&gt;5,AZ$4=Congés),OR(AZ150="x",AZ150="S")),AZ150,IF(BA$4=$D150,"x",IF(AND(((BA$4-$D150)/VLOOKUP($C150,Opérations[],7,0))=INT(((BA$4-$D150)/VLOOKUP($C150,Opérations[],7,0))),$C150&lt;&gt;""),"S",""))),"")</f>
        <v/>
      </c>
      <c r="BB150" s="68" t="str">
        <f ca="1">IFERROR(IF(AND(OR(WEEKDAY(BA$4,2)&gt;5,BA$4=Congés),OR(BA150="x",BA150="S")),BA150,IF(BB$4=$D150,"x",IF(AND(((BB$4-$D150)/VLOOKUP($C150,Opérations[],7,0))=INT(((BB$4-$D150)/VLOOKUP($C150,Opérations[],7,0))),$C150&lt;&gt;""),"S",""))),"")</f>
        <v/>
      </c>
      <c r="BC150" s="68" t="str">
        <f ca="1">IFERROR(IF(AND(OR(WEEKDAY(BB$4,2)&gt;5,BB$4=Congés),OR(BB150="x",BB150="S")),BB150,IF(BC$4=$D150,"x",IF(AND(((BC$4-$D150)/VLOOKUP($C150,Opérations[],7,0))=INT(((BC$4-$D150)/VLOOKUP($C150,Opérations[],7,0))),$C150&lt;&gt;""),"S",""))),"")</f>
        <v/>
      </c>
      <c r="BD150" s="68" t="str">
        <f ca="1">IFERROR(IF(AND(OR(WEEKDAY(BC$4,2)&gt;5,BC$4=Congés),OR(BC150="x",BC150="S")),BC150,IF(BD$4=$D150,"x",IF(AND(((BD$4-$D150)/VLOOKUP($C150,Opérations[],7,0))=INT(((BD$4-$D150)/VLOOKUP($C150,Opérations[],7,0))),$C150&lt;&gt;""),"S",""))),"")</f>
        <v/>
      </c>
    </row>
    <row r="151" spans="3:56" x14ac:dyDescent="0.25">
      <c r="C151" s="58" t="s">
        <v>74</v>
      </c>
      <c r="D151" s="33">
        <f>IF(ISBLANK(C151),"",VLOOKUP(C151,Opérations[],2,0))</f>
        <v>0</v>
      </c>
      <c r="F151" s="33"/>
      <c r="G151" s="68" t="str">
        <f ca="1">IFERROR(IF(AND(OR(WEEKDAY(F$4,2)&gt;5,F$4=Congés),OR(F151="x",F151="S")),F151,IF(G$4=$D151,"x",IF(AND(((G$4-$D151)/VLOOKUP($C151,Opérations[],7,0))=INT(((G$4-$D151)/VLOOKUP($C151,Opérations[],7,0))),$C151&lt;&gt;""),"S",""))),"")</f>
        <v/>
      </c>
      <c r="H151" s="68" t="str">
        <f ca="1">IFERROR(IF(AND(OR(WEEKDAY(G$4,2)&gt;5,G$4=Congés),OR(G151="x",G151="S")),G151,IF(H$4=$D151,"x",IF(AND(((H$4-$D151)/VLOOKUP($C151,Opérations[],7,0))=INT(((H$4-$D151)/VLOOKUP($C151,Opérations[],7,0))),$C151&lt;&gt;""),"S",""))),"")</f>
        <v/>
      </c>
      <c r="I151" s="68" t="str">
        <f ca="1">IFERROR(IF(AND(OR(WEEKDAY(H$4,2)&gt;5,H$4=Congés),OR(H151="x",H151="S")),H151,IF(I$4=$D151,"x",IF(AND(((I$4-$D151)/VLOOKUP($C151,Opérations[],7,0))=INT(((I$4-$D151)/VLOOKUP($C151,Opérations[],7,0))),$C151&lt;&gt;""),"S",""))),"")</f>
        <v/>
      </c>
      <c r="J151" s="68" t="str">
        <f ca="1">IFERROR(IF(AND(OR(WEEKDAY(I$4,2)&gt;5,I$4=Congés),OR(I151="x",I151="S")),I151,IF(J$4=$D151,"x",IF(AND(((J$4-$D151)/VLOOKUP($C151,Opérations[],7,0))=INT(((J$4-$D151)/VLOOKUP($C151,Opérations[],7,0))),$C151&lt;&gt;""),"S",""))),"")</f>
        <v/>
      </c>
      <c r="K151" s="68" t="str">
        <f ca="1">IFERROR(IF(AND(OR(WEEKDAY(J$4,2)&gt;5,J$4=Congés),OR(J151="x",J151="S")),J151,IF(K$4=$D151,"x",IF(AND(((K$4-$D151)/VLOOKUP($C151,Opérations[],7,0))=INT(((K$4-$D151)/VLOOKUP($C151,Opérations[],7,0))),$C151&lt;&gt;""),"S",""))),"")</f>
        <v/>
      </c>
      <c r="L151" s="68" t="str">
        <f ca="1">IFERROR(IF(AND(OR(WEEKDAY(K$4,2)&gt;5,K$4=Congés),OR(K151="x",K151="S")),K151,IF(L$4=$D151,"x",IF(AND(((L$4-$D151)/VLOOKUP($C151,Opérations[],7,0))=INT(((L$4-$D151)/VLOOKUP($C151,Opérations[],7,0))),$C151&lt;&gt;""),"S",""))),"")</f>
        <v/>
      </c>
      <c r="M151" s="68" t="str">
        <f ca="1">IFERROR(IF(AND(OR(WEEKDAY(L$4,2)&gt;5,L$4=Congés),OR(L151="x",L151="S")),L151,IF(M$4=$D151,"x",IF(AND(((M$4-$D151)/VLOOKUP($C151,Opérations[],7,0))=INT(((M$4-$D151)/VLOOKUP($C151,Opérations[],7,0))),$C151&lt;&gt;""),"S",""))),"")</f>
        <v/>
      </c>
      <c r="N151" s="68" t="str">
        <f ca="1">IFERROR(IF(AND(OR(WEEKDAY(M$4,2)&gt;5,M$4=Congés),OR(M151="x",M151="S")),M151,IF(N$4=$D151,"x",IF(AND(((N$4-$D151)/VLOOKUP($C151,Opérations[],7,0))=INT(((N$4-$D151)/VLOOKUP($C151,Opérations[],7,0))),$C151&lt;&gt;""),"S",""))),"")</f>
        <v/>
      </c>
      <c r="O151" s="68" t="str">
        <f ca="1">IFERROR(IF(AND(OR(WEEKDAY(N$4,2)&gt;5,N$4=Congés),OR(N151="x",N151="S")),N151,IF(O$4=$D151,"x",IF(AND(((O$4-$D151)/VLOOKUP($C151,Opérations[],7,0))=INT(((O$4-$D151)/VLOOKUP($C151,Opérations[],7,0))),$C151&lt;&gt;""),"S",""))),"")</f>
        <v/>
      </c>
      <c r="P151" s="68" t="str">
        <f ca="1">IFERROR(IF(AND(OR(WEEKDAY(O$4,2)&gt;5,O$4=Congés),OR(O151="x",O151="S")),O151,IF(P$4=$D151,"x",IF(AND(((P$4-$D151)/VLOOKUP($C151,Opérations[],7,0))=INT(((P$4-$D151)/VLOOKUP($C151,Opérations[],7,0))),$C151&lt;&gt;""),"S",""))),"")</f>
        <v/>
      </c>
      <c r="Q151" s="68" t="str">
        <f ca="1">IFERROR(IF(AND(OR(WEEKDAY(P$4,2)&gt;5,P$4=Congés),OR(P151="x",P151="S")),P151,IF(Q$4=$D151,"x",IF(AND(((Q$4-$D151)/VLOOKUP($C151,Opérations[],7,0))=INT(((Q$4-$D151)/VLOOKUP($C151,Opérations[],7,0))),$C151&lt;&gt;""),"S",""))),"")</f>
        <v/>
      </c>
      <c r="R151" s="68" t="str">
        <f ca="1">IFERROR(IF(AND(OR(WEEKDAY(Q$4,2)&gt;5,Q$4=Congés),OR(Q151="x",Q151="S")),Q151,IF(R$4=$D151,"x",IF(AND(((R$4-$D151)/VLOOKUP($C151,Opérations[],7,0))=INT(((R$4-$D151)/VLOOKUP($C151,Opérations[],7,0))),$C151&lt;&gt;""),"S",""))),"")</f>
        <v/>
      </c>
      <c r="S151" s="68" t="str">
        <f ca="1">IFERROR(IF(AND(OR(WEEKDAY(R$4,2)&gt;5,R$4=Congés),OR(R151="x",R151="S")),R151,IF(S$4=$D151,"x",IF(AND(((S$4-$D151)/VLOOKUP($C151,Opérations[],7,0))=INT(((S$4-$D151)/VLOOKUP($C151,Opérations[],7,0))),$C151&lt;&gt;""),"S",""))),"")</f>
        <v/>
      </c>
      <c r="T151" s="68" t="str">
        <f ca="1">IFERROR(IF(AND(OR(WEEKDAY(S$4,2)&gt;5,S$4=Congés),OR(S151="x",S151="S")),S151,IF(T$4=$D151,"x",IF(AND(((T$4-$D151)/VLOOKUP($C151,Opérations[],7,0))=INT(((T$4-$D151)/VLOOKUP($C151,Opérations[],7,0))),$C151&lt;&gt;""),"S",""))),"")</f>
        <v/>
      </c>
      <c r="U151" s="68" t="str">
        <f ca="1">IFERROR(IF(AND(OR(WEEKDAY(T$4,2)&gt;5,T$4=Congés),OR(T151="x",T151="S")),T151,IF(U$4=$D151,"x",IF(AND(((U$4-$D151)/VLOOKUP($C151,Opérations[],7,0))=INT(((U$4-$D151)/VLOOKUP($C151,Opérations[],7,0))),$C151&lt;&gt;""),"S",""))),"")</f>
        <v/>
      </c>
      <c r="V151" s="68" t="str">
        <f ca="1">IFERROR(IF(AND(OR(WEEKDAY(U$4,2)&gt;5,U$4=Congés),OR(U151="x",U151="S")),U151,IF(V$4=$D151,"x",IF(AND(((V$4-$D151)/VLOOKUP($C151,Opérations[],7,0))=INT(((V$4-$D151)/VLOOKUP($C151,Opérations[],7,0))),$C151&lt;&gt;""),"S",""))),"")</f>
        <v/>
      </c>
      <c r="W151" s="68" t="str">
        <f ca="1">IFERROR(IF(AND(OR(WEEKDAY(V$4,2)&gt;5,V$4=Congés),OR(V151="x",V151="S")),V151,IF(W$4=$D151,"x",IF(AND(((W$4-$D151)/VLOOKUP($C151,Opérations[],7,0))=INT(((W$4-$D151)/VLOOKUP($C151,Opérations[],7,0))),$C151&lt;&gt;""),"S",""))),"")</f>
        <v/>
      </c>
      <c r="X151" s="68" t="str">
        <f ca="1">IFERROR(IF(AND(OR(WEEKDAY(W$4,2)&gt;5,W$4=Congés),OR(W151="x",W151="S")),W151,IF(X$4=$D151,"x",IF(AND(((X$4-$D151)/VLOOKUP($C151,Opérations[],7,0))=INT(((X$4-$D151)/VLOOKUP($C151,Opérations[],7,0))),$C151&lt;&gt;""),"S",""))),"")</f>
        <v/>
      </c>
      <c r="Y151" s="68" t="str">
        <f ca="1">IFERROR(IF(AND(OR(WEEKDAY(X$4,2)&gt;5,X$4=Congés),OR(X151="x",X151="S")),X151,IF(Y$4=$D151,"x",IF(AND(((Y$4-$D151)/VLOOKUP($C151,Opérations[],7,0))=INT(((Y$4-$D151)/VLOOKUP($C151,Opérations[],7,0))),$C151&lt;&gt;""),"S",""))),"")</f>
        <v/>
      </c>
      <c r="Z151" s="68" t="str">
        <f ca="1">IFERROR(IF(AND(OR(WEEKDAY(Y$4,2)&gt;5,Y$4=Congés),OR(Y151="x",Y151="S")),Y151,IF(Z$4=$D151,"x",IF(AND(((Z$4-$D151)/VLOOKUP($C151,Opérations[],7,0))=INT(((Z$4-$D151)/VLOOKUP($C151,Opérations[],7,0))),$C151&lt;&gt;""),"S",""))),"")</f>
        <v/>
      </c>
      <c r="AA151" s="68" t="str">
        <f ca="1">IFERROR(IF(AND(OR(WEEKDAY(Z$4,2)&gt;5,Z$4=Congés),OR(Z151="x",Z151="S")),Z151,IF(AA$4=$D151,"x",IF(AND(((AA$4-$D151)/VLOOKUP($C151,Opérations[],7,0))=INT(((AA$4-$D151)/VLOOKUP($C151,Opérations[],7,0))),$C151&lt;&gt;""),"S",""))),"")</f>
        <v/>
      </c>
      <c r="AB151" s="68" t="str">
        <f ca="1">IFERROR(IF(AND(OR(WEEKDAY(AA$4,2)&gt;5,AA$4=Congés),OR(AA151="x",AA151="S")),AA151,IF(AB$4=$D151,"x",IF(AND(((AB$4-$D151)/VLOOKUP($C151,Opérations[],7,0))=INT(((AB$4-$D151)/VLOOKUP($C151,Opérations[],7,0))),$C151&lt;&gt;""),"S",""))),"")</f>
        <v/>
      </c>
      <c r="AC151" s="68" t="str">
        <f ca="1">IFERROR(IF(AND(OR(WEEKDAY(AB$4,2)&gt;5,AB$4=Congés),OR(AB151="x",AB151="S")),AB151,IF(AC$4=$D151,"x",IF(AND(((AC$4-$D151)/VLOOKUP($C151,Opérations[],7,0))=INT(((AC$4-$D151)/VLOOKUP($C151,Opérations[],7,0))),$C151&lt;&gt;""),"S",""))),"")</f>
        <v/>
      </c>
      <c r="AD151" s="68" t="str">
        <f ca="1">IFERROR(IF(AND(OR(WEEKDAY(AC$4,2)&gt;5,AC$4=Congés),OR(AC151="x",AC151="S")),AC151,IF(AD$4=$D151,"x",IF(AND(((AD$4-$D151)/VLOOKUP($C151,Opérations[],7,0))=INT(((AD$4-$D151)/VLOOKUP($C151,Opérations[],7,0))),$C151&lt;&gt;""),"S",""))),"")</f>
        <v/>
      </c>
      <c r="AE151" s="68" t="str">
        <f ca="1">IFERROR(IF(AND(OR(WEEKDAY(AD$4,2)&gt;5,AD$4=Congés),OR(AD151="x",AD151="S")),AD151,IF(AE$4=$D151,"x",IF(AND(((AE$4-$D151)/VLOOKUP($C151,Opérations[],7,0))=INT(((AE$4-$D151)/VLOOKUP($C151,Opérations[],7,0))),$C151&lt;&gt;""),"S",""))),"")</f>
        <v/>
      </c>
      <c r="AF151" s="68" t="str">
        <f ca="1">IFERROR(IF(AND(OR(WEEKDAY(AE$4,2)&gt;5,AE$4=Congés),OR(AE151="x",AE151="S")),AE151,IF(AF$4=$D151,"x",IF(AND(((AF$4-$D151)/VLOOKUP($C151,Opérations[],7,0))=INT(((AF$4-$D151)/VLOOKUP($C151,Opérations[],7,0))),$C151&lt;&gt;""),"S",""))),"")</f>
        <v/>
      </c>
      <c r="AG151" s="68" t="str">
        <f ca="1">IFERROR(IF(AND(OR(WEEKDAY(AF$4,2)&gt;5,AF$4=Congés),OR(AF151="x",AF151="S")),AF151,IF(AG$4=$D151,"x",IF(AND(((AG$4-$D151)/VLOOKUP($C151,Opérations[],7,0))=INT(((AG$4-$D151)/VLOOKUP($C151,Opérations[],7,0))),$C151&lt;&gt;""),"S",""))),"")</f>
        <v/>
      </c>
      <c r="AH151" s="68" t="str">
        <f ca="1">IFERROR(IF(AND(OR(WEEKDAY(AG$4,2)&gt;5,AG$4=Congés),OR(AG151="x",AG151="S")),AG151,IF(AH$4=$D151,"x",IF(AND(((AH$4-$D151)/VLOOKUP($C151,Opérations[],7,0))=INT(((AH$4-$D151)/VLOOKUP($C151,Opérations[],7,0))),$C151&lt;&gt;""),"S",""))),"")</f>
        <v/>
      </c>
      <c r="AI151" s="68" t="str">
        <f ca="1">IFERROR(IF(AND(OR(WEEKDAY(AH$4,2)&gt;5,AH$4=Congés),OR(AH151="x",AH151="S")),AH151,IF(AI$4=$D151,"x",IF(AND(((AI$4-$D151)/VLOOKUP($C151,Opérations[],7,0))=INT(((AI$4-$D151)/VLOOKUP($C151,Opérations[],7,0))),$C151&lt;&gt;""),"S",""))),"")</f>
        <v/>
      </c>
      <c r="AJ151" s="68" t="str">
        <f ca="1">IFERROR(IF(AND(OR(WEEKDAY(AI$4,2)&gt;5,AI$4=Congés),OR(AI151="x",AI151="S")),AI151,IF(AJ$4=$D151,"x",IF(AND(((AJ$4-$D151)/VLOOKUP($C151,Opérations[],7,0))=INT(((AJ$4-$D151)/VLOOKUP($C151,Opérations[],7,0))),$C151&lt;&gt;""),"S",""))),"")</f>
        <v/>
      </c>
      <c r="AK151" s="68" t="str">
        <f ca="1">IFERROR(IF(AND(OR(WEEKDAY(AJ$4,2)&gt;5,AJ$4=Congés),OR(AJ151="x",AJ151="S")),AJ151,IF(AK$4=$D151,"x",IF(AND(((AK$4-$D151)/VLOOKUP($C151,Opérations[],7,0))=INT(((AK$4-$D151)/VLOOKUP($C151,Opérations[],7,0))),$C151&lt;&gt;""),"S",""))),"")</f>
        <v/>
      </c>
      <c r="AL151" s="68" t="str">
        <f ca="1">IFERROR(IF(AND(OR(WEEKDAY(AK$4,2)&gt;5,AK$4=Congés),OR(AK151="x",AK151="S")),AK151,IF(AL$4=$D151,"x",IF(AND(((AL$4-$D151)/VLOOKUP($C151,Opérations[],7,0))=INT(((AL$4-$D151)/VLOOKUP($C151,Opérations[],7,0))),$C151&lt;&gt;""),"S",""))),"")</f>
        <v/>
      </c>
      <c r="AM151" s="68" t="str">
        <f ca="1">IFERROR(IF(AND(OR(WEEKDAY(AL$4,2)&gt;5,AL$4=Congés),OR(AL151="x",AL151="S")),AL151,IF(AM$4=$D151,"x",IF(AND(((AM$4-$D151)/VLOOKUP($C151,Opérations[],7,0))=INT(((AM$4-$D151)/VLOOKUP($C151,Opérations[],7,0))),$C151&lt;&gt;""),"S",""))),"")</f>
        <v/>
      </c>
      <c r="AN151" s="68" t="str">
        <f ca="1">IFERROR(IF(AND(OR(WEEKDAY(AM$4,2)&gt;5,AM$4=Congés),OR(AM151="x",AM151="S")),AM151,IF(AN$4=$D151,"x",IF(AND(((AN$4-$D151)/VLOOKUP($C151,Opérations[],7,0))=INT(((AN$4-$D151)/VLOOKUP($C151,Opérations[],7,0))),$C151&lt;&gt;""),"S",""))),"")</f>
        <v/>
      </c>
      <c r="AO151" s="68" t="str">
        <f ca="1">IFERROR(IF(AND(OR(WEEKDAY(AN$4,2)&gt;5,AN$4=Congés),OR(AN151="x",AN151="S")),AN151,IF(AO$4=$D151,"x",IF(AND(((AO$4-$D151)/VLOOKUP($C151,Opérations[],7,0))=INT(((AO$4-$D151)/VLOOKUP($C151,Opérations[],7,0))),$C151&lt;&gt;""),"S",""))),"")</f>
        <v/>
      </c>
      <c r="AP151" s="68" t="str">
        <f ca="1">IFERROR(IF(AND(OR(WEEKDAY(AO$4,2)&gt;5,AO$4=Congés),OR(AO151="x",AO151="S")),AO151,IF(AP$4=$D151,"x",IF(AND(((AP$4-$D151)/VLOOKUP($C151,Opérations[],7,0))=INT(((AP$4-$D151)/VLOOKUP($C151,Opérations[],7,0))),$C151&lt;&gt;""),"S",""))),"")</f>
        <v/>
      </c>
      <c r="AQ151" s="68" t="str">
        <f ca="1">IFERROR(IF(AND(OR(WEEKDAY(AP$4,2)&gt;5,AP$4=Congés),OR(AP151="x",AP151="S")),AP151,IF(AQ$4=$D151,"x",IF(AND(((AQ$4-$D151)/VLOOKUP($C151,Opérations[],7,0))=INT(((AQ$4-$D151)/VLOOKUP($C151,Opérations[],7,0))),$C151&lt;&gt;""),"S",""))),"")</f>
        <v/>
      </c>
      <c r="AR151" s="68" t="str">
        <f ca="1">IFERROR(IF(AND(OR(WEEKDAY(AQ$4,2)&gt;5,AQ$4=Congés),OR(AQ151="x",AQ151="S")),AQ151,IF(AR$4=$D151,"x",IF(AND(((AR$4-$D151)/VLOOKUP($C151,Opérations[],7,0))=INT(((AR$4-$D151)/VLOOKUP($C151,Opérations[],7,0))),$C151&lt;&gt;""),"S",""))),"")</f>
        <v/>
      </c>
      <c r="AS151" s="68" t="str">
        <f ca="1">IFERROR(IF(AND(OR(WEEKDAY(AR$4,2)&gt;5,AR$4=Congés),OR(AR151="x",AR151="S")),AR151,IF(AS$4=$D151,"x",IF(AND(((AS$4-$D151)/VLOOKUP($C151,Opérations[],7,0))=INT(((AS$4-$D151)/VLOOKUP($C151,Opérations[],7,0))),$C151&lt;&gt;""),"S",""))),"")</f>
        <v/>
      </c>
      <c r="AT151" s="68" t="str">
        <f ca="1">IFERROR(IF(AND(OR(WEEKDAY(AS$4,2)&gt;5,AS$4=Congés),OR(AS151="x",AS151="S")),AS151,IF(AT$4=$D151,"x",IF(AND(((AT$4-$D151)/VLOOKUP($C151,Opérations[],7,0))=INT(((AT$4-$D151)/VLOOKUP($C151,Opérations[],7,0))),$C151&lt;&gt;""),"S",""))),"")</f>
        <v/>
      </c>
      <c r="AU151" s="68" t="str">
        <f ca="1">IFERROR(IF(AND(OR(WEEKDAY(AT$4,2)&gt;5,AT$4=Congés),OR(AT151="x",AT151="S")),AT151,IF(AU$4=$D151,"x",IF(AND(((AU$4-$D151)/VLOOKUP($C151,Opérations[],7,0))=INT(((AU$4-$D151)/VLOOKUP($C151,Opérations[],7,0))),$C151&lt;&gt;""),"S",""))),"")</f>
        <v/>
      </c>
      <c r="AV151" s="68" t="str">
        <f ca="1">IFERROR(IF(AND(OR(WEEKDAY(AU$4,2)&gt;5,AU$4=Congés),OR(AU151="x",AU151="S")),AU151,IF(AV$4=$D151,"x",IF(AND(((AV$4-$D151)/VLOOKUP($C151,Opérations[],7,0))=INT(((AV$4-$D151)/VLOOKUP($C151,Opérations[],7,0))),$C151&lt;&gt;""),"S",""))),"")</f>
        <v/>
      </c>
      <c r="AW151" s="68" t="str">
        <f ca="1">IFERROR(IF(AND(OR(WEEKDAY(AV$4,2)&gt;5,AV$4=Congés),OR(AV151="x",AV151="S")),AV151,IF(AW$4=$D151,"x",IF(AND(((AW$4-$D151)/VLOOKUP($C151,Opérations[],7,0))=INT(((AW$4-$D151)/VLOOKUP($C151,Opérations[],7,0))),$C151&lt;&gt;""),"S",""))),"")</f>
        <v/>
      </c>
      <c r="AX151" s="68" t="str">
        <f ca="1">IFERROR(IF(AND(OR(WEEKDAY(AW$4,2)&gt;5,AW$4=Congés),OR(AW151="x",AW151="S")),AW151,IF(AX$4=$D151,"x",IF(AND(((AX$4-$D151)/VLOOKUP($C151,Opérations[],7,0))=INT(((AX$4-$D151)/VLOOKUP($C151,Opérations[],7,0))),$C151&lt;&gt;""),"S",""))),"")</f>
        <v/>
      </c>
      <c r="AY151" s="68" t="str">
        <f ca="1">IFERROR(IF(AND(OR(WEEKDAY(AX$4,2)&gt;5,AX$4=Congés),OR(AX151="x",AX151="S")),AX151,IF(AY$4=$D151,"x",IF(AND(((AY$4-$D151)/VLOOKUP($C151,Opérations[],7,0))=INT(((AY$4-$D151)/VLOOKUP($C151,Opérations[],7,0))),$C151&lt;&gt;""),"S",""))),"")</f>
        <v/>
      </c>
      <c r="AZ151" s="68" t="str">
        <f ca="1">IFERROR(IF(AND(OR(WEEKDAY(AY$4,2)&gt;5,AY$4=Congés),OR(AY151="x",AY151="S")),AY151,IF(AZ$4=$D151,"x",IF(AND(((AZ$4-$D151)/VLOOKUP($C151,Opérations[],7,0))=INT(((AZ$4-$D151)/VLOOKUP($C151,Opérations[],7,0))),$C151&lt;&gt;""),"S",""))),"")</f>
        <v/>
      </c>
      <c r="BA151" s="68" t="str">
        <f ca="1">IFERROR(IF(AND(OR(WEEKDAY(AZ$4,2)&gt;5,AZ$4=Congés),OR(AZ151="x",AZ151="S")),AZ151,IF(BA$4=$D151,"x",IF(AND(((BA$4-$D151)/VLOOKUP($C151,Opérations[],7,0))=INT(((BA$4-$D151)/VLOOKUP($C151,Opérations[],7,0))),$C151&lt;&gt;""),"S",""))),"")</f>
        <v/>
      </c>
      <c r="BB151" s="68" t="str">
        <f ca="1">IFERROR(IF(AND(OR(WEEKDAY(BA$4,2)&gt;5,BA$4=Congés),OR(BA151="x",BA151="S")),BA151,IF(BB$4=$D151,"x",IF(AND(((BB$4-$D151)/VLOOKUP($C151,Opérations[],7,0))=INT(((BB$4-$D151)/VLOOKUP($C151,Opérations[],7,0))),$C151&lt;&gt;""),"S",""))),"")</f>
        <v/>
      </c>
      <c r="BC151" s="68" t="str">
        <f ca="1">IFERROR(IF(AND(OR(WEEKDAY(BB$4,2)&gt;5,BB$4=Congés),OR(BB151="x",BB151="S")),BB151,IF(BC$4=$D151,"x",IF(AND(((BC$4-$D151)/VLOOKUP($C151,Opérations[],7,0))=INT(((BC$4-$D151)/VLOOKUP($C151,Opérations[],7,0))),$C151&lt;&gt;""),"S",""))),"")</f>
        <v/>
      </c>
      <c r="BD151" s="68" t="str">
        <f ca="1">IFERROR(IF(AND(OR(WEEKDAY(BC$4,2)&gt;5,BC$4=Congés),OR(BC151="x",BC151="S")),BC151,IF(BD$4=$D151,"x",IF(AND(((BD$4-$D151)/VLOOKUP($C151,Opérations[],7,0))=INT(((BD$4-$D151)/VLOOKUP($C151,Opérations[],7,0))),$C151&lt;&gt;""),"S",""))),"")</f>
        <v/>
      </c>
    </row>
    <row r="152" spans="3:56" x14ac:dyDescent="0.25">
      <c r="C152" s="27" t="s">
        <v>119</v>
      </c>
      <c r="D152" s="33">
        <f>IF(ISBLANK(C152),"",VLOOKUP(C152,Opérations[],2,0))</f>
        <v>0</v>
      </c>
      <c r="F152" s="33"/>
      <c r="G152" s="68" t="str">
        <f ca="1">IFERROR(IF(AND(OR(WEEKDAY(F$4,2)&gt;5,F$4=Congés),OR(F152="x",F152="S")),F152,IF(G$4=$D152,"x",IF(AND(((G$4-$D152)/VLOOKUP($C152,Opérations[],7,0))=INT(((G$4-$D152)/VLOOKUP($C152,Opérations[],7,0))),$C152&lt;&gt;""),"S",""))),"")</f>
        <v/>
      </c>
      <c r="H152" s="68" t="str">
        <f ca="1">IFERROR(IF(AND(OR(WEEKDAY(G$4,2)&gt;5,G$4=Congés),OR(G152="x",G152="S")),G152,IF(H$4=$D152,"x",IF(AND(((H$4-$D152)/VLOOKUP($C152,Opérations[],7,0))=INT(((H$4-$D152)/VLOOKUP($C152,Opérations[],7,0))),$C152&lt;&gt;""),"S",""))),"")</f>
        <v/>
      </c>
      <c r="I152" s="68" t="str">
        <f ca="1">IFERROR(IF(AND(OR(WEEKDAY(H$4,2)&gt;5,H$4=Congés),OR(H152="x",H152="S")),H152,IF(I$4=$D152,"x",IF(AND(((I$4-$D152)/VLOOKUP($C152,Opérations[],7,0))=INT(((I$4-$D152)/VLOOKUP($C152,Opérations[],7,0))),$C152&lt;&gt;""),"S",""))),"")</f>
        <v/>
      </c>
      <c r="J152" s="68" t="str">
        <f ca="1">IFERROR(IF(AND(OR(WEEKDAY(I$4,2)&gt;5,I$4=Congés),OR(I152="x",I152="S")),I152,IF(J$4=$D152,"x",IF(AND(((J$4-$D152)/VLOOKUP($C152,Opérations[],7,0))=INT(((J$4-$D152)/VLOOKUP($C152,Opérations[],7,0))),$C152&lt;&gt;""),"S",""))),"")</f>
        <v/>
      </c>
      <c r="K152" s="68" t="str">
        <f ca="1">IFERROR(IF(AND(OR(WEEKDAY(J$4,2)&gt;5,J$4=Congés),OR(J152="x",J152="S")),J152,IF(K$4=$D152,"x",IF(AND(((K$4-$D152)/VLOOKUP($C152,Opérations[],7,0))=INT(((K$4-$D152)/VLOOKUP($C152,Opérations[],7,0))),$C152&lt;&gt;""),"S",""))),"")</f>
        <v/>
      </c>
      <c r="L152" s="68" t="str">
        <f ca="1">IFERROR(IF(AND(OR(WEEKDAY(K$4,2)&gt;5,K$4=Congés),OR(K152="x",K152="S")),K152,IF(L$4=$D152,"x",IF(AND(((L$4-$D152)/VLOOKUP($C152,Opérations[],7,0))=INT(((L$4-$D152)/VLOOKUP($C152,Opérations[],7,0))),$C152&lt;&gt;""),"S",""))),"")</f>
        <v/>
      </c>
      <c r="M152" s="68" t="str">
        <f ca="1">IFERROR(IF(AND(OR(WEEKDAY(L$4,2)&gt;5,L$4=Congés),OR(L152="x",L152="S")),L152,IF(M$4=$D152,"x",IF(AND(((M$4-$D152)/VLOOKUP($C152,Opérations[],7,0))=INT(((M$4-$D152)/VLOOKUP($C152,Opérations[],7,0))),$C152&lt;&gt;""),"S",""))),"")</f>
        <v/>
      </c>
      <c r="N152" s="68" t="str">
        <f ca="1">IFERROR(IF(AND(OR(WEEKDAY(M$4,2)&gt;5,M$4=Congés),OR(M152="x",M152="S")),M152,IF(N$4=$D152,"x",IF(AND(((N$4-$D152)/VLOOKUP($C152,Opérations[],7,0))=INT(((N$4-$D152)/VLOOKUP($C152,Opérations[],7,0))),$C152&lt;&gt;""),"S",""))),"")</f>
        <v/>
      </c>
      <c r="O152" s="68" t="str">
        <f ca="1">IFERROR(IF(AND(OR(WEEKDAY(N$4,2)&gt;5,N$4=Congés),OR(N152="x",N152="S")),N152,IF(O$4=$D152,"x",IF(AND(((O$4-$D152)/VLOOKUP($C152,Opérations[],7,0))=INT(((O$4-$D152)/VLOOKUP($C152,Opérations[],7,0))),$C152&lt;&gt;""),"S",""))),"")</f>
        <v/>
      </c>
      <c r="P152" s="68" t="str">
        <f ca="1">IFERROR(IF(AND(OR(WEEKDAY(O$4,2)&gt;5,O$4=Congés),OR(O152="x",O152="S")),O152,IF(P$4=$D152,"x",IF(AND(((P$4-$D152)/VLOOKUP($C152,Opérations[],7,0))=INT(((P$4-$D152)/VLOOKUP($C152,Opérations[],7,0))),$C152&lt;&gt;""),"S",""))),"")</f>
        <v/>
      </c>
      <c r="Q152" s="68" t="str">
        <f ca="1">IFERROR(IF(AND(OR(WEEKDAY(P$4,2)&gt;5,P$4=Congés),OR(P152="x",P152="S")),P152,IF(Q$4=$D152,"x",IF(AND(((Q$4-$D152)/VLOOKUP($C152,Opérations[],7,0))=INT(((Q$4-$D152)/VLOOKUP($C152,Opérations[],7,0))),$C152&lt;&gt;""),"S",""))),"")</f>
        <v/>
      </c>
      <c r="R152" s="68" t="str">
        <f ca="1">IFERROR(IF(AND(OR(WEEKDAY(Q$4,2)&gt;5,Q$4=Congés),OR(Q152="x",Q152="S")),Q152,IF(R$4=$D152,"x",IF(AND(((R$4-$D152)/VLOOKUP($C152,Opérations[],7,0))=INT(((R$4-$D152)/VLOOKUP($C152,Opérations[],7,0))),$C152&lt;&gt;""),"S",""))),"")</f>
        <v/>
      </c>
      <c r="S152" s="68" t="str">
        <f ca="1">IFERROR(IF(AND(OR(WEEKDAY(R$4,2)&gt;5,R$4=Congés),OR(R152="x",R152="S")),R152,IF(S$4=$D152,"x",IF(AND(((S$4-$D152)/VLOOKUP($C152,Opérations[],7,0))=INT(((S$4-$D152)/VLOOKUP($C152,Opérations[],7,0))),$C152&lt;&gt;""),"S",""))),"")</f>
        <v/>
      </c>
      <c r="T152" s="68" t="str">
        <f ca="1">IFERROR(IF(AND(OR(WEEKDAY(S$4,2)&gt;5,S$4=Congés),OR(S152="x",S152="S")),S152,IF(T$4=$D152,"x",IF(AND(((T$4-$D152)/VLOOKUP($C152,Opérations[],7,0))=INT(((T$4-$D152)/VLOOKUP($C152,Opérations[],7,0))),$C152&lt;&gt;""),"S",""))),"")</f>
        <v/>
      </c>
      <c r="U152" s="68" t="str">
        <f ca="1">IFERROR(IF(AND(OR(WEEKDAY(T$4,2)&gt;5,T$4=Congés),OR(T152="x",T152="S")),T152,IF(U$4=$D152,"x",IF(AND(((U$4-$D152)/VLOOKUP($C152,Opérations[],7,0))=INT(((U$4-$D152)/VLOOKUP($C152,Opérations[],7,0))),$C152&lt;&gt;""),"S",""))),"")</f>
        <v/>
      </c>
      <c r="V152" s="68" t="str">
        <f ca="1">IFERROR(IF(AND(OR(WEEKDAY(U$4,2)&gt;5,U$4=Congés),OR(U152="x",U152="S")),U152,IF(V$4=$D152,"x",IF(AND(((V$4-$D152)/VLOOKUP($C152,Opérations[],7,0))=INT(((V$4-$D152)/VLOOKUP($C152,Opérations[],7,0))),$C152&lt;&gt;""),"S",""))),"")</f>
        <v/>
      </c>
      <c r="W152" s="68" t="str">
        <f ca="1">IFERROR(IF(AND(OR(WEEKDAY(V$4,2)&gt;5,V$4=Congés),OR(V152="x",V152="S")),V152,IF(W$4=$D152,"x",IF(AND(((W$4-$D152)/VLOOKUP($C152,Opérations[],7,0))=INT(((W$4-$D152)/VLOOKUP($C152,Opérations[],7,0))),$C152&lt;&gt;""),"S",""))),"")</f>
        <v/>
      </c>
      <c r="X152" s="68" t="str">
        <f ca="1">IFERROR(IF(AND(OR(WEEKDAY(W$4,2)&gt;5,W$4=Congés),OR(W152="x",W152="S")),W152,IF(X$4=$D152,"x",IF(AND(((X$4-$D152)/VLOOKUP($C152,Opérations[],7,0))=INT(((X$4-$D152)/VLOOKUP($C152,Opérations[],7,0))),$C152&lt;&gt;""),"S",""))),"")</f>
        <v/>
      </c>
      <c r="Y152" s="68" t="str">
        <f ca="1">IFERROR(IF(AND(OR(WEEKDAY(X$4,2)&gt;5,X$4=Congés),OR(X152="x",X152="S")),X152,IF(Y$4=$D152,"x",IF(AND(((Y$4-$D152)/VLOOKUP($C152,Opérations[],7,0))=INT(((Y$4-$D152)/VLOOKUP($C152,Opérations[],7,0))),$C152&lt;&gt;""),"S",""))),"")</f>
        <v/>
      </c>
      <c r="Z152" s="68" t="str">
        <f ca="1">IFERROR(IF(AND(OR(WEEKDAY(Y$4,2)&gt;5,Y$4=Congés),OR(Y152="x",Y152="S")),Y152,IF(Z$4=$D152,"x",IF(AND(((Z$4-$D152)/VLOOKUP($C152,Opérations[],7,0))=INT(((Z$4-$D152)/VLOOKUP($C152,Opérations[],7,0))),$C152&lt;&gt;""),"S",""))),"")</f>
        <v/>
      </c>
      <c r="AA152" s="68" t="str">
        <f ca="1">IFERROR(IF(AND(OR(WEEKDAY(Z$4,2)&gt;5,Z$4=Congés),OR(Z152="x",Z152="S")),Z152,IF(AA$4=$D152,"x",IF(AND(((AA$4-$D152)/VLOOKUP($C152,Opérations[],7,0))=INT(((AA$4-$D152)/VLOOKUP($C152,Opérations[],7,0))),$C152&lt;&gt;""),"S",""))),"")</f>
        <v/>
      </c>
      <c r="AB152" s="68" t="str">
        <f ca="1">IFERROR(IF(AND(OR(WEEKDAY(AA$4,2)&gt;5,AA$4=Congés),OR(AA152="x",AA152="S")),AA152,IF(AB$4=$D152,"x",IF(AND(((AB$4-$D152)/VLOOKUP($C152,Opérations[],7,0))=INT(((AB$4-$D152)/VLOOKUP($C152,Opérations[],7,0))),$C152&lt;&gt;""),"S",""))),"")</f>
        <v/>
      </c>
      <c r="AC152" s="68" t="str">
        <f ca="1">IFERROR(IF(AND(OR(WEEKDAY(AB$4,2)&gt;5,AB$4=Congés),OR(AB152="x",AB152="S")),AB152,IF(AC$4=$D152,"x",IF(AND(((AC$4-$D152)/VLOOKUP($C152,Opérations[],7,0))=INT(((AC$4-$D152)/VLOOKUP($C152,Opérations[],7,0))),$C152&lt;&gt;""),"S",""))),"")</f>
        <v/>
      </c>
      <c r="AD152" s="68" t="str">
        <f ca="1">IFERROR(IF(AND(OR(WEEKDAY(AC$4,2)&gt;5,AC$4=Congés),OR(AC152="x",AC152="S")),AC152,IF(AD$4=$D152,"x",IF(AND(((AD$4-$D152)/VLOOKUP($C152,Opérations[],7,0))=INT(((AD$4-$D152)/VLOOKUP($C152,Opérations[],7,0))),$C152&lt;&gt;""),"S",""))),"")</f>
        <v/>
      </c>
      <c r="AE152" s="68" t="str">
        <f ca="1">IFERROR(IF(AND(OR(WEEKDAY(AD$4,2)&gt;5,AD$4=Congés),OR(AD152="x",AD152="S")),AD152,IF(AE$4=$D152,"x",IF(AND(((AE$4-$D152)/VLOOKUP($C152,Opérations[],7,0))=INT(((AE$4-$D152)/VLOOKUP($C152,Opérations[],7,0))),$C152&lt;&gt;""),"S",""))),"")</f>
        <v/>
      </c>
      <c r="AF152" s="68" t="str">
        <f ca="1">IFERROR(IF(AND(OR(WEEKDAY(AE$4,2)&gt;5,AE$4=Congés),OR(AE152="x",AE152="S")),AE152,IF(AF$4=$D152,"x",IF(AND(((AF$4-$D152)/VLOOKUP($C152,Opérations[],7,0))=INT(((AF$4-$D152)/VLOOKUP($C152,Opérations[],7,0))),$C152&lt;&gt;""),"S",""))),"")</f>
        <v/>
      </c>
      <c r="AG152" s="68" t="str">
        <f ca="1">IFERROR(IF(AND(OR(WEEKDAY(AF$4,2)&gt;5,AF$4=Congés),OR(AF152="x",AF152="S")),AF152,IF(AG$4=$D152,"x",IF(AND(((AG$4-$D152)/VLOOKUP($C152,Opérations[],7,0))=INT(((AG$4-$D152)/VLOOKUP($C152,Opérations[],7,0))),$C152&lt;&gt;""),"S",""))),"")</f>
        <v/>
      </c>
      <c r="AH152" s="68" t="str">
        <f ca="1">IFERROR(IF(AND(OR(WEEKDAY(AG$4,2)&gt;5,AG$4=Congés),OR(AG152="x",AG152="S")),AG152,IF(AH$4=$D152,"x",IF(AND(((AH$4-$D152)/VLOOKUP($C152,Opérations[],7,0))=INT(((AH$4-$D152)/VLOOKUP($C152,Opérations[],7,0))),$C152&lt;&gt;""),"S",""))),"")</f>
        <v/>
      </c>
      <c r="AI152" s="68" t="str">
        <f ca="1">IFERROR(IF(AND(OR(WEEKDAY(AH$4,2)&gt;5,AH$4=Congés),OR(AH152="x",AH152="S")),AH152,IF(AI$4=$D152,"x",IF(AND(((AI$4-$D152)/VLOOKUP($C152,Opérations[],7,0))=INT(((AI$4-$D152)/VLOOKUP($C152,Opérations[],7,0))),$C152&lt;&gt;""),"S",""))),"")</f>
        <v/>
      </c>
      <c r="AJ152" s="68" t="str">
        <f ca="1">IFERROR(IF(AND(OR(WEEKDAY(AI$4,2)&gt;5,AI$4=Congés),OR(AI152="x",AI152="S")),AI152,IF(AJ$4=$D152,"x",IF(AND(((AJ$4-$D152)/VLOOKUP($C152,Opérations[],7,0))=INT(((AJ$4-$D152)/VLOOKUP($C152,Opérations[],7,0))),$C152&lt;&gt;""),"S",""))),"")</f>
        <v/>
      </c>
      <c r="AK152" s="68" t="str">
        <f ca="1">IFERROR(IF(AND(OR(WEEKDAY(AJ$4,2)&gt;5,AJ$4=Congés),OR(AJ152="x",AJ152="S")),AJ152,IF(AK$4=$D152,"x",IF(AND(((AK$4-$D152)/VLOOKUP($C152,Opérations[],7,0))=INT(((AK$4-$D152)/VLOOKUP($C152,Opérations[],7,0))),$C152&lt;&gt;""),"S",""))),"")</f>
        <v/>
      </c>
      <c r="AL152" s="68" t="str">
        <f ca="1">IFERROR(IF(AND(OR(WEEKDAY(AK$4,2)&gt;5,AK$4=Congés),OR(AK152="x",AK152="S")),AK152,IF(AL$4=$D152,"x",IF(AND(((AL$4-$D152)/VLOOKUP($C152,Opérations[],7,0))=INT(((AL$4-$D152)/VLOOKUP($C152,Opérations[],7,0))),$C152&lt;&gt;""),"S",""))),"")</f>
        <v/>
      </c>
      <c r="AM152" s="68" t="str">
        <f ca="1">IFERROR(IF(AND(OR(WEEKDAY(AL$4,2)&gt;5,AL$4=Congés),OR(AL152="x",AL152="S")),AL152,IF(AM$4=$D152,"x",IF(AND(((AM$4-$D152)/VLOOKUP($C152,Opérations[],7,0))=INT(((AM$4-$D152)/VLOOKUP($C152,Opérations[],7,0))),$C152&lt;&gt;""),"S",""))),"")</f>
        <v/>
      </c>
      <c r="AN152" s="68" t="str">
        <f ca="1">IFERROR(IF(AND(OR(WEEKDAY(AM$4,2)&gt;5,AM$4=Congés),OR(AM152="x",AM152="S")),AM152,IF(AN$4=$D152,"x",IF(AND(((AN$4-$D152)/VLOOKUP($C152,Opérations[],7,0))=INT(((AN$4-$D152)/VLOOKUP($C152,Opérations[],7,0))),$C152&lt;&gt;""),"S",""))),"")</f>
        <v/>
      </c>
      <c r="AO152" s="68" t="str">
        <f ca="1">IFERROR(IF(AND(OR(WEEKDAY(AN$4,2)&gt;5,AN$4=Congés),OR(AN152="x",AN152="S")),AN152,IF(AO$4=$D152,"x",IF(AND(((AO$4-$D152)/VLOOKUP($C152,Opérations[],7,0))=INT(((AO$4-$D152)/VLOOKUP($C152,Opérations[],7,0))),$C152&lt;&gt;""),"S",""))),"")</f>
        <v/>
      </c>
      <c r="AP152" s="68" t="str">
        <f ca="1">IFERROR(IF(AND(OR(WEEKDAY(AO$4,2)&gt;5,AO$4=Congés),OR(AO152="x",AO152="S")),AO152,IF(AP$4=$D152,"x",IF(AND(((AP$4-$D152)/VLOOKUP($C152,Opérations[],7,0))=INT(((AP$4-$D152)/VLOOKUP($C152,Opérations[],7,0))),$C152&lt;&gt;""),"S",""))),"")</f>
        <v/>
      </c>
      <c r="AQ152" s="68" t="str">
        <f ca="1">IFERROR(IF(AND(OR(WEEKDAY(AP$4,2)&gt;5,AP$4=Congés),OR(AP152="x",AP152="S")),AP152,IF(AQ$4=$D152,"x",IF(AND(((AQ$4-$D152)/VLOOKUP($C152,Opérations[],7,0))=INT(((AQ$4-$D152)/VLOOKUP($C152,Opérations[],7,0))),$C152&lt;&gt;""),"S",""))),"")</f>
        <v/>
      </c>
      <c r="AR152" s="68" t="str">
        <f ca="1">IFERROR(IF(AND(OR(WEEKDAY(AQ$4,2)&gt;5,AQ$4=Congés),OR(AQ152="x",AQ152="S")),AQ152,IF(AR$4=$D152,"x",IF(AND(((AR$4-$D152)/VLOOKUP($C152,Opérations[],7,0))=INT(((AR$4-$D152)/VLOOKUP($C152,Opérations[],7,0))),$C152&lt;&gt;""),"S",""))),"")</f>
        <v/>
      </c>
      <c r="AS152" s="68" t="str">
        <f ca="1">IFERROR(IF(AND(OR(WEEKDAY(AR$4,2)&gt;5,AR$4=Congés),OR(AR152="x",AR152="S")),AR152,IF(AS$4=$D152,"x",IF(AND(((AS$4-$D152)/VLOOKUP($C152,Opérations[],7,0))=INT(((AS$4-$D152)/VLOOKUP($C152,Opérations[],7,0))),$C152&lt;&gt;""),"S",""))),"")</f>
        <v/>
      </c>
      <c r="AT152" s="68" t="str">
        <f ca="1">IFERROR(IF(AND(OR(WEEKDAY(AS$4,2)&gt;5,AS$4=Congés),OR(AS152="x",AS152="S")),AS152,IF(AT$4=$D152,"x",IF(AND(((AT$4-$D152)/VLOOKUP($C152,Opérations[],7,0))=INT(((AT$4-$D152)/VLOOKUP($C152,Opérations[],7,0))),$C152&lt;&gt;""),"S",""))),"")</f>
        <v/>
      </c>
      <c r="AU152" s="68" t="str">
        <f ca="1">IFERROR(IF(AND(OR(WEEKDAY(AT$4,2)&gt;5,AT$4=Congés),OR(AT152="x",AT152="S")),AT152,IF(AU$4=$D152,"x",IF(AND(((AU$4-$D152)/VLOOKUP($C152,Opérations[],7,0))=INT(((AU$4-$D152)/VLOOKUP($C152,Opérations[],7,0))),$C152&lt;&gt;""),"S",""))),"")</f>
        <v/>
      </c>
      <c r="AV152" s="68" t="str">
        <f ca="1">IFERROR(IF(AND(OR(WEEKDAY(AU$4,2)&gt;5,AU$4=Congés),OR(AU152="x",AU152="S")),AU152,IF(AV$4=$D152,"x",IF(AND(((AV$4-$D152)/VLOOKUP($C152,Opérations[],7,0))=INT(((AV$4-$D152)/VLOOKUP($C152,Opérations[],7,0))),$C152&lt;&gt;""),"S",""))),"")</f>
        <v/>
      </c>
      <c r="AW152" s="68" t="str">
        <f ca="1">IFERROR(IF(AND(OR(WEEKDAY(AV$4,2)&gt;5,AV$4=Congés),OR(AV152="x",AV152="S")),AV152,IF(AW$4=$D152,"x",IF(AND(((AW$4-$D152)/VLOOKUP($C152,Opérations[],7,0))=INT(((AW$4-$D152)/VLOOKUP($C152,Opérations[],7,0))),$C152&lt;&gt;""),"S",""))),"")</f>
        <v/>
      </c>
      <c r="AX152" s="68" t="str">
        <f ca="1">IFERROR(IF(AND(OR(WEEKDAY(AW$4,2)&gt;5,AW$4=Congés),OR(AW152="x",AW152="S")),AW152,IF(AX$4=$D152,"x",IF(AND(((AX$4-$D152)/VLOOKUP($C152,Opérations[],7,0))=INT(((AX$4-$D152)/VLOOKUP($C152,Opérations[],7,0))),$C152&lt;&gt;""),"S",""))),"")</f>
        <v/>
      </c>
      <c r="AY152" s="68" t="str">
        <f ca="1">IFERROR(IF(AND(OR(WEEKDAY(AX$4,2)&gt;5,AX$4=Congés),OR(AX152="x",AX152="S")),AX152,IF(AY$4=$D152,"x",IF(AND(((AY$4-$D152)/VLOOKUP($C152,Opérations[],7,0))=INT(((AY$4-$D152)/VLOOKUP($C152,Opérations[],7,0))),$C152&lt;&gt;""),"S",""))),"")</f>
        <v/>
      </c>
      <c r="AZ152" s="68" t="str">
        <f ca="1">IFERROR(IF(AND(OR(WEEKDAY(AY$4,2)&gt;5,AY$4=Congés),OR(AY152="x",AY152="S")),AY152,IF(AZ$4=$D152,"x",IF(AND(((AZ$4-$D152)/VLOOKUP($C152,Opérations[],7,0))=INT(((AZ$4-$D152)/VLOOKUP($C152,Opérations[],7,0))),$C152&lt;&gt;""),"S",""))),"")</f>
        <v/>
      </c>
      <c r="BA152" s="68" t="str">
        <f ca="1">IFERROR(IF(AND(OR(WEEKDAY(AZ$4,2)&gt;5,AZ$4=Congés),OR(AZ152="x",AZ152="S")),AZ152,IF(BA$4=$D152,"x",IF(AND(((BA$4-$D152)/VLOOKUP($C152,Opérations[],7,0))=INT(((BA$4-$D152)/VLOOKUP($C152,Opérations[],7,0))),$C152&lt;&gt;""),"S",""))),"")</f>
        <v/>
      </c>
      <c r="BB152" s="68" t="str">
        <f ca="1">IFERROR(IF(AND(OR(WEEKDAY(BA$4,2)&gt;5,BA$4=Congés),OR(BA152="x",BA152="S")),BA152,IF(BB$4=$D152,"x",IF(AND(((BB$4-$D152)/VLOOKUP($C152,Opérations[],7,0))=INT(((BB$4-$D152)/VLOOKUP($C152,Opérations[],7,0))),$C152&lt;&gt;""),"S",""))),"")</f>
        <v/>
      </c>
      <c r="BC152" s="68" t="str">
        <f ca="1">IFERROR(IF(AND(OR(WEEKDAY(BB$4,2)&gt;5,BB$4=Congés),OR(BB152="x",BB152="S")),BB152,IF(BC$4=$D152,"x",IF(AND(((BC$4-$D152)/VLOOKUP($C152,Opérations[],7,0))=INT(((BC$4-$D152)/VLOOKUP($C152,Opérations[],7,0))),$C152&lt;&gt;""),"S",""))),"")</f>
        <v/>
      </c>
      <c r="BD152" s="68" t="str">
        <f ca="1">IFERROR(IF(AND(OR(WEEKDAY(BC$4,2)&gt;5,BC$4=Congés),OR(BC152="x",BC152="S")),BC152,IF(BD$4=$D152,"x",IF(AND(((BD$4-$D152)/VLOOKUP($C152,Opérations[],7,0))=INT(((BD$4-$D152)/VLOOKUP($C152,Opérations[],7,0))),$C152&lt;&gt;""),"S",""))),"")</f>
        <v/>
      </c>
    </row>
    <row r="153" spans="3:56" x14ac:dyDescent="0.25">
      <c r="C153" s="58"/>
      <c r="D153" s="33" t="str">
        <f>IF(ISBLANK(C153),"",VLOOKUP(C153,Opérations[],2,0))</f>
        <v/>
      </c>
      <c r="F153" s="33"/>
      <c r="G153" s="68" t="str">
        <f ca="1">IFERROR(IF(AND(OR(WEEKDAY(F$4,2)&gt;5,F$4=Congés),OR(F153="x",F153="S")),F153,IF(G$4=$D153,"x",IF(AND(((G$4-$D153)/VLOOKUP($C153,Opérations[],7,0))=INT(((G$4-$D153)/VLOOKUP($C153,Opérations[],7,0))),$C153&lt;&gt;""),"S",""))),"")</f>
        <v/>
      </c>
      <c r="H153" s="68" t="str">
        <f ca="1">IFERROR(IF(AND(OR(WEEKDAY(G$4,2)&gt;5,G$4=Congés),OR(G153="x",G153="S")),G153,IF(H$4=$D153,"x",IF(AND(((H$4-$D153)/VLOOKUP($C153,Opérations[],7,0))=INT(((H$4-$D153)/VLOOKUP($C153,Opérations[],7,0))),$C153&lt;&gt;""),"S",""))),"")</f>
        <v/>
      </c>
      <c r="I153" s="68" t="str">
        <f ca="1">IFERROR(IF(AND(OR(WEEKDAY(H$4,2)&gt;5,H$4=Congés),OR(H153="x",H153="S")),H153,IF(I$4=$D153,"x",IF(AND(((I$4-$D153)/VLOOKUP($C153,Opérations[],7,0))=INT(((I$4-$D153)/VLOOKUP($C153,Opérations[],7,0))),$C153&lt;&gt;""),"S",""))),"")</f>
        <v/>
      </c>
      <c r="J153" s="68" t="str">
        <f ca="1">IFERROR(IF(AND(OR(WEEKDAY(I$4,2)&gt;5,I$4=Congés),OR(I153="x",I153="S")),I153,IF(J$4=$D153,"x",IF(AND(((J$4-$D153)/VLOOKUP($C153,Opérations[],7,0))=INT(((J$4-$D153)/VLOOKUP($C153,Opérations[],7,0))),$C153&lt;&gt;""),"S",""))),"")</f>
        <v/>
      </c>
      <c r="K153" s="68" t="str">
        <f ca="1">IFERROR(IF(AND(OR(WEEKDAY(J$4,2)&gt;5,J$4=Congés),OR(J153="x",J153="S")),J153,IF(K$4=$D153,"x",IF(AND(((K$4-$D153)/VLOOKUP($C153,Opérations[],7,0))=INT(((K$4-$D153)/VLOOKUP($C153,Opérations[],7,0))),$C153&lt;&gt;""),"S",""))),"")</f>
        <v/>
      </c>
      <c r="L153" s="68" t="str">
        <f ca="1">IFERROR(IF(AND(OR(WEEKDAY(K$4,2)&gt;5,K$4=Congés),OR(K153="x",K153="S")),K153,IF(L$4=$D153,"x",IF(AND(((L$4-$D153)/VLOOKUP($C153,Opérations[],7,0))=INT(((L$4-$D153)/VLOOKUP($C153,Opérations[],7,0))),$C153&lt;&gt;""),"S",""))),"")</f>
        <v/>
      </c>
      <c r="M153" s="68" t="str">
        <f ca="1">IFERROR(IF(AND(OR(WEEKDAY(L$4,2)&gt;5,L$4=Congés),OR(L153="x",L153="S")),L153,IF(M$4=$D153,"x",IF(AND(((M$4-$D153)/VLOOKUP($C153,Opérations[],7,0))=INT(((M$4-$D153)/VLOOKUP($C153,Opérations[],7,0))),$C153&lt;&gt;""),"S",""))),"")</f>
        <v/>
      </c>
      <c r="N153" s="68" t="str">
        <f ca="1">IFERROR(IF(AND(OR(WEEKDAY(M$4,2)&gt;5,M$4=Congés),OR(M153="x",M153="S")),M153,IF(N$4=$D153,"x",IF(AND(((N$4-$D153)/VLOOKUP($C153,Opérations[],7,0))=INT(((N$4-$D153)/VLOOKUP($C153,Opérations[],7,0))),$C153&lt;&gt;""),"S",""))),"")</f>
        <v/>
      </c>
      <c r="O153" s="68" t="str">
        <f ca="1">IFERROR(IF(AND(OR(WEEKDAY(N$4,2)&gt;5,N$4=Congés),OR(N153="x",N153="S")),N153,IF(O$4=$D153,"x",IF(AND(((O$4-$D153)/VLOOKUP($C153,Opérations[],7,0))=INT(((O$4-$D153)/VLOOKUP($C153,Opérations[],7,0))),$C153&lt;&gt;""),"S",""))),"")</f>
        <v/>
      </c>
      <c r="P153" s="68" t="str">
        <f ca="1">IFERROR(IF(AND(OR(WEEKDAY(O$4,2)&gt;5,O$4=Congés),OR(O153="x",O153="S")),O153,IF(P$4=$D153,"x",IF(AND(((P$4-$D153)/VLOOKUP($C153,Opérations[],7,0))=INT(((P$4-$D153)/VLOOKUP($C153,Opérations[],7,0))),$C153&lt;&gt;""),"S",""))),"")</f>
        <v/>
      </c>
      <c r="Q153" s="68" t="str">
        <f ca="1">IFERROR(IF(AND(OR(WEEKDAY(P$4,2)&gt;5,P$4=Congés),OR(P153="x",P153="S")),P153,IF(Q$4=$D153,"x",IF(AND(((Q$4-$D153)/VLOOKUP($C153,Opérations[],7,0))=INT(((Q$4-$D153)/VLOOKUP($C153,Opérations[],7,0))),$C153&lt;&gt;""),"S",""))),"")</f>
        <v/>
      </c>
      <c r="R153" s="68" t="str">
        <f ca="1">IFERROR(IF(AND(OR(WEEKDAY(Q$4,2)&gt;5,Q$4=Congés),OR(Q153="x",Q153="S")),Q153,IF(R$4=$D153,"x",IF(AND(((R$4-$D153)/VLOOKUP($C153,Opérations[],7,0))=INT(((R$4-$D153)/VLOOKUP($C153,Opérations[],7,0))),$C153&lt;&gt;""),"S",""))),"")</f>
        <v/>
      </c>
      <c r="S153" s="68" t="str">
        <f ca="1">IFERROR(IF(AND(OR(WEEKDAY(R$4,2)&gt;5,R$4=Congés),OR(R153="x",R153="S")),R153,IF(S$4=$D153,"x",IF(AND(((S$4-$D153)/VLOOKUP($C153,Opérations[],7,0))=INT(((S$4-$D153)/VLOOKUP($C153,Opérations[],7,0))),$C153&lt;&gt;""),"S",""))),"")</f>
        <v/>
      </c>
      <c r="T153" s="68" t="str">
        <f ca="1">IFERROR(IF(AND(OR(WEEKDAY(S$4,2)&gt;5,S$4=Congés),OR(S153="x",S153="S")),S153,IF(T$4=$D153,"x",IF(AND(((T$4-$D153)/VLOOKUP($C153,Opérations[],7,0))=INT(((T$4-$D153)/VLOOKUP($C153,Opérations[],7,0))),$C153&lt;&gt;""),"S",""))),"")</f>
        <v/>
      </c>
      <c r="U153" s="68" t="str">
        <f ca="1">IFERROR(IF(AND(OR(WEEKDAY(T$4,2)&gt;5,T$4=Congés),OR(T153="x",T153="S")),T153,IF(U$4=$D153,"x",IF(AND(((U$4-$D153)/VLOOKUP($C153,Opérations[],7,0))=INT(((U$4-$D153)/VLOOKUP($C153,Opérations[],7,0))),$C153&lt;&gt;""),"S",""))),"")</f>
        <v/>
      </c>
      <c r="V153" s="68" t="str">
        <f ca="1">IFERROR(IF(AND(OR(WEEKDAY(U$4,2)&gt;5,U$4=Congés),OR(U153="x",U153="S")),U153,IF(V$4=$D153,"x",IF(AND(((V$4-$D153)/VLOOKUP($C153,Opérations[],7,0))=INT(((V$4-$D153)/VLOOKUP($C153,Opérations[],7,0))),$C153&lt;&gt;""),"S",""))),"")</f>
        <v/>
      </c>
      <c r="W153" s="68" t="str">
        <f ca="1">IFERROR(IF(AND(OR(WEEKDAY(V$4,2)&gt;5,V$4=Congés),OR(V153="x",V153="S")),V153,IF(W$4=$D153,"x",IF(AND(((W$4-$D153)/VLOOKUP($C153,Opérations[],7,0))=INT(((W$4-$D153)/VLOOKUP($C153,Opérations[],7,0))),$C153&lt;&gt;""),"S",""))),"")</f>
        <v/>
      </c>
      <c r="X153" s="68" t="str">
        <f ca="1">IFERROR(IF(AND(OR(WEEKDAY(W$4,2)&gt;5,W$4=Congés),OR(W153="x",W153="S")),W153,IF(X$4=$D153,"x",IF(AND(((X$4-$D153)/VLOOKUP($C153,Opérations[],7,0))=INT(((X$4-$D153)/VLOOKUP($C153,Opérations[],7,0))),$C153&lt;&gt;""),"S",""))),"")</f>
        <v/>
      </c>
      <c r="Y153" s="68" t="str">
        <f ca="1">IFERROR(IF(AND(OR(WEEKDAY(X$4,2)&gt;5,X$4=Congés),OR(X153="x",X153="S")),X153,IF(Y$4=$D153,"x",IF(AND(((Y$4-$D153)/VLOOKUP($C153,Opérations[],7,0))=INT(((Y$4-$D153)/VLOOKUP($C153,Opérations[],7,0))),$C153&lt;&gt;""),"S",""))),"")</f>
        <v/>
      </c>
      <c r="Z153" s="68" t="str">
        <f ca="1">IFERROR(IF(AND(OR(WEEKDAY(Y$4,2)&gt;5,Y$4=Congés),OR(Y153="x",Y153="S")),Y153,IF(Z$4=$D153,"x",IF(AND(((Z$4-$D153)/VLOOKUP($C153,Opérations[],7,0))=INT(((Z$4-$D153)/VLOOKUP($C153,Opérations[],7,0))),$C153&lt;&gt;""),"S",""))),"")</f>
        <v/>
      </c>
      <c r="AA153" s="68" t="str">
        <f ca="1">IFERROR(IF(AND(OR(WEEKDAY(Z$4,2)&gt;5,Z$4=Congés),OR(Z153="x",Z153="S")),Z153,IF(AA$4=$D153,"x",IF(AND(((AA$4-$D153)/VLOOKUP($C153,Opérations[],7,0))=INT(((AA$4-$D153)/VLOOKUP($C153,Opérations[],7,0))),$C153&lt;&gt;""),"S",""))),"")</f>
        <v/>
      </c>
      <c r="AB153" s="68" t="str">
        <f ca="1">IFERROR(IF(AND(OR(WEEKDAY(AA$4,2)&gt;5,AA$4=Congés),OR(AA153="x",AA153="S")),AA153,IF(AB$4=$D153,"x",IF(AND(((AB$4-$D153)/VLOOKUP($C153,Opérations[],7,0))=INT(((AB$4-$D153)/VLOOKUP($C153,Opérations[],7,0))),$C153&lt;&gt;""),"S",""))),"")</f>
        <v/>
      </c>
      <c r="AC153" s="68" t="str">
        <f ca="1">IFERROR(IF(AND(OR(WEEKDAY(AB$4,2)&gt;5,AB$4=Congés),OR(AB153="x",AB153="S")),AB153,IF(AC$4=$D153,"x",IF(AND(((AC$4-$D153)/VLOOKUP($C153,Opérations[],7,0))=INT(((AC$4-$D153)/VLOOKUP($C153,Opérations[],7,0))),$C153&lt;&gt;""),"S",""))),"")</f>
        <v/>
      </c>
      <c r="AD153" s="68" t="str">
        <f ca="1">IFERROR(IF(AND(OR(WEEKDAY(AC$4,2)&gt;5,AC$4=Congés),OR(AC153="x",AC153="S")),AC153,IF(AD$4=$D153,"x",IF(AND(((AD$4-$D153)/VLOOKUP($C153,Opérations[],7,0))=INT(((AD$4-$D153)/VLOOKUP($C153,Opérations[],7,0))),$C153&lt;&gt;""),"S",""))),"")</f>
        <v/>
      </c>
      <c r="AE153" s="68" t="str">
        <f ca="1">IFERROR(IF(AND(OR(WEEKDAY(AD$4,2)&gt;5,AD$4=Congés),OR(AD153="x",AD153="S")),AD153,IF(AE$4=$D153,"x",IF(AND(((AE$4-$D153)/VLOOKUP($C153,Opérations[],7,0))=INT(((AE$4-$D153)/VLOOKUP($C153,Opérations[],7,0))),$C153&lt;&gt;""),"S",""))),"")</f>
        <v/>
      </c>
      <c r="AF153" s="68" t="str">
        <f ca="1">IFERROR(IF(AND(OR(WEEKDAY(AE$4,2)&gt;5,AE$4=Congés),OR(AE153="x",AE153="S")),AE153,IF(AF$4=$D153,"x",IF(AND(((AF$4-$D153)/VLOOKUP($C153,Opérations[],7,0))=INT(((AF$4-$D153)/VLOOKUP($C153,Opérations[],7,0))),$C153&lt;&gt;""),"S",""))),"")</f>
        <v/>
      </c>
      <c r="AG153" s="68" t="str">
        <f ca="1">IFERROR(IF(AND(OR(WEEKDAY(AF$4,2)&gt;5,AF$4=Congés),OR(AF153="x",AF153="S")),AF153,IF(AG$4=$D153,"x",IF(AND(((AG$4-$D153)/VLOOKUP($C153,Opérations[],7,0))=INT(((AG$4-$D153)/VLOOKUP($C153,Opérations[],7,0))),$C153&lt;&gt;""),"S",""))),"")</f>
        <v/>
      </c>
      <c r="AH153" s="68" t="str">
        <f ca="1">IFERROR(IF(AND(OR(WEEKDAY(AG$4,2)&gt;5,AG$4=Congés),OR(AG153="x",AG153="S")),AG153,IF(AH$4=$D153,"x",IF(AND(((AH$4-$D153)/VLOOKUP($C153,Opérations[],7,0))=INT(((AH$4-$D153)/VLOOKUP($C153,Opérations[],7,0))),$C153&lt;&gt;""),"S",""))),"")</f>
        <v/>
      </c>
      <c r="AI153" s="68" t="str">
        <f ca="1">IFERROR(IF(AND(OR(WEEKDAY(AH$4,2)&gt;5,AH$4=Congés),OR(AH153="x",AH153="S")),AH153,IF(AI$4=$D153,"x",IF(AND(((AI$4-$D153)/VLOOKUP($C153,Opérations[],7,0))=INT(((AI$4-$D153)/VLOOKUP($C153,Opérations[],7,0))),$C153&lt;&gt;""),"S",""))),"")</f>
        <v/>
      </c>
      <c r="AJ153" s="68" t="str">
        <f ca="1">IFERROR(IF(AND(OR(WEEKDAY(AI$4,2)&gt;5,AI$4=Congés),OR(AI153="x",AI153="S")),AI153,IF(AJ$4=$D153,"x",IF(AND(((AJ$4-$D153)/VLOOKUP($C153,Opérations[],7,0))=INT(((AJ$4-$D153)/VLOOKUP($C153,Opérations[],7,0))),$C153&lt;&gt;""),"S",""))),"")</f>
        <v/>
      </c>
      <c r="AK153" s="68" t="str">
        <f ca="1">IFERROR(IF(AND(OR(WEEKDAY(AJ$4,2)&gt;5,AJ$4=Congés),OR(AJ153="x",AJ153="S")),AJ153,IF(AK$4=$D153,"x",IF(AND(((AK$4-$D153)/VLOOKUP($C153,Opérations[],7,0))=INT(((AK$4-$D153)/VLOOKUP($C153,Opérations[],7,0))),$C153&lt;&gt;""),"S",""))),"")</f>
        <v/>
      </c>
      <c r="AL153" s="68" t="str">
        <f ca="1">IFERROR(IF(AND(OR(WEEKDAY(AK$4,2)&gt;5,AK$4=Congés),OR(AK153="x",AK153="S")),AK153,IF(AL$4=$D153,"x",IF(AND(((AL$4-$D153)/VLOOKUP($C153,Opérations[],7,0))=INT(((AL$4-$D153)/VLOOKUP($C153,Opérations[],7,0))),$C153&lt;&gt;""),"S",""))),"")</f>
        <v/>
      </c>
      <c r="AM153" s="68" t="str">
        <f ca="1">IFERROR(IF(AND(OR(WEEKDAY(AL$4,2)&gt;5,AL$4=Congés),OR(AL153="x",AL153="S")),AL153,IF(AM$4=$D153,"x",IF(AND(((AM$4-$D153)/VLOOKUP($C153,Opérations[],7,0))=INT(((AM$4-$D153)/VLOOKUP($C153,Opérations[],7,0))),$C153&lt;&gt;""),"S",""))),"")</f>
        <v/>
      </c>
      <c r="AN153" s="68" t="str">
        <f ca="1">IFERROR(IF(AND(OR(WEEKDAY(AM$4,2)&gt;5,AM$4=Congés),OR(AM153="x",AM153="S")),AM153,IF(AN$4=$D153,"x",IF(AND(((AN$4-$D153)/VLOOKUP($C153,Opérations[],7,0))=INT(((AN$4-$D153)/VLOOKUP($C153,Opérations[],7,0))),$C153&lt;&gt;""),"S",""))),"")</f>
        <v/>
      </c>
      <c r="AO153" s="68" t="str">
        <f ca="1">IFERROR(IF(AND(OR(WEEKDAY(AN$4,2)&gt;5,AN$4=Congés),OR(AN153="x",AN153="S")),AN153,IF(AO$4=$D153,"x",IF(AND(((AO$4-$D153)/VLOOKUP($C153,Opérations[],7,0))=INT(((AO$4-$D153)/VLOOKUP($C153,Opérations[],7,0))),$C153&lt;&gt;""),"S",""))),"")</f>
        <v/>
      </c>
      <c r="AP153" s="68" t="str">
        <f ca="1">IFERROR(IF(AND(OR(WEEKDAY(AO$4,2)&gt;5,AO$4=Congés),OR(AO153="x",AO153="S")),AO153,IF(AP$4=$D153,"x",IF(AND(((AP$4-$D153)/VLOOKUP($C153,Opérations[],7,0))=INT(((AP$4-$D153)/VLOOKUP($C153,Opérations[],7,0))),$C153&lt;&gt;""),"S",""))),"")</f>
        <v/>
      </c>
      <c r="AQ153" s="68" t="str">
        <f ca="1">IFERROR(IF(AND(OR(WEEKDAY(AP$4,2)&gt;5,AP$4=Congés),OR(AP153="x",AP153="S")),AP153,IF(AQ$4=$D153,"x",IF(AND(((AQ$4-$D153)/VLOOKUP($C153,Opérations[],7,0))=INT(((AQ$4-$D153)/VLOOKUP($C153,Opérations[],7,0))),$C153&lt;&gt;""),"S",""))),"")</f>
        <v/>
      </c>
      <c r="AR153" s="68" t="str">
        <f ca="1">IFERROR(IF(AND(OR(WEEKDAY(AQ$4,2)&gt;5,AQ$4=Congés),OR(AQ153="x",AQ153="S")),AQ153,IF(AR$4=$D153,"x",IF(AND(((AR$4-$D153)/VLOOKUP($C153,Opérations[],7,0))=INT(((AR$4-$D153)/VLOOKUP($C153,Opérations[],7,0))),$C153&lt;&gt;""),"S",""))),"")</f>
        <v/>
      </c>
      <c r="AS153" s="68" t="str">
        <f ca="1">IFERROR(IF(AND(OR(WEEKDAY(AR$4,2)&gt;5,AR$4=Congés),OR(AR153="x",AR153="S")),AR153,IF(AS$4=$D153,"x",IF(AND(((AS$4-$D153)/VLOOKUP($C153,Opérations[],7,0))=INT(((AS$4-$D153)/VLOOKUP($C153,Opérations[],7,0))),$C153&lt;&gt;""),"S",""))),"")</f>
        <v/>
      </c>
      <c r="AT153" s="68" t="str">
        <f ca="1">IFERROR(IF(AND(OR(WEEKDAY(AS$4,2)&gt;5,AS$4=Congés),OR(AS153="x",AS153="S")),AS153,IF(AT$4=$D153,"x",IF(AND(((AT$4-$D153)/VLOOKUP($C153,Opérations[],7,0))=INT(((AT$4-$D153)/VLOOKUP($C153,Opérations[],7,0))),$C153&lt;&gt;""),"S",""))),"")</f>
        <v/>
      </c>
      <c r="AU153" s="68" t="str">
        <f ca="1">IFERROR(IF(AND(OR(WEEKDAY(AT$4,2)&gt;5,AT$4=Congés),OR(AT153="x",AT153="S")),AT153,IF(AU$4=$D153,"x",IF(AND(((AU$4-$D153)/VLOOKUP($C153,Opérations[],7,0))=INT(((AU$4-$D153)/VLOOKUP($C153,Opérations[],7,0))),$C153&lt;&gt;""),"S",""))),"")</f>
        <v/>
      </c>
      <c r="AV153" s="68" t="str">
        <f ca="1">IFERROR(IF(AND(OR(WEEKDAY(AU$4,2)&gt;5,AU$4=Congés),OR(AU153="x",AU153="S")),AU153,IF(AV$4=$D153,"x",IF(AND(((AV$4-$D153)/VLOOKUP($C153,Opérations[],7,0))=INT(((AV$4-$D153)/VLOOKUP($C153,Opérations[],7,0))),$C153&lt;&gt;""),"S",""))),"")</f>
        <v/>
      </c>
      <c r="AW153" s="68" t="str">
        <f ca="1">IFERROR(IF(AND(OR(WEEKDAY(AV$4,2)&gt;5,AV$4=Congés),OR(AV153="x",AV153="S")),AV153,IF(AW$4=$D153,"x",IF(AND(((AW$4-$D153)/VLOOKUP($C153,Opérations[],7,0))=INT(((AW$4-$D153)/VLOOKUP($C153,Opérations[],7,0))),$C153&lt;&gt;""),"S",""))),"")</f>
        <v/>
      </c>
      <c r="AX153" s="68" t="str">
        <f ca="1">IFERROR(IF(AND(OR(WEEKDAY(AW$4,2)&gt;5,AW$4=Congés),OR(AW153="x",AW153="S")),AW153,IF(AX$4=$D153,"x",IF(AND(((AX$4-$D153)/VLOOKUP($C153,Opérations[],7,0))=INT(((AX$4-$D153)/VLOOKUP($C153,Opérations[],7,0))),$C153&lt;&gt;""),"S",""))),"")</f>
        <v/>
      </c>
      <c r="AY153" s="68" t="str">
        <f ca="1">IFERROR(IF(AND(OR(WEEKDAY(AX$4,2)&gt;5,AX$4=Congés),OR(AX153="x",AX153="S")),AX153,IF(AY$4=$D153,"x",IF(AND(((AY$4-$D153)/VLOOKUP($C153,Opérations[],7,0))=INT(((AY$4-$D153)/VLOOKUP($C153,Opérations[],7,0))),$C153&lt;&gt;""),"S",""))),"")</f>
        <v/>
      </c>
      <c r="AZ153" s="68" t="str">
        <f ca="1">IFERROR(IF(AND(OR(WEEKDAY(AY$4,2)&gt;5,AY$4=Congés),OR(AY153="x",AY153="S")),AY153,IF(AZ$4=$D153,"x",IF(AND(((AZ$4-$D153)/VLOOKUP($C153,Opérations[],7,0))=INT(((AZ$4-$D153)/VLOOKUP($C153,Opérations[],7,0))),$C153&lt;&gt;""),"S",""))),"")</f>
        <v/>
      </c>
      <c r="BA153" s="68" t="str">
        <f ca="1">IFERROR(IF(AND(OR(WEEKDAY(AZ$4,2)&gt;5,AZ$4=Congés),OR(AZ153="x",AZ153="S")),AZ153,IF(BA$4=$D153,"x",IF(AND(((BA$4-$D153)/VLOOKUP($C153,Opérations[],7,0))=INT(((BA$4-$D153)/VLOOKUP($C153,Opérations[],7,0))),$C153&lt;&gt;""),"S",""))),"")</f>
        <v/>
      </c>
      <c r="BB153" s="68" t="str">
        <f ca="1">IFERROR(IF(AND(OR(WEEKDAY(BA$4,2)&gt;5,BA$4=Congés),OR(BA153="x",BA153="S")),BA153,IF(BB$4=$D153,"x",IF(AND(((BB$4-$D153)/VLOOKUP($C153,Opérations[],7,0))=INT(((BB$4-$D153)/VLOOKUP($C153,Opérations[],7,0))),$C153&lt;&gt;""),"S",""))),"")</f>
        <v/>
      </c>
      <c r="BC153" s="68" t="str">
        <f ca="1">IFERROR(IF(AND(OR(WEEKDAY(BB$4,2)&gt;5,BB$4=Congés),OR(BB153="x",BB153="S")),BB153,IF(BC$4=$D153,"x",IF(AND(((BC$4-$D153)/VLOOKUP($C153,Opérations[],7,0))=INT(((BC$4-$D153)/VLOOKUP($C153,Opérations[],7,0))),$C153&lt;&gt;""),"S",""))),"")</f>
        <v/>
      </c>
      <c r="BD153" s="68" t="str">
        <f ca="1">IFERROR(IF(AND(OR(WEEKDAY(BC$4,2)&gt;5,BC$4=Congés),OR(BC153="x",BC153="S")),BC153,IF(BD$4=$D153,"x",IF(AND(((BD$4-$D153)/VLOOKUP($C153,Opérations[],7,0))=INT(((BD$4-$D153)/VLOOKUP($C153,Opérations[],7,0))),$C153&lt;&gt;""),"S",""))),"")</f>
        <v/>
      </c>
    </row>
    <row r="154" spans="3:56" x14ac:dyDescent="0.25">
      <c r="C154" s="32" t="s">
        <v>120</v>
      </c>
      <c r="D154" s="33">
        <f>IF(ISBLANK(C154),"",VLOOKUP(C154,Opérations[],2,0))</f>
        <v>0</v>
      </c>
      <c r="F154" s="33"/>
      <c r="G154" s="68" t="str">
        <f ca="1">IFERROR(IF(AND(OR(WEEKDAY(F$4,2)&gt;5,F$4=Congés),OR(F154="x",F154="S")),F154,IF(G$4=$D154,"x",IF(AND(((G$4-$D154)/VLOOKUP($C154,Opérations[],7,0))=INT(((G$4-$D154)/VLOOKUP($C154,Opérations[],7,0))),$C154&lt;&gt;""),"S",""))),"")</f>
        <v/>
      </c>
      <c r="H154" s="68" t="str">
        <f ca="1">IFERROR(IF(AND(OR(WEEKDAY(G$4,2)&gt;5,G$4=Congés),OR(G154="x",G154="S")),G154,IF(H$4=$D154,"x",IF(AND(((H$4-$D154)/VLOOKUP($C154,Opérations[],7,0))=INT(((H$4-$D154)/VLOOKUP($C154,Opérations[],7,0))),$C154&lt;&gt;""),"S",""))),"")</f>
        <v/>
      </c>
      <c r="I154" s="68" t="str">
        <f ca="1">IFERROR(IF(AND(OR(WEEKDAY(H$4,2)&gt;5,H$4=Congés),OR(H154="x",H154="S")),H154,IF(I$4=$D154,"x",IF(AND(((I$4-$D154)/VLOOKUP($C154,Opérations[],7,0))=INT(((I$4-$D154)/VLOOKUP($C154,Opérations[],7,0))),$C154&lt;&gt;""),"S",""))),"")</f>
        <v/>
      </c>
      <c r="J154" s="68" t="str">
        <f ca="1">IFERROR(IF(AND(OR(WEEKDAY(I$4,2)&gt;5,I$4=Congés),OR(I154="x",I154="S")),I154,IF(J$4=$D154,"x",IF(AND(((J$4-$D154)/VLOOKUP($C154,Opérations[],7,0))=INT(((J$4-$D154)/VLOOKUP($C154,Opérations[],7,0))),$C154&lt;&gt;""),"S",""))),"")</f>
        <v/>
      </c>
      <c r="K154" s="68" t="str">
        <f ca="1">IFERROR(IF(AND(OR(WEEKDAY(J$4,2)&gt;5,J$4=Congés),OR(J154="x",J154="S")),J154,IF(K$4=$D154,"x",IF(AND(((K$4-$D154)/VLOOKUP($C154,Opérations[],7,0))=INT(((K$4-$D154)/VLOOKUP($C154,Opérations[],7,0))),$C154&lt;&gt;""),"S",""))),"")</f>
        <v/>
      </c>
      <c r="L154" s="68" t="str">
        <f ca="1">IFERROR(IF(AND(OR(WEEKDAY(K$4,2)&gt;5,K$4=Congés),OR(K154="x",K154="S")),K154,IF(L$4=$D154,"x",IF(AND(((L$4-$D154)/VLOOKUP($C154,Opérations[],7,0))=INT(((L$4-$D154)/VLOOKUP($C154,Opérations[],7,0))),$C154&lt;&gt;""),"S",""))),"")</f>
        <v/>
      </c>
      <c r="M154" s="68" t="str">
        <f ca="1">IFERROR(IF(AND(OR(WEEKDAY(L$4,2)&gt;5,L$4=Congés),OR(L154="x",L154="S")),L154,IF(M$4=$D154,"x",IF(AND(((M$4-$D154)/VLOOKUP($C154,Opérations[],7,0))=INT(((M$4-$D154)/VLOOKUP($C154,Opérations[],7,0))),$C154&lt;&gt;""),"S",""))),"")</f>
        <v/>
      </c>
      <c r="N154" s="68" t="str">
        <f ca="1">IFERROR(IF(AND(OR(WEEKDAY(M$4,2)&gt;5,M$4=Congés),OR(M154="x",M154="S")),M154,IF(N$4=$D154,"x",IF(AND(((N$4-$D154)/VLOOKUP($C154,Opérations[],7,0))=INT(((N$4-$D154)/VLOOKUP($C154,Opérations[],7,0))),$C154&lt;&gt;""),"S",""))),"")</f>
        <v/>
      </c>
      <c r="O154" s="68" t="str">
        <f ca="1">IFERROR(IF(AND(OR(WEEKDAY(N$4,2)&gt;5,N$4=Congés),OR(N154="x",N154="S")),N154,IF(O$4=$D154,"x",IF(AND(((O$4-$D154)/VLOOKUP($C154,Opérations[],7,0))=INT(((O$4-$D154)/VLOOKUP($C154,Opérations[],7,0))),$C154&lt;&gt;""),"S",""))),"")</f>
        <v/>
      </c>
      <c r="P154" s="68" t="str">
        <f ca="1">IFERROR(IF(AND(OR(WEEKDAY(O$4,2)&gt;5,O$4=Congés),OR(O154="x",O154="S")),O154,IF(P$4=$D154,"x",IF(AND(((P$4-$D154)/VLOOKUP($C154,Opérations[],7,0))=INT(((P$4-$D154)/VLOOKUP($C154,Opérations[],7,0))),$C154&lt;&gt;""),"S",""))),"")</f>
        <v/>
      </c>
      <c r="Q154" s="68" t="str">
        <f ca="1">IFERROR(IF(AND(OR(WEEKDAY(P$4,2)&gt;5,P$4=Congés),OR(P154="x",P154="S")),P154,IF(Q$4=$D154,"x",IF(AND(((Q$4-$D154)/VLOOKUP($C154,Opérations[],7,0))=INT(((Q$4-$D154)/VLOOKUP($C154,Opérations[],7,0))),$C154&lt;&gt;""),"S",""))),"")</f>
        <v/>
      </c>
      <c r="R154" s="68" t="str">
        <f ca="1">IFERROR(IF(AND(OR(WEEKDAY(Q$4,2)&gt;5,Q$4=Congés),OR(Q154="x",Q154="S")),Q154,IF(R$4=$D154,"x",IF(AND(((R$4-$D154)/VLOOKUP($C154,Opérations[],7,0))=INT(((R$4-$D154)/VLOOKUP($C154,Opérations[],7,0))),$C154&lt;&gt;""),"S",""))),"")</f>
        <v/>
      </c>
      <c r="S154" s="68" t="str">
        <f ca="1">IFERROR(IF(AND(OR(WEEKDAY(R$4,2)&gt;5,R$4=Congés),OR(R154="x",R154="S")),R154,IF(S$4=$D154,"x",IF(AND(((S$4-$D154)/VLOOKUP($C154,Opérations[],7,0))=INT(((S$4-$D154)/VLOOKUP($C154,Opérations[],7,0))),$C154&lt;&gt;""),"S",""))),"")</f>
        <v/>
      </c>
      <c r="T154" s="68" t="str">
        <f ca="1">IFERROR(IF(AND(OR(WEEKDAY(S$4,2)&gt;5,S$4=Congés),OR(S154="x",S154="S")),S154,IF(T$4=$D154,"x",IF(AND(((T$4-$D154)/VLOOKUP($C154,Opérations[],7,0))=INT(((T$4-$D154)/VLOOKUP($C154,Opérations[],7,0))),$C154&lt;&gt;""),"S",""))),"")</f>
        <v/>
      </c>
      <c r="U154" s="68" t="str">
        <f ca="1">IFERROR(IF(AND(OR(WEEKDAY(T$4,2)&gt;5,T$4=Congés),OR(T154="x",T154="S")),T154,IF(U$4=$D154,"x",IF(AND(((U$4-$D154)/VLOOKUP($C154,Opérations[],7,0))=INT(((U$4-$D154)/VLOOKUP($C154,Opérations[],7,0))),$C154&lt;&gt;""),"S",""))),"")</f>
        <v/>
      </c>
      <c r="V154" s="68" t="str">
        <f ca="1">IFERROR(IF(AND(OR(WEEKDAY(U$4,2)&gt;5,U$4=Congés),OR(U154="x",U154="S")),U154,IF(V$4=$D154,"x",IF(AND(((V$4-$D154)/VLOOKUP($C154,Opérations[],7,0))=INT(((V$4-$D154)/VLOOKUP($C154,Opérations[],7,0))),$C154&lt;&gt;""),"S",""))),"")</f>
        <v/>
      </c>
      <c r="W154" s="68" t="str">
        <f ca="1">IFERROR(IF(AND(OR(WEEKDAY(V$4,2)&gt;5,V$4=Congés),OR(V154="x",V154="S")),V154,IF(W$4=$D154,"x",IF(AND(((W$4-$D154)/VLOOKUP($C154,Opérations[],7,0))=INT(((W$4-$D154)/VLOOKUP($C154,Opérations[],7,0))),$C154&lt;&gt;""),"S",""))),"")</f>
        <v/>
      </c>
      <c r="X154" s="68" t="str">
        <f ca="1">IFERROR(IF(AND(OR(WEEKDAY(W$4,2)&gt;5,W$4=Congés),OR(W154="x",W154="S")),W154,IF(X$4=$D154,"x",IF(AND(((X$4-$D154)/VLOOKUP($C154,Opérations[],7,0))=INT(((X$4-$D154)/VLOOKUP($C154,Opérations[],7,0))),$C154&lt;&gt;""),"S",""))),"")</f>
        <v/>
      </c>
      <c r="Y154" s="68" t="str">
        <f ca="1">IFERROR(IF(AND(OR(WEEKDAY(X$4,2)&gt;5,X$4=Congés),OR(X154="x",X154="S")),X154,IF(Y$4=$D154,"x",IF(AND(((Y$4-$D154)/VLOOKUP($C154,Opérations[],7,0))=INT(((Y$4-$D154)/VLOOKUP($C154,Opérations[],7,0))),$C154&lt;&gt;""),"S",""))),"")</f>
        <v/>
      </c>
      <c r="Z154" s="68" t="str">
        <f ca="1">IFERROR(IF(AND(OR(WEEKDAY(Y$4,2)&gt;5,Y$4=Congés),OR(Y154="x",Y154="S")),Y154,IF(Z$4=$D154,"x",IF(AND(((Z$4-$D154)/VLOOKUP($C154,Opérations[],7,0))=INT(((Z$4-$D154)/VLOOKUP($C154,Opérations[],7,0))),$C154&lt;&gt;""),"S",""))),"")</f>
        <v/>
      </c>
      <c r="AA154" s="68" t="str">
        <f ca="1">IFERROR(IF(AND(OR(WEEKDAY(Z$4,2)&gt;5,Z$4=Congés),OR(Z154="x",Z154="S")),Z154,IF(AA$4=$D154,"x",IF(AND(((AA$4-$D154)/VLOOKUP($C154,Opérations[],7,0))=INT(((AA$4-$D154)/VLOOKUP($C154,Opérations[],7,0))),$C154&lt;&gt;""),"S",""))),"")</f>
        <v/>
      </c>
      <c r="AB154" s="68" t="str">
        <f ca="1">IFERROR(IF(AND(OR(WEEKDAY(AA$4,2)&gt;5,AA$4=Congés),OR(AA154="x",AA154="S")),AA154,IF(AB$4=$D154,"x",IF(AND(((AB$4-$D154)/VLOOKUP($C154,Opérations[],7,0))=INT(((AB$4-$D154)/VLOOKUP($C154,Opérations[],7,0))),$C154&lt;&gt;""),"S",""))),"")</f>
        <v/>
      </c>
      <c r="AC154" s="68" t="str">
        <f ca="1">IFERROR(IF(AND(OR(WEEKDAY(AB$4,2)&gt;5,AB$4=Congés),OR(AB154="x",AB154="S")),AB154,IF(AC$4=$D154,"x",IF(AND(((AC$4-$D154)/VLOOKUP($C154,Opérations[],7,0))=INT(((AC$4-$D154)/VLOOKUP($C154,Opérations[],7,0))),$C154&lt;&gt;""),"S",""))),"")</f>
        <v/>
      </c>
      <c r="AD154" s="68" t="str">
        <f ca="1">IFERROR(IF(AND(OR(WEEKDAY(AC$4,2)&gt;5,AC$4=Congés),OR(AC154="x",AC154="S")),AC154,IF(AD$4=$D154,"x",IF(AND(((AD$4-$D154)/VLOOKUP($C154,Opérations[],7,0))=INT(((AD$4-$D154)/VLOOKUP($C154,Opérations[],7,0))),$C154&lt;&gt;""),"S",""))),"")</f>
        <v/>
      </c>
      <c r="AE154" s="68" t="str">
        <f ca="1">IFERROR(IF(AND(OR(WEEKDAY(AD$4,2)&gt;5,AD$4=Congés),OR(AD154="x",AD154="S")),AD154,IF(AE$4=$D154,"x",IF(AND(((AE$4-$D154)/VLOOKUP($C154,Opérations[],7,0))=INT(((AE$4-$D154)/VLOOKUP($C154,Opérations[],7,0))),$C154&lt;&gt;""),"S",""))),"")</f>
        <v/>
      </c>
      <c r="AF154" s="68" t="str">
        <f ca="1">IFERROR(IF(AND(OR(WEEKDAY(AE$4,2)&gt;5,AE$4=Congés),OR(AE154="x",AE154="S")),AE154,IF(AF$4=$D154,"x",IF(AND(((AF$4-$D154)/VLOOKUP($C154,Opérations[],7,0))=INT(((AF$4-$D154)/VLOOKUP($C154,Opérations[],7,0))),$C154&lt;&gt;""),"S",""))),"")</f>
        <v/>
      </c>
      <c r="AG154" s="68" t="str">
        <f ca="1">IFERROR(IF(AND(OR(WEEKDAY(AF$4,2)&gt;5,AF$4=Congés),OR(AF154="x",AF154="S")),AF154,IF(AG$4=$D154,"x",IF(AND(((AG$4-$D154)/VLOOKUP($C154,Opérations[],7,0))=INT(((AG$4-$D154)/VLOOKUP($C154,Opérations[],7,0))),$C154&lt;&gt;""),"S",""))),"")</f>
        <v/>
      </c>
      <c r="AH154" s="68" t="str">
        <f ca="1">IFERROR(IF(AND(OR(WEEKDAY(AG$4,2)&gt;5,AG$4=Congés),OR(AG154="x",AG154="S")),AG154,IF(AH$4=$D154,"x",IF(AND(((AH$4-$D154)/VLOOKUP($C154,Opérations[],7,0))=INT(((AH$4-$D154)/VLOOKUP($C154,Opérations[],7,0))),$C154&lt;&gt;""),"S",""))),"")</f>
        <v/>
      </c>
      <c r="AI154" s="68" t="str">
        <f ca="1">IFERROR(IF(AND(OR(WEEKDAY(AH$4,2)&gt;5,AH$4=Congés),OR(AH154="x",AH154="S")),AH154,IF(AI$4=$D154,"x",IF(AND(((AI$4-$D154)/VLOOKUP($C154,Opérations[],7,0))=INT(((AI$4-$D154)/VLOOKUP($C154,Opérations[],7,0))),$C154&lt;&gt;""),"S",""))),"")</f>
        <v/>
      </c>
      <c r="AJ154" s="68" t="str">
        <f ca="1">IFERROR(IF(AND(OR(WEEKDAY(AI$4,2)&gt;5,AI$4=Congés),OR(AI154="x",AI154="S")),AI154,IF(AJ$4=$D154,"x",IF(AND(((AJ$4-$D154)/VLOOKUP($C154,Opérations[],7,0))=INT(((AJ$4-$D154)/VLOOKUP($C154,Opérations[],7,0))),$C154&lt;&gt;""),"S",""))),"")</f>
        <v/>
      </c>
      <c r="AK154" s="68" t="str">
        <f ca="1">IFERROR(IF(AND(OR(WEEKDAY(AJ$4,2)&gt;5,AJ$4=Congés),OR(AJ154="x",AJ154="S")),AJ154,IF(AK$4=$D154,"x",IF(AND(((AK$4-$D154)/VLOOKUP($C154,Opérations[],7,0))=INT(((AK$4-$D154)/VLOOKUP($C154,Opérations[],7,0))),$C154&lt;&gt;""),"S",""))),"")</f>
        <v/>
      </c>
      <c r="AL154" s="68" t="str">
        <f ca="1">IFERROR(IF(AND(OR(WEEKDAY(AK$4,2)&gt;5,AK$4=Congés),OR(AK154="x",AK154="S")),AK154,IF(AL$4=$D154,"x",IF(AND(((AL$4-$D154)/VLOOKUP($C154,Opérations[],7,0))=INT(((AL$4-$D154)/VLOOKUP($C154,Opérations[],7,0))),$C154&lt;&gt;""),"S",""))),"")</f>
        <v/>
      </c>
      <c r="AM154" s="68" t="str">
        <f ca="1">IFERROR(IF(AND(OR(WEEKDAY(AL$4,2)&gt;5,AL$4=Congés),OR(AL154="x",AL154="S")),AL154,IF(AM$4=$D154,"x",IF(AND(((AM$4-$D154)/VLOOKUP($C154,Opérations[],7,0))=INT(((AM$4-$D154)/VLOOKUP($C154,Opérations[],7,0))),$C154&lt;&gt;""),"S",""))),"")</f>
        <v/>
      </c>
      <c r="AN154" s="68" t="str">
        <f ca="1">IFERROR(IF(AND(OR(WEEKDAY(AM$4,2)&gt;5,AM$4=Congés),OR(AM154="x",AM154="S")),AM154,IF(AN$4=$D154,"x",IF(AND(((AN$4-$D154)/VLOOKUP($C154,Opérations[],7,0))=INT(((AN$4-$D154)/VLOOKUP($C154,Opérations[],7,0))),$C154&lt;&gt;""),"S",""))),"")</f>
        <v/>
      </c>
      <c r="AO154" s="68" t="str">
        <f ca="1">IFERROR(IF(AND(OR(WEEKDAY(AN$4,2)&gt;5,AN$4=Congés),OR(AN154="x",AN154="S")),AN154,IF(AO$4=$D154,"x",IF(AND(((AO$4-$D154)/VLOOKUP($C154,Opérations[],7,0))=INT(((AO$4-$D154)/VLOOKUP($C154,Opérations[],7,0))),$C154&lt;&gt;""),"S",""))),"")</f>
        <v/>
      </c>
      <c r="AP154" s="68" t="str">
        <f ca="1">IFERROR(IF(AND(OR(WEEKDAY(AO$4,2)&gt;5,AO$4=Congés),OR(AO154="x",AO154="S")),AO154,IF(AP$4=$D154,"x",IF(AND(((AP$4-$D154)/VLOOKUP($C154,Opérations[],7,0))=INT(((AP$4-$D154)/VLOOKUP($C154,Opérations[],7,0))),$C154&lt;&gt;""),"S",""))),"")</f>
        <v/>
      </c>
      <c r="AQ154" s="68" t="str">
        <f ca="1">IFERROR(IF(AND(OR(WEEKDAY(AP$4,2)&gt;5,AP$4=Congés),OR(AP154="x",AP154="S")),AP154,IF(AQ$4=$D154,"x",IF(AND(((AQ$4-$D154)/VLOOKUP($C154,Opérations[],7,0))=INT(((AQ$4-$D154)/VLOOKUP($C154,Opérations[],7,0))),$C154&lt;&gt;""),"S",""))),"")</f>
        <v/>
      </c>
      <c r="AR154" s="68" t="str">
        <f ca="1">IFERROR(IF(AND(OR(WEEKDAY(AQ$4,2)&gt;5,AQ$4=Congés),OR(AQ154="x",AQ154="S")),AQ154,IF(AR$4=$D154,"x",IF(AND(((AR$4-$D154)/VLOOKUP($C154,Opérations[],7,0))=INT(((AR$4-$D154)/VLOOKUP($C154,Opérations[],7,0))),$C154&lt;&gt;""),"S",""))),"")</f>
        <v/>
      </c>
      <c r="AS154" s="68" t="str">
        <f ca="1">IFERROR(IF(AND(OR(WEEKDAY(AR$4,2)&gt;5,AR$4=Congés),OR(AR154="x",AR154="S")),AR154,IF(AS$4=$D154,"x",IF(AND(((AS$4-$D154)/VLOOKUP($C154,Opérations[],7,0))=INT(((AS$4-$D154)/VLOOKUP($C154,Opérations[],7,0))),$C154&lt;&gt;""),"S",""))),"")</f>
        <v/>
      </c>
      <c r="AT154" s="68" t="str">
        <f ca="1">IFERROR(IF(AND(OR(WEEKDAY(AS$4,2)&gt;5,AS$4=Congés),OR(AS154="x",AS154="S")),AS154,IF(AT$4=$D154,"x",IF(AND(((AT$4-$D154)/VLOOKUP($C154,Opérations[],7,0))=INT(((AT$4-$D154)/VLOOKUP($C154,Opérations[],7,0))),$C154&lt;&gt;""),"S",""))),"")</f>
        <v/>
      </c>
      <c r="AU154" s="68" t="str">
        <f ca="1">IFERROR(IF(AND(OR(WEEKDAY(AT$4,2)&gt;5,AT$4=Congés),OR(AT154="x",AT154="S")),AT154,IF(AU$4=$D154,"x",IF(AND(((AU$4-$D154)/VLOOKUP($C154,Opérations[],7,0))=INT(((AU$4-$D154)/VLOOKUP($C154,Opérations[],7,0))),$C154&lt;&gt;""),"S",""))),"")</f>
        <v/>
      </c>
      <c r="AV154" s="68" t="str">
        <f ca="1">IFERROR(IF(AND(OR(WEEKDAY(AU$4,2)&gt;5,AU$4=Congés),OR(AU154="x",AU154="S")),AU154,IF(AV$4=$D154,"x",IF(AND(((AV$4-$D154)/VLOOKUP($C154,Opérations[],7,0))=INT(((AV$4-$D154)/VLOOKUP($C154,Opérations[],7,0))),$C154&lt;&gt;""),"S",""))),"")</f>
        <v/>
      </c>
      <c r="AW154" s="68" t="str">
        <f ca="1">IFERROR(IF(AND(OR(WEEKDAY(AV$4,2)&gt;5,AV$4=Congés),OR(AV154="x",AV154="S")),AV154,IF(AW$4=$D154,"x",IF(AND(((AW$4-$D154)/VLOOKUP($C154,Opérations[],7,0))=INT(((AW$4-$D154)/VLOOKUP($C154,Opérations[],7,0))),$C154&lt;&gt;""),"S",""))),"")</f>
        <v/>
      </c>
      <c r="AX154" s="68" t="str">
        <f ca="1">IFERROR(IF(AND(OR(WEEKDAY(AW$4,2)&gt;5,AW$4=Congés),OR(AW154="x",AW154="S")),AW154,IF(AX$4=$D154,"x",IF(AND(((AX$4-$D154)/VLOOKUP($C154,Opérations[],7,0))=INT(((AX$4-$D154)/VLOOKUP($C154,Opérations[],7,0))),$C154&lt;&gt;""),"S",""))),"")</f>
        <v/>
      </c>
      <c r="AY154" s="68" t="str">
        <f ca="1">IFERROR(IF(AND(OR(WEEKDAY(AX$4,2)&gt;5,AX$4=Congés),OR(AX154="x",AX154="S")),AX154,IF(AY$4=$D154,"x",IF(AND(((AY$4-$D154)/VLOOKUP($C154,Opérations[],7,0))=INT(((AY$4-$D154)/VLOOKUP($C154,Opérations[],7,0))),$C154&lt;&gt;""),"S",""))),"")</f>
        <v/>
      </c>
      <c r="AZ154" s="68" t="str">
        <f ca="1">IFERROR(IF(AND(OR(WEEKDAY(AY$4,2)&gt;5,AY$4=Congés),OR(AY154="x",AY154="S")),AY154,IF(AZ$4=$D154,"x",IF(AND(((AZ$4-$D154)/VLOOKUP($C154,Opérations[],7,0))=INT(((AZ$4-$D154)/VLOOKUP($C154,Opérations[],7,0))),$C154&lt;&gt;""),"S",""))),"")</f>
        <v/>
      </c>
      <c r="BA154" s="68" t="str">
        <f ca="1">IFERROR(IF(AND(OR(WEEKDAY(AZ$4,2)&gt;5,AZ$4=Congés),OR(AZ154="x",AZ154="S")),AZ154,IF(BA$4=$D154,"x",IF(AND(((BA$4-$D154)/VLOOKUP($C154,Opérations[],7,0))=INT(((BA$4-$D154)/VLOOKUP($C154,Opérations[],7,0))),$C154&lt;&gt;""),"S",""))),"")</f>
        <v/>
      </c>
      <c r="BB154" s="68" t="str">
        <f ca="1">IFERROR(IF(AND(OR(WEEKDAY(BA$4,2)&gt;5,BA$4=Congés),OR(BA154="x",BA154="S")),BA154,IF(BB$4=$D154,"x",IF(AND(((BB$4-$D154)/VLOOKUP($C154,Opérations[],7,0))=INT(((BB$4-$D154)/VLOOKUP($C154,Opérations[],7,0))),$C154&lt;&gt;""),"S",""))),"")</f>
        <v/>
      </c>
      <c r="BC154" s="68" t="str">
        <f ca="1">IFERROR(IF(AND(OR(WEEKDAY(BB$4,2)&gt;5,BB$4=Congés),OR(BB154="x",BB154="S")),BB154,IF(BC$4=$D154,"x",IF(AND(((BC$4-$D154)/VLOOKUP($C154,Opérations[],7,0))=INT(((BC$4-$D154)/VLOOKUP($C154,Opérations[],7,0))),$C154&lt;&gt;""),"S",""))),"")</f>
        <v/>
      </c>
      <c r="BD154" s="68" t="str">
        <f ca="1">IFERROR(IF(AND(OR(WEEKDAY(BC$4,2)&gt;5,BC$4=Congés),OR(BC154="x",BC154="S")),BC154,IF(BD$4=$D154,"x",IF(AND(((BD$4-$D154)/VLOOKUP($C154,Opérations[],7,0))=INT(((BD$4-$D154)/VLOOKUP($C154,Opérations[],7,0))),$C154&lt;&gt;""),"S",""))),"")</f>
        <v/>
      </c>
    </row>
    <row r="155" spans="3:56" x14ac:dyDescent="0.25">
      <c r="C155" s="58" t="s">
        <v>121</v>
      </c>
      <c r="D155" s="33">
        <f>IF(ISBLANK(C155),"",VLOOKUP(C155,Opérations[],2,0))</f>
        <v>0</v>
      </c>
      <c r="F155" s="33"/>
      <c r="G155" s="68" t="str">
        <f ca="1">IFERROR(IF(AND(OR(WEEKDAY(F$4,2)&gt;5,F$4=Congés),OR(F155="x",F155="S")),F155,IF(G$4=$D155,"x",IF(AND(((G$4-$D155)/VLOOKUP($C155,Opérations[],7,0))=INT(((G$4-$D155)/VLOOKUP($C155,Opérations[],7,0))),$C155&lt;&gt;""),"S",""))),"")</f>
        <v/>
      </c>
      <c r="H155" s="68" t="str">
        <f ca="1">IFERROR(IF(AND(OR(WEEKDAY(G$4,2)&gt;5,G$4=Congés),OR(G155="x",G155="S")),G155,IF(H$4=$D155,"x",IF(AND(((H$4-$D155)/VLOOKUP($C155,Opérations[],7,0))=INT(((H$4-$D155)/VLOOKUP($C155,Opérations[],7,0))),$C155&lt;&gt;""),"S",""))),"")</f>
        <v/>
      </c>
      <c r="I155" s="68" t="str">
        <f ca="1">IFERROR(IF(AND(OR(WEEKDAY(H$4,2)&gt;5,H$4=Congés),OR(H155="x",H155="S")),H155,IF(I$4=$D155,"x",IF(AND(((I$4-$D155)/VLOOKUP($C155,Opérations[],7,0))=INT(((I$4-$D155)/VLOOKUP($C155,Opérations[],7,0))),$C155&lt;&gt;""),"S",""))),"")</f>
        <v/>
      </c>
      <c r="J155" s="68" t="str">
        <f ca="1">IFERROR(IF(AND(OR(WEEKDAY(I$4,2)&gt;5,I$4=Congés),OR(I155="x",I155="S")),I155,IF(J$4=$D155,"x",IF(AND(((J$4-$D155)/VLOOKUP($C155,Opérations[],7,0))=INT(((J$4-$D155)/VLOOKUP($C155,Opérations[],7,0))),$C155&lt;&gt;""),"S",""))),"")</f>
        <v/>
      </c>
      <c r="K155" s="68" t="str">
        <f ca="1">IFERROR(IF(AND(OR(WEEKDAY(J$4,2)&gt;5,J$4=Congés),OR(J155="x",J155="S")),J155,IF(K$4=$D155,"x",IF(AND(((K$4-$D155)/VLOOKUP($C155,Opérations[],7,0))=INT(((K$4-$D155)/VLOOKUP($C155,Opérations[],7,0))),$C155&lt;&gt;""),"S",""))),"")</f>
        <v/>
      </c>
      <c r="L155" s="68" t="str">
        <f ca="1">IFERROR(IF(AND(OR(WEEKDAY(K$4,2)&gt;5,K$4=Congés),OR(K155="x",K155="S")),K155,IF(L$4=$D155,"x",IF(AND(((L$4-$D155)/VLOOKUP($C155,Opérations[],7,0))=INT(((L$4-$D155)/VLOOKUP($C155,Opérations[],7,0))),$C155&lt;&gt;""),"S",""))),"")</f>
        <v/>
      </c>
      <c r="M155" s="68" t="str">
        <f ca="1">IFERROR(IF(AND(OR(WEEKDAY(L$4,2)&gt;5,L$4=Congés),OR(L155="x",L155="S")),L155,IF(M$4=$D155,"x",IF(AND(((M$4-$D155)/VLOOKUP($C155,Opérations[],7,0))=INT(((M$4-$D155)/VLOOKUP($C155,Opérations[],7,0))),$C155&lt;&gt;""),"S",""))),"")</f>
        <v/>
      </c>
      <c r="N155" s="68" t="str">
        <f ca="1">IFERROR(IF(AND(OR(WEEKDAY(M$4,2)&gt;5,M$4=Congés),OR(M155="x",M155="S")),M155,IF(N$4=$D155,"x",IF(AND(((N$4-$D155)/VLOOKUP($C155,Opérations[],7,0))=INT(((N$4-$D155)/VLOOKUP($C155,Opérations[],7,0))),$C155&lt;&gt;""),"S",""))),"")</f>
        <v/>
      </c>
      <c r="O155" s="68" t="str">
        <f ca="1">IFERROR(IF(AND(OR(WEEKDAY(N$4,2)&gt;5,N$4=Congés),OR(N155="x",N155="S")),N155,IF(O$4=$D155,"x",IF(AND(((O$4-$D155)/VLOOKUP($C155,Opérations[],7,0))=INT(((O$4-$D155)/VLOOKUP($C155,Opérations[],7,0))),$C155&lt;&gt;""),"S",""))),"")</f>
        <v/>
      </c>
      <c r="P155" s="68" t="str">
        <f ca="1">IFERROR(IF(AND(OR(WEEKDAY(O$4,2)&gt;5,O$4=Congés),OR(O155="x",O155="S")),O155,IF(P$4=$D155,"x",IF(AND(((P$4-$D155)/VLOOKUP($C155,Opérations[],7,0))=INT(((P$4-$D155)/VLOOKUP($C155,Opérations[],7,0))),$C155&lt;&gt;""),"S",""))),"")</f>
        <v/>
      </c>
      <c r="Q155" s="68" t="str">
        <f ca="1">IFERROR(IF(AND(OR(WEEKDAY(P$4,2)&gt;5,P$4=Congés),OR(P155="x",P155="S")),P155,IF(Q$4=$D155,"x",IF(AND(((Q$4-$D155)/VLOOKUP($C155,Opérations[],7,0))=INT(((Q$4-$D155)/VLOOKUP($C155,Opérations[],7,0))),$C155&lt;&gt;""),"S",""))),"")</f>
        <v/>
      </c>
      <c r="R155" s="68" t="str">
        <f ca="1">IFERROR(IF(AND(OR(WEEKDAY(Q$4,2)&gt;5,Q$4=Congés),OR(Q155="x",Q155="S")),Q155,IF(R$4=$D155,"x",IF(AND(((R$4-$D155)/VLOOKUP($C155,Opérations[],7,0))=INT(((R$4-$D155)/VLOOKUP($C155,Opérations[],7,0))),$C155&lt;&gt;""),"S",""))),"")</f>
        <v/>
      </c>
      <c r="S155" s="68" t="str">
        <f ca="1">IFERROR(IF(AND(OR(WEEKDAY(R$4,2)&gt;5,R$4=Congés),OR(R155="x",R155="S")),R155,IF(S$4=$D155,"x",IF(AND(((S$4-$D155)/VLOOKUP($C155,Opérations[],7,0))=INT(((S$4-$D155)/VLOOKUP($C155,Opérations[],7,0))),$C155&lt;&gt;""),"S",""))),"")</f>
        <v/>
      </c>
      <c r="T155" s="68" t="str">
        <f ca="1">IFERROR(IF(AND(OR(WEEKDAY(S$4,2)&gt;5,S$4=Congés),OR(S155="x",S155="S")),S155,IF(T$4=$D155,"x",IF(AND(((T$4-$D155)/VLOOKUP($C155,Opérations[],7,0))=INT(((T$4-$D155)/VLOOKUP($C155,Opérations[],7,0))),$C155&lt;&gt;""),"S",""))),"")</f>
        <v/>
      </c>
      <c r="U155" s="68" t="str">
        <f ca="1">IFERROR(IF(AND(OR(WEEKDAY(T$4,2)&gt;5,T$4=Congés),OR(T155="x",T155="S")),T155,IF(U$4=$D155,"x",IF(AND(((U$4-$D155)/VLOOKUP($C155,Opérations[],7,0))=INT(((U$4-$D155)/VLOOKUP($C155,Opérations[],7,0))),$C155&lt;&gt;""),"S",""))),"")</f>
        <v/>
      </c>
      <c r="V155" s="68" t="str">
        <f ca="1">IFERROR(IF(AND(OR(WEEKDAY(U$4,2)&gt;5,U$4=Congés),OR(U155="x",U155="S")),U155,IF(V$4=$D155,"x",IF(AND(((V$4-$D155)/VLOOKUP($C155,Opérations[],7,0))=INT(((V$4-$D155)/VLOOKUP($C155,Opérations[],7,0))),$C155&lt;&gt;""),"S",""))),"")</f>
        <v/>
      </c>
      <c r="W155" s="68" t="str">
        <f ca="1">IFERROR(IF(AND(OR(WEEKDAY(V$4,2)&gt;5,V$4=Congés),OR(V155="x",V155="S")),V155,IF(W$4=$D155,"x",IF(AND(((W$4-$D155)/VLOOKUP($C155,Opérations[],7,0))=INT(((W$4-$D155)/VLOOKUP($C155,Opérations[],7,0))),$C155&lt;&gt;""),"S",""))),"")</f>
        <v/>
      </c>
      <c r="X155" s="68" t="str">
        <f ca="1">IFERROR(IF(AND(OR(WEEKDAY(W$4,2)&gt;5,W$4=Congés),OR(W155="x",W155="S")),W155,IF(X$4=$D155,"x",IF(AND(((X$4-$D155)/VLOOKUP($C155,Opérations[],7,0))=INT(((X$4-$D155)/VLOOKUP($C155,Opérations[],7,0))),$C155&lt;&gt;""),"S",""))),"")</f>
        <v/>
      </c>
      <c r="Y155" s="68" t="str">
        <f ca="1">IFERROR(IF(AND(OR(WEEKDAY(X$4,2)&gt;5,X$4=Congés),OR(X155="x",X155="S")),X155,IF(Y$4=$D155,"x",IF(AND(((Y$4-$D155)/VLOOKUP($C155,Opérations[],7,0))=INT(((Y$4-$D155)/VLOOKUP($C155,Opérations[],7,0))),$C155&lt;&gt;""),"S",""))),"")</f>
        <v/>
      </c>
      <c r="Z155" s="68" t="str">
        <f ca="1">IFERROR(IF(AND(OR(WEEKDAY(Y$4,2)&gt;5,Y$4=Congés),OR(Y155="x",Y155="S")),Y155,IF(Z$4=$D155,"x",IF(AND(((Z$4-$D155)/VLOOKUP($C155,Opérations[],7,0))=INT(((Z$4-$D155)/VLOOKUP($C155,Opérations[],7,0))),$C155&lt;&gt;""),"S",""))),"")</f>
        <v/>
      </c>
      <c r="AA155" s="68" t="str">
        <f ca="1">IFERROR(IF(AND(OR(WEEKDAY(Z$4,2)&gt;5,Z$4=Congés),OR(Z155="x",Z155="S")),Z155,IF(AA$4=$D155,"x",IF(AND(((AA$4-$D155)/VLOOKUP($C155,Opérations[],7,0))=INT(((AA$4-$D155)/VLOOKUP($C155,Opérations[],7,0))),$C155&lt;&gt;""),"S",""))),"")</f>
        <v/>
      </c>
      <c r="AB155" s="68" t="str">
        <f ca="1">IFERROR(IF(AND(OR(WEEKDAY(AA$4,2)&gt;5,AA$4=Congés),OR(AA155="x",AA155="S")),AA155,IF(AB$4=$D155,"x",IF(AND(((AB$4-$D155)/VLOOKUP($C155,Opérations[],7,0))=INT(((AB$4-$D155)/VLOOKUP($C155,Opérations[],7,0))),$C155&lt;&gt;""),"S",""))),"")</f>
        <v/>
      </c>
      <c r="AC155" s="68" t="str">
        <f ca="1">IFERROR(IF(AND(OR(WEEKDAY(AB$4,2)&gt;5,AB$4=Congés),OR(AB155="x",AB155="S")),AB155,IF(AC$4=$D155,"x",IF(AND(((AC$4-$D155)/VLOOKUP($C155,Opérations[],7,0))=INT(((AC$4-$D155)/VLOOKUP($C155,Opérations[],7,0))),$C155&lt;&gt;""),"S",""))),"")</f>
        <v/>
      </c>
      <c r="AD155" s="68" t="str">
        <f ca="1">IFERROR(IF(AND(OR(WEEKDAY(AC$4,2)&gt;5,AC$4=Congés),OR(AC155="x",AC155="S")),AC155,IF(AD$4=$D155,"x",IF(AND(((AD$4-$D155)/VLOOKUP($C155,Opérations[],7,0))=INT(((AD$4-$D155)/VLOOKUP($C155,Opérations[],7,0))),$C155&lt;&gt;""),"S",""))),"")</f>
        <v/>
      </c>
      <c r="AE155" s="68" t="str">
        <f ca="1">IFERROR(IF(AND(OR(WEEKDAY(AD$4,2)&gt;5,AD$4=Congés),OR(AD155="x",AD155="S")),AD155,IF(AE$4=$D155,"x",IF(AND(((AE$4-$D155)/VLOOKUP($C155,Opérations[],7,0))=INT(((AE$4-$D155)/VLOOKUP($C155,Opérations[],7,0))),$C155&lt;&gt;""),"S",""))),"")</f>
        <v/>
      </c>
      <c r="AF155" s="68" t="str">
        <f ca="1">IFERROR(IF(AND(OR(WEEKDAY(AE$4,2)&gt;5,AE$4=Congés),OR(AE155="x",AE155="S")),AE155,IF(AF$4=$D155,"x",IF(AND(((AF$4-$D155)/VLOOKUP($C155,Opérations[],7,0))=INT(((AF$4-$D155)/VLOOKUP($C155,Opérations[],7,0))),$C155&lt;&gt;""),"S",""))),"")</f>
        <v/>
      </c>
      <c r="AG155" s="68" t="str">
        <f ca="1">IFERROR(IF(AND(OR(WEEKDAY(AF$4,2)&gt;5,AF$4=Congés),OR(AF155="x",AF155="S")),AF155,IF(AG$4=$D155,"x",IF(AND(((AG$4-$D155)/VLOOKUP($C155,Opérations[],7,0))=INT(((AG$4-$D155)/VLOOKUP($C155,Opérations[],7,0))),$C155&lt;&gt;""),"S",""))),"")</f>
        <v/>
      </c>
      <c r="AH155" s="68" t="str">
        <f ca="1">IFERROR(IF(AND(OR(WEEKDAY(AG$4,2)&gt;5,AG$4=Congés),OR(AG155="x",AG155="S")),AG155,IF(AH$4=$D155,"x",IF(AND(((AH$4-$D155)/VLOOKUP($C155,Opérations[],7,0))=INT(((AH$4-$D155)/VLOOKUP($C155,Opérations[],7,0))),$C155&lt;&gt;""),"S",""))),"")</f>
        <v/>
      </c>
      <c r="AI155" s="68" t="str">
        <f ca="1">IFERROR(IF(AND(OR(WEEKDAY(AH$4,2)&gt;5,AH$4=Congés),OR(AH155="x",AH155="S")),AH155,IF(AI$4=$D155,"x",IF(AND(((AI$4-$D155)/VLOOKUP($C155,Opérations[],7,0))=INT(((AI$4-$D155)/VLOOKUP($C155,Opérations[],7,0))),$C155&lt;&gt;""),"S",""))),"")</f>
        <v/>
      </c>
      <c r="AJ155" s="68" t="str">
        <f ca="1">IFERROR(IF(AND(OR(WEEKDAY(AI$4,2)&gt;5,AI$4=Congés),OR(AI155="x",AI155="S")),AI155,IF(AJ$4=$D155,"x",IF(AND(((AJ$4-$D155)/VLOOKUP($C155,Opérations[],7,0))=INT(((AJ$4-$D155)/VLOOKUP($C155,Opérations[],7,0))),$C155&lt;&gt;""),"S",""))),"")</f>
        <v/>
      </c>
      <c r="AK155" s="68" t="str">
        <f ca="1">IFERROR(IF(AND(OR(WEEKDAY(AJ$4,2)&gt;5,AJ$4=Congés),OR(AJ155="x",AJ155="S")),AJ155,IF(AK$4=$D155,"x",IF(AND(((AK$4-$D155)/VLOOKUP($C155,Opérations[],7,0))=INT(((AK$4-$D155)/VLOOKUP($C155,Opérations[],7,0))),$C155&lt;&gt;""),"S",""))),"")</f>
        <v/>
      </c>
      <c r="AL155" s="68" t="str">
        <f ca="1">IFERROR(IF(AND(OR(WEEKDAY(AK$4,2)&gt;5,AK$4=Congés),OR(AK155="x",AK155="S")),AK155,IF(AL$4=$D155,"x",IF(AND(((AL$4-$D155)/VLOOKUP($C155,Opérations[],7,0))=INT(((AL$4-$D155)/VLOOKUP($C155,Opérations[],7,0))),$C155&lt;&gt;""),"S",""))),"")</f>
        <v/>
      </c>
      <c r="AM155" s="68" t="str">
        <f ca="1">IFERROR(IF(AND(OR(WEEKDAY(AL$4,2)&gt;5,AL$4=Congés),OR(AL155="x",AL155="S")),AL155,IF(AM$4=$D155,"x",IF(AND(((AM$4-$D155)/VLOOKUP($C155,Opérations[],7,0))=INT(((AM$4-$D155)/VLOOKUP($C155,Opérations[],7,0))),$C155&lt;&gt;""),"S",""))),"")</f>
        <v/>
      </c>
      <c r="AN155" s="68" t="str">
        <f ca="1">IFERROR(IF(AND(OR(WEEKDAY(AM$4,2)&gt;5,AM$4=Congés),OR(AM155="x",AM155="S")),AM155,IF(AN$4=$D155,"x",IF(AND(((AN$4-$D155)/VLOOKUP($C155,Opérations[],7,0))=INT(((AN$4-$D155)/VLOOKUP($C155,Opérations[],7,0))),$C155&lt;&gt;""),"S",""))),"")</f>
        <v/>
      </c>
      <c r="AO155" s="68" t="str">
        <f ca="1">IFERROR(IF(AND(OR(WEEKDAY(AN$4,2)&gt;5,AN$4=Congés),OR(AN155="x",AN155="S")),AN155,IF(AO$4=$D155,"x",IF(AND(((AO$4-$D155)/VLOOKUP($C155,Opérations[],7,0))=INT(((AO$4-$D155)/VLOOKUP($C155,Opérations[],7,0))),$C155&lt;&gt;""),"S",""))),"")</f>
        <v/>
      </c>
      <c r="AP155" s="68" t="str">
        <f ca="1">IFERROR(IF(AND(OR(WEEKDAY(AO$4,2)&gt;5,AO$4=Congés),OR(AO155="x",AO155="S")),AO155,IF(AP$4=$D155,"x",IF(AND(((AP$4-$D155)/VLOOKUP($C155,Opérations[],7,0))=INT(((AP$4-$D155)/VLOOKUP($C155,Opérations[],7,0))),$C155&lt;&gt;""),"S",""))),"")</f>
        <v/>
      </c>
      <c r="AQ155" s="68" t="str">
        <f ca="1">IFERROR(IF(AND(OR(WEEKDAY(AP$4,2)&gt;5,AP$4=Congés),OR(AP155="x",AP155="S")),AP155,IF(AQ$4=$D155,"x",IF(AND(((AQ$4-$D155)/VLOOKUP($C155,Opérations[],7,0))=INT(((AQ$4-$D155)/VLOOKUP($C155,Opérations[],7,0))),$C155&lt;&gt;""),"S",""))),"")</f>
        <v/>
      </c>
      <c r="AR155" s="68" t="str">
        <f ca="1">IFERROR(IF(AND(OR(WEEKDAY(AQ$4,2)&gt;5,AQ$4=Congés),OR(AQ155="x",AQ155="S")),AQ155,IF(AR$4=$D155,"x",IF(AND(((AR$4-$D155)/VLOOKUP($C155,Opérations[],7,0))=INT(((AR$4-$D155)/VLOOKUP($C155,Opérations[],7,0))),$C155&lt;&gt;""),"S",""))),"")</f>
        <v/>
      </c>
      <c r="AS155" s="68" t="str">
        <f ca="1">IFERROR(IF(AND(OR(WEEKDAY(AR$4,2)&gt;5,AR$4=Congés),OR(AR155="x",AR155="S")),AR155,IF(AS$4=$D155,"x",IF(AND(((AS$4-$D155)/VLOOKUP($C155,Opérations[],7,0))=INT(((AS$4-$D155)/VLOOKUP($C155,Opérations[],7,0))),$C155&lt;&gt;""),"S",""))),"")</f>
        <v/>
      </c>
      <c r="AT155" s="68" t="str">
        <f ca="1">IFERROR(IF(AND(OR(WEEKDAY(AS$4,2)&gt;5,AS$4=Congés),OR(AS155="x",AS155="S")),AS155,IF(AT$4=$D155,"x",IF(AND(((AT$4-$D155)/VLOOKUP($C155,Opérations[],7,0))=INT(((AT$4-$D155)/VLOOKUP($C155,Opérations[],7,0))),$C155&lt;&gt;""),"S",""))),"")</f>
        <v/>
      </c>
      <c r="AU155" s="68" t="str">
        <f ca="1">IFERROR(IF(AND(OR(WEEKDAY(AT$4,2)&gt;5,AT$4=Congés),OR(AT155="x",AT155="S")),AT155,IF(AU$4=$D155,"x",IF(AND(((AU$4-$D155)/VLOOKUP($C155,Opérations[],7,0))=INT(((AU$4-$D155)/VLOOKUP($C155,Opérations[],7,0))),$C155&lt;&gt;""),"S",""))),"")</f>
        <v/>
      </c>
      <c r="AV155" s="68" t="str">
        <f ca="1">IFERROR(IF(AND(OR(WEEKDAY(AU$4,2)&gt;5,AU$4=Congés),OR(AU155="x",AU155="S")),AU155,IF(AV$4=$D155,"x",IF(AND(((AV$4-$D155)/VLOOKUP($C155,Opérations[],7,0))=INT(((AV$4-$D155)/VLOOKUP($C155,Opérations[],7,0))),$C155&lt;&gt;""),"S",""))),"")</f>
        <v/>
      </c>
      <c r="AW155" s="68" t="str">
        <f ca="1">IFERROR(IF(AND(OR(WEEKDAY(AV$4,2)&gt;5,AV$4=Congés),OR(AV155="x",AV155="S")),AV155,IF(AW$4=$D155,"x",IF(AND(((AW$4-$D155)/VLOOKUP($C155,Opérations[],7,0))=INT(((AW$4-$D155)/VLOOKUP($C155,Opérations[],7,0))),$C155&lt;&gt;""),"S",""))),"")</f>
        <v/>
      </c>
      <c r="AX155" s="68" t="str">
        <f ca="1">IFERROR(IF(AND(OR(WEEKDAY(AW$4,2)&gt;5,AW$4=Congés),OR(AW155="x",AW155="S")),AW155,IF(AX$4=$D155,"x",IF(AND(((AX$4-$D155)/VLOOKUP($C155,Opérations[],7,0))=INT(((AX$4-$D155)/VLOOKUP($C155,Opérations[],7,0))),$C155&lt;&gt;""),"S",""))),"")</f>
        <v/>
      </c>
      <c r="AY155" s="68" t="str">
        <f ca="1">IFERROR(IF(AND(OR(WEEKDAY(AX$4,2)&gt;5,AX$4=Congés),OR(AX155="x",AX155="S")),AX155,IF(AY$4=$D155,"x",IF(AND(((AY$4-$D155)/VLOOKUP($C155,Opérations[],7,0))=INT(((AY$4-$D155)/VLOOKUP($C155,Opérations[],7,0))),$C155&lt;&gt;""),"S",""))),"")</f>
        <v/>
      </c>
      <c r="AZ155" s="68" t="str">
        <f ca="1">IFERROR(IF(AND(OR(WEEKDAY(AY$4,2)&gt;5,AY$4=Congés),OR(AY155="x",AY155="S")),AY155,IF(AZ$4=$D155,"x",IF(AND(((AZ$4-$D155)/VLOOKUP($C155,Opérations[],7,0))=INT(((AZ$4-$D155)/VLOOKUP($C155,Opérations[],7,0))),$C155&lt;&gt;""),"S",""))),"")</f>
        <v/>
      </c>
      <c r="BA155" s="68" t="str">
        <f ca="1">IFERROR(IF(AND(OR(WEEKDAY(AZ$4,2)&gt;5,AZ$4=Congés),OR(AZ155="x",AZ155="S")),AZ155,IF(BA$4=$D155,"x",IF(AND(((BA$4-$D155)/VLOOKUP($C155,Opérations[],7,0))=INT(((BA$4-$D155)/VLOOKUP($C155,Opérations[],7,0))),$C155&lt;&gt;""),"S",""))),"")</f>
        <v/>
      </c>
      <c r="BB155" s="68" t="str">
        <f ca="1">IFERROR(IF(AND(OR(WEEKDAY(BA$4,2)&gt;5,BA$4=Congés),OR(BA155="x",BA155="S")),BA155,IF(BB$4=$D155,"x",IF(AND(((BB$4-$D155)/VLOOKUP($C155,Opérations[],7,0))=INT(((BB$4-$D155)/VLOOKUP($C155,Opérations[],7,0))),$C155&lt;&gt;""),"S",""))),"")</f>
        <v/>
      </c>
      <c r="BC155" s="68" t="str">
        <f ca="1">IFERROR(IF(AND(OR(WEEKDAY(BB$4,2)&gt;5,BB$4=Congés),OR(BB155="x",BB155="S")),BB155,IF(BC$4=$D155,"x",IF(AND(((BC$4-$D155)/VLOOKUP($C155,Opérations[],7,0))=INT(((BC$4-$D155)/VLOOKUP($C155,Opérations[],7,0))),$C155&lt;&gt;""),"S",""))),"")</f>
        <v/>
      </c>
      <c r="BD155" s="68" t="str">
        <f ca="1">IFERROR(IF(AND(OR(WEEKDAY(BC$4,2)&gt;5,BC$4=Congés),OR(BC155="x",BC155="S")),BC155,IF(BD$4=$D155,"x",IF(AND(((BD$4-$D155)/VLOOKUP($C155,Opérations[],7,0))=INT(((BD$4-$D155)/VLOOKUP($C155,Opérations[],7,0))),$C155&lt;&gt;""),"S",""))),"")</f>
        <v/>
      </c>
    </row>
    <row r="156" spans="3:56" x14ac:dyDescent="0.25">
      <c r="C156" s="27" t="s">
        <v>122</v>
      </c>
      <c r="D156" s="33">
        <f>IF(ISBLANK(C156),"",VLOOKUP(C156,Opérations[],2,0))</f>
        <v>0</v>
      </c>
      <c r="F156" s="33"/>
      <c r="G156" s="68" t="str">
        <f ca="1">IFERROR(IF(AND(OR(WEEKDAY(F$4,2)&gt;5,F$4=Congés),OR(F156="x",F156="S")),F156,IF(G$4=$D156,"x",IF(AND(((G$4-$D156)/VLOOKUP($C156,Opérations[],7,0))=INT(((G$4-$D156)/VLOOKUP($C156,Opérations[],7,0))),$C156&lt;&gt;""),"S",""))),"")</f>
        <v/>
      </c>
      <c r="H156" s="68" t="str">
        <f ca="1">IFERROR(IF(AND(OR(WEEKDAY(G$4,2)&gt;5,G$4=Congés),OR(G156="x",G156="S")),G156,IF(H$4=$D156,"x",IF(AND(((H$4-$D156)/VLOOKUP($C156,Opérations[],7,0))=INT(((H$4-$D156)/VLOOKUP($C156,Opérations[],7,0))),$C156&lt;&gt;""),"S",""))),"")</f>
        <v/>
      </c>
      <c r="I156" s="68" t="str">
        <f ca="1">IFERROR(IF(AND(OR(WEEKDAY(H$4,2)&gt;5,H$4=Congés),OR(H156="x",H156="S")),H156,IF(I$4=$D156,"x",IF(AND(((I$4-$D156)/VLOOKUP($C156,Opérations[],7,0))=INT(((I$4-$D156)/VLOOKUP($C156,Opérations[],7,0))),$C156&lt;&gt;""),"S",""))),"")</f>
        <v/>
      </c>
      <c r="J156" s="68" t="str">
        <f ca="1">IFERROR(IF(AND(OR(WEEKDAY(I$4,2)&gt;5,I$4=Congés),OR(I156="x",I156="S")),I156,IF(J$4=$D156,"x",IF(AND(((J$4-$D156)/VLOOKUP($C156,Opérations[],7,0))=INT(((J$4-$D156)/VLOOKUP($C156,Opérations[],7,0))),$C156&lt;&gt;""),"S",""))),"")</f>
        <v/>
      </c>
      <c r="K156" s="68" t="str">
        <f ca="1">IFERROR(IF(AND(OR(WEEKDAY(J$4,2)&gt;5,J$4=Congés),OR(J156="x",J156="S")),J156,IF(K$4=$D156,"x",IF(AND(((K$4-$D156)/VLOOKUP($C156,Opérations[],7,0))=INT(((K$4-$D156)/VLOOKUP($C156,Opérations[],7,0))),$C156&lt;&gt;""),"S",""))),"")</f>
        <v/>
      </c>
      <c r="L156" s="68" t="str">
        <f ca="1">IFERROR(IF(AND(OR(WEEKDAY(K$4,2)&gt;5,K$4=Congés),OR(K156="x",K156="S")),K156,IF(L$4=$D156,"x",IF(AND(((L$4-$D156)/VLOOKUP($C156,Opérations[],7,0))=INT(((L$4-$D156)/VLOOKUP($C156,Opérations[],7,0))),$C156&lt;&gt;""),"S",""))),"")</f>
        <v/>
      </c>
      <c r="M156" s="68" t="str">
        <f ca="1">IFERROR(IF(AND(OR(WEEKDAY(L$4,2)&gt;5,L$4=Congés),OR(L156="x",L156="S")),L156,IF(M$4=$D156,"x",IF(AND(((M$4-$D156)/VLOOKUP($C156,Opérations[],7,0))=INT(((M$4-$D156)/VLOOKUP($C156,Opérations[],7,0))),$C156&lt;&gt;""),"S",""))),"")</f>
        <v/>
      </c>
      <c r="N156" s="68" t="str">
        <f ca="1">IFERROR(IF(AND(OR(WEEKDAY(M$4,2)&gt;5,M$4=Congés),OR(M156="x",M156="S")),M156,IF(N$4=$D156,"x",IF(AND(((N$4-$D156)/VLOOKUP($C156,Opérations[],7,0))=INT(((N$4-$D156)/VLOOKUP($C156,Opérations[],7,0))),$C156&lt;&gt;""),"S",""))),"")</f>
        <v/>
      </c>
      <c r="O156" s="68" t="str">
        <f ca="1">IFERROR(IF(AND(OR(WEEKDAY(N$4,2)&gt;5,N$4=Congés),OR(N156="x",N156="S")),N156,IF(O$4=$D156,"x",IF(AND(((O$4-$D156)/VLOOKUP($C156,Opérations[],7,0))=INT(((O$4-$D156)/VLOOKUP($C156,Opérations[],7,0))),$C156&lt;&gt;""),"S",""))),"")</f>
        <v/>
      </c>
      <c r="P156" s="68" t="str">
        <f ca="1">IFERROR(IF(AND(OR(WEEKDAY(O$4,2)&gt;5,O$4=Congés),OR(O156="x",O156="S")),O156,IF(P$4=$D156,"x",IF(AND(((P$4-$D156)/VLOOKUP($C156,Opérations[],7,0))=INT(((P$4-$D156)/VLOOKUP($C156,Opérations[],7,0))),$C156&lt;&gt;""),"S",""))),"")</f>
        <v/>
      </c>
      <c r="Q156" s="68" t="str">
        <f ca="1">IFERROR(IF(AND(OR(WEEKDAY(P$4,2)&gt;5,P$4=Congés),OR(P156="x",P156="S")),P156,IF(Q$4=$D156,"x",IF(AND(((Q$4-$D156)/VLOOKUP($C156,Opérations[],7,0))=INT(((Q$4-$D156)/VLOOKUP($C156,Opérations[],7,0))),$C156&lt;&gt;""),"S",""))),"")</f>
        <v/>
      </c>
      <c r="R156" s="68" t="str">
        <f ca="1">IFERROR(IF(AND(OR(WEEKDAY(Q$4,2)&gt;5,Q$4=Congés),OR(Q156="x",Q156="S")),Q156,IF(R$4=$D156,"x",IF(AND(((R$4-$D156)/VLOOKUP($C156,Opérations[],7,0))=INT(((R$4-$D156)/VLOOKUP($C156,Opérations[],7,0))),$C156&lt;&gt;""),"S",""))),"")</f>
        <v/>
      </c>
      <c r="S156" s="68" t="str">
        <f ca="1">IFERROR(IF(AND(OR(WEEKDAY(R$4,2)&gt;5,R$4=Congés),OR(R156="x",R156="S")),R156,IF(S$4=$D156,"x",IF(AND(((S$4-$D156)/VLOOKUP($C156,Opérations[],7,0))=INT(((S$4-$D156)/VLOOKUP($C156,Opérations[],7,0))),$C156&lt;&gt;""),"S",""))),"")</f>
        <v/>
      </c>
      <c r="T156" s="68" t="str">
        <f ca="1">IFERROR(IF(AND(OR(WEEKDAY(S$4,2)&gt;5,S$4=Congés),OR(S156="x",S156="S")),S156,IF(T$4=$D156,"x",IF(AND(((T$4-$D156)/VLOOKUP($C156,Opérations[],7,0))=INT(((T$4-$D156)/VLOOKUP($C156,Opérations[],7,0))),$C156&lt;&gt;""),"S",""))),"")</f>
        <v/>
      </c>
      <c r="U156" s="68" t="str">
        <f ca="1">IFERROR(IF(AND(OR(WEEKDAY(T$4,2)&gt;5,T$4=Congés),OR(T156="x",T156="S")),T156,IF(U$4=$D156,"x",IF(AND(((U$4-$D156)/VLOOKUP($C156,Opérations[],7,0))=INT(((U$4-$D156)/VLOOKUP($C156,Opérations[],7,0))),$C156&lt;&gt;""),"S",""))),"")</f>
        <v/>
      </c>
      <c r="V156" s="68" t="str">
        <f ca="1">IFERROR(IF(AND(OR(WEEKDAY(U$4,2)&gt;5,U$4=Congés),OR(U156="x",U156="S")),U156,IF(V$4=$D156,"x",IF(AND(((V$4-$D156)/VLOOKUP($C156,Opérations[],7,0))=INT(((V$4-$D156)/VLOOKUP($C156,Opérations[],7,0))),$C156&lt;&gt;""),"S",""))),"")</f>
        <v/>
      </c>
      <c r="W156" s="68" t="str">
        <f ca="1">IFERROR(IF(AND(OR(WEEKDAY(V$4,2)&gt;5,V$4=Congés),OR(V156="x",V156="S")),V156,IF(W$4=$D156,"x",IF(AND(((W$4-$D156)/VLOOKUP($C156,Opérations[],7,0))=INT(((W$4-$D156)/VLOOKUP($C156,Opérations[],7,0))),$C156&lt;&gt;""),"S",""))),"")</f>
        <v/>
      </c>
      <c r="X156" s="68" t="str">
        <f ca="1">IFERROR(IF(AND(OR(WEEKDAY(W$4,2)&gt;5,W$4=Congés),OR(W156="x",W156="S")),W156,IF(X$4=$D156,"x",IF(AND(((X$4-$D156)/VLOOKUP($C156,Opérations[],7,0))=INT(((X$4-$D156)/VLOOKUP($C156,Opérations[],7,0))),$C156&lt;&gt;""),"S",""))),"")</f>
        <v/>
      </c>
      <c r="Y156" s="68" t="str">
        <f ca="1">IFERROR(IF(AND(OR(WEEKDAY(X$4,2)&gt;5,X$4=Congés),OR(X156="x",X156="S")),X156,IF(Y$4=$D156,"x",IF(AND(((Y$4-$D156)/VLOOKUP($C156,Opérations[],7,0))=INT(((Y$4-$D156)/VLOOKUP($C156,Opérations[],7,0))),$C156&lt;&gt;""),"S",""))),"")</f>
        <v/>
      </c>
      <c r="Z156" s="68" t="str">
        <f ca="1">IFERROR(IF(AND(OR(WEEKDAY(Y$4,2)&gt;5,Y$4=Congés),OR(Y156="x",Y156="S")),Y156,IF(Z$4=$D156,"x",IF(AND(((Z$4-$D156)/VLOOKUP($C156,Opérations[],7,0))=INT(((Z$4-$D156)/VLOOKUP($C156,Opérations[],7,0))),$C156&lt;&gt;""),"S",""))),"")</f>
        <v/>
      </c>
      <c r="AA156" s="68" t="str">
        <f ca="1">IFERROR(IF(AND(OR(WEEKDAY(Z$4,2)&gt;5,Z$4=Congés),OR(Z156="x",Z156="S")),Z156,IF(AA$4=$D156,"x",IF(AND(((AA$4-$D156)/VLOOKUP($C156,Opérations[],7,0))=INT(((AA$4-$D156)/VLOOKUP($C156,Opérations[],7,0))),$C156&lt;&gt;""),"S",""))),"")</f>
        <v/>
      </c>
      <c r="AB156" s="68" t="str">
        <f ca="1">IFERROR(IF(AND(OR(WEEKDAY(AA$4,2)&gt;5,AA$4=Congés),OR(AA156="x",AA156="S")),AA156,IF(AB$4=$D156,"x",IF(AND(((AB$4-$D156)/VLOOKUP($C156,Opérations[],7,0))=INT(((AB$4-$D156)/VLOOKUP($C156,Opérations[],7,0))),$C156&lt;&gt;""),"S",""))),"")</f>
        <v/>
      </c>
      <c r="AC156" s="68" t="str">
        <f ca="1">IFERROR(IF(AND(OR(WEEKDAY(AB$4,2)&gt;5,AB$4=Congés),OR(AB156="x",AB156="S")),AB156,IF(AC$4=$D156,"x",IF(AND(((AC$4-$D156)/VLOOKUP($C156,Opérations[],7,0))=INT(((AC$4-$D156)/VLOOKUP($C156,Opérations[],7,0))),$C156&lt;&gt;""),"S",""))),"")</f>
        <v/>
      </c>
      <c r="AD156" s="68" t="str">
        <f ca="1">IFERROR(IF(AND(OR(WEEKDAY(AC$4,2)&gt;5,AC$4=Congés),OR(AC156="x",AC156="S")),AC156,IF(AD$4=$D156,"x",IF(AND(((AD$4-$D156)/VLOOKUP($C156,Opérations[],7,0))=INT(((AD$4-$D156)/VLOOKUP($C156,Opérations[],7,0))),$C156&lt;&gt;""),"S",""))),"")</f>
        <v/>
      </c>
      <c r="AE156" s="68" t="str">
        <f ca="1">IFERROR(IF(AND(OR(WEEKDAY(AD$4,2)&gt;5,AD$4=Congés),OR(AD156="x",AD156="S")),AD156,IF(AE$4=$D156,"x",IF(AND(((AE$4-$D156)/VLOOKUP($C156,Opérations[],7,0))=INT(((AE$4-$D156)/VLOOKUP($C156,Opérations[],7,0))),$C156&lt;&gt;""),"S",""))),"")</f>
        <v/>
      </c>
      <c r="AF156" s="68" t="str">
        <f ca="1">IFERROR(IF(AND(OR(WEEKDAY(AE$4,2)&gt;5,AE$4=Congés),OR(AE156="x",AE156="S")),AE156,IF(AF$4=$D156,"x",IF(AND(((AF$4-$D156)/VLOOKUP($C156,Opérations[],7,0))=INT(((AF$4-$D156)/VLOOKUP($C156,Opérations[],7,0))),$C156&lt;&gt;""),"S",""))),"")</f>
        <v/>
      </c>
      <c r="AG156" s="68" t="str">
        <f ca="1">IFERROR(IF(AND(OR(WEEKDAY(AF$4,2)&gt;5,AF$4=Congés),OR(AF156="x",AF156="S")),AF156,IF(AG$4=$D156,"x",IF(AND(((AG$4-$D156)/VLOOKUP($C156,Opérations[],7,0))=INT(((AG$4-$D156)/VLOOKUP($C156,Opérations[],7,0))),$C156&lt;&gt;""),"S",""))),"")</f>
        <v/>
      </c>
      <c r="AH156" s="68" t="str">
        <f ca="1">IFERROR(IF(AND(OR(WEEKDAY(AG$4,2)&gt;5,AG$4=Congés),OR(AG156="x",AG156="S")),AG156,IF(AH$4=$D156,"x",IF(AND(((AH$4-$D156)/VLOOKUP($C156,Opérations[],7,0))=INT(((AH$4-$D156)/VLOOKUP($C156,Opérations[],7,0))),$C156&lt;&gt;""),"S",""))),"")</f>
        <v/>
      </c>
      <c r="AI156" s="68" t="str">
        <f ca="1">IFERROR(IF(AND(OR(WEEKDAY(AH$4,2)&gt;5,AH$4=Congés),OR(AH156="x",AH156="S")),AH156,IF(AI$4=$D156,"x",IF(AND(((AI$4-$D156)/VLOOKUP($C156,Opérations[],7,0))=INT(((AI$4-$D156)/VLOOKUP($C156,Opérations[],7,0))),$C156&lt;&gt;""),"S",""))),"")</f>
        <v/>
      </c>
      <c r="AJ156" s="68" t="str">
        <f ca="1">IFERROR(IF(AND(OR(WEEKDAY(AI$4,2)&gt;5,AI$4=Congés),OR(AI156="x",AI156="S")),AI156,IF(AJ$4=$D156,"x",IF(AND(((AJ$4-$D156)/VLOOKUP($C156,Opérations[],7,0))=INT(((AJ$4-$D156)/VLOOKUP($C156,Opérations[],7,0))),$C156&lt;&gt;""),"S",""))),"")</f>
        <v/>
      </c>
      <c r="AK156" s="68" t="str">
        <f ca="1">IFERROR(IF(AND(OR(WEEKDAY(AJ$4,2)&gt;5,AJ$4=Congés),OR(AJ156="x",AJ156="S")),AJ156,IF(AK$4=$D156,"x",IF(AND(((AK$4-$D156)/VLOOKUP($C156,Opérations[],7,0))=INT(((AK$4-$D156)/VLOOKUP($C156,Opérations[],7,0))),$C156&lt;&gt;""),"S",""))),"")</f>
        <v/>
      </c>
      <c r="AL156" s="68" t="str">
        <f ca="1">IFERROR(IF(AND(OR(WEEKDAY(AK$4,2)&gt;5,AK$4=Congés),OR(AK156="x",AK156="S")),AK156,IF(AL$4=$D156,"x",IF(AND(((AL$4-$D156)/VLOOKUP($C156,Opérations[],7,0))=INT(((AL$4-$D156)/VLOOKUP($C156,Opérations[],7,0))),$C156&lt;&gt;""),"S",""))),"")</f>
        <v/>
      </c>
      <c r="AM156" s="68" t="str">
        <f ca="1">IFERROR(IF(AND(OR(WEEKDAY(AL$4,2)&gt;5,AL$4=Congés),OR(AL156="x",AL156="S")),AL156,IF(AM$4=$D156,"x",IF(AND(((AM$4-$D156)/VLOOKUP($C156,Opérations[],7,0))=INT(((AM$4-$D156)/VLOOKUP($C156,Opérations[],7,0))),$C156&lt;&gt;""),"S",""))),"")</f>
        <v/>
      </c>
      <c r="AN156" s="68" t="str">
        <f ca="1">IFERROR(IF(AND(OR(WEEKDAY(AM$4,2)&gt;5,AM$4=Congés),OR(AM156="x",AM156="S")),AM156,IF(AN$4=$D156,"x",IF(AND(((AN$4-$D156)/VLOOKUP($C156,Opérations[],7,0))=INT(((AN$4-$D156)/VLOOKUP($C156,Opérations[],7,0))),$C156&lt;&gt;""),"S",""))),"")</f>
        <v/>
      </c>
      <c r="AO156" s="68" t="str">
        <f ca="1">IFERROR(IF(AND(OR(WEEKDAY(AN$4,2)&gt;5,AN$4=Congés),OR(AN156="x",AN156="S")),AN156,IF(AO$4=$D156,"x",IF(AND(((AO$4-$D156)/VLOOKUP($C156,Opérations[],7,0))=INT(((AO$4-$D156)/VLOOKUP($C156,Opérations[],7,0))),$C156&lt;&gt;""),"S",""))),"")</f>
        <v/>
      </c>
      <c r="AP156" s="68" t="str">
        <f ca="1">IFERROR(IF(AND(OR(WEEKDAY(AO$4,2)&gt;5,AO$4=Congés),OR(AO156="x",AO156="S")),AO156,IF(AP$4=$D156,"x",IF(AND(((AP$4-$D156)/VLOOKUP($C156,Opérations[],7,0))=INT(((AP$4-$D156)/VLOOKUP($C156,Opérations[],7,0))),$C156&lt;&gt;""),"S",""))),"")</f>
        <v/>
      </c>
      <c r="AQ156" s="68" t="str">
        <f ca="1">IFERROR(IF(AND(OR(WEEKDAY(AP$4,2)&gt;5,AP$4=Congés),OR(AP156="x",AP156="S")),AP156,IF(AQ$4=$D156,"x",IF(AND(((AQ$4-$D156)/VLOOKUP($C156,Opérations[],7,0))=INT(((AQ$4-$D156)/VLOOKUP($C156,Opérations[],7,0))),$C156&lt;&gt;""),"S",""))),"")</f>
        <v/>
      </c>
      <c r="AR156" s="68" t="str">
        <f ca="1">IFERROR(IF(AND(OR(WEEKDAY(AQ$4,2)&gt;5,AQ$4=Congés),OR(AQ156="x",AQ156="S")),AQ156,IF(AR$4=$D156,"x",IF(AND(((AR$4-$D156)/VLOOKUP($C156,Opérations[],7,0))=INT(((AR$4-$D156)/VLOOKUP($C156,Opérations[],7,0))),$C156&lt;&gt;""),"S",""))),"")</f>
        <v/>
      </c>
      <c r="AS156" s="68" t="str">
        <f ca="1">IFERROR(IF(AND(OR(WEEKDAY(AR$4,2)&gt;5,AR$4=Congés),OR(AR156="x",AR156="S")),AR156,IF(AS$4=$D156,"x",IF(AND(((AS$4-$D156)/VLOOKUP($C156,Opérations[],7,0))=INT(((AS$4-$D156)/VLOOKUP($C156,Opérations[],7,0))),$C156&lt;&gt;""),"S",""))),"")</f>
        <v/>
      </c>
      <c r="AT156" s="68" t="str">
        <f ca="1">IFERROR(IF(AND(OR(WEEKDAY(AS$4,2)&gt;5,AS$4=Congés),OR(AS156="x",AS156="S")),AS156,IF(AT$4=$D156,"x",IF(AND(((AT$4-$D156)/VLOOKUP($C156,Opérations[],7,0))=INT(((AT$4-$D156)/VLOOKUP($C156,Opérations[],7,0))),$C156&lt;&gt;""),"S",""))),"")</f>
        <v/>
      </c>
      <c r="AU156" s="68" t="str">
        <f ca="1">IFERROR(IF(AND(OR(WEEKDAY(AT$4,2)&gt;5,AT$4=Congés),OR(AT156="x",AT156="S")),AT156,IF(AU$4=$D156,"x",IF(AND(((AU$4-$D156)/VLOOKUP($C156,Opérations[],7,0))=INT(((AU$4-$D156)/VLOOKUP($C156,Opérations[],7,0))),$C156&lt;&gt;""),"S",""))),"")</f>
        <v/>
      </c>
      <c r="AV156" s="68" t="str">
        <f ca="1">IFERROR(IF(AND(OR(WEEKDAY(AU$4,2)&gt;5,AU$4=Congés),OR(AU156="x",AU156="S")),AU156,IF(AV$4=$D156,"x",IF(AND(((AV$4-$D156)/VLOOKUP($C156,Opérations[],7,0))=INT(((AV$4-$D156)/VLOOKUP($C156,Opérations[],7,0))),$C156&lt;&gt;""),"S",""))),"")</f>
        <v/>
      </c>
      <c r="AW156" s="68" t="str">
        <f ca="1">IFERROR(IF(AND(OR(WEEKDAY(AV$4,2)&gt;5,AV$4=Congés),OR(AV156="x",AV156="S")),AV156,IF(AW$4=$D156,"x",IF(AND(((AW$4-$D156)/VLOOKUP($C156,Opérations[],7,0))=INT(((AW$4-$D156)/VLOOKUP($C156,Opérations[],7,0))),$C156&lt;&gt;""),"S",""))),"")</f>
        <v/>
      </c>
      <c r="AX156" s="68" t="str">
        <f ca="1">IFERROR(IF(AND(OR(WEEKDAY(AW$4,2)&gt;5,AW$4=Congés),OR(AW156="x",AW156="S")),AW156,IF(AX$4=$D156,"x",IF(AND(((AX$4-$D156)/VLOOKUP($C156,Opérations[],7,0))=INT(((AX$4-$D156)/VLOOKUP($C156,Opérations[],7,0))),$C156&lt;&gt;""),"S",""))),"")</f>
        <v/>
      </c>
      <c r="AY156" s="68" t="str">
        <f ca="1">IFERROR(IF(AND(OR(WEEKDAY(AX$4,2)&gt;5,AX$4=Congés),OR(AX156="x",AX156="S")),AX156,IF(AY$4=$D156,"x",IF(AND(((AY$4-$D156)/VLOOKUP($C156,Opérations[],7,0))=INT(((AY$4-$D156)/VLOOKUP($C156,Opérations[],7,0))),$C156&lt;&gt;""),"S",""))),"")</f>
        <v/>
      </c>
      <c r="AZ156" s="68" t="str">
        <f ca="1">IFERROR(IF(AND(OR(WEEKDAY(AY$4,2)&gt;5,AY$4=Congés),OR(AY156="x",AY156="S")),AY156,IF(AZ$4=$D156,"x",IF(AND(((AZ$4-$D156)/VLOOKUP($C156,Opérations[],7,0))=INT(((AZ$4-$D156)/VLOOKUP($C156,Opérations[],7,0))),$C156&lt;&gt;""),"S",""))),"")</f>
        <v/>
      </c>
      <c r="BA156" s="68" t="str">
        <f ca="1">IFERROR(IF(AND(OR(WEEKDAY(AZ$4,2)&gt;5,AZ$4=Congés),OR(AZ156="x",AZ156="S")),AZ156,IF(BA$4=$D156,"x",IF(AND(((BA$4-$D156)/VLOOKUP($C156,Opérations[],7,0))=INT(((BA$4-$D156)/VLOOKUP($C156,Opérations[],7,0))),$C156&lt;&gt;""),"S",""))),"")</f>
        <v/>
      </c>
      <c r="BB156" s="68" t="str">
        <f ca="1">IFERROR(IF(AND(OR(WEEKDAY(BA$4,2)&gt;5,BA$4=Congés),OR(BA156="x",BA156="S")),BA156,IF(BB$4=$D156,"x",IF(AND(((BB$4-$D156)/VLOOKUP($C156,Opérations[],7,0))=INT(((BB$4-$D156)/VLOOKUP($C156,Opérations[],7,0))),$C156&lt;&gt;""),"S",""))),"")</f>
        <v/>
      </c>
      <c r="BC156" s="68" t="str">
        <f ca="1">IFERROR(IF(AND(OR(WEEKDAY(BB$4,2)&gt;5,BB$4=Congés),OR(BB156="x",BB156="S")),BB156,IF(BC$4=$D156,"x",IF(AND(((BC$4-$D156)/VLOOKUP($C156,Opérations[],7,0))=INT(((BC$4-$D156)/VLOOKUP($C156,Opérations[],7,0))),$C156&lt;&gt;""),"S",""))),"")</f>
        <v/>
      </c>
      <c r="BD156" s="68" t="str">
        <f ca="1">IFERROR(IF(AND(OR(WEEKDAY(BC$4,2)&gt;5,BC$4=Congés),OR(BC156="x",BC156="S")),BC156,IF(BD$4=$D156,"x",IF(AND(((BD$4-$D156)/VLOOKUP($C156,Opérations[],7,0))=INT(((BD$4-$D156)/VLOOKUP($C156,Opérations[],7,0))),$C156&lt;&gt;""),"S",""))),"")</f>
        <v/>
      </c>
    </row>
    <row r="157" spans="3:56" x14ac:dyDescent="0.25">
      <c r="C157" s="58" t="s">
        <v>123</v>
      </c>
      <c r="D157" s="33">
        <f>IF(ISBLANK(C157),"",VLOOKUP(C157,Opérations[],2,0))</f>
        <v>0</v>
      </c>
      <c r="F157" s="33"/>
      <c r="G157" s="68" t="str">
        <f ca="1">IFERROR(IF(AND(OR(WEEKDAY(F$4,2)&gt;5,F$4=Congés),OR(F157="x",F157="S")),F157,IF(G$4=$D157,"x",IF(AND(((G$4-$D157)/VLOOKUP($C157,Opérations[],7,0))=INT(((G$4-$D157)/VLOOKUP($C157,Opérations[],7,0))),$C157&lt;&gt;""),"S",""))),"")</f>
        <v/>
      </c>
      <c r="H157" s="68" t="str">
        <f ca="1">IFERROR(IF(AND(OR(WEEKDAY(G$4,2)&gt;5,G$4=Congés),OR(G157="x",G157="S")),G157,IF(H$4=$D157,"x",IF(AND(((H$4-$D157)/VLOOKUP($C157,Opérations[],7,0))=INT(((H$4-$D157)/VLOOKUP($C157,Opérations[],7,0))),$C157&lt;&gt;""),"S",""))),"")</f>
        <v/>
      </c>
      <c r="I157" s="68" t="str">
        <f ca="1">IFERROR(IF(AND(OR(WEEKDAY(H$4,2)&gt;5,H$4=Congés),OR(H157="x",H157="S")),H157,IF(I$4=$D157,"x",IF(AND(((I$4-$D157)/VLOOKUP($C157,Opérations[],7,0))=INT(((I$4-$D157)/VLOOKUP($C157,Opérations[],7,0))),$C157&lt;&gt;""),"S",""))),"")</f>
        <v/>
      </c>
      <c r="J157" s="68" t="str">
        <f ca="1">IFERROR(IF(AND(OR(WEEKDAY(I$4,2)&gt;5,I$4=Congés),OR(I157="x",I157="S")),I157,IF(J$4=$D157,"x",IF(AND(((J$4-$D157)/VLOOKUP($C157,Opérations[],7,0))=INT(((J$4-$D157)/VLOOKUP($C157,Opérations[],7,0))),$C157&lt;&gt;""),"S",""))),"")</f>
        <v/>
      </c>
      <c r="K157" s="68" t="str">
        <f ca="1">IFERROR(IF(AND(OR(WEEKDAY(J$4,2)&gt;5,J$4=Congés),OR(J157="x",J157="S")),J157,IF(K$4=$D157,"x",IF(AND(((K$4-$D157)/VLOOKUP($C157,Opérations[],7,0))=INT(((K$4-$D157)/VLOOKUP($C157,Opérations[],7,0))),$C157&lt;&gt;""),"S",""))),"")</f>
        <v/>
      </c>
      <c r="L157" s="68" t="str">
        <f ca="1">IFERROR(IF(AND(OR(WEEKDAY(K$4,2)&gt;5,K$4=Congés),OR(K157="x",K157="S")),K157,IF(L$4=$D157,"x",IF(AND(((L$4-$D157)/VLOOKUP($C157,Opérations[],7,0))=INT(((L$4-$D157)/VLOOKUP($C157,Opérations[],7,0))),$C157&lt;&gt;""),"S",""))),"")</f>
        <v/>
      </c>
      <c r="M157" s="68" t="str">
        <f ca="1">IFERROR(IF(AND(OR(WEEKDAY(L$4,2)&gt;5,L$4=Congés),OR(L157="x",L157="S")),L157,IF(M$4=$D157,"x",IF(AND(((M$4-$D157)/VLOOKUP($C157,Opérations[],7,0))=INT(((M$4-$D157)/VLOOKUP($C157,Opérations[],7,0))),$C157&lt;&gt;""),"S",""))),"")</f>
        <v/>
      </c>
      <c r="N157" s="68" t="str">
        <f ca="1">IFERROR(IF(AND(OR(WEEKDAY(M$4,2)&gt;5,M$4=Congés),OR(M157="x",M157="S")),M157,IF(N$4=$D157,"x",IF(AND(((N$4-$D157)/VLOOKUP($C157,Opérations[],7,0))=INT(((N$4-$D157)/VLOOKUP($C157,Opérations[],7,0))),$C157&lt;&gt;""),"S",""))),"")</f>
        <v/>
      </c>
      <c r="O157" s="68" t="str">
        <f ca="1">IFERROR(IF(AND(OR(WEEKDAY(N$4,2)&gt;5,N$4=Congés),OR(N157="x",N157="S")),N157,IF(O$4=$D157,"x",IF(AND(((O$4-$D157)/VLOOKUP($C157,Opérations[],7,0))=INT(((O$4-$D157)/VLOOKUP($C157,Opérations[],7,0))),$C157&lt;&gt;""),"S",""))),"")</f>
        <v/>
      </c>
      <c r="P157" s="68" t="str">
        <f ca="1">IFERROR(IF(AND(OR(WEEKDAY(O$4,2)&gt;5,O$4=Congés),OR(O157="x",O157="S")),O157,IF(P$4=$D157,"x",IF(AND(((P$4-$D157)/VLOOKUP($C157,Opérations[],7,0))=INT(((P$4-$D157)/VLOOKUP($C157,Opérations[],7,0))),$C157&lt;&gt;""),"S",""))),"")</f>
        <v/>
      </c>
      <c r="Q157" s="68" t="str">
        <f ca="1">IFERROR(IF(AND(OR(WEEKDAY(P$4,2)&gt;5,P$4=Congés),OR(P157="x",P157="S")),P157,IF(Q$4=$D157,"x",IF(AND(((Q$4-$D157)/VLOOKUP($C157,Opérations[],7,0))=INT(((Q$4-$D157)/VLOOKUP($C157,Opérations[],7,0))),$C157&lt;&gt;""),"S",""))),"")</f>
        <v/>
      </c>
      <c r="R157" s="68" t="str">
        <f ca="1">IFERROR(IF(AND(OR(WEEKDAY(Q$4,2)&gt;5,Q$4=Congés),OR(Q157="x",Q157="S")),Q157,IF(R$4=$D157,"x",IF(AND(((R$4-$D157)/VLOOKUP($C157,Opérations[],7,0))=INT(((R$4-$D157)/VLOOKUP($C157,Opérations[],7,0))),$C157&lt;&gt;""),"S",""))),"")</f>
        <v/>
      </c>
      <c r="S157" s="68" t="str">
        <f ca="1">IFERROR(IF(AND(OR(WEEKDAY(R$4,2)&gt;5,R$4=Congés),OR(R157="x",R157="S")),R157,IF(S$4=$D157,"x",IF(AND(((S$4-$D157)/VLOOKUP($C157,Opérations[],7,0))=INT(((S$4-$D157)/VLOOKUP($C157,Opérations[],7,0))),$C157&lt;&gt;""),"S",""))),"")</f>
        <v/>
      </c>
      <c r="T157" s="68" t="str">
        <f ca="1">IFERROR(IF(AND(OR(WEEKDAY(S$4,2)&gt;5,S$4=Congés),OR(S157="x",S157="S")),S157,IF(T$4=$D157,"x",IF(AND(((T$4-$D157)/VLOOKUP($C157,Opérations[],7,0))=INT(((T$4-$D157)/VLOOKUP($C157,Opérations[],7,0))),$C157&lt;&gt;""),"S",""))),"")</f>
        <v/>
      </c>
      <c r="U157" s="68" t="str">
        <f ca="1">IFERROR(IF(AND(OR(WEEKDAY(T$4,2)&gt;5,T$4=Congés),OR(T157="x",T157="S")),T157,IF(U$4=$D157,"x",IF(AND(((U$4-$D157)/VLOOKUP($C157,Opérations[],7,0))=INT(((U$4-$D157)/VLOOKUP($C157,Opérations[],7,0))),$C157&lt;&gt;""),"S",""))),"")</f>
        <v/>
      </c>
      <c r="V157" s="68" t="str">
        <f ca="1">IFERROR(IF(AND(OR(WEEKDAY(U$4,2)&gt;5,U$4=Congés),OR(U157="x",U157="S")),U157,IF(V$4=$D157,"x",IF(AND(((V$4-$D157)/VLOOKUP($C157,Opérations[],7,0))=INT(((V$4-$D157)/VLOOKUP($C157,Opérations[],7,0))),$C157&lt;&gt;""),"S",""))),"")</f>
        <v/>
      </c>
      <c r="W157" s="68" t="str">
        <f ca="1">IFERROR(IF(AND(OR(WEEKDAY(V$4,2)&gt;5,V$4=Congés),OR(V157="x",V157="S")),V157,IF(W$4=$D157,"x",IF(AND(((W$4-$D157)/VLOOKUP($C157,Opérations[],7,0))=INT(((W$4-$D157)/VLOOKUP($C157,Opérations[],7,0))),$C157&lt;&gt;""),"S",""))),"")</f>
        <v/>
      </c>
      <c r="X157" s="68" t="str">
        <f ca="1">IFERROR(IF(AND(OR(WEEKDAY(W$4,2)&gt;5,W$4=Congés),OR(W157="x",W157="S")),W157,IF(X$4=$D157,"x",IF(AND(((X$4-$D157)/VLOOKUP($C157,Opérations[],7,0))=INT(((X$4-$D157)/VLOOKUP($C157,Opérations[],7,0))),$C157&lt;&gt;""),"S",""))),"")</f>
        <v/>
      </c>
      <c r="Y157" s="68" t="str">
        <f ca="1">IFERROR(IF(AND(OR(WEEKDAY(X$4,2)&gt;5,X$4=Congés),OR(X157="x",X157="S")),X157,IF(Y$4=$D157,"x",IF(AND(((Y$4-$D157)/VLOOKUP($C157,Opérations[],7,0))=INT(((Y$4-$D157)/VLOOKUP($C157,Opérations[],7,0))),$C157&lt;&gt;""),"S",""))),"")</f>
        <v/>
      </c>
      <c r="Z157" s="68" t="str">
        <f ca="1">IFERROR(IF(AND(OR(WEEKDAY(Y$4,2)&gt;5,Y$4=Congés),OR(Y157="x",Y157="S")),Y157,IF(Z$4=$D157,"x",IF(AND(((Z$4-$D157)/VLOOKUP($C157,Opérations[],7,0))=INT(((Z$4-$D157)/VLOOKUP($C157,Opérations[],7,0))),$C157&lt;&gt;""),"S",""))),"")</f>
        <v/>
      </c>
      <c r="AA157" s="68" t="str">
        <f ca="1">IFERROR(IF(AND(OR(WEEKDAY(Z$4,2)&gt;5,Z$4=Congés),OR(Z157="x",Z157="S")),Z157,IF(AA$4=$D157,"x",IF(AND(((AA$4-$D157)/VLOOKUP($C157,Opérations[],7,0))=INT(((AA$4-$D157)/VLOOKUP($C157,Opérations[],7,0))),$C157&lt;&gt;""),"S",""))),"")</f>
        <v/>
      </c>
      <c r="AB157" s="68" t="str">
        <f ca="1">IFERROR(IF(AND(OR(WEEKDAY(AA$4,2)&gt;5,AA$4=Congés),OR(AA157="x",AA157="S")),AA157,IF(AB$4=$D157,"x",IF(AND(((AB$4-$D157)/VLOOKUP($C157,Opérations[],7,0))=INT(((AB$4-$D157)/VLOOKUP($C157,Opérations[],7,0))),$C157&lt;&gt;""),"S",""))),"")</f>
        <v/>
      </c>
      <c r="AC157" s="68" t="str">
        <f ca="1">IFERROR(IF(AND(OR(WEEKDAY(AB$4,2)&gt;5,AB$4=Congés),OR(AB157="x",AB157="S")),AB157,IF(AC$4=$D157,"x",IF(AND(((AC$4-$D157)/VLOOKUP($C157,Opérations[],7,0))=INT(((AC$4-$D157)/VLOOKUP($C157,Opérations[],7,0))),$C157&lt;&gt;""),"S",""))),"")</f>
        <v/>
      </c>
      <c r="AD157" s="68" t="str">
        <f ca="1">IFERROR(IF(AND(OR(WEEKDAY(AC$4,2)&gt;5,AC$4=Congés),OR(AC157="x",AC157="S")),AC157,IF(AD$4=$D157,"x",IF(AND(((AD$4-$D157)/VLOOKUP($C157,Opérations[],7,0))=INT(((AD$4-$D157)/VLOOKUP($C157,Opérations[],7,0))),$C157&lt;&gt;""),"S",""))),"")</f>
        <v/>
      </c>
      <c r="AE157" s="68" t="str">
        <f ca="1">IFERROR(IF(AND(OR(WEEKDAY(AD$4,2)&gt;5,AD$4=Congés),OR(AD157="x",AD157="S")),AD157,IF(AE$4=$D157,"x",IF(AND(((AE$4-$D157)/VLOOKUP($C157,Opérations[],7,0))=INT(((AE$4-$D157)/VLOOKUP($C157,Opérations[],7,0))),$C157&lt;&gt;""),"S",""))),"")</f>
        <v/>
      </c>
      <c r="AF157" s="68" t="str">
        <f ca="1">IFERROR(IF(AND(OR(WEEKDAY(AE$4,2)&gt;5,AE$4=Congés),OR(AE157="x",AE157="S")),AE157,IF(AF$4=$D157,"x",IF(AND(((AF$4-$D157)/VLOOKUP($C157,Opérations[],7,0))=INT(((AF$4-$D157)/VLOOKUP($C157,Opérations[],7,0))),$C157&lt;&gt;""),"S",""))),"")</f>
        <v/>
      </c>
      <c r="AG157" s="68" t="str">
        <f ca="1">IFERROR(IF(AND(OR(WEEKDAY(AF$4,2)&gt;5,AF$4=Congés),OR(AF157="x",AF157="S")),AF157,IF(AG$4=$D157,"x",IF(AND(((AG$4-$D157)/VLOOKUP($C157,Opérations[],7,0))=INT(((AG$4-$D157)/VLOOKUP($C157,Opérations[],7,0))),$C157&lt;&gt;""),"S",""))),"")</f>
        <v/>
      </c>
      <c r="AH157" s="68" t="str">
        <f ca="1">IFERROR(IF(AND(OR(WEEKDAY(AG$4,2)&gt;5,AG$4=Congés),OR(AG157="x",AG157="S")),AG157,IF(AH$4=$D157,"x",IF(AND(((AH$4-$D157)/VLOOKUP($C157,Opérations[],7,0))=INT(((AH$4-$D157)/VLOOKUP($C157,Opérations[],7,0))),$C157&lt;&gt;""),"S",""))),"")</f>
        <v/>
      </c>
      <c r="AI157" s="68" t="str">
        <f ca="1">IFERROR(IF(AND(OR(WEEKDAY(AH$4,2)&gt;5,AH$4=Congés),OR(AH157="x",AH157="S")),AH157,IF(AI$4=$D157,"x",IF(AND(((AI$4-$D157)/VLOOKUP($C157,Opérations[],7,0))=INT(((AI$4-$D157)/VLOOKUP($C157,Opérations[],7,0))),$C157&lt;&gt;""),"S",""))),"")</f>
        <v/>
      </c>
      <c r="AJ157" s="68" t="str">
        <f ca="1">IFERROR(IF(AND(OR(WEEKDAY(AI$4,2)&gt;5,AI$4=Congés),OR(AI157="x",AI157="S")),AI157,IF(AJ$4=$D157,"x",IF(AND(((AJ$4-$D157)/VLOOKUP($C157,Opérations[],7,0))=INT(((AJ$4-$D157)/VLOOKUP($C157,Opérations[],7,0))),$C157&lt;&gt;""),"S",""))),"")</f>
        <v/>
      </c>
      <c r="AK157" s="68" t="str">
        <f ca="1">IFERROR(IF(AND(OR(WEEKDAY(AJ$4,2)&gt;5,AJ$4=Congés),OR(AJ157="x",AJ157="S")),AJ157,IF(AK$4=$D157,"x",IF(AND(((AK$4-$D157)/VLOOKUP($C157,Opérations[],7,0))=INT(((AK$4-$D157)/VLOOKUP($C157,Opérations[],7,0))),$C157&lt;&gt;""),"S",""))),"")</f>
        <v/>
      </c>
      <c r="AL157" s="68" t="str">
        <f ca="1">IFERROR(IF(AND(OR(WEEKDAY(AK$4,2)&gt;5,AK$4=Congés),OR(AK157="x",AK157="S")),AK157,IF(AL$4=$D157,"x",IF(AND(((AL$4-$D157)/VLOOKUP($C157,Opérations[],7,0))=INT(((AL$4-$D157)/VLOOKUP($C157,Opérations[],7,0))),$C157&lt;&gt;""),"S",""))),"")</f>
        <v/>
      </c>
      <c r="AM157" s="68" t="str">
        <f ca="1">IFERROR(IF(AND(OR(WEEKDAY(AL$4,2)&gt;5,AL$4=Congés),OR(AL157="x",AL157="S")),AL157,IF(AM$4=$D157,"x",IF(AND(((AM$4-$D157)/VLOOKUP($C157,Opérations[],7,0))=INT(((AM$4-$D157)/VLOOKUP($C157,Opérations[],7,0))),$C157&lt;&gt;""),"S",""))),"")</f>
        <v/>
      </c>
      <c r="AN157" s="68" t="str">
        <f ca="1">IFERROR(IF(AND(OR(WEEKDAY(AM$4,2)&gt;5,AM$4=Congés),OR(AM157="x",AM157="S")),AM157,IF(AN$4=$D157,"x",IF(AND(((AN$4-$D157)/VLOOKUP($C157,Opérations[],7,0))=INT(((AN$4-$D157)/VLOOKUP($C157,Opérations[],7,0))),$C157&lt;&gt;""),"S",""))),"")</f>
        <v/>
      </c>
      <c r="AO157" s="68" t="str">
        <f ca="1">IFERROR(IF(AND(OR(WEEKDAY(AN$4,2)&gt;5,AN$4=Congés),OR(AN157="x",AN157="S")),AN157,IF(AO$4=$D157,"x",IF(AND(((AO$4-$D157)/VLOOKUP($C157,Opérations[],7,0))=INT(((AO$4-$D157)/VLOOKUP($C157,Opérations[],7,0))),$C157&lt;&gt;""),"S",""))),"")</f>
        <v/>
      </c>
      <c r="AP157" s="68" t="str">
        <f ca="1">IFERROR(IF(AND(OR(WEEKDAY(AO$4,2)&gt;5,AO$4=Congés),OR(AO157="x",AO157="S")),AO157,IF(AP$4=$D157,"x",IF(AND(((AP$4-$D157)/VLOOKUP($C157,Opérations[],7,0))=INT(((AP$4-$D157)/VLOOKUP($C157,Opérations[],7,0))),$C157&lt;&gt;""),"S",""))),"")</f>
        <v/>
      </c>
      <c r="AQ157" s="68" t="str">
        <f ca="1">IFERROR(IF(AND(OR(WEEKDAY(AP$4,2)&gt;5,AP$4=Congés),OR(AP157="x",AP157="S")),AP157,IF(AQ$4=$D157,"x",IF(AND(((AQ$4-$D157)/VLOOKUP($C157,Opérations[],7,0))=INT(((AQ$4-$D157)/VLOOKUP($C157,Opérations[],7,0))),$C157&lt;&gt;""),"S",""))),"")</f>
        <v/>
      </c>
      <c r="AR157" s="68" t="str">
        <f ca="1">IFERROR(IF(AND(OR(WEEKDAY(AQ$4,2)&gt;5,AQ$4=Congés),OR(AQ157="x",AQ157="S")),AQ157,IF(AR$4=$D157,"x",IF(AND(((AR$4-$D157)/VLOOKUP($C157,Opérations[],7,0))=INT(((AR$4-$D157)/VLOOKUP($C157,Opérations[],7,0))),$C157&lt;&gt;""),"S",""))),"")</f>
        <v/>
      </c>
      <c r="AS157" s="68" t="str">
        <f ca="1">IFERROR(IF(AND(OR(WEEKDAY(AR$4,2)&gt;5,AR$4=Congés),OR(AR157="x",AR157="S")),AR157,IF(AS$4=$D157,"x",IF(AND(((AS$4-$D157)/VLOOKUP($C157,Opérations[],7,0))=INT(((AS$4-$D157)/VLOOKUP($C157,Opérations[],7,0))),$C157&lt;&gt;""),"S",""))),"")</f>
        <v/>
      </c>
      <c r="AT157" s="68" t="str">
        <f ca="1">IFERROR(IF(AND(OR(WEEKDAY(AS$4,2)&gt;5,AS$4=Congés),OR(AS157="x",AS157="S")),AS157,IF(AT$4=$D157,"x",IF(AND(((AT$4-$D157)/VLOOKUP($C157,Opérations[],7,0))=INT(((AT$4-$D157)/VLOOKUP($C157,Opérations[],7,0))),$C157&lt;&gt;""),"S",""))),"")</f>
        <v/>
      </c>
      <c r="AU157" s="68" t="str">
        <f ca="1">IFERROR(IF(AND(OR(WEEKDAY(AT$4,2)&gt;5,AT$4=Congés),OR(AT157="x",AT157="S")),AT157,IF(AU$4=$D157,"x",IF(AND(((AU$4-$D157)/VLOOKUP($C157,Opérations[],7,0))=INT(((AU$4-$D157)/VLOOKUP($C157,Opérations[],7,0))),$C157&lt;&gt;""),"S",""))),"")</f>
        <v/>
      </c>
      <c r="AV157" s="68" t="str">
        <f ca="1">IFERROR(IF(AND(OR(WEEKDAY(AU$4,2)&gt;5,AU$4=Congés),OR(AU157="x",AU157="S")),AU157,IF(AV$4=$D157,"x",IF(AND(((AV$4-$D157)/VLOOKUP($C157,Opérations[],7,0))=INT(((AV$4-$D157)/VLOOKUP($C157,Opérations[],7,0))),$C157&lt;&gt;""),"S",""))),"")</f>
        <v/>
      </c>
      <c r="AW157" s="68" t="str">
        <f ca="1">IFERROR(IF(AND(OR(WEEKDAY(AV$4,2)&gt;5,AV$4=Congés),OR(AV157="x",AV157="S")),AV157,IF(AW$4=$D157,"x",IF(AND(((AW$4-$D157)/VLOOKUP($C157,Opérations[],7,0))=INT(((AW$4-$D157)/VLOOKUP($C157,Opérations[],7,0))),$C157&lt;&gt;""),"S",""))),"")</f>
        <v/>
      </c>
      <c r="AX157" s="68" t="str">
        <f ca="1">IFERROR(IF(AND(OR(WEEKDAY(AW$4,2)&gt;5,AW$4=Congés),OR(AW157="x",AW157="S")),AW157,IF(AX$4=$D157,"x",IF(AND(((AX$4-$D157)/VLOOKUP($C157,Opérations[],7,0))=INT(((AX$4-$D157)/VLOOKUP($C157,Opérations[],7,0))),$C157&lt;&gt;""),"S",""))),"")</f>
        <v/>
      </c>
      <c r="AY157" s="68" t="str">
        <f ca="1">IFERROR(IF(AND(OR(WEEKDAY(AX$4,2)&gt;5,AX$4=Congés),OR(AX157="x",AX157="S")),AX157,IF(AY$4=$D157,"x",IF(AND(((AY$4-$D157)/VLOOKUP($C157,Opérations[],7,0))=INT(((AY$4-$D157)/VLOOKUP($C157,Opérations[],7,0))),$C157&lt;&gt;""),"S",""))),"")</f>
        <v/>
      </c>
      <c r="AZ157" s="68" t="str">
        <f ca="1">IFERROR(IF(AND(OR(WEEKDAY(AY$4,2)&gt;5,AY$4=Congés),OR(AY157="x",AY157="S")),AY157,IF(AZ$4=$D157,"x",IF(AND(((AZ$4-$D157)/VLOOKUP($C157,Opérations[],7,0))=INT(((AZ$4-$D157)/VLOOKUP($C157,Opérations[],7,0))),$C157&lt;&gt;""),"S",""))),"")</f>
        <v/>
      </c>
      <c r="BA157" s="68" t="str">
        <f ca="1">IFERROR(IF(AND(OR(WEEKDAY(AZ$4,2)&gt;5,AZ$4=Congés),OR(AZ157="x",AZ157="S")),AZ157,IF(BA$4=$D157,"x",IF(AND(((BA$4-$D157)/VLOOKUP($C157,Opérations[],7,0))=INT(((BA$4-$D157)/VLOOKUP($C157,Opérations[],7,0))),$C157&lt;&gt;""),"S",""))),"")</f>
        <v/>
      </c>
      <c r="BB157" s="68" t="str">
        <f ca="1">IFERROR(IF(AND(OR(WEEKDAY(BA$4,2)&gt;5,BA$4=Congés),OR(BA157="x",BA157="S")),BA157,IF(BB$4=$D157,"x",IF(AND(((BB$4-$D157)/VLOOKUP($C157,Opérations[],7,0))=INT(((BB$4-$D157)/VLOOKUP($C157,Opérations[],7,0))),$C157&lt;&gt;""),"S",""))),"")</f>
        <v/>
      </c>
      <c r="BC157" s="68" t="str">
        <f ca="1">IFERROR(IF(AND(OR(WEEKDAY(BB$4,2)&gt;5,BB$4=Congés),OR(BB157="x",BB157="S")),BB157,IF(BC$4=$D157,"x",IF(AND(((BC$4-$D157)/VLOOKUP($C157,Opérations[],7,0))=INT(((BC$4-$D157)/VLOOKUP($C157,Opérations[],7,0))),$C157&lt;&gt;""),"S",""))),"")</f>
        <v/>
      </c>
      <c r="BD157" s="68" t="str">
        <f ca="1">IFERROR(IF(AND(OR(WEEKDAY(BC$4,2)&gt;5,BC$4=Congés),OR(BC157="x",BC157="S")),BC157,IF(BD$4=$D157,"x",IF(AND(((BD$4-$D157)/VLOOKUP($C157,Opérations[],7,0))=INT(((BD$4-$D157)/VLOOKUP($C157,Opérations[],7,0))),$C157&lt;&gt;""),"S",""))),"")</f>
        <v/>
      </c>
    </row>
    <row r="158" spans="3:56" x14ac:dyDescent="0.25">
      <c r="C158" s="27" t="s">
        <v>124</v>
      </c>
      <c r="D158" s="33">
        <f>IF(ISBLANK(C158),"",VLOOKUP(C158,Opérations[],2,0))</f>
        <v>0</v>
      </c>
      <c r="F158" s="33"/>
      <c r="G158" s="68" t="str">
        <f ca="1">IFERROR(IF(AND(OR(WEEKDAY(F$4,2)&gt;5,F$4=Congés),OR(F158="x",F158="S")),F158,IF(G$4=$D158,"x",IF(AND(((G$4-$D158)/VLOOKUP($C158,Opérations[],7,0))=INT(((G$4-$D158)/VLOOKUP($C158,Opérations[],7,0))),$C158&lt;&gt;""),"S",""))),"")</f>
        <v/>
      </c>
      <c r="H158" s="68" t="str">
        <f ca="1">IFERROR(IF(AND(OR(WEEKDAY(G$4,2)&gt;5,G$4=Congés),OR(G158="x",G158="S")),G158,IF(H$4=$D158,"x",IF(AND(((H$4-$D158)/VLOOKUP($C158,Opérations[],7,0))=INT(((H$4-$D158)/VLOOKUP($C158,Opérations[],7,0))),$C158&lt;&gt;""),"S",""))),"")</f>
        <v/>
      </c>
      <c r="I158" s="68" t="str">
        <f ca="1">IFERROR(IF(AND(OR(WEEKDAY(H$4,2)&gt;5,H$4=Congés),OR(H158="x",H158="S")),H158,IF(I$4=$D158,"x",IF(AND(((I$4-$D158)/VLOOKUP($C158,Opérations[],7,0))=INT(((I$4-$D158)/VLOOKUP($C158,Opérations[],7,0))),$C158&lt;&gt;""),"S",""))),"")</f>
        <v/>
      </c>
      <c r="J158" s="68" t="str">
        <f ca="1">IFERROR(IF(AND(OR(WEEKDAY(I$4,2)&gt;5,I$4=Congés),OR(I158="x",I158="S")),I158,IF(J$4=$D158,"x",IF(AND(((J$4-$D158)/VLOOKUP($C158,Opérations[],7,0))=INT(((J$4-$D158)/VLOOKUP($C158,Opérations[],7,0))),$C158&lt;&gt;""),"S",""))),"")</f>
        <v/>
      </c>
      <c r="K158" s="68" t="str">
        <f ca="1">IFERROR(IF(AND(OR(WEEKDAY(J$4,2)&gt;5,J$4=Congés),OR(J158="x",J158="S")),J158,IF(K$4=$D158,"x",IF(AND(((K$4-$D158)/VLOOKUP($C158,Opérations[],7,0))=INT(((K$4-$D158)/VLOOKUP($C158,Opérations[],7,0))),$C158&lt;&gt;""),"S",""))),"")</f>
        <v/>
      </c>
      <c r="L158" s="68" t="str">
        <f ca="1">IFERROR(IF(AND(OR(WEEKDAY(K$4,2)&gt;5,K$4=Congés),OR(K158="x",K158="S")),K158,IF(L$4=$D158,"x",IF(AND(((L$4-$D158)/VLOOKUP($C158,Opérations[],7,0))=INT(((L$4-$D158)/VLOOKUP($C158,Opérations[],7,0))),$C158&lt;&gt;""),"S",""))),"")</f>
        <v/>
      </c>
      <c r="M158" s="68" t="str">
        <f ca="1">IFERROR(IF(AND(OR(WEEKDAY(L$4,2)&gt;5,L$4=Congés),OR(L158="x",L158="S")),L158,IF(M$4=$D158,"x",IF(AND(((M$4-$D158)/VLOOKUP($C158,Opérations[],7,0))=INT(((M$4-$D158)/VLOOKUP($C158,Opérations[],7,0))),$C158&lt;&gt;""),"S",""))),"")</f>
        <v/>
      </c>
      <c r="N158" s="68" t="str">
        <f ca="1">IFERROR(IF(AND(OR(WEEKDAY(M$4,2)&gt;5,M$4=Congés),OR(M158="x",M158="S")),M158,IF(N$4=$D158,"x",IF(AND(((N$4-$D158)/VLOOKUP($C158,Opérations[],7,0))=INT(((N$4-$D158)/VLOOKUP($C158,Opérations[],7,0))),$C158&lt;&gt;""),"S",""))),"")</f>
        <v/>
      </c>
      <c r="O158" s="68" t="str">
        <f ca="1">IFERROR(IF(AND(OR(WEEKDAY(N$4,2)&gt;5,N$4=Congés),OR(N158="x",N158="S")),N158,IF(O$4=$D158,"x",IF(AND(((O$4-$D158)/VLOOKUP($C158,Opérations[],7,0))=INT(((O$4-$D158)/VLOOKUP($C158,Opérations[],7,0))),$C158&lt;&gt;""),"S",""))),"")</f>
        <v/>
      </c>
      <c r="P158" s="68" t="str">
        <f ca="1">IFERROR(IF(AND(OR(WEEKDAY(O$4,2)&gt;5,O$4=Congés),OR(O158="x",O158="S")),O158,IF(P$4=$D158,"x",IF(AND(((P$4-$D158)/VLOOKUP($C158,Opérations[],7,0))=INT(((P$4-$D158)/VLOOKUP($C158,Opérations[],7,0))),$C158&lt;&gt;""),"S",""))),"")</f>
        <v/>
      </c>
      <c r="Q158" s="68" t="str">
        <f ca="1">IFERROR(IF(AND(OR(WEEKDAY(P$4,2)&gt;5,P$4=Congés),OR(P158="x",P158="S")),P158,IF(Q$4=$D158,"x",IF(AND(((Q$4-$D158)/VLOOKUP($C158,Opérations[],7,0))=INT(((Q$4-$D158)/VLOOKUP($C158,Opérations[],7,0))),$C158&lt;&gt;""),"S",""))),"")</f>
        <v/>
      </c>
      <c r="R158" s="68" t="str">
        <f ca="1">IFERROR(IF(AND(OR(WEEKDAY(Q$4,2)&gt;5,Q$4=Congés),OR(Q158="x",Q158="S")),Q158,IF(R$4=$D158,"x",IF(AND(((R$4-$D158)/VLOOKUP($C158,Opérations[],7,0))=INT(((R$4-$D158)/VLOOKUP($C158,Opérations[],7,0))),$C158&lt;&gt;""),"S",""))),"")</f>
        <v/>
      </c>
      <c r="S158" s="68" t="str">
        <f ca="1">IFERROR(IF(AND(OR(WEEKDAY(R$4,2)&gt;5,R$4=Congés),OR(R158="x",R158="S")),R158,IF(S$4=$D158,"x",IF(AND(((S$4-$D158)/VLOOKUP($C158,Opérations[],7,0))=INT(((S$4-$D158)/VLOOKUP($C158,Opérations[],7,0))),$C158&lt;&gt;""),"S",""))),"")</f>
        <v/>
      </c>
      <c r="T158" s="68" t="str">
        <f ca="1">IFERROR(IF(AND(OR(WEEKDAY(S$4,2)&gt;5,S$4=Congés),OR(S158="x",S158="S")),S158,IF(T$4=$D158,"x",IF(AND(((T$4-$D158)/VLOOKUP($C158,Opérations[],7,0))=INT(((T$4-$D158)/VLOOKUP($C158,Opérations[],7,0))),$C158&lt;&gt;""),"S",""))),"")</f>
        <v/>
      </c>
      <c r="U158" s="68" t="str">
        <f ca="1">IFERROR(IF(AND(OR(WEEKDAY(T$4,2)&gt;5,T$4=Congés),OR(T158="x",T158="S")),T158,IF(U$4=$D158,"x",IF(AND(((U$4-$D158)/VLOOKUP($C158,Opérations[],7,0))=INT(((U$4-$D158)/VLOOKUP($C158,Opérations[],7,0))),$C158&lt;&gt;""),"S",""))),"")</f>
        <v/>
      </c>
      <c r="V158" s="68" t="str">
        <f ca="1">IFERROR(IF(AND(OR(WEEKDAY(U$4,2)&gt;5,U$4=Congés),OR(U158="x",U158="S")),U158,IF(V$4=$D158,"x",IF(AND(((V$4-$D158)/VLOOKUP($C158,Opérations[],7,0))=INT(((V$4-$D158)/VLOOKUP($C158,Opérations[],7,0))),$C158&lt;&gt;""),"S",""))),"")</f>
        <v/>
      </c>
      <c r="W158" s="68" t="str">
        <f ca="1">IFERROR(IF(AND(OR(WEEKDAY(V$4,2)&gt;5,V$4=Congés),OR(V158="x",V158="S")),V158,IF(W$4=$D158,"x",IF(AND(((W$4-$D158)/VLOOKUP($C158,Opérations[],7,0))=INT(((W$4-$D158)/VLOOKUP($C158,Opérations[],7,0))),$C158&lt;&gt;""),"S",""))),"")</f>
        <v/>
      </c>
      <c r="X158" s="68" t="str">
        <f ca="1">IFERROR(IF(AND(OR(WEEKDAY(W$4,2)&gt;5,W$4=Congés),OR(W158="x",W158="S")),W158,IF(X$4=$D158,"x",IF(AND(((X$4-$D158)/VLOOKUP($C158,Opérations[],7,0))=INT(((X$4-$D158)/VLOOKUP($C158,Opérations[],7,0))),$C158&lt;&gt;""),"S",""))),"")</f>
        <v/>
      </c>
      <c r="Y158" s="68" t="str">
        <f ca="1">IFERROR(IF(AND(OR(WEEKDAY(X$4,2)&gt;5,X$4=Congés),OR(X158="x",X158="S")),X158,IF(Y$4=$D158,"x",IF(AND(((Y$4-$D158)/VLOOKUP($C158,Opérations[],7,0))=INT(((Y$4-$D158)/VLOOKUP($C158,Opérations[],7,0))),$C158&lt;&gt;""),"S",""))),"")</f>
        <v/>
      </c>
      <c r="Z158" s="68" t="str">
        <f ca="1">IFERROR(IF(AND(OR(WEEKDAY(Y$4,2)&gt;5,Y$4=Congés),OR(Y158="x",Y158="S")),Y158,IF(Z$4=$D158,"x",IF(AND(((Z$4-$D158)/VLOOKUP($C158,Opérations[],7,0))=INT(((Z$4-$D158)/VLOOKUP($C158,Opérations[],7,0))),$C158&lt;&gt;""),"S",""))),"")</f>
        <v/>
      </c>
      <c r="AA158" s="68" t="str">
        <f ca="1">IFERROR(IF(AND(OR(WEEKDAY(Z$4,2)&gt;5,Z$4=Congés),OR(Z158="x",Z158="S")),Z158,IF(AA$4=$D158,"x",IF(AND(((AA$4-$D158)/VLOOKUP($C158,Opérations[],7,0))=INT(((AA$4-$D158)/VLOOKUP($C158,Opérations[],7,0))),$C158&lt;&gt;""),"S",""))),"")</f>
        <v/>
      </c>
      <c r="AB158" s="68" t="str">
        <f ca="1">IFERROR(IF(AND(OR(WEEKDAY(AA$4,2)&gt;5,AA$4=Congés),OR(AA158="x",AA158="S")),AA158,IF(AB$4=$D158,"x",IF(AND(((AB$4-$D158)/VLOOKUP($C158,Opérations[],7,0))=INT(((AB$4-$D158)/VLOOKUP($C158,Opérations[],7,0))),$C158&lt;&gt;""),"S",""))),"")</f>
        <v/>
      </c>
      <c r="AC158" s="68" t="str">
        <f ca="1">IFERROR(IF(AND(OR(WEEKDAY(AB$4,2)&gt;5,AB$4=Congés),OR(AB158="x",AB158="S")),AB158,IF(AC$4=$D158,"x",IF(AND(((AC$4-$D158)/VLOOKUP($C158,Opérations[],7,0))=INT(((AC$4-$D158)/VLOOKUP($C158,Opérations[],7,0))),$C158&lt;&gt;""),"S",""))),"")</f>
        <v/>
      </c>
      <c r="AD158" s="68" t="str">
        <f ca="1">IFERROR(IF(AND(OR(WEEKDAY(AC$4,2)&gt;5,AC$4=Congés),OR(AC158="x",AC158="S")),AC158,IF(AD$4=$D158,"x",IF(AND(((AD$4-$D158)/VLOOKUP($C158,Opérations[],7,0))=INT(((AD$4-$D158)/VLOOKUP($C158,Opérations[],7,0))),$C158&lt;&gt;""),"S",""))),"")</f>
        <v/>
      </c>
      <c r="AE158" s="68" t="str">
        <f ca="1">IFERROR(IF(AND(OR(WEEKDAY(AD$4,2)&gt;5,AD$4=Congés),OR(AD158="x",AD158="S")),AD158,IF(AE$4=$D158,"x",IF(AND(((AE$4-$D158)/VLOOKUP($C158,Opérations[],7,0))=INT(((AE$4-$D158)/VLOOKUP($C158,Opérations[],7,0))),$C158&lt;&gt;""),"S",""))),"")</f>
        <v/>
      </c>
      <c r="AF158" s="68" t="str">
        <f ca="1">IFERROR(IF(AND(OR(WEEKDAY(AE$4,2)&gt;5,AE$4=Congés),OR(AE158="x",AE158="S")),AE158,IF(AF$4=$D158,"x",IF(AND(((AF$4-$D158)/VLOOKUP($C158,Opérations[],7,0))=INT(((AF$4-$D158)/VLOOKUP($C158,Opérations[],7,0))),$C158&lt;&gt;""),"S",""))),"")</f>
        <v/>
      </c>
      <c r="AG158" s="68" t="str">
        <f ca="1">IFERROR(IF(AND(OR(WEEKDAY(AF$4,2)&gt;5,AF$4=Congés),OR(AF158="x",AF158="S")),AF158,IF(AG$4=$D158,"x",IF(AND(((AG$4-$D158)/VLOOKUP($C158,Opérations[],7,0))=INT(((AG$4-$D158)/VLOOKUP($C158,Opérations[],7,0))),$C158&lt;&gt;""),"S",""))),"")</f>
        <v/>
      </c>
      <c r="AH158" s="68" t="str">
        <f ca="1">IFERROR(IF(AND(OR(WEEKDAY(AG$4,2)&gt;5,AG$4=Congés),OR(AG158="x",AG158="S")),AG158,IF(AH$4=$D158,"x",IF(AND(((AH$4-$D158)/VLOOKUP($C158,Opérations[],7,0))=INT(((AH$4-$D158)/VLOOKUP($C158,Opérations[],7,0))),$C158&lt;&gt;""),"S",""))),"")</f>
        <v/>
      </c>
      <c r="AI158" s="68" t="str">
        <f ca="1">IFERROR(IF(AND(OR(WEEKDAY(AH$4,2)&gt;5,AH$4=Congés),OR(AH158="x",AH158="S")),AH158,IF(AI$4=$D158,"x",IF(AND(((AI$4-$D158)/VLOOKUP($C158,Opérations[],7,0))=INT(((AI$4-$D158)/VLOOKUP($C158,Opérations[],7,0))),$C158&lt;&gt;""),"S",""))),"")</f>
        <v/>
      </c>
      <c r="AJ158" s="68" t="str">
        <f ca="1">IFERROR(IF(AND(OR(WEEKDAY(AI$4,2)&gt;5,AI$4=Congés),OR(AI158="x",AI158="S")),AI158,IF(AJ$4=$D158,"x",IF(AND(((AJ$4-$D158)/VLOOKUP($C158,Opérations[],7,0))=INT(((AJ$4-$D158)/VLOOKUP($C158,Opérations[],7,0))),$C158&lt;&gt;""),"S",""))),"")</f>
        <v/>
      </c>
      <c r="AK158" s="68" t="str">
        <f ca="1">IFERROR(IF(AND(OR(WEEKDAY(AJ$4,2)&gt;5,AJ$4=Congés),OR(AJ158="x",AJ158="S")),AJ158,IF(AK$4=$D158,"x",IF(AND(((AK$4-$D158)/VLOOKUP($C158,Opérations[],7,0))=INT(((AK$4-$D158)/VLOOKUP($C158,Opérations[],7,0))),$C158&lt;&gt;""),"S",""))),"")</f>
        <v/>
      </c>
      <c r="AL158" s="68" t="str">
        <f ca="1">IFERROR(IF(AND(OR(WEEKDAY(AK$4,2)&gt;5,AK$4=Congés),OR(AK158="x",AK158="S")),AK158,IF(AL$4=$D158,"x",IF(AND(((AL$4-$D158)/VLOOKUP($C158,Opérations[],7,0))=INT(((AL$4-$D158)/VLOOKUP($C158,Opérations[],7,0))),$C158&lt;&gt;""),"S",""))),"")</f>
        <v/>
      </c>
      <c r="AM158" s="68" t="str">
        <f ca="1">IFERROR(IF(AND(OR(WEEKDAY(AL$4,2)&gt;5,AL$4=Congés),OR(AL158="x",AL158="S")),AL158,IF(AM$4=$D158,"x",IF(AND(((AM$4-$D158)/VLOOKUP($C158,Opérations[],7,0))=INT(((AM$4-$D158)/VLOOKUP($C158,Opérations[],7,0))),$C158&lt;&gt;""),"S",""))),"")</f>
        <v/>
      </c>
      <c r="AN158" s="68" t="str">
        <f ca="1">IFERROR(IF(AND(OR(WEEKDAY(AM$4,2)&gt;5,AM$4=Congés),OR(AM158="x",AM158="S")),AM158,IF(AN$4=$D158,"x",IF(AND(((AN$4-$D158)/VLOOKUP($C158,Opérations[],7,0))=INT(((AN$4-$D158)/VLOOKUP($C158,Opérations[],7,0))),$C158&lt;&gt;""),"S",""))),"")</f>
        <v/>
      </c>
      <c r="AO158" s="68" t="str">
        <f ca="1">IFERROR(IF(AND(OR(WEEKDAY(AN$4,2)&gt;5,AN$4=Congés),OR(AN158="x",AN158="S")),AN158,IF(AO$4=$D158,"x",IF(AND(((AO$4-$D158)/VLOOKUP($C158,Opérations[],7,0))=INT(((AO$4-$D158)/VLOOKUP($C158,Opérations[],7,0))),$C158&lt;&gt;""),"S",""))),"")</f>
        <v/>
      </c>
      <c r="AP158" s="68" t="str">
        <f ca="1">IFERROR(IF(AND(OR(WEEKDAY(AO$4,2)&gt;5,AO$4=Congés),OR(AO158="x",AO158="S")),AO158,IF(AP$4=$D158,"x",IF(AND(((AP$4-$D158)/VLOOKUP($C158,Opérations[],7,0))=INT(((AP$4-$D158)/VLOOKUP($C158,Opérations[],7,0))),$C158&lt;&gt;""),"S",""))),"")</f>
        <v/>
      </c>
      <c r="AQ158" s="68" t="str">
        <f ca="1">IFERROR(IF(AND(OR(WEEKDAY(AP$4,2)&gt;5,AP$4=Congés),OR(AP158="x",AP158="S")),AP158,IF(AQ$4=$D158,"x",IF(AND(((AQ$4-$D158)/VLOOKUP($C158,Opérations[],7,0))=INT(((AQ$4-$D158)/VLOOKUP($C158,Opérations[],7,0))),$C158&lt;&gt;""),"S",""))),"")</f>
        <v/>
      </c>
      <c r="AR158" s="68" t="str">
        <f ca="1">IFERROR(IF(AND(OR(WEEKDAY(AQ$4,2)&gt;5,AQ$4=Congés),OR(AQ158="x",AQ158="S")),AQ158,IF(AR$4=$D158,"x",IF(AND(((AR$4-$D158)/VLOOKUP($C158,Opérations[],7,0))=INT(((AR$4-$D158)/VLOOKUP($C158,Opérations[],7,0))),$C158&lt;&gt;""),"S",""))),"")</f>
        <v/>
      </c>
      <c r="AS158" s="68" t="str">
        <f ca="1">IFERROR(IF(AND(OR(WEEKDAY(AR$4,2)&gt;5,AR$4=Congés),OR(AR158="x",AR158="S")),AR158,IF(AS$4=$D158,"x",IF(AND(((AS$4-$D158)/VLOOKUP($C158,Opérations[],7,0))=INT(((AS$4-$D158)/VLOOKUP($C158,Opérations[],7,0))),$C158&lt;&gt;""),"S",""))),"")</f>
        <v/>
      </c>
      <c r="AT158" s="68" t="str">
        <f ca="1">IFERROR(IF(AND(OR(WEEKDAY(AS$4,2)&gt;5,AS$4=Congés),OR(AS158="x",AS158="S")),AS158,IF(AT$4=$D158,"x",IF(AND(((AT$4-$D158)/VLOOKUP($C158,Opérations[],7,0))=INT(((AT$4-$D158)/VLOOKUP($C158,Opérations[],7,0))),$C158&lt;&gt;""),"S",""))),"")</f>
        <v/>
      </c>
      <c r="AU158" s="68" t="str">
        <f ca="1">IFERROR(IF(AND(OR(WEEKDAY(AT$4,2)&gt;5,AT$4=Congés),OR(AT158="x",AT158="S")),AT158,IF(AU$4=$D158,"x",IF(AND(((AU$4-$D158)/VLOOKUP($C158,Opérations[],7,0))=INT(((AU$4-$D158)/VLOOKUP($C158,Opérations[],7,0))),$C158&lt;&gt;""),"S",""))),"")</f>
        <v/>
      </c>
      <c r="AV158" s="68" t="str">
        <f ca="1">IFERROR(IF(AND(OR(WEEKDAY(AU$4,2)&gt;5,AU$4=Congés),OR(AU158="x",AU158="S")),AU158,IF(AV$4=$D158,"x",IF(AND(((AV$4-$D158)/VLOOKUP($C158,Opérations[],7,0))=INT(((AV$4-$D158)/VLOOKUP($C158,Opérations[],7,0))),$C158&lt;&gt;""),"S",""))),"")</f>
        <v/>
      </c>
      <c r="AW158" s="68" t="str">
        <f ca="1">IFERROR(IF(AND(OR(WEEKDAY(AV$4,2)&gt;5,AV$4=Congés),OR(AV158="x",AV158="S")),AV158,IF(AW$4=$D158,"x",IF(AND(((AW$4-$D158)/VLOOKUP($C158,Opérations[],7,0))=INT(((AW$4-$D158)/VLOOKUP($C158,Opérations[],7,0))),$C158&lt;&gt;""),"S",""))),"")</f>
        <v/>
      </c>
      <c r="AX158" s="68" t="str">
        <f ca="1">IFERROR(IF(AND(OR(WEEKDAY(AW$4,2)&gt;5,AW$4=Congés),OR(AW158="x",AW158="S")),AW158,IF(AX$4=$D158,"x",IF(AND(((AX$4-$D158)/VLOOKUP($C158,Opérations[],7,0))=INT(((AX$4-$D158)/VLOOKUP($C158,Opérations[],7,0))),$C158&lt;&gt;""),"S",""))),"")</f>
        <v/>
      </c>
      <c r="AY158" s="68" t="str">
        <f ca="1">IFERROR(IF(AND(OR(WEEKDAY(AX$4,2)&gt;5,AX$4=Congés),OR(AX158="x",AX158="S")),AX158,IF(AY$4=$D158,"x",IF(AND(((AY$4-$D158)/VLOOKUP($C158,Opérations[],7,0))=INT(((AY$4-$D158)/VLOOKUP($C158,Opérations[],7,0))),$C158&lt;&gt;""),"S",""))),"")</f>
        <v/>
      </c>
      <c r="AZ158" s="68" t="str">
        <f ca="1">IFERROR(IF(AND(OR(WEEKDAY(AY$4,2)&gt;5,AY$4=Congés),OR(AY158="x",AY158="S")),AY158,IF(AZ$4=$D158,"x",IF(AND(((AZ$4-$D158)/VLOOKUP($C158,Opérations[],7,0))=INT(((AZ$4-$D158)/VLOOKUP($C158,Opérations[],7,0))),$C158&lt;&gt;""),"S",""))),"")</f>
        <v/>
      </c>
      <c r="BA158" s="68" t="str">
        <f ca="1">IFERROR(IF(AND(OR(WEEKDAY(AZ$4,2)&gt;5,AZ$4=Congés),OR(AZ158="x",AZ158="S")),AZ158,IF(BA$4=$D158,"x",IF(AND(((BA$4-$D158)/VLOOKUP($C158,Opérations[],7,0))=INT(((BA$4-$D158)/VLOOKUP($C158,Opérations[],7,0))),$C158&lt;&gt;""),"S",""))),"")</f>
        <v/>
      </c>
      <c r="BB158" s="68" t="str">
        <f ca="1">IFERROR(IF(AND(OR(WEEKDAY(BA$4,2)&gt;5,BA$4=Congés),OR(BA158="x",BA158="S")),BA158,IF(BB$4=$D158,"x",IF(AND(((BB$4-$D158)/VLOOKUP($C158,Opérations[],7,0))=INT(((BB$4-$D158)/VLOOKUP($C158,Opérations[],7,0))),$C158&lt;&gt;""),"S",""))),"")</f>
        <v/>
      </c>
      <c r="BC158" s="68" t="str">
        <f ca="1">IFERROR(IF(AND(OR(WEEKDAY(BB$4,2)&gt;5,BB$4=Congés),OR(BB158="x",BB158="S")),BB158,IF(BC$4=$D158,"x",IF(AND(((BC$4-$D158)/VLOOKUP($C158,Opérations[],7,0))=INT(((BC$4-$D158)/VLOOKUP($C158,Opérations[],7,0))),$C158&lt;&gt;""),"S",""))),"")</f>
        <v/>
      </c>
      <c r="BD158" s="68" t="str">
        <f ca="1">IFERROR(IF(AND(OR(WEEKDAY(BC$4,2)&gt;5,BC$4=Congés),OR(BC158="x",BC158="S")),BC158,IF(BD$4=$D158,"x",IF(AND(((BD$4-$D158)/VLOOKUP($C158,Opérations[],7,0))=INT(((BD$4-$D158)/VLOOKUP($C158,Opérations[],7,0))),$C158&lt;&gt;""),"S",""))),"")</f>
        <v/>
      </c>
    </row>
    <row r="159" spans="3:56" x14ac:dyDescent="0.25">
      <c r="C159" s="58" t="s">
        <v>121</v>
      </c>
      <c r="D159" s="33">
        <f>IF(ISBLANK(C159),"",VLOOKUP(C159,Opérations[],2,0))</f>
        <v>0</v>
      </c>
      <c r="F159" s="33"/>
      <c r="G159" s="68" t="str">
        <f ca="1">IFERROR(IF(AND(OR(WEEKDAY(F$4,2)&gt;5,F$4=Congés),OR(F159="x",F159="S")),F159,IF(G$4=$D159,"x",IF(AND(((G$4-$D159)/VLOOKUP($C159,Opérations[],7,0))=INT(((G$4-$D159)/VLOOKUP($C159,Opérations[],7,0))),$C159&lt;&gt;""),"S",""))),"")</f>
        <v/>
      </c>
      <c r="H159" s="68" t="str">
        <f ca="1">IFERROR(IF(AND(OR(WEEKDAY(G$4,2)&gt;5,G$4=Congés),OR(G159="x",G159="S")),G159,IF(H$4=$D159,"x",IF(AND(((H$4-$D159)/VLOOKUP($C159,Opérations[],7,0))=INT(((H$4-$D159)/VLOOKUP($C159,Opérations[],7,0))),$C159&lt;&gt;""),"S",""))),"")</f>
        <v/>
      </c>
      <c r="I159" s="68" t="str">
        <f ca="1">IFERROR(IF(AND(OR(WEEKDAY(H$4,2)&gt;5,H$4=Congés),OR(H159="x",H159="S")),H159,IF(I$4=$D159,"x",IF(AND(((I$4-$D159)/VLOOKUP($C159,Opérations[],7,0))=INT(((I$4-$D159)/VLOOKUP($C159,Opérations[],7,0))),$C159&lt;&gt;""),"S",""))),"")</f>
        <v/>
      </c>
      <c r="J159" s="68" t="str">
        <f ca="1">IFERROR(IF(AND(OR(WEEKDAY(I$4,2)&gt;5,I$4=Congés),OR(I159="x",I159="S")),I159,IF(J$4=$D159,"x",IF(AND(((J$4-$D159)/VLOOKUP($C159,Opérations[],7,0))=INT(((J$4-$D159)/VLOOKUP($C159,Opérations[],7,0))),$C159&lt;&gt;""),"S",""))),"")</f>
        <v/>
      </c>
      <c r="K159" s="68" t="str">
        <f ca="1">IFERROR(IF(AND(OR(WEEKDAY(J$4,2)&gt;5,J$4=Congés),OR(J159="x",J159="S")),J159,IF(K$4=$D159,"x",IF(AND(((K$4-$D159)/VLOOKUP($C159,Opérations[],7,0))=INT(((K$4-$D159)/VLOOKUP($C159,Opérations[],7,0))),$C159&lt;&gt;""),"S",""))),"")</f>
        <v/>
      </c>
      <c r="L159" s="68" t="str">
        <f ca="1">IFERROR(IF(AND(OR(WEEKDAY(K$4,2)&gt;5,K$4=Congés),OR(K159="x",K159="S")),K159,IF(L$4=$D159,"x",IF(AND(((L$4-$D159)/VLOOKUP($C159,Opérations[],7,0))=INT(((L$4-$D159)/VLOOKUP($C159,Opérations[],7,0))),$C159&lt;&gt;""),"S",""))),"")</f>
        <v/>
      </c>
      <c r="M159" s="68" t="str">
        <f ca="1">IFERROR(IF(AND(OR(WEEKDAY(L$4,2)&gt;5,L$4=Congés),OR(L159="x",L159="S")),L159,IF(M$4=$D159,"x",IF(AND(((M$4-$D159)/VLOOKUP($C159,Opérations[],7,0))=INT(((M$4-$D159)/VLOOKUP($C159,Opérations[],7,0))),$C159&lt;&gt;""),"S",""))),"")</f>
        <v/>
      </c>
      <c r="N159" s="68" t="str">
        <f ca="1">IFERROR(IF(AND(OR(WEEKDAY(M$4,2)&gt;5,M$4=Congés),OR(M159="x",M159="S")),M159,IF(N$4=$D159,"x",IF(AND(((N$4-$D159)/VLOOKUP($C159,Opérations[],7,0))=INT(((N$4-$D159)/VLOOKUP($C159,Opérations[],7,0))),$C159&lt;&gt;""),"S",""))),"")</f>
        <v/>
      </c>
      <c r="O159" s="68" t="str">
        <f ca="1">IFERROR(IF(AND(OR(WEEKDAY(N$4,2)&gt;5,N$4=Congés),OR(N159="x",N159="S")),N159,IF(O$4=$D159,"x",IF(AND(((O$4-$D159)/VLOOKUP($C159,Opérations[],7,0))=INT(((O$4-$D159)/VLOOKUP($C159,Opérations[],7,0))),$C159&lt;&gt;""),"S",""))),"")</f>
        <v/>
      </c>
      <c r="P159" s="68" t="str">
        <f ca="1">IFERROR(IF(AND(OR(WEEKDAY(O$4,2)&gt;5,O$4=Congés),OR(O159="x",O159="S")),O159,IF(P$4=$D159,"x",IF(AND(((P$4-$D159)/VLOOKUP($C159,Opérations[],7,0))=INT(((P$4-$D159)/VLOOKUP($C159,Opérations[],7,0))),$C159&lt;&gt;""),"S",""))),"")</f>
        <v/>
      </c>
      <c r="Q159" s="68" t="str">
        <f ca="1">IFERROR(IF(AND(OR(WEEKDAY(P$4,2)&gt;5,P$4=Congés),OR(P159="x",P159="S")),P159,IF(Q$4=$D159,"x",IF(AND(((Q$4-$D159)/VLOOKUP($C159,Opérations[],7,0))=INT(((Q$4-$D159)/VLOOKUP($C159,Opérations[],7,0))),$C159&lt;&gt;""),"S",""))),"")</f>
        <v/>
      </c>
      <c r="R159" s="68" t="str">
        <f ca="1">IFERROR(IF(AND(OR(WEEKDAY(Q$4,2)&gt;5,Q$4=Congés),OR(Q159="x",Q159="S")),Q159,IF(R$4=$D159,"x",IF(AND(((R$4-$D159)/VLOOKUP($C159,Opérations[],7,0))=INT(((R$4-$D159)/VLOOKUP($C159,Opérations[],7,0))),$C159&lt;&gt;""),"S",""))),"")</f>
        <v/>
      </c>
      <c r="S159" s="68" t="str">
        <f ca="1">IFERROR(IF(AND(OR(WEEKDAY(R$4,2)&gt;5,R$4=Congés),OR(R159="x",R159="S")),R159,IF(S$4=$D159,"x",IF(AND(((S$4-$D159)/VLOOKUP($C159,Opérations[],7,0))=INT(((S$4-$D159)/VLOOKUP($C159,Opérations[],7,0))),$C159&lt;&gt;""),"S",""))),"")</f>
        <v/>
      </c>
      <c r="T159" s="68" t="str">
        <f ca="1">IFERROR(IF(AND(OR(WEEKDAY(S$4,2)&gt;5,S$4=Congés),OR(S159="x",S159="S")),S159,IF(T$4=$D159,"x",IF(AND(((T$4-$D159)/VLOOKUP($C159,Opérations[],7,0))=INT(((T$4-$D159)/VLOOKUP($C159,Opérations[],7,0))),$C159&lt;&gt;""),"S",""))),"")</f>
        <v/>
      </c>
      <c r="U159" s="68" t="str">
        <f ca="1">IFERROR(IF(AND(OR(WEEKDAY(T$4,2)&gt;5,T$4=Congés),OR(T159="x",T159="S")),T159,IF(U$4=$D159,"x",IF(AND(((U$4-$D159)/VLOOKUP($C159,Opérations[],7,0))=INT(((U$4-$D159)/VLOOKUP($C159,Opérations[],7,0))),$C159&lt;&gt;""),"S",""))),"")</f>
        <v/>
      </c>
      <c r="V159" s="68" t="str">
        <f ca="1">IFERROR(IF(AND(OR(WEEKDAY(U$4,2)&gt;5,U$4=Congés),OR(U159="x",U159="S")),U159,IF(V$4=$D159,"x",IF(AND(((V$4-$D159)/VLOOKUP($C159,Opérations[],7,0))=INT(((V$4-$D159)/VLOOKUP($C159,Opérations[],7,0))),$C159&lt;&gt;""),"S",""))),"")</f>
        <v/>
      </c>
      <c r="W159" s="68" t="str">
        <f ca="1">IFERROR(IF(AND(OR(WEEKDAY(V$4,2)&gt;5,V$4=Congés),OR(V159="x",V159="S")),V159,IF(W$4=$D159,"x",IF(AND(((W$4-$D159)/VLOOKUP($C159,Opérations[],7,0))=INT(((W$4-$D159)/VLOOKUP($C159,Opérations[],7,0))),$C159&lt;&gt;""),"S",""))),"")</f>
        <v/>
      </c>
      <c r="X159" s="68" t="str">
        <f ca="1">IFERROR(IF(AND(OR(WEEKDAY(W$4,2)&gt;5,W$4=Congés),OR(W159="x",W159="S")),W159,IF(X$4=$D159,"x",IF(AND(((X$4-$D159)/VLOOKUP($C159,Opérations[],7,0))=INT(((X$4-$D159)/VLOOKUP($C159,Opérations[],7,0))),$C159&lt;&gt;""),"S",""))),"")</f>
        <v/>
      </c>
      <c r="Y159" s="68" t="str">
        <f ca="1">IFERROR(IF(AND(OR(WEEKDAY(X$4,2)&gt;5,X$4=Congés),OR(X159="x",X159="S")),X159,IF(Y$4=$D159,"x",IF(AND(((Y$4-$D159)/VLOOKUP($C159,Opérations[],7,0))=INT(((Y$4-$D159)/VLOOKUP($C159,Opérations[],7,0))),$C159&lt;&gt;""),"S",""))),"")</f>
        <v/>
      </c>
      <c r="Z159" s="68" t="str">
        <f ca="1">IFERROR(IF(AND(OR(WEEKDAY(Y$4,2)&gt;5,Y$4=Congés),OR(Y159="x",Y159="S")),Y159,IF(Z$4=$D159,"x",IF(AND(((Z$4-$D159)/VLOOKUP($C159,Opérations[],7,0))=INT(((Z$4-$D159)/VLOOKUP($C159,Opérations[],7,0))),$C159&lt;&gt;""),"S",""))),"")</f>
        <v/>
      </c>
      <c r="AA159" s="68" t="str">
        <f ca="1">IFERROR(IF(AND(OR(WEEKDAY(Z$4,2)&gt;5,Z$4=Congés),OR(Z159="x",Z159="S")),Z159,IF(AA$4=$D159,"x",IF(AND(((AA$4-$D159)/VLOOKUP($C159,Opérations[],7,0))=INT(((AA$4-$D159)/VLOOKUP($C159,Opérations[],7,0))),$C159&lt;&gt;""),"S",""))),"")</f>
        <v/>
      </c>
      <c r="AB159" s="68" t="str">
        <f ca="1">IFERROR(IF(AND(OR(WEEKDAY(AA$4,2)&gt;5,AA$4=Congés),OR(AA159="x",AA159="S")),AA159,IF(AB$4=$D159,"x",IF(AND(((AB$4-$D159)/VLOOKUP($C159,Opérations[],7,0))=INT(((AB$4-$D159)/VLOOKUP($C159,Opérations[],7,0))),$C159&lt;&gt;""),"S",""))),"")</f>
        <v/>
      </c>
      <c r="AC159" s="68" t="str">
        <f ca="1">IFERROR(IF(AND(OR(WEEKDAY(AB$4,2)&gt;5,AB$4=Congés),OR(AB159="x",AB159="S")),AB159,IF(AC$4=$D159,"x",IF(AND(((AC$4-$D159)/VLOOKUP($C159,Opérations[],7,0))=INT(((AC$4-$D159)/VLOOKUP($C159,Opérations[],7,0))),$C159&lt;&gt;""),"S",""))),"")</f>
        <v/>
      </c>
      <c r="AD159" s="68" t="str">
        <f ca="1">IFERROR(IF(AND(OR(WEEKDAY(AC$4,2)&gt;5,AC$4=Congés),OR(AC159="x",AC159="S")),AC159,IF(AD$4=$D159,"x",IF(AND(((AD$4-$D159)/VLOOKUP($C159,Opérations[],7,0))=INT(((AD$4-$D159)/VLOOKUP($C159,Opérations[],7,0))),$C159&lt;&gt;""),"S",""))),"")</f>
        <v/>
      </c>
      <c r="AE159" s="68" t="str">
        <f ca="1">IFERROR(IF(AND(OR(WEEKDAY(AD$4,2)&gt;5,AD$4=Congés),OR(AD159="x",AD159="S")),AD159,IF(AE$4=$D159,"x",IF(AND(((AE$4-$D159)/VLOOKUP($C159,Opérations[],7,0))=INT(((AE$4-$D159)/VLOOKUP($C159,Opérations[],7,0))),$C159&lt;&gt;""),"S",""))),"")</f>
        <v/>
      </c>
      <c r="AF159" s="68" t="str">
        <f ca="1">IFERROR(IF(AND(OR(WEEKDAY(AE$4,2)&gt;5,AE$4=Congés),OR(AE159="x",AE159="S")),AE159,IF(AF$4=$D159,"x",IF(AND(((AF$4-$D159)/VLOOKUP($C159,Opérations[],7,0))=INT(((AF$4-$D159)/VLOOKUP($C159,Opérations[],7,0))),$C159&lt;&gt;""),"S",""))),"")</f>
        <v/>
      </c>
      <c r="AG159" s="68" t="str">
        <f ca="1">IFERROR(IF(AND(OR(WEEKDAY(AF$4,2)&gt;5,AF$4=Congés),OR(AF159="x",AF159="S")),AF159,IF(AG$4=$D159,"x",IF(AND(((AG$4-$D159)/VLOOKUP($C159,Opérations[],7,0))=INT(((AG$4-$D159)/VLOOKUP($C159,Opérations[],7,0))),$C159&lt;&gt;""),"S",""))),"")</f>
        <v/>
      </c>
      <c r="AH159" s="68" t="str">
        <f ca="1">IFERROR(IF(AND(OR(WEEKDAY(AG$4,2)&gt;5,AG$4=Congés),OR(AG159="x",AG159="S")),AG159,IF(AH$4=$D159,"x",IF(AND(((AH$4-$D159)/VLOOKUP($C159,Opérations[],7,0))=INT(((AH$4-$D159)/VLOOKUP($C159,Opérations[],7,0))),$C159&lt;&gt;""),"S",""))),"")</f>
        <v/>
      </c>
      <c r="AI159" s="68" t="str">
        <f ca="1">IFERROR(IF(AND(OR(WEEKDAY(AH$4,2)&gt;5,AH$4=Congés),OR(AH159="x",AH159="S")),AH159,IF(AI$4=$D159,"x",IF(AND(((AI$4-$D159)/VLOOKUP($C159,Opérations[],7,0))=INT(((AI$4-$D159)/VLOOKUP($C159,Opérations[],7,0))),$C159&lt;&gt;""),"S",""))),"")</f>
        <v/>
      </c>
      <c r="AJ159" s="68" t="str">
        <f ca="1">IFERROR(IF(AND(OR(WEEKDAY(AI$4,2)&gt;5,AI$4=Congés),OR(AI159="x",AI159="S")),AI159,IF(AJ$4=$D159,"x",IF(AND(((AJ$4-$D159)/VLOOKUP($C159,Opérations[],7,0))=INT(((AJ$4-$D159)/VLOOKUP($C159,Opérations[],7,0))),$C159&lt;&gt;""),"S",""))),"")</f>
        <v/>
      </c>
      <c r="AK159" s="68" t="str">
        <f ca="1">IFERROR(IF(AND(OR(WEEKDAY(AJ$4,2)&gt;5,AJ$4=Congés),OR(AJ159="x",AJ159="S")),AJ159,IF(AK$4=$D159,"x",IF(AND(((AK$4-$D159)/VLOOKUP($C159,Opérations[],7,0))=INT(((AK$4-$D159)/VLOOKUP($C159,Opérations[],7,0))),$C159&lt;&gt;""),"S",""))),"")</f>
        <v/>
      </c>
      <c r="AL159" s="68" t="str">
        <f ca="1">IFERROR(IF(AND(OR(WEEKDAY(AK$4,2)&gt;5,AK$4=Congés),OR(AK159="x",AK159="S")),AK159,IF(AL$4=$D159,"x",IF(AND(((AL$4-$D159)/VLOOKUP($C159,Opérations[],7,0))=INT(((AL$4-$D159)/VLOOKUP($C159,Opérations[],7,0))),$C159&lt;&gt;""),"S",""))),"")</f>
        <v/>
      </c>
      <c r="AM159" s="68" t="str">
        <f ca="1">IFERROR(IF(AND(OR(WEEKDAY(AL$4,2)&gt;5,AL$4=Congés),OR(AL159="x",AL159="S")),AL159,IF(AM$4=$D159,"x",IF(AND(((AM$4-$D159)/VLOOKUP($C159,Opérations[],7,0))=INT(((AM$4-$D159)/VLOOKUP($C159,Opérations[],7,0))),$C159&lt;&gt;""),"S",""))),"")</f>
        <v/>
      </c>
      <c r="AN159" s="68" t="str">
        <f ca="1">IFERROR(IF(AND(OR(WEEKDAY(AM$4,2)&gt;5,AM$4=Congés),OR(AM159="x",AM159="S")),AM159,IF(AN$4=$D159,"x",IF(AND(((AN$4-$D159)/VLOOKUP($C159,Opérations[],7,0))=INT(((AN$4-$D159)/VLOOKUP($C159,Opérations[],7,0))),$C159&lt;&gt;""),"S",""))),"")</f>
        <v/>
      </c>
      <c r="AO159" s="68" t="str">
        <f ca="1">IFERROR(IF(AND(OR(WEEKDAY(AN$4,2)&gt;5,AN$4=Congés),OR(AN159="x",AN159="S")),AN159,IF(AO$4=$D159,"x",IF(AND(((AO$4-$D159)/VLOOKUP($C159,Opérations[],7,0))=INT(((AO$4-$D159)/VLOOKUP($C159,Opérations[],7,0))),$C159&lt;&gt;""),"S",""))),"")</f>
        <v/>
      </c>
      <c r="AP159" s="68" t="str">
        <f ca="1">IFERROR(IF(AND(OR(WEEKDAY(AO$4,2)&gt;5,AO$4=Congés),OR(AO159="x",AO159="S")),AO159,IF(AP$4=$D159,"x",IF(AND(((AP$4-$D159)/VLOOKUP($C159,Opérations[],7,0))=INT(((AP$4-$D159)/VLOOKUP($C159,Opérations[],7,0))),$C159&lt;&gt;""),"S",""))),"")</f>
        <v/>
      </c>
      <c r="AQ159" s="68" t="str">
        <f ca="1">IFERROR(IF(AND(OR(WEEKDAY(AP$4,2)&gt;5,AP$4=Congés),OR(AP159="x",AP159="S")),AP159,IF(AQ$4=$D159,"x",IF(AND(((AQ$4-$D159)/VLOOKUP($C159,Opérations[],7,0))=INT(((AQ$4-$D159)/VLOOKUP($C159,Opérations[],7,0))),$C159&lt;&gt;""),"S",""))),"")</f>
        <v/>
      </c>
      <c r="AR159" s="68" t="str">
        <f ca="1">IFERROR(IF(AND(OR(WEEKDAY(AQ$4,2)&gt;5,AQ$4=Congés),OR(AQ159="x",AQ159="S")),AQ159,IF(AR$4=$D159,"x",IF(AND(((AR$4-$D159)/VLOOKUP($C159,Opérations[],7,0))=INT(((AR$4-$D159)/VLOOKUP($C159,Opérations[],7,0))),$C159&lt;&gt;""),"S",""))),"")</f>
        <v/>
      </c>
      <c r="AS159" s="68" t="str">
        <f ca="1">IFERROR(IF(AND(OR(WEEKDAY(AR$4,2)&gt;5,AR$4=Congés),OR(AR159="x",AR159="S")),AR159,IF(AS$4=$D159,"x",IF(AND(((AS$4-$D159)/VLOOKUP($C159,Opérations[],7,0))=INT(((AS$4-$D159)/VLOOKUP($C159,Opérations[],7,0))),$C159&lt;&gt;""),"S",""))),"")</f>
        <v/>
      </c>
      <c r="AT159" s="68" t="str">
        <f ca="1">IFERROR(IF(AND(OR(WEEKDAY(AS$4,2)&gt;5,AS$4=Congés),OR(AS159="x",AS159="S")),AS159,IF(AT$4=$D159,"x",IF(AND(((AT$4-$D159)/VLOOKUP($C159,Opérations[],7,0))=INT(((AT$4-$D159)/VLOOKUP($C159,Opérations[],7,0))),$C159&lt;&gt;""),"S",""))),"")</f>
        <v/>
      </c>
      <c r="AU159" s="68" t="str">
        <f ca="1">IFERROR(IF(AND(OR(WEEKDAY(AT$4,2)&gt;5,AT$4=Congés),OR(AT159="x",AT159="S")),AT159,IF(AU$4=$D159,"x",IF(AND(((AU$4-$D159)/VLOOKUP($C159,Opérations[],7,0))=INT(((AU$4-$D159)/VLOOKUP($C159,Opérations[],7,0))),$C159&lt;&gt;""),"S",""))),"")</f>
        <v/>
      </c>
      <c r="AV159" s="68" t="str">
        <f ca="1">IFERROR(IF(AND(OR(WEEKDAY(AU$4,2)&gt;5,AU$4=Congés),OR(AU159="x",AU159="S")),AU159,IF(AV$4=$D159,"x",IF(AND(((AV$4-$D159)/VLOOKUP($C159,Opérations[],7,0))=INT(((AV$4-$D159)/VLOOKUP($C159,Opérations[],7,0))),$C159&lt;&gt;""),"S",""))),"")</f>
        <v/>
      </c>
      <c r="AW159" s="68" t="str">
        <f ca="1">IFERROR(IF(AND(OR(WEEKDAY(AV$4,2)&gt;5,AV$4=Congés),OR(AV159="x",AV159="S")),AV159,IF(AW$4=$D159,"x",IF(AND(((AW$4-$D159)/VLOOKUP($C159,Opérations[],7,0))=INT(((AW$4-$D159)/VLOOKUP($C159,Opérations[],7,0))),$C159&lt;&gt;""),"S",""))),"")</f>
        <v/>
      </c>
      <c r="AX159" s="68" t="str">
        <f ca="1">IFERROR(IF(AND(OR(WEEKDAY(AW$4,2)&gt;5,AW$4=Congés),OR(AW159="x",AW159="S")),AW159,IF(AX$4=$D159,"x",IF(AND(((AX$4-$D159)/VLOOKUP($C159,Opérations[],7,0))=INT(((AX$4-$D159)/VLOOKUP($C159,Opérations[],7,0))),$C159&lt;&gt;""),"S",""))),"")</f>
        <v/>
      </c>
      <c r="AY159" s="68" t="str">
        <f ca="1">IFERROR(IF(AND(OR(WEEKDAY(AX$4,2)&gt;5,AX$4=Congés),OR(AX159="x",AX159="S")),AX159,IF(AY$4=$D159,"x",IF(AND(((AY$4-$D159)/VLOOKUP($C159,Opérations[],7,0))=INT(((AY$4-$D159)/VLOOKUP($C159,Opérations[],7,0))),$C159&lt;&gt;""),"S",""))),"")</f>
        <v/>
      </c>
      <c r="AZ159" s="68" t="str">
        <f ca="1">IFERROR(IF(AND(OR(WEEKDAY(AY$4,2)&gt;5,AY$4=Congés),OR(AY159="x",AY159="S")),AY159,IF(AZ$4=$D159,"x",IF(AND(((AZ$4-$D159)/VLOOKUP($C159,Opérations[],7,0))=INT(((AZ$4-$D159)/VLOOKUP($C159,Opérations[],7,0))),$C159&lt;&gt;""),"S",""))),"")</f>
        <v/>
      </c>
      <c r="BA159" s="68" t="str">
        <f ca="1">IFERROR(IF(AND(OR(WEEKDAY(AZ$4,2)&gt;5,AZ$4=Congés),OR(AZ159="x",AZ159="S")),AZ159,IF(BA$4=$D159,"x",IF(AND(((BA$4-$D159)/VLOOKUP($C159,Opérations[],7,0))=INT(((BA$4-$D159)/VLOOKUP($C159,Opérations[],7,0))),$C159&lt;&gt;""),"S",""))),"")</f>
        <v/>
      </c>
      <c r="BB159" s="68" t="str">
        <f ca="1">IFERROR(IF(AND(OR(WEEKDAY(BA$4,2)&gt;5,BA$4=Congés),OR(BA159="x",BA159="S")),BA159,IF(BB$4=$D159,"x",IF(AND(((BB$4-$D159)/VLOOKUP($C159,Opérations[],7,0))=INT(((BB$4-$D159)/VLOOKUP($C159,Opérations[],7,0))),$C159&lt;&gt;""),"S",""))),"")</f>
        <v/>
      </c>
      <c r="BC159" s="68" t="str">
        <f ca="1">IFERROR(IF(AND(OR(WEEKDAY(BB$4,2)&gt;5,BB$4=Congés),OR(BB159="x",BB159="S")),BB159,IF(BC$4=$D159,"x",IF(AND(((BC$4-$D159)/VLOOKUP($C159,Opérations[],7,0))=INT(((BC$4-$D159)/VLOOKUP($C159,Opérations[],7,0))),$C159&lt;&gt;""),"S",""))),"")</f>
        <v/>
      </c>
      <c r="BD159" s="68" t="str">
        <f ca="1">IFERROR(IF(AND(OR(WEEKDAY(BC$4,2)&gt;5,BC$4=Congés),OR(BC159="x",BC159="S")),BC159,IF(BD$4=$D159,"x",IF(AND(((BD$4-$D159)/VLOOKUP($C159,Opérations[],7,0))=INT(((BD$4-$D159)/VLOOKUP($C159,Opérations[],7,0))),$C159&lt;&gt;""),"S",""))),"")</f>
        <v/>
      </c>
    </row>
    <row r="160" spans="3:56" x14ac:dyDescent="0.25">
      <c r="C160" s="27"/>
      <c r="D160" s="33" t="str">
        <f>IF(ISBLANK(C160),"",VLOOKUP(C160,Opérations[],2,0))</f>
        <v/>
      </c>
      <c r="F160" s="33"/>
      <c r="G160" s="68" t="str">
        <f ca="1">IFERROR(IF(AND(OR(WEEKDAY(F$4,2)&gt;5,F$4=Congés),OR(F160="x",F160="S")),F160,IF(G$4=$D160,"x",IF(AND(((G$4-$D160)/VLOOKUP($C160,Opérations[],7,0))=INT(((G$4-$D160)/VLOOKUP($C160,Opérations[],7,0))),$C160&lt;&gt;""),"S",""))),"")</f>
        <v/>
      </c>
      <c r="H160" s="68" t="str">
        <f ca="1">IFERROR(IF(AND(OR(WEEKDAY(G$4,2)&gt;5,G$4=Congés),OR(G160="x",G160="S")),G160,IF(H$4=$D160,"x",IF(AND(((H$4-$D160)/VLOOKUP($C160,Opérations[],7,0))=INT(((H$4-$D160)/VLOOKUP($C160,Opérations[],7,0))),$C160&lt;&gt;""),"S",""))),"")</f>
        <v/>
      </c>
      <c r="I160" s="68" t="str">
        <f ca="1">IFERROR(IF(AND(OR(WEEKDAY(H$4,2)&gt;5,H$4=Congés),OR(H160="x",H160="S")),H160,IF(I$4=$D160,"x",IF(AND(((I$4-$D160)/VLOOKUP($C160,Opérations[],7,0))=INT(((I$4-$D160)/VLOOKUP($C160,Opérations[],7,0))),$C160&lt;&gt;""),"S",""))),"")</f>
        <v/>
      </c>
      <c r="J160" s="68" t="str">
        <f ca="1">IFERROR(IF(AND(OR(WEEKDAY(I$4,2)&gt;5,I$4=Congés),OR(I160="x",I160="S")),I160,IF(J$4=$D160,"x",IF(AND(((J$4-$D160)/VLOOKUP($C160,Opérations[],7,0))=INT(((J$4-$D160)/VLOOKUP($C160,Opérations[],7,0))),$C160&lt;&gt;""),"S",""))),"")</f>
        <v/>
      </c>
      <c r="K160" s="68" t="str">
        <f ca="1">IFERROR(IF(AND(OR(WEEKDAY(J$4,2)&gt;5,J$4=Congés),OR(J160="x",J160="S")),J160,IF(K$4=$D160,"x",IF(AND(((K$4-$D160)/VLOOKUP($C160,Opérations[],7,0))=INT(((K$4-$D160)/VLOOKUP($C160,Opérations[],7,0))),$C160&lt;&gt;""),"S",""))),"")</f>
        <v/>
      </c>
      <c r="L160" s="68" t="str">
        <f ca="1">IFERROR(IF(AND(OR(WEEKDAY(K$4,2)&gt;5,K$4=Congés),OR(K160="x",K160="S")),K160,IF(L$4=$D160,"x",IF(AND(((L$4-$D160)/VLOOKUP($C160,Opérations[],7,0))=INT(((L$4-$D160)/VLOOKUP($C160,Opérations[],7,0))),$C160&lt;&gt;""),"S",""))),"")</f>
        <v/>
      </c>
      <c r="M160" s="68" t="str">
        <f ca="1">IFERROR(IF(AND(OR(WEEKDAY(L$4,2)&gt;5,L$4=Congés),OR(L160="x",L160="S")),L160,IF(M$4=$D160,"x",IF(AND(((M$4-$D160)/VLOOKUP($C160,Opérations[],7,0))=INT(((M$4-$D160)/VLOOKUP($C160,Opérations[],7,0))),$C160&lt;&gt;""),"S",""))),"")</f>
        <v/>
      </c>
      <c r="N160" s="68" t="str">
        <f ca="1">IFERROR(IF(AND(OR(WEEKDAY(M$4,2)&gt;5,M$4=Congés),OR(M160="x",M160="S")),M160,IF(N$4=$D160,"x",IF(AND(((N$4-$D160)/VLOOKUP($C160,Opérations[],7,0))=INT(((N$4-$D160)/VLOOKUP($C160,Opérations[],7,0))),$C160&lt;&gt;""),"S",""))),"")</f>
        <v/>
      </c>
      <c r="O160" s="68" t="str">
        <f ca="1">IFERROR(IF(AND(OR(WEEKDAY(N$4,2)&gt;5,N$4=Congés),OR(N160="x",N160="S")),N160,IF(O$4=$D160,"x",IF(AND(((O$4-$D160)/VLOOKUP($C160,Opérations[],7,0))=INT(((O$4-$D160)/VLOOKUP($C160,Opérations[],7,0))),$C160&lt;&gt;""),"S",""))),"")</f>
        <v/>
      </c>
      <c r="P160" s="68" t="str">
        <f ca="1">IFERROR(IF(AND(OR(WEEKDAY(O$4,2)&gt;5,O$4=Congés),OR(O160="x",O160="S")),O160,IF(P$4=$D160,"x",IF(AND(((P$4-$D160)/VLOOKUP($C160,Opérations[],7,0))=INT(((P$4-$D160)/VLOOKUP($C160,Opérations[],7,0))),$C160&lt;&gt;""),"S",""))),"")</f>
        <v/>
      </c>
      <c r="Q160" s="68" t="str">
        <f ca="1">IFERROR(IF(AND(OR(WEEKDAY(P$4,2)&gt;5,P$4=Congés),OR(P160="x",P160="S")),P160,IF(Q$4=$D160,"x",IF(AND(((Q$4-$D160)/VLOOKUP($C160,Opérations[],7,0))=INT(((Q$4-$D160)/VLOOKUP($C160,Opérations[],7,0))),$C160&lt;&gt;""),"S",""))),"")</f>
        <v/>
      </c>
      <c r="R160" s="68" t="str">
        <f ca="1">IFERROR(IF(AND(OR(WEEKDAY(Q$4,2)&gt;5,Q$4=Congés),OR(Q160="x",Q160="S")),Q160,IF(R$4=$D160,"x",IF(AND(((R$4-$D160)/VLOOKUP($C160,Opérations[],7,0))=INT(((R$4-$D160)/VLOOKUP($C160,Opérations[],7,0))),$C160&lt;&gt;""),"S",""))),"")</f>
        <v/>
      </c>
      <c r="S160" s="68" t="str">
        <f ca="1">IFERROR(IF(AND(OR(WEEKDAY(R$4,2)&gt;5,R$4=Congés),OR(R160="x",R160="S")),R160,IF(S$4=$D160,"x",IF(AND(((S$4-$D160)/VLOOKUP($C160,Opérations[],7,0))=INT(((S$4-$D160)/VLOOKUP($C160,Opérations[],7,0))),$C160&lt;&gt;""),"S",""))),"")</f>
        <v/>
      </c>
      <c r="T160" s="68" t="str">
        <f ca="1">IFERROR(IF(AND(OR(WEEKDAY(S$4,2)&gt;5,S$4=Congés),OR(S160="x",S160="S")),S160,IF(T$4=$D160,"x",IF(AND(((T$4-$D160)/VLOOKUP($C160,Opérations[],7,0))=INT(((T$4-$D160)/VLOOKUP($C160,Opérations[],7,0))),$C160&lt;&gt;""),"S",""))),"")</f>
        <v/>
      </c>
      <c r="U160" s="68" t="str">
        <f ca="1">IFERROR(IF(AND(OR(WEEKDAY(T$4,2)&gt;5,T$4=Congés),OR(T160="x",T160="S")),T160,IF(U$4=$D160,"x",IF(AND(((U$4-$D160)/VLOOKUP($C160,Opérations[],7,0))=INT(((U$4-$D160)/VLOOKUP($C160,Opérations[],7,0))),$C160&lt;&gt;""),"S",""))),"")</f>
        <v/>
      </c>
      <c r="V160" s="68" t="str">
        <f ca="1">IFERROR(IF(AND(OR(WEEKDAY(U$4,2)&gt;5,U$4=Congés),OR(U160="x",U160="S")),U160,IF(V$4=$D160,"x",IF(AND(((V$4-$D160)/VLOOKUP($C160,Opérations[],7,0))=INT(((V$4-$D160)/VLOOKUP($C160,Opérations[],7,0))),$C160&lt;&gt;""),"S",""))),"")</f>
        <v/>
      </c>
      <c r="W160" s="68" t="str">
        <f ca="1">IFERROR(IF(AND(OR(WEEKDAY(V$4,2)&gt;5,V$4=Congés),OR(V160="x",V160="S")),V160,IF(W$4=$D160,"x",IF(AND(((W$4-$D160)/VLOOKUP($C160,Opérations[],7,0))=INT(((W$4-$D160)/VLOOKUP($C160,Opérations[],7,0))),$C160&lt;&gt;""),"S",""))),"")</f>
        <v/>
      </c>
      <c r="X160" s="68" t="str">
        <f ca="1">IFERROR(IF(AND(OR(WEEKDAY(W$4,2)&gt;5,W$4=Congés),OR(W160="x",W160="S")),W160,IF(X$4=$D160,"x",IF(AND(((X$4-$D160)/VLOOKUP($C160,Opérations[],7,0))=INT(((X$4-$D160)/VLOOKUP($C160,Opérations[],7,0))),$C160&lt;&gt;""),"S",""))),"")</f>
        <v/>
      </c>
      <c r="Y160" s="68" t="str">
        <f ca="1">IFERROR(IF(AND(OR(WEEKDAY(X$4,2)&gt;5,X$4=Congés),OR(X160="x",X160="S")),X160,IF(Y$4=$D160,"x",IF(AND(((Y$4-$D160)/VLOOKUP($C160,Opérations[],7,0))=INT(((Y$4-$D160)/VLOOKUP($C160,Opérations[],7,0))),$C160&lt;&gt;""),"S",""))),"")</f>
        <v/>
      </c>
      <c r="Z160" s="68" t="str">
        <f ca="1">IFERROR(IF(AND(OR(WEEKDAY(Y$4,2)&gt;5,Y$4=Congés),OR(Y160="x",Y160="S")),Y160,IF(Z$4=$D160,"x",IF(AND(((Z$4-$D160)/VLOOKUP($C160,Opérations[],7,0))=INT(((Z$4-$D160)/VLOOKUP($C160,Opérations[],7,0))),$C160&lt;&gt;""),"S",""))),"")</f>
        <v/>
      </c>
      <c r="AA160" s="68" t="str">
        <f ca="1">IFERROR(IF(AND(OR(WEEKDAY(Z$4,2)&gt;5,Z$4=Congés),OR(Z160="x",Z160="S")),Z160,IF(AA$4=$D160,"x",IF(AND(((AA$4-$D160)/VLOOKUP($C160,Opérations[],7,0))=INT(((AA$4-$D160)/VLOOKUP($C160,Opérations[],7,0))),$C160&lt;&gt;""),"S",""))),"")</f>
        <v/>
      </c>
      <c r="AB160" s="68" t="str">
        <f ca="1">IFERROR(IF(AND(OR(WEEKDAY(AA$4,2)&gt;5,AA$4=Congés),OR(AA160="x",AA160="S")),AA160,IF(AB$4=$D160,"x",IF(AND(((AB$4-$D160)/VLOOKUP($C160,Opérations[],7,0))=INT(((AB$4-$D160)/VLOOKUP($C160,Opérations[],7,0))),$C160&lt;&gt;""),"S",""))),"")</f>
        <v/>
      </c>
      <c r="AC160" s="68" t="str">
        <f ca="1">IFERROR(IF(AND(OR(WEEKDAY(AB$4,2)&gt;5,AB$4=Congés),OR(AB160="x",AB160="S")),AB160,IF(AC$4=$D160,"x",IF(AND(((AC$4-$D160)/VLOOKUP($C160,Opérations[],7,0))=INT(((AC$4-$D160)/VLOOKUP($C160,Opérations[],7,0))),$C160&lt;&gt;""),"S",""))),"")</f>
        <v/>
      </c>
      <c r="AD160" s="68" t="str">
        <f ca="1">IFERROR(IF(AND(OR(WEEKDAY(AC$4,2)&gt;5,AC$4=Congés),OR(AC160="x",AC160="S")),AC160,IF(AD$4=$D160,"x",IF(AND(((AD$4-$D160)/VLOOKUP($C160,Opérations[],7,0))=INT(((AD$4-$D160)/VLOOKUP($C160,Opérations[],7,0))),$C160&lt;&gt;""),"S",""))),"")</f>
        <v/>
      </c>
      <c r="AE160" s="68" t="str">
        <f ca="1">IFERROR(IF(AND(OR(WEEKDAY(AD$4,2)&gt;5,AD$4=Congés),OR(AD160="x",AD160="S")),AD160,IF(AE$4=$D160,"x",IF(AND(((AE$4-$D160)/VLOOKUP($C160,Opérations[],7,0))=INT(((AE$4-$D160)/VLOOKUP($C160,Opérations[],7,0))),$C160&lt;&gt;""),"S",""))),"")</f>
        <v/>
      </c>
      <c r="AF160" s="68" t="str">
        <f ca="1">IFERROR(IF(AND(OR(WEEKDAY(AE$4,2)&gt;5,AE$4=Congés),OR(AE160="x",AE160="S")),AE160,IF(AF$4=$D160,"x",IF(AND(((AF$4-$D160)/VLOOKUP($C160,Opérations[],7,0))=INT(((AF$4-$D160)/VLOOKUP($C160,Opérations[],7,0))),$C160&lt;&gt;""),"S",""))),"")</f>
        <v/>
      </c>
      <c r="AG160" s="68" t="str">
        <f ca="1">IFERROR(IF(AND(OR(WEEKDAY(AF$4,2)&gt;5,AF$4=Congés),OR(AF160="x",AF160="S")),AF160,IF(AG$4=$D160,"x",IF(AND(((AG$4-$D160)/VLOOKUP($C160,Opérations[],7,0))=INT(((AG$4-$D160)/VLOOKUP($C160,Opérations[],7,0))),$C160&lt;&gt;""),"S",""))),"")</f>
        <v/>
      </c>
      <c r="AH160" s="68" t="str">
        <f ca="1">IFERROR(IF(AND(OR(WEEKDAY(AG$4,2)&gt;5,AG$4=Congés),OR(AG160="x",AG160="S")),AG160,IF(AH$4=$D160,"x",IF(AND(((AH$4-$D160)/VLOOKUP($C160,Opérations[],7,0))=INT(((AH$4-$D160)/VLOOKUP($C160,Opérations[],7,0))),$C160&lt;&gt;""),"S",""))),"")</f>
        <v/>
      </c>
      <c r="AI160" s="68" t="str">
        <f ca="1">IFERROR(IF(AND(OR(WEEKDAY(AH$4,2)&gt;5,AH$4=Congés),OR(AH160="x",AH160="S")),AH160,IF(AI$4=$D160,"x",IF(AND(((AI$4-$D160)/VLOOKUP($C160,Opérations[],7,0))=INT(((AI$4-$D160)/VLOOKUP($C160,Opérations[],7,0))),$C160&lt;&gt;""),"S",""))),"")</f>
        <v/>
      </c>
      <c r="AJ160" s="68" t="str">
        <f ca="1">IFERROR(IF(AND(OR(WEEKDAY(AI$4,2)&gt;5,AI$4=Congés),OR(AI160="x",AI160="S")),AI160,IF(AJ$4=$D160,"x",IF(AND(((AJ$4-$D160)/VLOOKUP($C160,Opérations[],7,0))=INT(((AJ$4-$D160)/VLOOKUP($C160,Opérations[],7,0))),$C160&lt;&gt;""),"S",""))),"")</f>
        <v/>
      </c>
      <c r="AK160" s="68" t="str">
        <f ca="1">IFERROR(IF(AND(OR(WEEKDAY(AJ$4,2)&gt;5,AJ$4=Congés),OR(AJ160="x",AJ160="S")),AJ160,IF(AK$4=$D160,"x",IF(AND(((AK$4-$D160)/VLOOKUP($C160,Opérations[],7,0))=INT(((AK$4-$D160)/VLOOKUP($C160,Opérations[],7,0))),$C160&lt;&gt;""),"S",""))),"")</f>
        <v/>
      </c>
      <c r="AL160" s="68" t="str">
        <f ca="1">IFERROR(IF(AND(OR(WEEKDAY(AK$4,2)&gt;5,AK$4=Congés),OR(AK160="x",AK160="S")),AK160,IF(AL$4=$D160,"x",IF(AND(((AL$4-$D160)/VLOOKUP($C160,Opérations[],7,0))=INT(((AL$4-$D160)/VLOOKUP($C160,Opérations[],7,0))),$C160&lt;&gt;""),"S",""))),"")</f>
        <v/>
      </c>
      <c r="AM160" s="68" t="str">
        <f ca="1">IFERROR(IF(AND(OR(WEEKDAY(AL$4,2)&gt;5,AL$4=Congés),OR(AL160="x",AL160="S")),AL160,IF(AM$4=$D160,"x",IF(AND(((AM$4-$D160)/VLOOKUP($C160,Opérations[],7,0))=INT(((AM$4-$D160)/VLOOKUP($C160,Opérations[],7,0))),$C160&lt;&gt;""),"S",""))),"")</f>
        <v/>
      </c>
      <c r="AN160" s="68" t="str">
        <f ca="1">IFERROR(IF(AND(OR(WEEKDAY(AM$4,2)&gt;5,AM$4=Congés),OR(AM160="x",AM160="S")),AM160,IF(AN$4=$D160,"x",IF(AND(((AN$4-$D160)/VLOOKUP($C160,Opérations[],7,0))=INT(((AN$4-$D160)/VLOOKUP($C160,Opérations[],7,0))),$C160&lt;&gt;""),"S",""))),"")</f>
        <v/>
      </c>
      <c r="AO160" s="68" t="str">
        <f ca="1">IFERROR(IF(AND(OR(WEEKDAY(AN$4,2)&gt;5,AN$4=Congés),OR(AN160="x",AN160="S")),AN160,IF(AO$4=$D160,"x",IF(AND(((AO$4-$D160)/VLOOKUP($C160,Opérations[],7,0))=INT(((AO$4-$D160)/VLOOKUP($C160,Opérations[],7,0))),$C160&lt;&gt;""),"S",""))),"")</f>
        <v/>
      </c>
      <c r="AP160" s="68" t="str">
        <f ca="1">IFERROR(IF(AND(OR(WEEKDAY(AO$4,2)&gt;5,AO$4=Congés),OR(AO160="x",AO160="S")),AO160,IF(AP$4=$D160,"x",IF(AND(((AP$4-$D160)/VLOOKUP($C160,Opérations[],7,0))=INT(((AP$4-$D160)/VLOOKUP($C160,Opérations[],7,0))),$C160&lt;&gt;""),"S",""))),"")</f>
        <v/>
      </c>
      <c r="AQ160" s="68" t="str">
        <f ca="1">IFERROR(IF(AND(OR(WEEKDAY(AP$4,2)&gt;5,AP$4=Congés),OR(AP160="x",AP160="S")),AP160,IF(AQ$4=$D160,"x",IF(AND(((AQ$4-$D160)/VLOOKUP($C160,Opérations[],7,0))=INT(((AQ$4-$D160)/VLOOKUP($C160,Opérations[],7,0))),$C160&lt;&gt;""),"S",""))),"")</f>
        <v/>
      </c>
      <c r="AR160" s="68" t="str">
        <f ca="1">IFERROR(IF(AND(OR(WEEKDAY(AQ$4,2)&gt;5,AQ$4=Congés),OR(AQ160="x",AQ160="S")),AQ160,IF(AR$4=$D160,"x",IF(AND(((AR$4-$D160)/VLOOKUP($C160,Opérations[],7,0))=INT(((AR$4-$D160)/VLOOKUP($C160,Opérations[],7,0))),$C160&lt;&gt;""),"S",""))),"")</f>
        <v/>
      </c>
      <c r="AS160" s="68" t="str">
        <f ca="1">IFERROR(IF(AND(OR(WEEKDAY(AR$4,2)&gt;5,AR$4=Congés),OR(AR160="x",AR160="S")),AR160,IF(AS$4=$D160,"x",IF(AND(((AS$4-$D160)/VLOOKUP($C160,Opérations[],7,0))=INT(((AS$4-$D160)/VLOOKUP($C160,Opérations[],7,0))),$C160&lt;&gt;""),"S",""))),"")</f>
        <v/>
      </c>
      <c r="AT160" s="68" t="str">
        <f ca="1">IFERROR(IF(AND(OR(WEEKDAY(AS$4,2)&gt;5,AS$4=Congés),OR(AS160="x",AS160="S")),AS160,IF(AT$4=$D160,"x",IF(AND(((AT$4-$D160)/VLOOKUP($C160,Opérations[],7,0))=INT(((AT$4-$D160)/VLOOKUP($C160,Opérations[],7,0))),$C160&lt;&gt;""),"S",""))),"")</f>
        <v/>
      </c>
      <c r="AU160" s="68" t="str">
        <f ca="1">IFERROR(IF(AND(OR(WEEKDAY(AT$4,2)&gt;5,AT$4=Congés),OR(AT160="x",AT160="S")),AT160,IF(AU$4=$D160,"x",IF(AND(((AU$4-$D160)/VLOOKUP($C160,Opérations[],7,0))=INT(((AU$4-$D160)/VLOOKUP($C160,Opérations[],7,0))),$C160&lt;&gt;""),"S",""))),"")</f>
        <v/>
      </c>
      <c r="AV160" s="68" t="str">
        <f ca="1">IFERROR(IF(AND(OR(WEEKDAY(AU$4,2)&gt;5,AU$4=Congés),OR(AU160="x",AU160="S")),AU160,IF(AV$4=$D160,"x",IF(AND(((AV$4-$D160)/VLOOKUP($C160,Opérations[],7,0))=INT(((AV$4-$D160)/VLOOKUP($C160,Opérations[],7,0))),$C160&lt;&gt;""),"S",""))),"")</f>
        <v/>
      </c>
      <c r="AW160" s="68" t="str">
        <f ca="1">IFERROR(IF(AND(OR(WEEKDAY(AV$4,2)&gt;5,AV$4=Congés),OR(AV160="x",AV160="S")),AV160,IF(AW$4=$D160,"x",IF(AND(((AW$4-$D160)/VLOOKUP($C160,Opérations[],7,0))=INT(((AW$4-$D160)/VLOOKUP($C160,Opérations[],7,0))),$C160&lt;&gt;""),"S",""))),"")</f>
        <v/>
      </c>
      <c r="AX160" s="68" t="str">
        <f ca="1">IFERROR(IF(AND(OR(WEEKDAY(AW$4,2)&gt;5,AW$4=Congés),OR(AW160="x",AW160="S")),AW160,IF(AX$4=$D160,"x",IF(AND(((AX$4-$D160)/VLOOKUP($C160,Opérations[],7,0))=INT(((AX$4-$D160)/VLOOKUP($C160,Opérations[],7,0))),$C160&lt;&gt;""),"S",""))),"")</f>
        <v/>
      </c>
      <c r="AY160" s="68" t="str">
        <f ca="1">IFERROR(IF(AND(OR(WEEKDAY(AX$4,2)&gt;5,AX$4=Congés),OR(AX160="x",AX160="S")),AX160,IF(AY$4=$D160,"x",IF(AND(((AY$4-$D160)/VLOOKUP($C160,Opérations[],7,0))=INT(((AY$4-$D160)/VLOOKUP($C160,Opérations[],7,0))),$C160&lt;&gt;""),"S",""))),"")</f>
        <v/>
      </c>
      <c r="AZ160" s="68" t="str">
        <f ca="1">IFERROR(IF(AND(OR(WEEKDAY(AY$4,2)&gt;5,AY$4=Congés),OR(AY160="x",AY160="S")),AY160,IF(AZ$4=$D160,"x",IF(AND(((AZ$4-$D160)/VLOOKUP($C160,Opérations[],7,0))=INT(((AZ$4-$D160)/VLOOKUP($C160,Opérations[],7,0))),$C160&lt;&gt;""),"S",""))),"")</f>
        <v/>
      </c>
      <c r="BA160" s="68" t="str">
        <f ca="1">IFERROR(IF(AND(OR(WEEKDAY(AZ$4,2)&gt;5,AZ$4=Congés),OR(AZ160="x",AZ160="S")),AZ160,IF(BA$4=$D160,"x",IF(AND(((BA$4-$D160)/VLOOKUP($C160,Opérations[],7,0))=INT(((BA$4-$D160)/VLOOKUP($C160,Opérations[],7,0))),$C160&lt;&gt;""),"S",""))),"")</f>
        <v/>
      </c>
      <c r="BB160" s="68" t="str">
        <f ca="1">IFERROR(IF(AND(OR(WEEKDAY(BA$4,2)&gt;5,BA$4=Congés),OR(BA160="x",BA160="S")),BA160,IF(BB$4=$D160,"x",IF(AND(((BB$4-$D160)/VLOOKUP($C160,Opérations[],7,0))=INT(((BB$4-$D160)/VLOOKUP($C160,Opérations[],7,0))),$C160&lt;&gt;""),"S",""))),"")</f>
        <v/>
      </c>
      <c r="BC160" s="68" t="str">
        <f ca="1">IFERROR(IF(AND(OR(WEEKDAY(BB$4,2)&gt;5,BB$4=Congés),OR(BB160="x",BB160="S")),BB160,IF(BC$4=$D160,"x",IF(AND(((BC$4-$D160)/VLOOKUP($C160,Opérations[],7,0))=INT(((BC$4-$D160)/VLOOKUP($C160,Opérations[],7,0))),$C160&lt;&gt;""),"S",""))),"")</f>
        <v/>
      </c>
      <c r="BD160" s="68" t="str">
        <f ca="1">IFERROR(IF(AND(OR(WEEKDAY(BC$4,2)&gt;5,BC$4=Congés),OR(BC160="x",BC160="S")),BC160,IF(BD$4=$D160,"x",IF(AND(((BD$4-$D160)/VLOOKUP($C160,Opérations[],7,0))=INT(((BD$4-$D160)/VLOOKUP($C160,Opérations[],7,0))),$C160&lt;&gt;""),"S",""))),"")</f>
        <v/>
      </c>
    </row>
    <row r="161" spans="3:56" x14ac:dyDescent="0.25">
      <c r="C161" s="67" t="s">
        <v>125</v>
      </c>
      <c r="D161" s="33">
        <f>IF(ISBLANK(C161),"",VLOOKUP(C161,Opérations[],2,0))</f>
        <v>0</v>
      </c>
      <c r="F161" s="33"/>
      <c r="G161" s="68" t="str">
        <f ca="1">IFERROR(IF(AND(OR(WEEKDAY(F$4,2)&gt;5,F$4=Congés),OR(F161="x",F161="S")),F161,IF(G$4=$D161,"x",IF(AND(((G$4-$D161)/VLOOKUP($C161,Opérations[],7,0))=INT(((G$4-$D161)/VLOOKUP($C161,Opérations[],7,0))),$C161&lt;&gt;""),"S",""))),"")</f>
        <v/>
      </c>
      <c r="H161" s="68" t="str">
        <f ca="1">IFERROR(IF(AND(OR(WEEKDAY(G$4,2)&gt;5,G$4=Congés),OR(G161="x",G161="S")),G161,IF(H$4=$D161,"x",IF(AND(((H$4-$D161)/VLOOKUP($C161,Opérations[],7,0))=INT(((H$4-$D161)/VLOOKUP($C161,Opérations[],7,0))),$C161&lt;&gt;""),"S",""))),"")</f>
        <v/>
      </c>
      <c r="I161" s="68" t="str">
        <f ca="1">IFERROR(IF(AND(OR(WEEKDAY(H$4,2)&gt;5,H$4=Congés),OR(H161="x",H161="S")),H161,IF(I$4=$D161,"x",IF(AND(((I$4-$D161)/VLOOKUP($C161,Opérations[],7,0))=INT(((I$4-$D161)/VLOOKUP($C161,Opérations[],7,0))),$C161&lt;&gt;""),"S",""))),"")</f>
        <v/>
      </c>
      <c r="J161" s="68" t="str">
        <f ca="1">IFERROR(IF(AND(OR(WEEKDAY(I$4,2)&gt;5,I$4=Congés),OR(I161="x",I161="S")),I161,IF(J$4=$D161,"x",IF(AND(((J$4-$D161)/VLOOKUP($C161,Opérations[],7,0))=INT(((J$4-$D161)/VLOOKUP($C161,Opérations[],7,0))),$C161&lt;&gt;""),"S",""))),"")</f>
        <v/>
      </c>
      <c r="K161" s="68" t="str">
        <f ca="1">IFERROR(IF(AND(OR(WEEKDAY(J$4,2)&gt;5,J$4=Congés),OR(J161="x",J161="S")),J161,IF(K$4=$D161,"x",IF(AND(((K$4-$D161)/VLOOKUP($C161,Opérations[],7,0))=INT(((K$4-$D161)/VLOOKUP($C161,Opérations[],7,0))),$C161&lt;&gt;""),"S",""))),"")</f>
        <v/>
      </c>
      <c r="L161" s="68" t="str">
        <f ca="1">IFERROR(IF(AND(OR(WEEKDAY(K$4,2)&gt;5,K$4=Congés),OR(K161="x",K161="S")),K161,IF(L$4=$D161,"x",IF(AND(((L$4-$D161)/VLOOKUP($C161,Opérations[],7,0))=INT(((L$4-$D161)/VLOOKUP($C161,Opérations[],7,0))),$C161&lt;&gt;""),"S",""))),"")</f>
        <v/>
      </c>
      <c r="M161" s="68" t="str">
        <f ca="1">IFERROR(IF(AND(OR(WEEKDAY(L$4,2)&gt;5,L$4=Congés),OR(L161="x",L161="S")),L161,IF(M$4=$D161,"x",IF(AND(((M$4-$D161)/VLOOKUP($C161,Opérations[],7,0))=INT(((M$4-$D161)/VLOOKUP($C161,Opérations[],7,0))),$C161&lt;&gt;""),"S",""))),"")</f>
        <v/>
      </c>
      <c r="N161" s="68" t="str">
        <f ca="1">IFERROR(IF(AND(OR(WEEKDAY(M$4,2)&gt;5,M$4=Congés),OR(M161="x",M161="S")),M161,IF(N$4=$D161,"x",IF(AND(((N$4-$D161)/VLOOKUP($C161,Opérations[],7,0))=INT(((N$4-$D161)/VLOOKUP($C161,Opérations[],7,0))),$C161&lt;&gt;""),"S",""))),"")</f>
        <v/>
      </c>
      <c r="O161" s="68" t="str">
        <f ca="1">IFERROR(IF(AND(OR(WEEKDAY(N$4,2)&gt;5,N$4=Congés),OR(N161="x",N161="S")),N161,IF(O$4=$D161,"x",IF(AND(((O$4-$D161)/VLOOKUP($C161,Opérations[],7,0))=INT(((O$4-$D161)/VLOOKUP($C161,Opérations[],7,0))),$C161&lt;&gt;""),"S",""))),"")</f>
        <v/>
      </c>
      <c r="P161" s="68" t="str">
        <f ca="1">IFERROR(IF(AND(OR(WEEKDAY(O$4,2)&gt;5,O$4=Congés),OR(O161="x",O161="S")),O161,IF(P$4=$D161,"x",IF(AND(((P$4-$D161)/VLOOKUP($C161,Opérations[],7,0))=INT(((P$4-$D161)/VLOOKUP($C161,Opérations[],7,0))),$C161&lt;&gt;""),"S",""))),"")</f>
        <v/>
      </c>
      <c r="Q161" s="68" t="str">
        <f ca="1">IFERROR(IF(AND(OR(WEEKDAY(P$4,2)&gt;5,P$4=Congés),OR(P161="x",P161="S")),P161,IF(Q$4=$D161,"x",IF(AND(((Q$4-$D161)/VLOOKUP($C161,Opérations[],7,0))=INT(((Q$4-$D161)/VLOOKUP($C161,Opérations[],7,0))),$C161&lt;&gt;""),"S",""))),"")</f>
        <v/>
      </c>
      <c r="R161" s="68" t="str">
        <f ca="1">IFERROR(IF(AND(OR(WEEKDAY(Q$4,2)&gt;5,Q$4=Congés),OR(Q161="x",Q161="S")),Q161,IF(R$4=$D161,"x",IF(AND(((R$4-$D161)/VLOOKUP($C161,Opérations[],7,0))=INT(((R$4-$D161)/VLOOKUP($C161,Opérations[],7,0))),$C161&lt;&gt;""),"S",""))),"")</f>
        <v/>
      </c>
      <c r="S161" s="68" t="str">
        <f ca="1">IFERROR(IF(AND(OR(WEEKDAY(R$4,2)&gt;5,R$4=Congés),OR(R161="x",R161="S")),R161,IF(S$4=$D161,"x",IF(AND(((S$4-$D161)/VLOOKUP($C161,Opérations[],7,0))=INT(((S$4-$D161)/VLOOKUP($C161,Opérations[],7,0))),$C161&lt;&gt;""),"S",""))),"")</f>
        <v/>
      </c>
      <c r="T161" s="68" t="str">
        <f ca="1">IFERROR(IF(AND(OR(WEEKDAY(S$4,2)&gt;5,S$4=Congés),OR(S161="x",S161="S")),S161,IF(T$4=$D161,"x",IF(AND(((T$4-$D161)/VLOOKUP($C161,Opérations[],7,0))=INT(((T$4-$D161)/VLOOKUP($C161,Opérations[],7,0))),$C161&lt;&gt;""),"S",""))),"")</f>
        <v/>
      </c>
      <c r="U161" s="68" t="str">
        <f ca="1">IFERROR(IF(AND(OR(WEEKDAY(T$4,2)&gt;5,T$4=Congés),OR(T161="x",T161="S")),T161,IF(U$4=$D161,"x",IF(AND(((U$4-$D161)/VLOOKUP($C161,Opérations[],7,0))=INT(((U$4-$D161)/VLOOKUP($C161,Opérations[],7,0))),$C161&lt;&gt;""),"S",""))),"")</f>
        <v/>
      </c>
      <c r="V161" s="68" t="str">
        <f ca="1">IFERROR(IF(AND(OR(WEEKDAY(U$4,2)&gt;5,U$4=Congés),OR(U161="x",U161="S")),U161,IF(V$4=$D161,"x",IF(AND(((V$4-$D161)/VLOOKUP($C161,Opérations[],7,0))=INT(((V$4-$D161)/VLOOKUP($C161,Opérations[],7,0))),$C161&lt;&gt;""),"S",""))),"")</f>
        <v/>
      </c>
      <c r="W161" s="68" t="str">
        <f ca="1">IFERROR(IF(AND(OR(WEEKDAY(V$4,2)&gt;5,V$4=Congés),OR(V161="x",V161="S")),V161,IF(W$4=$D161,"x",IF(AND(((W$4-$D161)/VLOOKUP($C161,Opérations[],7,0))=INT(((W$4-$D161)/VLOOKUP($C161,Opérations[],7,0))),$C161&lt;&gt;""),"S",""))),"")</f>
        <v/>
      </c>
      <c r="X161" s="68" t="str">
        <f ca="1">IFERROR(IF(AND(OR(WEEKDAY(W$4,2)&gt;5,W$4=Congés),OR(W161="x",W161="S")),W161,IF(X$4=$D161,"x",IF(AND(((X$4-$D161)/VLOOKUP($C161,Opérations[],7,0))=INT(((X$4-$D161)/VLOOKUP($C161,Opérations[],7,0))),$C161&lt;&gt;""),"S",""))),"")</f>
        <v/>
      </c>
      <c r="Y161" s="68" t="str">
        <f ca="1">IFERROR(IF(AND(OR(WEEKDAY(X$4,2)&gt;5,X$4=Congés),OR(X161="x",X161="S")),X161,IF(Y$4=$D161,"x",IF(AND(((Y$4-$D161)/VLOOKUP($C161,Opérations[],7,0))=INT(((Y$4-$D161)/VLOOKUP($C161,Opérations[],7,0))),$C161&lt;&gt;""),"S",""))),"")</f>
        <v/>
      </c>
      <c r="Z161" s="68" t="str">
        <f ca="1">IFERROR(IF(AND(OR(WEEKDAY(Y$4,2)&gt;5,Y$4=Congés),OR(Y161="x",Y161="S")),Y161,IF(Z$4=$D161,"x",IF(AND(((Z$4-$D161)/VLOOKUP($C161,Opérations[],7,0))=INT(((Z$4-$D161)/VLOOKUP($C161,Opérations[],7,0))),$C161&lt;&gt;""),"S",""))),"")</f>
        <v/>
      </c>
      <c r="AA161" s="68" t="str">
        <f ca="1">IFERROR(IF(AND(OR(WEEKDAY(Z$4,2)&gt;5,Z$4=Congés),OR(Z161="x",Z161="S")),Z161,IF(AA$4=$D161,"x",IF(AND(((AA$4-$D161)/VLOOKUP($C161,Opérations[],7,0))=INT(((AA$4-$D161)/VLOOKUP($C161,Opérations[],7,0))),$C161&lt;&gt;""),"S",""))),"")</f>
        <v/>
      </c>
      <c r="AB161" s="68" t="str">
        <f ca="1">IFERROR(IF(AND(OR(WEEKDAY(AA$4,2)&gt;5,AA$4=Congés),OR(AA161="x",AA161="S")),AA161,IF(AB$4=$D161,"x",IF(AND(((AB$4-$D161)/VLOOKUP($C161,Opérations[],7,0))=INT(((AB$4-$D161)/VLOOKUP($C161,Opérations[],7,0))),$C161&lt;&gt;""),"S",""))),"")</f>
        <v/>
      </c>
      <c r="AC161" s="68" t="str">
        <f ca="1">IFERROR(IF(AND(OR(WEEKDAY(AB$4,2)&gt;5,AB$4=Congés),OR(AB161="x",AB161="S")),AB161,IF(AC$4=$D161,"x",IF(AND(((AC$4-$D161)/VLOOKUP($C161,Opérations[],7,0))=INT(((AC$4-$D161)/VLOOKUP($C161,Opérations[],7,0))),$C161&lt;&gt;""),"S",""))),"")</f>
        <v/>
      </c>
      <c r="AD161" s="68" t="str">
        <f ca="1">IFERROR(IF(AND(OR(WEEKDAY(AC$4,2)&gt;5,AC$4=Congés),OR(AC161="x",AC161="S")),AC161,IF(AD$4=$D161,"x",IF(AND(((AD$4-$D161)/VLOOKUP($C161,Opérations[],7,0))=INT(((AD$4-$D161)/VLOOKUP($C161,Opérations[],7,0))),$C161&lt;&gt;""),"S",""))),"")</f>
        <v/>
      </c>
      <c r="AE161" s="68" t="str">
        <f ca="1">IFERROR(IF(AND(OR(WEEKDAY(AD$4,2)&gt;5,AD$4=Congés),OR(AD161="x",AD161="S")),AD161,IF(AE$4=$D161,"x",IF(AND(((AE$4-$D161)/VLOOKUP($C161,Opérations[],7,0))=INT(((AE$4-$D161)/VLOOKUP($C161,Opérations[],7,0))),$C161&lt;&gt;""),"S",""))),"")</f>
        <v/>
      </c>
      <c r="AF161" s="68" t="str">
        <f ca="1">IFERROR(IF(AND(OR(WEEKDAY(AE$4,2)&gt;5,AE$4=Congés),OR(AE161="x",AE161="S")),AE161,IF(AF$4=$D161,"x",IF(AND(((AF$4-$D161)/VLOOKUP($C161,Opérations[],7,0))=INT(((AF$4-$D161)/VLOOKUP($C161,Opérations[],7,0))),$C161&lt;&gt;""),"S",""))),"")</f>
        <v/>
      </c>
      <c r="AG161" s="68" t="str">
        <f ca="1">IFERROR(IF(AND(OR(WEEKDAY(AF$4,2)&gt;5,AF$4=Congés),OR(AF161="x",AF161="S")),AF161,IF(AG$4=$D161,"x",IF(AND(((AG$4-$D161)/VLOOKUP($C161,Opérations[],7,0))=INT(((AG$4-$D161)/VLOOKUP($C161,Opérations[],7,0))),$C161&lt;&gt;""),"S",""))),"")</f>
        <v/>
      </c>
      <c r="AH161" s="68" t="str">
        <f ca="1">IFERROR(IF(AND(OR(WEEKDAY(AG$4,2)&gt;5,AG$4=Congés),OR(AG161="x",AG161="S")),AG161,IF(AH$4=$D161,"x",IF(AND(((AH$4-$D161)/VLOOKUP($C161,Opérations[],7,0))=INT(((AH$4-$D161)/VLOOKUP($C161,Opérations[],7,0))),$C161&lt;&gt;""),"S",""))),"")</f>
        <v/>
      </c>
      <c r="AI161" s="68" t="str">
        <f ca="1">IFERROR(IF(AND(OR(WEEKDAY(AH$4,2)&gt;5,AH$4=Congés),OR(AH161="x",AH161="S")),AH161,IF(AI$4=$D161,"x",IF(AND(((AI$4-$D161)/VLOOKUP($C161,Opérations[],7,0))=INT(((AI$4-$D161)/VLOOKUP($C161,Opérations[],7,0))),$C161&lt;&gt;""),"S",""))),"")</f>
        <v/>
      </c>
      <c r="AJ161" s="68" t="str">
        <f ca="1">IFERROR(IF(AND(OR(WEEKDAY(AI$4,2)&gt;5,AI$4=Congés),OR(AI161="x",AI161="S")),AI161,IF(AJ$4=$D161,"x",IF(AND(((AJ$4-$D161)/VLOOKUP($C161,Opérations[],7,0))=INT(((AJ$4-$D161)/VLOOKUP($C161,Opérations[],7,0))),$C161&lt;&gt;""),"S",""))),"")</f>
        <v/>
      </c>
      <c r="AK161" s="68" t="str">
        <f ca="1">IFERROR(IF(AND(OR(WEEKDAY(AJ$4,2)&gt;5,AJ$4=Congés),OR(AJ161="x",AJ161="S")),AJ161,IF(AK$4=$D161,"x",IF(AND(((AK$4-$D161)/VLOOKUP($C161,Opérations[],7,0))=INT(((AK$4-$D161)/VLOOKUP($C161,Opérations[],7,0))),$C161&lt;&gt;""),"S",""))),"")</f>
        <v/>
      </c>
      <c r="AL161" s="68" t="str">
        <f ca="1">IFERROR(IF(AND(OR(WEEKDAY(AK$4,2)&gt;5,AK$4=Congés),OR(AK161="x",AK161="S")),AK161,IF(AL$4=$D161,"x",IF(AND(((AL$4-$D161)/VLOOKUP($C161,Opérations[],7,0))=INT(((AL$4-$D161)/VLOOKUP($C161,Opérations[],7,0))),$C161&lt;&gt;""),"S",""))),"")</f>
        <v/>
      </c>
      <c r="AM161" s="68" t="str">
        <f ca="1">IFERROR(IF(AND(OR(WEEKDAY(AL$4,2)&gt;5,AL$4=Congés),OR(AL161="x",AL161="S")),AL161,IF(AM$4=$D161,"x",IF(AND(((AM$4-$D161)/VLOOKUP($C161,Opérations[],7,0))=INT(((AM$4-$D161)/VLOOKUP($C161,Opérations[],7,0))),$C161&lt;&gt;""),"S",""))),"")</f>
        <v/>
      </c>
      <c r="AN161" s="68" t="str">
        <f ca="1">IFERROR(IF(AND(OR(WEEKDAY(AM$4,2)&gt;5,AM$4=Congés),OR(AM161="x",AM161="S")),AM161,IF(AN$4=$D161,"x",IF(AND(((AN$4-$D161)/VLOOKUP($C161,Opérations[],7,0))=INT(((AN$4-$D161)/VLOOKUP($C161,Opérations[],7,0))),$C161&lt;&gt;""),"S",""))),"")</f>
        <v/>
      </c>
      <c r="AO161" s="68" t="str">
        <f ca="1">IFERROR(IF(AND(OR(WEEKDAY(AN$4,2)&gt;5,AN$4=Congés),OR(AN161="x",AN161="S")),AN161,IF(AO$4=$D161,"x",IF(AND(((AO$4-$D161)/VLOOKUP($C161,Opérations[],7,0))=INT(((AO$4-$D161)/VLOOKUP($C161,Opérations[],7,0))),$C161&lt;&gt;""),"S",""))),"")</f>
        <v/>
      </c>
      <c r="AP161" s="68" t="str">
        <f ca="1">IFERROR(IF(AND(OR(WEEKDAY(AO$4,2)&gt;5,AO$4=Congés),OR(AO161="x",AO161="S")),AO161,IF(AP$4=$D161,"x",IF(AND(((AP$4-$D161)/VLOOKUP($C161,Opérations[],7,0))=INT(((AP$4-$D161)/VLOOKUP($C161,Opérations[],7,0))),$C161&lt;&gt;""),"S",""))),"")</f>
        <v/>
      </c>
      <c r="AQ161" s="68" t="str">
        <f ca="1">IFERROR(IF(AND(OR(WEEKDAY(AP$4,2)&gt;5,AP$4=Congés),OR(AP161="x",AP161="S")),AP161,IF(AQ$4=$D161,"x",IF(AND(((AQ$4-$D161)/VLOOKUP($C161,Opérations[],7,0))=INT(((AQ$4-$D161)/VLOOKUP($C161,Opérations[],7,0))),$C161&lt;&gt;""),"S",""))),"")</f>
        <v/>
      </c>
      <c r="AR161" s="68" t="str">
        <f ca="1">IFERROR(IF(AND(OR(WEEKDAY(AQ$4,2)&gt;5,AQ$4=Congés),OR(AQ161="x",AQ161="S")),AQ161,IF(AR$4=$D161,"x",IF(AND(((AR$4-$D161)/VLOOKUP($C161,Opérations[],7,0))=INT(((AR$4-$D161)/VLOOKUP($C161,Opérations[],7,0))),$C161&lt;&gt;""),"S",""))),"")</f>
        <v/>
      </c>
      <c r="AS161" s="68" t="str">
        <f ca="1">IFERROR(IF(AND(OR(WEEKDAY(AR$4,2)&gt;5,AR$4=Congés),OR(AR161="x",AR161="S")),AR161,IF(AS$4=$D161,"x",IF(AND(((AS$4-$D161)/VLOOKUP($C161,Opérations[],7,0))=INT(((AS$4-$D161)/VLOOKUP($C161,Opérations[],7,0))),$C161&lt;&gt;""),"S",""))),"")</f>
        <v/>
      </c>
      <c r="AT161" s="68" t="str">
        <f ca="1">IFERROR(IF(AND(OR(WEEKDAY(AS$4,2)&gt;5,AS$4=Congés),OR(AS161="x",AS161="S")),AS161,IF(AT$4=$D161,"x",IF(AND(((AT$4-$D161)/VLOOKUP($C161,Opérations[],7,0))=INT(((AT$4-$D161)/VLOOKUP($C161,Opérations[],7,0))),$C161&lt;&gt;""),"S",""))),"")</f>
        <v/>
      </c>
      <c r="AU161" s="68" t="str">
        <f ca="1">IFERROR(IF(AND(OR(WEEKDAY(AT$4,2)&gt;5,AT$4=Congés),OR(AT161="x",AT161="S")),AT161,IF(AU$4=$D161,"x",IF(AND(((AU$4-$D161)/VLOOKUP($C161,Opérations[],7,0))=INT(((AU$4-$D161)/VLOOKUP($C161,Opérations[],7,0))),$C161&lt;&gt;""),"S",""))),"")</f>
        <v/>
      </c>
      <c r="AV161" s="68" t="str">
        <f ca="1">IFERROR(IF(AND(OR(WEEKDAY(AU$4,2)&gt;5,AU$4=Congés),OR(AU161="x",AU161="S")),AU161,IF(AV$4=$D161,"x",IF(AND(((AV$4-$D161)/VLOOKUP($C161,Opérations[],7,0))=INT(((AV$4-$D161)/VLOOKUP($C161,Opérations[],7,0))),$C161&lt;&gt;""),"S",""))),"")</f>
        <v/>
      </c>
      <c r="AW161" s="68" t="str">
        <f ca="1">IFERROR(IF(AND(OR(WEEKDAY(AV$4,2)&gt;5,AV$4=Congés),OR(AV161="x",AV161="S")),AV161,IF(AW$4=$D161,"x",IF(AND(((AW$4-$D161)/VLOOKUP($C161,Opérations[],7,0))=INT(((AW$4-$D161)/VLOOKUP($C161,Opérations[],7,0))),$C161&lt;&gt;""),"S",""))),"")</f>
        <v/>
      </c>
      <c r="AX161" s="68" t="str">
        <f ca="1">IFERROR(IF(AND(OR(WEEKDAY(AW$4,2)&gt;5,AW$4=Congés),OR(AW161="x",AW161="S")),AW161,IF(AX$4=$D161,"x",IF(AND(((AX$4-$D161)/VLOOKUP($C161,Opérations[],7,0))=INT(((AX$4-$D161)/VLOOKUP($C161,Opérations[],7,0))),$C161&lt;&gt;""),"S",""))),"")</f>
        <v/>
      </c>
      <c r="AY161" s="68" t="str">
        <f ca="1">IFERROR(IF(AND(OR(WEEKDAY(AX$4,2)&gt;5,AX$4=Congés),OR(AX161="x",AX161="S")),AX161,IF(AY$4=$D161,"x",IF(AND(((AY$4-$D161)/VLOOKUP($C161,Opérations[],7,0))=INT(((AY$4-$D161)/VLOOKUP($C161,Opérations[],7,0))),$C161&lt;&gt;""),"S",""))),"")</f>
        <v/>
      </c>
      <c r="AZ161" s="68" t="str">
        <f ca="1">IFERROR(IF(AND(OR(WEEKDAY(AY$4,2)&gt;5,AY$4=Congés),OR(AY161="x",AY161="S")),AY161,IF(AZ$4=$D161,"x",IF(AND(((AZ$4-$D161)/VLOOKUP($C161,Opérations[],7,0))=INT(((AZ$4-$D161)/VLOOKUP($C161,Opérations[],7,0))),$C161&lt;&gt;""),"S",""))),"")</f>
        <v/>
      </c>
      <c r="BA161" s="68" t="str">
        <f ca="1">IFERROR(IF(AND(OR(WEEKDAY(AZ$4,2)&gt;5,AZ$4=Congés),OR(AZ161="x",AZ161="S")),AZ161,IF(BA$4=$D161,"x",IF(AND(((BA$4-$D161)/VLOOKUP($C161,Opérations[],7,0))=INT(((BA$4-$D161)/VLOOKUP($C161,Opérations[],7,0))),$C161&lt;&gt;""),"S",""))),"")</f>
        <v/>
      </c>
      <c r="BB161" s="68" t="str">
        <f ca="1">IFERROR(IF(AND(OR(WEEKDAY(BA$4,2)&gt;5,BA$4=Congés),OR(BA161="x",BA161="S")),BA161,IF(BB$4=$D161,"x",IF(AND(((BB$4-$D161)/VLOOKUP($C161,Opérations[],7,0))=INT(((BB$4-$D161)/VLOOKUP($C161,Opérations[],7,0))),$C161&lt;&gt;""),"S",""))),"")</f>
        <v/>
      </c>
      <c r="BC161" s="68" t="str">
        <f ca="1">IFERROR(IF(AND(OR(WEEKDAY(BB$4,2)&gt;5,BB$4=Congés),OR(BB161="x",BB161="S")),BB161,IF(BC$4=$D161,"x",IF(AND(((BC$4-$D161)/VLOOKUP($C161,Opérations[],7,0))=INT(((BC$4-$D161)/VLOOKUP($C161,Opérations[],7,0))),$C161&lt;&gt;""),"S",""))),"")</f>
        <v/>
      </c>
      <c r="BD161" s="68" t="str">
        <f ca="1">IFERROR(IF(AND(OR(WEEKDAY(BC$4,2)&gt;5,BC$4=Congés),OR(BC161="x",BC161="S")),BC161,IF(BD$4=$D161,"x",IF(AND(((BD$4-$D161)/VLOOKUP($C161,Opérations[],7,0))=INT(((BD$4-$D161)/VLOOKUP($C161,Opérations[],7,0))),$C161&lt;&gt;""),"S",""))),"")</f>
        <v/>
      </c>
    </row>
    <row r="162" spans="3:56" x14ac:dyDescent="0.25">
      <c r="C162" s="27" t="s">
        <v>121</v>
      </c>
      <c r="D162" s="33">
        <f>IF(ISBLANK(C162),"",VLOOKUP(C162,Opérations[],2,0))</f>
        <v>0</v>
      </c>
      <c r="F162" s="33"/>
      <c r="G162" s="68" t="str">
        <f ca="1">IFERROR(IF(AND(OR(WEEKDAY(F$4,2)&gt;5,F$4=Congés),OR(F162="x",F162="S")),F162,IF(G$4=$D162,"x",IF(AND(((G$4-$D162)/VLOOKUP($C162,Opérations[],7,0))=INT(((G$4-$D162)/VLOOKUP($C162,Opérations[],7,0))),$C162&lt;&gt;""),"S",""))),"")</f>
        <v/>
      </c>
      <c r="H162" s="68" t="str">
        <f ca="1">IFERROR(IF(AND(OR(WEEKDAY(G$4,2)&gt;5,G$4=Congés),OR(G162="x",G162="S")),G162,IF(H$4=$D162,"x",IF(AND(((H$4-$D162)/VLOOKUP($C162,Opérations[],7,0))=INT(((H$4-$D162)/VLOOKUP($C162,Opérations[],7,0))),$C162&lt;&gt;""),"S",""))),"")</f>
        <v/>
      </c>
      <c r="I162" s="68" t="str">
        <f ca="1">IFERROR(IF(AND(OR(WEEKDAY(H$4,2)&gt;5,H$4=Congés),OR(H162="x",H162="S")),H162,IF(I$4=$D162,"x",IF(AND(((I$4-$D162)/VLOOKUP($C162,Opérations[],7,0))=INT(((I$4-$D162)/VLOOKUP($C162,Opérations[],7,0))),$C162&lt;&gt;""),"S",""))),"")</f>
        <v/>
      </c>
      <c r="J162" s="68" t="str">
        <f ca="1">IFERROR(IF(AND(OR(WEEKDAY(I$4,2)&gt;5,I$4=Congés),OR(I162="x",I162="S")),I162,IF(J$4=$D162,"x",IF(AND(((J$4-$D162)/VLOOKUP($C162,Opérations[],7,0))=INT(((J$4-$D162)/VLOOKUP($C162,Opérations[],7,0))),$C162&lt;&gt;""),"S",""))),"")</f>
        <v/>
      </c>
      <c r="K162" s="68" t="str">
        <f ca="1">IFERROR(IF(AND(OR(WEEKDAY(J$4,2)&gt;5,J$4=Congés),OR(J162="x",J162="S")),J162,IF(K$4=$D162,"x",IF(AND(((K$4-$D162)/VLOOKUP($C162,Opérations[],7,0))=INT(((K$4-$D162)/VLOOKUP($C162,Opérations[],7,0))),$C162&lt;&gt;""),"S",""))),"")</f>
        <v/>
      </c>
      <c r="L162" s="68" t="str">
        <f ca="1">IFERROR(IF(AND(OR(WEEKDAY(K$4,2)&gt;5,K$4=Congés),OR(K162="x",K162="S")),K162,IF(L$4=$D162,"x",IF(AND(((L$4-$D162)/VLOOKUP($C162,Opérations[],7,0))=INT(((L$4-$D162)/VLOOKUP($C162,Opérations[],7,0))),$C162&lt;&gt;""),"S",""))),"")</f>
        <v/>
      </c>
      <c r="M162" s="68" t="str">
        <f ca="1">IFERROR(IF(AND(OR(WEEKDAY(L$4,2)&gt;5,L$4=Congés),OR(L162="x",L162="S")),L162,IF(M$4=$D162,"x",IF(AND(((M$4-$D162)/VLOOKUP($C162,Opérations[],7,0))=INT(((M$4-$D162)/VLOOKUP($C162,Opérations[],7,0))),$C162&lt;&gt;""),"S",""))),"")</f>
        <v/>
      </c>
      <c r="N162" s="68" t="str">
        <f ca="1">IFERROR(IF(AND(OR(WEEKDAY(M$4,2)&gt;5,M$4=Congés),OR(M162="x",M162="S")),M162,IF(N$4=$D162,"x",IF(AND(((N$4-$D162)/VLOOKUP($C162,Opérations[],7,0))=INT(((N$4-$D162)/VLOOKUP($C162,Opérations[],7,0))),$C162&lt;&gt;""),"S",""))),"")</f>
        <v/>
      </c>
      <c r="O162" s="68" t="str">
        <f ca="1">IFERROR(IF(AND(OR(WEEKDAY(N$4,2)&gt;5,N$4=Congés),OR(N162="x",N162="S")),N162,IF(O$4=$D162,"x",IF(AND(((O$4-$D162)/VLOOKUP($C162,Opérations[],7,0))=INT(((O$4-$D162)/VLOOKUP($C162,Opérations[],7,0))),$C162&lt;&gt;""),"S",""))),"")</f>
        <v/>
      </c>
      <c r="P162" s="68" t="str">
        <f ca="1">IFERROR(IF(AND(OR(WEEKDAY(O$4,2)&gt;5,O$4=Congés),OR(O162="x",O162="S")),O162,IF(P$4=$D162,"x",IF(AND(((P$4-$D162)/VLOOKUP($C162,Opérations[],7,0))=INT(((P$4-$D162)/VLOOKUP($C162,Opérations[],7,0))),$C162&lt;&gt;""),"S",""))),"")</f>
        <v/>
      </c>
      <c r="Q162" s="68" t="str">
        <f ca="1">IFERROR(IF(AND(OR(WEEKDAY(P$4,2)&gt;5,P$4=Congés),OR(P162="x",P162="S")),P162,IF(Q$4=$D162,"x",IF(AND(((Q$4-$D162)/VLOOKUP($C162,Opérations[],7,0))=INT(((Q$4-$D162)/VLOOKUP($C162,Opérations[],7,0))),$C162&lt;&gt;""),"S",""))),"")</f>
        <v/>
      </c>
      <c r="R162" s="68" t="str">
        <f ca="1">IFERROR(IF(AND(OR(WEEKDAY(Q$4,2)&gt;5,Q$4=Congés),OR(Q162="x",Q162="S")),Q162,IF(R$4=$D162,"x",IF(AND(((R$4-$D162)/VLOOKUP($C162,Opérations[],7,0))=INT(((R$4-$D162)/VLOOKUP($C162,Opérations[],7,0))),$C162&lt;&gt;""),"S",""))),"")</f>
        <v/>
      </c>
      <c r="S162" s="68" t="str">
        <f ca="1">IFERROR(IF(AND(OR(WEEKDAY(R$4,2)&gt;5,R$4=Congés),OR(R162="x",R162="S")),R162,IF(S$4=$D162,"x",IF(AND(((S$4-$D162)/VLOOKUP($C162,Opérations[],7,0))=INT(((S$4-$D162)/VLOOKUP($C162,Opérations[],7,0))),$C162&lt;&gt;""),"S",""))),"")</f>
        <v/>
      </c>
      <c r="T162" s="68" t="str">
        <f ca="1">IFERROR(IF(AND(OR(WEEKDAY(S$4,2)&gt;5,S$4=Congés),OR(S162="x",S162="S")),S162,IF(T$4=$D162,"x",IF(AND(((T$4-$D162)/VLOOKUP($C162,Opérations[],7,0))=INT(((T$4-$D162)/VLOOKUP($C162,Opérations[],7,0))),$C162&lt;&gt;""),"S",""))),"")</f>
        <v/>
      </c>
      <c r="U162" s="68" t="str">
        <f ca="1">IFERROR(IF(AND(OR(WEEKDAY(T$4,2)&gt;5,T$4=Congés),OR(T162="x",T162="S")),T162,IF(U$4=$D162,"x",IF(AND(((U$4-$D162)/VLOOKUP($C162,Opérations[],7,0))=INT(((U$4-$D162)/VLOOKUP($C162,Opérations[],7,0))),$C162&lt;&gt;""),"S",""))),"")</f>
        <v/>
      </c>
      <c r="V162" s="68" t="str">
        <f ca="1">IFERROR(IF(AND(OR(WEEKDAY(U$4,2)&gt;5,U$4=Congés),OR(U162="x",U162="S")),U162,IF(V$4=$D162,"x",IF(AND(((V$4-$D162)/VLOOKUP($C162,Opérations[],7,0))=INT(((V$4-$D162)/VLOOKUP($C162,Opérations[],7,0))),$C162&lt;&gt;""),"S",""))),"")</f>
        <v/>
      </c>
      <c r="W162" s="68" t="str">
        <f ca="1">IFERROR(IF(AND(OR(WEEKDAY(V$4,2)&gt;5,V$4=Congés),OR(V162="x",V162="S")),V162,IF(W$4=$D162,"x",IF(AND(((W$4-$D162)/VLOOKUP($C162,Opérations[],7,0))=INT(((W$4-$D162)/VLOOKUP($C162,Opérations[],7,0))),$C162&lt;&gt;""),"S",""))),"")</f>
        <v/>
      </c>
      <c r="X162" s="68" t="str">
        <f ca="1">IFERROR(IF(AND(OR(WEEKDAY(W$4,2)&gt;5,W$4=Congés),OR(W162="x",W162="S")),W162,IF(X$4=$D162,"x",IF(AND(((X$4-$D162)/VLOOKUP($C162,Opérations[],7,0))=INT(((X$4-$D162)/VLOOKUP($C162,Opérations[],7,0))),$C162&lt;&gt;""),"S",""))),"")</f>
        <v/>
      </c>
      <c r="Y162" s="68" t="str">
        <f ca="1">IFERROR(IF(AND(OR(WEEKDAY(X$4,2)&gt;5,X$4=Congés),OR(X162="x",X162="S")),X162,IF(Y$4=$D162,"x",IF(AND(((Y$4-$D162)/VLOOKUP($C162,Opérations[],7,0))=INT(((Y$4-$D162)/VLOOKUP($C162,Opérations[],7,0))),$C162&lt;&gt;""),"S",""))),"")</f>
        <v/>
      </c>
      <c r="Z162" s="68" t="str">
        <f ca="1">IFERROR(IF(AND(OR(WEEKDAY(Y$4,2)&gt;5,Y$4=Congés),OR(Y162="x",Y162="S")),Y162,IF(Z$4=$D162,"x",IF(AND(((Z$4-$D162)/VLOOKUP($C162,Opérations[],7,0))=INT(((Z$4-$D162)/VLOOKUP($C162,Opérations[],7,0))),$C162&lt;&gt;""),"S",""))),"")</f>
        <v/>
      </c>
      <c r="AA162" s="68" t="str">
        <f ca="1">IFERROR(IF(AND(OR(WEEKDAY(Z$4,2)&gt;5,Z$4=Congés),OR(Z162="x",Z162="S")),Z162,IF(AA$4=$D162,"x",IF(AND(((AA$4-$D162)/VLOOKUP($C162,Opérations[],7,0))=INT(((AA$4-$D162)/VLOOKUP($C162,Opérations[],7,0))),$C162&lt;&gt;""),"S",""))),"")</f>
        <v/>
      </c>
      <c r="AB162" s="68" t="str">
        <f ca="1">IFERROR(IF(AND(OR(WEEKDAY(AA$4,2)&gt;5,AA$4=Congés),OR(AA162="x",AA162="S")),AA162,IF(AB$4=$D162,"x",IF(AND(((AB$4-$D162)/VLOOKUP($C162,Opérations[],7,0))=INT(((AB$4-$D162)/VLOOKUP($C162,Opérations[],7,0))),$C162&lt;&gt;""),"S",""))),"")</f>
        <v/>
      </c>
      <c r="AC162" s="68" t="str">
        <f ca="1">IFERROR(IF(AND(OR(WEEKDAY(AB$4,2)&gt;5,AB$4=Congés),OR(AB162="x",AB162="S")),AB162,IF(AC$4=$D162,"x",IF(AND(((AC$4-$D162)/VLOOKUP($C162,Opérations[],7,0))=INT(((AC$4-$D162)/VLOOKUP($C162,Opérations[],7,0))),$C162&lt;&gt;""),"S",""))),"")</f>
        <v/>
      </c>
      <c r="AD162" s="68" t="str">
        <f ca="1">IFERROR(IF(AND(OR(WEEKDAY(AC$4,2)&gt;5,AC$4=Congés),OR(AC162="x",AC162="S")),AC162,IF(AD$4=$D162,"x",IF(AND(((AD$4-$D162)/VLOOKUP($C162,Opérations[],7,0))=INT(((AD$4-$D162)/VLOOKUP($C162,Opérations[],7,0))),$C162&lt;&gt;""),"S",""))),"")</f>
        <v/>
      </c>
      <c r="AE162" s="68" t="str">
        <f ca="1">IFERROR(IF(AND(OR(WEEKDAY(AD$4,2)&gt;5,AD$4=Congés),OR(AD162="x",AD162="S")),AD162,IF(AE$4=$D162,"x",IF(AND(((AE$4-$D162)/VLOOKUP($C162,Opérations[],7,0))=INT(((AE$4-$D162)/VLOOKUP($C162,Opérations[],7,0))),$C162&lt;&gt;""),"S",""))),"")</f>
        <v/>
      </c>
      <c r="AF162" s="68" t="str">
        <f ca="1">IFERROR(IF(AND(OR(WEEKDAY(AE$4,2)&gt;5,AE$4=Congés),OR(AE162="x",AE162="S")),AE162,IF(AF$4=$D162,"x",IF(AND(((AF$4-$D162)/VLOOKUP($C162,Opérations[],7,0))=INT(((AF$4-$D162)/VLOOKUP($C162,Opérations[],7,0))),$C162&lt;&gt;""),"S",""))),"")</f>
        <v/>
      </c>
      <c r="AG162" s="68" t="str">
        <f ca="1">IFERROR(IF(AND(OR(WEEKDAY(AF$4,2)&gt;5,AF$4=Congés),OR(AF162="x",AF162="S")),AF162,IF(AG$4=$D162,"x",IF(AND(((AG$4-$D162)/VLOOKUP($C162,Opérations[],7,0))=INT(((AG$4-$D162)/VLOOKUP($C162,Opérations[],7,0))),$C162&lt;&gt;""),"S",""))),"")</f>
        <v/>
      </c>
      <c r="AH162" s="68" t="str">
        <f ca="1">IFERROR(IF(AND(OR(WEEKDAY(AG$4,2)&gt;5,AG$4=Congés),OR(AG162="x",AG162="S")),AG162,IF(AH$4=$D162,"x",IF(AND(((AH$4-$D162)/VLOOKUP($C162,Opérations[],7,0))=INT(((AH$4-$D162)/VLOOKUP($C162,Opérations[],7,0))),$C162&lt;&gt;""),"S",""))),"")</f>
        <v/>
      </c>
      <c r="AI162" s="68" t="str">
        <f ca="1">IFERROR(IF(AND(OR(WEEKDAY(AH$4,2)&gt;5,AH$4=Congés),OR(AH162="x",AH162="S")),AH162,IF(AI$4=$D162,"x",IF(AND(((AI$4-$D162)/VLOOKUP($C162,Opérations[],7,0))=INT(((AI$4-$D162)/VLOOKUP($C162,Opérations[],7,0))),$C162&lt;&gt;""),"S",""))),"")</f>
        <v/>
      </c>
      <c r="AJ162" s="68" t="str">
        <f ca="1">IFERROR(IF(AND(OR(WEEKDAY(AI$4,2)&gt;5,AI$4=Congés),OR(AI162="x",AI162="S")),AI162,IF(AJ$4=$D162,"x",IF(AND(((AJ$4-$D162)/VLOOKUP($C162,Opérations[],7,0))=INT(((AJ$4-$D162)/VLOOKUP($C162,Opérations[],7,0))),$C162&lt;&gt;""),"S",""))),"")</f>
        <v/>
      </c>
      <c r="AK162" s="68" t="str">
        <f ca="1">IFERROR(IF(AND(OR(WEEKDAY(AJ$4,2)&gt;5,AJ$4=Congés),OR(AJ162="x",AJ162="S")),AJ162,IF(AK$4=$D162,"x",IF(AND(((AK$4-$D162)/VLOOKUP($C162,Opérations[],7,0))=INT(((AK$4-$D162)/VLOOKUP($C162,Opérations[],7,0))),$C162&lt;&gt;""),"S",""))),"")</f>
        <v/>
      </c>
      <c r="AL162" s="68" t="str">
        <f ca="1">IFERROR(IF(AND(OR(WEEKDAY(AK$4,2)&gt;5,AK$4=Congés),OR(AK162="x",AK162="S")),AK162,IF(AL$4=$D162,"x",IF(AND(((AL$4-$D162)/VLOOKUP($C162,Opérations[],7,0))=INT(((AL$4-$D162)/VLOOKUP($C162,Opérations[],7,0))),$C162&lt;&gt;""),"S",""))),"")</f>
        <v/>
      </c>
      <c r="AM162" s="68" t="str">
        <f ca="1">IFERROR(IF(AND(OR(WEEKDAY(AL$4,2)&gt;5,AL$4=Congés),OR(AL162="x",AL162="S")),AL162,IF(AM$4=$D162,"x",IF(AND(((AM$4-$D162)/VLOOKUP($C162,Opérations[],7,0))=INT(((AM$4-$D162)/VLOOKUP($C162,Opérations[],7,0))),$C162&lt;&gt;""),"S",""))),"")</f>
        <v/>
      </c>
      <c r="AN162" s="68" t="str">
        <f ca="1">IFERROR(IF(AND(OR(WEEKDAY(AM$4,2)&gt;5,AM$4=Congés),OR(AM162="x",AM162="S")),AM162,IF(AN$4=$D162,"x",IF(AND(((AN$4-$D162)/VLOOKUP($C162,Opérations[],7,0))=INT(((AN$4-$D162)/VLOOKUP($C162,Opérations[],7,0))),$C162&lt;&gt;""),"S",""))),"")</f>
        <v/>
      </c>
      <c r="AO162" s="68" t="str">
        <f ca="1">IFERROR(IF(AND(OR(WEEKDAY(AN$4,2)&gt;5,AN$4=Congés),OR(AN162="x",AN162="S")),AN162,IF(AO$4=$D162,"x",IF(AND(((AO$4-$D162)/VLOOKUP($C162,Opérations[],7,0))=INT(((AO$4-$D162)/VLOOKUP($C162,Opérations[],7,0))),$C162&lt;&gt;""),"S",""))),"")</f>
        <v/>
      </c>
      <c r="AP162" s="68" t="str">
        <f ca="1">IFERROR(IF(AND(OR(WEEKDAY(AO$4,2)&gt;5,AO$4=Congés),OR(AO162="x",AO162="S")),AO162,IF(AP$4=$D162,"x",IF(AND(((AP$4-$D162)/VLOOKUP($C162,Opérations[],7,0))=INT(((AP$4-$D162)/VLOOKUP($C162,Opérations[],7,0))),$C162&lt;&gt;""),"S",""))),"")</f>
        <v/>
      </c>
      <c r="AQ162" s="68" t="str">
        <f ca="1">IFERROR(IF(AND(OR(WEEKDAY(AP$4,2)&gt;5,AP$4=Congés),OR(AP162="x",AP162="S")),AP162,IF(AQ$4=$D162,"x",IF(AND(((AQ$4-$D162)/VLOOKUP($C162,Opérations[],7,0))=INT(((AQ$4-$D162)/VLOOKUP($C162,Opérations[],7,0))),$C162&lt;&gt;""),"S",""))),"")</f>
        <v/>
      </c>
      <c r="AR162" s="68" t="str">
        <f ca="1">IFERROR(IF(AND(OR(WEEKDAY(AQ$4,2)&gt;5,AQ$4=Congés),OR(AQ162="x",AQ162="S")),AQ162,IF(AR$4=$D162,"x",IF(AND(((AR$4-$D162)/VLOOKUP($C162,Opérations[],7,0))=INT(((AR$4-$D162)/VLOOKUP($C162,Opérations[],7,0))),$C162&lt;&gt;""),"S",""))),"")</f>
        <v/>
      </c>
      <c r="AS162" s="68" t="str">
        <f ca="1">IFERROR(IF(AND(OR(WEEKDAY(AR$4,2)&gt;5,AR$4=Congés),OR(AR162="x",AR162="S")),AR162,IF(AS$4=$D162,"x",IF(AND(((AS$4-$D162)/VLOOKUP($C162,Opérations[],7,0))=INT(((AS$4-$D162)/VLOOKUP($C162,Opérations[],7,0))),$C162&lt;&gt;""),"S",""))),"")</f>
        <v/>
      </c>
      <c r="AT162" s="68" t="str">
        <f ca="1">IFERROR(IF(AND(OR(WEEKDAY(AS$4,2)&gt;5,AS$4=Congés),OR(AS162="x",AS162="S")),AS162,IF(AT$4=$D162,"x",IF(AND(((AT$4-$D162)/VLOOKUP($C162,Opérations[],7,0))=INT(((AT$4-$D162)/VLOOKUP($C162,Opérations[],7,0))),$C162&lt;&gt;""),"S",""))),"")</f>
        <v/>
      </c>
      <c r="AU162" s="68" t="str">
        <f ca="1">IFERROR(IF(AND(OR(WEEKDAY(AT$4,2)&gt;5,AT$4=Congés),OR(AT162="x",AT162="S")),AT162,IF(AU$4=$D162,"x",IF(AND(((AU$4-$D162)/VLOOKUP($C162,Opérations[],7,0))=INT(((AU$4-$D162)/VLOOKUP($C162,Opérations[],7,0))),$C162&lt;&gt;""),"S",""))),"")</f>
        <v/>
      </c>
      <c r="AV162" s="68" t="str">
        <f ca="1">IFERROR(IF(AND(OR(WEEKDAY(AU$4,2)&gt;5,AU$4=Congés),OR(AU162="x",AU162="S")),AU162,IF(AV$4=$D162,"x",IF(AND(((AV$4-$D162)/VLOOKUP($C162,Opérations[],7,0))=INT(((AV$4-$D162)/VLOOKUP($C162,Opérations[],7,0))),$C162&lt;&gt;""),"S",""))),"")</f>
        <v/>
      </c>
      <c r="AW162" s="68" t="str">
        <f ca="1">IFERROR(IF(AND(OR(WEEKDAY(AV$4,2)&gt;5,AV$4=Congés),OR(AV162="x",AV162="S")),AV162,IF(AW$4=$D162,"x",IF(AND(((AW$4-$D162)/VLOOKUP($C162,Opérations[],7,0))=INT(((AW$4-$D162)/VLOOKUP($C162,Opérations[],7,0))),$C162&lt;&gt;""),"S",""))),"")</f>
        <v/>
      </c>
      <c r="AX162" s="68" t="str">
        <f ca="1">IFERROR(IF(AND(OR(WEEKDAY(AW$4,2)&gt;5,AW$4=Congés),OR(AW162="x",AW162="S")),AW162,IF(AX$4=$D162,"x",IF(AND(((AX$4-$D162)/VLOOKUP($C162,Opérations[],7,0))=INT(((AX$4-$D162)/VLOOKUP($C162,Opérations[],7,0))),$C162&lt;&gt;""),"S",""))),"")</f>
        <v/>
      </c>
      <c r="AY162" s="68" t="str">
        <f ca="1">IFERROR(IF(AND(OR(WEEKDAY(AX$4,2)&gt;5,AX$4=Congés),OR(AX162="x",AX162="S")),AX162,IF(AY$4=$D162,"x",IF(AND(((AY$4-$D162)/VLOOKUP($C162,Opérations[],7,0))=INT(((AY$4-$D162)/VLOOKUP($C162,Opérations[],7,0))),$C162&lt;&gt;""),"S",""))),"")</f>
        <v/>
      </c>
      <c r="AZ162" s="68" t="str">
        <f ca="1">IFERROR(IF(AND(OR(WEEKDAY(AY$4,2)&gt;5,AY$4=Congés),OR(AY162="x",AY162="S")),AY162,IF(AZ$4=$D162,"x",IF(AND(((AZ$4-$D162)/VLOOKUP($C162,Opérations[],7,0))=INT(((AZ$4-$D162)/VLOOKUP($C162,Opérations[],7,0))),$C162&lt;&gt;""),"S",""))),"")</f>
        <v/>
      </c>
      <c r="BA162" s="68" t="str">
        <f ca="1">IFERROR(IF(AND(OR(WEEKDAY(AZ$4,2)&gt;5,AZ$4=Congés),OR(AZ162="x",AZ162="S")),AZ162,IF(BA$4=$D162,"x",IF(AND(((BA$4-$D162)/VLOOKUP($C162,Opérations[],7,0))=INT(((BA$4-$D162)/VLOOKUP($C162,Opérations[],7,0))),$C162&lt;&gt;""),"S",""))),"")</f>
        <v/>
      </c>
      <c r="BB162" s="68" t="str">
        <f ca="1">IFERROR(IF(AND(OR(WEEKDAY(BA$4,2)&gt;5,BA$4=Congés),OR(BA162="x",BA162="S")),BA162,IF(BB$4=$D162,"x",IF(AND(((BB$4-$D162)/VLOOKUP($C162,Opérations[],7,0))=INT(((BB$4-$D162)/VLOOKUP($C162,Opérations[],7,0))),$C162&lt;&gt;""),"S",""))),"")</f>
        <v/>
      </c>
      <c r="BC162" s="68" t="str">
        <f ca="1">IFERROR(IF(AND(OR(WEEKDAY(BB$4,2)&gt;5,BB$4=Congés),OR(BB162="x",BB162="S")),BB162,IF(BC$4=$D162,"x",IF(AND(((BC$4-$D162)/VLOOKUP($C162,Opérations[],7,0))=INT(((BC$4-$D162)/VLOOKUP($C162,Opérations[],7,0))),$C162&lt;&gt;""),"S",""))),"")</f>
        <v/>
      </c>
      <c r="BD162" s="68" t="str">
        <f ca="1">IFERROR(IF(AND(OR(WEEKDAY(BC$4,2)&gt;5,BC$4=Congés),OR(BC162="x",BC162="S")),BC162,IF(BD$4=$D162,"x",IF(AND(((BD$4-$D162)/VLOOKUP($C162,Opérations[],7,0))=INT(((BD$4-$D162)/VLOOKUP($C162,Opérations[],7,0))),$C162&lt;&gt;""),"S",""))),"")</f>
        <v/>
      </c>
    </row>
    <row r="163" spans="3:56" x14ac:dyDescent="0.25">
      <c r="C163" s="58" t="s">
        <v>122</v>
      </c>
      <c r="D163" s="33">
        <f>IF(ISBLANK(C163),"",VLOOKUP(C163,Opérations[],2,0))</f>
        <v>0</v>
      </c>
      <c r="F163" s="33"/>
      <c r="G163" s="68" t="str">
        <f ca="1">IFERROR(IF(AND(OR(WEEKDAY(F$4,2)&gt;5,F$4=Congés),OR(F163="x",F163="S")),F163,IF(G$4=$D163,"x",IF(AND(((G$4-$D163)/VLOOKUP($C163,Opérations[],7,0))=INT(((G$4-$D163)/VLOOKUP($C163,Opérations[],7,0))),$C163&lt;&gt;""),"S",""))),"")</f>
        <v/>
      </c>
      <c r="H163" s="68" t="str">
        <f ca="1">IFERROR(IF(AND(OR(WEEKDAY(G$4,2)&gt;5,G$4=Congés),OR(G163="x",G163="S")),G163,IF(H$4=$D163,"x",IF(AND(((H$4-$D163)/VLOOKUP($C163,Opérations[],7,0))=INT(((H$4-$D163)/VLOOKUP($C163,Opérations[],7,0))),$C163&lt;&gt;""),"S",""))),"")</f>
        <v/>
      </c>
      <c r="I163" s="68" t="str">
        <f ca="1">IFERROR(IF(AND(OR(WEEKDAY(H$4,2)&gt;5,H$4=Congés),OR(H163="x",H163="S")),H163,IF(I$4=$D163,"x",IF(AND(((I$4-$D163)/VLOOKUP($C163,Opérations[],7,0))=INT(((I$4-$D163)/VLOOKUP($C163,Opérations[],7,0))),$C163&lt;&gt;""),"S",""))),"")</f>
        <v/>
      </c>
      <c r="J163" s="68" t="str">
        <f ca="1">IFERROR(IF(AND(OR(WEEKDAY(I$4,2)&gt;5,I$4=Congés),OR(I163="x",I163="S")),I163,IF(J$4=$D163,"x",IF(AND(((J$4-$D163)/VLOOKUP($C163,Opérations[],7,0))=INT(((J$4-$D163)/VLOOKUP($C163,Opérations[],7,0))),$C163&lt;&gt;""),"S",""))),"")</f>
        <v/>
      </c>
      <c r="K163" s="68" t="str">
        <f ca="1">IFERROR(IF(AND(OR(WEEKDAY(J$4,2)&gt;5,J$4=Congés),OR(J163="x",J163="S")),J163,IF(K$4=$D163,"x",IF(AND(((K$4-$D163)/VLOOKUP($C163,Opérations[],7,0))=INT(((K$4-$D163)/VLOOKUP($C163,Opérations[],7,0))),$C163&lt;&gt;""),"S",""))),"")</f>
        <v/>
      </c>
      <c r="L163" s="68" t="str">
        <f ca="1">IFERROR(IF(AND(OR(WEEKDAY(K$4,2)&gt;5,K$4=Congés),OR(K163="x",K163="S")),K163,IF(L$4=$D163,"x",IF(AND(((L$4-$D163)/VLOOKUP($C163,Opérations[],7,0))=INT(((L$4-$D163)/VLOOKUP($C163,Opérations[],7,0))),$C163&lt;&gt;""),"S",""))),"")</f>
        <v/>
      </c>
      <c r="M163" s="68" t="str">
        <f ca="1">IFERROR(IF(AND(OR(WEEKDAY(L$4,2)&gt;5,L$4=Congés),OR(L163="x",L163="S")),L163,IF(M$4=$D163,"x",IF(AND(((M$4-$D163)/VLOOKUP($C163,Opérations[],7,0))=INT(((M$4-$D163)/VLOOKUP($C163,Opérations[],7,0))),$C163&lt;&gt;""),"S",""))),"")</f>
        <v/>
      </c>
      <c r="N163" s="68" t="str">
        <f ca="1">IFERROR(IF(AND(OR(WEEKDAY(M$4,2)&gt;5,M$4=Congés),OR(M163="x",M163="S")),M163,IF(N$4=$D163,"x",IF(AND(((N$4-$D163)/VLOOKUP($C163,Opérations[],7,0))=INT(((N$4-$D163)/VLOOKUP($C163,Opérations[],7,0))),$C163&lt;&gt;""),"S",""))),"")</f>
        <v/>
      </c>
      <c r="O163" s="68" t="str">
        <f ca="1">IFERROR(IF(AND(OR(WEEKDAY(N$4,2)&gt;5,N$4=Congés),OR(N163="x",N163="S")),N163,IF(O$4=$D163,"x",IF(AND(((O$4-$D163)/VLOOKUP($C163,Opérations[],7,0))=INT(((O$4-$D163)/VLOOKUP($C163,Opérations[],7,0))),$C163&lt;&gt;""),"S",""))),"")</f>
        <v/>
      </c>
      <c r="P163" s="68" t="str">
        <f ca="1">IFERROR(IF(AND(OR(WEEKDAY(O$4,2)&gt;5,O$4=Congés),OR(O163="x",O163="S")),O163,IF(P$4=$D163,"x",IF(AND(((P$4-$D163)/VLOOKUP($C163,Opérations[],7,0))=INT(((P$4-$D163)/VLOOKUP($C163,Opérations[],7,0))),$C163&lt;&gt;""),"S",""))),"")</f>
        <v/>
      </c>
      <c r="Q163" s="68" t="str">
        <f ca="1">IFERROR(IF(AND(OR(WEEKDAY(P$4,2)&gt;5,P$4=Congés),OR(P163="x",P163="S")),P163,IF(Q$4=$D163,"x",IF(AND(((Q$4-$D163)/VLOOKUP($C163,Opérations[],7,0))=INT(((Q$4-$D163)/VLOOKUP($C163,Opérations[],7,0))),$C163&lt;&gt;""),"S",""))),"")</f>
        <v/>
      </c>
      <c r="R163" s="68" t="str">
        <f ca="1">IFERROR(IF(AND(OR(WEEKDAY(Q$4,2)&gt;5,Q$4=Congés),OR(Q163="x",Q163="S")),Q163,IF(R$4=$D163,"x",IF(AND(((R$4-$D163)/VLOOKUP($C163,Opérations[],7,0))=INT(((R$4-$D163)/VLOOKUP($C163,Opérations[],7,0))),$C163&lt;&gt;""),"S",""))),"")</f>
        <v/>
      </c>
      <c r="S163" s="68" t="str">
        <f ca="1">IFERROR(IF(AND(OR(WEEKDAY(R$4,2)&gt;5,R$4=Congés),OR(R163="x",R163="S")),R163,IF(S$4=$D163,"x",IF(AND(((S$4-$D163)/VLOOKUP($C163,Opérations[],7,0))=INT(((S$4-$D163)/VLOOKUP($C163,Opérations[],7,0))),$C163&lt;&gt;""),"S",""))),"")</f>
        <v/>
      </c>
      <c r="T163" s="68" t="str">
        <f ca="1">IFERROR(IF(AND(OR(WEEKDAY(S$4,2)&gt;5,S$4=Congés),OR(S163="x",S163="S")),S163,IF(T$4=$D163,"x",IF(AND(((T$4-$D163)/VLOOKUP($C163,Opérations[],7,0))=INT(((T$4-$D163)/VLOOKUP($C163,Opérations[],7,0))),$C163&lt;&gt;""),"S",""))),"")</f>
        <v/>
      </c>
      <c r="U163" s="68" t="str">
        <f ca="1">IFERROR(IF(AND(OR(WEEKDAY(T$4,2)&gt;5,T$4=Congés),OR(T163="x",T163="S")),T163,IF(U$4=$D163,"x",IF(AND(((U$4-$D163)/VLOOKUP($C163,Opérations[],7,0))=INT(((U$4-$D163)/VLOOKUP($C163,Opérations[],7,0))),$C163&lt;&gt;""),"S",""))),"")</f>
        <v/>
      </c>
      <c r="V163" s="68" t="str">
        <f ca="1">IFERROR(IF(AND(OR(WEEKDAY(U$4,2)&gt;5,U$4=Congés),OR(U163="x",U163="S")),U163,IF(V$4=$D163,"x",IF(AND(((V$4-$D163)/VLOOKUP($C163,Opérations[],7,0))=INT(((V$4-$D163)/VLOOKUP($C163,Opérations[],7,0))),$C163&lt;&gt;""),"S",""))),"")</f>
        <v/>
      </c>
      <c r="W163" s="68" t="str">
        <f ca="1">IFERROR(IF(AND(OR(WEEKDAY(V$4,2)&gt;5,V$4=Congés),OR(V163="x",V163="S")),V163,IF(W$4=$D163,"x",IF(AND(((W$4-$D163)/VLOOKUP($C163,Opérations[],7,0))=INT(((W$4-$D163)/VLOOKUP($C163,Opérations[],7,0))),$C163&lt;&gt;""),"S",""))),"")</f>
        <v/>
      </c>
      <c r="X163" s="68" t="str">
        <f ca="1">IFERROR(IF(AND(OR(WEEKDAY(W$4,2)&gt;5,W$4=Congés),OR(W163="x",W163="S")),W163,IF(X$4=$D163,"x",IF(AND(((X$4-$D163)/VLOOKUP($C163,Opérations[],7,0))=INT(((X$4-$D163)/VLOOKUP($C163,Opérations[],7,0))),$C163&lt;&gt;""),"S",""))),"")</f>
        <v/>
      </c>
      <c r="Y163" s="68" t="str">
        <f ca="1">IFERROR(IF(AND(OR(WEEKDAY(X$4,2)&gt;5,X$4=Congés),OR(X163="x",X163="S")),X163,IF(Y$4=$D163,"x",IF(AND(((Y$4-$D163)/VLOOKUP($C163,Opérations[],7,0))=INT(((Y$4-$D163)/VLOOKUP($C163,Opérations[],7,0))),$C163&lt;&gt;""),"S",""))),"")</f>
        <v/>
      </c>
      <c r="Z163" s="68" t="str">
        <f ca="1">IFERROR(IF(AND(OR(WEEKDAY(Y$4,2)&gt;5,Y$4=Congés),OR(Y163="x",Y163="S")),Y163,IF(Z$4=$D163,"x",IF(AND(((Z$4-$D163)/VLOOKUP($C163,Opérations[],7,0))=INT(((Z$4-$D163)/VLOOKUP($C163,Opérations[],7,0))),$C163&lt;&gt;""),"S",""))),"")</f>
        <v/>
      </c>
      <c r="AA163" s="68" t="str">
        <f ca="1">IFERROR(IF(AND(OR(WEEKDAY(Z$4,2)&gt;5,Z$4=Congés),OR(Z163="x",Z163="S")),Z163,IF(AA$4=$D163,"x",IF(AND(((AA$4-$D163)/VLOOKUP($C163,Opérations[],7,0))=INT(((AA$4-$D163)/VLOOKUP($C163,Opérations[],7,0))),$C163&lt;&gt;""),"S",""))),"")</f>
        <v/>
      </c>
      <c r="AB163" s="68" t="str">
        <f ca="1">IFERROR(IF(AND(OR(WEEKDAY(AA$4,2)&gt;5,AA$4=Congés),OR(AA163="x",AA163="S")),AA163,IF(AB$4=$D163,"x",IF(AND(((AB$4-$D163)/VLOOKUP($C163,Opérations[],7,0))=INT(((AB$4-$D163)/VLOOKUP($C163,Opérations[],7,0))),$C163&lt;&gt;""),"S",""))),"")</f>
        <v/>
      </c>
      <c r="AC163" s="68" t="str">
        <f ca="1">IFERROR(IF(AND(OR(WEEKDAY(AB$4,2)&gt;5,AB$4=Congés),OR(AB163="x",AB163="S")),AB163,IF(AC$4=$D163,"x",IF(AND(((AC$4-$D163)/VLOOKUP($C163,Opérations[],7,0))=INT(((AC$4-$D163)/VLOOKUP($C163,Opérations[],7,0))),$C163&lt;&gt;""),"S",""))),"")</f>
        <v/>
      </c>
      <c r="AD163" s="68" t="str">
        <f ca="1">IFERROR(IF(AND(OR(WEEKDAY(AC$4,2)&gt;5,AC$4=Congés),OR(AC163="x",AC163="S")),AC163,IF(AD$4=$D163,"x",IF(AND(((AD$4-$D163)/VLOOKUP($C163,Opérations[],7,0))=INT(((AD$4-$D163)/VLOOKUP($C163,Opérations[],7,0))),$C163&lt;&gt;""),"S",""))),"")</f>
        <v/>
      </c>
      <c r="AE163" s="68" t="str">
        <f ca="1">IFERROR(IF(AND(OR(WEEKDAY(AD$4,2)&gt;5,AD$4=Congés),OR(AD163="x",AD163="S")),AD163,IF(AE$4=$D163,"x",IF(AND(((AE$4-$D163)/VLOOKUP($C163,Opérations[],7,0))=INT(((AE$4-$D163)/VLOOKUP($C163,Opérations[],7,0))),$C163&lt;&gt;""),"S",""))),"")</f>
        <v/>
      </c>
      <c r="AF163" s="68" t="str">
        <f ca="1">IFERROR(IF(AND(OR(WEEKDAY(AE$4,2)&gt;5,AE$4=Congés),OR(AE163="x",AE163="S")),AE163,IF(AF$4=$D163,"x",IF(AND(((AF$4-$D163)/VLOOKUP($C163,Opérations[],7,0))=INT(((AF$4-$D163)/VLOOKUP($C163,Opérations[],7,0))),$C163&lt;&gt;""),"S",""))),"")</f>
        <v/>
      </c>
      <c r="AG163" s="68" t="str">
        <f ca="1">IFERROR(IF(AND(OR(WEEKDAY(AF$4,2)&gt;5,AF$4=Congés),OR(AF163="x",AF163="S")),AF163,IF(AG$4=$D163,"x",IF(AND(((AG$4-$D163)/VLOOKUP($C163,Opérations[],7,0))=INT(((AG$4-$D163)/VLOOKUP($C163,Opérations[],7,0))),$C163&lt;&gt;""),"S",""))),"")</f>
        <v/>
      </c>
      <c r="AH163" s="68" t="str">
        <f ca="1">IFERROR(IF(AND(OR(WEEKDAY(AG$4,2)&gt;5,AG$4=Congés),OR(AG163="x",AG163="S")),AG163,IF(AH$4=$D163,"x",IF(AND(((AH$4-$D163)/VLOOKUP($C163,Opérations[],7,0))=INT(((AH$4-$D163)/VLOOKUP($C163,Opérations[],7,0))),$C163&lt;&gt;""),"S",""))),"")</f>
        <v/>
      </c>
      <c r="AI163" s="68" t="str">
        <f ca="1">IFERROR(IF(AND(OR(WEEKDAY(AH$4,2)&gt;5,AH$4=Congés),OR(AH163="x",AH163="S")),AH163,IF(AI$4=$D163,"x",IF(AND(((AI$4-$D163)/VLOOKUP($C163,Opérations[],7,0))=INT(((AI$4-$D163)/VLOOKUP($C163,Opérations[],7,0))),$C163&lt;&gt;""),"S",""))),"")</f>
        <v/>
      </c>
      <c r="AJ163" s="68" t="str">
        <f ca="1">IFERROR(IF(AND(OR(WEEKDAY(AI$4,2)&gt;5,AI$4=Congés),OR(AI163="x",AI163="S")),AI163,IF(AJ$4=$D163,"x",IF(AND(((AJ$4-$D163)/VLOOKUP($C163,Opérations[],7,0))=INT(((AJ$4-$D163)/VLOOKUP($C163,Opérations[],7,0))),$C163&lt;&gt;""),"S",""))),"")</f>
        <v/>
      </c>
      <c r="AK163" s="68" t="str">
        <f ca="1">IFERROR(IF(AND(OR(WEEKDAY(AJ$4,2)&gt;5,AJ$4=Congés),OR(AJ163="x",AJ163="S")),AJ163,IF(AK$4=$D163,"x",IF(AND(((AK$4-$D163)/VLOOKUP($C163,Opérations[],7,0))=INT(((AK$4-$D163)/VLOOKUP($C163,Opérations[],7,0))),$C163&lt;&gt;""),"S",""))),"")</f>
        <v/>
      </c>
      <c r="AL163" s="68" t="str">
        <f ca="1">IFERROR(IF(AND(OR(WEEKDAY(AK$4,2)&gt;5,AK$4=Congés),OR(AK163="x",AK163="S")),AK163,IF(AL$4=$D163,"x",IF(AND(((AL$4-$D163)/VLOOKUP($C163,Opérations[],7,0))=INT(((AL$4-$D163)/VLOOKUP($C163,Opérations[],7,0))),$C163&lt;&gt;""),"S",""))),"")</f>
        <v/>
      </c>
      <c r="AM163" s="68" t="str">
        <f ca="1">IFERROR(IF(AND(OR(WEEKDAY(AL$4,2)&gt;5,AL$4=Congés),OR(AL163="x",AL163="S")),AL163,IF(AM$4=$D163,"x",IF(AND(((AM$4-$D163)/VLOOKUP($C163,Opérations[],7,0))=INT(((AM$4-$D163)/VLOOKUP($C163,Opérations[],7,0))),$C163&lt;&gt;""),"S",""))),"")</f>
        <v/>
      </c>
      <c r="AN163" s="68" t="str">
        <f ca="1">IFERROR(IF(AND(OR(WEEKDAY(AM$4,2)&gt;5,AM$4=Congés),OR(AM163="x",AM163="S")),AM163,IF(AN$4=$D163,"x",IF(AND(((AN$4-$D163)/VLOOKUP($C163,Opérations[],7,0))=INT(((AN$4-$D163)/VLOOKUP($C163,Opérations[],7,0))),$C163&lt;&gt;""),"S",""))),"")</f>
        <v/>
      </c>
      <c r="AO163" s="68" t="str">
        <f ca="1">IFERROR(IF(AND(OR(WEEKDAY(AN$4,2)&gt;5,AN$4=Congés),OR(AN163="x",AN163="S")),AN163,IF(AO$4=$D163,"x",IF(AND(((AO$4-$D163)/VLOOKUP($C163,Opérations[],7,0))=INT(((AO$4-$D163)/VLOOKUP($C163,Opérations[],7,0))),$C163&lt;&gt;""),"S",""))),"")</f>
        <v/>
      </c>
      <c r="AP163" s="68" t="str">
        <f ca="1">IFERROR(IF(AND(OR(WEEKDAY(AO$4,2)&gt;5,AO$4=Congés),OR(AO163="x",AO163="S")),AO163,IF(AP$4=$D163,"x",IF(AND(((AP$4-$D163)/VLOOKUP($C163,Opérations[],7,0))=INT(((AP$4-$D163)/VLOOKUP($C163,Opérations[],7,0))),$C163&lt;&gt;""),"S",""))),"")</f>
        <v/>
      </c>
      <c r="AQ163" s="68" t="str">
        <f ca="1">IFERROR(IF(AND(OR(WEEKDAY(AP$4,2)&gt;5,AP$4=Congés),OR(AP163="x",AP163="S")),AP163,IF(AQ$4=$D163,"x",IF(AND(((AQ$4-$D163)/VLOOKUP($C163,Opérations[],7,0))=INT(((AQ$4-$D163)/VLOOKUP($C163,Opérations[],7,0))),$C163&lt;&gt;""),"S",""))),"")</f>
        <v/>
      </c>
      <c r="AR163" s="68" t="str">
        <f ca="1">IFERROR(IF(AND(OR(WEEKDAY(AQ$4,2)&gt;5,AQ$4=Congés),OR(AQ163="x",AQ163="S")),AQ163,IF(AR$4=$D163,"x",IF(AND(((AR$4-$D163)/VLOOKUP($C163,Opérations[],7,0))=INT(((AR$4-$D163)/VLOOKUP($C163,Opérations[],7,0))),$C163&lt;&gt;""),"S",""))),"")</f>
        <v/>
      </c>
      <c r="AS163" s="68" t="str">
        <f ca="1">IFERROR(IF(AND(OR(WEEKDAY(AR$4,2)&gt;5,AR$4=Congés),OR(AR163="x",AR163="S")),AR163,IF(AS$4=$D163,"x",IF(AND(((AS$4-$D163)/VLOOKUP($C163,Opérations[],7,0))=INT(((AS$4-$D163)/VLOOKUP($C163,Opérations[],7,0))),$C163&lt;&gt;""),"S",""))),"")</f>
        <v/>
      </c>
      <c r="AT163" s="68" t="str">
        <f ca="1">IFERROR(IF(AND(OR(WEEKDAY(AS$4,2)&gt;5,AS$4=Congés),OR(AS163="x",AS163="S")),AS163,IF(AT$4=$D163,"x",IF(AND(((AT$4-$D163)/VLOOKUP($C163,Opérations[],7,0))=INT(((AT$4-$D163)/VLOOKUP($C163,Opérations[],7,0))),$C163&lt;&gt;""),"S",""))),"")</f>
        <v/>
      </c>
      <c r="AU163" s="68" t="str">
        <f ca="1">IFERROR(IF(AND(OR(WEEKDAY(AT$4,2)&gt;5,AT$4=Congés),OR(AT163="x",AT163="S")),AT163,IF(AU$4=$D163,"x",IF(AND(((AU$4-$D163)/VLOOKUP($C163,Opérations[],7,0))=INT(((AU$4-$D163)/VLOOKUP($C163,Opérations[],7,0))),$C163&lt;&gt;""),"S",""))),"")</f>
        <v/>
      </c>
      <c r="AV163" s="68" t="str">
        <f ca="1">IFERROR(IF(AND(OR(WEEKDAY(AU$4,2)&gt;5,AU$4=Congés),OR(AU163="x",AU163="S")),AU163,IF(AV$4=$D163,"x",IF(AND(((AV$4-$D163)/VLOOKUP($C163,Opérations[],7,0))=INT(((AV$4-$D163)/VLOOKUP($C163,Opérations[],7,0))),$C163&lt;&gt;""),"S",""))),"")</f>
        <v/>
      </c>
      <c r="AW163" s="68" t="str">
        <f ca="1">IFERROR(IF(AND(OR(WEEKDAY(AV$4,2)&gt;5,AV$4=Congés),OR(AV163="x",AV163="S")),AV163,IF(AW$4=$D163,"x",IF(AND(((AW$4-$D163)/VLOOKUP($C163,Opérations[],7,0))=INT(((AW$4-$D163)/VLOOKUP($C163,Opérations[],7,0))),$C163&lt;&gt;""),"S",""))),"")</f>
        <v/>
      </c>
      <c r="AX163" s="68" t="str">
        <f ca="1">IFERROR(IF(AND(OR(WEEKDAY(AW$4,2)&gt;5,AW$4=Congés),OR(AW163="x",AW163="S")),AW163,IF(AX$4=$D163,"x",IF(AND(((AX$4-$D163)/VLOOKUP($C163,Opérations[],7,0))=INT(((AX$4-$D163)/VLOOKUP($C163,Opérations[],7,0))),$C163&lt;&gt;""),"S",""))),"")</f>
        <v/>
      </c>
      <c r="AY163" s="68" t="str">
        <f ca="1">IFERROR(IF(AND(OR(WEEKDAY(AX$4,2)&gt;5,AX$4=Congés),OR(AX163="x",AX163="S")),AX163,IF(AY$4=$D163,"x",IF(AND(((AY$4-$D163)/VLOOKUP($C163,Opérations[],7,0))=INT(((AY$4-$D163)/VLOOKUP($C163,Opérations[],7,0))),$C163&lt;&gt;""),"S",""))),"")</f>
        <v/>
      </c>
      <c r="AZ163" s="68" t="str">
        <f ca="1">IFERROR(IF(AND(OR(WEEKDAY(AY$4,2)&gt;5,AY$4=Congés),OR(AY163="x",AY163="S")),AY163,IF(AZ$4=$D163,"x",IF(AND(((AZ$4-$D163)/VLOOKUP($C163,Opérations[],7,0))=INT(((AZ$4-$D163)/VLOOKUP($C163,Opérations[],7,0))),$C163&lt;&gt;""),"S",""))),"")</f>
        <v/>
      </c>
      <c r="BA163" s="68" t="str">
        <f ca="1">IFERROR(IF(AND(OR(WEEKDAY(AZ$4,2)&gt;5,AZ$4=Congés),OR(AZ163="x",AZ163="S")),AZ163,IF(BA$4=$D163,"x",IF(AND(((BA$4-$D163)/VLOOKUP($C163,Opérations[],7,0))=INT(((BA$4-$D163)/VLOOKUP($C163,Opérations[],7,0))),$C163&lt;&gt;""),"S",""))),"")</f>
        <v/>
      </c>
      <c r="BB163" s="68" t="str">
        <f ca="1">IFERROR(IF(AND(OR(WEEKDAY(BA$4,2)&gt;5,BA$4=Congés),OR(BA163="x",BA163="S")),BA163,IF(BB$4=$D163,"x",IF(AND(((BB$4-$D163)/VLOOKUP($C163,Opérations[],7,0))=INT(((BB$4-$D163)/VLOOKUP($C163,Opérations[],7,0))),$C163&lt;&gt;""),"S",""))),"")</f>
        <v/>
      </c>
      <c r="BC163" s="68" t="str">
        <f ca="1">IFERROR(IF(AND(OR(WEEKDAY(BB$4,2)&gt;5,BB$4=Congés),OR(BB163="x",BB163="S")),BB163,IF(BC$4=$D163,"x",IF(AND(((BC$4-$D163)/VLOOKUP($C163,Opérations[],7,0))=INT(((BC$4-$D163)/VLOOKUP($C163,Opérations[],7,0))),$C163&lt;&gt;""),"S",""))),"")</f>
        <v/>
      </c>
      <c r="BD163" s="68" t="str">
        <f ca="1">IFERROR(IF(AND(OR(WEEKDAY(BC$4,2)&gt;5,BC$4=Congés),OR(BC163="x",BC163="S")),BC163,IF(BD$4=$D163,"x",IF(AND(((BD$4-$D163)/VLOOKUP($C163,Opérations[],7,0))=INT(((BD$4-$D163)/VLOOKUP($C163,Opérations[],7,0))),$C163&lt;&gt;""),"S",""))),"")</f>
        <v/>
      </c>
    </row>
    <row r="164" spans="3:56" x14ac:dyDescent="0.25">
      <c r="C164" s="27" t="s">
        <v>123</v>
      </c>
      <c r="D164" s="33">
        <f>IF(ISBLANK(C164),"",VLOOKUP(C164,Opérations[],2,0))</f>
        <v>0</v>
      </c>
      <c r="F164" s="33"/>
      <c r="G164" s="68" t="str">
        <f ca="1">IFERROR(IF(AND(OR(WEEKDAY(F$4,2)&gt;5,F$4=Congés),OR(F164="x",F164="S")),F164,IF(G$4=$D164,"x",IF(AND(((G$4-$D164)/VLOOKUP($C164,Opérations[],7,0))=INT(((G$4-$D164)/VLOOKUP($C164,Opérations[],7,0))),$C164&lt;&gt;""),"S",""))),"")</f>
        <v/>
      </c>
      <c r="H164" s="68" t="str">
        <f ca="1">IFERROR(IF(AND(OR(WEEKDAY(G$4,2)&gt;5,G$4=Congés),OR(G164="x",G164="S")),G164,IF(H$4=$D164,"x",IF(AND(((H$4-$D164)/VLOOKUP($C164,Opérations[],7,0))=INT(((H$4-$D164)/VLOOKUP($C164,Opérations[],7,0))),$C164&lt;&gt;""),"S",""))),"")</f>
        <v/>
      </c>
      <c r="I164" s="68" t="str">
        <f ca="1">IFERROR(IF(AND(OR(WEEKDAY(H$4,2)&gt;5,H$4=Congés),OR(H164="x",H164="S")),H164,IF(I$4=$D164,"x",IF(AND(((I$4-$D164)/VLOOKUP($C164,Opérations[],7,0))=INT(((I$4-$D164)/VLOOKUP($C164,Opérations[],7,0))),$C164&lt;&gt;""),"S",""))),"")</f>
        <v/>
      </c>
      <c r="J164" s="68" t="str">
        <f ca="1">IFERROR(IF(AND(OR(WEEKDAY(I$4,2)&gt;5,I$4=Congés),OR(I164="x",I164="S")),I164,IF(J$4=$D164,"x",IF(AND(((J$4-$D164)/VLOOKUP($C164,Opérations[],7,0))=INT(((J$4-$D164)/VLOOKUP($C164,Opérations[],7,0))),$C164&lt;&gt;""),"S",""))),"")</f>
        <v/>
      </c>
      <c r="K164" s="68" t="str">
        <f ca="1">IFERROR(IF(AND(OR(WEEKDAY(J$4,2)&gt;5,J$4=Congés),OR(J164="x",J164="S")),J164,IF(K$4=$D164,"x",IF(AND(((K$4-$D164)/VLOOKUP($C164,Opérations[],7,0))=INT(((K$4-$D164)/VLOOKUP($C164,Opérations[],7,0))),$C164&lt;&gt;""),"S",""))),"")</f>
        <v/>
      </c>
      <c r="L164" s="68" t="str">
        <f ca="1">IFERROR(IF(AND(OR(WEEKDAY(K$4,2)&gt;5,K$4=Congés),OR(K164="x",K164="S")),K164,IF(L$4=$D164,"x",IF(AND(((L$4-$D164)/VLOOKUP($C164,Opérations[],7,0))=INT(((L$4-$D164)/VLOOKUP($C164,Opérations[],7,0))),$C164&lt;&gt;""),"S",""))),"")</f>
        <v/>
      </c>
      <c r="M164" s="68" t="str">
        <f ca="1">IFERROR(IF(AND(OR(WEEKDAY(L$4,2)&gt;5,L$4=Congés),OR(L164="x",L164="S")),L164,IF(M$4=$D164,"x",IF(AND(((M$4-$D164)/VLOOKUP($C164,Opérations[],7,0))=INT(((M$4-$D164)/VLOOKUP($C164,Opérations[],7,0))),$C164&lt;&gt;""),"S",""))),"")</f>
        <v/>
      </c>
      <c r="N164" s="68" t="str">
        <f ca="1">IFERROR(IF(AND(OR(WEEKDAY(M$4,2)&gt;5,M$4=Congés),OR(M164="x",M164="S")),M164,IF(N$4=$D164,"x",IF(AND(((N$4-$D164)/VLOOKUP($C164,Opérations[],7,0))=INT(((N$4-$D164)/VLOOKUP($C164,Opérations[],7,0))),$C164&lt;&gt;""),"S",""))),"")</f>
        <v/>
      </c>
      <c r="O164" s="68" t="str">
        <f ca="1">IFERROR(IF(AND(OR(WEEKDAY(N$4,2)&gt;5,N$4=Congés),OR(N164="x",N164="S")),N164,IF(O$4=$D164,"x",IF(AND(((O$4-$D164)/VLOOKUP($C164,Opérations[],7,0))=INT(((O$4-$D164)/VLOOKUP($C164,Opérations[],7,0))),$C164&lt;&gt;""),"S",""))),"")</f>
        <v/>
      </c>
      <c r="P164" s="68" t="str">
        <f ca="1">IFERROR(IF(AND(OR(WEEKDAY(O$4,2)&gt;5,O$4=Congés),OR(O164="x",O164="S")),O164,IF(P$4=$D164,"x",IF(AND(((P$4-$D164)/VLOOKUP($C164,Opérations[],7,0))=INT(((P$4-$D164)/VLOOKUP($C164,Opérations[],7,0))),$C164&lt;&gt;""),"S",""))),"")</f>
        <v/>
      </c>
      <c r="Q164" s="68" t="str">
        <f ca="1">IFERROR(IF(AND(OR(WEEKDAY(P$4,2)&gt;5,P$4=Congés),OR(P164="x",P164="S")),P164,IF(Q$4=$D164,"x",IF(AND(((Q$4-$D164)/VLOOKUP($C164,Opérations[],7,0))=INT(((Q$4-$D164)/VLOOKUP($C164,Opérations[],7,0))),$C164&lt;&gt;""),"S",""))),"")</f>
        <v/>
      </c>
      <c r="R164" s="68" t="str">
        <f ca="1">IFERROR(IF(AND(OR(WEEKDAY(Q$4,2)&gt;5,Q$4=Congés),OR(Q164="x",Q164="S")),Q164,IF(R$4=$D164,"x",IF(AND(((R$4-$D164)/VLOOKUP($C164,Opérations[],7,0))=INT(((R$4-$D164)/VLOOKUP($C164,Opérations[],7,0))),$C164&lt;&gt;""),"S",""))),"")</f>
        <v/>
      </c>
      <c r="S164" s="68" t="str">
        <f ca="1">IFERROR(IF(AND(OR(WEEKDAY(R$4,2)&gt;5,R$4=Congés),OR(R164="x",R164="S")),R164,IF(S$4=$D164,"x",IF(AND(((S$4-$D164)/VLOOKUP($C164,Opérations[],7,0))=INT(((S$4-$D164)/VLOOKUP($C164,Opérations[],7,0))),$C164&lt;&gt;""),"S",""))),"")</f>
        <v/>
      </c>
      <c r="T164" s="68" t="str">
        <f ca="1">IFERROR(IF(AND(OR(WEEKDAY(S$4,2)&gt;5,S$4=Congés),OR(S164="x",S164="S")),S164,IF(T$4=$D164,"x",IF(AND(((T$4-$D164)/VLOOKUP($C164,Opérations[],7,0))=INT(((T$4-$D164)/VLOOKUP($C164,Opérations[],7,0))),$C164&lt;&gt;""),"S",""))),"")</f>
        <v/>
      </c>
      <c r="U164" s="68" t="str">
        <f ca="1">IFERROR(IF(AND(OR(WEEKDAY(T$4,2)&gt;5,T$4=Congés),OR(T164="x",T164="S")),T164,IF(U$4=$D164,"x",IF(AND(((U$4-$D164)/VLOOKUP($C164,Opérations[],7,0))=INT(((U$4-$D164)/VLOOKUP($C164,Opérations[],7,0))),$C164&lt;&gt;""),"S",""))),"")</f>
        <v/>
      </c>
      <c r="V164" s="68" t="str">
        <f ca="1">IFERROR(IF(AND(OR(WEEKDAY(U$4,2)&gt;5,U$4=Congés),OR(U164="x",U164="S")),U164,IF(V$4=$D164,"x",IF(AND(((V$4-$D164)/VLOOKUP($C164,Opérations[],7,0))=INT(((V$4-$D164)/VLOOKUP($C164,Opérations[],7,0))),$C164&lt;&gt;""),"S",""))),"")</f>
        <v/>
      </c>
      <c r="W164" s="68" t="str">
        <f ca="1">IFERROR(IF(AND(OR(WEEKDAY(V$4,2)&gt;5,V$4=Congés),OR(V164="x",V164="S")),V164,IF(W$4=$D164,"x",IF(AND(((W$4-$D164)/VLOOKUP($C164,Opérations[],7,0))=INT(((W$4-$D164)/VLOOKUP($C164,Opérations[],7,0))),$C164&lt;&gt;""),"S",""))),"")</f>
        <v/>
      </c>
      <c r="X164" s="68" t="str">
        <f ca="1">IFERROR(IF(AND(OR(WEEKDAY(W$4,2)&gt;5,W$4=Congés),OR(W164="x",W164="S")),W164,IF(X$4=$D164,"x",IF(AND(((X$4-$D164)/VLOOKUP($C164,Opérations[],7,0))=INT(((X$4-$D164)/VLOOKUP($C164,Opérations[],7,0))),$C164&lt;&gt;""),"S",""))),"")</f>
        <v/>
      </c>
      <c r="Y164" s="68" t="str">
        <f ca="1">IFERROR(IF(AND(OR(WEEKDAY(X$4,2)&gt;5,X$4=Congés),OR(X164="x",X164="S")),X164,IF(Y$4=$D164,"x",IF(AND(((Y$4-$D164)/VLOOKUP($C164,Opérations[],7,0))=INT(((Y$4-$D164)/VLOOKUP($C164,Opérations[],7,0))),$C164&lt;&gt;""),"S",""))),"")</f>
        <v/>
      </c>
      <c r="Z164" s="68" t="str">
        <f ca="1">IFERROR(IF(AND(OR(WEEKDAY(Y$4,2)&gt;5,Y$4=Congés),OR(Y164="x",Y164="S")),Y164,IF(Z$4=$D164,"x",IF(AND(((Z$4-$D164)/VLOOKUP($C164,Opérations[],7,0))=INT(((Z$4-$D164)/VLOOKUP($C164,Opérations[],7,0))),$C164&lt;&gt;""),"S",""))),"")</f>
        <v/>
      </c>
      <c r="AA164" s="68" t="str">
        <f ca="1">IFERROR(IF(AND(OR(WEEKDAY(Z$4,2)&gt;5,Z$4=Congés),OR(Z164="x",Z164="S")),Z164,IF(AA$4=$D164,"x",IF(AND(((AA$4-$D164)/VLOOKUP($C164,Opérations[],7,0))=INT(((AA$4-$D164)/VLOOKUP($C164,Opérations[],7,0))),$C164&lt;&gt;""),"S",""))),"")</f>
        <v/>
      </c>
      <c r="AB164" s="68" t="str">
        <f ca="1">IFERROR(IF(AND(OR(WEEKDAY(AA$4,2)&gt;5,AA$4=Congés),OR(AA164="x",AA164="S")),AA164,IF(AB$4=$D164,"x",IF(AND(((AB$4-$D164)/VLOOKUP($C164,Opérations[],7,0))=INT(((AB$4-$D164)/VLOOKUP($C164,Opérations[],7,0))),$C164&lt;&gt;""),"S",""))),"")</f>
        <v/>
      </c>
      <c r="AC164" s="68" t="str">
        <f ca="1">IFERROR(IF(AND(OR(WEEKDAY(AB$4,2)&gt;5,AB$4=Congés),OR(AB164="x",AB164="S")),AB164,IF(AC$4=$D164,"x",IF(AND(((AC$4-$D164)/VLOOKUP($C164,Opérations[],7,0))=INT(((AC$4-$D164)/VLOOKUP($C164,Opérations[],7,0))),$C164&lt;&gt;""),"S",""))),"")</f>
        <v/>
      </c>
      <c r="AD164" s="68" t="str">
        <f ca="1">IFERROR(IF(AND(OR(WEEKDAY(AC$4,2)&gt;5,AC$4=Congés),OR(AC164="x",AC164="S")),AC164,IF(AD$4=$D164,"x",IF(AND(((AD$4-$D164)/VLOOKUP($C164,Opérations[],7,0))=INT(((AD$4-$D164)/VLOOKUP($C164,Opérations[],7,0))),$C164&lt;&gt;""),"S",""))),"")</f>
        <v/>
      </c>
      <c r="AE164" s="68" t="str">
        <f ca="1">IFERROR(IF(AND(OR(WEEKDAY(AD$4,2)&gt;5,AD$4=Congés),OR(AD164="x",AD164="S")),AD164,IF(AE$4=$D164,"x",IF(AND(((AE$4-$D164)/VLOOKUP($C164,Opérations[],7,0))=INT(((AE$4-$D164)/VLOOKUP($C164,Opérations[],7,0))),$C164&lt;&gt;""),"S",""))),"")</f>
        <v/>
      </c>
      <c r="AF164" s="68" t="str">
        <f ca="1">IFERROR(IF(AND(OR(WEEKDAY(AE$4,2)&gt;5,AE$4=Congés),OR(AE164="x",AE164="S")),AE164,IF(AF$4=$D164,"x",IF(AND(((AF$4-$D164)/VLOOKUP($C164,Opérations[],7,0))=INT(((AF$4-$D164)/VLOOKUP($C164,Opérations[],7,0))),$C164&lt;&gt;""),"S",""))),"")</f>
        <v/>
      </c>
      <c r="AG164" s="68" t="str">
        <f ca="1">IFERROR(IF(AND(OR(WEEKDAY(AF$4,2)&gt;5,AF$4=Congés),OR(AF164="x",AF164="S")),AF164,IF(AG$4=$D164,"x",IF(AND(((AG$4-$D164)/VLOOKUP($C164,Opérations[],7,0))=INT(((AG$4-$D164)/VLOOKUP($C164,Opérations[],7,0))),$C164&lt;&gt;""),"S",""))),"")</f>
        <v/>
      </c>
      <c r="AH164" s="68" t="str">
        <f ca="1">IFERROR(IF(AND(OR(WEEKDAY(AG$4,2)&gt;5,AG$4=Congés),OR(AG164="x",AG164="S")),AG164,IF(AH$4=$D164,"x",IF(AND(((AH$4-$D164)/VLOOKUP($C164,Opérations[],7,0))=INT(((AH$4-$D164)/VLOOKUP($C164,Opérations[],7,0))),$C164&lt;&gt;""),"S",""))),"")</f>
        <v/>
      </c>
      <c r="AI164" s="68" t="str">
        <f ca="1">IFERROR(IF(AND(OR(WEEKDAY(AH$4,2)&gt;5,AH$4=Congés),OR(AH164="x",AH164="S")),AH164,IF(AI$4=$D164,"x",IF(AND(((AI$4-$D164)/VLOOKUP($C164,Opérations[],7,0))=INT(((AI$4-$D164)/VLOOKUP($C164,Opérations[],7,0))),$C164&lt;&gt;""),"S",""))),"")</f>
        <v/>
      </c>
      <c r="AJ164" s="68" t="str">
        <f ca="1">IFERROR(IF(AND(OR(WEEKDAY(AI$4,2)&gt;5,AI$4=Congés),OR(AI164="x",AI164="S")),AI164,IF(AJ$4=$D164,"x",IF(AND(((AJ$4-$D164)/VLOOKUP($C164,Opérations[],7,0))=INT(((AJ$4-$D164)/VLOOKUP($C164,Opérations[],7,0))),$C164&lt;&gt;""),"S",""))),"")</f>
        <v/>
      </c>
      <c r="AK164" s="68" t="str">
        <f ca="1">IFERROR(IF(AND(OR(WEEKDAY(AJ$4,2)&gt;5,AJ$4=Congés),OR(AJ164="x",AJ164="S")),AJ164,IF(AK$4=$D164,"x",IF(AND(((AK$4-$D164)/VLOOKUP($C164,Opérations[],7,0))=INT(((AK$4-$D164)/VLOOKUP($C164,Opérations[],7,0))),$C164&lt;&gt;""),"S",""))),"")</f>
        <v/>
      </c>
      <c r="AL164" s="68" t="str">
        <f ca="1">IFERROR(IF(AND(OR(WEEKDAY(AK$4,2)&gt;5,AK$4=Congés),OR(AK164="x",AK164="S")),AK164,IF(AL$4=$D164,"x",IF(AND(((AL$4-$D164)/VLOOKUP($C164,Opérations[],7,0))=INT(((AL$4-$D164)/VLOOKUP($C164,Opérations[],7,0))),$C164&lt;&gt;""),"S",""))),"")</f>
        <v/>
      </c>
      <c r="AM164" s="68" t="str">
        <f ca="1">IFERROR(IF(AND(OR(WEEKDAY(AL$4,2)&gt;5,AL$4=Congés),OR(AL164="x",AL164="S")),AL164,IF(AM$4=$D164,"x",IF(AND(((AM$4-$D164)/VLOOKUP($C164,Opérations[],7,0))=INT(((AM$4-$D164)/VLOOKUP($C164,Opérations[],7,0))),$C164&lt;&gt;""),"S",""))),"")</f>
        <v/>
      </c>
      <c r="AN164" s="68" t="str">
        <f ca="1">IFERROR(IF(AND(OR(WEEKDAY(AM$4,2)&gt;5,AM$4=Congés),OR(AM164="x",AM164="S")),AM164,IF(AN$4=$D164,"x",IF(AND(((AN$4-$D164)/VLOOKUP($C164,Opérations[],7,0))=INT(((AN$4-$D164)/VLOOKUP($C164,Opérations[],7,0))),$C164&lt;&gt;""),"S",""))),"")</f>
        <v/>
      </c>
      <c r="AO164" s="68" t="str">
        <f ca="1">IFERROR(IF(AND(OR(WEEKDAY(AN$4,2)&gt;5,AN$4=Congés),OR(AN164="x",AN164="S")),AN164,IF(AO$4=$D164,"x",IF(AND(((AO$4-$D164)/VLOOKUP($C164,Opérations[],7,0))=INT(((AO$4-$D164)/VLOOKUP($C164,Opérations[],7,0))),$C164&lt;&gt;""),"S",""))),"")</f>
        <v/>
      </c>
      <c r="AP164" s="68" t="str">
        <f ca="1">IFERROR(IF(AND(OR(WEEKDAY(AO$4,2)&gt;5,AO$4=Congés),OR(AO164="x",AO164="S")),AO164,IF(AP$4=$D164,"x",IF(AND(((AP$4-$D164)/VLOOKUP($C164,Opérations[],7,0))=INT(((AP$4-$D164)/VLOOKUP($C164,Opérations[],7,0))),$C164&lt;&gt;""),"S",""))),"")</f>
        <v/>
      </c>
      <c r="AQ164" s="68" t="str">
        <f ca="1">IFERROR(IF(AND(OR(WEEKDAY(AP$4,2)&gt;5,AP$4=Congés),OR(AP164="x",AP164="S")),AP164,IF(AQ$4=$D164,"x",IF(AND(((AQ$4-$D164)/VLOOKUP($C164,Opérations[],7,0))=INT(((AQ$4-$D164)/VLOOKUP($C164,Opérations[],7,0))),$C164&lt;&gt;""),"S",""))),"")</f>
        <v/>
      </c>
      <c r="AR164" s="68" t="str">
        <f ca="1">IFERROR(IF(AND(OR(WEEKDAY(AQ$4,2)&gt;5,AQ$4=Congés),OR(AQ164="x",AQ164="S")),AQ164,IF(AR$4=$D164,"x",IF(AND(((AR$4-$D164)/VLOOKUP($C164,Opérations[],7,0))=INT(((AR$4-$D164)/VLOOKUP($C164,Opérations[],7,0))),$C164&lt;&gt;""),"S",""))),"")</f>
        <v/>
      </c>
      <c r="AS164" s="68" t="str">
        <f ca="1">IFERROR(IF(AND(OR(WEEKDAY(AR$4,2)&gt;5,AR$4=Congés),OR(AR164="x",AR164="S")),AR164,IF(AS$4=$D164,"x",IF(AND(((AS$4-$D164)/VLOOKUP($C164,Opérations[],7,0))=INT(((AS$4-$D164)/VLOOKUP($C164,Opérations[],7,0))),$C164&lt;&gt;""),"S",""))),"")</f>
        <v/>
      </c>
      <c r="AT164" s="68" t="str">
        <f ca="1">IFERROR(IF(AND(OR(WEEKDAY(AS$4,2)&gt;5,AS$4=Congés),OR(AS164="x",AS164="S")),AS164,IF(AT$4=$D164,"x",IF(AND(((AT$4-$D164)/VLOOKUP($C164,Opérations[],7,0))=INT(((AT$4-$D164)/VLOOKUP($C164,Opérations[],7,0))),$C164&lt;&gt;""),"S",""))),"")</f>
        <v/>
      </c>
      <c r="AU164" s="68" t="str">
        <f ca="1">IFERROR(IF(AND(OR(WEEKDAY(AT$4,2)&gt;5,AT$4=Congés),OR(AT164="x",AT164="S")),AT164,IF(AU$4=$D164,"x",IF(AND(((AU$4-$D164)/VLOOKUP($C164,Opérations[],7,0))=INT(((AU$4-$D164)/VLOOKUP($C164,Opérations[],7,0))),$C164&lt;&gt;""),"S",""))),"")</f>
        <v/>
      </c>
      <c r="AV164" s="68" t="str">
        <f ca="1">IFERROR(IF(AND(OR(WEEKDAY(AU$4,2)&gt;5,AU$4=Congés),OR(AU164="x",AU164="S")),AU164,IF(AV$4=$D164,"x",IF(AND(((AV$4-$D164)/VLOOKUP($C164,Opérations[],7,0))=INT(((AV$4-$D164)/VLOOKUP($C164,Opérations[],7,0))),$C164&lt;&gt;""),"S",""))),"")</f>
        <v/>
      </c>
      <c r="AW164" s="68" t="str">
        <f ca="1">IFERROR(IF(AND(OR(WEEKDAY(AV$4,2)&gt;5,AV$4=Congés),OR(AV164="x",AV164="S")),AV164,IF(AW$4=$D164,"x",IF(AND(((AW$4-$D164)/VLOOKUP($C164,Opérations[],7,0))=INT(((AW$4-$D164)/VLOOKUP($C164,Opérations[],7,0))),$C164&lt;&gt;""),"S",""))),"")</f>
        <v/>
      </c>
      <c r="AX164" s="68" t="str">
        <f ca="1">IFERROR(IF(AND(OR(WEEKDAY(AW$4,2)&gt;5,AW$4=Congés),OR(AW164="x",AW164="S")),AW164,IF(AX$4=$D164,"x",IF(AND(((AX$4-$D164)/VLOOKUP($C164,Opérations[],7,0))=INT(((AX$4-$D164)/VLOOKUP($C164,Opérations[],7,0))),$C164&lt;&gt;""),"S",""))),"")</f>
        <v/>
      </c>
      <c r="AY164" s="68" t="str">
        <f ca="1">IFERROR(IF(AND(OR(WEEKDAY(AX$4,2)&gt;5,AX$4=Congés),OR(AX164="x",AX164="S")),AX164,IF(AY$4=$D164,"x",IF(AND(((AY$4-$D164)/VLOOKUP($C164,Opérations[],7,0))=INT(((AY$4-$D164)/VLOOKUP($C164,Opérations[],7,0))),$C164&lt;&gt;""),"S",""))),"")</f>
        <v/>
      </c>
      <c r="AZ164" s="68" t="str">
        <f ca="1">IFERROR(IF(AND(OR(WEEKDAY(AY$4,2)&gt;5,AY$4=Congés),OR(AY164="x",AY164="S")),AY164,IF(AZ$4=$D164,"x",IF(AND(((AZ$4-$D164)/VLOOKUP($C164,Opérations[],7,0))=INT(((AZ$4-$D164)/VLOOKUP($C164,Opérations[],7,0))),$C164&lt;&gt;""),"S",""))),"")</f>
        <v/>
      </c>
      <c r="BA164" s="68" t="str">
        <f ca="1">IFERROR(IF(AND(OR(WEEKDAY(AZ$4,2)&gt;5,AZ$4=Congés),OR(AZ164="x",AZ164="S")),AZ164,IF(BA$4=$D164,"x",IF(AND(((BA$4-$D164)/VLOOKUP($C164,Opérations[],7,0))=INT(((BA$4-$D164)/VLOOKUP($C164,Opérations[],7,0))),$C164&lt;&gt;""),"S",""))),"")</f>
        <v/>
      </c>
      <c r="BB164" s="68" t="str">
        <f ca="1">IFERROR(IF(AND(OR(WEEKDAY(BA$4,2)&gt;5,BA$4=Congés),OR(BA164="x",BA164="S")),BA164,IF(BB$4=$D164,"x",IF(AND(((BB$4-$D164)/VLOOKUP($C164,Opérations[],7,0))=INT(((BB$4-$D164)/VLOOKUP($C164,Opérations[],7,0))),$C164&lt;&gt;""),"S",""))),"")</f>
        <v/>
      </c>
      <c r="BC164" s="68" t="str">
        <f ca="1">IFERROR(IF(AND(OR(WEEKDAY(BB$4,2)&gt;5,BB$4=Congés),OR(BB164="x",BB164="S")),BB164,IF(BC$4=$D164,"x",IF(AND(((BC$4-$D164)/VLOOKUP($C164,Opérations[],7,0))=INT(((BC$4-$D164)/VLOOKUP($C164,Opérations[],7,0))),$C164&lt;&gt;""),"S",""))),"")</f>
        <v/>
      </c>
      <c r="BD164" s="68" t="str">
        <f ca="1">IFERROR(IF(AND(OR(WEEKDAY(BC$4,2)&gt;5,BC$4=Congés),OR(BC164="x",BC164="S")),BC164,IF(BD$4=$D164,"x",IF(AND(((BD$4-$D164)/VLOOKUP($C164,Opérations[],7,0))=INT(((BD$4-$D164)/VLOOKUP($C164,Opérations[],7,0))),$C164&lt;&gt;""),"S",""))),"")</f>
        <v/>
      </c>
    </row>
    <row r="165" spans="3:56" x14ac:dyDescent="0.25">
      <c r="C165" s="58" t="s">
        <v>124</v>
      </c>
      <c r="D165" s="33">
        <f>IF(ISBLANK(C165),"",VLOOKUP(C165,Opérations[],2,0))</f>
        <v>0</v>
      </c>
      <c r="F165" s="33"/>
      <c r="G165" s="68" t="str">
        <f ca="1">IFERROR(IF(AND(OR(WEEKDAY(F$4,2)&gt;5,F$4=Congés),OR(F165="x",F165="S")),F165,IF(G$4=$D165,"x",IF(AND(((G$4-$D165)/VLOOKUP($C165,Opérations[],7,0))=INT(((G$4-$D165)/VLOOKUP($C165,Opérations[],7,0))),$C165&lt;&gt;""),"S",""))),"")</f>
        <v/>
      </c>
      <c r="H165" s="68" t="str">
        <f ca="1">IFERROR(IF(AND(OR(WEEKDAY(G$4,2)&gt;5,G$4=Congés),OR(G165="x",G165="S")),G165,IF(H$4=$D165,"x",IF(AND(((H$4-$D165)/VLOOKUP($C165,Opérations[],7,0))=INT(((H$4-$D165)/VLOOKUP($C165,Opérations[],7,0))),$C165&lt;&gt;""),"S",""))),"")</f>
        <v/>
      </c>
      <c r="I165" s="68" t="str">
        <f ca="1">IFERROR(IF(AND(OR(WEEKDAY(H$4,2)&gt;5,H$4=Congés),OR(H165="x",H165="S")),H165,IF(I$4=$D165,"x",IF(AND(((I$4-$D165)/VLOOKUP($C165,Opérations[],7,0))=INT(((I$4-$D165)/VLOOKUP($C165,Opérations[],7,0))),$C165&lt;&gt;""),"S",""))),"")</f>
        <v/>
      </c>
      <c r="J165" s="68" t="str">
        <f ca="1">IFERROR(IF(AND(OR(WEEKDAY(I$4,2)&gt;5,I$4=Congés),OR(I165="x",I165="S")),I165,IF(J$4=$D165,"x",IF(AND(((J$4-$D165)/VLOOKUP($C165,Opérations[],7,0))=INT(((J$4-$D165)/VLOOKUP($C165,Opérations[],7,0))),$C165&lt;&gt;""),"S",""))),"")</f>
        <v/>
      </c>
      <c r="K165" s="68" t="str">
        <f ca="1">IFERROR(IF(AND(OR(WEEKDAY(J$4,2)&gt;5,J$4=Congés),OR(J165="x",J165="S")),J165,IF(K$4=$D165,"x",IF(AND(((K$4-$D165)/VLOOKUP($C165,Opérations[],7,0))=INT(((K$4-$D165)/VLOOKUP($C165,Opérations[],7,0))),$C165&lt;&gt;""),"S",""))),"")</f>
        <v/>
      </c>
      <c r="L165" s="68" t="str">
        <f ca="1">IFERROR(IF(AND(OR(WEEKDAY(K$4,2)&gt;5,K$4=Congés),OR(K165="x",K165="S")),K165,IF(L$4=$D165,"x",IF(AND(((L$4-$D165)/VLOOKUP($C165,Opérations[],7,0))=INT(((L$4-$D165)/VLOOKUP($C165,Opérations[],7,0))),$C165&lt;&gt;""),"S",""))),"")</f>
        <v/>
      </c>
      <c r="M165" s="68" t="str">
        <f ca="1">IFERROR(IF(AND(OR(WEEKDAY(L$4,2)&gt;5,L$4=Congés),OR(L165="x",L165="S")),L165,IF(M$4=$D165,"x",IF(AND(((M$4-$D165)/VLOOKUP($C165,Opérations[],7,0))=INT(((M$4-$D165)/VLOOKUP($C165,Opérations[],7,0))),$C165&lt;&gt;""),"S",""))),"")</f>
        <v/>
      </c>
      <c r="N165" s="68" t="str">
        <f ca="1">IFERROR(IF(AND(OR(WEEKDAY(M$4,2)&gt;5,M$4=Congés),OR(M165="x",M165="S")),M165,IF(N$4=$D165,"x",IF(AND(((N$4-$D165)/VLOOKUP($C165,Opérations[],7,0))=INT(((N$4-$D165)/VLOOKUP($C165,Opérations[],7,0))),$C165&lt;&gt;""),"S",""))),"")</f>
        <v/>
      </c>
      <c r="O165" s="68" t="str">
        <f ca="1">IFERROR(IF(AND(OR(WEEKDAY(N$4,2)&gt;5,N$4=Congés),OR(N165="x",N165="S")),N165,IF(O$4=$D165,"x",IF(AND(((O$4-$D165)/VLOOKUP($C165,Opérations[],7,0))=INT(((O$4-$D165)/VLOOKUP($C165,Opérations[],7,0))),$C165&lt;&gt;""),"S",""))),"")</f>
        <v/>
      </c>
      <c r="P165" s="68" t="str">
        <f ca="1">IFERROR(IF(AND(OR(WEEKDAY(O$4,2)&gt;5,O$4=Congés),OR(O165="x",O165="S")),O165,IF(P$4=$D165,"x",IF(AND(((P$4-$D165)/VLOOKUP($C165,Opérations[],7,0))=INT(((P$4-$D165)/VLOOKUP($C165,Opérations[],7,0))),$C165&lt;&gt;""),"S",""))),"")</f>
        <v/>
      </c>
      <c r="Q165" s="68" t="str">
        <f ca="1">IFERROR(IF(AND(OR(WEEKDAY(P$4,2)&gt;5,P$4=Congés),OR(P165="x",P165="S")),P165,IF(Q$4=$D165,"x",IF(AND(((Q$4-$D165)/VLOOKUP($C165,Opérations[],7,0))=INT(((Q$4-$D165)/VLOOKUP($C165,Opérations[],7,0))),$C165&lt;&gt;""),"S",""))),"")</f>
        <v/>
      </c>
      <c r="R165" s="68" t="str">
        <f ca="1">IFERROR(IF(AND(OR(WEEKDAY(Q$4,2)&gt;5,Q$4=Congés),OR(Q165="x",Q165="S")),Q165,IF(R$4=$D165,"x",IF(AND(((R$4-$D165)/VLOOKUP($C165,Opérations[],7,0))=INT(((R$4-$D165)/VLOOKUP($C165,Opérations[],7,0))),$C165&lt;&gt;""),"S",""))),"")</f>
        <v/>
      </c>
      <c r="S165" s="68" t="str">
        <f ca="1">IFERROR(IF(AND(OR(WEEKDAY(R$4,2)&gt;5,R$4=Congés),OR(R165="x",R165="S")),R165,IF(S$4=$D165,"x",IF(AND(((S$4-$D165)/VLOOKUP($C165,Opérations[],7,0))=INT(((S$4-$D165)/VLOOKUP($C165,Opérations[],7,0))),$C165&lt;&gt;""),"S",""))),"")</f>
        <v/>
      </c>
      <c r="T165" s="68" t="str">
        <f ca="1">IFERROR(IF(AND(OR(WEEKDAY(S$4,2)&gt;5,S$4=Congés),OR(S165="x",S165="S")),S165,IF(T$4=$D165,"x",IF(AND(((T$4-$D165)/VLOOKUP($C165,Opérations[],7,0))=INT(((T$4-$D165)/VLOOKUP($C165,Opérations[],7,0))),$C165&lt;&gt;""),"S",""))),"")</f>
        <v/>
      </c>
      <c r="U165" s="68" t="str">
        <f ca="1">IFERROR(IF(AND(OR(WEEKDAY(T$4,2)&gt;5,T$4=Congés),OR(T165="x",T165="S")),T165,IF(U$4=$D165,"x",IF(AND(((U$4-$D165)/VLOOKUP($C165,Opérations[],7,0))=INT(((U$4-$D165)/VLOOKUP($C165,Opérations[],7,0))),$C165&lt;&gt;""),"S",""))),"")</f>
        <v/>
      </c>
      <c r="V165" s="68" t="str">
        <f ca="1">IFERROR(IF(AND(OR(WEEKDAY(U$4,2)&gt;5,U$4=Congés),OR(U165="x",U165="S")),U165,IF(V$4=$D165,"x",IF(AND(((V$4-$D165)/VLOOKUP($C165,Opérations[],7,0))=INT(((V$4-$D165)/VLOOKUP($C165,Opérations[],7,0))),$C165&lt;&gt;""),"S",""))),"")</f>
        <v/>
      </c>
      <c r="W165" s="68" t="str">
        <f ca="1">IFERROR(IF(AND(OR(WEEKDAY(V$4,2)&gt;5,V$4=Congés),OR(V165="x",V165="S")),V165,IF(W$4=$D165,"x",IF(AND(((W$4-$D165)/VLOOKUP($C165,Opérations[],7,0))=INT(((W$4-$D165)/VLOOKUP($C165,Opérations[],7,0))),$C165&lt;&gt;""),"S",""))),"")</f>
        <v/>
      </c>
      <c r="X165" s="68" t="str">
        <f ca="1">IFERROR(IF(AND(OR(WEEKDAY(W$4,2)&gt;5,W$4=Congés),OR(W165="x",W165="S")),W165,IF(X$4=$D165,"x",IF(AND(((X$4-$D165)/VLOOKUP($C165,Opérations[],7,0))=INT(((X$4-$D165)/VLOOKUP($C165,Opérations[],7,0))),$C165&lt;&gt;""),"S",""))),"")</f>
        <v/>
      </c>
      <c r="Y165" s="68" t="str">
        <f ca="1">IFERROR(IF(AND(OR(WEEKDAY(X$4,2)&gt;5,X$4=Congés),OR(X165="x",X165="S")),X165,IF(Y$4=$D165,"x",IF(AND(((Y$4-$D165)/VLOOKUP($C165,Opérations[],7,0))=INT(((Y$4-$D165)/VLOOKUP($C165,Opérations[],7,0))),$C165&lt;&gt;""),"S",""))),"")</f>
        <v/>
      </c>
      <c r="Z165" s="68" t="str">
        <f ca="1">IFERROR(IF(AND(OR(WEEKDAY(Y$4,2)&gt;5,Y$4=Congés),OR(Y165="x",Y165="S")),Y165,IF(Z$4=$D165,"x",IF(AND(((Z$4-$D165)/VLOOKUP($C165,Opérations[],7,0))=INT(((Z$4-$D165)/VLOOKUP($C165,Opérations[],7,0))),$C165&lt;&gt;""),"S",""))),"")</f>
        <v/>
      </c>
      <c r="AA165" s="68" t="str">
        <f ca="1">IFERROR(IF(AND(OR(WEEKDAY(Z$4,2)&gt;5,Z$4=Congés),OR(Z165="x",Z165="S")),Z165,IF(AA$4=$D165,"x",IF(AND(((AA$4-$D165)/VLOOKUP($C165,Opérations[],7,0))=INT(((AA$4-$D165)/VLOOKUP($C165,Opérations[],7,0))),$C165&lt;&gt;""),"S",""))),"")</f>
        <v/>
      </c>
      <c r="AB165" s="68" t="str">
        <f ca="1">IFERROR(IF(AND(OR(WEEKDAY(AA$4,2)&gt;5,AA$4=Congés),OR(AA165="x",AA165="S")),AA165,IF(AB$4=$D165,"x",IF(AND(((AB$4-$D165)/VLOOKUP($C165,Opérations[],7,0))=INT(((AB$4-$D165)/VLOOKUP($C165,Opérations[],7,0))),$C165&lt;&gt;""),"S",""))),"")</f>
        <v/>
      </c>
      <c r="AC165" s="68" t="str">
        <f ca="1">IFERROR(IF(AND(OR(WEEKDAY(AB$4,2)&gt;5,AB$4=Congés),OR(AB165="x",AB165="S")),AB165,IF(AC$4=$D165,"x",IF(AND(((AC$4-$D165)/VLOOKUP($C165,Opérations[],7,0))=INT(((AC$4-$D165)/VLOOKUP($C165,Opérations[],7,0))),$C165&lt;&gt;""),"S",""))),"")</f>
        <v/>
      </c>
      <c r="AD165" s="68" t="str">
        <f ca="1">IFERROR(IF(AND(OR(WEEKDAY(AC$4,2)&gt;5,AC$4=Congés),OR(AC165="x",AC165="S")),AC165,IF(AD$4=$D165,"x",IF(AND(((AD$4-$D165)/VLOOKUP($C165,Opérations[],7,0))=INT(((AD$4-$D165)/VLOOKUP($C165,Opérations[],7,0))),$C165&lt;&gt;""),"S",""))),"")</f>
        <v/>
      </c>
      <c r="AE165" s="68" t="str">
        <f ca="1">IFERROR(IF(AND(OR(WEEKDAY(AD$4,2)&gt;5,AD$4=Congés),OR(AD165="x",AD165="S")),AD165,IF(AE$4=$D165,"x",IF(AND(((AE$4-$D165)/VLOOKUP($C165,Opérations[],7,0))=INT(((AE$4-$D165)/VLOOKUP($C165,Opérations[],7,0))),$C165&lt;&gt;""),"S",""))),"")</f>
        <v/>
      </c>
      <c r="AF165" s="68" t="str">
        <f ca="1">IFERROR(IF(AND(OR(WEEKDAY(AE$4,2)&gt;5,AE$4=Congés),OR(AE165="x",AE165="S")),AE165,IF(AF$4=$D165,"x",IF(AND(((AF$4-$D165)/VLOOKUP($C165,Opérations[],7,0))=INT(((AF$4-$D165)/VLOOKUP($C165,Opérations[],7,0))),$C165&lt;&gt;""),"S",""))),"")</f>
        <v/>
      </c>
      <c r="AG165" s="68" t="str">
        <f ca="1">IFERROR(IF(AND(OR(WEEKDAY(AF$4,2)&gt;5,AF$4=Congés),OR(AF165="x",AF165="S")),AF165,IF(AG$4=$D165,"x",IF(AND(((AG$4-$D165)/VLOOKUP($C165,Opérations[],7,0))=INT(((AG$4-$D165)/VLOOKUP($C165,Opérations[],7,0))),$C165&lt;&gt;""),"S",""))),"")</f>
        <v/>
      </c>
      <c r="AH165" s="68" t="str">
        <f ca="1">IFERROR(IF(AND(OR(WEEKDAY(AG$4,2)&gt;5,AG$4=Congés),OR(AG165="x",AG165="S")),AG165,IF(AH$4=$D165,"x",IF(AND(((AH$4-$D165)/VLOOKUP($C165,Opérations[],7,0))=INT(((AH$4-$D165)/VLOOKUP($C165,Opérations[],7,0))),$C165&lt;&gt;""),"S",""))),"")</f>
        <v/>
      </c>
      <c r="AI165" s="68" t="str">
        <f ca="1">IFERROR(IF(AND(OR(WEEKDAY(AH$4,2)&gt;5,AH$4=Congés),OR(AH165="x",AH165="S")),AH165,IF(AI$4=$D165,"x",IF(AND(((AI$4-$D165)/VLOOKUP($C165,Opérations[],7,0))=INT(((AI$4-$D165)/VLOOKUP($C165,Opérations[],7,0))),$C165&lt;&gt;""),"S",""))),"")</f>
        <v/>
      </c>
      <c r="AJ165" s="68" t="str">
        <f ca="1">IFERROR(IF(AND(OR(WEEKDAY(AI$4,2)&gt;5,AI$4=Congés),OR(AI165="x",AI165="S")),AI165,IF(AJ$4=$D165,"x",IF(AND(((AJ$4-$D165)/VLOOKUP($C165,Opérations[],7,0))=INT(((AJ$4-$D165)/VLOOKUP($C165,Opérations[],7,0))),$C165&lt;&gt;""),"S",""))),"")</f>
        <v/>
      </c>
      <c r="AK165" s="68" t="str">
        <f ca="1">IFERROR(IF(AND(OR(WEEKDAY(AJ$4,2)&gt;5,AJ$4=Congés),OR(AJ165="x",AJ165="S")),AJ165,IF(AK$4=$D165,"x",IF(AND(((AK$4-$D165)/VLOOKUP($C165,Opérations[],7,0))=INT(((AK$4-$D165)/VLOOKUP($C165,Opérations[],7,0))),$C165&lt;&gt;""),"S",""))),"")</f>
        <v/>
      </c>
      <c r="AL165" s="68" t="str">
        <f ca="1">IFERROR(IF(AND(OR(WEEKDAY(AK$4,2)&gt;5,AK$4=Congés),OR(AK165="x",AK165="S")),AK165,IF(AL$4=$D165,"x",IF(AND(((AL$4-$D165)/VLOOKUP($C165,Opérations[],7,0))=INT(((AL$4-$D165)/VLOOKUP($C165,Opérations[],7,0))),$C165&lt;&gt;""),"S",""))),"")</f>
        <v/>
      </c>
      <c r="AM165" s="68" t="str">
        <f ca="1">IFERROR(IF(AND(OR(WEEKDAY(AL$4,2)&gt;5,AL$4=Congés),OR(AL165="x",AL165="S")),AL165,IF(AM$4=$D165,"x",IF(AND(((AM$4-$D165)/VLOOKUP($C165,Opérations[],7,0))=INT(((AM$4-$D165)/VLOOKUP($C165,Opérations[],7,0))),$C165&lt;&gt;""),"S",""))),"")</f>
        <v/>
      </c>
      <c r="AN165" s="68" t="str">
        <f ca="1">IFERROR(IF(AND(OR(WEEKDAY(AM$4,2)&gt;5,AM$4=Congés),OR(AM165="x",AM165="S")),AM165,IF(AN$4=$D165,"x",IF(AND(((AN$4-$D165)/VLOOKUP($C165,Opérations[],7,0))=INT(((AN$4-$D165)/VLOOKUP($C165,Opérations[],7,0))),$C165&lt;&gt;""),"S",""))),"")</f>
        <v/>
      </c>
      <c r="AO165" s="68" t="str">
        <f ca="1">IFERROR(IF(AND(OR(WEEKDAY(AN$4,2)&gt;5,AN$4=Congés),OR(AN165="x",AN165="S")),AN165,IF(AO$4=$D165,"x",IF(AND(((AO$4-$D165)/VLOOKUP($C165,Opérations[],7,0))=INT(((AO$4-$D165)/VLOOKUP($C165,Opérations[],7,0))),$C165&lt;&gt;""),"S",""))),"")</f>
        <v/>
      </c>
      <c r="AP165" s="68" t="str">
        <f ca="1">IFERROR(IF(AND(OR(WEEKDAY(AO$4,2)&gt;5,AO$4=Congés),OR(AO165="x",AO165="S")),AO165,IF(AP$4=$D165,"x",IF(AND(((AP$4-$D165)/VLOOKUP($C165,Opérations[],7,0))=INT(((AP$4-$D165)/VLOOKUP($C165,Opérations[],7,0))),$C165&lt;&gt;""),"S",""))),"")</f>
        <v/>
      </c>
      <c r="AQ165" s="68" t="str">
        <f ca="1">IFERROR(IF(AND(OR(WEEKDAY(AP$4,2)&gt;5,AP$4=Congés),OR(AP165="x",AP165="S")),AP165,IF(AQ$4=$D165,"x",IF(AND(((AQ$4-$D165)/VLOOKUP($C165,Opérations[],7,0))=INT(((AQ$4-$D165)/VLOOKUP($C165,Opérations[],7,0))),$C165&lt;&gt;""),"S",""))),"")</f>
        <v/>
      </c>
      <c r="AR165" s="68" t="str">
        <f ca="1">IFERROR(IF(AND(OR(WEEKDAY(AQ$4,2)&gt;5,AQ$4=Congés),OR(AQ165="x",AQ165="S")),AQ165,IF(AR$4=$D165,"x",IF(AND(((AR$4-$D165)/VLOOKUP($C165,Opérations[],7,0))=INT(((AR$4-$D165)/VLOOKUP($C165,Opérations[],7,0))),$C165&lt;&gt;""),"S",""))),"")</f>
        <v/>
      </c>
      <c r="AS165" s="68" t="str">
        <f ca="1">IFERROR(IF(AND(OR(WEEKDAY(AR$4,2)&gt;5,AR$4=Congés),OR(AR165="x",AR165="S")),AR165,IF(AS$4=$D165,"x",IF(AND(((AS$4-$D165)/VLOOKUP($C165,Opérations[],7,0))=INT(((AS$4-$D165)/VLOOKUP($C165,Opérations[],7,0))),$C165&lt;&gt;""),"S",""))),"")</f>
        <v/>
      </c>
      <c r="AT165" s="68" t="str">
        <f ca="1">IFERROR(IF(AND(OR(WEEKDAY(AS$4,2)&gt;5,AS$4=Congés),OR(AS165="x",AS165="S")),AS165,IF(AT$4=$D165,"x",IF(AND(((AT$4-$D165)/VLOOKUP($C165,Opérations[],7,0))=INT(((AT$4-$D165)/VLOOKUP($C165,Opérations[],7,0))),$C165&lt;&gt;""),"S",""))),"")</f>
        <v/>
      </c>
      <c r="AU165" s="68" t="str">
        <f ca="1">IFERROR(IF(AND(OR(WEEKDAY(AT$4,2)&gt;5,AT$4=Congés),OR(AT165="x",AT165="S")),AT165,IF(AU$4=$D165,"x",IF(AND(((AU$4-$D165)/VLOOKUP($C165,Opérations[],7,0))=INT(((AU$4-$D165)/VLOOKUP($C165,Opérations[],7,0))),$C165&lt;&gt;""),"S",""))),"")</f>
        <v/>
      </c>
      <c r="AV165" s="68" t="str">
        <f ca="1">IFERROR(IF(AND(OR(WEEKDAY(AU$4,2)&gt;5,AU$4=Congés),OR(AU165="x",AU165="S")),AU165,IF(AV$4=$D165,"x",IF(AND(((AV$4-$D165)/VLOOKUP($C165,Opérations[],7,0))=INT(((AV$4-$D165)/VLOOKUP($C165,Opérations[],7,0))),$C165&lt;&gt;""),"S",""))),"")</f>
        <v/>
      </c>
      <c r="AW165" s="68" t="str">
        <f ca="1">IFERROR(IF(AND(OR(WEEKDAY(AV$4,2)&gt;5,AV$4=Congés),OR(AV165="x",AV165="S")),AV165,IF(AW$4=$D165,"x",IF(AND(((AW$4-$D165)/VLOOKUP($C165,Opérations[],7,0))=INT(((AW$4-$D165)/VLOOKUP($C165,Opérations[],7,0))),$C165&lt;&gt;""),"S",""))),"")</f>
        <v/>
      </c>
      <c r="AX165" s="68" t="str">
        <f ca="1">IFERROR(IF(AND(OR(WEEKDAY(AW$4,2)&gt;5,AW$4=Congés),OR(AW165="x",AW165="S")),AW165,IF(AX$4=$D165,"x",IF(AND(((AX$4-$D165)/VLOOKUP($C165,Opérations[],7,0))=INT(((AX$4-$D165)/VLOOKUP($C165,Opérations[],7,0))),$C165&lt;&gt;""),"S",""))),"")</f>
        <v/>
      </c>
      <c r="AY165" s="68" t="str">
        <f ca="1">IFERROR(IF(AND(OR(WEEKDAY(AX$4,2)&gt;5,AX$4=Congés),OR(AX165="x",AX165="S")),AX165,IF(AY$4=$D165,"x",IF(AND(((AY$4-$D165)/VLOOKUP($C165,Opérations[],7,0))=INT(((AY$4-$D165)/VLOOKUP($C165,Opérations[],7,0))),$C165&lt;&gt;""),"S",""))),"")</f>
        <v/>
      </c>
      <c r="AZ165" s="68" t="str">
        <f ca="1">IFERROR(IF(AND(OR(WEEKDAY(AY$4,2)&gt;5,AY$4=Congés),OR(AY165="x",AY165="S")),AY165,IF(AZ$4=$D165,"x",IF(AND(((AZ$4-$D165)/VLOOKUP($C165,Opérations[],7,0))=INT(((AZ$4-$D165)/VLOOKUP($C165,Opérations[],7,0))),$C165&lt;&gt;""),"S",""))),"")</f>
        <v/>
      </c>
      <c r="BA165" s="68" t="str">
        <f ca="1">IFERROR(IF(AND(OR(WEEKDAY(AZ$4,2)&gt;5,AZ$4=Congés),OR(AZ165="x",AZ165="S")),AZ165,IF(BA$4=$D165,"x",IF(AND(((BA$4-$D165)/VLOOKUP($C165,Opérations[],7,0))=INT(((BA$4-$D165)/VLOOKUP($C165,Opérations[],7,0))),$C165&lt;&gt;""),"S",""))),"")</f>
        <v/>
      </c>
      <c r="BB165" s="68" t="str">
        <f ca="1">IFERROR(IF(AND(OR(WEEKDAY(BA$4,2)&gt;5,BA$4=Congés),OR(BA165="x",BA165="S")),BA165,IF(BB$4=$D165,"x",IF(AND(((BB$4-$D165)/VLOOKUP($C165,Opérations[],7,0))=INT(((BB$4-$D165)/VLOOKUP($C165,Opérations[],7,0))),$C165&lt;&gt;""),"S",""))),"")</f>
        <v/>
      </c>
      <c r="BC165" s="68" t="str">
        <f ca="1">IFERROR(IF(AND(OR(WEEKDAY(BB$4,2)&gt;5,BB$4=Congés),OR(BB165="x",BB165="S")),BB165,IF(BC$4=$D165,"x",IF(AND(((BC$4-$D165)/VLOOKUP($C165,Opérations[],7,0))=INT(((BC$4-$D165)/VLOOKUP($C165,Opérations[],7,0))),$C165&lt;&gt;""),"S",""))),"")</f>
        <v/>
      </c>
      <c r="BD165" s="68" t="str">
        <f ca="1">IFERROR(IF(AND(OR(WEEKDAY(BC$4,2)&gt;5,BC$4=Congés),OR(BC165="x",BC165="S")),BC165,IF(BD$4=$D165,"x",IF(AND(((BD$4-$D165)/VLOOKUP($C165,Opérations[],7,0))=INT(((BD$4-$D165)/VLOOKUP($C165,Opérations[],7,0))),$C165&lt;&gt;""),"S",""))),"")</f>
        <v/>
      </c>
    </row>
    <row r="166" spans="3:56" x14ac:dyDescent="0.25">
      <c r="C166" s="27" t="s">
        <v>121</v>
      </c>
      <c r="D166" s="33">
        <f>IF(ISBLANK(C166),"",VLOOKUP(C166,Opérations[],2,0))</f>
        <v>0</v>
      </c>
      <c r="F166" s="33"/>
      <c r="G166" s="68" t="str">
        <f ca="1">IFERROR(IF(AND(OR(WEEKDAY(F$4,2)&gt;5,F$4=Congés),OR(F166="x",F166="S")),F166,IF(G$4=$D166,"x",IF(AND(((G$4-$D166)/VLOOKUP($C166,Opérations[],7,0))=INT(((G$4-$D166)/VLOOKUP($C166,Opérations[],7,0))),$C166&lt;&gt;""),"S",""))),"")</f>
        <v/>
      </c>
      <c r="H166" s="68" t="str">
        <f ca="1">IFERROR(IF(AND(OR(WEEKDAY(G$4,2)&gt;5,G$4=Congés),OR(G166="x",G166="S")),G166,IF(H$4=$D166,"x",IF(AND(((H$4-$D166)/VLOOKUP($C166,Opérations[],7,0))=INT(((H$4-$D166)/VLOOKUP($C166,Opérations[],7,0))),$C166&lt;&gt;""),"S",""))),"")</f>
        <v/>
      </c>
      <c r="I166" s="68" t="str">
        <f ca="1">IFERROR(IF(AND(OR(WEEKDAY(H$4,2)&gt;5,H$4=Congés),OR(H166="x",H166="S")),H166,IF(I$4=$D166,"x",IF(AND(((I$4-$D166)/VLOOKUP($C166,Opérations[],7,0))=INT(((I$4-$D166)/VLOOKUP($C166,Opérations[],7,0))),$C166&lt;&gt;""),"S",""))),"")</f>
        <v/>
      </c>
      <c r="J166" s="68" t="str">
        <f ca="1">IFERROR(IF(AND(OR(WEEKDAY(I$4,2)&gt;5,I$4=Congés),OR(I166="x",I166="S")),I166,IF(J$4=$D166,"x",IF(AND(((J$4-$D166)/VLOOKUP($C166,Opérations[],7,0))=INT(((J$4-$D166)/VLOOKUP($C166,Opérations[],7,0))),$C166&lt;&gt;""),"S",""))),"")</f>
        <v/>
      </c>
      <c r="K166" s="68" t="str">
        <f ca="1">IFERROR(IF(AND(OR(WEEKDAY(J$4,2)&gt;5,J$4=Congés),OR(J166="x",J166="S")),J166,IF(K$4=$D166,"x",IF(AND(((K$4-$D166)/VLOOKUP($C166,Opérations[],7,0))=INT(((K$4-$D166)/VLOOKUP($C166,Opérations[],7,0))),$C166&lt;&gt;""),"S",""))),"")</f>
        <v/>
      </c>
      <c r="L166" s="68" t="str">
        <f ca="1">IFERROR(IF(AND(OR(WEEKDAY(K$4,2)&gt;5,K$4=Congés),OR(K166="x",K166="S")),K166,IF(L$4=$D166,"x",IF(AND(((L$4-$D166)/VLOOKUP($C166,Opérations[],7,0))=INT(((L$4-$D166)/VLOOKUP($C166,Opérations[],7,0))),$C166&lt;&gt;""),"S",""))),"")</f>
        <v/>
      </c>
      <c r="M166" s="68" t="str">
        <f ca="1">IFERROR(IF(AND(OR(WEEKDAY(L$4,2)&gt;5,L$4=Congés),OR(L166="x",L166="S")),L166,IF(M$4=$D166,"x",IF(AND(((M$4-$D166)/VLOOKUP($C166,Opérations[],7,0))=INT(((M$4-$D166)/VLOOKUP($C166,Opérations[],7,0))),$C166&lt;&gt;""),"S",""))),"")</f>
        <v/>
      </c>
      <c r="N166" s="68" t="str">
        <f ca="1">IFERROR(IF(AND(OR(WEEKDAY(M$4,2)&gt;5,M$4=Congés),OR(M166="x",M166="S")),M166,IF(N$4=$D166,"x",IF(AND(((N$4-$D166)/VLOOKUP($C166,Opérations[],7,0))=INT(((N$4-$D166)/VLOOKUP($C166,Opérations[],7,0))),$C166&lt;&gt;""),"S",""))),"")</f>
        <v/>
      </c>
      <c r="O166" s="68" t="str">
        <f ca="1">IFERROR(IF(AND(OR(WEEKDAY(N$4,2)&gt;5,N$4=Congés),OR(N166="x",N166="S")),N166,IF(O$4=$D166,"x",IF(AND(((O$4-$D166)/VLOOKUP($C166,Opérations[],7,0))=INT(((O$4-$D166)/VLOOKUP($C166,Opérations[],7,0))),$C166&lt;&gt;""),"S",""))),"")</f>
        <v/>
      </c>
      <c r="P166" s="68" t="str">
        <f ca="1">IFERROR(IF(AND(OR(WEEKDAY(O$4,2)&gt;5,O$4=Congés),OR(O166="x",O166="S")),O166,IF(P$4=$D166,"x",IF(AND(((P$4-$D166)/VLOOKUP($C166,Opérations[],7,0))=INT(((P$4-$D166)/VLOOKUP($C166,Opérations[],7,0))),$C166&lt;&gt;""),"S",""))),"")</f>
        <v/>
      </c>
      <c r="Q166" s="68" t="str">
        <f ca="1">IFERROR(IF(AND(OR(WEEKDAY(P$4,2)&gt;5,P$4=Congés),OR(P166="x",P166="S")),P166,IF(Q$4=$D166,"x",IF(AND(((Q$4-$D166)/VLOOKUP($C166,Opérations[],7,0))=INT(((Q$4-$D166)/VLOOKUP($C166,Opérations[],7,0))),$C166&lt;&gt;""),"S",""))),"")</f>
        <v/>
      </c>
      <c r="R166" s="68" t="str">
        <f ca="1">IFERROR(IF(AND(OR(WEEKDAY(Q$4,2)&gt;5,Q$4=Congés),OR(Q166="x",Q166="S")),Q166,IF(R$4=$D166,"x",IF(AND(((R$4-$D166)/VLOOKUP($C166,Opérations[],7,0))=INT(((R$4-$D166)/VLOOKUP($C166,Opérations[],7,0))),$C166&lt;&gt;""),"S",""))),"")</f>
        <v/>
      </c>
      <c r="S166" s="68" t="str">
        <f ca="1">IFERROR(IF(AND(OR(WEEKDAY(R$4,2)&gt;5,R$4=Congés),OR(R166="x",R166="S")),R166,IF(S$4=$D166,"x",IF(AND(((S$4-$D166)/VLOOKUP($C166,Opérations[],7,0))=INT(((S$4-$D166)/VLOOKUP($C166,Opérations[],7,0))),$C166&lt;&gt;""),"S",""))),"")</f>
        <v/>
      </c>
      <c r="T166" s="68" t="str">
        <f ca="1">IFERROR(IF(AND(OR(WEEKDAY(S$4,2)&gt;5,S$4=Congés),OR(S166="x",S166="S")),S166,IF(T$4=$D166,"x",IF(AND(((T$4-$D166)/VLOOKUP($C166,Opérations[],7,0))=INT(((T$4-$D166)/VLOOKUP($C166,Opérations[],7,0))),$C166&lt;&gt;""),"S",""))),"")</f>
        <v/>
      </c>
      <c r="U166" s="68" t="str">
        <f ca="1">IFERROR(IF(AND(OR(WEEKDAY(T$4,2)&gt;5,T$4=Congés),OR(T166="x",T166="S")),T166,IF(U$4=$D166,"x",IF(AND(((U$4-$D166)/VLOOKUP($C166,Opérations[],7,0))=INT(((U$4-$D166)/VLOOKUP($C166,Opérations[],7,0))),$C166&lt;&gt;""),"S",""))),"")</f>
        <v/>
      </c>
      <c r="V166" s="68" t="str">
        <f ca="1">IFERROR(IF(AND(OR(WEEKDAY(U$4,2)&gt;5,U$4=Congés),OR(U166="x",U166="S")),U166,IF(V$4=$D166,"x",IF(AND(((V$4-$D166)/VLOOKUP($C166,Opérations[],7,0))=INT(((V$4-$D166)/VLOOKUP($C166,Opérations[],7,0))),$C166&lt;&gt;""),"S",""))),"")</f>
        <v/>
      </c>
      <c r="W166" s="68" t="str">
        <f ca="1">IFERROR(IF(AND(OR(WEEKDAY(V$4,2)&gt;5,V$4=Congés),OR(V166="x",V166="S")),V166,IF(W$4=$D166,"x",IF(AND(((W$4-$D166)/VLOOKUP($C166,Opérations[],7,0))=INT(((W$4-$D166)/VLOOKUP($C166,Opérations[],7,0))),$C166&lt;&gt;""),"S",""))),"")</f>
        <v/>
      </c>
      <c r="X166" s="68" t="str">
        <f ca="1">IFERROR(IF(AND(OR(WEEKDAY(W$4,2)&gt;5,W$4=Congés),OR(W166="x",W166="S")),W166,IF(X$4=$D166,"x",IF(AND(((X$4-$D166)/VLOOKUP($C166,Opérations[],7,0))=INT(((X$4-$D166)/VLOOKUP($C166,Opérations[],7,0))),$C166&lt;&gt;""),"S",""))),"")</f>
        <v/>
      </c>
      <c r="Y166" s="68" t="str">
        <f ca="1">IFERROR(IF(AND(OR(WEEKDAY(X$4,2)&gt;5,X$4=Congés),OR(X166="x",X166="S")),X166,IF(Y$4=$D166,"x",IF(AND(((Y$4-$D166)/VLOOKUP($C166,Opérations[],7,0))=INT(((Y$4-$D166)/VLOOKUP($C166,Opérations[],7,0))),$C166&lt;&gt;""),"S",""))),"")</f>
        <v/>
      </c>
      <c r="Z166" s="68" t="str">
        <f ca="1">IFERROR(IF(AND(OR(WEEKDAY(Y$4,2)&gt;5,Y$4=Congés),OR(Y166="x",Y166="S")),Y166,IF(Z$4=$D166,"x",IF(AND(((Z$4-$D166)/VLOOKUP($C166,Opérations[],7,0))=INT(((Z$4-$D166)/VLOOKUP($C166,Opérations[],7,0))),$C166&lt;&gt;""),"S",""))),"")</f>
        <v/>
      </c>
      <c r="AA166" s="68" t="str">
        <f ca="1">IFERROR(IF(AND(OR(WEEKDAY(Z$4,2)&gt;5,Z$4=Congés),OR(Z166="x",Z166="S")),Z166,IF(AA$4=$D166,"x",IF(AND(((AA$4-$D166)/VLOOKUP($C166,Opérations[],7,0))=INT(((AA$4-$D166)/VLOOKUP($C166,Opérations[],7,0))),$C166&lt;&gt;""),"S",""))),"")</f>
        <v/>
      </c>
      <c r="AB166" s="68" t="str">
        <f ca="1">IFERROR(IF(AND(OR(WEEKDAY(AA$4,2)&gt;5,AA$4=Congés),OR(AA166="x",AA166="S")),AA166,IF(AB$4=$D166,"x",IF(AND(((AB$4-$D166)/VLOOKUP($C166,Opérations[],7,0))=INT(((AB$4-$D166)/VLOOKUP($C166,Opérations[],7,0))),$C166&lt;&gt;""),"S",""))),"")</f>
        <v/>
      </c>
      <c r="AC166" s="68" t="str">
        <f ca="1">IFERROR(IF(AND(OR(WEEKDAY(AB$4,2)&gt;5,AB$4=Congés),OR(AB166="x",AB166="S")),AB166,IF(AC$4=$D166,"x",IF(AND(((AC$4-$D166)/VLOOKUP($C166,Opérations[],7,0))=INT(((AC$4-$D166)/VLOOKUP($C166,Opérations[],7,0))),$C166&lt;&gt;""),"S",""))),"")</f>
        <v/>
      </c>
      <c r="AD166" s="68" t="str">
        <f ca="1">IFERROR(IF(AND(OR(WEEKDAY(AC$4,2)&gt;5,AC$4=Congés),OR(AC166="x",AC166="S")),AC166,IF(AD$4=$D166,"x",IF(AND(((AD$4-$D166)/VLOOKUP($C166,Opérations[],7,0))=INT(((AD$4-$D166)/VLOOKUP($C166,Opérations[],7,0))),$C166&lt;&gt;""),"S",""))),"")</f>
        <v/>
      </c>
      <c r="AE166" s="68" t="str">
        <f ca="1">IFERROR(IF(AND(OR(WEEKDAY(AD$4,2)&gt;5,AD$4=Congés),OR(AD166="x",AD166="S")),AD166,IF(AE$4=$D166,"x",IF(AND(((AE$4-$D166)/VLOOKUP($C166,Opérations[],7,0))=INT(((AE$4-$D166)/VLOOKUP($C166,Opérations[],7,0))),$C166&lt;&gt;""),"S",""))),"")</f>
        <v/>
      </c>
      <c r="AF166" s="68" t="str">
        <f ca="1">IFERROR(IF(AND(OR(WEEKDAY(AE$4,2)&gt;5,AE$4=Congés),OR(AE166="x",AE166="S")),AE166,IF(AF$4=$D166,"x",IF(AND(((AF$4-$D166)/VLOOKUP($C166,Opérations[],7,0))=INT(((AF$4-$D166)/VLOOKUP($C166,Opérations[],7,0))),$C166&lt;&gt;""),"S",""))),"")</f>
        <v/>
      </c>
      <c r="AG166" s="68" t="str">
        <f ca="1">IFERROR(IF(AND(OR(WEEKDAY(AF$4,2)&gt;5,AF$4=Congés),OR(AF166="x",AF166="S")),AF166,IF(AG$4=$D166,"x",IF(AND(((AG$4-$D166)/VLOOKUP($C166,Opérations[],7,0))=INT(((AG$4-$D166)/VLOOKUP($C166,Opérations[],7,0))),$C166&lt;&gt;""),"S",""))),"")</f>
        <v/>
      </c>
      <c r="AH166" s="68" t="str">
        <f ca="1">IFERROR(IF(AND(OR(WEEKDAY(AG$4,2)&gt;5,AG$4=Congés),OR(AG166="x",AG166="S")),AG166,IF(AH$4=$D166,"x",IF(AND(((AH$4-$D166)/VLOOKUP($C166,Opérations[],7,0))=INT(((AH$4-$D166)/VLOOKUP($C166,Opérations[],7,0))),$C166&lt;&gt;""),"S",""))),"")</f>
        <v/>
      </c>
      <c r="AI166" s="68" t="str">
        <f ca="1">IFERROR(IF(AND(OR(WEEKDAY(AH$4,2)&gt;5,AH$4=Congés),OR(AH166="x",AH166="S")),AH166,IF(AI$4=$D166,"x",IF(AND(((AI$4-$D166)/VLOOKUP($C166,Opérations[],7,0))=INT(((AI$4-$D166)/VLOOKUP($C166,Opérations[],7,0))),$C166&lt;&gt;""),"S",""))),"")</f>
        <v/>
      </c>
      <c r="AJ166" s="68" t="str">
        <f ca="1">IFERROR(IF(AND(OR(WEEKDAY(AI$4,2)&gt;5,AI$4=Congés),OR(AI166="x",AI166="S")),AI166,IF(AJ$4=$D166,"x",IF(AND(((AJ$4-$D166)/VLOOKUP($C166,Opérations[],7,0))=INT(((AJ$4-$D166)/VLOOKUP($C166,Opérations[],7,0))),$C166&lt;&gt;""),"S",""))),"")</f>
        <v/>
      </c>
      <c r="AK166" s="68" t="str">
        <f ca="1">IFERROR(IF(AND(OR(WEEKDAY(AJ$4,2)&gt;5,AJ$4=Congés),OR(AJ166="x",AJ166="S")),AJ166,IF(AK$4=$D166,"x",IF(AND(((AK$4-$D166)/VLOOKUP($C166,Opérations[],7,0))=INT(((AK$4-$D166)/VLOOKUP($C166,Opérations[],7,0))),$C166&lt;&gt;""),"S",""))),"")</f>
        <v/>
      </c>
      <c r="AL166" s="68" t="str">
        <f ca="1">IFERROR(IF(AND(OR(WEEKDAY(AK$4,2)&gt;5,AK$4=Congés),OR(AK166="x",AK166="S")),AK166,IF(AL$4=$D166,"x",IF(AND(((AL$4-$D166)/VLOOKUP($C166,Opérations[],7,0))=INT(((AL$4-$D166)/VLOOKUP($C166,Opérations[],7,0))),$C166&lt;&gt;""),"S",""))),"")</f>
        <v/>
      </c>
      <c r="AM166" s="68" t="str">
        <f ca="1">IFERROR(IF(AND(OR(WEEKDAY(AL$4,2)&gt;5,AL$4=Congés),OR(AL166="x",AL166="S")),AL166,IF(AM$4=$D166,"x",IF(AND(((AM$4-$D166)/VLOOKUP($C166,Opérations[],7,0))=INT(((AM$4-$D166)/VLOOKUP($C166,Opérations[],7,0))),$C166&lt;&gt;""),"S",""))),"")</f>
        <v/>
      </c>
      <c r="AN166" s="68" t="str">
        <f ca="1">IFERROR(IF(AND(OR(WEEKDAY(AM$4,2)&gt;5,AM$4=Congés),OR(AM166="x",AM166="S")),AM166,IF(AN$4=$D166,"x",IF(AND(((AN$4-$D166)/VLOOKUP($C166,Opérations[],7,0))=INT(((AN$4-$D166)/VLOOKUP($C166,Opérations[],7,0))),$C166&lt;&gt;""),"S",""))),"")</f>
        <v/>
      </c>
      <c r="AO166" s="68" t="str">
        <f ca="1">IFERROR(IF(AND(OR(WEEKDAY(AN$4,2)&gt;5,AN$4=Congés),OR(AN166="x",AN166="S")),AN166,IF(AO$4=$D166,"x",IF(AND(((AO$4-$D166)/VLOOKUP($C166,Opérations[],7,0))=INT(((AO$4-$D166)/VLOOKUP($C166,Opérations[],7,0))),$C166&lt;&gt;""),"S",""))),"")</f>
        <v/>
      </c>
      <c r="AP166" s="68" t="str">
        <f ca="1">IFERROR(IF(AND(OR(WEEKDAY(AO$4,2)&gt;5,AO$4=Congés),OR(AO166="x",AO166="S")),AO166,IF(AP$4=$D166,"x",IF(AND(((AP$4-$D166)/VLOOKUP($C166,Opérations[],7,0))=INT(((AP$4-$D166)/VLOOKUP($C166,Opérations[],7,0))),$C166&lt;&gt;""),"S",""))),"")</f>
        <v/>
      </c>
      <c r="AQ166" s="68" t="str">
        <f ca="1">IFERROR(IF(AND(OR(WEEKDAY(AP$4,2)&gt;5,AP$4=Congés),OR(AP166="x",AP166="S")),AP166,IF(AQ$4=$D166,"x",IF(AND(((AQ$4-$D166)/VLOOKUP($C166,Opérations[],7,0))=INT(((AQ$4-$D166)/VLOOKUP($C166,Opérations[],7,0))),$C166&lt;&gt;""),"S",""))),"")</f>
        <v/>
      </c>
      <c r="AR166" s="68" t="str">
        <f ca="1">IFERROR(IF(AND(OR(WEEKDAY(AQ$4,2)&gt;5,AQ$4=Congés),OR(AQ166="x",AQ166="S")),AQ166,IF(AR$4=$D166,"x",IF(AND(((AR$4-$D166)/VLOOKUP($C166,Opérations[],7,0))=INT(((AR$4-$D166)/VLOOKUP($C166,Opérations[],7,0))),$C166&lt;&gt;""),"S",""))),"")</f>
        <v/>
      </c>
      <c r="AS166" s="68" t="str">
        <f ca="1">IFERROR(IF(AND(OR(WEEKDAY(AR$4,2)&gt;5,AR$4=Congés),OR(AR166="x",AR166="S")),AR166,IF(AS$4=$D166,"x",IF(AND(((AS$4-$D166)/VLOOKUP($C166,Opérations[],7,0))=INT(((AS$4-$D166)/VLOOKUP($C166,Opérations[],7,0))),$C166&lt;&gt;""),"S",""))),"")</f>
        <v/>
      </c>
      <c r="AT166" s="68" t="str">
        <f ca="1">IFERROR(IF(AND(OR(WEEKDAY(AS$4,2)&gt;5,AS$4=Congés),OR(AS166="x",AS166="S")),AS166,IF(AT$4=$D166,"x",IF(AND(((AT$4-$D166)/VLOOKUP($C166,Opérations[],7,0))=INT(((AT$4-$D166)/VLOOKUP($C166,Opérations[],7,0))),$C166&lt;&gt;""),"S",""))),"")</f>
        <v/>
      </c>
      <c r="AU166" s="68" t="str">
        <f ca="1">IFERROR(IF(AND(OR(WEEKDAY(AT$4,2)&gt;5,AT$4=Congés),OR(AT166="x",AT166="S")),AT166,IF(AU$4=$D166,"x",IF(AND(((AU$4-$D166)/VLOOKUP($C166,Opérations[],7,0))=INT(((AU$4-$D166)/VLOOKUP($C166,Opérations[],7,0))),$C166&lt;&gt;""),"S",""))),"")</f>
        <v/>
      </c>
      <c r="AV166" s="68" t="str">
        <f ca="1">IFERROR(IF(AND(OR(WEEKDAY(AU$4,2)&gt;5,AU$4=Congés),OR(AU166="x",AU166="S")),AU166,IF(AV$4=$D166,"x",IF(AND(((AV$4-$D166)/VLOOKUP($C166,Opérations[],7,0))=INT(((AV$4-$D166)/VLOOKUP($C166,Opérations[],7,0))),$C166&lt;&gt;""),"S",""))),"")</f>
        <v/>
      </c>
      <c r="AW166" s="68" t="str">
        <f ca="1">IFERROR(IF(AND(OR(WEEKDAY(AV$4,2)&gt;5,AV$4=Congés),OR(AV166="x",AV166="S")),AV166,IF(AW$4=$D166,"x",IF(AND(((AW$4-$D166)/VLOOKUP($C166,Opérations[],7,0))=INT(((AW$4-$D166)/VLOOKUP($C166,Opérations[],7,0))),$C166&lt;&gt;""),"S",""))),"")</f>
        <v/>
      </c>
      <c r="AX166" s="68" t="str">
        <f ca="1">IFERROR(IF(AND(OR(WEEKDAY(AW$4,2)&gt;5,AW$4=Congés),OR(AW166="x",AW166="S")),AW166,IF(AX$4=$D166,"x",IF(AND(((AX$4-$D166)/VLOOKUP($C166,Opérations[],7,0))=INT(((AX$4-$D166)/VLOOKUP($C166,Opérations[],7,0))),$C166&lt;&gt;""),"S",""))),"")</f>
        <v/>
      </c>
      <c r="AY166" s="68" t="str">
        <f ca="1">IFERROR(IF(AND(OR(WEEKDAY(AX$4,2)&gt;5,AX$4=Congés),OR(AX166="x",AX166="S")),AX166,IF(AY$4=$D166,"x",IF(AND(((AY$4-$D166)/VLOOKUP($C166,Opérations[],7,0))=INT(((AY$4-$D166)/VLOOKUP($C166,Opérations[],7,0))),$C166&lt;&gt;""),"S",""))),"")</f>
        <v/>
      </c>
      <c r="AZ166" s="68" t="str">
        <f ca="1">IFERROR(IF(AND(OR(WEEKDAY(AY$4,2)&gt;5,AY$4=Congés),OR(AY166="x",AY166="S")),AY166,IF(AZ$4=$D166,"x",IF(AND(((AZ$4-$D166)/VLOOKUP($C166,Opérations[],7,0))=INT(((AZ$4-$D166)/VLOOKUP($C166,Opérations[],7,0))),$C166&lt;&gt;""),"S",""))),"")</f>
        <v/>
      </c>
      <c r="BA166" s="68" t="str">
        <f ca="1">IFERROR(IF(AND(OR(WEEKDAY(AZ$4,2)&gt;5,AZ$4=Congés),OR(AZ166="x",AZ166="S")),AZ166,IF(BA$4=$D166,"x",IF(AND(((BA$4-$D166)/VLOOKUP($C166,Opérations[],7,0))=INT(((BA$4-$D166)/VLOOKUP($C166,Opérations[],7,0))),$C166&lt;&gt;""),"S",""))),"")</f>
        <v/>
      </c>
      <c r="BB166" s="68" t="str">
        <f ca="1">IFERROR(IF(AND(OR(WEEKDAY(BA$4,2)&gt;5,BA$4=Congés),OR(BA166="x",BA166="S")),BA166,IF(BB$4=$D166,"x",IF(AND(((BB$4-$D166)/VLOOKUP($C166,Opérations[],7,0))=INT(((BB$4-$D166)/VLOOKUP($C166,Opérations[],7,0))),$C166&lt;&gt;""),"S",""))),"")</f>
        <v/>
      </c>
      <c r="BC166" s="68" t="str">
        <f ca="1">IFERROR(IF(AND(OR(WEEKDAY(BB$4,2)&gt;5,BB$4=Congés),OR(BB166="x",BB166="S")),BB166,IF(BC$4=$D166,"x",IF(AND(((BC$4-$D166)/VLOOKUP($C166,Opérations[],7,0))=INT(((BC$4-$D166)/VLOOKUP($C166,Opérations[],7,0))),$C166&lt;&gt;""),"S",""))),"")</f>
        <v/>
      </c>
      <c r="BD166" s="68" t="str">
        <f ca="1">IFERROR(IF(AND(OR(WEEKDAY(BC$4,2)&gt;5,BC$4=Congés),OR(BC166="x",BC166="S")),BC166,IF(BD$4=$D166,"x",IF(AND(((BD$4-$D166)/VLOOKUP($C166,Opérations[],7,0))=INT(((BD$4-$D166)/VLOOKUP($C166,Opérations[],7,0))),$C166&lt;&gt;""),"S",""))),"")</f>
        <v/>
      </c>
    </row>
    <row r="167" spans="3:56" x14ac:dyDescent="0.25">
      <c r="BD167" t="str">
        <f t="array" ref="BD167">IFERROR(IF(AND(OR(WEEKDAY(BC$4,2)&gt;5,BC$4=Fériés),OR(BC167="x",BC167="S")),BC167,IF(BD$4=$D167,"x",IF(AND(((BD$4-$D167)/VLOOKUP($C167,#REF!,6,0))=INT(((BD$4-$D167)/VLOOKUP($C167,#REF!,6,0))),$C167&lt;&gt;""),"S",""))),"")</f>
        <v/>
      </c>
    </row>
    <row r="168" spans="3:56" x14ac:dyDescent="0.25">
      <c r="BD168" t="str">
        <f t="array" ref="BD168">IFERROR(IF(AND(OR(WEEKDAY(BC$4,2)&gt;5,BC$4=Fériés),OR(BC168="x",BC168="S")),BC168,IF(BD$4=$D168,"x",IF(AND(((BD$4-$D168)/VLOOKUP($C168,#REF!,6,0))=INT(((BD$4-$D168)/VLOOKUP($C168,#REF!,6,0))),$C168&lt;&gt;""),"S",""))),"")</f>
        <v/>
      </c>
    </row>
    <row r="169" spans="3:56" x14ac:dyDescent="0.25">
      <c r="BD169" t="str">
        <f t="array" ref="BD169">IFERROR(IF(AND(OR(WEEKDAY(BC$4,2)&gt;5,BC$4=Fériés),OR(BC169="x",BC169="S")),BC169,IF(BD$4=$D169,"x",IF(AND(((BD$4-$D169)/VLOOKUP($C169,#REF!,6,0))=INT(((BD$4-$D169)/VLOOKUP($C169,#REF!,6,0))),$C169&lt;&gt;""),"S",""))),"")</f>
        <v/>
      </c>
    </row>
  </sheetData>
  <conditionalFormatting sqref="G7:BD166">
    <cfRule type="expression" dxfId="6" priority="2">
      <formula>AND(G7="S")</formula>
    </cfRule>
    <cfRule type="expression" dxfId="5" priority="1">
      <formula>AND(G7="x")</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AM401"/>
  <sheetViews>
    <sheetView topLeftCell="A121" workbookViewId="0">
      <selection activeCell="C127" sqref="C127"/>
    </sheetView>
  </sheetViews>
  <sheetFormatPr baseColWidth="10" defaultRowHeight="15" x14ac:dyDescent="0.25"/>
  <cols>
    <col min="2" max="2" width="46.7109375" bestFit="1" customWidth="1"/>
    <col min="3" max="3" width="18.42578125" bestFit="1" customWidth="1"/>
    <col min="4" max="4" width="20.85546875" bestFit="1" customWidth="1"/>
    <col min="5" max="5" width="21.42578125" bestFit="1" customWidth="1"/>
    <col min="6" max="6" width="13" bestFit="1" customWidth="1"/>
    <col min="8" max="8" width="15.85546875" bestFit="1" customWidth="1"/>
    <col min="39" max="39" width="15.85546875" bestFit="1" customWidth="1"/>
  </cols>
  <sheetData>
    <row r="2" spans="2:39" ht="15.75" thickBot="1" x14ac:dyDescent="0.3">
      <c r="C2" s="71" t="s">
        <v>144</v>
      </c>
      <c r="D2" s="70" t="s">
        <v>143</v>
      </c>
      <c r="E2" s="70"/>
    </row>
    <row r="3" spans="2:39" ht="16.5" thickTop="1" thickBot="1" x14ac:dyDescent="0.3">
      <c r="C3" s="72"/>
      <c r="D3" s="70"/>
      <c r="E3" s="70"/>
      <c r="AA3" s="8" t="s">
        <v>17</v>
      </c>
      <c r="AC3" s="48" t="s">
        <v>23</v>
      </c>
      <c r="AD3" s="49"/>
      <c r="AE3" s="49"/>
      <c r="AF3" s="49"/>
      <c r="AG3" s="50"/>
      <c r="AH3" s="45" t="s">
        <v>22</v>
      </c>
      <c r="AI3" s="46"/>
      <c r="AJ3" s="46"/>
      <c r="AK3" s="46"/>
      <c r="AL3" s="47"/>
      <c r="AM3" s="19"/>
    </row>
    <row r="4" spans="2:39" ht="15.75" thickTop="1" x14ac:dyDescent="0.25">
      <c r="B4" s="69" t="s">
        <v>25</v>
      </c>
      <c r="C4" s="69" t="s">
        <v>26</v>
      </c>
      <c r="D4" s="69" t="s">
        <v>141</v>
      </c>
      <c r="E4" s="69" t="s">
        <v>142</v>
      </c>
      <c r="F4" s="69" t="s">
        <v>15</v>
      </c>
      <c r="G4" s="69" t="s">
        <v>16</v>
      </c>
      <c r="H4" s="69" t="s">
        <v>140</v>
      </c>
      <c r="AA4" s="8" t="s">
        <v>18</v>
      </c>
      <c r="AC4" s="16" t="s">
        <v>17</v>
      </c>
      <c r="AD4" s="13" t="s">
        <v>18</v>
      </c>
      <c r="AE4" s="13" t="s">
        <v>19</v>
      </c>
      <c r="AF4" s="13" t="s">
        <v>20</v>
      </c>
      <c r="AG4" s="17" t="s">
        <v>21</v>
      </c>
      <c r="AH4" s="16" t="s">
        <v>17</v>
      </c>
      <c r="AI4" s="13" t="s">
        <v>18</v>
      </c>
      <c r="AJ4" s="13" t="s">
        <v>19</v>
      </c>
      <c r="AK4" s="13" t="s">
        <v>20</v>
      </c>
      <c r="AL4" s="17" t="s">
        <v>21</v>
      </c>
      <c r="AM4" s="20" t="s">
        <v>24</v>
      </c>
    </row>
    <row r="5" spans="2:39" x14ac:dyDescent="0.25">
      <c r="B5" s="23" t="s">
        <v>27</v>
      </c>
      <c r="C5" s="12"/>
      <c r="D5" s="22"/>
      <c r="E5" s="22" t="str">
        <f t="shared" ref="E5:E68" si="0">IF(OR($D5="",$H5=""),"",$D5+$H5)</f>
        <v/>
      </c>
      <c r="F5" s="12"/>
      <c r="G5" s="12"/>
      <c r="H5" s="12" t="str">
        <f t="shared" ref="H5:H68" si="1">IF(AM5&gt;0,AM5,"")</f>
        <v/>
      </c>
      <c r="AA5" s="8" t="s">
        <v>19</v>
      </c>
      <c r="AC5" s="10">
        <f>IF($G5="Jour(s)",1,0)</f>
        <v>0</v>
      </c>
      <c r="AD5" s="12">
        <f>IF($G5="Semaine(s)",1,0)</f>
        <v>0</v>
      </c>
      <c r="AE5" s="12">
        <f>IF($G5="Mois",1,0)</f>
        <v>0</v>
      </c>
      <c r="AF5" s="12">
        <f>IF($G5="Trimestre(s)",1,0)</f>
        <v>0</v>
      </c>
      <c r="AG5" s="18">
        <f>IF($G5="Année(s)",1,0)</f>
        <v>0</v>
      </c>
      <c r="AH5" s="11">
        <f>IF(AC5=1,$F5*1,0)</f>
        <v>0</v>
      </c>
      <c r="AI5" s="12">
        <f>IF(AD5=1,$F5*7,0)</f>
        <v>0</v>
      </c>
      <c r="AJ5" s="12">
        <f>IF(AE5=1,$F5*30,0)</f>
        <v>0</v>
      </c>
      <c r="AK5" s="12">
        <f>IF(AF5=1,$F5*90,0)</f>
        <v>0</v>
      </c>
      <c r="AL5" s="18">
        <f>IF(AG5=1,$F5*365,0)</f>
        <v>0</v>
      </c>
      <c r="AM5" s="21">
        <f>IF(AND(F5&gt;1,F5="Années"),"Erreur de saisie",ROUND(SUM($AH5:$AL5),0))</f>
        <v>0</v>
      </c>
    </row>
    <row r="6" spans="2:39" x14ac:dyDescent="0.25">
      <c r="B6" s="24" t="s">
        <v>28</v>
      </c>
      <c r="C6" s="12"/>
      <c r="D6" s="22">
        <f t="shared" ref="D5:D68" ca="1" si="2">IF(AND(E6=TODAY(),E6&gt;C6),E6,C6)</f>
        <v>0</v>
      </c>
      <c r="E6" s="22" t="str">
        <f t="shared" ca="1" si="0"/>
        <v/>
      </c>
      <c r="F6" s="12"/>
      <c r="G6" s="12"/>
      <c r="H6" s="12" t="str">
        <f t="shared" si="1"/>
        <v/>
      </c>
      <c r="AA6" s="8" t="s">
        <v>20</v>
      </c>
      <c r="AC6" s="10">
        <f t="shared" ref="AC6:AC69" si="3">IF($G6="Jour(s)",1,0)</f>
        <v>0</v>
      </c>
      <c r="AD6" s="12">
        <f t="shared" ref="AD6:AD69" si="4">IF($G6="Semaine(s)",1,0)</f>
        <v>0</v>
      </c>
      <c r="AE6" s="12">
        <f t="shared" ref="AE6:AE69" si="5">IF($G6="Mois",1,0)</f>
        <v>0</v>
      </c>
      <c r="AF6" s="12">
        <f t="shared" ref="AF6:AF69" si="6">IF($G6="Trimestre(s)",1,0)</f>
        <v>0</v>
      </c>
      <c r="AG6" s="18">
        <f t="shared" ref="AG6:AG69" si="7">IF($G6="Année(s)",1,0)</f>
        <v>0</v>
      </c>
      <c r="AH6" s="11">
        <f t="shared" ref="AH6:AH69" si="8">IF(AC6=1,$F6*1,0)</f>
        <v>0</v>
      </c>
      <c r="AI6" s="12">
        <f t="shared" ref="AI6:AI69" si="9">IF(AD6=1,$F6*7,0)</f>
        <v>0</v>
      </c>
      <c r="AJ6" s="12">
        <f t="shared" ref="AJ6:AJ69" si="10">IF(AE6=1,$F6*30,0)</f>
        <v>0</v>
      </c>
      <c r="AK6" s="12">
        <f t="shared" ref="AK6:AK69" si="11">IF(AF6=1,$F6*90,0)</f>
        <v>0</v>
      </c>
      <c r="AL6" s="18">
        <f t="shared" ref="AL6:AL69" si="12">IF(AG6=1,$F6*365,0)</f>
        <v>0</v>
      </c>
      <c r="AM6" s="21">
        <f t="shared" ref="AM6:AM69" si="13">IF(AND(F6&gt;1,F6="Années"),"Erreur de saisie",ROUND(SUM($AH6:$AL6),0))</f>
        <v>0</v>
      </c>
    </row>
    <row r="7" spans="2:39" x14ac:dyDescent="0.25">
      <c r="B7" s="24" t="s">
        <v>29</v>
      </c>
      <c r="C7" s="12"/>
      <c r="D7" s="22">
        <f t="shared" ca="1" si="2"/>
        <v>0</v>
      </c>
      <c r="E7" s="22" t="str">
        <f t="shared" ca="1" si="0"/>
        <v/>
      </c>
      <c r="F7" s="12"/>
      <c r="G7" s="12"/>
      <c r="H7" s="12" t="str">
        <f t="shared" si="1"/>
        <v/>
      </c>
      <c r="AA7" s="8" t="s">
        <v>21</v>
      </c>
      <c r="AC7" s="10">
        <f t="shared" si="3"/>
        <v>0</v>
      </c>
      <c r="AD7" s="12">
        <f t="shared" si="4"/>
        <v>0</v>
      </c>
      <c r="AE7" s="12">
        <f t="shared" si="5"/>
        <v>0</v>
      </c>
      <c r="AF7" s="12">
        <f t="shared" si="6"/>
        <v>0</v>
      </c>
      <c r="AG7" s="18">
        <f t="shared" si="7"/>
        <v>0</v>
      </c>
      <c r="AH7" s="11">
        <f t="shared" si="8"/>
        <v>0</v>
      </c>
      <c r="AI7" s="12">
        <f t="shared" si="9"/>
        <v>0</v>
      </c>
      <c r="AJ7" s="12">
        <f t="shared" si="10"/>
        <v>0</v>
      </c>
      <c r="AK7" s="12">
        <f t="shared" si="11"/>
        <v>0</v>
      </c>
      <c r="AL7" s="18">
        <f t="shared" si="12"/>
        <v>0</v>
      </c>
      <c r="AM7" s="21">
        <f t="shared" si="13"/>
        <v>0</v>
      </c>
    </row>
    <row r="8" spans="2:39" x14ac:dyDescent="0.25">
      <c r="B8" s="24" t="s">
        <v>30</v>
      </c>
      <c r="C8" s="12"/>
      <c r="D8" s="22">
        <f t="shared" ca="1" si="2"/>
        <v>0</v>
      </c>
      <c r="E8" s="22" t="str">
        <f t="shared" ca="1" si="0"/>
        <v/>
      </c>
      <c r="F8" s="12"/>
      <c r="G8" s="12"/>
      <c r="H8" s="12" t="str">
        <f t="shared" si="1"/>
        <v/>
      </c>
      <c r="AC8" s="10">
        <f t="shared" si="3"/>
        <v>0</v>
      </c>
      <c r="AD8" s="12">
        <f t="shared" si="4"/>
        <v>0</v>
      </c>
      <c r="AE8" s="12">
        <f t="shared" si="5"/>
        <v>0</v>
      </c>
      <c r="AF8" s="12">
        <f t="shared" si="6"/>
        <v>0</v>
      </c>
      <c r="AG8" s="18">
        <f t="shared" si="7"/>
        <v>0</v>
      </c>
      <c r="AH8" s="11">
        <f t="shared" si="8"/>
        <v>0</v>
      </c>
      <c r="AI8" s="12">
        <f t="shared" si="9"/>
        <v>0</v>
      </c>
      <c r="AJ8" s="12">
        <f t="shared" si="10"/>
        <v>0</v>
      </c>
      <c r="AK8" s="12">
        <f t="shared" si="11"/>
        <v>0</v>
      </c>
      <c r="AL8" s="18">
        <f t="shared" si="12"/>
        <v>0</v>
      </c>
      <c r="AM8" s="21">
        <f t="shared" si="13"/>
        <v>0</v>
      </c>
    </row>
    <row r="9" spans="2:39" x14ac:dyDescent="0.25">
      <c r="B9" s="24" t="s">
        <v>31</v>
      </c>
      <c r="C9" s="12"/>
      <c r="D9" s="22">
        <f t="shared" ca="1" si="2"/>
        <v>0</v>
      </c>
      <c r="E9" s="22" t="str">
        <f t="shared" ca="1" si="0"/>
        <v/>
      </c>
      <c r="F9" s="12"/>
      <c r="G9" s="12"/>
      <c r="H9" s="12" t="str">
        <f t="shared" si="1"/>
        <v/>
      </c>
      <c r="AC9" s="10">
        <f t="shared" si="3"/>
        <v>0</v>
      </c>
      <c r="AD9" s="12">
        <f t="shared" si="4"/>
        <v>0</v>
      </c>
      <c r="AE9" s="12">
        <f t="shared" si="5"/>
        <v>0</v>
      </c>
      <c r="AF9" s="12">
        <f t="shared" si="6"/>
        <v>0</v>
      </c>
      <c r="AG9" s="18">
        <f t="shared" si="7"/>
        <v>0</v>
      </c>
      <c r="AH9" s="11">
        <f t="shared" si="8"/>
        <v>0</v>
      </c>
      <c r="AI9" s="12">
        <f t="shared" si="9"/>
        <v>0</v>
      </c>
      <c r="AJ9" s="12">
        <f t="shared" si="10"/>
        <v>0</v>
      </c>
      <c r="AK9" s="12">
        <f t="shared" si="11"/>
        <v>0</v>
      </c>
      <c r="AL9" s="18">
        <f t="shared" si="12"/>
        <v>0</v>
      </c>
      <c r="AM9" s="21">
        <f t="shared" si="13"/>
        <v>0</v>
      </c>
    </row>
    <row r="10" spans="2:39" x14ac:dyDescent="0.25">
      <c r="B10" s="24" t="s">
        <v>32</v>
      </c>
      <c r="C10" s="12"/>
      <c r="D10" s="22">
        <f t="shared" ca="1" si="2"/>
        <v>0</v>
      </c>
      <c r="E10" s="22" t="str">
        <f t="shared" ca="1" si="0"/>
        <v/>
      </c>
      <c r="F10" s="12"/>
      <c r="G10" s="12"/>
      <c r="H10" s="12" t="str">
        <f t="shared" si="1"/>
        <v/>
      </c>
      <c r="AC10" s="10">
        <f t="shared" si="3"/>
        <v>0</v>
      </c>
      <c r="AD10" s="12">
        <f t="shared" si="4"/>
        <v>0</v>
      </c>
      <c r="AE10" s="12">
        <f t="shared" si="5"/>
        <v>0</v>
      </c>
      <c r="AF10" s="12">
        <f t="shared" si="6"/>
        <v>0</v>
      </c>
      <c r="AG10" s="18">
        <f t="shared" si="7"/>
        <v>0</v>
      </c>
      <c r="AH10" s="11">
        <f t="shared" si="8"/>
        <v>0</v>
      </c>
      <c r="AI10" s="12">
        <f t="shared" si="9"/>
        <v>0</v>
      </c>
      <c r="AJ10" s="12">
        <f t="shared" si="10"/>
        <v>0</v>
      </c>
      <c r="AK10" s="12">
        <f t="shared" si="11"/>
        <v>0</v>
      </c>
      <c r="AL10" s="18">
        <f t="shared" si="12"/>
        <v>0</v>
      </c>
      <c r="AM10" s="21">
        <f t="shared" si="13"/>
        <v>0</v>
      </c>
    </row>
    <row r="11" spans="2:39" x14ac:dyDescent="0.25">
      <c r="B11" s="12"/>
      <c r="C11" s="12"/>
      <c r="D11" s="22">
        <f t="shared" ca="1" si="2"/>
        <v>0</v>
      </c>
      <c r="E11" s="22" t="str">
        <f t="shared" ca="1" si="0"/>
        <v/>
      </c>
      <c r="F11" s="12"/>
      <c r="G11" s="12"/>
      <c r="H11" s="12" t="str">
        <f t="shared" si="1"/>
        <v/>
      </c>
      <c r="AC11" s="10">
        <f t="shared" si="3"/>
        <v>0</v>
      </c>
      <c r="AD11" s="12">
        <f t="shared" si="4"/>
        <v>0</v>
      </c>
      <c r="AE11" s="12">
        <f t="shared" si="5"/>
        <v>0</v>
      </c>
      <c r="AF11" s="12">
        <f t="shared" si="6"/>
        <v>0</v>
      </c>
      <c r="AG11" s="18">
        <f t="shared" si="7"/>
        <v>0</v>
      </c>
      <c r="AH11" s="11">
        <f t="shared" si="8"/>
        <v>0</v>
      </c>
      <c r="AI11" s="12">
        <f t="shared" si="9"/>
        <v>0</v>
      </c>
      <c r="AJ11" s="12">
        <f t="shared" si="10"/>
        <v>0</v>
      </c>
      <c r="AK11" s="12">
        <f t="shared" si="11"/>
        <v>0</v>
      </c>
      <c r="AL11" s="18">
        <f t="shared" si="12"/>
        <v>0</v>
      </c>
      <c r="AM11" s="21">
        <f t="shared" si="13"/>
        <v>0</v>
      </c>
    </row>
    <row r="12" spans="2:39" x14ac:dyDescent="0.25">
      <c r="B12" s="23" t="s">
        <v>33</v>
      </c>
      <c r="C12" s="12"/>
      <c r="D12" s="22"/>
      <c r="E12" s="22" t="str">
        <f t="shared" si="0"/>
        <v/>
      </c>
      <c r="F12" s="12"/>
      <c r="G12" s="12"/>
      <c r="H12" s="12" t="str">
        <f t="shared" si="1"/>
        <v/>
      </c>
      <c r="AC12" s="10">
        <f t="shared" si="3"/>
        <v>0</v>
      </c>
      <c r="AD12" s="12">
        <f t="shared" si="4"/>
        <v>0</v>
      </c>
      <c r="AE12" s="12">
        <f t="shared" si="5"/>
        <v>0</v>
      </c>
      <c r="AF12" s="12">
        <f t="shared" si="6"/>
        <v>0</v>
      </c>
      <c r="AG12" s="18">
        <f t="shared" si="7"/>
        <v>0</v>
      </c>
      <c r="AH12" s="11">
        <f t="shared" si="8"/>
        <v>0</v>
      </c>
      <c r="AI12" s="12">
        <f t="shared" si="9"/>
        <v>0</v>
      </c>
      <c r="AJ12" s="12">
        <f t="shared" si="10"/>
        <v>0</v>
      </c>
      <c r="AK12" s="12">
        <f t="shared" si="11"/>
        <v>0</v>
      </c>
      <c r="AL12" s="18">
        <f t="shared" si="12"/>
        <v>0</v>
      </c>
      <c r="AM12" s="21">
        <f t="shared" si="13"/>
        <v>0</v>
      </c>
    </row>
    <row r="13" spans="2:39" x14ac:dyDescent="0.25">
      <c r="B13" s="24" t="s">
        <v>34</v>
      </c>
      <c r="C13" s="12"/>
      <c r="D13" s="22">
        <f t="shared" ca="1" si="2"/>
        <v>0</v>
      </c>
      <c r="E13" s="22" t="str">
        <f t="shared" ca="1" si="0"/>
        <v/>
      </c>
      <c r="F13" s="12"/>
      <c r="G13" s="12"/>
      <c r="H13" s="12" t="str">
        <f t="shared" si="1"/>
        <v/>
      </c>
      <c r="AC13" s="10">
        <f t="shared" si="3"/>
        <v>0</v>
      </c>
      <c r="AD13" s="12">
        <f t="shared" si="4"/>
        <v>0</v>
      </c>
      <c r="AE13" s="12">
        <f t="shared" si="5"/>
        <v>0</v>
      </c>
      <c r="AF13" s="12">
        <f t="shared" si="6"/>
        <v>0</v>
      </c>
      <c r="AG13" s="18">
        <f t="shared" si="7"/>
        <v>0</v>
      </c>
      <c r="AH13" s="11">
        <f t="shared" si="8"/>
        <v>0</v>
      </c>
      <c r="AI13" s="12">
        <f t="shared" si="9"/>
        <v>0</v>
      </c>
      <c r="AJ13" s="12">
        <f t="shared" si="10"/>
        <v>0</v>
      </c>
      <c r="AK13" s="12">
        <f t="shared" si="11"/>
        <v>0</v>
      </c>
      <c r="AL13" s="18">
        <f t="shared" si="12"/>
        <v>0</v>
      </c>
      <c r="AM13" s="21">
        <f t="shared" si="13"/>
        <v>0</v>
      </c>
    </row>
    <row r="14" spans="2:39" x14ac:dyDescent="0.25">
      <c r="B14" s="12"/>
      <c r="C14" s="12"/>
      <c r="D14" s="22">
        <f t="shared" ca="1" si="2"/>
        <v>0</v>
      </c>
      <c r="E14" s="22" t="str">
        <f t="shared" ca="1" si="0"/>
        <v/>
      </c>
      <c r="F14" s="12"/>
      <c r="G14" s="12"/>
      <c r="H14" s="12" t="str">
        <f t="shared" si="1"/>
        <v/>
      </c>
      <c r="AC14" s="10">
        <f t="shared" si="3"/>
        <v>0</v>
      </c>
      <c r="AD14" s="12">
        <f t="shared" si="4"/>
        <v>0</v>
      </c>
      <c r="AE14" s="12">
        <f t="shared" si="5"/>
        <v>0</v>
      </c>
      <c r="AF14" s="12">
        <f t="shared" si="6"/>
        <v>0</v>
      </c>
      <c r="AG14" s="18">
        <f t="shared" si="7"/>
        <v>0</v>
      </c>
      <c r="AH14" s="11">
        <f t="shared" si="8"/>
        <v>0</v>
      </c>
      <c r="AI14" s="12">
        <f t="shared" si="9"/>
        <v>0</v>
      </c>
      <c r="AJ14" s="12">
        <f t="shared" si="10"/>
        <v>0</v>
      </c>
      <c r="AK14" s="12">
        <f t="shared" si="11"/>
        <v>0</v>
      </c>
      <c r="AL14" s="18">
        <f t="shared" si="12"/>
        <v>0</v>
      </c>
      <c r="AM14" s="21">
        <f t="shared" si="13"/>
        <v>0</v>
      </c>
    </row>
    <row r="15" spans="2:39" x14ac:dyDescent="0.25">
      <c r="B15" s="23" t="s">
        <v>35</v>
      </c>
      <c r="C15" s="12"/>
      <c r="D15" s="22"/>
      <c r="E15" s="22" t="str">
        <f t="shared" si="0"/>
        <v/>
      </c>
      <c r="F15" s="12"/>
      <c r="G15" s="12"/>
      <c r="H15" s="12" t="str">
        <f t="shared" si="1"/>
        <v/>
      </c>
      <c r="AC15" s="10">
        <f t="shared" si="3"/>
        <v>0</v>
      </c>
      <c r="AD15" s="12">
        <f t="shared" si="4"/>
        <v>0</v>
      </c>
      <c r="AE15" s="12">
        <f t="shared" si="5"/>
        <v>0</v>
      </c>
      <c r="AF15" s="12">
        <f t="shared" si="6"/>
        <v>0</v>
      </c>
      <c r="AG15" s="18">
        <f t="shared" si="7"/>
        <v>0</v>
      </c>
      <c r="AH15" s="11">
        <f t="shared" si="8"/>
        <v>0</v>
      </c>
      <c r="AI15" s="12">
        <f t="shared" si="9"/>
        <v>0</v>
      </c>
      <c r="AJ15" s="12">
        <f t="shared" si="10"/>
        <v>0</v>
      </c>
      <c r="AK15" s="12">
        <f t="shared" si="11"/>
        <v>0</v>
      </c>
      <c r="AL15" s="18">
        <f t="shared" si="12"/>
        <v>0</v>
      </c>
      <c r="AM15" s="21">
        <f t="shared" si="13"/>
        <v>0</v>
      </c>
    </row>
    <row r="16" spans="2:39" x14ac:dyDescent="0.25">
      <c r="B16" s="25" t="s">
        <v>60</v>
      </c>
      <c r="C16" s="12"/>
      <c r="D16" s="22"/>
      <c r="E16" s="22" t="str">
        <f t="shared" si="0"/>
        <v/>
      </c>
      <c r="F16" s="12"/>
      <c r="G16" s="12"/>
      <c r="H16" s="12" t="str">
        <f t="shared" si="1"/>
        <v/>
      </c>
      <c r="AC16" s="10">
        <f t="shared" si="3"/>
        <v>0</v>
      </c>
      <c r="AD16" s="12">
        <f t="shared" si="4"/>
        <v>0</v>
      </c>
      <c r="AE16" s="12">
        <f t="shared" si="5"/>
        <v>0</v>
      </c>
      <c r="AF16" s="12">
        <f t="shared" si="6"/>
        <v>0</v>
      </c>
      <c r="AG16" s="18">
        <f t="shared" si="7"/>
        <v>0</v>
      </c>
      <c r="AH16" s="11">
        <f t="shared" si="8"/>
        <v>0</v>
      </c>
      <c r="AI16" s="12">
        <f t="shared" si="9"/>
        <v>0</v>
      </c>
      <c r="AJ16" s="12">
        <f t="shared" si="10"/>
        <v>0</v>
      </c>
      <c r="AK16" s="12">
        <f t="shared" si="11"/>
        <v>0</v>
      </c>
      <c r="AL16" s="18">
        <f t="shared" si="12"/>
        <v>0</v>
      </c>
      <c r="AM16" s="21">
        <f t="shared" si="13"/>
        <v>0</v>
      </c>
    </row>
    <row r="17" spans="2:39" x14ac:dyDescent="0.25">
      <c r="B17" s="24" t="s">
        <v>36</v>
      </c>
      <c r="C17" s="12"/>
      <c r="D17" s="22">
        <f t="shared" ca="1" si="2"/>
        <v>0</v>
      </c>
      <c r="E17" s="22" t="str">
        <f t="shared" ca="1" si="0"/>
        <v/>
      </c>
      <c r="F17" s="12"/>
      <c r="G17" s="12"/>
      <c r="H17" s="12" t="str">
        <f t="shared" si="1"/>
        <v/>
      </c>
      <c r="AC17" s="10">
        <f t="shared" si="3"/>
        <v>0</v>
      </c>
      <c r="AD17" s="12">
        <f t="shared" si="4"/>
        <v>0</v>
      </c>
      <c r="AE17" s="12">
        <f t="shared" si="5"/>
        <v>0</v>
      </c>
      <c r="AF17" s="12">
        <f t="shared" si="6"/>
        <v>0</v>
      </c>
      <c r="AG17" s="18">
        <f t="shared" si="7"/>
        <v>0</v>
      </c>
      <c r="AH17" s="11">
        <f t="shared" si="8"/>
        <v>0</v>
      </c>
      <c r="AI17" s="12">
        <f t="shared" si="9"/>
        <v>0</v>
      </c>
      <c r="AJ17" s="12">
        <f t="shared" si="10"/>
        <v>0</v>
      </c>
      <c r="AK17" s="12">
        <f t="shared" si="11"/>
        <v>0</v>
      </c>
      <c r="AL17" s="18">
        <f t="shared" si="12"/>
        <v>0</v>
      </c>
      <c r="AM17" s="21">
        <f t="shared" si="13"/>
        <v>0</v>
      </c>
    </row>
    <row r="18" spans="2:39" x14ac:dyDescent="0.25">
      <c r="B18" s="24" t="s">
        <v>37</v>
      </c>
      <c r="C18" s="12"/>
      <c r="D18" s="22">
        <f t="shared" ca="1" si="2"/>
        <v>0</v>
      </c>
      <c r="E18" s="22" t="str">
        <f t="shared" ca="1" si="0"/>
        <v/>
      </c>
      <c r="F18" s="12"/>
      <c r="G18" s="12"/>
      <c r="H18" s="12" t="str">
        <f t="shared" si="1"/>
        <v/>
      </c>
      <c r="AC18" s="10">
        <f t="shared" si="3"/>
        <v>0</v>
      </c>
      <c r="AD18" s="12">
        <f t="shared" si="4"/>
        <v>0</v>
      </c>
      <c r="AE18" s="12">
        <f t="shared" si="5"/>
        <v>0</v>
      </c>
      <c r="AF18" s="12">
        <f t="shared" si="6"/>
        <v>0</v>
      </c>
      <c r="AG18" s="18">
        <f t="shared" si="7"/>
        <v>0</v>
      </c>
      <c r="AH18" s="11">
        <f t="shared" si="8"/>
        <v>0</v>
      </c>
      <c r="AI18" s="12">
        <f t="shared" si="9"/>
        <v>0</v>
      </c>
      <c r="AJ18" s="12">
        <f t="shared" si="10"/>
        <v>0</v>
      </c>
      <c r="AK18" s="12">
        <f t="shared" si="11"/>
        <v>0</v>
      </c>
      <c r="AL18" s="18">
        <f t="shared" si="12"/>
        <v>0</v>
      </c>
      <c r="AM18" s="21">
        <f t="shared" si="13"/>
        <v>0</v>
      </c>
    </row>
    <row r="19" spans="2:39" x14ac:dyDescent="0.25">
      <c r="B19" s="24" t="s">
        <v>38</v>
      </c>
      <c r="C19" s="12"/>
      <c r="D19" s="22">
        <f t="shared" ca="1" si="2"/>
        <v>0</v>
      </c>
      <c r="E19" s="22" t="str">
        <f t="shared" ca="1" si="0"/>
        <v/>
      </c>
      <c r="F19" s="12"/>
      <c r="G19" s="12"/>
      <c r="H19" s="12" t="str">
        <f t="shared" si="1"/>
        <v/>
      </c>
      <c r="AC19" s="10">
        <f t="shared" si="3"/>
        <v>0</v>
      </c>
      <c r="AD19" s="12">
        <f t="shared" si="4"/>
        <v>0</v>
      </c>
      <c r="AE19" s="12">
        <f t="shared" si="5"/>
        <v>0</v>
      </c>
      <c r="AF19" s="12">
        <f t="shared" si="6"/>
        <v>0</v>
      </c>
      <c r="AG19" s="18">
        <f t="shared" si="7"/>
        <v>0</v>
      </c>
      <c r="AH19" s="11">
        <f t="shared" si="8"/>
        <v>0</v>
      </c>
      <c r="AI19" s="12">
        <f t="shared" si="9"/>
        <v>0</v>
      </c>
      <c r="AJ19" s="12">
        <f t="shared" si="10"/>
        <v>0</v>
      </c>
      <c r="AK19" s="12">
        <f t="shared" si="11"/>
        <v>0</v>
      </c>
      <c r="AL19" s="18">
        <f t="shared" si="12"/>
        <v>0</v>
      </c>
      <c r="AM19" s="21">
        <f t="shared" si="13"/>
        <v>0</v>
      </c>
    </row>
    <row r="20" spans="2:39" x14ac:dyDescent="0.25">
      <c r="B20" s="25" t="s">
        <v>39</v>
      </c>
      <c r="C20" s="12"/>
      <c r="D20" s="22"/>
      <c r="E20" s="22" t="str">
        <f t="shared" si="0"/>
        <v/>
      </c>
      <c r="F20" s="12"/>
      <c r="G20" s="12"/>
      <c r="H20" s="12" t="str">
        <f t="shared" si="1"/>
        <v/>
      </c>
      <c r="AC20" s="10">
        <f t="shared" si="3"/>
        <v>0</v>
      </c>
      <c r="AD20" s="12">
        <f t="shared" si="4"/>
        <v>0</v>
      </c>
      <c r="AE20" s="12">
        <f t="shared" si="5"/>
        <v>0</v>
      </c>
      <c r="AF20" s="12">
        <f t="shared" si="6"/>
        <v>0</v>
      </c>
      <c r="AG20" s="18">
        <f t="shared" si="7"/>
        <v>0</v>
      </c>
      <c r="AH20" s="11">
        <f t="shared" si="8"/>
        <v>0</v>
      </c>
      <c r="AI20" s="12">
        <f t="shared" si="9"/>
        <v>0</v>
      </c>
      <c r="AJ20" s="12">
        <f t="shared" si="10"/>
        <v>0</v>
      </c>
      <c r="AK20" s="12">
        <f t="shared" si="11"/>
        <v>0</v>
      </c>
      <c r="AL20" s="18">
        <f t="shared" si="12"/>
        <v>0</v>
      </c>
      <c r="AM20" s="21">
        <f t="shared" si="13"/>
        <v>0</v>
      </c>
    </row>
    <row r="21" spans="2:39" x14ac:dyDescent="0.25">
      <c r="B21" s="24" t="s">
        <v>40</v>
      </c>
      <c r="C21" s="12"/>
      <c r="D21" s="22">
        <f t="shared" ca="1" si="2"/>
        <v>0</v>
      </c>
      <c r="E21" s="22" t="str">
        <f t="shared" ca="1" si="0"/>
        <v/>
      </c>
      <c r="F21" s="12"/>
      <c r="G21" s="12"/>
      <c r="H21" s="12" t="str">
        <f t="shared" si="1"/>
        <v/>
      </c>
      <c r="AC21" s="10">
        <f t="shared" si="3"/>
        <v>0</v>
      </c>
      <c r="AD21" s="12">
        <f t="shared" si="4"/>
        <v>0</v>
      </c>
      <c r="AE21" s="12">
        <f t="shared" si="5"/>
        <v>0</v>
      </c>
      <c r="AF21" s="12">
        <f t="shared" si="6"/>
        <v>0</v>
      </c>
      <c r="AG21" s="18">
        <f t="shared" si="7"/>
        <v>0</v>
      </c>
      <c r="AH21" s="11">
        <f t="shared" si="8"/>
        <v>0</v>
      </c>
      <c r="AI21" s="12">
        <f t="shared" si="9"/>
        <v>0</v>
      </c>
      <c r="AJ21" s="12">
        <f t="shared" si="10"/>
        <v>0</v>
      </c>
      <c r="AK21" s="12">
        <f t="shared" si="11"/>
        <v>0</v>
      </c>
      <c r="AL21" s="18">
        <f t="shared" si="12"/>
        <v>0</v>
      </c>
      <c r="AM21" s="21">
        <f t="shared" si="13"/>
        <v>0</v>
      </c>
    </row>
    <row r="22" spans="2:39" x14ac:dyDescent="0.25">
      <c r="B22" s="24" t="s">
        <v>41</v>
      </c>
      <c r="C22" s="12"/>
      <c r="D22" s="22">
        <f t="shared" ca="1" si="2"/>
        <v>0</v>
      </c>
      <c r="E22" s="22" t="str">
        <f t="shared" ca="1" si="0"/>
        <v/>
      </c>
      <c r="F22" s="12"/>
      <c r="G22" s="12"/>
      <c r="H22" s="12" t="str">
        <f t="shared" si="1"/>
        <v/>
      </c>
      <c r="AC22" s="10">
        <f t="shared" si="3"/>
        <v>0</v>
      </c>
      <c r="AD22" s="12">
        <f t="shared" si="4"/>
        <v>0</v>
      </c>
      <c r="AE22" s="12">
        <f t="shared" si="5"/>
        <v>0</v>
      </c>
      <c r="AF22" s="12">
        <f t="shared" si="6"/>
        <v>0</v>
      </c>
      <c r="AG22" s="18">
        <f t="shared" si="7"/>
        <v>0</v>
      </c>
      <c r="AH22" s="11">
        <f t="shared" si="8"/>
        <v>0</v>
      </c>
      <c r="AI22" s="12">
        <f t="shared" si="9"/>
        <v>0</v>
      </c>
      <c r="AJ22" s="12">
        <f t="shared" si="10"/>
        <v>0</v>
      </c>
      <c r="AK22" s="12">
        <f t="shared" si="11"/>
        <v>0</v>
      </c>
      <c r="AL22" s="18">
        <f t="shared" si="12"/>
        <v>0</v>
      </c>
      <c r="AM22" s="21">
        <f t="shared" si="13"/>
        <v>0</v>
      </c>
    </row>
    <row r="23" spans="2:39" x14ac:dyDescent="0.25">
      <c r="B23" s="26" t="s">
        <v>42</v>
      </c>
      <c r="C23" s="22">
        <v>42676</v>
      </c>
      <c r="D23" s="22">
        <f t="shared" ca="1" si="2"/>
        <v>42676</v>
      </c>
      <c r="E23" s="22">
        <f t="shared" ca="1" si="0"/>
        <v>42706</v>
      </c>
      <c r="F23" s="12">
        <v>1</v>
      </c>
      <c r="G23" s="12" t="s">
        <v>145</v>
      </c>
      <c r="H23" s="12">
        <f t="shared" si="1"/>
        <v>30</v>
      </c>
      <c r="AC23" s="10">
        <f t="shared" si="3"/>
        <v>0</v>
      </c>
      <c r="AD23" s="12">
        <f t="shared" si="4"/>
        <v>0</v>
      </c>
      <c r="AE23" s="12">
        <f t="shared" si="5"/>
        <v>1</v>
      </c>
      <c r="AF23" s="12">
        <f t="shared" si="6"/>
        <v>0</v>
      </c>
      <c r="AG23" s="18">
        <f t="shared" si="7"/>
        <v>0</v>
      </c>
      <c r="AH23" s="11">
        <f t="shared" si="8"/>
        <v>0</v>
      </c>
      <c r="AI23" s="12">
        <f t="shared" si="9"/>
        <v>0</v>
      </c>
      <c r="AJ23" s="12">
        <f t="shared" si="10"/>
        <v>30</v>
      </c>
      <c r="AK23" s="12">
        <f t="shared" si="11"/>
        <v>0</v>
      </c>
      <c r="AL23" s="18">
        <f t="shared" si="12"/>
        <v>0</v>
      </c>
      <c r="AM23" s="21">
        <f t="shared" si="13"/>
        <v>30</v>
      </c>
    </row>
    <row r="24" spans="2:39" x14ac:dyDescent="0.25">
      <c r="B24" s="24" t="s">
        <v>43</v>
      </c>
      <c r="C24" s="12"/>
      <c r="D24" s="22">
        <f t="shared" ca="1" si="2"/>
        <v>0</v>
      </c>
      <c r="E24" s="22" t="str">
        <f t="shared" ca="1" si="0"/>
        <v/>
      </c>
      <c r="F24" s="12"/>
      <c r="G24" s="12"/>
      <c r="H24" s="12" t="str">
        <f t="shared" si="1"/>
        <v/>
      </c>
      <c r="AC24" s="10">
        <f t="shared" si="3"/>
        <v>0</v>
      </c>
      <c r="AD24" s="12">
        <f t="shared" si="4"/>
        <v>0</v>
      </c>
      <c r="AE24" s="12">
        <f t="shared" si="5"/>
        <v>0</v>
      </c>
      <c r="AF24" s="12">
        <f t="shared" si="6"/>
        <v>0</v>
      </c>
      <c r="AG24" s="18">
        <f t="shared" si="7"/>
        <v>0</v>
      </c>
      <c r="AH24" s="11">
        <f t="shared" si="8"/>
        <v>0</v>
      </c>
      <c r="AI24" s="12">
        <f t="shared" si="9"/>
        <v>0</v>
      </c>
      <c r="AJ24" s="12">
        <f t="shared" si="10"/>
        <v>0</v>
      </c>
      <c r="AK24" s="12">
        <f t="shared" si="11"/>
        <v>0</v>
      </c>
      <c r="AL24" s="18">
        <f t="shared" si="12"/>
        <v>0</v>
      </c>
      <c r="AM24" s="21">
        <f t="shared" si="13"/>
        <v>0</v>
      </c>
    </row>
    <row r="25" spans="2:39" x14ac:dyDescent="0.25">
      <c r="B25" s="25" t="s">
        <v>44</v>
      </c>
      <c r="C25" s="12"/>
      <c r="D25" s="22"/>
      <c r="E25" s="22" t="str">
        <f t="shared" si="0"/>
        <v/>
      </c>
      <c r="F25" s="12"/>
      <c r="G25" s="12"/>
      <c r="H25" s="12" t="str">
        <f t="shared" si="1"/>
        <v/>
      </c>
      <c r="AC25" s="10">
        <f t="shared" si="3"/>
        <v>0</v>
      </c>
      <c r="AD25" s="12">
        <f t="shared" si="4"/>
        <v>0</v>
      </c>
      <c r="AE25" s="12">
        <f t="shared" si="5"/>
        <v>0</v>
      </c>
      <c r="AF25" s="12">
        <f t="shared" si="6"/>
        <v>0</v>
      </c>
      <c r="AG25" s="18">
        <f t="shared" si="7"/>
        <v>0</v>
      </c>
      <c r="AH25" s="11">
        <f t="shared" si="8"/>
        <v>0</v>
      </c>
      <c r="AI25" s="12">
        <f t="shared" si="9"/>
        <v>0</v>
      </c>
      <c r="AJ25" s="12">
        <f t="shared" si="10"/>
        <v>0</v>
      </c>
      <c r="AK25" s="12">
        <f t="shared" si="11"/>
        <v>0</v>
      </c>
      <c r="AL25" s="18">
        <f t="shared" si="12"/>
        <v>0</v>
      </c>
      <c r="AM25" s="21">
        <f t="shared" si="13"/>
        <v>0</v>
      </c>
    </row>
    <row r="26" spans="2:39" x14ac:dyDescent="0.25">
      <c r="B26" s="24" t="s">
        <v>41</v>
      </c>
      <c r="C26" s="12"/>
      <c r="D26" s="22">
        <f t="shared" ca="1" si="2"/>
        <v>0</v>
      </c>
      <c r="E26" s="22" t="str">
        <f t="shared" ca="1" si="0"/>
        <v/>
      </c>
      <c r="F26" s="12"/>
      <c r="G26" s="12"/>
      <c r="H26" s="12" t="str">
        <f t="shared" si="1"/>
        <v/>
      </c>
      <c r="AC26" s="10">
        <f t="shared" si="3"/>
        <v>0</v>
      </c>
      <c r="AD26" s="12">
        <f t="shared" si="4"/>
        <v>0</v>
      </c>
      <c r="AE26" s="12">
        <f t="shared" si="5"/>
        <v>0</v>
      </c>
      <c r="AF26" s="12">
        <f t="shared" si="6"/>
        <v>0</v>
      </c>
      <c r="AG26" s="18">
        <f t="shared" si="7"/>
        <v>0</v>
      </c>
      <c r="AH26" s="11">
        <f t="shared" si="8"/>
        <v>0</v>
      </c>
      <c r="AI26" s="12">
        <f t="shared" si="9"/>
        <v>0</v>
      </c>
      <c r="AJ26" s="12">
        <f t="shared" si="10"/>
        <v>0</v>
      </c>
      <c r="AK26" s="12">
        <f t="shared" si="11"/>
        <v>0</v>
      </c>
      <c r="AL26" s="18">
        <f t="shared" si="12"/>
        <v>0</v>
      </c>
      <c r="AM26" s="21">
        <f t="shared" si="13"/>
        <v>0</v>
      </c>
    </row>
    <row r="27" spans="2:39" x14ac:dyDescent="0.25">
      <c r="B27" s="26" t="s">
        <v>42</v>
      </c>
      <c r="C27" s="22">
        <v>42677</v>
      </c>
      <c r="D27" s="22">
        <f t="shared" ca="1" si="2"/>
        <v>42677</v>
      </c>
      <c r="E27" s="22">
        <f t="shared" ca="1" si="0"/>
        <v>42707</v>
      </c>
      <c r="F27" s="12">
        <v>1</v>
      </c>
      <c r="G27" s="12" t="s">
        <v>145</v>
      </c>
      <c r="H27" s="12">
        <f t="shared" si="1"/>
        <v>30</v>
      </c>
      <c r="AC27" s="10">
        <f t="shared" si="3"/>
        <v>0</v>
      </c>
      <c r="AD27" s="12">
        <f t="shared" si="4"/>
        <v>0</v>
      </c>
      <c r="AE27" s="12">
        <f t="shared" si="5"/>
        <v>1</v>
      </c>
      <c r="AF27" s="12">
        <f t="shared" si="6"/>
        <v>0</v>
      </c>
      <c r="AG27" s="18">
        <f t="shared" si="7"/>
        <v>0</v>
      </c>
      <c r="AH27" s="11">
        <f t="shared" si="8"/>
        <v>0</v>
      </c>
      <c r="AI27" s="12">
        <f t="shared" si="9"/>
        <v>0</v>
      </c>
      <c r="AJ27" s="12">
        <f t="shared" si="10"/>
        <v>30</v>
      </c>
      <c r="AK27" s="12">
        <f t="shared" si="11"/>
        <v>0</v>
      </c>
      <c r="AL27" s="18">
        <f t="shared" si="12"/>
        <v>0</v>
      </c>
      <c r="AM27" s="21">
        <f t="shared" si="13"/>
        <v>30</v>
      </c>
    </row>
    <row r="28" spans="2:39" x14ac:dyDescent="0.25">
      <c r="B28" s="12"/>
      <c r="C28" s="12"/>
      <c r="D28" s="22">
        <f t="shared" ca="1" si="2"/>
        <v>0</v>
      </c>
      <c r="E28" s="22" t="str">
        <f t="shared" ca="1" si="0"/>
        <v/>
      </c>
      <c r="F28" s="12"/>
      <c r="G28" s="12"/>
      <c r="H28" s="12" t="str">
        <f t="shared" si="1"/>
        <v/>
      </c>
      <c r="AC28" s="10">
        <f t="shared" si="3"/>
        <v>0</v>
      </c>
      <c r="AD28" s="12">
        <f t="shared" si="4"/>
        <v>0</v>
      </c>
      <c r="AE28" s="12">
        <f t="shared" si="5"/>
        <v>0</v>
      </c>
      <c r="AF28" s="12">
        <f t="shared" si="6"/>
        <v>0</v>
      </c>
      <c r="AG28" s="18">
        <f t="shared" si="7"/>
        <v>0</v>
      </c>
      <c r="AH28" s="11">
        <f t="shared" si="8"/>
        <v>0</v>
      </c>
      <c r="AI28" s="12">
        <f t="shared" si="9"/>
        <v>0</v>
      </c>
      <c r="AJ28" s="12">
        <f t="shared" si="10"/>
        <v>0</v>
      </c>
      <c r="AK28" s="12">
        <f t="shared" si="11"/>
        <v>0</v>
      </c>
      <c r="AL28" s="18">
        <f t="shared" si="12"/>
        <v>0</v>
      </c>
      <c r="AM28" s="21">
        <f t="shared" si="13"/>
        <v>0</v>
      </c>
    </row>
    <row r="29" spans="2:39" x14ac:dyDescent="0.25">
      <c r="B29" s="23" t="s">
        <v>45</v>
      </c>
      <c r="C29" s="12"/>
      <c r="D29" s="22">
        <f t="shared" ca="1" si="2"/>
        <v>0</v>
      </c>
      <c r="E29" s="22" t="str">
        <f t="shared" ca="1" si="0"/>
        <v/>
      </c>
      <c r="F29" s="12"/>
      <c r="G29" s="12"/>
      <c r="H29" s="12" t="str">
        <f t="shared" si="1"/>
        <v/>
      </c>
      <c r="AC29" s="10">
        <f t="shared" si="3"/>
        <v>0</v>
      </c>
      <c r="AD29" s="12">
        <f t="shared" si="4"/>
        <v>0</v>
      </c>
      <c r="AE29" s="12">
        <f t="shared" si="5"/>
        <v>0</v>
      </c>
      <c r="AF29" s="12">
        <f t="shared" si="6"/>
        <v>0</v>
      </c>
      <c r="AG29" s="18">
        <f t="shared" si="7"/>
        <v>0</v>
      </c>
      <c r="AH29" s="11">
        <f t="shared" si="8"/>
        <v>0</v>
      </c>
      <c r="AI29" s="12">
        <f t="shared" si="9"/>
        <v>0</v>
      </c>
      <c r="AJ29" s="12">
        <f t="shared" si="10"/>
        <v>0</v>
      </c>
      <c r="AK29" s="12">
        <f t="shared" si="11"/>
        <v>0</v>
      </c>
      <c r="AL29" s="18">
        <f t="shared" si="12"/>
        <v>0</v>
      </c>
      <c r="AM29" s="21">
        <f t="shared" si="13"/>
        <v>0</v>
      </c>
    </row>
    <row r="30" spans="2:39" x14ac:dyDescent="0.25">
      <c r="B30" s="27" t="s">
        <v>59</v>
      </c>
      <c r="C30" s="12"/>
      <c r="D30" s="22">
        <f t="shared" ca="1" si="2"/>
        <v>0</v>
      </c>
      <c r="E30" s="22" t="str">
        <f t="shared" ca="1" si="0"/>
        <v/>
      </c>
      <c r="F30" s="12"/>
      <c r="G30" s="12"/>
      <c r="H30" s="12" t="str">
        <f t="shared" si="1"/>
        <v/>
      </c>
      <c r="AC30" s="10">
        <f t="shared" si="3"/>
        <v>0</v>
      </c>
      <c r="AD30" s="12">
        <f t="shared" si="4"/>
        <v>0</v>
      </c>
      <c r="AE30" s="12">
        <f t="shared" si="5"/>
        <v>0</v>
      </c>
      <c r="AF30" s="12">
        <f t="shared" si="6"/>
        <v>0</v>
      </c>
      <c r="AG30" s="18">
        <f t="shared" si="7"/>
        <v>0</v>
      </c>
      <c r="AH30" s="11">
        <f t="shared" si="8"/>
        <v>0</v>
      </c>
      <c r="AI30" s="12">
        <f t="shared" si="9"/>
        <v>0</v>
      </c>
      <c r="AJ30" s="12">
        <f t="shared" si="10"/>
        <v>0</v>
      </c>
      <c r="AK30" s="12">
        <f t="shared" si="11"/>
        <v>0</v>
      </c>
      <c r="AL30" s="18">
        <f t="shared" si="12"/>
        <v>0</v>
      </c>
      <c r="AM30" s="21">
        <f t="shared" si="13"/>
        <v>0</v>
      </c>
    </row>
    <row r="31" spans="2:39" x14ac:dyDescent="0.25">
      <c r="B31" s="27" t="s">
        <v>47</v>
      </c>
      <c r="C31" s="12"/>
      <c r="D31" s="22">
        <f t="shared" ca="1" si="2"/>
        <v>0</v>
      </c>
      <c r="E31" s="22" t="str">
        <f t="shared" ca="1" si="0"/>
        <v/>
      </c>
      <c r="F31" s="12"/>
      <c r="G31" s="12"/>
      <c r="H31" s="12" t="str">
        <f t="shared" si="1"/>
        <v/>
      </c>
      <c r="AC31" s="10">
        <f t="shared" si="3"/>
        <v>0</v>
      </c>
      <c r="AD31" s="12">
        <f t="shared" si="4"/>
        <v>0</v>
      </c>
      <c r="AE31" s="12">
        <f t="shared" si="5"/>
        <v>0</v>
      </c>
      <c r="AF31" s="12">
        <f t="shared" si="6"/>
        <v>0</v>
      </c>
      <c r="AG31" s="18">
        <f t="shared" si="7"/>
        <v>0</v>
      </c>
      <c r="AH31" s="11">
        <f t="shared" si="8"/>
        <v>0</v>
      </c>
      <c r="AI31" s="12">
        <f t="shared" si="9"/>
        <v>0</v>
      </c>
      <c r="AJ31" s="12">
        <f t="shared" si="10"/>
        <v>0</v>
      </c>
      <c r="AK31" s="12">
        <f t="shared" si="11"/>
        <v>0</v>
      </c>
      <c r="AL31" s="18">
        <f t="shared" si="12"/>
        <v>0</v>
      </c>
      <c r="AM31" s="21">
        <f t="shared" si="13"/>
        <v>0</v>
      </c>
    </row>
    <row r="32" spans="2:39" x14ac:dyDescent="0.25">
      <c r="B32" s="27" t="s">
        <v>48</v>
      </c>
      <c r="C32" s="12"/>
      <c r="D32" s="22">
        <f t="shared" ca="1" si="2"/>
        <v>0</v>
      </c>
      <c r="E32" s="22" t="str">
        <f t="shared" ca="1" si="0"/>
        <v/>
      </c>
      <c r="F32" s="12"/>
      <c r="G32" s="12"/>
      <c r="H32" s="12" t="str">
        <f t="shared" si="1"/>
        <v/>
      </c>
      <c r="AC32" s="10">
        <f t="shared" si="3"/>
        <v>0</v>
      </c>
      <c r="AD32" s="12">
        <f t="shared" si="4"/>
        <v>0</v>
      </c>
      <c r="AE32" s="12">
        <f t="shared" si="5"/>
        <v>0</v>
      </c>
      <c r="AF32" s="12">
        <f t="shared" si="6"/>
        <v>0</v>
      </c>
      <c r="AG32" s="18">
        <f t="shared" si="7"/>
        <v>0</v>
      </c>
      <c r="AH32" s="11">
        <f t="shared" si="8"/>
        <v>0</v>
      </c>
      <c r="AI32" s="12">
        <f t="shared" si="9"/>
        <v>0</v>
      </c>
      <c r="AJ32" s="12">
        <f t="shared" si="10"/>
        <v>0</v>
      </c>
      <c r="AK32" s="12">
        <f t="shared" si="11"/>
        <v>0</v>
      </c>
      <c r="AL32" s="18">
        <f t="shared" si="12"/>
        <v>0</v>
      </c>
      <c r="AM32" s="21">
        <f t="shared" si="13"/>
        <v>0</v>
      </c>
    </row>
    <row r="33" spans="2:39" x14ac:dyDescent="0.25">
      <c r="B33" s="28" t="s">
        <v>49</v>
      </c>
      <c r="C33" s="12"/>
      <c r="D33" s="22"/>
      <c r="E33" s="22" t="str">
        <f t="shared" si="0"/>
        <v/>
      </c>
      <c r="F33" s="12"/>
      <c r="G33" s="12"/>
      <c r="H33" s="12" t="str">
        <f t="shared" si="1"/>
        <v/>
      </c>
      <c r="AC33" s="10">
        <f t="shared" si="3"/>
        <v>0</v>
      </c>
      <c r="AD33" s="12">
        <f t="shared" si="4"/>
        <v>0</v>
      </c>
      <c r="AE33" s="12">
        <f t="shared" si="5"/>
        <v>0</v>
      </c>
      <c r="AF33" s="12">
        <f t="shared" si="6"/>
        <v>0</v>
      </c>
      <c r="AG33" s="18">
        <f t="shared" si="7"/>
        <v>0</v>
      </c>
      <c r="AH33" s="11">
        <f t="shared" si="8"/>
        <v>0</v>
      </c>
      <c r="AI33" s="12">
        <f t="shared" si="9"/>
        <v>0</v>
      </c>
      <c r="AJ33" s="12">
        <f t="shared" si="10"/>
        <v>0</v>
      </c>
      <c r="AK33" s="12">
        <f t="shared" si="11"/>
        <v>0</v>
      </c>
      <c r="AL33" s="18">
        <f t="shared" si="12"/>
        <v>0</v>
      </c>
      <c r="AM33" s="21">
        <f t="shared" si="13"/>
        <v>0</v>
      </c>
    </row>
    <row r="34" spans="2:39" x14ac:dyDescent="0.25">
      <c r="B34" s="27" t="s">
        <v>61</v>
      </c>
      <c r="C34" s="12"/>
      <c r="D34" s="22">
        <f t="shared" ca="1" si="2"/>
        <v>0</v>
      </c>
      <c r="E34" s="22" t="str">
        <f t="shared" ca="1" si="0"/>
        <v/>
      </c>
      <c r="F34" s="12"/>
      <c r="G34" s="12"/>
      <c r="H34" s="12" t="str">
        <f t="shared" si="1"/>
        <v/>
      </c>
      <c r="AC34" s="10">
        <f t="shared" si="3"/>
        <v>0</v>
      </c>
      <c r="AD34" s="12">
        <f t="shared" si="4"/>
        <v>0</v>
      </c>
      <c r="AE34" s="12">
        <f t="shared" si="5"/>
        <v>0</v>
      </c>
      <c r="AF34" s="12">
        <f t="shared" si="6"/>
        <v>0</v>
      </c>
      <c r="AG34" s="18">
        <f t="shared" si="7"/>
        <v>0</v>
      </c>
      <c r="AH34" s="11">
        <f t="shared" si="8"/>
        <v>0</v>
      </c>
      <c r="AI34" s="12">
        <f t="shared" si="9"/>
        <v>0</v>
      </c>
      <c r="AJ34" s="12">
        <f t="shared" si="10"/>
        <v>0</v>
      </c>
      <c r="AK34" s="12">
        <f t="shared" si="11"/>
        <v>0</v>
      </c>
      <c r="AL34" s="18">
        <f t="shared" si="12"/>
        <v>0</v>
      </c>
      <c r="AM34" s="21">
        <f t="shared" si="13"/>
        <v>0</v>
      </c>
    </row>
    <row r="35" spans="2:39" x14ac:dyDescent="0.25">
      <c r="B35" s="27" t="s">
        <v>37</v>
      </c>
      <c r="C35" s="12"/>
      <c r="D35" s="22">
        <f t="shared" ca="1" si="2"/>
        <v>0</v>
      </c>
      <c r="E35" s="22" t="str">
        <f t="shared" ca="1" si="0"/>
        <v/>
      </c>
      <c r="F35" s="12"/>
      <c r="G35" s="12"/>
      <c r="H35" s="12" t="str">
        <f t="shared" si="1"/>
        <v/>
      </c>
      <c r="AC35" s="10">
        <f t="shared" si="3"/>
        <v>0</v>
      </c>
      <c r="AD35" s="12">
        <f t="shared" si="4"/>
        <v>0</v>
      </c>
      <c r="AE35" s="12">
        <f t="shared" si="5"/>
        <v>0</v>
      </c>
      <c r="AF35" s="12">
        <f t="shared" si="6"/>
        <v>0</v>
      </c>
      <c r="AG35" s="18">
        <f t="shared" si="7"/>
        <v>0</v>
      </c>
      <c r="AH35" s="11">
        <f t="shared" si="8"/>
        <v>0</v>
      </c>
      <c r="AI35" s="12">
        <f t="shared" si="9"/>
        <v>0</v>
      </c>
      <c r="AJ35" s="12">
        <f t="shared" si="10"/>
        <v>0</v>
      </c>
      <c r="AK35" s="12">
        <f t="shared" si="11"/>
        <v>0</v>
      </c>
      <c r="AL35" s="18">
        <f t="shared" si="12"/>
        <v>0</v>
      </c>
      <c r="AM35" s="21">
        <f t="shared" si="13"/>
        <v>0</v>
      </c>
    </row>
    <row r="36" spans="2:39" x14ac:dyDescent="0.25">
      <c r="B36" s="27" t="s">
        <v>50</v>
      </c>
      <c r="C36" s="12"/>
      <c r="D36" s="22">
        <f t="shared" ca="1" si="2"/>
        <v>0</v>
      </c>
      <c r="E36" s="22" t="str">
        <f t="shared" ca="1" si="0"/>
        <v/>
      </c>
      <c r="F36" s="12"/>
      <c r="G36" s="12"/>
      <c r="H36" s="12" t="str">
        <f t="shared" si="1"/>
        <v/>
      </c>
      <c r="AC36" s="10">
        <f t="shared" si="3"/>
        <v>0</v>
      </c>
      <c r="AD36" s="12">
        <f t="shared" si="4"/>
        <v>0</v>
      </c>
      <c r="AE36" s="12">
        <f t="shared" si="5"/>
        <v>0</v>
      </c>
      <c r="AF36" s="12">
        <f t="shared" si="6"/>
        <v>0</v>
      </c>
      <c r="AG36" s="18">
        <f t="shared" si="7"/>
        <v>0</v>
      </c>
      <c r="AH36" s="11">
        <f t="shared" si="8"/>
        <v>0</v>
      </c>
      <c r="AI36" s="12">
        <f t="shared" si="9"/>
        <v>0</v>
      </c>
      <c r="AJ36" s="12">
        <f t="shared" si="10"/>
        <v>0</v>
      </c>
      <c r="AK36" s="12">
        <f t="shared" si="11"/>
        <v>0</v>
      </c>
      <c r="AL36" s="18">
        <f t="shared" si="12"/>
        <v>0</v>
      </c>
      <c r="AM36" s="21">
        <f t="shared" si="13"/>
        <v>0</v>
      </c>
    </row>
    <row r="37" spans="2:39" x14ac:dyDescent="0.25">
      <c r="B37" s="27" t="s">
        <v>62</v>
      </c>
      <c r="C37" s="12"/>
      <c r="D37" s="22">
        <f t="shared" ca="1" si="2"/>
        <v>0</v>
      </c>
      <c r="E37" s="22" t="str">
        <f t="shared" ca="1" si="0"/>
        <v/>
      </c>
      <c r="F37" s="12"/>
      <c r="G37" s="12"/>
      <c r="H37" s="12" t="str">
        <f t="shared" si="1"/>
        <v/>
      </c>
      <c r="AC37" s="10">
        <f t="shared" si="3"/>
        <v>0</v>
      </c>
      <c r="AD37" s="12">
        <f t="shared" si="4"/>
        <v>0</v>
      </c>
      <c r="AE37" s="12">
        <f t="shared" si="5"/>
        <v>0</v>
      </c>
      <c r="AF37" s="12">
        <f t="shared" si="6"/>
        <v>0</v>
      </c>
      <c r="AG37" s="18">
        <f t="shared" si="7"/>
        <v>0</v>
      </c>
      <c r="AH37" s="11">
        <f t="shared" si="8"/>
        <v>0</v>
      </c>
      <c r="AI37" s="12">
        <f t="shared" si="9"/>
        <v>0</v>
      </c>
      <c r="AJ37" s="12">
        <f t="shared" si="10"/>
        <v>0</v>
      </c>
      <c r="AK37" s="12">
        <f t="shared" si="11"/>
        <v>0</v>
      </c>
      <c r="AL37" s="18">
        <f t="shared" si="12"/>
        <v>0</v>
      </c>
      <c r="AM37" s="21">
        <f t="shared" si="13"/>
        <v>0</v>
      </c>
    </row>
    <row r="38" spans="2:39" x14ac:dyDescent="0.25">
      <c r="B38" s="27" t="s">
        <v>63</v>
      </c>
      <c r="C38" s="12"/>
      <c r="D38" s="22">
        <f t="shared" ca="1" si="2"/>
        <v>0</v>
      </c>
      <c r="E38" s="22" t="str">
        <f t="shared" ca="1" si="0"/>
        <v/>
      </c>
      <c r="F38" s="12"/>
      <c r="G38" s="12"/>
      <c r="H38" s="12" t="str">
        <f t="shared" si="1"/>
        <v/>
      </c>
      <c r="AC38" s="10">
        <f t="shared" si="3"/>
        <v>0</v>
      </c>
      <c r="AD38" s="12">
        <f t="shared" si="4"/>
        <v>0</v>
      </c>
      <c r="AE38" s="12">
        <f t="shared" si="5"/>
        <v>0</v>
      </c>
      <c r="AF38" s="12">
        <f t="shared" si="6"/>
        <v>0</v>
      </c>
      <c r="AG38" s="18">
        <f t="shared" si="7"/>
        <v>0</v>
      </c>
      <c r="AH38" s="11">
        <f t="shared" si="8"/>
        <v>0</v>
      </c>
      <c r="AI38" s="12">
        <f t="shared" si="9"/>
        <v>0</v>
      </c>
      <c r="AJ38" s="12">
        <f t="shared" si="10"/>
        <v>0</v>
      </c>
      <c r="AK38" s="12">
        <f t="shared" si="11"/>
        <v>0</v>
      </c>
      <c r="AL38" s="18">
        <f t="shared" si="12"/>
        <v>0</v>
      </c>
      <c r="AM38" s="21">
        <f t="shared" si="13"/>
        <v>0</v>
      </c>
    </row>
    <row r="39" spans="2:39" x14ac:dyDescent="0.25">
      <c r="B39" s="28" t="s">
        <v>51</v>
      </c>
      <c r="C39" s="12"/>
      <c r="D39" s="22"/>
      <c r="E39" s="22" t="str">
        <f t="shared" si="0"/>
        <v/>
      </c>
      <c r="F39" s="12"/>
      <c r="G39" s="12"/>
      <c r="H39" s="12" t="str">
        <f t="shared" si="1"/>
        <v/>
      </c>
      <c r="AC39" s="10">
        <f t="shared" si="3"/>
        <v>0</v>
      </c>
      <c r="AD39" s="12">
        <f t="shared" si="4"/>
        <v>0</v>
      </c>
      <c r="AE39" s="12">
        <f t="shared" si="5"/>
        <v>0</v>
      </c>
      <c r="AF39" s="12">
        <f t="shared" si="6"/>
        <v>0</v>
      </c>
      <c r="AG39" s="18">
        <f t="shared" si="7"/>
        <v>0</v>
      </c>
      <c r="AH39" s="11">
        <f t="shared" si="8"/>
        <v>0</v>
      </c>
      <c r="AI39" s="12">
        <f t="shared" si="9"/>
        <v>0</v>
      </c>
      <c r="AJ39" s="12">
        <f t="shared" si="10"/>
        <v>0</v>
      </c>
      <c r="AK39" s="12">
        <f t="shared" si="11"/>
        <v>0</v>
      </c>
      <c r="AL39" s="18">
        <f t="shared" si="12"/>
        <v>0</v>
      </c>
      <c r="AM39" s="21">
        <f t="shared" si="13"/>
        <v>0</v>
      </c>
    </row>
    <row r="40" spans="2:39" x14ac:dyDescent="0.25">
      <c r="B40" s="27" t="s">
        <v>64</v>
      </c>
      <c r="C40" s="12"/>
      <c r="D40" s="22">
        <f t="shared" ca="1" si="2"/>
        <v>0</v>
      </c>
      <c r="E40" s="22" t="str">
        <f t="shared" ca="1" si="0"/>
        <v/>
      </c>
      <c r="F40" s="12"/>
      <c r="G40" s="12"/>
      <c r="H40" s="12" t="str">
        <f t="shared" si="1"/>
        <v/>
      </c>
      <c r="AC40" s="10">
        <f t="shared" si="3"/>
        <v>0</v>
      </c>
      <c r="AD40" s="12">
        <f t="shared" si="4"/>
        <v>0</v>
      </c>
      <c r="AE40" s="12">
        <f t="shared" si="5"/>
        <v>0</v>
      </c>
      <c r="AF40" s="12">
        <f t="shared" si="6"/>
        <v>0</v>
      </c>
      <c r="AG40" s="18">
        <f t="shared" si="7"/>
        <v>0</v>
      </c>
      <c r="AH40" s="11">
        <f t="shared" si="8"/>
        <v>0</v>
      </c>
      <c r="AI40" s="12">
        <f t="shared" si="9"/>
        <v>0</v>
      </c>
      <c r="AJ40" s="12">
        <f t="shared" si="10"/>
        <v>0</v>
      </c>
      <c r="AK40" s="12">
        <f t="shared" si="11"/>
        <v>0</v>
      </c>
      <c r="AL40" s="18">
        <f t="shared" si="12"/>
        <v>0</v>
      </c>
      <c r="AM40" s="21">
        <f t="shared" si="13"/>
        <v>0</v>
      </c>
    </row>
    <row r="41" spans="2:39" x14ac:dyDescent="0.25">
      <c r="B41" s="26" t="s">
        <v>42</v>
      </c>
      <c r="C41" s="22">
        <v>42678</v>
      </c>
      <c r="D41" s="22">
        <f t="shared" ca="1" si="2"/>
        <v>42678</v>
      </c>
      <c r="E41" s="22">
        <f t="shared" ca="1" si="0"/>
        <v>42708</v>
      </c>
      <c r="F41" s="12">
        <v>1</v>
      </c>
      <c r="G41" s="12" t="s">
        <v>145</v>
      </c>
      <c r="H41" s="12">
        <f t="shared" si="1"/>
        <v>30</v>
      </c>
      <c r="AC41" s="10">
        <f t="shared" si="3"/>
        <v>0</v>
      </c>
      <c r="AD41" s="12">
        <f t="shared" si="4"/>
        <v>0</v>
      </c>
      <c r="AE41" s="12">
        <f t="shared" si="5"/>
        <v>1</v>
      </c>
      <c r="AF41" s="12">
        <f t="shared" si="6"/>
        <v>0</v>
      </c>
      <c r="AG41" s="18">
        <f t="shared" si="7"/>
        <v>0</v>
      </c>
      <c r="AH41" s="11">
        <f t="shared" si="8"/>
        <v>0</v>
      </c>
      <c r="AI41" s="12">
        <f t="shared" si="9"/>
        <v>0</v>
      </c>
      <c r="AJ41" s="12">
        <f t="shared" si="10"/>
        <v>30</v>
      </c>
      <c r="AK41" s="12">
        <f t="shared" si="11"/>
        <v>0</v>
      </c>
      <c r="AL41" s="18">
        <f t="shared" si="12"/>
        <v>0</v>
      </c>
      <c r="AM41" s="21">
        <f t="shared" si="13"/>
        <v>30</v>
      </c>
    </row>
    <row r="42" spans="2:39" x14ac:dyDescent="0.25">
      <c r="B42" s="28" t="s">
        <v>52</v>
      </c>
      <c r="C42" s="12"/>
      <c r="D42" s="22"/>
      <c r="E42" s="22" t="str">
        <f t="shared" si="0"/>
        <v/>
      </c>
      <c r="F42" s="12"/>
      <c r="G42" s="12"/>
      <c r="H42" s="12" t="str">
        <f t="shared" si="1"/>
        <v/>
      </c>
      <c r="AC42" s="10">
        <f t="shared" si="3"/>
        <v>0</v>
      </c>
      <c r="AD42" s="12">
        <f t="shared" si="4"/>
        <v>0</v>
      </c>
      <c r="AE42" s="12">
        <f t="shared" si="5"/>
        <v>0</v>
      </c>
      <c r="AF42" s="12">
        <f t="shared" si="6"/>
        <v>0</v>
      </c>
      <c r="AG42" s="18">
        <f t="shared" si="7"/>
        <v>0</v>
      </c>
      <c r="AH42" s="11">
        <f t="shared" si="8"/>
        <v>0</v>
      </c>
      <c r="AI42" s="12">
        <f t="shared" si="9"/>
        <v>0</v>
      </c>
      <c r="AJ42" s="12">
        <f t="shared" si="10"/>
        <v>0</v>
      </c>
      <c r="AK42" s="12">
        <f t="shared" si="11"/>
        <v>0</v>
      </c>
      <c r="AL42" s="18">
        <f t="shared" si="12"/>
        <v>0</v>
      </c>
      <c r="AM42" s="21">
        <f t="shared" si="13"/>
        <v>0</v>
      </c>
    </row>
    <row r="43" spans="2:39" x14ac:dyDescent="0.25">
      <c r="B43" s="27" t="s">
        <v>64</v>
      </c>
      <c r="C43" s="12"/>
      <c r="D43" s="22">
        <f t="shared" ca="1" si="2"/>
        <v>0</v>
      </c>
      <c r="E43" s="22" t="str">
        <f t="shared" ca="1" si="0"/>
        <v/>
      </c>
      <c r="F43" s="12"/>
      <c r="G43" s="12"/>
      <c r="H43" s="12" t="str">
        <f t="shared" si="1"/>
        <v/>
      </c>
      <c r="AC43" s="10">
        <f t="shared" si="3"/>
        <v>0</v>
      </c>
      <c r="AD43" s="12">
        <f t="shared" si="4"/>
        <v>0</v>
      </c>
      <c r="AE43" s="12">
        <f t="shared" si="5"/>
        <v>0</v>
      </c>
      <c r="AF43" s="12">
        <f t="shared" si="6"/>
        <v>0</v>
      </c>
      <c r="AG43" s="18">
        <f t="shared" si="7"/>
        <v>0</v>
      </c>
      <c r="AH43" s="11">
        <f t="shared" si="8"/>
        <v>0</v>
      </c>
      <c r="AI43" s="12">
        <f t="shared" si="9"/>
        <v>0</v>
      </c>
      <c r="AJ43" s="12">
        <f t="shared" si="10"/>
        <v>0</v>
      </c>
      <c r="AK43" s="12">
        <f t="shared" si="11"/>
        <v>0</v>
      </c>
      <c r="AL43" s="18">
        <f t="shared" si="12"/>
        <v>0</v>
      </c>
      <c r="AM43" s="21">
        <f t="shared" si="13"/>
        <v>0</v>
      </c>
    </row>
    <row r="44" spans="2:39" x14ac:dyDescent="0.25">
      <c r="B44" s="27" t="s">
        <v>65</v>
      </c>
      <c r="C44" s="12"/>
      <c r="D44" s="22">
        <f t="shared" ca="1" si="2"/>
        <v>0</v>
      </c>
      <c r="E44" s="22" t="str">
        <f t="shared" ca="1" si="0"/>
        <v/>
      </c>
      <c r="F44" s="12"/>
      <c r="G44" s="12"/>
      <c r="H44" s="12" t="str">
        <f t="shared" si="1"/>
        <v/>
      </c>
      <c r="AC44" s="10">
        <f t="shared" si="3"/>
        <v>0</v>
      </c>
      <c r="AD44" s="12">
        <f t="shared" si="4"/>
        <v>0</v>
      </c>
      <c r="AE44" s="12">
        <f t="shared" si="5"/>
        <v>0</v>
      </c>
      <c r="AF44" s="12">
        <f t="shared" si="6"/>
        <v>0</v>
      </c>
      <c r="AG44" s="18">
        <f t="shared" si="7"/>
        <v>0</v>
      </c>
      <c r="AH44" s="11">
        <f t="shared" si="8"/>
        <v>0</v>
      </c>
      <c r="AI44" s="12">
        <f t="shared" si="9"/>
        <v>0</v>
      </c>
      <c r="AJ44" s="12">
        <f t="shared" si="10"/>
        <v>0</v>
      </c>
      <c r="AK44" s="12">
        <f t="shared" si="11"/>
        <v>0</v>
      </c>
      <c r="AL44" s="18">
        <f t="shared" si="12"/>
        <v>0</v>
      </c>
      <c r="AM44" s="21">
        <f t="shared" si="13"/>
        <v>0</v>
      </c>
    </row>
    <row r="45" spans="2:39" x14ac:dyDescent="0.25">
      <c r="B45" s="28" t="s">
        <v>53</v>
      </c>
      <c r="C45" s="12"/>
      <c r="D45" s="22"/>
      <c r="E45" s="22" t="str">
        <f t="shared" si="0"/>
        <v/>
      </c>
      <c r="F45" s="12"/>
      <c r="G45" s="12"/>
      <c r="H45" s="12" t="str">
        <f t="shared" si="1"/>
        <v/>
      </c>
      <c r="AC45" s="10">
        <f t="shared" si="3"/>
        <v>0</v>
      </c>
      <c r="AD45" s="12">
        <f t="shared" si="4"/>
        <v>0</v>
      </c>
      <c r="AE45" s="12">
        <f t="shared" si="5"/>
        <v>0</v>
      </c>
      <c r="AF45" s="12">
        <f t="shared" si="6"/>
        <v>0</v>
      </c>
      <c r="AG45" s="18">
        <f t="shared" si="7"/>
        <v>0</v>
      </c>
      <c r="AH45" s="11">
        <f t="shared" si="8"/>
        <v>0</v>
      </c>
      <c r="AI45" s="12">
        <f t="shared" si="9"/>
        <v>0</v>
      </c>
      <c r="AJ45" s="12">
        <f t="shared" si="10"/>
        <v>0</v>
      </c>
      <c r="AK45" s="12">
        <f t="shared" si="11"/>
        <v>0</v>
      </c>
      <c r="AL45" s="18">
        <f t="shared" si="12"/>
        <v>0</v>
      </c>
      <c r="AM45" s="21">
        <f t="shared" si="13"/>
        <v>0</v>
      </c>
    </row>
    <row r="46" spans="2:39" x14ac:dyDescent="0.25">
      <c r="B46" s="27" t="s">
        <v>54</v>
      </c>
      <c r="C46" s="12"/>
      <c r="D46" s="22">
        <f t="shared" ca="1" si="2"/>
        <v>0</v>
      </c>
      <c r="E46" s="22" t="str">
        <f t="shared" ca="1" si="0"/>
        <v/>
      </c>
      <c r="F46" s="12"/>
      <c r="G46" s="12"/>
      <c r="H46" s="12" t="str">
        <f t="shared" si="1"/>
        <v/>
      </c>
      <c r="AC46" s="10">
        <f t="shared" si="3"/>
        <v>0</v>
      </c>
      <c r="AD46" s="12">
        <f t="shared" si="4"/>
        <v>0</v>
      </c>
      <c r="AE46" s="12">
        <f t="shared" si="5"/>
        <v>0</v>
      </c>
      <c r="AF46" s="12">
        <f t="shared" si="6"/>
        <v>0</v>
      </c>
      <c r="AG46" s="18">
        <f t="shared" si="7"/>
        <v>0</v>
      </c>
      <c r="AH46" s="11">
        <f t="shared" si="8"/>
        <v>0</v>
      </c>
      <c r="AI46" s="12">
        <f t="shared" si="9"/>
        <v>0</v>
      </c>
      <c r="AJ46" s="12">
        <f t="shared" si="10"/>
        <v>0</v>
      </c>
      <c r="AK46" s="12">
        <f t="shared" si="11"/>
        <v>0</v>
      </c>
      <c r="AL46" s="18">
        <f t="shared" si="12"/>
        <v>0</v>
      </c>
      <c r="AM46" s="21">
        <f t="shared" si="13"/>
        <v>0</v>
      </c>
    </row>
    <row r="47" spans="2:39" x14ac:dyDescent="0.25">
      <c r="B47" s="27" t="s">
        <v>55</v>
      </c>
      <c r="C47" s="12"/>
      <c r="D47" s="22">
        <f t="shared" ca="1" si="2"/>
        <v>0</v>
      </c>
      <c r="E47" s="22" t="str">
        <f t="shared" ca="1" si="0"/>
        <v/>
      </c>
      <c r="F47" s="12"/>
      <c r="G47" s="12"/>
      <c r="H47" s="12" t="str">
        <f t="shared" si="1"/>
        <v/>
      </c>
      <c r="AC47" s="10">
        <f t="shared" si="3"/>
        <v>0</v>
      </c>
      <c r="AD47" s="12">
        <f t="shared" si="4"/>
        <v>0</v>
      </c>
      <c r="AE47" s="12">
        <f t="shared" si="5"/>
        <v>0</v>
      </c>
      <c r="AF47" s="12">
        <f t="shared" si="6"/>
        <v>0</v>
      </c>
      <c r="AG47" s="18">
        <f t="shared" si="7"/>
        <v>0</v>
      </c>
      <c r="AH47" s="11">
        <f t="shared" si="8"/>
        <v>0</v>
      </c>
      <c r="AI47" s="12">
        <f t="shared" si="9"/>
        <v>0</v>
      </c>
      <c r="AJ47" s="12">
        <f t="shared" si="10"/>
        <v>0</v>
      </c>
      <c r="AK47" s="12">
        <f t="shared" si="11"/>
        <v>0</v>
      </c>
      <c r="AL47" s="18">
        <f t="shared" si="12"/>
        <v>0</v>
      </c>
      <c r="AM47" s="21">
        <f t="shared" si="13"/>
        <v>0</v>
      </c>
    </row>
    <row r="48" spans="2:39" x14ac:dyDescent="0.25">
      <c r="B48" s="27" t="s">
        <v>56</v>
      </c>
      <c r="C48" s="12"/>
      <c r="D48" s="22">
        <f t="shared" ca="1" si="2"/>
        <v>0</v>
      </c>
      <c r="E48" s="22" t="str">
        <f t="shared" ca="1" si="0"/>
        <v/>
      </c>
      <c r="F48" s="12"/>
      <c r="G48" s="12"/>
      <c r="H48" s="12" t="str">
        <f t="shared" si="1"/>
        <v/>
      </c>
      <c r="AC48" s="10">
        <f t="shared" si="3"/>
        <v>0</v>
      </c>
      <c r="AD48" s="12">
        <f t="shared" si="4"/>
        <v>0</v>
      </c>
      <c r="AE48" s="12">
        <f t="shared" si="5"/>
        <v>0</v>
      </c>
      <c r="AF48" s="12">
        <f t="shared" si="6"/>
        <v>0</v>
      </c>
      <c r="AG48" s="18">
        <f t="shared" si="7"/>
        <v>0</v>
      </c>
      <c r="AH48" s="11">
        <f t="shared" si="8"/>
        <v>0</v>
      </c>
      <c r="AI48" s="12">
        <f t="shared" si="9"/>
        <v>0</v>
      </c>
      <c r="AJ48" s="12">
        <f t="shared" si="10"/>
        <v>0</v>
      </c>
      <c r="AK48" s="12">
        <f t="shared" si="11"/>
        <v>0</v>
      </c>
      <c r="AL48" s="18">
        <f t="shared" si="12"/>
        <v>0</v>
      </c>
      <c r="AM48" s="21">
        <f t="shared" si="13"/>
        <v>0</v>
      </c>
    </row>
    <row r="49" spans="2:39" x14ac:dyDescent="0.25">
      <c r="B49" s="28" t="s">
        <v>57</v>
      </c>
      <c r="C49" s="12"/>
      <c r="D49" s="22"/>
      <c r="E49" s="22" t="str">
        <f t="shared" si="0"/>
        <v/>
      </c>
      <c r="F49" s="12"/>
      <c r="G49" s="12"/>
      <c r="H49" s="12" t="str">
        <f t="shared" si="1"/>
        <v/>
      </c>
      <c r="AC49" s="10">
        <f t="shared" si="3"/>
        <v>0</v>
      </c>
      <c r="AD49" s="12">
        <f t="shared" si="4"/>
        <v>0</v>
      </c>
      <c r="AE49" s="12">
        <f t="shared" si="5"/>
        <v>0</v>
      </c>
      <c r="AF49" s="12">
        <f t="shared" si="6"/>
        <v>0</v>
      </c>
      <c r="AG49" s="18">
        <f t="shared" si="7"/>
        <v>0</v>
      </c>
      <c r="AH49" s="11">
        <f t="shared" si="8"/>
        <v>0</v>
      </c>
      <c r="AI49" s="12">
        <f t="shared" si="9"/>
        <v>0</v>
      </c>
      <c r="AJ49" s="12">
        <f t="shared" si="10"/>
        <v>0</v>
      </c>
      <c r="AK49" s="12">
        <f t="shared" si="11"/>
        <v>0</v>
      </c>
      <c r="AL49" s="18">
        <f t="shared" si="12"/>
        <v>0</v>
      </c>
      <c r="AM49" s="21">
        <f t="shared" si="13"/>
        <v>0</v>
      </c>
    </row>
    <row r="50" spans="2:39" x14ac:dyDescent="0.25">
      <c r="B50" s="27" t="s">
        <v>58</v>
      </c>
      <c r="C50" s="12"/>
      <c r="D50" s="22">
        <f t="shared" ca="1" si="2"/>
        <v>0</v>
      </c>
      <c r="E50" s="22" t="str">
        <f t="shared" ca="1" si="0"/>
        <v/>
      </c>
      <c r="F50" s="12"/>
      <c r="G50" s="12"/>
      <c r="H50" s="12" t="str">
        <f t="shared" si="1"/>
        <v/>
      </c>
      <c r="AC50" s="10">
        <f t="shared" si="3"/>
        <v>0</v>
      </c>
      <c r="AD50" s="12">
        <f t="shared" si="4"/>
        <v>0</v>
      </c>
      <c r="AE50" s="12">
        <f t="shared" si="5"/>
        <v>0</v>
      </c>
      <c r="AF50" s="12">
        <f t="shared" si="6"/>
        <v>0</v>
      </c>
      <c r="AG50" s="18">
        <f t="shared" si="7"/>
        <v>0</v>
      </c>
      <c r="AH50" s="11">
        <f t="shared" si="8"/>
        <v>0</v>
      </c>
      <c r="AI50" s="12">
        <f t="shared" si="9"/>
        <v>0</v>
      </c>
      <c r="AJ50" s="12">
        <f t="shared" si="10"/>
        <v>0</v>
      </c>
      <c r="AK50" s="12">
        <f t="shared" si="11"/>
        <v>0</v>
      </c>
      <c r="AL50" s="18">
        <f t="shared" si="12"/>
        <v>0</v>
      </c>
      <c r="AM50" s="21">
        <f t="shared" si="13"/>
        <v>0</v>
      </c>
    </row>
    <row r="51" spans="2:39" x14ac:dyDescent="0.25">
      <c r="B51" s="12"/>
      <c r="C51" s="12"/>
      <c r="D51" s="22">
        <f t="shared" ca="1" si="2"/>
        <v>0</v>
      </c>
      <c r="E51" s="22" t="str">
        <f t="shared" ca="1" si="0"/>
        <v/>
      </c>
      <c r="F51" s="12"/>
      <c r="G51" s="12"/>
      <c r="H51" s="12" t="str">
        <f t="shared" si="1"/>
        <v/>
      </c>
      <c r="AC51" s="10">
        <f t="shared" si="3"/>
        <v>0</v>
      </c>
      <c r="AD51" s="12">
        <f t="shared" si="4"/>
        <v>0</v>
      </c>
      <c r="AE51" s="12">
        <f t="shared" si="5"/>
        <v>0</v>
      </c>
      <c r="AF51" s="12">
        <f t="shared" si="6"/>
        <v>0</v>
      </c>
      <c r="AG51" s="18">
        <f t="shared" si="7"/>
        <v>0</v>
      </c>
      <c r="AH51" s="11">
        <f t="shared" si="8"/>
        <v>0</v>
      </c>
      <c r="AI51" s="12">
        <f t="shared" si="9"/>
        <v>0</v>
      </c>
      <c r="AJ51" s="12">
        <f t="shared" si="10"/>
        <v>0</v>
      </c>
      <c r="AK51" s="12">
        <f t="shared" si="11"/>
        <v>0</v>
      </c>
      <c r="AL51" s="18">
        <f t="shared" si="12"/>
        <v>0</v>
      </c>
      <c r="AM51" s="21">
        <f t="shared" si="13"/>
        <v>0</v>
      </c>
    </row>
    <row r="52" spans="2:39" x14ac:dyDescent="0.25">
      <c r="B52" s="29" t="s">
        <v>66</v>
      </c>
      <c r="C52" s="12"/>
      <c r="D52" s="22">
        <f t="shared" ca="1" si="2"/>
        <v>0</v>
      </c>
      <c r="E52" s="22" t="str">
        <f t="shared" ca="1" si="0"/>
        <v/>
      </c>
      <c r="F52" s="12"/>
      <c r="G52" s="12"/>
      <c r="H52" s="12" t="str">
        <f t="shared" si="1"/>
        <v/>
      </c>
      <c r="AC52" s="10">
        <f t="shared" si="3"/>
        <v>0</v>
      </c>
      <c r="AD52" s="12">
        <f t="shared" si="4"/>
        <v>0</v>
      </c>
      <c r="AE52" s="12">
        <f t="shared" si="5"/>
        <v>0</v>
      </c>
      <c r="AF52" s="12">
        <f t="shared" si="6"/>
        <v>0</v>
      </c>
      <c r="AG52" s="18">
        <f t="shared" si="7"/>
        <v>0</v>
      </c>
      <c r="AH52" s="11">
        <f t="shared" si="8"/>
        <v>0</v>
      </c>
      <c r="AI52" s="12">
        <f t="shared" si="9"/>
        <v>0</v>
      </c>
      <c r="AJ52" s="12">
        <f t="shared" si="10"/>
        <v>0</v>
      </c>
      <c r="AK52" s="12">
        <f t="shared" si="11"/>
        <v>0</v>
      </c>
      <c r="AL52" s="18">
        <f t="shared" si="12"/>
        <v>0</v>
      </c>
      <c r="AM52" s="21">
        <f t="shared" si="13"/>
        <v>0</v>
      </c>
    </row>
    <row r="53" spans="2:39" x14ac:dyDescent="0.25">
      <c r="B53" s="27" t="s">
        <v>46</v>
      </c>
      <c r="C53" s="12"/>
      <c r="D53" s="22">
        <f t="shared" ca="1" si="2"/>
        <v>0</v>
      </c>
      <c r="E53" s="22" t="str">
        <f t="shared" ca="1" si="0"/>
        <v/>
      </c>
      <c r="F53" s="12"/>
      <c r="G53" s="12"/>
      <c r="H53" s="12" t="str">
        <f t="shared" si="1"/>
        <v/>
      </c>
      <c r="AC53" s="10">
        <f t="shared" si="3"/>
        <v>0</v>
      </c>
      <c r="AD53" s="12">
        <f t="shared" si="4"/>
        <v>0</v>
      </c>
      <c r="AE53" s="12">
        <f t="shared" si="5"/>
        <v>0</v>
      </c>
      <c r="AF53" s="12">
        <f t="shared" si="6"/>
        <v>0</v>
      </c>
      <c r="AG53" s="18">
        <f t="shared" si="7"/>
        <v>0</v>
      </c>
      <c r="AH53" s="11">
        <f t="shared" si="8"/>
        <v>0</v>
      </c>
      <c r="AI53" s="12">
        <f t="shared" si="9"/>
        <v>0</v>
      </c>
      <c r="AJ53" s="12">
        <f t="shared" si="10"/>
        <v>0</v>
      </c>
      <c r="AK53" s="12">
        <f t="shared" si="11"/>
        <v>0</v>
      </c>
      <c r="AL53" s="18">
        <f t="shared" si="12"/>
        <v>0</v>
      </c>
      <c r="AM53" s="21">
        <f t="shared" si="13"/>
        <v>0</v>
      </c>
    </row>
    <row r="54" spans="2:39" x14ac:dyDescent="0.25">
      <c r="B54" s="27" t="s">
        <v>67</v>
      </c>
      <c r="C54" s="12"/>
      <c r="D54" s="22">
        <f t="shared" ca="1" si="2"/>
        <v>0</v>
      </c>
      <c r="E54" s="22" t="str">
        <f t="shared" ca="1" si="0"/>
        <v/>
      </c>
      <c r="F54" s="12"/>
      <c r="G54" s="12"/>
      <c r="H54" s="12" t="str">
        <f t="shared" si="1"/>
        <v/>
      </c>
      <c r="AC54" s="10">
        <f t="shared" si="3"/>
        <v>0</v>
      </c>
      <c r="AD54" s="12">
        <f t="shared" si="4"/>
        <v>0</v>
      </c>
      <c r="AE54" s="12">
        <f t="shared" si="5"/>
        <v>0</v>
      </c>
      <c r="AF54" s="12">
        <f t="shared" si="6"/>
        <v>0</v>
      </c>
      <c r="AG54" s="18">
        <f t="shared" si="7"/>
        <v>0</v>
      </c>
      <c r="AH54" s="11">
        <f t="shared" si="8"/>
        <v>0</v>
      </c>
      <c r="AI54" s="12">
        <f t="shared" si="9"/>
        <v>0</v>
      </c>
      <c r="AJ54" s="12">
        <f t="shared" si="10"/>
        <v>0</v>
      </c>
      <c r="AK54" s="12">
        <f t="shared" si="11"/>
        <v>0</v>
      </c>
      <c r="AL54" s="18">
        <f t="shared" si="12"/>
        <v>0</v>
      </c>
      <c r="AM54" s="21">
        <f t="shared" si="13"/>
        <v>0</v>
      </c>
    </row>
    <row r="55" spans="2:39" x14ac:dyDescent="0.25">
      <c r="B55" s="27" t="s">
        <v>68</v>
      </c>
      <c r="C55" s="12"/>
      <c r="D55" s="22">
        <f t="shared" ca="1" si="2"/>
        <v>0</v>
      </c>
      <c r="E55" s="22" t="str">
        <f t="shared" ca="1" si="0"/>
        <v/>
      </c>
      <c r="F55" s="12"/>
      <c r="G55" s="12"/>
      <c r="H55" s="12" t="str">
        <f t="shared" si="1"/>
        <v/>
      </c>
      <c r="AC55" s="10">
        <f t="shared" si="3"/>
        <v>0</v>
      </c>
      <c r="AD55" s="12">
        <f t="shared" si="4"/>
        <v>0</v>
      </c>
      <c r="AE55" s="12">
        <f t="shared" si="5"/>
        <v>0</v>
      </c>
      <c r="AF55" s="12">
        <f t="shared" si="6"/>
        <v>0</v>
      </c>
      <c r="AG55" s="18">
        <f t="shared" si="7"/>
        <v>0</v>
      </c>
      <c r="AH55" s="11">
        <f t="shared" si="8"/>
        <v>0</v>
      </c>
      <c r="AI55" s="12">
        <f t="shared" si="9"/>
        <v>0</v>
      </c>
      <c r="AJ55" s="12">
        <f t="shared" si="10"/>
        <v>0</v>
      </c>
      <c r="AK55" s="12">
        <f t="shared" si="11"/>
        <v>0</v>
      </c>
      <c r="AL55" s="18">
        <f t="shared" si="12"/>
        <v>0</v>
      </c>
      <c r="AM55" s="21">
        <f t="shared" si="13"/>
        <v>0</v>
      </c>
    </row>
    <row r="56" spans="2:39" x14ac:dyDescent="0.25">
      <c r="B56" s="28" t="s">
        <v>60</v>
      </c>
      <c r="C56" s="12"/>
      <c r="D56" s="22"/>
      <c r="E56" s="22" t="str">
        <f t="shared" si="0"/>
        <v/>
      </c>
      <c r="F56" s="12"/>
      <c r="G56" s="12"/>
      <c r="H56" s="12" t="str">
        <f t="shared" si="1"/>
        <v/>
      </c>
      <c r="AC56" s="10">
        <f t="shared" si="3"/>
        <v>0</v>
      </c>
      <c r="AD56" s="12">
        <f t="shared" si="4"/>
        <v>0</v>
      </c>
      <c r="AE56" s="12">
        <f t="shared" si="5"/>
        <v>0</v>
      </c>
      <c r="AF56" s="12">
        <f t="shared" si="6"/>
        <v>0</v>
      </c>
      <c r="AG56" s="18">
        <f t="shared" si="7"/>
        <v>0</v>
      </c>
      <c r="AH56" s="11">
        <f t="shared" si="8"/>
        <v>0</v>
      </c>
      <c r="AI56" s="12">
        <f t="shared" si="9"/>
        <v>0</v>
      </c>
      <c r="AJ56" s="12">
        <f t="shared" si="10"/>
        <v>0</v>
      </c>
      <c r="AK56" s="12">
        <f t="shared" si="11"/>
        <v>0</v>
      </c>
      <c r="AL56" s="18">
        <f t="shared" si="12"/>
        <v>0</v>
      </c>
      <c r="AM56" s="21">
        <f t="shared" si="13"/>
        <v>0</v>
      </c>
    </row>
    <row r="57" spans="2:39" x14ac:dyDescent="0.25">
      <c r="B57" s="27" t="s">
        <v>69</v>
      </c>
      <c r="C57" s="12"/>
      <c r="D57" s="22">
        <f t="shared" ca="1" si="2"/>
        <v>0</v>
      </c>
      <c r="E57" s="22" t="str">
        <f t="shared" ca="1" si="0"/>
        <v/>
      </c>
      <c r="F57" s="12"/>
      <c r="G57" s="12"/>
      <c r="H57" s="12" t="str">
        <f t="shared" si="1"/>
        <v/>
      </c>
      <c r="AC57" s="10">
        <f t="shared" si="3"/>
        <v>0</v>
      </c>
      <c r="AD57" s="12">
        <f t="shared" si="4"/>
        <v>0</v>
      </c>
      <c r="AE57" s="12">
        <f t="shared" si="5"/>
        <v>0</v>
      </c>
      <c r="AF57" s="12">
        <f t="shared" si="6"/>
        <v>0</v>
      </c>
      <c r="AG57" s="18">
        <f t="shared" si="7"/>
        <v>0</v>
      </c>
      <c r="AH57" s="11">
        <f t="shared" si="8"/>
        <v>0</v>
      </c>
      <c r="AI57" s="12">
        <f t="shared" si="9"/>
        <v>0</v>
      </c>
      <c r="AJ57" s="12">
        <f t="shared" si="10"/>
        <v>0</v>
      </c>
      <c r="AK57" s="12">
        <f t="shared" si="11"/>
        <v>0</v>
      </c>
      <c r="AL57" s="18">
        <f t="shared" si="12"/>
        <v>0</v>
      </c>
      <c r="AM57" s="21">
        <f t="shared" si="13"/>
        <v>0</v>
      </c>
    </row>
    <row r="58" spans="2:39" x14ac:dyDescent="0.25">
      <c r="B58" s="27" t="s">
        <v>70</v>
      </c>
      <c r="C58" s="12"/>
      <c r="D58" s="22">
        <f t="shared" ca="1" si="2"/>
        <v>0</v>
      </c>
      <c r="E58" s="22" t="str">
        <f t="shared" ca="1" si="0"/>
        <v/>
      </c>
      <c r="F58" s="12"/>
      <c r="G58" s="12"/>
      <c r="H58" s="12" t="str">
        <f t="shared" si="1"/>
        <v/>
      </c>
      <c r="AC58" s="10">
        <f t="shared" si="3"/>
        <v>0</v>
      </c>
      <c r="AD58" s="12">
        <f t="shared" si="4"/>
        <v>0</v>
      </c>
      <c r="AE58" s="12">
        <f t="shared" si="5"/>
        <v>0</v>
      </c>
      <c r="AF58" s="12">
        <f t="shared" si="6"/>
        <v>0</v>
      </c>
      <c r="AG58" s="18">
        <f t="shared" si="7"/>
        <v>0</v>
      </c>
      <c r="AH58" s="11">
        <f t="shared" si="8"/>
        <v>0</v>
      </c>
      <c r="AI58" s="12">
        <f t="shared" si="9"/>
        <v>0</v>
      </c>
      <c r="AJ58" s="12">
        <f t="shared" si="10"/>
        <v>0</v>
      </c>
      <c r="AK58" s="12">
        <f t="shared" si="11"/>
        <v>0</v>
      </c>
      <c r="AL58" s="18">
        <f t="shared" si="12"/>
        <v>0</v>
      </c>
      <c r="AM58" s="21">
        <f t="shared" si="13"/>
        <v>0</v>
      </c>
    </row>
    <row r="59" spans="2:39" x14ac:dyDescent="0.25">
      <c r="B59" s="28" t="s">
        <v>71</v>
      </c>
      <c r="C59" s="12"/>
      <c r="D59" s="22"/>
      <c r="E59" s="22" t="str">
        <f t="shared" si="0"/>
        <v/>
      </c>
      <c r="F59" s="12"/>
      <c r="G59" s="12"/>
      <c r="H59" s="12" t="str">
        <f t="shared" si="1"/>
        <v/>
      </c>
      <c r="AC59" s="10">
        <f t="shared" si="3"/>
        <v>0</v>
      </c>
      <c r="AD59" s="12">
        <f t="shared" si="4"/>
        <v>0</v>
      </c>
      <c r="AE59" s="12">
        <f t="shared" si="5"/>
        <v>0</v>
      </c>
      <c r="AF59" s="12">
        <f t="shared" si="6"/>
        <v>0</v>
      </c>
      <c r="AG59" s="18">
        <f t="shared" si="7"/>
        <v>0</v>
      </c>
      <c r="AH59" s="11">
        <f t="shared" si="8"/>
        <v>0</v>
      </c>
      <c r="AI59" s="12">
        <f t="shared" si="9"/>
        <v>0</v>
      </c>
      <c r="AJ59" s="12">
        <f t="shared" si="10"/>
        <v>0</v>
      </c>
      <c r="AK59" s="12">
        <f t="shared" si="11"/>
        <v>0</v>
      </c>
      <c r="AL59" s="18">
        <f t="shared" si="12"/>
        <v>0</v>
      </c>
      <c r="AM59" s="21">
        <f t="shared" si="13"/>
        <v>0</v>
      </c>
    </row>
    <row r="60" spans="2:39" x14ac:dyDescent="0.25">
      <c r="B60" s="27" t="s">
        <v>72</v>
      </c>
      <c r="C60" s="12"/>
      <c r="D60" s="22">
        <f t="shared" ca="1" si="2"/>
        <v>0</v>
      </c>
      <c r="E60" s="22" t="str">
        <f t="shared" ca="1" si="0"/>
        <v/>
      </c>
      <c r="F60" s="12"/>
      <c r="G60" s="12"/>
      <c r="H60" s="12" t="str">
        <f t="shared" si="1"/>
        <v/>
      </c>
      <c r="AC60" s="10">
        <f t="shared" si="3"/>
        <v>0</v>
      </c>
      <c r="AD60" s="12">
        <f t="shared" si="4"/>
        <v>0</v>
      </c>
      <c r="AE60" s="12">
        <f t="shared" si="5"/>
        <v>0</v>
      </c>
      <c r="AF60" s="12">
        <f t="shared" si="6"/>
        <v>0</v>
      </c>
      <c r="AG60" s="18">
        <f t="shared" si="7"/>
        <v>0</v>
      </c>
      <c r="AH60" s="11">
        <f t="shared" si="8"/>
        <v>0</v>
      </c>
      <c r="AI60" s="12">
        <f t="shared" si="9"/>
        <v>0</v>
      </c>
      <c r="AJ60" s="12">
        <f t="shared" si="10"/>
        <v>0</v>
      </c>
      <c r="AK60" s="12">
        <f t="shared" si="11"/>
        <v>0</v>
      </c>
      <c r="AL60" s="18">
        <f t="shared" si="12"/>
        <v>0</v>
      </c>
      <c r="AM60" s="21">
        <f t="shared" si="13"/>
        <v>0</v>
      </c>
    </row>
    <row r="61" spans="2:39" x14ac:dyDescent="0.25">
      <c r="B61" s="27" t="s">
        <v>73</v>
      </c>
      <c r="C61" s="12"/>
      <c r="D61" s="22">
        <f t="shared" ca="1" si="2"/>
        <v>0</v>
      </c>
      <c r="E61" s="22" t="str">
        <f t="shared" ca="1" si="0"/>
        <v/>
      </c>
      <c r="F61" s="12"/>
      <c r="G61" s="12"/>
      <c r="H61" s="12" t="str">
        <f t="shared" si="1"/>
        <v/>
      </c>
      <c r="AC61" s="10">
        <f t="shared" si="3"/>
        <v>0</v>
      </c>
      <c r="AD61" s="12">
        <f t="shared" si="4"/>
        <v>0</v>
      </c>
      <c r="AE61" s="12">
        <f t="shared" si="5"/>
        <v>0</v>
      </c>
      <c r="AF61" s="12">
        <f t="shared" si="6"/>
        <v>0</v>
      </c>
      <c r="AG61" s="18">
        <f t="shared" si="7"/>
        <v>0</v>
      </c>
      <c r="AH61" s="11">
        <f t="shared" si="8"/>
        <v>0</v>
      </c>
      <c r="AI61" s="12">
        <f t="shared" si="9"/>
        <v>0</v>
      </c>
      <c r="AJ61" s="12">
        <f t="shared" si="10"/>
        <v>0</v>
      </c>
      <c r="AK61" s="12">
        <f t="shared" si="11"/>
        <v>0</v>
      </c>
      <c r="AL61" s="18">
        <f t="shared" si="12"/>
        <v>0</v>
      </c>
      <c r="AM61" s="21">
        <f t="shared" si="13"/>
        <v>0</v>
      </c>
    </row>
    <row r="62" spans="2:39" x14ac:dyDescent="0.25">
      <c r="B62" s="27" t="s">
        <v>74</v>
      </c>
      <c r="C62" s="12"/>
      <c r="D62" s="22">
        <f t="shared" ca="1" si="2"/>
        <v>0</v>
      </c>
      <c r="E62" s="22" t="str">
        <f t="shared" ca="1" si="0"/>
        <v/>
      </c>
      <c r="F62" s="12"/>
      <c r="G62" s="12"/>
      <c r="H62" s="12" t="str">
        <f t="shared" si="1"/>
        <v/>
      </c>
      <c r="AC62" s="10">
        <f t="shared" si="3"/>
        <v>0</v>
      </c>
      <c r="AD62" s="12">
        <f t="shared" si="4"/>
        <v>0</v>
      </c>
      <c r="AE62" s="12">
        <f t="shared" si="5"/>
        <v>0</v>
      </c>
      <c r="AF62" s="12">
        <f t="shared" si="6"/>
        <v>0</v>
      </c>
      <c r="AG62" s="18">
        <f t="shared" si="7"/>
        <v>0</v>
      </c>
      <c r="AH62" s="11">
        <f t="shared" si="8"/>
        <v>0</v>
      </c>
      <c r="AI62" s="12">
        <f t="shared" si="9"/>
        <v>0</v>
      </c>
      <c r="AJ62" s="12">
        <f t="shared" si="10"/>
        <v>0</v>
      </c>
      <c r="AK62" s="12">
        <f t="shared" si="11"/>
        <v>0</v>
      </c>
      <c r="AL62" s="18">
        <f t="shared" si="12"/>
        <v>0</v>
      </c>
      <c r="AM62" s="21">
        <f t="shared" si="13"/>
        <v>0</v>
      </c>
    </row>
    <row r="63" spans="2:39" x14ac:dyDescent="0.25">
      <c r="B63" s="28" t="s">
        <v>75</v>
      </c>
      <c r="C63" s="12"/>
      <c r="D63" s="22"/>
      <c r="E63" s="22" t="str">
        <f t="shared" si="0"/>
        <v/>
      </c>
      <c r="F63" s="12"/>
      <c r="G63" s="12"/>
      <c r="H63" s="12" t="str">
        <f t="shared" si="1"/>
        <v/>
      </c>
      <c r="AC63" s="10">
        <f t="shared" si="3"/>
        <v>0</v>
      </c>
      <c r="AD63" s="12">
        <f t="shared" si="4"/>
        <v>0</v>
      </c>
      <c r="AE63" s="12">
        <f t="shared" si="5"/>
        <v>0</v>
      </c>
      <c r="AF63" s="12">
        <f t="shared" si="6"/>
        <v>0</v>
      </c>
      <c r="AG63" s="18">
        <f t="shared" si="7"/>
        <v>0</v>
      </c>
      <c r="AH63" s="11">
        <f t="shared" si="8"/>
        <v>0</v>
      </c>
      <c r="AI63" s="12">
        <f t="shared" si="9"/>
        <v>0</v>
      </c>
      <c r="AJ63" s="12">
        <f t="shared" si="10"/>
        <v>0</v>
      </c>
      <c r="AK63" s="12">
        <f t="shared" si="11"/>
        <v>0</v>
      </c>
      <c r="AL63" s="18">
        <f t="shared" si="12"/>
        <v>0</v>
      </c>
      <c r="AM63" s="21">
        <f t="shared" si="13"/>
        <v>0</v>
      </c>
    </row>
    <row r="64" spans="2:39" x14ac:dyDescent="0.25">
      <c r="B64" s="27" t="s">
        <v>72</v>
      </c>
      <c r="C64" s="12"/>
      <c r="D64" s="22">
        <f t="shared" ca="1" si="2"/>
        <v>0</v>
      </c>
      <c r="E64" s="22" t="str">
        <f t="shared" ca="1" si="0"/>
        <v/>
      </c>
      <c r="F64" s="12"/>
      <c r="G64" s="12"/>
      <c r="H64" s="12" t="str">
        <f t="shared" si="1"/>
        <v/>
      </c>
      <c r="AC64" s="10">
        <f t="shared" si="3"/>
        <v>0</v>
      </c>
      <c r="AD64" s="12">
        <f t="shared" si="4"/>
        <v>0</v>
      </c>
      <c r="AE64" s="12">
        <f t="shared" si="5"/>
        <v>0</v>
      </c>
      <c r="AF64" s="12">
        <f t="shared" si="6"/>
        <v>0</v>
      </c>
      <c r="AG64" s="18">
        <f t="shared" si="7"/>
        <v>0</v>
      </c>
      <c r="AH64" s="11">
        <f t="shared" si="8"/>
        <v>0</v>
      </c>
      <c r="AI64" s="12">
        <f t="shared" si="9"/>
        <v>0</v>
      </c>
      <c r="AJ64" s="12">
        <f t="shared" si="10"/>
        <v>0</v>
      </c>
      <c r="AK64" s="12">
        <f t="shared" si="11"/>
        <v>0</v>
      </c>
      <c r="AL64" s="18">
        <f t="shared" si="12"/>
        <v>0</v>
      </c>
      <c r="AM64" s="21">
        <f t="shared" si="13"/>
        <v>0</v>
      </c>
    </row>
    <row r="65" spans="2:39" x14ac:dyDescent="0.25">
      <c r="B65" s="27" t="s">
        <v>74</v>
      </c>
      <c r="C65" s="12"/>
      <c r="D65" s="22">
        <f t="shared" ca="1" si="2"/>
        <v>0</v>
      </c>
      <c r="E65" s="22" t="str">
        <f t="shared" ca="1" si="0"/>
        <v/>
      </c>
      <c r="F65" s="12"/>
      <c r="G65" s="12"/>
      <c r="H65" s="12" t="str">
        <f t="shared" si="1"/>
        <v/>
      </c>
      <c r="AC65" s="10">
        <f t="shared" si="3"/>
        <v>0</v>
      </c>
      <c r="AD65" s="12">
        <f t="shared" si="4"/>
        <v>0</v>
      </c>
      <c r="AE65" s="12">
        <f t="shared" si="5"/>
        <v>0</v>
      </c>
      <c r="AF65" s="12">
        <f t="shared" si="6"/>
        <v>0</v>
      </c>
      <c r="AG65" s="18">
        <f t="shared" si="7"/>
        <v>0</v>
      </c>
      <c r="AH65" s="11">
        <f t="shared" si="8"/>
        <v>0</v>
      </c>
      <c r="AI65" s="12">
        <f t="shared" si="9"/>
        <v>0</v>
      </c>
      <c r="AJ65" s="12">
        <f t="shared" si="10"/>
        <v>0</v>
      </c>
      <c r="AK65" s="12">
        <f t="shared" si="11"/>
        <v>0</v>
      </c>
      <c r="AL65" s="18">
        <f t="shared" si="12"/>
        <v>0</v>
      </c>
      <c r="AM65" s="21">
        <f t="shared" si="13"/>
        <v>0</v>
      </c>
    </row>
    <row r="66" spans="2:39" x14ac:dyDescent="0.25">
      <c r="B66" s="26" t="s">
        <v>42</v>
      </c>
      <c r="C66" s="22">
        <v>42679</v>
      </c>
      <c r="D66" s="22">
        <f t="shared" ca="1" si="2"/>
        <v>42679</v>
      </c>
      <c r="E66" s="22">
        <f t="shared" ca="1" si="0"/>
        <v>42709</v>
      </c>
      <c r="F66" s="12">
        <v>1</v>
      </c>
      <c r="G66" s="12" t="s">
        <v>145</v>
      </c>
      <c r="H66" s="12">
        <f t="shared" si="1"/>
        <v>30</v>
      </c>
      <c r="AC66" s="10">
        <f t="shared" si="3"/>
        <v>0</v>
      </c>
      <c r="AD66" s="12">
        <f t="shared" si="4"/>
        <v>0</v>
      </c>
      <c r="AE66" s="12">
        <f t="shared" si="5"/>
        <v>1</v>
      </c>
      <c r="AF66" s="12">
        <f t="shared" si="6"/>
        <v>0</v>
      </c>
      <c r="AG66" s="18">
        <f t="shared" si="7"/>
        <v>0</v>
      </c>
      <c r="AH66" s="11">
        <f t="shared" si="8"/>
        <v>0</v>
      </c>
      <c r="AI66" s="12">
        <f t="shared" si="9"/>
        <v>0</v>
      </c>
      <c r="AJ66" s="12">
        <f t="shared" si="10"/>
        <v>30</v>
      </c>
      <c r="AK66" s="12">
        <f t="shared" si="11"/>
        <v>0</v>
      </c>
      <c r="AL66" s="18">
        <f t="shared" si="12"/>
        <v>0</v>
      </c>
      <c r="AM66" s="21">
        <f t="shared" si="13"/>
        <v>30</v>
      </c>
    </row>
    <row r="67" spans="2:39" x14ac:dyDescent="0.25">
      <c r="B67" s="28" t="s">
        <v>76</v>
      </c>
      <c r="C67" s="12"/>
      <c r="D67" s="22"/>
      <c r="E67" s="22" t="str">
        <f t="shared" si="0"/>
        <v/>
      </c>
      <c r="F67" s="12"/>
      <c r="G67" s="12"/>
      <c r="H67" s="12" t="str">
        <f t="shared" si="1"/>
        <v/>
      </c>
      <c r="AC67" s="10">
        <f t="shared" si="3"/>
        <v>0</v>
      </c>
      <c r="AD67" s="12">
        <f t="shared" si="4"/>
        <v>0</v>
      </c>
      <c r="AE67" s="12">
        <f t="shared" si="5"/>
        <v>0</v>
      </c>
      <c r="AF67" s="12">
        <f t="shared" si="6"/>
        <v>0</v>
      </c>
      <c r="AG67" s="18">
        <f t="shared" si="7"/>
        <v>0</v>
      </c>
      <c r="AH67" s="11">
        <f t="shared" si="8"/>
        <v>0</v>
      </c>
      <c r="AI67" s="12">
        <f t="shared" si="9"/>
        <v>0</v>
      </c>
      <c r="AJ67" s="12">
        <f t="shared" si="10"/>
        <v>0</v>
      </c>
      <c r="AK67" s="12">
        <f t="shared" si="11"/>
        <v>0</v>
      </c>
      <c r="AL67" s="18">
        <f t="shared" si="12"/>
        <v>0</v>
      </c>
      <c r="AM67" s="21">
        <f t="shared" si="13"/>
        <v>0</v>
      </c>
    </row>
    <row r="68" spans="2:39" x14ac:dyDescent="0.25">
      <c r="B68" s="27" t="s">
        <v>72</v>
      </c>
      <c r="C68" s="12"/>
      <c r="D68" s="22">
        <f t="shared" ca="1" si="2"/>
        <v>0</v>
      </c>
      <c r="E68" s="22" t="str">
        <f t="shared" ca="1" si="0"/>
        <v/>
      </c>
      <c r="F68" s="12"/>
      <c r="G68" s="12"/>
      <c r="H68" s="12" t="str">
        <f t="shared" si="1"/>
        <v/>
      </c>
      <c r="AC68" s="10">
        <f t="shared" si="3"/>
        <v>0</v>
      </c>
      <c r="AD68" s="12">
        <f t="shared" si="4"/>
        <v>0</v>
      </c>
      <c r="AE68" s="12">
        <f t="shared" si="5"/>
        <v>0</v>
      </c>
      <c r="AF68" s="12">
        <f t="shared" si="6"/>
        <v>0</v>
      </c>
      <c r="AG68" s="18">
        <f t="shared" si="7"/>
        <v>0</v>
      </c>
      <c r="AH68" s="11">
        <f t="shared" si="8"/>
        <v>0</v>
      </c>
      <c r="AI68" s="12">
        <f t="shared" si="9"/>
        <v>0</v>
      </c>
      <c r="AJ68" s="12">
        <f t="shared" si="10"/>
        <v>0</v>
      </c>
      <c r="AK68" s="12">
        <f t="shared" si="11"/>
        <v>0</v>
      </c>
      <c r="AL68" s="18">
        <f t="shared" si="12"/>
        <v>0</v>
      </c>
      <c r="AM68" s="21">
        <f t="shared" si="13"/>
        <v>0</v>
      </c>
    </row>
    <row r="69" spans="2:39" x14ac:dyDescent="0.25">
      <c r="B69" s="27" t="s">
        <v>74</v>
      </c>
      <c r="C69" s="12"/>
      <c r="D69" s="22">
        <f t="shared" ref="D69:D132" ca="1" si="14">IF(AND(E69=TODAY(),E69&gt;C69),E69,C69)</f>
        <v>0</v>
      </c>
      <c r="E69" s="22" t="str">
        <f t="shared" ref="E69:E132" ca="1" si="15">IF(OR($D69="",$H69=""),"",$D69+$H69)</f>
        <v/>
      </c>
      <c r="F69" s="12"/>
      <c r="G69" s="12"/>
      <c r="H69" s="12" t="str">
        <f t="shared" ref="H69:H132" si="16">IF(AM69&gt;0,AM69,"")</f>
        <v/>
      </c>
      <c r="AC69" s="10">
        <f t="shared" si="3"/>
        <v>0</v>
      </c>
      <c r="AD69" s="12">
        <f t="shared" si="4"/>
        <v>0</v>
      </c>
      <c r="AE69" s="12">
        <f t="shared" si="5"/>
        <v>0</v>
      </c>
      <c r="AF69" s="12">
        <f t="shared" si="6"/>
        <v>0</v>
      </c>
      <c r="AG69" s="18">
        <f t="shared" si="7"/>
        <v>0</v>
      </c>
      <c r="AH69" s="11">
        <f t="shared" si="8"/>
        <v>0</v>
      </c>
      <c r="AI69" s="12">
        <f t="shared" si="9"/>
        <v>0</v>
      </c>
      <c r="AJ69" s="12">
        <f t="shared" si="10"/>
        <v>0</v>
      </c>
      <c r="AK69" s="12">
        <f t="shared" si="11"/>
        <v>0</v>
      </c>
      <c r="AL69" s="18">
        <f t="shared" si="12"/>
        <v>0</v>
      </c>
      <c r="AM69" s="21">
        <f t="shared" si="13"/>
        <v>0</v>
      </c>
    </row>
    <row r="70" spans="2:39" x14ac:dyDescent="0.25">
      <c r="B70" s="27" t="s">
        <v>77</v>
      </c>
      <c r="C70" s="12"/>
      <c r="D70" s="22">
        <f t="shared" ca="1" si="14"/>
        <v>0</v>
      </c>
      <c r="E70" s="22" t="str">
        <f t="shared" ca="1" si="15"/>
        <v/>
      </c>
      <c r="F70" s="12"/>
      <c r="G70" s="12"/>
      <c r="H70" s="12" t="str">
        <f t="shared" si="16"/>
        <v/>
      </c>
      <c r="AC70" s="10">
        <f t="shared" ref="AC70:AC133" si="17">IF($G70="Jour(s)",1,0)</f>
        <v>0</v>
      </c>
      <c r="AD70" s="12">
        <f t="shared" ref="AD70:AD133" si="18">IF($G70="Semaine(s)",1,0)</f>
        <v>0</v>
      </c>
      <c r="AE70" s="12">
        <f t="shared" ref="AE70:AE133" si="19">IF($G70="Mois",1,0)</f>
        <v>0</v>
      </c>
      <c r="AF70" s="12">
        <f t="shared" ref="AF70:AF133" si="20">IF($G70="Trimestre(s)",1,0)</f>
        <v>0</v>
      </c>
      <c r="AG70" s="18">
        <f t="shared" ref="AG70:AG133" si="21">IF($G70="Année(s)",1,0)</f>
        <v>0</v>
      </c>
      <c r="AH70" s="11">
        <f t="shared" ref="AH70:AH133" si="22">IF(AC70=1,$F70*1,0)</f>
        <v>0</v>
      </c>
      <c r="AI70" s="12">
        <f t="shared" ref="AI70:AI133" si="23">IF(AD70=1,$F70*7,0)</f>
        <v>0</v>
      </c>
      <c r="AJ70" s="12">
        <f t="shared" ref="AJ70:AJ133" si="24">IF(AE70=1,$F70*30,0)</f>
        <v>0</v>
      </c>
      <c r="AK70" s="12">
        <f t="shared" ref="AK70:AK133" si="25">IF(AF70=1,$F70*90,0)</f>
        <v>0</v>
      </c>
      <c r="AL70" s="18">
        <f t="shared" ref="AL70:AL133" si="26">IF(AG70=1,$F70*365,0)</f>
        <v>0</v>
      </c>
      <c r="AM70" s="21">
        <f t="shared" ref="AM70:AM133" si="27">IF(AND(F70&gt;1,F70="Années"),"Erreur de saisie",ROUND(SUM($AH70:$AL70),0))</f>
        <v>0</v>
      </c>
    </row>
    <row r="71" spans="2:39" x14ac:dyDescent="0.25">
      <c r="B71" s="28" t="s">
        <v>78</v>
      </c>
      <c r="C71" s="12"/>
      <c r="D71" s="22"/>
      <c r="E71" s="22" t="str">
        <f t="shared" si="15"/>
        <v/>
      </c>
      <c r="F71" s="12"/>
      <c r="G71" s="12"/>
      <c r="H71" s="12" t="str">
        <f t="shared" si="16"/>
        <v/>
      </c>
      <c r="AC71" s="10">
        <f t="shared" si="17"/>
        <v>0</v>
      </c>
      <c r="AD71" s="12">
        <f t="shared" si="18"/>
        <v>0</v>
      </c>
      <c r="AE71" s="12">
        <f t="shared" si="19"/>
        <v>0</v>
      </c>
      <c r="AF71" s="12">
        <f t="shared" si="20"/>
        <v>0</v>
      </c>
      <c r="AG71" s="18">
        <f t="shared" si="21"/>
        <v>0</v>
      </c>
      <c r="AH71" s="11">
        <f t="shared" si="22"/>
        <v>0</v>
      </c>
      <c r="AI71" s="12">
        <f t="shared" si="23"/>
        <v>0</v>
      </c>
      <c r="AJ71" s="12">
        <f t="shared" si="24"/>
        <v>0</v>
      </c>
      <c r="AK71" s="12">
        <f t="shared" si="25"/>
        <v>0</v>
      </c>
      <c r="AL71" s="18">
        <f t="shared" si="26"/>
        <v>0</v>
      </c>
      <c r="AM71" s="21">
        <f t="shared" si="27"/>
        <v>0</v>
      </c>
    </row>
    <row r="72" spans="2:39" x14ac:dyDescent="0.25">
      <c r="B72" s="27" t="s">
        <v>72</v>
      </c>
      <c r="C72" s="12"/>
      <c r="D72" s="22">
        <f t="shared" ca="1" si="14"/>
        <v>0</v>
      </c>
      <c r="E72" s="22" t="str">
        <f t="shared" ca="1" si="15"/>
        <v/>
      </c>
      <c r="F72" s="12"/>
      <c r="G72" s="12"/>
      <c r="H72" s="12" t="str">
        <f t="shared" si="16"/>
        <v/>
      </c>
      <c r="AC72" s="10">
        <f t="shared" si="17"/>
        <v>0</v>
      </c>
      <c r="AD72" s="12">
        <f t="shared" si="18"/>
        <v>0</v>
      </c>
      <c r="AE72" s="12">
        <f t="shared" si="19"/>
        <v>0</v>
      </c>
      <c r="AF72" s="12">
        <f t="shared" si="20"/>
        <v>0</v>
      </c>
      <c r="AG72" s="18">
        <f t="shared" si="21"/>
        <v>0</v>
      </c>
      <c r="AH72" s="11">
        <f t="shared" si="22"/>
        <v>0</v>
      </c>
      <c r="AI72" s="12">
        <f t="shared" si="23"/>
        <v>0</v>
      </c>
      <c r="AJ72" s="12">
        <f t="shared" si="24"/>
        <v>0</v>
      </c>
      <c r="AK72" s="12">
        <f t="shared" si="25"/>
        <v>0</v>
      </c>
      <c r="AL72" s="18">
        <f t="shared" si="26"/>
        <v>0</v>
      </c>
      <c r="AM72" s="21">
        <f t="shared" si="27"/>
        <v>0</v>
      </c>
    </row>
    <row r="73" spans="2:39" x14ac:dyDescent="0.25">
      <c r="B73" s="27" t="s">
        <v>77</v>
      </c>
      <c r="C73" s="12"/>
      <c r="D73" s="22">
        <f t="shared" ca="1" si="14"/>
        <v>0</v>
      </c>
      <c r="E73" s="22" t="str">
        <f t="shared" ca="1" si="15"/>
        <v/>
      </c>
      <c r="F73" s="12"/>
      <c r="G73" s="12"/>
      <c r="H73" s="12" t="str">
        <f t="shared" si="16"/>
        <v/>
      </c>
      <c r="AC73" s="10">
        <f t="shared" si="17"/>
        <v>0</v>
      </c>
      <c r="AD73" s="12">
        <f t="shared" si="18"/>
        <v>0</v>
      </c>
      <c r="AE73" s="12">
        <f t="shared" si="19"/>
        <v>0</v>
      </c>
      <c r="AF73" s="12">
        <f t="shared" si="20"/>
        <v>0</v>
      </c>
      <c r="AG73" s="18">
        <f t="shared" si="21"/>
        <v>0</v>
      </c>
      <c r="AH73" s="11">
        <f t="shared" si="22"/>
        <v>0</v>
      </c>
      <c r="AI73" s="12">
        <f t="shared" si="23"/>
        <v>0</v>
      </c>
      <c r="AJ73" s="12">
        <f t="shared" si="24"/>
        <v>0</v>
      </c>
      <c r="AK73" s="12">
        <f t="shared" si="25"/>
        <v>0</v>
      </c>
      <c r="AL73" s="18">
        <f t="shared" si="26"/>
        <v>0</v>
      </c>
      <c r="AM73" s="21">
        <f t="shared" si="27"/>
        <v>0</v>
      </c>
    </row>
    <row r="74" spans="2:39" x14ac:dyDescent="0.25">
      <c r="B74" s="28" t="s">
        <v>79</v>
      </c>
      <c r="C74" s="12"/>
      <c r="D74" s="22"/>
      <c r="E74" s="22" t="str">
        <f t="shared" si="15"/>
        <v/>
      </c>
      <c r="F74" s="12"/>
      <c r="G74" s="12"/>
      <c r="H74" s="12" t="str">
        <f t="shared" si="16"/>
        <v/>
      </c>
      <c r="AC74" s="10">
        <f t="shared" si="17"/>
        <v>0</v>
      </c>
      <c r="AD74" s="12">
        <f t="shared" si="18"/>
        <v>0</v>
      </c>
      <c r="AE74" s="12">
        <f t="shared" si="19"/>
        <v>0</v>
      </c>
      <c r="AF74" s="12">
        <f t="shared" si="20"/>
        <v>0</v>
      </c>
      <c r="AG74" s="18">
        <f t="shared" si="21"/>
        <v>0</v>
      </c>
      <c r="AH74" s="11">
        <f t="shared" si="22"/>
        <v>0</v>
      </c>
      <c r="AI74" s="12">
        <f t="shared" si="23"/>
        <v>0</v>
      </c>
      <c r="AJ74" s="12">
        <f t="shared" si="24"/>
        <v>0</v>
      </c>
      <c r="AK74" s="12">
        <f t="shared" si="25"/>
        <v>0</v>
      </c>
      <c r="AL74" s="18">
        <f t="shared" si="26"/>
        <v>0</v>
      </c>
      <c r="AM74" s="21">
        <f t="shared" si="27"/>
        <v>0</v>
      </c>
    </row>
    <row r="75" spans="2:39" x14ac:dyDescent="0.25">
      <c r="B75" s="27" t="s">
        <v>80</v>
      </c>
      <c r="C75" s="12"/>
      <c r="D75" s="22">
        <f t="shared" ca="1" si="14"/>
        <v>0</v>
      </c>
      <c r="E75" s="22" t="str">
        <f t="shared" ca="1" si="15"/>
        <v/>
      </c>
      <c r="F75" s="12"/>
      <c r="G75" s="12"/>
      <c r="H75" s="12" t="str">
        <f t="shared" si="16"/>
        <v/>
      </c>
      <c r="AC75" s="10">
        <f t="shared" si="17"/>
        <v>0</v>
      </c>
      <c r="AD75" s="12">
        <f t="shared" si="18"/>
        <v>0</v>
      </c>
      <c r="AE75" s="12">
        <f t="shared" si="19"/>
        <v>0</v>
      </c>
      <c r="AF75" s="12">
        <f t="shared" si="20"/>
        <v>0</v>
      </c>
      <c r="AG75" s="18">
        <f t="shared" si="21"/>
        <v>0</v>
      </c>
      <c r="AH75" s="11">
        <f t="shared" si="22"/>
        <v>0</v>
      </c>
      <c r="AI75" s="12">
        <f t="shared" si="23"/>
        <v>0</v>
      </c>
      <c r="AJ75" s="12">
        <f t="shared" si="24"/>
        <v>0</v>
      </c>
      <c r="AK75" s="12">
        <f t="shared" si="25"/>
        <v>0</v>
      </c>
      <c r="AL75" s="18">
        <f t="shared" si="26"/>
        <v>0</v>
      </c>
      <c r="AM75" s="21">
        <f t="shared" si="27"/>
        <v>0</v>
      </c>
    </row>
    <row r="76" spans="2:39" x14ac:dyDescent="0.25">
      <c r="B76" s="27" t="s">
        <v>81</v>
      </c>
      <c r="C76" s="12"/>
      <c r="D76" s="22">
        <f t="shared" ca="1" si="14"/>
        <v>0</v>
      </c>
      <c r="E76" s="22" t="str">
        <f t="shared" ca="1" si="15"/>
        <v/>
      </c>
      <c r="F76" s="12"/>
      <c r="G76" s="12"/>
      <c r="H76" s="12" t="str">
        <f t="shared" si="16"/>
        <v/>
      </c>
      <c r="AC76" s="10">
        <f t="shared" si="17"/>
        <v>0</v>
      </c>
      <c r="AD76" s="12">
        <f t="shared" si="18"/>
        <v>0</v>
      </c>
      <c r="AE76" s="12">
        <f t="shared" si="19"/>
        <v>0</v>
      </c>
      <c r="AF76" s="12">
        <f t="shared" si="20"/>
        <v>0</v>
      </c>
      <c r="AG76" s="18">
        <f t="shared" si="21"/>
        <v>0</v>
      </c>
      <c r="AH76" s="11">
        <f t="shared" si="22"/>
        <v>0</v>
      </c>
      <c r="AI76" s="12">
        <f t="shared" si="23"/>
        <v>0</v>
      </c>
      <c r="AJ76" s="12">
        <f t="shared" si="24"/>
        <v>0</v>
      </c>
      <c r="AK76" s="12">
        <f t="shared" si="25"/>
        <v>0</v>
      </c>
      <c r="AL76" s="18">
        <f t="shared" si="26"/>
        <v>0</v>
      </c>
      <c r="AM76" s="21">
        <f t="shared" si="27"/>
        <v>0</v>
      </c>
    </row>
    <row r="77" spans="2:39" x14ac:dyDescent="0.25">
      <c r="B77" s="28" t="s">
        <v>82</v>
      </c>
      <c r="C77" s="12"/>
      <c r="D77" s="22"/>
      <c r="E77" s="22" t="str">
        <f t="shared" si="15"/>
        <v/>
      </c>
      <c r="F77" s="12"/>
      <c r="G77" s="12"/>
      <c r="H77" s="12" t="str">
        <f t="shared" si="16"/>
        <v/>
      </c>
      <c r="AC77" s="10">
        <f t="shared" si="17"/>
        <v>0</v>
      </c>
      <c r="AD77" s="12">
        <f t="shared" si="18"/>
        <v>0</v>
      </c>
      <c r="AE77" s="12">
        <f t="shared" si="19"/>
        <v>0</v>
      </c>
      <c r="AF77" s="12">
        <f t="shared" si="20"/>
        <v>0</v>
      </c>
      <c r="AG77" s="18">
        <f t="shared" si="21"/>
        <v>0</v>
      </c>
      <c r="AH77" s="11">
        <f t="shared" si="22"/>
        <v>0</v>
      </c>
      <c r="AI77" s="12">
        <f t="shared" si="23"/>
        <v>0</v>
      </c>
      <c r="AJ77" s="12">
        <f t="shared" si="24"/>
        <v>0</v>
      </c>
      <c r="AK77" s="12">
        <f t="shared" si="25"/>
        <v>0</v>
      </c>
      <c r="AL77" s="18">
        <f t="shared" si="26"/>
        <v>0</v>
      </c>
      <c r="AM77" s="21">
        <f t="shared" si="27"/>
        <v>0</v>
      </c>
    </row>
    <row r="78" spans="2:39" x14ac:dyDescent="0.25">
      <c r="B78" s="27" t="s">
        <v>83</v>
      </c>
      <c r="C78" s="12"/>
      <c r="D78" s="22">
        <f t="shared" ca="1" si="14"/>
        <v>0</v>
      </c>
      <c r="E78" s="22" t="str">
        <f t="shared" ca="1" si="15"/>
        <v/>
      </c>
      <c r="F78" s="12"/>
      <c r="G78" s="12"/>
      <c r="H78" s="12" t="str">
        <f t="shared" si="16"/>
        <v/>
      </c>
      <c r="AC78" s="10">
        <f t="shared" si="17"/>
        <v>0</v>
      </c>
      <c r="AD78" s="12">
        <f t="shared" si="18"/>
        <v>0</v>
      </c>
      <c r="AE78" s="12">
        <f t="shared" si="19"/>
        <v>0</v>
      </c>
      <c r="AF78" s="12">
        <f t="shared" si="20"/>
        <v>0</v>
      </c>
      <c r="AG78" s="18">
        <f t="shared" si="21"/>
        <v>0</v>
      </c>
      <c r="AH78" s="11">
        <f t="shared" si="22"/>
        <v>0</v>
      </c>
      <c r="AI78" s="12">
        <f t="shared" si="23"/>
        <v>0</v>
      </c>
      <c r="AJ78" s="12">
        <f t="shared" si="24"/>
        <v>0</v>
      </c>
      <c r="AK78" s="12">
        <f t="shared" si="25"/>
        <v>0</v>
      </c>
      <c r="AL78" s="18">
        <f t="shared" si="26"/>
        <v>0</v>
      </c>
      <c r="AM78" s="21">
        <f t="shared" si="27"/>
        <v>0</v>
      </c>
    </row>
    <row r="79" spans="2:39" x14ac:dyDescent="0.25">
      <c r="B79" s="28" t="s">
        <v>84</v>
      </c>
      <c r="C79" s="12"/>
      <c r="D79" s="22"/>
      <c r="E79" s="22" t="str">
        <f t="shared" si="15"/>
        <v/>
      </c>
      <c r="F79" s="12"/>
      <c r="G79" s="12"/>
      <c r="H79" s="12" t="str">
        <f t="shared" si="16"/>
        <v/>
      </c>
      <c r="AC79" s="10">
        <f t="shared" si="17"/>
        <v>0</v>
      </c>
      <c r="AD79" s="12">
        <f t="shared" si="18"/>
        <v>0</v>
      </c>
      <c r="AE79" s="12">
        <f t="shared" si="19"/>
        <v>0</v>
      </c>
      <c r="AF79" s="12">
        <f t="shared" si="20"/>
        <v>0</v>
      </c>
      <c r="AG79" s="18">
        <f t="shared" si="21"/>
        <v>0</v>
      </c>
      <c r="AH79" s="11">
        <f t="shared" si="22"/>
        <v>0</v>
      </c>
      <c r="AI79" s="12">
        <f t="shared" si="23"/>
        <v>0</v>
      </c>
      <c r="AJ79" s="12">
        <f t="shared" si="24"/>
        <v>0</v>
      </c>
      <c r="AK79" s="12">
        <f t="shared" si="25"/>
        <v>0</v>
      </c>
      <c r="AL79" s="18">
        <f t="shared" si="26"/>
        <v>0</v>
      </c>
      <c r="AM79" s="21">
        <f t="shared" si="27"/>
        <v>0</v>
      </c>
    </row>
    <row r="80" spans="2:39" x14ac:dyDescent="0.25">
      <c r="B80" s="27" t="s">
        <v>69</v>
      </c>
      <c r="C80" s="12"/>
      <c r="D80" s="22">
        <f t="shared" ca="1" si="14"/>
        <v>0</v>
      </c>
      <c r="E80" s="22" t="str">
        <f t="shared" ca="1" si="15"/>
        <v/>
      </c>
      <c r="F80" s="12"/>
      <c r="G80" s="12"/>
      <c r="H80" s="12" t="str">
        <f t="shared" si="16"/>
        <v/>
      </c>
      <c r="AC80" s="10">
        <f t="shared" si="17"/>
        <v>0</v>
      </c>
      <c r="AD80" s="12">
        <f t="shared" si="18"/>
        <v>0</v>
      </c>
      <c r="AE80" s="12">
        <f t="shared" si="19"/>
        <v>0</v>
      </c>
      <c r="AF80" s="12">
        <f t="shared" si="20"/>
        <v>0</v>
      </c>
      <c r="AG80" s="18">
        <f t="shared" si="21"/>
        <v>0</v>
      </c>
      <c r="AH80" s="11">
        <f t="shared" si="22"/>
        <v>0</v>
      </c>
      <c r="AI80" s="12">
        <f t="shared" si="23"/>
        <v>0</v>
      </c>
      <c r="AJ80" s="12">
        <f t="shared" si="24"/>
        <v>0</v>
      </c>
      <c r="AK80" s="12">
        <f t="shared" si="25"/>
        <v>0</v>
      </c>
      <c r="AL80" s="18">
        <f t="shared" si="26"/>
        <v>0</v>
      </c>
      <c r="AM80" s="21">
        <f t="shared" si="27"/>
        <v>0</v>
      </c>
    </row>
    <row r="81" spans="2:39" x14ac:dyDescent="0.25">
      <c r="B81" s="27" t="s">
        <v>85</v>
      </c>
      <c r="C81" s="12"/>
      <c r="D81" s="22">
        <f t="shared" ca="1" si="14"/>
        <v>0</v>
      </c>
      <c r="E81" s="22" t="str">
        <f t="shared" ca="1" si="15"/>
        <v/>
      </c>
      <c r="F81" s="12"/>
      <c r="G81" s="12"/>
      <c r="H81" s="12" t="str">
        <f t="shared" si="16"/>
        <v/>
      </c>
      <c r="AC81" s="10">
        <f t="shared" si="17"/>
        <v>0</v>
      </c>
      <c r="AD81" s="12">
        <f t="shared" si="18"/>
        <v>0</v>
      </c>
      <c r="AE81" s="12">
        <f t="shared" si="19"/>
        <v>0</v>
      </c>
      <c r="AF81" s="12">
        <f t="shared" si="20"/>
        <v>0</v>
      </c>
      <c r="AG81" s="18">
        <f t="shared" si="21"/>
        <v>0</v>
      </c>
      <c r="AH81" s="11">
        <f t="shared" si="22"/>
        <v>0</v>
      </c>
      <c r="AI81" s="12">
        <f t="shared" si="23"/>
        <v>0</v>
      </c>
      <c r="AJ81" s="12">
        <f t="shared" si="24"/>
        <v>0</v>
      </c>
      <c r="AK81" s="12">
        <f t="shared" si="25"/>
        <v>0</v>
      </c>
      <c r="AL81" s="18">
        <f t="shared" si="26"/>
        <v>0</v>
      </c>
      <c r="AM81" s="21">
        <f t="shared" si="27"/>
        <v>0</v>
      </c>
    </row>
    <row r="82" spans="2:39" x14ac:dyDescent="0.25">
      <c r="B82" s="27" t="s">
        <v>74</v>
      </c>
      <c r="C82" s="12"/>
      <c r="D82" s="22">
        <f t="shared" ca="1" si="14"/>
        <v>0</v>
      </c>
      <c r="E82" s="22" t="str">
        <f t="shared" ca="1" si="15"/>
        <v/>
      </c>
      <c r="F82" s="12"/>
      <c r="G82" s="12"/>
      <c r="H82" s="12" t="str">
        <f t="shared" si="16"/>
        <v/>
      </c>
      <c r="AC82" s="10">
        <f t="shared" si="17"/>
        <v>0</v>
      </c>
      <c r="AD82" s="12">
        <f t="shared" si="18"/>
        <v>0</v>
      </c>
      <c r="AE82" s="12">
        <f t="shared" si="19"/>
        <v>0</v>
      </c>
      <c r="AF82" s="12">
        <f t="shared" si="20"/>
        <v>0</v>
      </c>
      <c r="AG82" s="18">
        <f t="shared" si="21"/>
        <v>0</v>
      </c>
      <c r="AH82" s="11">
        <f t="shared" si="22"/>
        <v>0</v>
      </c>
      <c r="AI82" s="12">
        <f t="shared" si="23"/>
        <v>0</v>
      </c>
      <c r="AJ82" s="12">
        <f t="shared" si="24"/>
        <v>0</v>
      </c>
      <c r="AK82" s="12">
        <f t="shared" si="25"/>
        <v>0</v>
      </c>
      <c r="AL82" s="18">
        <f t="shared" si="26"/>
        <v>0</v>
      </c>
      <c r="AM82" s="21">
        <f t="shared" si="27"/>
        <v>0</v>
      </c>
    </row>
    <row r="83" spans="2:39" x14ac:dyDescent="0.25">
      <c r="B83" s="28" t="s">
        <v>86</v>
      </c>
      <c r="C83" s="12"/>
      <c r="D83" s="22"/>
      <c r="E83" s="22" t="str">
        <f t="shared" si="15"/>
        <v/>
      </c>
      <c r="F83" s="12"/>
      <c r="G83" s="12"/>
      <c r="H83" s="12" t="str">
        <f t="shared" si="16"/>
        <v/>
      </c>
      <c r="AC83" s="10">
        <f t="shared" si="17"/>
        <v>0</v>
      </c>
      <c r="AD83" s="12">
        <f t="shared" si="18"/>
        <v>0</v>
      </c>
      <c r="AE83" s="12">
        <f t="shared" si="19"/>
        <v>0</v>
      </c>
      <c r="AF83" s="12">
        <f t="shared" si="20"/>
        <v>0</v>
      </c>
      <c r="AG83" s="18">
        <f t="shared" si="21"/>
        <v>0</v>
      </c>
      <c r="AH83" s="11">
        <f t="shared" si="22"/>
        <v>0</v>
      </c>
      <c r="AI83" s="12">
        <f t="shared" si="23"/>
        <v>0</v>
      </c>
      <c r="AJ83" s="12">
        <f t="shared" si="24"/>
        <v>0</v>
      </c>
      <c r="AK83" s="12">
        <f t="shared" si="25"/>
        <v>0</v>
      </c>
      <c r="AL83" s="18">
        <f t="shared" si="26"/>
        <v>0</v>
      </c>
      <c r="AM83" s="21">
        <f t="shared" si="27"/>
        <v>0</v>
      </c>
    </row>
    <row r="84" spans="2:39" x14ac:dyDescent="0.25">
      <c r="B84" s="27" t="s">
        <v>74</v>
      </c>
      <c r="C84" s="12"/>
      <c r="D84" s="22">
        <f t="shared" ca="1" si="14"/>
        <v>0</v>
      </c>
      <c r="E84" s="22" t="str">
        <f t="shared" ca="1" si="15"/>
        <v/>
      </c>
      <c r="F84" s="12"/>
      <c r="G84" s="12"/>
      <c r="H84" s="12" t="str">
        <f t="shared" si="16"/>
        <v/>
      </c>
      <c r="AC84" s="10">
        <f t="shared" si="17"/>
        <v>0</v>
      </c>
      <c r="AD84" s="12">
        <f t="shared" si="18"/>
        <v>0</v>
      </c>
      <c r="AE84" s="12">
        <f t="shared" si="19"/>
        <v>0</v>
      </c>
      <c r="AF84" s="12">
        <f t="shared" si="20"/>
        <v>0</v>
      </c>
      <c r="AG84" s="18">
        <f t="shared" si="21"/>
        <v>0</v>
      </c>
      <c r="AH84" s="11">
        <f t="shared" si="22"/>
        <v>0</v>
      </c>
      <c r="AI84" s="12">
        <f t="shared" si="23"/>
        <v>0</v>
      </c>
      <c r="AJ84" s="12">
        <f t="shared" si="24"/>
        <v>0</v>
      </c>
      <c r="AK84" s="12">
        <f t="shared" si="25"/>
        <v>0</v>
      </c>
      <c r="AL84" s="18">
        <f t="shared" si="26"/>
        <v>0</v>
      </c>
      <c r="AM84" s="21">
        <f t="shared" si="27"/>
        <v>0</v>
      </c>
    </row>
    <row r="85" spans="2:39" x14ac:dyDescent="0.25">
      <c r="B85" s="27" t="s">
        <v>87</v>
      </c>
      <c r="C85" s="12"/>
      <c r="D85" s="22">
        <f t="shared" ca="1" si="14"/>
        <v>0</v>
      </c>
      <c r="E85" s="22" t="str">
        <f t="shared" ca="1" si="15"/>
        <v/>
      </c>
      <c r="F85" s="12"/>
      <c r="G85" s="12"/>
      <c r="H85" s="12" t="str">
        <f t="shared" si="16"/>
        <v/>
      </c>
      <c r="AC85" s="10">
        <f t="shared" si="17"/>
        <v>0</v>
      </c>
      <c r="AD85" s="12">
        <f t="shared" si="18"/>
        <v>0</v>
      </c>
      <c r="AE85" s="12">
        <f t="shared" si="19"/>
        <v>0</v>
      </c>
      <c r="AF85" s="12">
        <f t="shared" si="20"/>
        <v>0</v>
      </c>
      <c r="AG85" s="18">
        <f t="shared" si="21"/>
        <v>0</v>
      </c>
      <c r="AH85" s="11">
        <f t="shared" si="22"/>
        <v>0</v>
      </c>
      <c r="AI85" s="12">
        <f t="shared" si="23"/>
        <v>0</v>
      </c>
      <c r="AJ85" s="12">
        <f t="shared" si="24"/>
        <v>0</v>
      </c>
      <c r="AK85" s="12">
        <f t="shared" si="25"/>
        <v>0</v>
      </c>
      <c r="AL85" s="18">
        <f t="shared" si="26"/>
        <v>0</v>
      </c>
      <c r="AM85" s="21">
        <f t="shared" si="27"/>
        <v>0</v>
      </c>
    </row>
    <row r="86" spans="2:39" x14ac:dyDescent="0.25">
      <c r="B86" s="27"/>
      <c r="C86" s="12"/>
      <c r="D86" s="22">
        <f t="shared" ca="1" si="14"/>
        <v>0</v>
      </c>
      <c r="E86" s="22" t="str">
        <f t="shared" ca="1" si="15"/>
        <v/>
      </c>
      <c r="F86" s="12"/>
      <c r="G86" s="12"/>
      <c r="H86" s="12" t="str">
        <f t="shared" si="16"/>
        <v/>
      </c>
      <c r="AC86" s="10">
        <f t="shared" si="17"/>
        <v>0</v>
      </c>
      <c r="AD86" s="12">
        <f t="shared" si="18"/>
        <v>0</v>
      </c>
      <c r="AE86" s="12">
        <f t="shared" si="19"/>
        <v>0</v>
      </c>
      <c r="AF86" s="12">
        <f t="shared" si="20"/>
        <v>0</v>
      </c>
      <c r="AG86" s="18">
        <f t="shared" si="21"/>
        <v>0</v>
      </c>
      <c r="AH86" s="11">
        <f t="shared" si="22"/>
        <v>0</v>
      </c>
      <c r="AI86" s="12">
        <f t="shared" si="23"/>
        <v>0</v>
      </c>
      <c r="AJ86" s="12">
        <f t="shared" si="24"/>
        <v>0</v>
      </c>
      <c r="AK86" s="12">
        <f t="shared" si="25"/>
        <v>0</v>
      </c>
      <c r="AL86" s="18">
        <f t="shared" si="26"/>
        <v>0</v>
      </c>
      <c r="AM86" s="21">
        <f t="shared" si="27"/>
        <v>0</v>
      </c>
    </row>
    <row r="87" spans="2:39" x14ac:dyDescent="0.25">
      <c r="B87" s="29" t="s">
        <v>88</v>
      </c>
      <c r="C87" s="12"/>
      <c r="D87" s="22">
        <f t="shared" ca="1" si="14"/>
        <v>0</v>
      </c>
      <c r="E87" s="22" t="str">
        <f t="shared" ca="1" si="15"/>
        <v/>
      </c>
      <c r="F87" s="12"/>
      <c r="G87" s="12"/>
      <c r="H87" s="12" t="str">
        <f t="shared" si="16"/>
        <v/>
      </c>
      <c r="AC87" s="10">
        <f t="shared" si="17"/>
        <v>0</v>
      </c>
      <c r="AD87" s="12">
        <f t="shared" si="18"/>
        <v>0</v>
      </c>
      <c r="AE87" s="12">
        <f t="shared" si="19"/>
        <v>0</v>
      </c>
      <c r="AF87" s="12">
        <f t="shared" si="20"/>
        <v>0</v>
      </c>
      <c r="AG87" s="18">
        <f t="shared" si="21"/>
        <v>0</v>
      </c>
      <c r="AH87" s="11">
        <f t="shared" si="22"/>
        <v>0</v>
      </c>
      <c r="AI87" s="12">
        <f t="shared" si="23"/>
        <v>0</v>
      </c>
      <c r="AJ87" s="12">
        <f t="shared" si="24"/>
        <v>0</v>
      </c>
      <c r="AK87" s="12">
        <f t="shared" si="25"/>
        <v>0</v>
      </c>
      <c r="AL87" s="18">
        <f t="shared" si="26"/>
        <v>0</v>
      </c>
      <c r="AM87" s="21">
        <f t="shared" si="27"/>
        <v>0</v>
      </c>
    </row>
    <row r="88" spans="2:39" x14ac:dyDescent="0.25">
      <c r="B88" s="27" t="s">
        <v>89</v>
      </c>
      <c r="C88" s="12"/>
      <c r="D88" s="22">
        <f t="shared" ca="1" si="14"/>
        <v>0</v>
      </c>
      <c r="E88" s="22" t="str">
        <f t="shared" ca="1" si="15"/>
        <v/>
      </c>
      <c r="F88" s="12"/>
      <c r="G88" s="12"/>
      <c r="H88" s="12" t="str">
        <f t="shared" si="16"/>
        <v/>
      </c>
      <c r="AC88" s="10">
        <f t="shared" si="17"/>
        <v>0</v>
      </c>
      <c r="AD88" s="12">
        <f t="shared" si="18"/>
        <v>0</v>
      </c>
      <c r="AE88" s="12">
        <f t="shared" si="19"/>
        <v>0</v>
      </c>
      <c r="AF88" s="12">
        <f t="shared" si="20"/>
        <v>0</v>
      </c>
      <c r="AG88" s="18">
        <f t="shared" si="21"/>
        <v>0</v>
      </c>
      <c r="AH88" s="11">
        <f t="shared" si="22"/>
        <v>0</v>
      </c>
      <c r="AI88" s="12">
        <f t="shared" si="23"/>
        <v>0</v>
      </c>
      <c r="AJ88" s="12">
        <f t="shared" si="24"/>
        <v>0</v>
      </c>
      <c r="AK88" s="12">
        <f t="shared" si="25"/>
        <v>0</v>
      </c>
      <c r="AL88" s="18">
        <f t="shared" si="26"/>
        <v>0</v>
      </c>
      <c r="AM88" s="21">
        <f t="shared" si="27"/>
        <v>0</v>
      </c>
    </row>
    <row r="89" spans="2:39" x14ac:dyDescent="0.25">
      <c r="B89" s="27" t="s">
        <v>67</v>
      </c>
      <c r="C89" s="12"/>
      <c r="D89" s="22">
        <f t="shared" ca="1" si="14"/>
        <v>0</v>
      </c>
      <c r="E89" s="22" t="str">
        <f t="shared" ca="1" si="15"/>
        <v/>
      </c>
      <c r="F89" s="12"/>
      <c r="G89" s="12"/>
      <c r="H89" s="12" t="str">
        <f t="shared" si="16"/>
        <v/>
      </c>
      <c r="AC89" s="10">
        <f t="shared" si="17"/>
        <v>0</v>
      </c>
      <c r="AD89" s="12">
        <f t="shared" si="18"/>
        <v>0</v>
      </c>
      <c r="AE89" s="12">
        <f t="shared" si="19"/>
        <v>0</v>
      </c>
      <c r="AF89" s="12">
        <f t="shared" si="20"/>
        <v>0</v>
      </c>
      <c r="AG89" s="18">
        <f t="shared" si="21"/>
        <v>0</v>
      </c>
      <c r="AH89" s="11">
        <f t="shared" si="22"/>
        <v>0</v>
      </c>
      <c r="AI89" s="12">
        <f t="shared" si="23"/>
        <v>0</v>
      </c>
      <c r="AJ89" s="12">
        <f t="shared" si="24"/>
        <v>0</v>
      </c>
      <c r="AK89" s="12">
        <f t="shared" si="25"/>
        <v>0</v>
      </c>
      <c r="AL89" s="18">
        <f t="shared" si="26"/>
        <v>0</v>
      </c>
      <c r="AM89" s="21">
        <f t="shared" si="27"/>
        <v>0</v>
      </c>
    </row>
    <row r="90" spans="2:39" x14ac:dyDescent="0.25">
      <c r="B90" s="27" t="s">
        <v>68</v>
      </c>
      <c r="C90" s="12"/>
      <c r="D90" s="22">
        <f t="shared" ca="1" si="14"/>
        <v>0</v>
      </c>
      <c r="E90" s="22" t="str">
        <f t="shared" ca="1" si="15"/>
        <v/>
      </c>
      <c r="F90" s="12"/>
      <c r="G90" s="12"/>
      <c r="H90" s="12" t="str">
        <f t="shared" si="16"/>
        <v/>
      </c>
      <c r="AC90" s="10">
        <f t="shared" si="17"/>
        <v>0</v>
      </c>
      <c r="AD90" s="12">
        <f t="shared" si="18"/>
        <v>0</v>
      </c>
      <c r="AE90" s="12">
        <f t="shared" si="19"/>
        <v>0</v>
      </c>
      <c r="AF90" s="12">
        <f t="shared" si="20"/>
        <v>0</v>
      </c>
      <c r="AG90" s="18">
        <f t="shared" si="21"/>
        <v>0</v>
      </c>
      <c r="AH90" s="11">
        <f t="shared" si="22"/>
        <v>0</v>
      </c>
      <c r="AI90" s="12">
        <f t="shared" si="23"/>
        <v>0</v>
      </c>
      <c r="AJ90" s="12">
        <f t="shared" si="24"/>
        <v>0</v>
      </c>
      <c r="AK90" s="12">
        <f t="shared" si="25"/>
        <v>0</v>
      </c>
      <c r="AL90" s="18">
        <f t="shared" si="26"/>
        <v>0</v>
      </c>
      <c r="AM90" s="21">
        <f t="shared" si="27"/>
        <v>0</v>
      </c>
    </row>
    <row r="91" spans="2:39" x14ac:dyDescent="0.25">
      <c r="B91" s="27" t="s">
        <v>90</v>
      </c>
      <c r="C91" s="12"/>
      <c r="D91" s="22">
        <f t="shared" ca="1" si="14"/>
        <v>0</v>
      </c>
      <c r="E91" s="22" t="str">
        <f t="shared" ca="1" si="15"/>
        <v/>
      </c>
      <c r="F91" s="12"/>
      <c r="G91" s="12"/>
      <c r="H91" s="12" t="str">
        <f t="shared" si="16"/>
        <v/>
      </c>
      <c r="AC91" s="10">
        <f t="shared" si="17"/>
        <v>0</v>
      </c>
      <c r="AD91" s="12">
        <f t="shared" si="18"/>
        <v>0</v>
      </c>
      <c r="AE91" s="12">
        <f t="shared" si="19"/>
        <v>0</v>
      </c>
      <c r="AF91" s="12">
        <f t="shared" si="20"/>
        <v>0</v>
      </c>
      <c r="AG91" s="18">
        <f t="shared" si="21"/>
        <v>0</v>
      </c>
      <c r="AH91" s="11">
        <f t="shared" si="22"/>
        <v>0</v>
      </c>
      <c r="AI91" s="12">
        <f t="shared" si="23"/>
        <v>0</v>
      </c>
      <c r="AJ91" s="12">
        <f t="shared" si="24"/>
        <v>0</v>
      </c>
      <c r="AK91" s="12">
        <f t="shared" si="25"/>
        <v>0</v>
      </c>
      <c r="AL91" s="18">
        <f t="shared" si="26"/>
        <v>0</v>
      </c>
      <c r="AM91" s="21">
        <f t="shared" si="27"/>
        <v>0</v>
      </c>
    </row>
    <row r="92" spans="2:39" x14ac:dyDescent="0.25">
      <c r="B92" s="28" t="s">
        <v>91</v>
      </c>
      <c r="C92" s="12"/>
      <c r="D92" s="22"/>
      <c r="E92" s="22" t="str">
        <f t="shared" si="15"/>
        <v/>
      </c>
      <c r="F92" s="12"/>
      <c r="G92" s="12"/>
      <c r="H92" s="12" t="str">
        <f t="shared" si="16"/>
        <v/>
      </c>
      <c r="AC92" s="10">
        <f t="shared" si="17"/>
        <v>0</v>
      </c>
      <c r="AD92" s="12">
        <f t="shared" si="18"/>
        <v>0</v>
      </c>
      <c r="AE92" s="12">
        <f t="shared" si="19"/>
        <v>0</v>
      </c>
      <c r="AF92" s="12">
        <f t="shared" si="20"/>
        <v>0</v>
      </c>
      <c r="AG92" s="18">
        <f t="shared" si="21"/>
        <v>0</v>
      </c>
      <c r="AH92" s="11">
        <f t="shared" si="22"/>
        <v>0</v>
      </c>
      <c r="AI92" s="12">
        <f t="shared" si="23"/>
        <v>0</v>
      </c>
      <c r="AJ92" s="12">
        <f t="shared" si="24"/>
        <v>0</v>
      </c>
      <c r="AK92" s="12">
        <f t="shared" si="25"/>
        <v>0</v>
      </c>
      <c r="AL92" s="18">
        <f t="shared" si="26"/>
        <v>0</v>
      </c>
      <c r="AM92" s="21">
        <f t="shared" si="27"/>
        <v>0</v>
      </c>
    </row>
    <row r="93" spans="2:39" x14ac:dyDescent="0.25">
      <c r="B93" s="27" t="s">
        <v>92</v>
      </c>
      <c r="C93" s="12"/>
      <c r="D93" s="22">
        <f t="shared" ca="1" si="14"/>
        <v>0</v>
      </c>
      <c r="E93" s="22" t="str">
        <f t="shared" ca="1" si="15"/>
        <v/>
      </c>
      <c r="F93" s="12"/>
      <c r="G93" s="12"/>
      <c r="H93" s="12" t="str">
        <f t="shared" si="16"/>
        <v/>
      </c>
      <c r="AC93" s="10">
        <f t="shared" si="17"/>
        <v>0</v>
      </c>
      <c r="AD93" s="12">
        <f t="shared" si="18"/>
        <v>0</v>
      </c>
      <c r="AE93" s="12">
        <f t="shared" si="19"/>
        <v>0</v>
      </c>
      <c r="AF93" s="12">
        <f t="shared" si="20"/>
        <v>0</v>
      </c>
      <c r="AG93" s="18">
        <f t="shared" si="21"/>
        <v>0</v>
      </c>
      <c r="AH93" s="11">
        <f t="shared" si="22"/>
        <v>0</v>
      </c>
      <c r="AI93" s="12">
        <f t="shared" si="23"/>
        <v>0</v>
      </c>
      <c r="AJ93" s="12">
        <f t="shared" si="24"/>
        <v>0</v>
      </c>
      <c r="AK93" s="12">
        <f t="shared" si="25"/>
        <v>0</v>
      </c>
      <c r="AL93" s="18">
        <f t="shared" si="26"/>
        <v>0</v>
      </c>
      <c r="AM93" s="21">
        <f t="shared" si="27"/>
        <v>0</v>
      </c>
    </row>
    <row r="94" spans="2:39" x14ac:dyDescent="0.25">
      <c r="B94" s="28" t="s">
        <v>93</v>
      </c>
      <c r="C94" s="12"/>
      <c r="D94" s="22"/>
      <c r="E94" s="22" t="str">
        <f t="shared" si="15"/>
        <v/>
      </c>
      <c r="F94" s="12"/>
      <c r="G94" s="12"/>
      <c r="H94" s="12" t="str">
        <f t="shared" si="16"/>
        <v/>
      </c>
      <c r="AC94" s="10">
        <f t="shared" si="17"/>
        <v>0</v>
      </c>
      <c r="AD94" s="12">
        <f t="shared" si="18"/>
        <v>0</v>
      </c>
      <c r="AE94" s="12">
        <f t="shared" si="19"/>
        <v>0</v>
      </c>
      <c r="AF94" s="12">
        <f t="shared" si="20"/>
        <v>0</v>
      </c>
      <c r="AG94" s="18">
        <f t="shared" si="21"/>
        <v>0</v>
      </c>
      <c r="AH94" s="11">
        <f t="shared" si="22"/>
        <v>0</v>
      </c>
      <c r="AI94" s="12">
        <f t="shared" si="23"/>
        <v>0</v>
      </c>
      <c r="AJ94" s="12">
        <f t="shared" si="24"/>
        <v>0</v>
      </c>
      <c r="AK94" s="12">
        <f t="shared" si="25"/>
        <v>0</v>
      </c>
      <c r="AL94" s="18">
        <f t="shared" si="26"/>
        <v>0</v>
      </c>
      <c r="AM94" s="21">
        <f t="shared" si="27"/>
        <v>0</v>
      </c>
    </row>
    <row r="95" spans="2:39" x14ac:dyDescent="0.25">
      <c r="B95" s="27" t="s">
        <v>72</v>
      </c>
      <c r="C95" s="12"/>
      <c r="D95" s="22">
        <f t="shared" ca="1" si="14"/>
        <v>0</v>
      </c>
      <c r="E95" s="22" t="str">
        <f t="shared" ca="1" si="15"/>
        <v/>
      </c>
      <c r="F95" s="12"/>
      <c r="G95" s="12"/>
      <c r="H95" s="12" t="str">
        <f t="shared" si="16"/>
        <v/>
      </c>
      <c r="AC95" s="10">
        <f t="shared" si="17"/>
        <v>0</v>
      </c>
      <c r="AD95" s="12">
        <f t="shared" si="18"/>
        <v>0</v>
      </c>
      <c r="AE95" s="12">
        <f t="shared" si="19"/>
        <v>0</v>
      </c>
      <c r="AF95" s="12">
        <f t="shared" si="20"/>
        <v>0</v>
      </c>
      <c r="AG95" s="18">
        <f t="shared" si="21"/>
        <v>0</v>
      </c>
      <c r="AH95" s="11">
        <f t="shared" si="22"/>
        <v>0</v>
      </c>
      <c r="AI95" s="12">
        <f t="shared" si="23"/>
        <v>0</v>
      </c>
      <c r="AJ95" s="12">
        <f t="shared" si="24"/>
        <v>0</v>
      </c>
      <c r="AK95" s="12">
        <f t="shared" si="25"/>
        <v>0</v>
      </c>
      <c r="AL95" s="18">
        <f t="shared" si="26"/>
        <v>0</v>
      </c>
      <c r="AM95" s="21">
        <f t="shared" si="27"/>
        <v>0</v>
      </c>
    </row>
    <row r="96" spans="2:39" x14ac:dyDescent="0.25">
      <c r="B96" s="28" t="s">
        <v>94</v>
      </c>
      <c r="C96" s="12"/>
      <c r="D96" s="22"/>
      <c r="E96" s="22" t="str">
        <f t="shared" si="15"/>
        <v/>
      </c>
      <c r="F96" s="12"/>
      <c r="G96" s="12"/>
      <c r="H96" s="12" t="str">
        <f t="shared" si="16"/>
        <v/>
      </c>
      <c r="AC96" s="10">
        <f t="shared" si="17"/>
        <v>0</v>
      </c>
      <c r="AD96" s="12">
        <f t="shared" si="18"/>
        <v>0</v>
      </c>
      <c r="AE96" s="12">
        <f t="shared" si="19"/>
        <v>0</v>
      </c>
      <c r="AF96" s="12">
        <f t="shared" si="20"/>
        <v>0</v>
      </c>
      <c r="AG96" s="18">
        <f t="shared" si="21"/>
        <v>0</v>
      </c>
      <c r="AH96" s="11">
        <f t="shared" si="22"/>
        <v>0</v>
      </c>
      <c r="AI96" s="12">
        <f t="shared" si="23"/>
        <v>0</v>
      </c>
      <c r="AJ96" s="12">
        <f t="shared" si="24"/>
        <v>0</v>
      </c>
      <c r="AK96" s="12">
        <f t="shared" si="25"/>
        <v>0</v>
      </c>
      <c r="AL96" s="18">
        <f t="shared" si="26"/>
        <v>0</v>
      </c>
      <c r="AM96" s="21">
        <f t="shared" si="27"/>
        <v>0</v>
      </c>
    </row>
    <row r="97" spans="2:39" x14ac:dyDescent="0.25">
      <c r="B97" s="27" t="s">
        <v>74</v>
      </c>
      <c r="C97" s="12"/>
      <c r="D97" s="22">
        <f t="shared" ca="1" si="14"/>
        <v>0</v>
      </c>
      <c r="E97" s="22" t="str">
        <f t="shared" ca="1" si="15"/>
        <v/>
      </c>
      <c r="F97" s="12"/>
      <c r="G97" s="12"/>
      <c r="H97" s="12" t="str">
        <f t="shared" si="16"/>
        <v/>
      </c>
      <c r="AC97" s="10">
        <f t="shared" si="17"/>
        <v>0</v>
      </c>
      <c r="AD97" s="12">
        <f t="shared" si="18"/>
        <v>0</v>
      </c>
      <c r="AE97" s="12">
        <f t="shared" si="19"/>
        <v>0</v>
      </c>
      <c r="AF97" s="12">
        <f t="shared" si="20"/>
        <v>0</v>
      </c>
      <c r="AG97" s="18">
        <f t="shared" si="21"/>
        <v>0</v>
      </c>
      <c r="AH97" s="11">
        <f t="shared" si="22"/>
        <v>0</v>
      </c>
      <c r="AI97" s="12">
        <f t="shared" si="23"/>
        <v>0</v>
      </c>
      <c r="AJ97" s="12">
        <f t="shared" si="24"/>
        <v>0</v>
      </c>
      <c r="AK97" s="12">
        <f t="shared" si="25"/>
        <v>0</v>
      </c>
      <c r="AL97" s="18">
        <f t="shared" si="26"/>
        <v>0</v>
      </c>
      <c r="AM97" s="21">
        <f t="shared" si="27"/>
        <v>0</v>
      </c>
    </row>
    <row r="98" spans="2:39" x14ac:dyDescent="0.25">
      <c r="B98" s="28" t="s">
        <v>95</v>
      </c>
      <c r="C98" s="12"/>
      <c r="D98" s="22"/>
      <c r="E98" s="22" t="str">
        <f t="shared" si="15"/>
        <v/>
      </c>
      <c r="F98" s="12"/>
      <c r="G98" s="12"/>
      <c r="H98" s="12" t="str">
        <f t="shared" si="16"/>
        <v/>
      </c>
      <c r="AC98" s="10">
        <f t="shared" si="17"/>
        <v>0</v>
      </c>
      <c r="AD98" s="12">
        <f t="shared" si="18"/>
        <v>0</v>
      </c>
      <c r="AE98" s="12">
        <f t="shared" si="19"/>
        <v>0</v>
      </c>
      <c r="AF98" s="12">
        <f t="shared" si="20"/>
        <v>0</v>
      </c>
      <c r="AG98" s="18">
        <f t="shared" si="21"/>
        <v>0</v>
      </c>
      <c r="AH98" s="11">
        <f t="shared" si="22"/>
        <v>0</v>
      </c>
      <c r="AI98" s="12">
        <f t="shared" si="23"/>
        <v>0</v>
      </c>
      <c r="AJ98" s="12">
        <f t="shared" si="24"/>
        <v>0</v>
      </c>
      <c r="AK98" s="12">
        <f t="shared" si="25"/>
        <v>0</v>
      </c>
      <c r="AL98" s="18">
        <f t="shared" si="26"/>
        <v>0</v>
      </c>
      <c r="AM98" s="21">
        <f t="shared" si="27"/>
        <v>0</v>
      </c>
    </row>
    <row r="99" spans="2:39" x14ac:dyDescent="0.25">
      <c r="B99" s="27" t="s">
        <v>72</v>
      </c>
      <c r="C99" s="12"/>
      <c r="D99" s="22">
        <f t="shared" ca="1" si="14"/>
        <v>0</v>
      </c>
      <c r="E99" s="22" t="str">
        <f t="shared" ca="1" si="15"/>
        <v/>
      </c>
      <c r="F99" s="12"/>
      <c r="G99" s="12"/>
      <c r="H99" s="12" t="str">
        <f t="shared" si="16"/>
        <v/>
      </c>
      <c r="AC99" s="10">
        <f t="shared" si="17"/>
        <v>0</v>
      </c>
      <c r="AD99" s="12">
        <f t="shared" si="18"/>
        <v>0</v>
      </c>
      <c r="AE99" s="12">
        <f t="shared" si="19"/>
        <v>0</v>
      </c>
      <c r="AF99" s="12">
        <f t="shared" si="20"/>
        <v>0</v>
      </c>
      <c r="AG99" s="18">
        <f t="shared" si="21"/>
        <v>0</v>
      </c>
      <c r="AH99" s="11">
        <f t="shared" si="22"/>
        <v>0</v>
      </c>
      <c r="AI99" s="12">
        <f t="shared" si="23"/>
        <v>0</v>
      </c>
      <c r="AJ99" s="12">
        <f t="shared" si="24"/>
        <v>0</v>
      </c>
      <c r="AK99" s="12">
        <f t="shared" si="25"/>
        <v>0</v>
      </c>
      <c r="AL99" s="18">
        <f t="shared" si="26"/>
        <v>0</v>
      </c>
      <c r="AM99" s="21">
        <f t="shared" si="27"/>
        <v>0</v>
      </c>
    </row>
    <row r="100" spans="2:39" x14ac:dyDescent="0.25">
      <c r="B100" s="30" t="s">
        <v>74</v>
      </c>
      <c r="C100" s="12"/>
      <c r="D100" s="22">
        <f t="shared" ca="1" si="14"/>
        <v>0</v>
      </c>
      <c r="E100" s="22" t="str">
        <f t="shared" ca="1" si="15"/>
        <v/>
      </c>
      <c r="F100" s="12"/>
      <c r="G100" s="12"/>
      <c r="H100" s="12" t="str">
        <f t="shared" si="16"/>
        <v/>
      </c>
      <c r="AC100" s="10">
        <f t="shared" si="17"/>
        <v>0</v>
      </c>
      <c r="AD100" s="12">
        <f t="shared" si="18"/>
        <v>0</v>
      </c>
      <c r="AE100" s="12">
        <f t="shared" si="19"/>
        <v>0</v>
      </c>
      <c r="AF100" s="12">
        <f t="shared" si="20"/>
        <v>0</v>
      </c>
      <c r="AG100" s="18">
        <f t="shared" si="21"/>
        <v>0</v>
      </c>
      <c r="AH100" s="11">
        <f t="shared" si="22"/>
        <v>0</v>
      </c>
      <c r="AI100" s="12">
        <f t="shared" si="23"/>
        <v>0</v>
      </c>
      <c r="AJ100" s="12">
        <f t="shared" si="24"/>
        <v>0</v>
      </c>
      <c r="AK100" s="12">
        <f t="shared" si="25"/>
        <v>0</v>
      </c>
      <c r="AL100" s="18">
        <f t="shared" si="26"/>
        <v>0</v>
      </c>
      <c r="AM100" s="21">
        <f t="shared" si="27"/>
        <v>0</v>
      </c>
    </row>
    <row r="101" spans="2:39" x14ac:dyDescent="0.25">
      <c r="B101" s="26" t="s">
        <v>42</v>
      </c>
      <c r="C101" s="22">
        <v>42680</v>
      </c>
      <c r="D101" s="22">
        <f t="shared" ca="1" si="14"/>
        <v>42680</v>
      </c>
      <c r="E101" s="22">
        <f t="shared" ca="1" si="15"/>
        <v>42710</v>
      </c>
      <c r="F101" s="12">
        <v>1</v>
      </c>
      <c r="G101" s="12" t="s">
        <v>145</v>
      </c>
      <c r="H101" s="12">
        <f t="shared" si="16"/>
        <v>30</v>
      </c>
      <c r="AC101" s="10">
        <f t="shared" si="17"/>
        <v>0</v>
      </c>
      <c r="AD101" s="12">
        <f t="shared" si="18"/>
        <v>0</v>
      </c>
      <c r="AE101" s="12">
        <f t="shared" si="19"/>
        <v>1</v>
      </c>
      <c r="AF101" s="12">
        <f t="shared" si="20"/>
        <v>0</v>
      </c>
      <c r="AG101" s="18">
        <f t="shared" si="21"/>
        <v>0</v>
      </c>
      <c r="AH101" s="11">
        <f t="shared" si="22"/>
        <v>0</v>
      </c>
      <c r="AI101" s="12">
        <f t="shared" si="23"/>
        <v>0</v>
      </c>
      <c r="AJ101" s="12">
        <f t="shared" si="24"/>
        <v>30</v>
      </c>
      <c r="AK101" s="12">
        <f t="shared" si="25"/>
        <v>0</v>
      </c>
      <c r="AL101" s="18">
        <f t="shared" si="26"/>
        <v>0</v>
      </c>
      <c r="AM101" s="21">
        <f t="shared" si="27"/>
        <v>30</v>
      </c>
    </row>
    <row r="102" spans="2:39" x14ac:dyDescent="0.25">
      <c r="B102" s="28" t="s">
        <v>96</v>
      </c>
      <c r="C102" s="12"/>
      <c r="D102" s="22"/>
      <c r="E102" s="22" t="str">
        <f t="shared" si="15"/>
        <v/>
      </c>
      <c r="F102" s="12"/>
      <c r="G102" s="12"/>
      <c r="H102" s="12" t="str">
        <f t="shared" si="16"/>
        <v/>
      </c>
      <c r="AC102" s="10">
        <f t="shared" si="17"/>
        <v>0</v>
      </c>
      <c r="AD102" s="12">
        <f t="shared" si="18"/>
        <v>0</v>
      </c>
      <c r="AE102" s="12">
        <f t="shared" si="19"/>
        <v>0</v>
      </c>
      <c r="AF102" s="12">
        <f t="shared" si="20"/>
        <v>0</v>
      </c>
      <c r="AG102" s="18">
        <f t="shared" si="21"/>
        <v>0</v>
      </c>
      <c r="AH102" s="11">
        <f t="shared" si="22"/>
        <v>0</v>
      </c>
      <c r="AI102" s="12">
        <f t="shared" si="23"/>
        <v>0</v>
      </c>
      <c r="AJ102" s="12">
        <f t="shared" si="24"/>
        <v>0</v>
      </c>
      <c r="AK102" s="12">
        <f t="shared" si="25"/>
        <v>0</v>
      </c>
      <c r="AL102" s="18">
        <f t="shared" si="26"/>
        <v>0</v>
      </c>
      <c r="AM102" s="21">
        <f t="shared" si="27"/>
        <v>0</v>
      </c>
    </row>
    <row r="103" spans="2:39" x14ac:dyDescent="0.25">
      <c r="B103" s="27" t="s">
        <v>72</v>
      </c>
      <c r="C103" s="12"/>
      <c r="D103" s="22">
        <f t="shared" ca="1" si="14"/>
        <v>0</v>
      </c>
      <c r="E103" s="22" t="str">
        <f t="shared" ca="1" si="15"/>
        <v/>
      </c>
      <c r="F103" s="12"/>
      <c r="G103" s="12"/>
      <c r="H103" s="12" t="str">
        <f t="shared" si="16"/>
        <v/>
      </c>
      <c r="AC103" s="10">
        <f t="shared" si="17"/>
        <v>0</v>
      </c>
      <c r="AD103" s="12">
        <f t="shared" si="18"/>
        <v>0</v>
      </c>
      <c r="AE103" s="12">
        <f t="shared" si="19"/>
        <v>0</v>
      </c>
      <c r="AF103" s="12">
        <f t="shared" si="20"/>
        <v>0</v>
      </c>
      <c r="AG103" s="18">
        <f t="shared" si="21"/>
        <v>0</v>
      </c>
      <c r="AH103" s="11">
        <f t="shared" si="22"/>
        <v>0</v>
      </c>
      <c r="AI103" s="12">
        <f t="shared" si="23"/>
        <v>0</v>
      </c>
      <c r="AJ103" s="12">
        <f t="shared" si="24"/>
        <v>0</v>
      </c>
      <c r="AK103" s="12">
        <f t="shared" si="25"/>
        <v>0</v>
      </c>
      <c r="AL103" s="18">
        <f t="shared" si="26"/>
        <v>0</v>
      </c>
      <c r="AM103" s="21">
        <f t="shared" si="27"/>
        <v>0</v>
      </c>
    </row>
    <row r="104" spans="2:39" x14ac:dyDescent="0.25">
      <c r="B104" s="30" t="s">
        <v>74</v>
      </c>
      <c r="C104" s="12"/>
      <c r="D104" s="22">
        <f t="shared" ca="1" si="14"/>
        <v>0</v>
      </c>
      <c r="E104" s="22" t="str">
        <f t="shared" ca="1" si="15"/>
        <v/>
      </c>
      <c r="F104" s="12"/>
      <c r="G104" s="12"/>
      <c r="H104" s="12" t="str">
        <f t="shared" si="16"/>
        <v/>
      </c>
      <c r="AC104" s="10">
        <f t="shared" si="17"/>
        <v>0</v>
      </c>
      <c r="AD104" s="12">
        <f t="shared" si="18"/>
        <v>0</v>
      </c>
      <c r="AE104" s="12">
        <f t="shared" si="19"/>
        <v>0</v>
      </c>
      <c r="AF104" s="12">
        <f t="shared" si="20"/>
        <v>0</v>
      </c>
      <c r="AG104" s="18">
        <f t="shared" si="21"/>
        <v>0</v>
      </c>
      <c r="AH104" s="11">
        <f t="shared" si="22"/>
        <v>0</v>
      </c>
      <c r="AI104" s="12">
        <f t="shared" si="23"/>
        <v>0</v>
      </c>
      <c r="AJ104" s="12">
        <f t="shared" si="24"/>
        <v>0</v>
      </c>
      <c r="AK104" s="12">
        <f t="shared" si="25"/>
        <v>0</v>
      </c>
      <c r="AL104" s="18">
        <f t="shared" si="26"/>
        <v>0</v>
      </c>
      <c r="AM104" s="21">
        <f t="shared" si="27"/>
        <v>0</v>
      </c>
    </row>
    <row r="105" spans="2:39" x14ac:dyDescent="0.25">
      <c r="B105" s="27" t="s">
        <v>97</v>
      </c>
      <c r="C105" s="12"/>
      <c r="D105" s="22">
        <f t="shared" ca="1" si="14"/>
        <v>0</v>
      </c>
      <c r="E105" s="22" t="str">
        <f t="shared" ca="1" si="15"/>
        <v/>
      </c>
      <c r="F105" s="12"/>
      <c r="G105" s="12"/>
      <c r="H105" s="12" t="str">
        <f t="shared" si="16"/>
        <v/>
      </c>
      <c r="AC105" s="10">
        <f t="shared" si="17"/>
        <v>0</v>
      </c>
      <c r="AD105" s="12">
        <f t="shared" si="18"/>
        <v>0</v>
      </c>
      <c r="AE105" s="12">
        <f t="shared" si="19"/>
        <v>0</v>
      </c>
      <c r="AF105" s="12">
        <f t="shared" si="20"/>
        <v>0</v>
      </c>
      <c r="AG105" s="18">
        <f t="shared" si="21"/>
        <v>0</v>
      </c>
      <c r="AH105" s="11">
        <f t="shared" si="22"/>
        <v>0</v>
      </c>
      <c r="AI105" s="12">
        <f t="shared" si="23"/>
        <v>0</v>
      </c>
      <c r="AJ105" s="12">
        <f t="shared" si="24"/>
        <v>0</v>
      </c>
      <c r="AK105" s="12">
        <f t="shared" si="25"/>
        <v>0</v>
      </c>
      <c r="AL105" s="18">
        <f t="shared" si="26"/>
        <v>0</v>
      </c>
      <c r="AM105" s="21">
        <f t="shared" si="27"/>
        <v>0</v>
      </c>
    </row>
    <row r="106" spans="2:39" x14ac:dyDescent="0.25">
      <c r="B106" s="28" t="s">
        <v>98</v>
      </c>
      <c r="C106" s="12"/>
      <c r="D106" s="22"/>
      <c r="E106" s="22" t="str">
        <f t="shared" si="15"/>
        <v/>
      </c>
      <c r="F106" s="12"/>
      <c r="G106" s="12"/>
      <c r="H106" s="12" t="str">
        <f t="shared" si="16"/>
        <v/>
      </c>
      <c r="AC106" s="10">
        <f t="shared" si="17"/>
        <v>0</v>
      </c>
      <c r="AD106" s="12">
        <f t="shared" si="18"/>
        <v>0</v>
      </c>
      <c r="AE106" s="12">
        <f t="shared" si="19"/>
        <v>0</v>
      </c>
      <c r="AF106" s="12">
        <f t="shared" si="20"/>
        <v>0</v>
      </c>
      <c r="AG106" s="18">
        <f t="shared" si="21"/>
        <v>0</v>
      </c>
      <c r="AH106" s="11">
        <f t="shared" si="22"/>
        <v>0</v>
      </c>
      <c r="AI106" s="12">
        <f t="shared" si="23"/>
        <v>0</v>
      </c>
      <c r="AJ106" s="12">
        <f t="shared" si="24"/>
        <v>0</v>
      </c>
      <c r="AK106" s="12">
        <f t="shared" si="25"/>
        <v>0</v>
      </c>
      <c r="AL106" s="18">
        <f t="shared" si="26"/>
        <v>0</v>
      </c>
      <c r="AM106" s="21">
        <f t="shared" si="27"/>
        <v>0</v>
      </c>
    </row>
    <row r="107" spans="2:39" x14ac:dyDescent="0.25">
      <c r="B107" s="27" t="s">
        <v>72</v>
      </c>
      <c r="C107" s="12"/>
      <c r="D107" s="22">
        <f t="shared" ca="1" si="14"/>
        <v>0</v>
      </c>
      <c r="E107" s="22" t="str">
        <f t="shared" ca="1" si="15"/>
        <v/>
      </c>
      <c r="F107" s="12"/>
      <c r="G107" s="12"/>
      <c r="H107" s="12" t="str">
        <f t="shared" si="16"/>
        <v/>
      </c>
      <c r="AC107" s="10">
        <f t="shared" si="17"/>
        <v>0</v>
      </c>
      <c r="AD107" s="12">
        <f t="shared" si="18"/>
        <v>0</v>
      </c>
      <c r="AE107" s="12">
        <f t="shared" si="19"/>
        <v>0</v>
      </c>
      <c r="AF107" s="12">
        <f t="shared" si="20"/>
        <v>0</v>
      </c>
      <c r="AG107" s="18">
        <f t="shared" si="21"/>
        <v>0</v>
      </c>
      <c r="AH107" s="11">
        <f t="shared" si="22"/>
        <v>0</v>
      </c>
      <c r="AI107" s="12">
        <f t="shared" si="23"/>
        <v>0</v>
      </c>
      <c r="AJ107" s="12">
        <f t="shared" si="24"/>
        <v>0</v>
      </c>
      <c r="AK107" s="12">
        <f t="shared" si="25"/>
        <v>0</v>
      </c>
      <c r="AL107" s="18">
        <f t="shared" si="26"/>
        <v>0</v>
      </c>
      <c r="AM107" s="21">
        <f t="shared" si="27"/>
        <v>0</v>
      </c>
    </row>
    <row r="108" spans="2:39" x14ac:dyDescent="0.25">
      <c r="B108" s="30" t="s">
        <v>97</v>
      </c>
      <c r="C108" s="12"/>
      <c r="D108" s="22">
        <f t="shared" ca="1" si="14"/>
        <v>0</v>
      </c>
      <c r="E108" s="22" t="str">
        <f t="shared" ca="1" si="15"/>
        <v/>
      </c>
      <c r="F108" s="12"/>
      <c r="G108" s="12"/>
      <c r="H108" s="12" t="str">
        <f t="shared" si="16"/>
        <v/>
      </c>
      <c r="AC108" s="10">
        <f t="shared" si="17"/>
        <v>0</v>
      </c>
      <c r="AD108" s="12">
        <f t="shared" si="18"/>
        <v>0</v>
      </c>
      <c r="AE108" s="12">
        <f t="shared" si="19"/>
        <v>0</v>
      </c>
      <c r="AF108" s="12">
        <f t="shared" si="20"/>
        <v>0</v>
      </c>
      <c r="AG108" s="18">
        <f t="shared" si="21"/>
        <v>0</v>
      </c>
      <c r="AH108" s="11">
        <f t="shared" si="22"/>
        <v>0</v>
      </c>
      <c r="AI108" s="12">
        <f t="shared" si="23"/>
        <v>0</v>
      </c>
      <c r="AJ108" s="12">
        <f t="shared" si="24"/>
        <v>0</v>
      </c>
      <c r="AK108" s="12">
        <f t="shared" si="25"/>
        <v>0</v>
      </c>
      <c r="AL108" s="18">
        <f t="shared" si="26"/>
        <v>0</v>
      </c>
      <c r="AM108" s="21">
        <f t="shared" si="27"/>
        <v>0</v>
      </c>
    </row>
    <row r="109" spans="2:39" x14ac:dyDescent="0.25">
      <c r="B109" s="28" t="s">
        <v>99</v>
      </c>
      <c r="C109" s="12"/>
      <c r="D109" s="22"/>
      <c r="E109" s="22" t="str">
        <f t="shared" si="15"/>
        <v/>
      </c>
      <c r="F109" s="12"/>
      <c r="G109" s="12"/>
      <c r="H109" s="12" t="str">
        <f t="shared" si="16"/>
        <v/>
      </c>
      <c r="AC109" s="10">
        <f t="shared" si="17"/>
        <v>0</v>
      </c>
      <c r="AD109" s="12">
        <f t="shared" si="18"/>
        <v>0</v>
      </c>
      <c r="AE109" s="12">
        <f t="shared" si="19"/>
        <v>0</v>
      </c>
      <c r="AF109" s="12">
        <f t="shared" si="20"/>
        <v>0</v>
      </c>
      <c r="AG109" s="18">
        <f t="shared" si="21"/>
        <v>0</v>
      </c>
      <c r="AH109" s="11">
        <f t="shared" si="22"/>
        <v>0</v>
      </c>
      <c r="AI109" s="12">
        <f t="shared" si="23"/>
        <v>0</v>
      </c>
      <c r="AJ109" s="12">
        <f t="shared" si="24"/>
        <v>0</v>
      </c>
      <c r="AK109" s="12">
        <f t="shared" si="25"/>
        <v>0</v>
      </c>
      <c r="AL109" s="18">
        <f t="shared" si="26"/>
        <v>0</v>
      </c>
      <c r="AM109" s="21">
        <f t="shared" si="27"/>
        <v>0</v>
      </c>
    </row>
    <row r="110" spans="2:39" x14ac:dyDescent="0.25">
      <c r="B110" s="27" t="s">
        <v>80</v>
      </c>
      <c r="C110" s="12"/>
      <c r="D110" s="22">
        <f t="shared" ca="1" si="14"/>
        <v>0</v>
      </c>
      <c r="E110" s="22" t="str">
        <f t="shared" ca="1" si="15"/>
        <v/>
      </c>
      <c r="F110" s="12"/>
      <c r="G110" s="12"/>
      <c r="H110" s="12" t="str">
        <f t="shared" si="16"/>
        <v/>
      </c>
      <c r="AC110" s="10">
        <f t="shared" si="17"/>
        <v>0</v>
      </c>
      <c r="AD110" s="12">
        <f t="shared" si="18"/>
        <v>0</v>
      </c>
      <c r="AE110" s="12">
        <f t="shared" si="19"/>
        <v>0</v>
      </c>
      <c r="AF110" s="12">
        <f t="shared" si="20"/>
        <v>0</v>
      </c>
      <c r="AG110" s="18">
        <f t="shared" si="21"/>
        <v>0</v>
      </c>
      <c r="AH110" s="11">
        <f t="shared" si="22"/>
        <v>0</v>
      </c>
      <c r="AI110" s="12">
        <f t="shared" si="23"/>
        <v>0</v>
      </c>
      <c r="AJ110" s="12">
        <f t="shared" si="24"/>
        <v>0</v>
      </c>
      <c r="AK110" s="12">
        <f t="shared" si="25"/>
        <v>0</v>
      </c>
      <c r="AL110" s="18">
        <f t="shared" si="26"/>
        <v>0</v>
      </c>
      <c r="AM110" s="21">
        <f t="shared" si="27"/>
        <v>0</v>
      </c>
    </row>
    <row r="111" spans="2:39" x14ac:dyDescent="0.25">
      <c r="B111" s="27" t="s">
        <v>81</v>
      </c>
      <c r="C111" s="12"/>
      <c r="D111" s="22">
        <f t="shared" ca="1" si="14"/>
        <v>0</v>
      </c>
      <c r="E111" s="22" t="str">
        <f t="shared" ca="1" si="15"/>
        <v/>
      </c>
      <c r="F111" s="12"/>
      <c r="G111" s="12"/>
      <c r="H111" s="12" t="str">
        <f t="shared" si="16"/>
        <v/>
      </c>
      <c r="AC111" s="10">
        <f t="shared" si="17"/>
        <v>0</v>
      </c>
      <c r="AD111" s="12">
        <f t="shared" si="18"/>
        <v>0</v>
      </c>
      <c r="AE111" s="12">
        <f t="shared" si="19"/>
        <v>0</v>
      </c>
      <c r="AF111" s="12">
        <f t="shared" si="20"/>
        <v>0</v>
      </c>
      <c r="AG111" s="18">
        <f t="shared" si="21"/>
        <v>0</v>
      </c>
      <c r="AH111" s="11">
        <f t="shared" si="22"/>
        <v>0</v>
      </c>
      <c r="AI111" s="12">
        <f t="shared" si="23"/>
        <v>0</v>
      </c>
      <c r="AJ111" s="12">
        <f t="shared" si="24"/>
        <v>0</v>
      </c>
      <c r="AK111" s="12">
        <f t="shared" si="25"/>
        <v>0</v>
      </c>
      <c r="AL111" s="18">
        <f t="shared" si="26"/>
        <v>0</v>
      </c>
      <c r="AM111" s="21">
        <f t="shared" si="27"/>
        <v>0</v>
      </c>
    </row>
    <row r="112" spans="2:39" x14ac:dyDescent="0.25">
      <c r="B112" s="28" t="s">
        <v>82</v>
      </c>
      <c r="C112" s="12"/>
      <c r="D112" s="22"/>
      <c r="E112" s="22" t="str">
        <f t="shared" si="15"/>
        <v/>
      </c>
      <c r="F112" s="12"/>
      <c r="G112" s="12"/>
      <c r="H112" s="12" t="str">
        <f t="shared" si="16"/>
        <v/>
      </c>
      <c r="AC112" s="10">
        <f t="shared" si="17"/>
        <v>0</v>
      </c>
      <c r="AD112" s="12">
        <f t="shared" si="18"/>
        <v>0</v>
      </c>
      <c r="AE112" s="12">
        <f t="shared" si="19"/>
        <v>0</v>
      </c>
      <c r="AF112" s="12">
        <f t="shared" si="20"/>
        <v>0</v>
      </c>
      <c r="AG112" s="18">
        <f t="shared" si="21"/>
        <v>0</v>
      </c>
      <c r="AH112" s="11">
        <f t="shared" si="22"/>
        <v>0</v>
      </c>
      <c r="AI112" s="12">
        <f t="shared" si="23"/>
        <v>0</v>
      </c>
      <c r="AJ112" s="12">
        <f t="shared" si="24"/>
        <v>0</v>
      </c>
      <c r="AK112" s="12">
        <f t="shared" si="25"/>
        <v>0</v>
      </c>
      <c r="AL112" s="18">
        <f t="shared" si="26"/>
        <v>0</v>
      </c>
      <c r="AM112" s="21">
        <f t="shared" si="27"/>
        <v>0</v>
      </c>
    </row>
    <row r="113" spans="2:39" x14ac:dyDescent="0.25">
      <c r="B113" s="27" t="s">
        <v>100</v>
      </c>
      <c r="C113" s="12"/>
      <c r="D113" s="22">
        <f t="shared" ca="1" si="14"/>
        <v>0</v>
      </c>
      <c r="E113" s="22" t="str">
        <f t="shared" ca="1" si="15"/>
        <v/>
      </c>
      <c r="F113" s="12"/>
      <c r="G113" s="12"/>
      <c r="H113" s="12" t="str">
        <f t="shared" si="16"/>
        <v/>
      </c>
      <c r="AC113" s="10">
        <f t="shared" si="17"/>
        <v>0</v>
      </c>
      <c r="AD113" s="12">
        <f t="shared" si="18"/>
        <v>0</v>
      </c>
      <c r="AE113" s="12">
        <f t="shared" si="19"/>
        <v>0</v>
      </c>
      <c r="AF113" s="12">
        <f t="shared" si="20"/>
        <v>0</v>
      </c>
      <c r="AG113" s="18">
        <f t="shared" si="21"/>
        <v>0</v>
      </c>
      <c r="AH113" s="11">
        <f t="shared" si="22"/>
        <v>0</v>
      </c>
      <c r="AI113" s="12">
        <f t="shared" si="23"/>
        <v>0</v>
      </c>
      <c r="AJ113" s="12">
        <f t="shared" si="24"/>
        <v>0</v>
      </c>
      <c r="AK113" s="12">
        <f t="shared" si="25"/>
        <v>0</v>
      </c>
      <c r="AL113" s="18">
        <f t="shared" si="26"/>
        <v>0</v>
      </c>
      <c r="AM113" s="21">
        <f t="shared" si="27"/>
        <v>0</v>
      </c>
    </row>
    <row r="114" spans="2:39" x14ac:dyDescent="0.25">
      <c r="B114" s="31" t="s">
        <v>84</v>
      </c>
      <c r="C114" s="12"/>
      <c r="D114" s="22"/>
      <c r="E114" s="22" t="str">
        <f t="shared" si="15"/>
        <v/>
      </c>
      <c r="F114" s="12"/>
      <c r="G114" s="12"/>
      <c r="H114" s="12" t="str">
        <f t="shared" si="16"/>
        <v/>
      </c>
      <c r="AC114" s="10">
        <f t="shared" si="17"/>
        <v>0</v>
      </c>
      <c r="AD114" s="12">
        <f t="shared" si="18"/>
        <v>0</v>
      </c>
      <c r="AE114" s="12">
        <f t="shared" si="19"/>
        <v>0</v>
      </c>
      <c r="AF114" s="12">
        <f t="shared" si="20"/>
        <v>0</v>
      </c>
      <c r="AG114" s="18">
        <f t="shared" si="21"/>
        <v>0</v>
      </c>
      <c r="AH114" s="11">
        <f t="shared" si="22"/>
        <v>0</v>
      </c>
      <c r="AI114" s="12">
        <f t="shared" si="23"/>
        <v>0</v>
      </c>
      <c r="AJ114" s="12">
        <f t="shared" si="24"/>
        <v>0</v>
      </c>
      <c r="AK114" s="12">
        <f t="shared" si="25"/>
        <v>0</v>
      </c>
      <c r="AL114" s="18">
        <f t="shared" si="26"/>
        <v>0</v>
      </c>
      <c r="AM114" s="21">
        <f t="shared" si="27"/>
        <v>0</v>
      </c>
    </row>
    <row r="115" spans="2:39" x14ac:dyDescent="0.25">
      <c r="B115" s="27" t="s">
        <v>92</v>
      </c>
      <c r="C115" s="12"/>
      <c r="D115" s="22">
        <f t="shared" ca="1" si="14"/>
        <v>0</v>
      </c>
      <c r="E115" s="22" t="str">
        <f t="shared" ca="1" si="15"/>
        <v/>
      </c>
      <c r="F115" s="12"/>
      <c r="G115" s="12"/>
      <c r="H115" s="12" t="str">
        <f t="shared" si="16"/>
        <v/>
      </c>
      <c r="AC115" s="10">
        <f t="shared" si="17"/>
        <v>0</v>
      </c>
      <c r="AD115" s="12">
        <f t="shared" si="18"/>
        <v>0</v>
      </c>
      <c r="AE115" s="12">
        <f t="shared" si="19"/>
        <v>0</v>
      </c>
      <c r="AF115" s="12">
        <f t="shared" si="20"/>
        <v>0</v>
      </c>
      <c r="AG115" s="18">
        <f t="shared" si="21"/>
        <v>0</v>
      </c>
      <c r="AH115" s="11">
        <f t="shared" si="22"/>
        <v>0</v>
      </c>
      <c r="AI115" s="12">
        <f t="shared" si="23"/>
        <v>0</v>
      </c>
      <c r="AJ115" s="12">
        <f t="shared" si="24"/>
        <v>0</v>
      </c>
      <c r="AK115" s="12">
        <f t="shared" si="25"/>
        <v>0</v>
      </c>
      <c r="AL115" s="18">
        <f t="shared" si="26"/>
        <v>0</v>
      </c>
      <c r="AM115" s="21">
        <f t="shared" si="27"/>
        <v>0</v>
      </c>
    </row>
    <row r="116" spans="2:39" x14ac:dyDescent="0.25">
      <c r="B116" s="27" t="s">
        <v>101</v>
      </c>
      <c r="C116" s="12"/>
      <c r="D116" s="22">
        <f t="shared" ca="1" si="14"/>
        <v>0</v>
      </c>
      <c r="E116" s="22" t="str">
        <f t="shared" ca="1" si="15"/>
        <v/>
      </c>
      <c r="F116" s="12"/>
      <c r="G116" s="12"/>
      <c r="H116" s="12" t="str">
        <f t="shared" si="16"/>
        <v/>
      </c>
      <c r="AC116" s="10">
        <f t="shared" si="17"/>
        <v>0</v>
      </c>
      <c r="AD116" s="12">
        <f t="shared" si="18"/>
        <v>0</v>
      </c>
      <c r="AE116" s="12">
        <f t="shared" si="19"/>
        <v>0</v>
      </c>
      <c r="AF116" s="12">
        <f t="shared" si="20"/>
        <v>0</v>
      </c>
      <c r="AG116" s="18">
        <f t="shared" si="21"/>
        <v>0</v>
      </c>
      <c r="AH116" s="11">
        <f t="shared" si="22"/>
        <v>0</v>
      </c>
      <c r="AI116" s="12">
        <f t="shared" si="23"/>
        <v>0</v>
      </c>
      <c r="AJ116" s="12">
        <f t="shared" si="24"/>
        <v>0</v>
      </c>
      <c r="AK116" s="12">
        <f t="shared" si="25"/>
        <v>0</v>
      </c>
      <c r="AL116" s="18">
        <f t="shared" si="26"/>
        <v>0</v>
      </c>
      <c r="AM116" s="21">
        <f t="shared" si="27"/>
        <v>0</v>
      </c>
    </row>
    <row r="117" spans="2:39" x14ac:dyDescent="0.25">
      <c r="B117" s="27" t="s">
        <v>74</v>
      </c>
      <c r="C117" s="12"/>
      <c r="D117" s="22">
        <f t="shared" ca="1" si="14"/>
        <v>0</v>
      </c>
      <c r="E117" s="22" t="str">
        <f t="shared" ca="1" si="15"/>
        <v/>
      </c>
      <c r="F117" s="12"/>
      <c r="G117" s="12"/>
      <c r="H117" s="12" t="str">
        <f t="shared" si="16"/>
        <v/>
      </c>
      <c r="AC117" s="10">
        <f t="shared" si="17"/>
        <v>0</v>
      </c>
      <c r="AD117" s="12">
        <f t="shared" si="18"/>
        <v>0</v>
      </c>
      <c r="AE117" s="12">
        <f t="shared" si="19"/>
        <v>0</v>
      </c>
      <c r="AF117" s="12">
        <f t="shared" si="20"/>
        <v>0</v>
      </c>
      <c r="AG117" s="18">
        <f t="shared" si="21"/>
        <v>0</v>
      </c>
      <c r="AH117" s="11">
        <f t="shared" si="22"/>
        <v>0</v>
      </c>
      <c r="AI117" s="12">
        <f t="shared" si="23"/>
        <v>0</v>
      </c>
      <c r="AJ117" s="12">
        <f t="shared" si="24"/>
        <v>0</v>
      </c>
      <c r="AK117" s="12">
        <f t="shared" si="25"/>
        <v>0</v>
      </c>
      <c r="AL117" s="18">
        <f t="shared" si="26"/>
        <v>0</v>
      </c>
      <c r="AM117" s="21">
        <f t="shared" si="27"/>
        <v>0</v>
      </c>
    </row>
    <row r="118" spans="2:39" x14ac:dyDescent="0.25">
      <c r="B118" s="28" t="s">
        <v>102</v>
      </c>
      <c r="C118" s="12"/>
      <c r="D118" s="22"/>
      <c r="E118" s="22" t="str">
        <f t="shared" si="15"/>
        <v/>
      </c>
      <c r="F118" s="12"/>
      <c r="G118" s="12"/>
      <c r="H118" s="12" t="str">
        <f t="shared" si="16"/>
        <v/>
      </c>
      <c r="AC118" s="10">
        <f t="shared" si="17"/>
        <v>0</v>
      </c>
      <c r="AD118" s="12">
        <f t="shared" si="18"/>
        <v>0</v>
      </c>
      <c r="AE118" s="12">
        <f t="shared" si="19"/>
        <v>0</v>
      </c>
      <c r="AF118" s="12">
        <f t="shared" si="20"/>
        <v>0</v>
      </c>
      <c r="AG118" s="18">
        <f t="shared" si="21"/>
        <v>0</v>
      </c>
      <c r="AH118" s="11">
        <f t="shared" si="22"/>
        <v>0</v>
      </c>
      <c r="AI118" s="12">
        <f t="shared" si="23"/>
        <v>0</v>
      </c>
      <c r="AJ118" s="12">
        <f t="shared" si="24"/>
        <v>0</v>
      </c>
      <c r="AK118" s="12">
        <f t="shared" si="25"/>
        <v>0</v>
      </c>
      <c r="AL118" s="18">
        <f t="shared" si="26"/>
        <v>0</v>
      </c>
      <c r="AM118" s="21">
        <f t="shared" si="27"/>
        <v>0</v>
      </c>
    </row>
    <row r="119" spans="2:39" x14ac:dyDescent="0.25">
      <c r="B119" s="30" t="s">
        <v>74</v>
      </c>
      <c r="C119" s="12"/>
      <c r="D119" s="22">
        <f t="shared" ca="1" si="14"/>
        <v>0</v>
      </c>
      <c r="E119" s="22" t="str">
        <f t="shared" ca="1" si="15"/>
        <v/>
      </c>
      <c r="F119" s="12"/>
      <c r="G119" s="12"/>
      <c r="H119" s="12" t="str">
        <f t="shared" si="16"/>
        <v/>
      </c>
      <c r="AC119" s="10">
        <f t="shared" si="17"/>
        <v>0</v>
      </c>
      <c r="AD119" s="12">
        <f t="shared" si="18"/>
        <v>0</v>
      </c>
      <c r="AE119" s="12">
        <f t="shared" si="19"/>
        <v>0</v>
      </c>
      <c r="AF119" s="12">
        <f t="shared" si="20"/>
        <v>0</v>
      </c>
      <c r="AG119" s="18">
        <f t="shared" si="21"/>
        <v>0</v>
      </c>
      <c r="AH119" s="11">
        <f t="shared" si="22"/>
        <v>0</v>
      </c>
      <c r="AI119" s="12">
        <f t="shared" si="23"/>
        <v>0</v>
      </c>
      <c r="AJ119" s="12">
        <f t="shared" si="24"/>
        <v>0</v>
      </c>
      <c r="AK119" s="12">
        <f t="shared" si="25"/>
        <v>0</v>
      </c>
      <c r="AL119" s="18">
        <f t="shared" si="26"/>
        <v>0</v>
      </c>
      <c r="AM119" s="21">
        <f t="shared" si="27"/>
        <v>0</v>
      </c>
    </row>
    <row r="120" spans="2:39" x14ac:dyDescent="0.25">
      <c r="B120" s="26" t="s">
        <v>42</v>
      </c>
      <c r="C120" s="22">
        <v>42681</v>
      </c>
      <c r="D120" s="22">
        <f t="shared" ca="1" si="14"/>
        <v>42681</v>
      </c>
      <c r="E120" s="22">
        <f t="shared" ca="1" si="15"/>
        <v>42711</v>
      </c>
      <c r="F120" s="12">
        <v>1</v>
      </c>
      <c r="G120" s="12" t="s">
        <v>145</v>
      </c>
      <c r="H120" s="12">
        <f t="shared" si="16"/>
        <v>30</v>
      </c>
      <c r="AC120" s="10">
        <f t="shared" si="17"/>
        <v>0</v>
      </c>
      <c r="AD120" s="12">
        <f t="shared" si="18"/>
        <v>0</v>
      </c>
      <c r="AE120" s="12">
        <f t="shared" si="19"/>
        <v>1</v>
      </c>
      <c r="AF120" s="12">
        <f t="shared" si="20"/>
        <v>0</v>
      </c>
      <c r="AG120" s="18">
        <f t="shared" si="21"/>
        <v>0</v>
      </c>
      <c r="AH120" s="11">
        <f t="shared" si="22"/>
        <v>0</v>
      </c>
      <c r="AI120" s="12">
        <f t="shared" si="23"/>
        <v>0</v>
      </c>
      <c r="AJ120" s="12">
        <f t="shared" si="24"/>
        <v>30</v>
      </c>
      <c r="AK120" s="12">
        <f t="shared" si="25"/>
        <v>0</v>
      </c>
      <c r="AL120" s="18">
        <f t="shared" si="26"/>
        <v>0</v>
      </c>
      <c r="AM120" s="21">
        <f t="shared" si="27"/>
        <v>30</v>
      </c>
    </row>
    <row r="121" spans="2:39" x14ac:dyDescent="0.25">
      <c r="B121" s="27" t="s">
        <v>103</v>
      </c>
      <c r="C121" s="12"/>
      <c r="D121" s="22">
        <f t="shared" ca="1" si="14"/>
        <v>0</v>
      </c>
      <c r="E121" s="22" t="str">
        <f t="shared" ca="1" si="15"/>
        <v/>
      </c>
      <c r="F121" s="12"/>
      <c r="G121" s="12"/>
      <c r="H121" s="12" t="str">
        <f t="shared" si="16"/>
        <v/>
      </c>
      <c r="AC121" s="10">
        <f t="shared" si="17"/>
        <v>0</v>
      </c>
      <c r="AD121" s="12">
        <f t="shared" si="18"/>
        <v>0</v>
      </c>
      <c r="AE121" s="12">
        <f t="shared" si="19"/>
        <v>0</v>
      </c>
      <c r="AF121" s="12">
        <f t="shared" si="20"/>
        <v>0</v>
      </c>
      <c r="AG121" s="18">
        <f t="shared" si="21"/>
        <v>0</v>
      </c>
      <c r="AH121" s="11">
        <f t="shared" si="22"/>
        <v>0</v>
      </c>
      <c r="AI121" s="12">
        <f t="shared" si="23"/>
        <v>0</v>
      </c>
      <c r="AJ121" s="12">
        <f t="shared" si="24"/>
        <v>0</v>
      </c>
      <c r="AK121" s="12">
        <f t="shared" si="25"/>
        <v>0</v>
      </c>
      <c r="AL121" s="18">
        <f t="shared" si="26"/>
        <v>0</v>
      </c>
      <c r="AM121" s="21">
        <f t="shared" si="27"/>
        <v>0</v>
      </c>
    </row>
    <row r="122" spans="2:39" x14ac:dyDescent="0.25">
      <c r="B122" s="28" t="s">
        <v>60</v>
      </c>
      <c r="C122" s="12"/>
      <c r="D122" s="22"/>
      <c r="E122" s="22" t="str">
        <f t="shared" si="15"/>
        <v/>
      </c>
      <c r="F122" s="12"/>
      <c r="G122" s="12"/>
      <c r="H122" s="12" t="str">
        <f t="shared" si="16"/>
        <v/>
      </c>
      <c r="AC122" s="10">
        <f t="shared" si="17"/>
        <v>0</v>
      </c>
      <c r="AD122" s="12">
        <f t="shared" si="18"/>
        <v>0</v>
      </c>
      <c r="AE122" s="12">
        <f t="shared" si="19"/>
        <v>0</v>
      </c>
      <c r="AF122" s="12">
        <f t="shared" si="20"/>
        <v>0</v>
      </c>
      <c r="AG122" s="18">
        <f t="shared" si="21"/>
        <v>0</v>
      </c>
      <c r="AH122" s="11">
        <f t="shared" si="22"/>
        <v>0</v>
      </c>
      <c r="AI122" s="12">
        <f t="shared" si="23"/>
        <v>0</v>
      </c>
      <c r="AJ122" s="12">
        <f t="shared" si="24"/>
        <v>0</v>
      </c>
      <c r="AK122" s="12">
        <f t="shared" si="25"/>
        <v>0</v>
      </c>
      <c r="AL122" s="18">
        <f t="shared" si="26"/>
        <v>0</v>
      </c>
      <c r="AM122" s="21">
        <f t="shared" si="27"/>
        <v>0</v>
      </c>
    </row>
    <row r="123" spans="2:39" x14ac:dyDescent="0.25">
      <c r="B123" s="27" t="s">
        <v>92</v>
      </c>
      <c r="C123" s="12"/>
      <c r="D123" s="22">
        <f t="shared" ca="1" si="14"/>
        <v>0</v>
      </c>
      <c r="E123" s="22" t="str">
        <f t="shared" ca="1" si="15"/>
        <v/>
      </c>
      <c r="F123" s="12"/>
      <c r="G123" s="12"/>
      <c r="H123" s="12" t="str">
        <f t="shared" si="16"/>
        <v/>
      </c>
      <c r="AC123" s="10">
        <f t="shared" si="17"/>
        <v>0</v>
      </c>
      <c r="AD123" s="12">
        <f t="shared" si="18"/>
        <v>0</v>
      </c>
      <c r="AE123" s="12">
        <f t="shared" si="19"/>
        <v>0</v>
      </c>
      <c r="AF123" s="12">
        <f t="shared" si="20"/>
        <v>0</v>
      </c>
      <c r="AG123" s="18">
        <f t="shared" si="21"/>
        <v>0</v>
      </c>
      <c r="AH123" s="11">
        <f t="shared" si="22"/>
        <v>0</v>
      </c>
      <c r="AI123" s="12">
        <f t="shared" si="23"/>
        <v>0</v>
      </c>
      <c r="AJ123" s="12">
        <f t="shared" si="24"/>
        <v>0</v>
      </c>
      <c r="AK123" s="12">
        <f t="shared" si="25"/>
        <v>0</v>
      </c>
      <c r="AL123" s="18">
        <f t="shared" si="26"/>
        <v>0</v>
      </c>
      <c r="AM123" s="21">
        <f t="shared" si="27"/>
        <v>0</v>
      </c>
    </row>
    <row r="124" spans="2:39" x14ac:dyDescent="0.25">
      <c r="B124" s="31" t="s">
        <v>104</v>
      </c>
      <c r="C124" s="12"/>
      <c r="D124" s="22"/>
      <c r="E124" s="22" t="str">
        <f t="shared" si="15"/>
        <v/>
      </c>
      <c r="F124" s="12"/>
      <c r="G124" s="12"/>
      <c r="H124" s="12" t="str">
        <f t="shared" si="16"/>
        <v/>
      </c>
      <c r="AC124" s="10">
        <f t="shared" si="17"/>
        <v>0</v>
      </c>
      <c r="AD124" s="12">
        <f t="shared" si="18"/>
        <v>0</v>
      </c>
      <c r="AE124" s="12">
        <f t="shared" si="19"/>
        <v>0</v>
      </c>
      <c r="AF124" s="12">
        <f t="shared" si="20"/>
        <v>0</v>
      </c>
      <c r="AG124" s="18">
        <f t="shared" si="21"/>
        <v>0</v>
      </c>
      <c r="AH124" s="11">
        <f t="shared" si="22"/>
        <v>0</v>
      </c>
      <c r="AI124" s="12">
        <f t="shared" si="23"/>
        <v>0</v>
      </c>
      <c r="AJ124" s="12">
        <f t="shared" si="24"/>
        <v>0</v>
      </c>
      <c r="AK124" s="12">
        <f t="shared" si="25"/>
        <v>0</v>
      </c>
      <c r="AL124" s="18">
        <f t="shared" si="26"/>
        <v>0</v>
      </c>
      <c r="AM124" s="21">
        <f t="shared" si="27"/>
        <v>0</v>
      </c>
    </row>
    <row r="125" spans="2:39" x14ac:dyDescent="0.25">
      <c r="B125" s="27" t="s">
        <v>74</v>
      </c>
      <c r="C125" s="12"/>
      <c r="D125" s="22">
        <f t="shared" ca="1" si="14"/>
        <v>0</v>
      </c>
      <c r="E125" s="22" t="str">
        <f t="shared" ca="1" si="15"/>
        <v/>
      </c>
      <c r="F125" s="12"/>
      <c r="G125" s="12"/>
      <c r="H125" s="12" t="str">
        <f t="shared" si="16"/>
        <v/>
      </c>
      <c r="AC125" s="10">
        <f t="shared" si="17"/>
        <v>0</v>
      </c>
      <c r="AD125" s="12">
        <f t="shared" si="18"/>
        <v>0</v>
      </c>
      <c r="AE125" s="12">
        <f t="shared" si="19"/>
        <v>0</v>
      </c>
      <c r="AF125" s="12">
        <f t="shared" si="20"/>
        <v>0</v>
      </c>
      <c r="AG125" s="18">
        <f t="shared" si="21"/>
        <v>0</v>
      </c>
      <c r="AH125" s="11">
        <f t="shared" si="22"/>
        <v>0</v>
      </c>
      <c r="AI125" s="12">
        <f t="shared" si="23"/>
        <v>0</v>
      </c>
      <c r="AJ125" s="12">
        <f t="shared" si="24"/>
        <v>0</v>
      </c>
      <c r="AK125" s="12">
        <f t="shared" si="25"/>
        <v>0</v>
      </c>
      <c r="AL125" s="18">
        <f t="shared" si="26"/>
        <v>0</v>
      </c>
      <c r="AM125" s="21">
        <f t="shared" si="27"/>
        <v>0</v>
      </c>
    </row>
    <row r="126" spans="2:39" x14ac:dyDescent="0.25">
      <c r="B126" s="26" t="s">
        <v>42</v>
      </c>
      <c r="C126" s="22">
        <v>42682</v>
      </c>
      <c r="D126" s="22">
        <f t="shared" ca="1" si="14"/>
        <v>42682</v>
      </c>
      <c r="E126" s="22">
        <f t="shared" ca="1" si="15"/>
        <v>42712</v>
      </c>
      <c r="F126" s="12">
        <v>1</v>
      </c>
      <c r="G126" s="12" t="s">
        <v>145</v>
      </c>
      <c r="H126" s="12">
        <f t="shared" si="16"/>
        <v>30</v>
      </c>
      <c r="AC126" s="10">
        <f t="shared" si="17"/>
        <v>0</v>
      </c>
      <c r="AD126" s="12">
        <f t="shared" si="18"/>
        <v>0</v>
      </c>
      <c r="AE126" s="12">
        <f t="shared" si="19"/>
        <v>1</v>
      </c>
      <c r="AF126" s="12">
        <f t="shared" si="20"/>
        <v>0</v>
      </c>
      <c r="AG126" s="18">
        <f t="shared" si="21"/>
        <v>0</v>
      </c>
      <c r="AH126" s="11">
        <f t="shared" si="22"/>
        <v>0</v>
      </c>
      <c r="AI126" s="12">
        <f t="shared" si="23"/>
        <v>0</v>
      </c>
      <c r="AJ126" s="12">
        <f t="shared" si="24"/>
        <v>30</v>
      </c>
      <c r="AK126" s="12">
        <f t="shared" si="25"/>
        <v>0</v>
      </c>
      <c r="AL126" s="18">
        <f t="shared" si="26"/>
        <v>0</v>
      </c>
      <c r="AM126" s="21">
        <f t="shared" si="27"/>
        <v>30</v>
      </c>
    </row>
    <row r="127" spans="2:39" x14ac:dyDescent="0.25">
      <c r="B127" s="27"/>
      <c r="C127" s="12"/>
      <c r="D127" s="22">
        <f t="shared" ca="1" si="14"/>
        <v>0</v>
      </c>
      <c r="E127" s="22" t="str">
        <f t="shared" ca="1" si="15"/>
        <v/>
      </c>
      <c r="F127" s="12"/>
      <c r="G127" s="12"/>
      <c r="H127" s="12" t="str">
        <f t="shared" si="16"/>
        <v/>
      </c>
      <c r="AC127" s="10">
        <f t="shared" si="17"/>
        <v>0</v>
      </c>
      <c r="AD127" s="12">
        <f t="shared" si="18"/>
        <v>0</v>
      </c>
      <c r="AE127" s="12">
        <f t="shared" si="19"/>
        <v>0</v>
      </c>
      <c r="AF127" s="12">
        <f t="shared" si="20"/>
        <v>0</v>
      </c>
      <c r="AG127" s="18">
        <f t="shared" si="21"/>
        <v>0</v>
      </c>
      <c r="AH127" s="11">
        <f t="shared" si="22"/>
        <v>0</v>
      </c>
      <c r="AI127" s="12">
        <f t="shared" si="23"/>
        <v>0</v>
      </c>
      <c r="AJ127" s="12">
        <f t="shared" si="24"/>
        <v>0</v>
      </c>
      <c r="AK127" s="12">
        <f t="shared" si="25"/>
        <v>0</v>
      </c>
      <c r="AL127" s="18">
        <f t="shared" si="26"/>
        <v>0</v>
      </c>
      <c r="AM127" s="21">
        <f t="shared" si="27"/>
        <v>0</v>
      </c>
    </row>
    <row r="128" spans="2:39" x14ac:dyDescent="0.25">
      <c r="B128" s="32" t="s">
        <v>105</v>
      </c>
      <c r="C128" s="12"/>
      <c r="D128" s="22"/>
      <c r="E128" s="22" t="str">
        <f t="shared" si="15"/>
        <v/>
      </c>
      <c r="F128" s="12"/>
      <c r="G128" s="12"/>
      <c r="H128" s="12" t="str">
        <f t="shared" si="16"/>
        <v/>
      </c>
      <c r="AC128" s="10">
        <f t="shared" si="17"/>
        <v>0</v>
      </c>
      <c r="AD128" s="12">
        <f t="shared" si="18"/>
        <v>0</v>
      </c>
      <c r="AE128" s="12">
        <f t="shared" si="19"/>
        <v>0</v>
      </c>
      <c r="AF128" s="12">
        <f t="shared" si="20"/>
        <v>0</v>
      </c>
      <c r="AG128" s="18">
        <f t="shared" si="21"/>
        <v>0</v>
      </c>
      <c r="AH128" s="11">
        <f t="shared" si="22"/>
        <v>0</v>
      </c>
      <c r="AI128" s="12">
        <f t="shared" si="23"/>
        <v>0</v>
      </c>
      <c r="AJ128" s="12">
        <f t="shared" si="24"/>
        <v>0</v>
      </c>
      <c r="AK128" s="12">
        <f t="shared" si="25"/>
        <v>0</v>
      </c>
      <c r="AL128" s="18">
        <f t="shared" si="26"/>
        <v>0</v>
      </c>
      <c r="AM128" s="21">
        <f t="shared" si="27"/>
        <v>0</v>
      </c>
    </row>
    <row r="129" spans="2:39" x14ac:dyDescent="0.25">
      <c r="B129" s="27" t="s">
        <v>106</v>
      </c>
      <c r="C129" s="12"/>
      <c r="D129" s="22">
        <f t="shared" ca="1" si="14"/>
        <v>0</v>
      </c>
      <c r="E129" s="22" t="str">
        <f t="shared" ca="1" si="15"/>
        <v/>
      </c>
      <c r="F129" s="12"/>
      <c r="G129" s="12"/>
      <c r="H129" s="12" t="str">
        <f t="shared" si="16"/>
        <v/>
      </c>
      <c r="AC129" s="10">
        <f t="shared" si="17"/>
        <v>0</v>
      </c>
      <c r="AD129" s="12">
        <f t="shared" si="18"/>
        <v>0</v>
      </c>
      <c r="AE129" s="12">
        <f t="shared" si="19"/>
        <v>0</v>
      </c>
      <c r="AF129" s="12">
        <f t="shared" si="20"/>
        <v>0</v>
      </c>
      <c r="AG129" s="18">
        <f t="shared" si="21"/>
        <v>0</v>
      </c>
      <c r="AH129" s="11">
        <f t="shared" si="22"/>
        <v>0</v>
      </c>
      <c r="AI129" s="12">
        <f t="shared" si="23"/>
        <v>0</v>
      </c>
      <c r="AJ129" s="12">
        <f t="shared" si="24"/>
        <v>0</v>
      </c>
      <c r="AK129" s="12">
        <f t="shared" si="25"/>
        <v>0</v>
      </c>
      <c r="AL129" s="18">
        <f t="shared" si="26"/>
        <v>0</v>
      </c>
      <c r="AM129" s="21">
        <f t="shared" si="27"/>
        <v>0</v>
      </c>
    </row>
    <row r="130" spans="2:39" x14ac:dyDescent="0.25">
      <c r="B130" s="27" t="s">
        <v>100</v>
      </c>
      <c r="C130" s="12"/>
      <c r="D130" s="22">
        <f t="shared" ca="1" si="14"/>
        <v>0</v>
      </c>
      <c r="E130" s="22" t="str">
        <f t="shared" ca="1" si="15"/>
        <v/>
      </c>
      <c r="F130" s="12"/>
      <c r="G130" s="12"/>
      <c r="H130" s="12" t="str">
        <f t="shared" si="16"/>
        <v/>
      </c>
      <c r="AC130" s="10">
        <f t="shared" si="17"/>
        <v>0</v>
      </c>
      <c r="AD130" s="12">
        <f t="shared" si="18"/>
        <v>0</v>
      </c>
      <c r="AE130" s="12">
        <f t="shared" si="19"/>
        <v>0</v>
      </c>
      <c r="AF130" s="12">
        <f t="shared" si="20"/>
        <v>0</v>
      </c>
      <c r="AG130" s="18">
        <f t="shared" si="21"/>
        <v>0</v>
      </c>
      <c r="AH130" s="11">
        <f t="shared" si="22"/>
        <v>0</v>
      </c>
      <c r="AI130" s="12">
        <f t="shared" si="23"/>
        <v>0</v>
      </c>
      <c r="AJ130" s="12">
        <f t="shared" si="24"/>
        <v>0</v>
      </c>
      <c r="AK130" s="12">
        <f t="shared" si="25"/>
        <v>0</v>
      </c>
      <c r="AL130" s="18">
        <f t="shared" si="26"/>
        <v>0</v>
      </c>
      <c r="AM130" s="21">
        <f t="shared" si="27"/>
        <v>0</v>
      </c>
    </row>
    <row r="131" spans="2:39" x14ac:dyDescent="0.25">
      <c r="B131" s="29"/>
      <c r="C131" s="12"/>
      <c r="D131" s="22">
        <f t="shared" ca="1" si="14"/>
        <v>0</v>
      </c>
      <c r="E131" s="22" t="str">
        <f t="shared" ca="1" si="15"/>
        <v/>
      </c>
      <c r="F131" s="12"/>
      <c r="G131" s="12"/>
      <c r="H131" s="12" t="str">
        <f t="shared" si="16"/>
        <v/>
      </c>
      <c r="AC131" s="10">
        <f t="shared" si="17"/>
        <v>0</v>
      </c>
      <c r="AD131" s="12">
        <f t="shared" si="18"/>
        <v>0</v>
      </c>
      <c r="AE131" s="12">
        <f t="shared" si="19"/>
        <v>0</v>
      </c>
      <c r="AF131" s="12">
        <f t="shared" si="20"/>
        <v>0</v>
      </c>
      <c r="AG131" s="18">
        <f t="shared" si="21"/>
        <v>0</v>
      </c>
      <c r="AH131" s="11">
        <f t="shared" si="22"/>
        <v>0</v>
      </c>
      <c r="AI131" s="12">
        <f t="shared" si="23"/>
        <v>0</v>
      </c>
      <c r="AJ131" s="12">
        <f t="shared" si="24"/>
        <v>0</v>
      </c>
      <c r="AK131" s="12">
        <f t="shared" si="25"/>
        <v>0</v>
      </c>
      <c r="AL131" s="18">
        <f t="shared" si="26"/>
        <v>0</v>
      </c>
      <c r="AM131" s="21">
        <f t="shared" si="27"/>
        <v>0</v>
      </c>
    </row>
    <row r="132" spans="2:39" x14ac:dyDescent="0.25">
      <c r="B132" s="32" t="s">
        <v>107</v>
      </c>
      <c r="C132" s="12"/>
      <c r="D132" s="22"/>
      <c r="E132" s="22" t="str">
        <f t="shared" si="15"/>
        <v/>
      </c>
      <c r="F132" s="12"/>
      <c r="G132" s="12"/>
      <c r="H132" s="12" t="str">
        <f t="shared" si="16"/>
        <v/>
      </c>
      <c r="AC132" s="10">
        <f t="shared" si="17"/>
        <v>0</v>
      </c>
      <c r="AD132" s="12">
        <f t="shared" si="18"/>
        <v>0</v>
      </c>
      <c r="AE132" s="12">
        <f t="shared" si="19"/>
        <v>0</v>
      </c>
      <c r="AF132" s="12">
        <f t="shared" si="20"/>
        <v>0</v>
      </c>
      <c r="AG132" s="18">
        <f t="shared" si="21"/>
        <v>0</v>
      </c>
      <c r="AH132" s="11">
        <f t="shared" si="22"/>
        <v>0</v>
      </c>
      <c r="AI132" s="12">
        <f t="shared" si="23"/>
        <v>0</v>
      </c>
      <c r="AJ132" s="12">
        <f t="shared" si="24"/>
        <v>0</v>
      </c>
      <c r="AK132" s="12">
        <f t="shared" si="25"/>
        <v>0</v>
      </c>
      <c r="AL132" s="18">
        <f t="shared" si="26"/>
        <v>0</v>
      </c>
      <c r="AM132" s="21">
        <f t="shared" si="27"/>
        <v>0</v>
      </c>
    </row>
    <row r="133" spans="2:39" x14ac:dyDescent="0.25">
      <c r="B133" s="27" t="s">
        <v>106</v>
      </c>
      <c r="C133" s="12"/>
      <c r="D133" s="22">
        <f t="shared" ref="D133:D164" ca="1" si="28">IF(AND(E133=TODAY(),E133&gt;C133),E133,C133)</f>
        <v>0</v>
      </c>
      <c r="E133" s="22" t="str">
        <f t="shared" ref="E133:E164" ca="1" si="29">IF(OR($D133="",$H133=""),"",$D133+$H133)</f>
        <v/>
      </c>
      <c r="F133" s="12"/>
      <c r="G133" s="12"/>
      <c r="H133" s="12" t="str">
        <f t="shared" ref="H133:H164" si="30">IF(AM133&gt;0,AM133,"")</f>
        <v/>
      </c>
      <c r="AC133" s="10">
        <f t="shared" si="17"/>
        <v>0</v>
      </c>
      <c r="AD133" s="12">
        <f t="shared" si="18"/>
        <v>0</v>
      </c>
      <c r="AE133" s="12">
        <f t="shared" si="19"/>
        <v>0</v>
      </c>
      <c r="AF133" s="12">
        <f t="shared" si="20"/>
        <v>0</v>
      </c>
      <c r="AG133" s="18">
        <f t="shared" si="21"/>
        <v>0</v>
      </c>
      <c r="AH133" s="11">
        <f t="shared" si="22"/>
        <v>0</v>
      </c>
      <c r="AI133" s="12">
        <f t="shared" si="23"/>
        <v>0</v>
      </c>
      <c r="AJ133" s="12">
        <f t="shared" si="24"/>
        <v>0</v>
      </c>
      <c r="AK133" s="12">
        <f t="shared" si="25"/>
        <v>0</v>
      </c>
      <c r="AL133" s="18">
        <f t="shared" si="26"/>
        <v>0</v>
      </c>
      <c r="AM133" s="21">
        <f t="shared" si="27"/>
        <v>0</v>
      </c>
    </row>
    <row r="134" spans="2:39" x14ac:dyDescent="0.25">
      <c r="B134" s="27" t="s">
        <v>100</v>
      </c>
      <c r="C134" s="12"/>
      <c r="D134" s="22">
        <f t="shared" ca="1" si="28"/>
        <v>0</v>
      </c>
      <c r="E134" s="22" t="str">
        <f t="shared" ca="1" si="29"/>
        <v/>
      </c>
      <c r="F134" s="12"/>
      <c r="G134" s="12"/>
      <c r="H134" s="12" t="str">
        <f t="shared" si="30"/>
        <v/>
      </c>
      <c r="AC134" s="10">
        <f t="shared" ref="AC134:AC197" si="31">IF($G134="Jour(s)",1,0)</f>
        <v>0</v>
      </c>
      <c r="AD134" s="12">
        <f t="shared" ref="AD134:AD197" si="32">IF($G134="Semaine(s)",1,0)</f>
        <v>0</v>
      </c>
      <c r="AE134" s="12">
        <f t="shared" ref="AE134:AE197" si="33">IF($G134="Mois",1,0)</f>
        <v>0</v>
      </c>
      <c r="AF134" s="12">
        <f t="shared" ref="AF134:AF197" si="34">IF($G134="Trimestre(s)",1,0)</f>
        <v>0</v>
      </c>
      <c r="AG134" s="18">
        <f t="shared" ref="AG134:AG197" si="35">IF($G134="Année(s)",1,0)</f>
        <v>0</v>
      </c>
      <c r="AH134" s="11">
        <f t="shared" ref="AH134:AH197" si="36">IF(AC134=1,$F134*1,0)</f>
        <v>0</v>
      </c>
      <c r="AI134" s="12">
        <f t="shared" ref="AI134:AI197" si="37">IF(AD134=1,$F134*7,0)</f>
        <v>0</v>
      </c>
      <c r="AJ134" s="12">
        <f t="shared" ref="AJ134:AJ197" si="38">IF(AE134=1,$F134*30,0)</f>
        <v>0</v>
      </c>
      <c r="AK134" s="12">
        <f t="shared" ref="AK134:AK197" si="39">IF(AF134=1,$F134*90,0)</f>
        <v>0</v>
      </c>
      <c r="AL134" s="18">
        <f t="shared" ref="AL134:AL197" si="40">IF(AG134=1,$F134*365,0)</f>
        <v>0</v>
      </c>
      <c r="AM134" s="21">
        <f t="shared" ref="AM134:AM197" si="41">IF(AND(F134&gt;1,F134="Années"),"Erreur de saisie",ROUND(SUM($AH134:$AL134),0))</f>
        <v>0</v>
      </c>
    </row>
    <row r="135" spans="2:39" x14ac:dyDescent="0.25">
      <c r="B135" s="27"/>
      <c r="C135" s="12"/>
      <c r="D135" s="22">
        <f t="shared" ca="1" si="28"/>
        <v>0</v>
      </c>
      <c r="E135" s="22" t="str">
        <f t="shared" ca="1" si="29"/>
        <v/>
      </c>
      <c r="F135" s="12"/>
      <c r="G135" s="12"/>
      <c r="H135" s="12" t="str">
        <f t="shared" si="30"/>
        <v/>
      </c>
      <c r="AC135" s="10">
        <f t="shared" si="31"/>
        <v>0</v>
      </c>
      <c r="AD135" s="12">
        <f t="shared" si="32"/>
        <v>0</v>
      </c>
      <c r="AE135" s="12">
        <f t="shared" si="33"/>
        <v>0</v>
      </c>
      <c r="AF135" s="12">
        <f t="shared" si="34"/>
        <v>0</v>
      </c>
      <c r="AG135" s="18">
        <f t="shared" si="35"/>
        <v>0</v>
      </c>
      <c r="AH135" s="11">
        <f t="shared" si="36"/>
        <v>0</v>
      </c>
      <c r="AI135" s="12">
        <f t="shared" si="37"/>
        <v>0</v>
      </c>
      <c r="AJ135" s="12">
        <f t="shared" si="38"/>
        <v>0</v>
      </c>
      <c r="AK135" s="12">
        <f t="shared" si="39"/>
        <v>0</v>
      </c>
      <c r="AL135" s="18">
        <f t="shared" si="40"/>
        <v>0</v>
      </c>
      <c r="AM135" s="21">
        <f t="shared" si="41"/>
        <v>0</v>
      </c>
    </row>
    <row r="136" spans="2:39" x14ac:dyDescent="0.25">
      <c r="B136" s="32" t="s">
        <v>108</v>
      </c>
      <c r="C136" s="12"/>
      <c r="D136" s="22"/>
      <c r="E136" s="22" t="str">
        <f t="shared" si="29"/>
        <v/>
      </c>
      <c r="F136" s="12"/>
      <c r="G136" s="12"/>
      <c r="H136" s="12" t="str">
        <f t="shared" si="30"/>
        <v/>
      </c>
      <c r="AC136" s="10">
        <f t="shared" si="31"/>
        <v>0</v>
      </c>
      <c r="AD136" s="12">
        <f t="shared" si="32"/>
        <v>0</v>
      </c>
      <c r="AE136" s="12">
        <f t="shared" si="33"/>
        <v>0</v>
      </c>
      <c r="AF136" s="12">
        <f t="shared" si="34"/>
        <v>0</v>
      </c>
      <c r="AG136" s="18">
        <f t="shared" si="35"/>
        <v>0</v>
      </c>
      <c r="AH136" s="11">
        <f t="shared" si="36"/>
        <v>0</v>
      </c>
      <c r="AI136" s="12">
        <f t="shared" si="37"/>
        <v>0</v>
      </c>
      <c r="AJ136" s="12">
        <f t="shared" si="38"/>
        <v>0</v>
      </c>
      <c r="AK136" s="12">
        <f t="shared" si="39"/>
        <v>0</v>
      </c>
      <c r="AL136" s="18">
        <f t="shared" si="40"/>
        <v>0</v>
      </c>
      <c r="AM136" s="21">
        <f t="shared" si="41"/>
        <v>0</v>
      </c>
    </row>
    <row r="137" spans="2:39" x14ac:dyDescent="0.25">
      <c r="B137" s="27" t="s">
        <v>109</v>
      </c>
      <c r="C137" s="12"/>
      <c r="D137" s="22">
        <f t="shared" ca="1" si="28"/>
        <v>0</v>
      </c>
      <c r="E137" s="22" t="str">
        <f t="shared" ca="1" si="29"/>
        <v/>
      </c>
      <c r="F137" s="12"/>
      <c r="G137" s="12"/>
      <c r="H137" s="12" t="str">
        <f t="shared" si="30"/>
        <v/>
      </c>
      <c r="AC137" s="10">
        <f t="shared" si="31"/>
        <v>0</v>
      </c>
      <c r="AD137" s="12">
        <f t="shared" si="32"/>
        <v>0</v>
      </c>
      <c r="AE137" s="12">
        <f t="shared" si="33"/>
        <v>0</v>
      </c>
      <c r="AF137" s="12">
        <f t="shared" si="34"/>
        <v>0</v>
      </c>
      <c r="AG137" s="18">
        <f t="shared" si="35"/>
        <v>0</v>
      </c>
      <c r="AH137" s="11">
        <f t="shared" si="36"/>
        <v>0</v>
      </c>
      <c r="AI137" s="12">
        <f t="shared" si="37"/>
        <v>0</v>
      </c>
      <c r="AJ137" s="12">
        <f t="shared" si="38"/>
        <v>0</v>
      </c>
      <c r="AK137" s="12">
        <f t="shared" si="39"/>
        <v>0</v>
      </c>
      <c r="AL137" s="18">
        <f t="shared" si="40"/>
        <v>0</v>
      </c>
      <c r="AM137" s="21">
        <f t="shared" si="41"/>
        <v>0</v>
      </c>
    </row>
    <row r="138" spans="2:39" x14ac:dyDescent="0.25">
      <c r="B138" s="27" t="s">
        <v>110</v>
      </c>
      <c r="C138" s="12"/>
      <c r="D138" s="22">
        <f t="shared" ca="1" si="28"/>
        <v>0</v>
      </c>
      <c r="E138" s="22" t="str">
        <f t="shared" ca="1" si="29"/>
        <v/>
      </c>
      <c r="F138" s="12"/>
      <c r="G138" s="12"/>
      <c r="H138" s="12" t="str">
        <f t="shared" si="30"/>
        <v/>
      </c>
      <c r="AC138" s="10">
        <f t="shared" si="31"/>
        <v>0</v>
      </c>
      <c r="AD138" s="12">
        <f t="shared" si="32"/>
        <v>0</v>
      </c>
      <c r="AE138" s="12">
        <f t="shared" si="33"/>
        <v>0</v>
      </c>
      <c r="AF138" s="12">
        <f t="shared" si="34"/>
        <v>0</v>
      </c>
      <c r="AG138" s="18">
        <f t="shared" si="35"/>
        <v>0</v>
      </c>
      <c r="AH138" s="11">
        <f t="shared" si="36"/>
        <v>0</v>
      </c>
      <c r="AI138" s="12">
        <f t="shared" si="37"/>
        <v>0</v>
      </c>
      <c r="AJ138" s="12">
        <f t="shared" si="38"/>
        <v>0</v>
      </c>
      <c r="AK138" s="12">
        <f t="shared" si="39"/>
        <v>0</v>
      </c>
      <c r="AL138" s="18">
        <f t="shared" si="40"/>
        <v>0</v>
      </c>
      <c r="AM138" s="21">
        <f t="shared" si="41"/>
        <v>0</v>
      </c>
    </row>
    <row r="139" spans="2:39" x14ac:dyDescent="0.25">
      <c r="B139" s="27" t="s">
        <v>111</v>
      </c>
      <c r="C139" s="12"/>
      <c r="D139" s="22">
        <f t="shared" ca="1" si="28"/>
        <v>0</v>
      </c>
      <c r="E139" s="22" t="str">
        <f t="shared" ca="1" si="29"/>
        <v/>
      </c>
      <c r="F139" s="12"/>
      <c r="G139" s="12"/>
      <c r="H139" s="12" t="str">
        <f t="shared" si="30"/>
        <v/>
      </c>
      <c r="AC139" s="10">
        <f t="shared" si="31"/>
        <v>0</v>
      </c>
      <c r="AD139" s="12">
        <f t="shared" si="32"/>
        <v>0</v>
      </c>
      <c r="AE139" s="12">
        <f t="shared" si="33"/>
        <v>0</v>
      </c>
      <c r="AF139" s="12">
        <f t="shared" si="34"/>
        <v>0</v>
      </c>
      <c r="AG139" s="18">
        <f t="shared" si="35"/>
        <v>0</v>
      </c>
      <c r="AH139" s="11">
        <f t="shared" si="36"/>
        <v>0</v>
      </c>
      <c r="AI139" s="12">
        <f t="shared" si="37"/>
        <v>0</v>
      </c>
      <c r="AJ139" s="12">
        <f t="shared" si="38"/>
        <v>0</v>
      </c>
      <c r="AK139" s="12">
        <f t="shared" si="39"/>
        <v>0</v>
      </c>
      <c r="AL139" s="18">
        <f t="shared" si="40"/>
        <v>0</v>
      </c>
      <c r="AM139" s="21">
        <f t="shared" si="41"/>
        <v>0</v>
      </c>
    </row>
    <row r="140" spans="2:39" x14ac:dyDescent="0.25">
      <c r="B140" s="27" t="s">
        <v>112</v>
      </c>
      <c r="C140" s="12"/>
      <c r="D140" s="22">
        <f t="shared" ca="1" si="28"/>
        <v>0</v>
      </c>
      <c r="E140" s="22" t="str">
        <f t="shared" ca="1" si="29"/>
        <v/>
      </c>
      <c r="F140" s="12"/>
      <c r="G140" s="12"/>
      <c r="H140" s="12" t="str">
        <f t="shared" si="30"/>
        <v/>
      </c>
      <c r="AC140" s="10">
        <f t="shared" si="31"/>
        <v>0</v>
      </c>
      <c r="AD140" s="12">
        <f t="shared" si="32"/>
        <v>0</v>
      </c>
      <c r="AE140" s="12">
        <f t="shared" si="33"/>
        <v>0</v>
      </c>
      <c r="AF140" s="12">
        <f t="shared" si="34"/>
        <v>0</v>
      </c>
      <c r="AG140" s="18">
        <f t="shared" si="35"/>
        <v>0</v>
      </c>
      <c r="AH140" s="11">
        <f t="shared" si="36"/>
        <v>0</v>
      </c>
      <c r="AI140" s="12">
        <f t="shared" si="37"/>
        <v>0</v>
      </c>
      <c r="AJ140" s="12">
        <f t="shared" si="38"/>
        <v>0</v>
      </c>
      <c r="AK140" s="12">
        <f t="shared" si="39"/>
        <v>0</v>
      </c>
      <c r="AL140" s="18">
        <f t="shared" si="40"/>
        <v>0</v>
      </c>
      <c r="AM140" s="21">
        <f t="shared" si="41"/>
        <v>0</v>
      </c>
    </row>
    <row r="141" spans="2:39" x14ac:dyDescent="0.25">
      <c r="B141" s="27"/>
      <c r="C141" s="12"/>
      <c r="D141" s="22">
        <f t="shared" ca="1" si="28"/>
        <v>0</v>
      </c>
      <c r="E141" s="22" t="str">
        <f t="shared" ca="1" si="29"/>
        <v/>
      </c>
      <c r="F141" s="12"/>
      <c r="G141" s="12"/>
      <c r="H141" s="12" t="str">
        <f t="shared" si="30"/>
        <v/>
      </c>
      <c r="AC141" s="10">
        <f t="shared" si="31"/>
        <v>0</v>
      </c>
      <c r="AD141" s="12">
        <f t="shared" si="32"/>
        <v>0</v>
      </c>
      <c r="AE141" s="12">
        <f t="shared" si="33"/>
        <v>0</v>
      </c>
      <c r="AF141" s="12">
        <f t="shared" si="34"/>
        <v>0</v>
      </c>
      <c r="AG141" s="18">
        <f t="shared" si="35"/>
        <v>0</v>
      </c>
      <c r="AH141" s="11">
        <f t="shared" si="36"/>
        <v>0</v>
      </c>
      <c r="AI141" s="12">
        <f t="shared" si="37"/>
        <v>0</v>
      </c>
      <c r="AJ141" s="12">
        <f t="shared" si="38"/>
        <v>0</v>
      </c>
      <c r="AK141" s="12">
        <f t="shared" si="39"/>
        <v>0</v>
      </c>
      <c r="AL141" s="18">
        <f t="shared" si="40"/>
        <v>0</v>
      </c>
      <c r="AM141" s="21">
        <f t="shared" si="41"/>
        <v>0</v>
      </c>
    </row>
    <row r="142" spans="2:39" x14ac:dyDescent="0.25">
      <c r="B142" s="32" t="s">
        <v>113</v>
      </c>
      <c r="C142" s="12"/>
      <c r="D142" s="22"/>
      <c r="E142" s="22" t="str">
        <f t="shared" si="29"/>
        <v/>
      </c>
      <c r="F142" s="12"/>
      <c r="G142" s="12"/>
      <c r="H142" s="12" t="str">
        <f t="shared" si="30"/>
        <v/>
      </c>
      <c r="AC142" s="10">
        <f t="shared" si="31"/>
        <v>0</v>
      </c>
      <c r="AD142" s="12">
        <f t="shared" si="32"/>
        <v>0</v>
      </c>
      <c r="AE142" s="12">
        <f t="shared" si="33"/>
        <v>0</v>
      </c>
      <c r="AF142" s="12">
        <f t="shared" si="34"/>
        <v>0</v>
      </c>
      <c r="AG142" s="18">
        <f t="shared" si="35"/>
        <v>0</v>
      </c>
      <c r="AH142" s="11">
        <f t="shared" si="36"/>
        <v>0</v>
      </c>
      <c r="AI142" s="12">
        <f t="shared" si="37"/>
        <v>0</v>
      </c>
      <c r="AJ142" s="12">
        <f t="shared" si="38"/>
        <v>0</v>
      </c>
      <c r="AK142" s="12">
        <f t="shared" si="39"/>
        <v>0</v>
      </c>
      <c r="AL142" s="18">
        <f t="shared" si="40"/>
        <v>0</v>
      </c>
      <c r="AM142" s="21">
        <f t="shared" si="41"/>
        <v>0</v>
      </c>
    </row>
    <row r="143" spans="2:39" x14ac:dyDescent="0.25">
      <c r="B143" s="27" t="s">
        <v>114</v>
      </c>
      <c r="C143" s="12"/>
      <c r="D143" s="22">
        <f t="shared" ca="1" si="28"/>
        <v>0</v>
      </c>
      <c r="E143" s="22" t="str">
        <f t="shared" ca="1" si="29"/>
        <v/>
      </c>
      <c r="F143" s="12"/>
      <c r="G143" s="12"/>
      <c r="H143" s="12" t="str">
        <f t="shared" si="30"/>
        <v/>
      </c>
      <c r="AC143" s="10">
        <f t="shared" si="31"/>
        <v>0</v>
      </c>
      <c r="AD143" s="12">
        <f t="shared" si="32"/>
        <v>0</v>
      </c>
      <c r="AE143" s="12">
        <f t="shared" si="33"/>
        <v>0</v>
      </c>
      <c r="AF143" s="12">
        <f t="shared" si="34"/>
        <v>0</v>
      </c>
      <c r="AG143" s="18">
        <f t="shared" si="35"/>
        <v>0</v>
      </c>
      <c r="AH143" s="11">
        <f t="shared" si="36"/>
        <v>0</v>
      </c>
      <c r="AI143" s="12">
        <f t="shared" si="37"/>
        <v>0</v>
      </c>
      <c r="AJ143" s="12">
        <f t="shared" si="38"/>
        <v>0</v>
      </c>
      <c r="AK143" s="12">
        <f t="shared" si="39"/>
        <v>0</v>
      </c>
      <c r="AL143" s="18">
        <f t="shared" si="40"/>
        <v>0</v>
      </c>
      <c r="AM143" s="21">
        <f t="shared" si="41"/>
        <v>0</v>
      </c>
    </row>
    <row r="144" spans="2:39" x14ac:dyDescent="0.25">
      <c r="B144" s="27" t="s">
        <v>115</v>
      </c>
      <c r="C144" s="12"/>
      <c r="D144" s="22">
        <f t="shared" ca="1" si="28"/>
        <v>0</v>
      </c>
      <c r="E144" s="22" t="str">
        <f t="shared" ca="1" si="29"/>
        <v/>
      </c>
      <c r="F144" s="12"/>
      <c r="G144" s="12"/>
      <c r="H144" s="12" t="str">
        <f t="shared" si="30"/>
        <v/>
      </c>
      <c r="AC144" s="10">
        <f t="shared" si="31"/>
        <v>0</v>
      </c>
      <c r="AD144" s="12">
        <f t="shared" si="32"/>
        <v>0</v>
      </c>
      <c r="AE144" s="12">
        <f t="shared" si="33"/>
        <v>0</v>
      </c>
      <c r="AF144" s="12">
        <f t="shared" si="34"/>
        <v>0</v>
      </c>
      <c r="AG144" s="18">
        <f t="shared" si="35"/>
        <v>0</v>
      </c>
      <c r="AH144" s="11">
        <f t="shared" si="36"/>
        <v>0</v>
      </c>
      <c r="AI144" s="12">
        <f t="shared" si="37"/>
        <v>0</v>
      </c>
      <c r="AJ144" s="12">
        <f t="shared" si="38"/>
        <v>0</v>
      </c>
      <c r="AK144" s="12">
        <f t="shared" si="39"/>
        <v>0</v>
      </c>
      <c r="AL144" s="18">
        <f t="shared" si="40"/>
        <v>0</v>
      </c>
      <c r="AM144" s="21">
        <f t="shared" si="41"/>
        <v>0</v>
      </c>
    </row>
    <row r="145" spans="2:39" x14ac:dyDescent="0.25">
      <c r="B145" s="27" t="s">
        <v>116</v>
      </c>
      <c r="C145" s="12"/>
      <c r="D145" s="22">
        <f t="shared" ca="1" si="28"/>
        <v>0</v>
      </c>
      <c r="E145" s="22" t="str">
        <f t="shared" ca="1" si="29"/>
        <v/>
      </c>
      <c r="F145" s="12"/>
      <c r="G145" s="12"/>
      <c r="H145" s="12" t="str">
        <f t="shared" si="30"/>
        <v/>
      </c>
      <c r="AC145" s="10">
        <f t="shared" si="31"/>
        <v>0</v>
      </c>
      <c r="AD145" s="12">
        <f t="shared" si="32"/>
        <v>0</v>
      </c>
      <c r="AE145" s="12">
        <f t="shared" si="33"/>
        <v>0</v>
      </c>
      <c r="AF145" s="12">
        <f t="shared" si="34"/>
        <v>0</v>
      </c>
      <c r="AG145" s="18">
        <f t="shared" si="35"/>
        <v>0</v>
      </c>
      <c r="AH145" s="11">
        <f t="shared" si="36"/>
        <v>0</v>
      </c>
      <c r="AI145" s="12">
        <f t="shared" si="37"/>
        <v>0</v>
      </c>
      <c r="AJ145" s="12">
        <f t="shared" si="38"/>
        <v>0</v>
      </c>
      <c r="AK145" s="12">
        <f t="shared" si="39"/>
        <v>0</v>
      </c>
      <c r="AL145" s="18">
        <f t="shared" si="40"/>
        <v>0</v>
      </c>
      <c r="AM145" s="21">
        <f t="shared" si="41"/>
        <v>0</v>
      </c>
    </row>
    <row r="146" spans="2:39" x14ac:dyDescent="0.25">
      <c r="B146" s="27"/>
      <c r="C146" s="12"/>
      <c r="D146" s="22">
        <f t="shared" ca="1" si="28"/>
        <v>0</v>
      </c>
      <c r="E146" s="22" t="str">
        <f t="shared" ca="1" si="29"/>
        <v/>
      </c>
      <c r="F146" s="12"/>
      <c r="G146" s="12"/>
      <c r="H146" s="12" t="str">
        <f t="shared" si="30"/>
        <v/>
      </c>
      <c r="AC146" s="10">
        <f t="shared" si="31"/>
        <v>0</v>
      </c>
      <c r="AD146" s="12">
        <f t="shared" si="32"/>
        <v>0</v>
      </c>
      <c r="AE146" s="12">
        <f t="shared" si="33"/>
        <v>0</v>
      </c>
      <c r="AF146" s="12">
        <f t="shared" si="34"/>
        <v>0</v>
      </c>
      <c r="AG146" s="18">
        <f t="shared" si="35"/>
        <v>0</v>
      </c>
      <c r="AH146" s="11">
        <f t="shared" si="36"/>
        <v>0</v>
      </c>
      <c r="AI146" s="12">
        <f t="shared" si="37"/>
        <v>0</v>
      </c>
      <c r="AJ146" s="12">
        <f t="shared" si="38"/>
        <v>0</v>
      </c>
      <c r="AK146" s="12">
        <f t="shared" si="39"/>
        <v>0</v>
      </c>
      <c r="AL146" s="18">
        <f t="shared" si="40"/>
        <v>0</v>
      </c>
      <c r="AM146" s="21">
        <f t="shared" si="41"/>
        <v>0</v>
      </c>
    </row>
    <row r="147" spans="2:39" x14ac:dyDescent="0.25">
      <c r="B147" s="32" t="s">
        <v>117</v>
      </c>
      <c r="C147" s="12"/>
      <c r="D147" s="22"/>
      <c r="E147" s="22" t="str">
        <f t="shared" si="29"/>
        <v/>
      </c>
      <c r="F147" s="12"/>
      <c r="G147" s="12"/>
      <c r="H147" s="12" t="str">
        <f t="shared" si="30"/>
        <v/>
      </c>
      <c r="AC147" s="10">
        <f t="shared" si="31"/>
        <v>0</v>
      </c>
      <c r="AD147" s="12">
        <f t="shared" si="32"/>
        <v>0</v>
      </c>
      <c r="AE147" s="12">
        <f t="shared" si="33"/>
        <v>0</v>
      </c>
      <c r="AF147" s="12">
        <f t="shared" si="34"/>
        <v>0</v>
      </c>
      <c r="AG147" s="18">
        <f t="shared" si="35"/>
        <v>0</v>
      </c>
      <c r="AH147" s="11">
        <f t="shared" si="36"/>
        <v>0</v>
      </c>
      <c r="AI147" s="12">
        <f t="shared" si="37"/>
        <v>0</v>
      </c>
      <c r="AJ147" s="12">
        <f t="shared" si="38"/>
        <v>0</v>
      </c>
      <c r="AK147" s="12">
        <f t="shared" si="39"/>
        <v>0</v>
      </c>
      <c r="AL147" s="18">
        <f t="shared" si="40"/>
        <v>0</v>
      </c>
      <c r="AM147" s="21">
        <f t="shared" si="41"/>
        <v>0</v>
      </c>
    </row>
    <row r="148" spans="2:39" x14ac:dyDescent="0.25">
      <c r="B148" s="27" t="s">
        <v>118</v>
      </c>
      <c r="C148" s="12"/>
      <c r="D148" s="22">
        <f t="shared" ca="1" si="28"/>
        <v>0</v>
      </c>
      <c r="E148" s="22" t="str">
        <f t="shared" ca="1" si="29"/>
        <v/>
      </c>
      <c r="F148" s="12"/>
      <c r="G148" s="12"/>
      <c r="H148" s="12" t="str">
        <f t="shared" si="30"/>
        <v/>
      </c>
      <c r="AC148" s="10">
        <f t="shared" si="31"/>
        <v>0</v>
      </c>
      <c r="AD148" s="12">
        <f t="shared" si="32"/>
        <v>0</v>
      </c>
      <c r="AE148" s="12">
        <f t="shared" si="33"/>
        <v>0</v>
      </c>
      <c r="AF148" s="12">
        <f t="shared" si="34"/>
        <v>0</v>
      </c>
      <c r="AG148" s="18">
        <f t="shared" si="35"/>
        <v>0</v>
      </c>
      <c r="AH148" s="11">
        <f t="shared" si="36"/>
        <v>0</v>
      </c>
      <c r="AI148" s="12">
        <f t="shared" si="37"/>
        <v>0</v>
      </c>
      <c r="AJ148" s="12">
        <f t="shared" si="38"/>
        <v>0</v>
      </c>
      <c r="AK148" s="12">
        <f t="shared" si="39"/>
        <v>0</v>
      </c>
      <c r="AL148" s="18">
        <f t="shared" si="40"/>
        <v>0</v>
      </c>
      <c r="AM148" s="21">
        <f t="shared" si="41"/>
        <v>0</v>
      </c>
    </row>
    <row r="149" spans="2:39" x14ac:dyDescent="0.25">
      <c r="B149" s="27" t="s">
        <v>74</v>
      </c>
      <c r="C149" s="12"/>
      <c r="D149" s="22">
        <f t="shared" ca="1" si="28"/>
        <v>0</v>
      </c>
      <c r="E149" s="22" t="str">
        <f t="shared" ca="1" si="29"/>
        <v/>
      </c>
      <c r="F149" s="12"/>
      <c r="G149" s="12"/>
      <c r="H149" s="12" t="str">
        <f t="shared" si="30"/>
        <v/>
      </c>
      <c r="AC149" s="10">
        <f t="shared" si="31"/>
        <v>0</v>
      </c>
      <c r="AD149" s="12">
        <f t="shared" si="32"/>
        <v>0</v>
      </c>
      <c r="AE149" s="12">
        <f t="shared" si="33"/>
        <v>0</v>
      </c>
      <c r="AF149" s="12">
        <f t="shared" si="34"/>
        <v>0</v>
      </c>
      <c r="AG149" s="18">
        <f t="shared" si="35"/>
        <v>0</v>
      </c>
      <c r="AH149" s="11">
        <f t="shared" si="36"/>
        <v>0</v>
      </c>
      <c r="AI149" s="12">
        <f t="shared" si="37"/>
        <v>0</v>
      </c>
      <c r="AJ149" s="12">
        <f t="shared" si="38"/>
        <v>0</v>
      </c>
      <c r="AK149" s="12">
        <f t="shared" si="39"/>
        <v>0</v>
      </c>
      <c r="AL149" s="18">
        <f t="shared" si="40"/>
        <v>0</v>
      </c>
      <c r="AM149" s="21">
        <f t="shared" si="41"/>
        <v>0</v>
      </c>
    </row>
    <row r="150" spans="2:39" x14ac:dyDescent="0.25">
      <c r="B150" s="27" t="s">
        <v>119</v>
      </c>
      <c r="C150" s="12"/>
      <c r="D150" s="22">
        <f t="shared" ca="1" si="28"/>
        <v>0</v>
      </c>
      <c r="E150" s="22" t="str">
        <f t="shared" ca="1" si="29"/>
        <v/>
      </c>
      <c r="F150" s="12"/>
      <c r="G150" s="12"/>
      <c r="H150" s="12" t="str">
        <f t="shared" si="30"/>
        <v/>
      </c>
      <c r="AC150" s="10">
        <f t="shared" si="31"/>
        <v>0</v>
      </c>
      <c r="AD150" s="12">
        <f t="shared" si="32"/>
        <v>0</v>
      </c>
      <c r="AE150" s="12">
        <f t="shared" si="33"/>
        <v>0</v>
      </c>
      <c r="AF150" s="12">
        <f t="shared" si="34"/>
        <v>0</v>
      </c>
      <c r="AG150" s="18">
        <f t="shared" si="35"/>
        <v>0</v>
      </c>
      <c r="AH150" s="11">
        <f t="shared" si="36"/>
        <v>0</v>
      </c>
      <c r="AI150" s="12">
        <f t="shared" si="37"/>
        <v>0</v>
      </c>
      <c r="AJ150" s="12">
        <f t="shared" si="38"/>
        <v>0</v>
      </c>
      <c r="AK150" s="12">
        <f t="shared" si="39"/>
        <v>0</v>
      </c>
      <c r="AL150" s="18">
        <f t="shared" si="40"/>
        <v>0</v>
      </c>
      <c r="AM150" s="21">
        <f t="shared" si="41"/>
        <v>0</v>
      </c>
    </row>
    <row r="151" spans="2:39" x14ac:dyDescent="0.25">
      <c r="B151" s="27"/>
      <c r="C151" s="12"/>
      <c r="D151" s="22">
        <f t="shared" ca="1" si="28"/>
        <v>0</v>
      </c>
      <c r="E151" s="22" t="str">
        <f t="shared" ca="1" si="29"/>
        <v/>
      </c>
      <c r="F151" s="12"/>
      <c r="G151" s="12"/>
      <c r="H151" s="12" t="str">
        <f t="shared" si="30"/>
        <v/>
      </c>
      <c r="AC151" s="10">
        <f t="shared" si="31"/>
        <v>0</v>
      </c>
      <c r="AD151" s="12">
        <f t="shared" si="32"/>
        <v>0</v>
      </c>
      <c r="AE151" s="12">
        <f t="shared" si="33"/>
        <v>0</v>
      </c>
      <c r="AF151" s="12">
        <f t="shared" si="34"/>
        <v>0</v>
      </c>
      <c r="AG151" s="18">
        <f t="shared" si="35"/>
        <v>0</v>
      </c>
      <c r="AH151" s="11">
        <f t="shared" si="36"/>
        <v>0</v>
      </c>
      <c r="AI151" s="12">
        <f t="shared" si="37"/>
        <v>0</v>
      </c>
      <c r="AJ151" s="12">
        <f t="shared" si="38"/>
        <v>0</v>
      </c>
      <c r="AK151" s="12">
        <f t="shared" si="39"/>
        <v>0</v>
      </c>
      <c r="AL151" s="18">
        <f t="shared" si="40"/>
        <v>0</v>
      </c>
      <c r="AM151" s="21">
        <f t="shared" si="41"/>
        <v>0</v>
      </c>
    </row>
    <row r="152" spans="2:39" x14ac:dyDescent="0.25">
      <c r="B152" s="32" t="s">
        <v>120</v>
      </c>
      <c r="C152" s="12"/>
      <c r="D152" s="22"/>
      <c r="E152" s="22" t="str">
        <f t="shared" si="29"/>
        <v/>
      </c>
      <c r="F152" s="12"/>
      <c r="G152" s="12"/>
      <c r="H152" s="12" t="str">
        <f t="shared" si="30"/>
        <v/>
      </c>
      <c r="AC152" s="10">
        <f t="shared" si="31"/>
        <v>0</v>
      </c>
      <c r="AD152" s="12">
        <f t="shared" si="32"/>
        <v>0</v>
      </c>
      <c r="AE152" s="12">
        <f t="shared" si="33"/>
        <v>0</v>
      </c>
      <c r="AF152" s="12">
        <f t="shared" si="34"/>
        <v>0</v>
      </c>
      <c r="AG152" s="18">
        <f t="shared" si="35"/>
        <v>0</v>
      </c>
      <c r="AH152" s="11">
        <f t="shared" si="36"/>
        <v>0</v>
      </c>
      <c r="AI152" s="12">
        <f t="shared" si="37"/>
        <v>0</v>
      </c>
      <c r="AJ152" s="12">
        <f t="shared" si="38"/>
        <v>0</v>
      </c>
      <c r="AK152" s="12">
        <f t="shared" si="39"/>
        <v>0</v>
      </c>
      <c r="AL152" s="18">
        <f t="shared" si="40"/>
        <v>0</v>
      </c>
      <c r="AM152" s="21">
        <f t="shared" si="41"/>
        <v>0</v>
      </c>
    </row>
    <row r="153" spans="2:39" x14ac:dyDescent="0.25">
      <c r="B153" s="27" t="s">
        <v>121</v>
      </c>
      <c r="C153" s="12"/>
      <c r="D153" s="22">
        <f t="shared" ca="1" si="28"/>
        <v>0</v>
      </c>
      <c r="E153" s="22" t="str">
        <f t="shared" ca="1" si="29"/>
        <v/>
      </c>
      <c r="F153" s="12"/>
      <c r="G153" s="12"/>
      <c r="H153" s="12" t="str">
        <f t="shared" si="30"/>
        <v/>
      </c>
      <c r="AC153" s="10">
        <f t="shared" si="31"/>
        <v>0</v>
      </c>
      <c r="AD153" s="12">
        <f t="shared" si="32"/>
        <v>0</v>
      </c>
      <c r="AE153" s="12">
        <f t="shared" si="33"/>
        <v>0</v>
      </c>
      <c r="AF153" s="12">
        <f t="shared" si="34"/>
        <v>0</v>
      </c>
      <c r="AG153" s="18">
        <f t="shared" si="35"/>
        <v>0</v>
      </c>
      <c r="AH153" s="11">
        <f t="shared" si="36"/>
        <v>0</v>
      </c>
      <c r="AI153" s="12">
        <f t="shared" si="37"/>
        <v>0</v>
      </c>
      <c r="AJ153" s="12">
        <f t="shared" si="38"/>
        <v>0</v>
      </c>
      <c r="AK153" s="12">
        <f t="shared" si="39"/>
        <v>0</v>
      </c>
      <c r="AL153" s="18">
        <f t="shared" si="40"/>
        <v>0</v>
      </c>
      <c r="AM153" s="21">
        <f t="shared" si="41"/>
        <v>0</v>
      </c>
    </row>
    <row r="154" spans="2:39" x14ac:dyDescent="0.25">
      <c r="B154" s="27" t="s">
        <v>122</v>
      </c>
      <c r="C154" s="12"/>
      <c r="D154" s="22">
        <f t="shared" ca="1" si="28"/>
        <v>0</v>
      </c>
      <c r="E154" s="22" t="str">
        <f t="shared" ca="1" si="29"/>
        <v/>
      </c>
      <c r="F154" s="12"/>
      <c r="G154" s="12"/>
      <c r="H154" s="12" t="str">
        <f t="shared" si="30"/>
        <v/>
      </c>
      <c r="AC154" s="10">
        <f t="shared" si="31"/>
        <v>0</v>
      </c>
      <c r="AD154" s="12">
        <f t="shared" si="32"/>
        <v>0</v>
      </c>
      <c r="AE154" s="12">
        <f t="shared" si="33"/>
        <v>0</v>
      </c>
      <c r="AF154" s="12">
        <f t="shared" si="34"/>
        <v>0</v>
      </c>
      <c r="AG154" s="18">
        <f t="shared" si="35"/>
        <v>0</v>
      </c>
      <c r="AH154" s="11">
        <f t="shared" si="36"/>
        <v>0</v>
      </c>
      <c r="AI154" s="12">
        <f t="shared" si="37"/>
        <v>0</v>
      </c>
      <c r="AJ154" s="12">
        <f t="shared" si="38"/>
        <v>0</v>
      </c>
      <c r="AK154" s="12">
        <f t="shared" si="39"/>
        <v>0</v>
      </c>
      <c r="AL154" s="18">
        <f t="shared" si="40"/>
        <v>0</v>
      </c>
      <c r="AM154" s="21">
        <f t="shared" si="41"/>
        <v>0</v>
      </c>
    </row>
    <row r="155" spans="2:39" x14ac:dyDescent="0.25">
      <c r="B155" s="27" t="s">
        <v>123</v>
      </c>
      <c r="C155" s="12"/>
      <c r="D155" s="22">
        <f t="shared" ca="1" si="28"/>
        <v>0</v>
      </c>
      <c r="E155" s="22" t="str">
        <f t="shared" ca="1" si="29"/>
        <v/>
      </c>
      <c r="F155" s="12"/>
      <c r="G155" s="12"/>
      <c r="H155" s="12" t="str">
        <f t="shared" si="30"/>
        <v/>
      </c>
      <c r="AC155" s="10">
        <f t="shared" si="31"/>
        <v>0</v>
      </c>
      <c r="AD155" s="12">
        <f t="shared" si="32"/>
        <v>0</v>
      </c>
      <c r="AE155" s="12">
        <f t="shared" si="33"/>
        <v>0</v>
      </c>
      <c r="AF155" s="12">
        <f t="shared" si="34"/>
        <v>0</v>
      </c>
      <c r="AG155" s="18">
        <f t="shared" si="35"/>
        <v>0</v>
      </c>
      <c r="AH155" s="11">
        <f t="shared" si="36"/>
        <v>0</v>
      </c>
      <c r="AI155" s="12">
        <f t="shared" si="37"/>
        <v>0</v>
      </c>
      <c r="AJ155" s="12">
        <f t="shared" si="38"/>
        <v>0</v>
      </c>
      <c r="AK155" s="12">
        <f t="shared" si="39"/>
        <v>0</v>
      </c>
      <c r="AL155" s="18">
        <f t="shared" si="40"/>
        <v>0</v>
      </c>
      <c r="AM155" s="21">
        <f t="shared" si="41"/>
        <v>0</v>
      </c>
    </row>
    <row r="156" spans="2:39" x14ac:dyDescent="0.25">
      <c r="B156" s="27" t="s">
        <v>124</v>
      </c>
      <c r="C156" s="12"/>
      <c r="D156" s="22">
        <f t="shared" ca="1" si="28"/>
        <v>0</v>
      </c>
      <c r="E156" s="22" t="str">
        <f t="shared" ca="1" si="29"/>
        <v/>
      </c>
      <c r="F156" s="12"/>
      <c r="G156" s="12"/>
      <c r="H156" s="12" t="str">
        <f t="shared" si="30"/>
        <v/>
      </c>
      <c r="AC156" s="10">
        <f t="shared" si="31"/>
        <v>0</v>
      </c>
      <c r="AD156" s="12">
        <f t="shared" si="32"/>
        <v>0</v>
      </c>
      <c r="AE156" s="12">
        <f t="shared" si="33"/>
        <v>0</v>
      </c>
      <c r="AF156" s="12">
        <f t="shared" si="34"/>
        <v>0</v>
      </c>
      <c r="AG156" s="18">
        <f t="shared" si="35"/>
        <v>0</v>
      </c>
      <c r="AH156" s="11">
        <f t="shared" si="36"/>
        <v>0</v>
      </c>
      <c r="AI156" s="12">
        <f t="shared" si="37"/>
        <v>0</v>
      </c>
      <c r="AJ156" s="12">
        <f t="shared" si="38"/>
        <v>0</v>
      </c>
      <c r="AK156" s="12">
        <f t="shared" si="39"/>
        <v>0</v>
      </c>
      <c r="AL156" s="18">
        <f t="shared" si="40"/>
        <v>0</v>
      </c>
      <c r="AM156" s="21">
        <f t="shared" si="41"/>
        <v>0</v>
      </c>
    </row>
    <row r="157" spans="2:39" x14ac:dyDescent="0.25">
      <c r="B157" s="27" t="s">
        <v>121</v>
      </c>
      <c r="C157" s="12"/>
      <c r="D157" s="22">
        <f t="shared" ca="1" si="28"/>
        <v>0</v>
      </c>
      <c r="E157" s="22" t="str">
        <f t="shared" ca="1" si="29"/>
        <v/>
      </c>
      <c r="F157" s="12"/>
      <c r="G157" s="12"/>
      <c r="H157" s="12" t="str">
        <f t="shared" si="30"/>
        <v/>
      </c>
      <c r="AC157" s="10">
        <f t="shared" si="31"/>
        <v>0</v>
      </c>
      <c r="AD157" s="12">
        <f t="shared" si="32"/>
        <v>0</v>
      </c>
      <c r="AE157" s="12">
        <f t="shared" si="33"/>
        <v>0</v>
      </c>
      <c r="AF157" s="12">
        <f t="shared" si="34"/>
        <v>0</v>
      </c>
      <c r="AG157" s="18">
        <f t="shared" si="35"/>
        <v>0</v>
      </c>
      <c r="AH157" s="11">
        <f t="shared" si="36"/>
        <v>0</v>
      </c>
      <c r="AI157" s="12">
        <f t="shared" si="37"/>
        <v>0</v>
      </c>
      <c r="AJ157" s="12">
        <f t="shared" si="38"/>
        <v>0</v>
      </c>
      <c r="AK157" s="12">
        <f t="shared" si="39"/>
        <v>0</v>
      </c>
      <c r="AL157" s="18">
        <f t="shared" si="40"/>
        <v>0</v>
      </c>
      <c r="AM157" s="21">
        <f t="shared" si="41"/>
        <v>0</v>
      </c>
    </row>
    <row r="158" spans="2:39" x14ac:dyDescent="0.25">
      <c r="B158" s="27"/>
      <c r="C158" s="12"/>
      <c r="D158" s="22">
        <f t="shared" ca="1" si="28"/>
        <v>0</v>
      </c>
      <c r="E158" s="22" t="str">
        <f t="shared" ca="1" si="29"/>
        <v/>
      </c>
      <c r="F158" s="12"/>
      <c r="G158" s="12"/>
      <c r="H158" s="12" t="str">
        <f t="shared" si="30"/>
        <v/>
      </c>
      <c r="AC158" s="10">
        <f t="shared" si="31"/>
        <v>0</v>
      </c>
      <c r="AD158" s="12">
        <f t="shared" si="32"/>
        <v>0</v>
      </c>
      <c r="AE158" s="12">
        <f t="shared" si="33"/>
        <v>0</v>
      </c>
      <c r="AF158" s="12">
        <f t="shared" si="34"/>
        <v>0</v>
      </c>
      <c r="AG158" s="18">
        <f t="shared" si="35"/>
        <v>0</v>
      </c>
      <c r="AH158" s="11">
        <f t="shared" si="36"/>
        <v>0</v>
      </c>
      <c r="AI158" s="12">
        <f t="shared" si="37"/>
        <v>0</v>
      </c>
      <c r="AJ158" s="12">
        <f t="shared" si="38"/>
        <v>0</v>
      </c>
      <c r="AK158" s="12">
        <f t="shared" si="39"/>
        <v>0</v>
      </c>
      <c r="AL158" s="18">
        <f t="shared" si="40"/>
        <v>0</v>
      </c>
      <c r="AM158" s="21">
        <f t="shared" si="41"/>
        <v>0</v>
      </c>
    </row>
    <row r="159" spans="2:39" x14ac:dyDescent="0.25">
      <c r="B159" s="32" t="s">
        <v>125</v>
      </c>
      <c r="C159" s="12"/>
      <c r="D159" s="22"/>
      <c r="E159" s="22" t="str">
        <f t="shared" si="29"/>
        <v/>
      </c>
      <c r="F159" s="12"/>
      <c r="G159" s="12"/>
      <c r="H159" s="12" t="str">
        <f t="shared" si="30"/>
        <v/>
      </c>
      <c r="AC159" s="10">
        <f t="shared" si="31"/>
        <v>0</v>
      </c>
      <c r="AD159" s="12">
        <f t="shared" si="32"/>
        <v>0</v>
      </c>
      <c r="AE159" s="12">
        <f t="shared" si="33"/>
        <v>0</v>
      </c>
      <c r="AF159" s="12">
        <f t="shared" si="34"/>
        <v>0</v>
      </c>
      <c r="AG159" s="18">
        <f t="shared" si="35"/>
        <v>0</v>
      </c>
      <c r="AH159" s="11">
        <f t="shared" si="36"/>
        <v>0</v>
      </c>
      <c r="AI159" s="12">
        <f t="shared" si="37"/>
        <v>0</v>
      </c>
      <c r="AJ159" s="12">
        <f t="shared" si="38"/>
        <v>0</v>
      </c>
      <c r="AK159" s="12">
        <f t="shared" si="39"/>
        <v>0</v>
      </c>
      <c r="AL159" s="18">
        <f t="shared" si="40"/>
        <v>0</v>
      </c>
      <c r="AM159" s="21">
        <f t="shared" si="41"/>
        <v>0</v>
      </c>
    </row>
    <row r="160" spans="2:39" x14ac:dyDescent="0.25">
      <c r="B160" s="27" t="s">
        <v>121</v>
      </c>
      <c r="C160" s="12"/>
      <c r="D160" s="22">
        <f t="shared" ca="1" si="28"/>
        <v>0</v>
      </c>
      <c r="E160" s="22" t="str">
        <f t="shared" ca="1" si="29"/>
        <v/>
      </c>
      <c r="F160" s="12"/>
      <c r="G160" s="12"/>
      <c r="H160" s="12" t="str">
        <f t="shared" si="30"/>
        <v/>
      </c>
      <c r="AC160" s="10">
        <f t="shared" si="31"/>
        <v>0</v>
      </c>
      <c r="AD160" s="12">
        <f t="shared" si="32"/>
        <v>0</v>
      </c>
      <c r="AE160" s="12">
        <f t="shared" si="33"/>
        <v>0</v>
      </c>
      <c r="AF160" s="12">
        <f t="shared" si="34"/>
        <v>0</v>
      </c>
      <c r="AG160" s="18">
        <f t="shared" si="35"/>
        <v>0</v>
      </c>
      <c r="AH160" s="11">
        <f t="shared" si="36"/>
        <v>0</v>
      </c>
      <c r="AI160" s="12">
        <f t="shared" si="37"/>
        <v>0</v>
      </c>
      <c r="AJ160" s="12">
        <f t="shared" si="38"/>
        <v>0</v>
      </c>
      <c r="AK160" s="12">
        <f t="shared" si="39"/>
        <v>0</v>
      </c>
      <c r="AL160" s="18">
        <f t="shared" si="40"/>
        <v>0</v>
      </c>
      <c r="AM160" s="21">
        <f t="shared" si="41"/>
        <v>0</v>
      </c>
    </row>
    <row r="161" spans="2:39" x14ac:dyDescent="0.25">
      <c r="B161" s="27" t="s">
        <v>122</v>
      </c>
      <c r="C161" s="12"/>
      <c r="D161" s="22">
        <f t="shared" ca="1" si="28"/>
        <v>0</v>
      </c>
      <c r="E161" s="22" t="str">
        <f t="shared" ca="1" si="29"/>
        <v/>
      </c>
      <c r="F161" s="12"/>
      <c r="G161" s="12"/>
      <c r="H161" s="12" t="str">
        <f t="shared" si="30"/>
        <v/>
      </c>
      <c r="AC161" s="10">
        <f t="shared" si="31"/>
        <v>0</v>
      </c>
      <c r="AD161" s="12">
        <f t="shared" si="32"/>
        <v>0</v>
      </c>
      <c r="AE161" s="12">
        <f t="shared" si="33"/>
        <v>0</v>
      </c>
      <c r="AF161" s="12">
        <f t="shared" si="34"/>
        <v>0</v>
      </c>
      <c r="AG161" s="18">
        <f t="shared" si="35"/>
        <v>0</v>
      </c>
      <c r="AH161" s="11">
        <f t="shared" si="36"/>
        <v>0</v>
      </c>
      <c r="AI161" s="12">
        <f t="shared" si="37"/>
        <v>0</v>
      </c>
      <c r="AJ161" s="12">
        <f t="shared" si="38"/>
        <v>0</v>
      </c>
      <c r="AK161" s="12">
        <f t="shared" si="39"/>
        <v>0</v>
      </c>
      <c r="AL161" s="18">
        <f t="shared" si="40"/>
        <v>0</v>
      </c>
      <c r="AM161" s="21">
        <f t="shared" si="41"/>
        <v>0</v>
      </c>
    </row>
    <row r="162" spans="2:39" x14ac:dyDescent="0.25">
      <c r="B162" s="27" t="s">
        <v>123</v>
      </c>
      <c r="C162" s="12"/>
      <c r="D162" s="22">
        <f t="shared" ca="1" si="28"/>
        <v>0</v>
      </c>
      <c r="E162" s="22" t="str">
        <f t="shared" ca="1" si="29"/>
        <v/>
      </c>
      <c r="F162" s="12"/>
      <c r="G162" s="12"/>
      <c r="H162" s="12" t="str">
        <f t="shared" si="30"/>
        <v/>
      </c>
      <c r="AC162" s="10">
        <f t="shared" si="31"/>
        <v>0</v>
      </c>
      <c r="AD162" s="12">
        <f t="shared" si="32"/>
        <v>0</v>
      </c>
      <c r="AE162" s="12">
        <f t="shared" si="33"/>
        <v>0</v>
      </c>
      <c r="AF162" s="12">
        <f t="shared" si="34"/>
        <v>0</v>
      </c>
      <c r="AG162" s="18">
        <f t="shared" si="35"/>
        <v>0</v>
      </c>
      <c r="AH162" s="11">
        <f t="shared" si="36"/>
        <v>0</v>
      </c>
      <c r="AI162" s="12">
        <f t="shared" si="37"/>
        <v>0</v>
      </c>
      <c r="AJ162" s="12">
        <f t="shared" si="38"/>
        <v>0</v>
      </c>
      <c r="AK162" s="12">
        <f t="shared" si="39"/>
        <v>0</v>
      </c>
      <c r="AL162" s="18">
        <f t="shared" si="40"/>
        <v>0</v>
      </c>
      <c r="AM162" s="21">
        <f t="shared" si="41"/>
        <v>0</v>
      </c>
    </row>
    <row r="163" spans="2:39" x14ac:dyDescent="0.25">
      <c r="B163" s="27" t="s">
        <v>124</v>
      </c>
      <c r="C163" s="12"/>
      <c r="D163" s="22">
        <f t="shared" ca="1" si="28"/>
        <v>0</v>
      </c>
      <c r="E163" s="22" t="str">
        <f t="shared" ca="1" si="29"/>
        <v/>
      </c>
      <c r="F163" s="12"/>
      <c r="G163" s="12"/>
      <c r="H163" s="12" t="str">
        <f t="shared" si="30"/>
        <v/>
      </c>
      <c r="AC163" s="10">
        <f t="shared" si="31"/>
        <v>0</v>
      </c>
      <c r="AD163" s="12">
        <f t="shared" si="32"/>
        <v>0</v>
      </c>
      <c r="AE163" s="12">
        <f t="shared" si="33"/>
        <v>0</v>
      </c>
      <c r="AF163" s="12">
        <f t="shared" si="34"/>
        <v>0</v>
      </c>
      <c r="AG163" s="18">
        <f t="shared" si="35"/>
        <v>0</v>
      </c>
      <c r="AH163" s="11">
        <f t="shared" si="36"/>
        <v>0</v>
      </c>
      <c r="AI163" s="12">
        <f t="shared" si="37"/>
        <v>0</v>
      </c>
      <c r="AJ163" s="12">
        <f t="shared" si="38"/>
        <v>0</v>
      </c>
      <c r="AK163" s="12">
        <f t="shared" si="39"/>
        <v>0</v>
      </c>
      <c r="AL163" s="18">
        <f t="shared" si="40"/>
        <v>0</v>
      </c>
      <c r="AM163" s="21">
        <f t="shared" si="41"/>
        <v>0</v>
      </c>
    </row>
    <row r="164" spans="2:39" x14ac:dyDescent="0.25">
      <c r="B164" s="27" t="s">
        <v>121</v>
      </c>
      <c r="C164" s="12"/>
      <c r="D164" s="22">
        <f t="shared" ca="1" si="28"/>
        <v>0</v>
      </c>
      <c r="E164" s="22" t="str">
        <f t="shared" ca="1" si="29"/>
        <v/>
      </c>
      <c r="F164" s="12"/>
      <c r="G164" s="12"/>
      <c r="H164" s="12" t="str">
        <f t="shared" si="30"/>
        <v/>
      </c>
      <c r="AC164" s="10">
        <f t="shared" si="31"/>
        <v>0</v>
      </c>
      <c r="AD164" s="12">
        <f t="shared" si="32"/>
        <v>0</v>
      </c>
      <c r="AE164" s="12">
        <f t="shared" si="33"/>
        <v>0</v>
      </c>
      <c r="AF164" s="12">
        <f t="shared" si="34"/>
        <v>0</v>
      </c>
      <c r="AG164" s="18">
        <f t="shared" si="35"/>
        <v>0</v>
      </c>
      <c r="AH164" s="11">
        <f t="shared" si="36"/>
        <v>0</v>
      </c>
      <c r="AI164" s="12">
        <f t="shared" si="37"/>
        <v>0</v>
      </c>
      <c r="AJ164" s="12">
        <f t="shared" si="38"/>
        <v>0</v>
      </c>
      <c r="AK164" s="12">
        <f t="shared" si="39"/>
        <v>0</v>
      </c>
      <c r="AL164" s="18">
        <f t="shared" si="40"/>
        <v>0</v>
      </c>
      <c r="AM164" s="21">
        <f t="shared" si="41"/>
        <v>0</v>
      </c>
    </row>
    <row r="165" spans="2:39" x14ac:dyDescent="0.25">
      <c r="AC165" s="10">
        <f t="shared" si="31"/>
        <v>0</v>
      </c>
      <c r="AD165" s="12">
        <f t="shared" si="32"/>
        <v>0</v>
      </c>
      <c r="AE165" s="12">
        <f t="shared" si="33"/>
        <v>0</v>
      </c>
      <c r="AF165" s="12">
        <f t="shared" si="34"/>
        <v>0</v>
      </c>
      <c r="AG165" s="18">
        <f t="shared" si="35"/>
        <v>0</v>
      </c>
      <c r="AH165" s="11">
        <f t="shared" si="36"/>
        <v>0</v>
      </c>
      <c r="AI165" s="12">
        <f t="shared" si="37"/>
        <v>0</v>
      </c>
      <c r="AJ165" s="12">
        <f t="shared" si="38"/>
        <v>0</v>
      </c>
      <c r="AK165" s="12">
        <f t="shared" si="39"/>
        <v>0</v>
      </c>
      <c r="AL165" s="18">
        <f t="shared" si="40"/>
        <v>0</v>
      </c>
      <c r="AM165" s="21">
        <f t="shared" si="41"/>
        <v>0</v>
      </c>
    </row>
    <row r="166" spans="2:39" x14ac:dyDescent="0.25">
      <c r="AC166" s="10">
        <f t="shared" si="31"/>
        <v>0</v>
      </c>
      <c r="AD166" s="12">
        <f t="shared" si="32"/>
        <v>0</v>
      </c>
      <c r="AE166" s="12">
        <f t="shared" si="33"/>
        <v>0</v>
      </c>
      <c r="AF166" s="12">
        <f t="shared" si="34"/>
        <v>0</v>
      </c>
      <c r="AG166" s="18">
        <f t="shared" si="35"/>
        <v>0</v>
      </c>
      <c r="AH166" s="11">
        <f t="shared" si="36"/>
        <v>0</v>
      </c>
      <c r="AI166" s="12">
        <f t="shared" si="37"/>
        <v>0</v>
      </c>
      <c r="AJ166" s="12">
        <f t="shared" si="38"/>
        <v>0</v>
      </c>
      <c r="AK166" s="12">
        <f t="shared" si="39"/>
        <v>0</v>
      </c>
      <c r="AL166" s="18">
        <f t="shared" si="40"/>
        <v>0</v>
      </c>
      <c r="AM166" s="21">
        <f t="shared" si="41"/>
        <v>0</v>
      </c>
    </row>
    <row r="167" spans="2:39" x14ac:dyDescent="0.25">
      <c r="AC167" s="10">
        <f t="shared" si="31"/>
        <v>0</v>
      </c>
      <c r="AD167" s="12">
        <f t="shared" si="32"/>
        <v>0</v>
      </c>
      <c r="AE167" s="12">
        <f t="shared" si="33"/>
        <v>0</v>
      </c>
      <c r="AF167" s="12">
        <f t="shared" si="34"/>
        <v>0</v>
      </c>
      <c r="AG167" s="18">
        <f t="shared" si="35"/>
        <v>0</v>
      </c>
      <c r="AH167" s="11">
        <f t="shared" si="36"/>
        <v>0</v>
      </c>
      <c r="AI167" s="12">
        <f t="shared" si="37"/>
        <v>0</v>
      </c>
      <c r="AJ167" s="12">
        <f t="shared" si="38"/>
        <v>0</v>
      </c>
      <c r="AK167" s="12">
        <f t="shared" si="39"/>
        <v>0</v>
      </c>
      <c r="AL167" s="18">
        <f t="shared" si="40"/>
        <v>0</v>
      </c>
      <c r="AM167" s="21">
        <f t="shared" si="41"/>
        <v>0</v>
      </c>
    </row>
    <row r="168" spans="2:39" x14ac:dyDescent="0.25">
      <c r="AC168" s="10">
        <f t="shared" si="31"/>
        <v>0</v>
      </c>
      <c r="AD168" s="12">
        <f t="shared" si="32"/>
        <v>0</v>
      </c>
      <c r="AE168" s="12">
        <f t="shared" si="33"/>
        <v>0</v>
      </c>
      <c r="AF168" s="12">
        <f t="shared" si="34"/>
        <v>0</v>
      </c>
      <c r="AG168" s="18">
        <f t="shared" si="35"/>
        <v>0</v>
      </c>
      <c r="AH168" s="11">
        <f t="shared" si="36"/>
        <v>0</v>
      </c>
      <c r="AI168" s="12">
        <f t="shared" si="37"/>
        <v>0</v>
      </c>
      <c r="AJ168" s="12">
        <f t="shared" si="38"/>
        <v>0</v>
      </c>
      <c r="AK168" s="12">
        <f t="shared" si="39"/>
        <v>0</v>
      </c>
      <c r="AL168" s="18">
        <f t="shared" si="40"/>
        <v>0</v>
      </c>
      <c r="AM168" s="21">
        <f t="shared" si="41"/>
        <v>0</v>
      </c>
    </row>
    <row r="169" spans="2:39" x14ac:dyDescent="0.25">
      <c r="AC169" s="10">
        <f t="shared" si="31"/>
        <v>0</v>
      </c>
      <c r="AD169" s="12">
        <f t="shared" si="32"/>
        <v>0</v>
      </c>
      <c r="AE169" s="12">
        <f t="shared" si="33"/>
        <v>0</v>
      </c>
      <c r="AF169" s="12">
        <f t="shared" si="34"/>
        <v>0</v>
      </c>
      <c r="AG169" s="18">
        <f t="shared" si="35"/>
        <v>0</v>
      </c>
      <c r="AH169" s="11">
        <f t="shared" si="36"/>
        <v>0</v>
      </c>
      <c r="AI169" s="12">
        <f t="shared" si="37"/>
        <v>0</v>
      </c>
      <c r="AJ169" s="12">
        <f t="shared" si="38"/>
        <v>0</v>
      </c>
      <c r="AK169" s="12">
        <f t="shared" si="39"/>
        <v>0</v>
      </c>
      <c r="AL169" s="18">
        <f t="shared" si="40"/>
        <v>0</v>
      </c>
      <c r="AM169" s="21">
        <f t="shared" si="41"/>
        <v>0</v>
      </c>
    </row>
    <row r="170" spans="2:39" x14ac:dyDescent="0.25">
      <c r="AC170" s="10">
        <f t="shared" si="31"/>
        <v>0</v>
      </c>
      <c r="AD170" s="12">
        <f t="shared" si="32"/>
        <v>0</v>
      </c>
      <c r="AE170" s="12">
        <f t="shared" si="33"/>
        <v>0</v>
      </c>
      <c r="AF170" s="12">
        <f t="shared" si="34"/>
        <v>0</v>
      </c>
      <c r="AG170" s="18">
        <f t="shared" si="35"/>
        <v>0</v>
      </c>
      <c r="AH170" s="11">
        <f t="shared" si="36"/>
        <v>0</v>
      </c>
      <c r="AI170" s="12">
        <f t="shared" si="37"/>
        <v>0</v>
      </c>
      <c r="AJ170" s="12">
        <f t="shared" si="38"/>
        <v>0</v>
      </c>
      <c r="AK170" s="12">
        <f t="shared" si="39"/>
        <v>0</v>
      </c>
      <c r="AL170" s="18">
        <f t="shared" si="40"/>
        <v>0</v>
      </c>
      <c r="AM170" s="21">
        <f t="shared" si="41"/>
        <v>0</v>
      </c>
    </row>
    <row r="171" spans="2:39" x14ac:dyDescent="0.25">
      <c r="AC171" s="10">
        <f t="shared" si="31"/>
        <v>0</v>
      </c>
      <c r="AD171" s="12">
        <f t="shared" si="32"/>
        <v>0</v>
      </c>
      <c r="AE171" s="12">
        <f t="shared" si="33"/>
        <v>0</v>
      </c>
      <c r="AF171" s="12">
        <f t="shared" si="34"/>
        <v>0</v>
      </c>
      <c r="AG171" s="18">
        <f t="shared" si="35"/>
        <v>0</v>
      </c>
      <c r="AH171" s="11">
        <f t="shared" si="36"/>
        <v>0</v>
      </c>
      <c r="AI171" s="12">
        <f t="shared" si="37"/>
        <v>0</v>
      </c>
      <c r="AJ171" s="12">
        <f t="shared" si="38"/>
        <v>0</v>
      </c>
      <c r="AK171" s="12">
        <f t="shared" si="39"/>
        <v>0</v>
      </c>
      <c r="AL171" s="18">
        <f t="shared" si="40"/>
        <v>0</v>
      </c>
      <c r="AM171" s="21">
        <f t="shared" si="41"/>
        <v>0</v>
      </c>
    </row>
    <row r="172" spans="2:39" x14ac:dyDescent="0.25">
      <c r="AC172" s="10">
        <f t="shared" si="31"/>
        <v>0</v>
      </c>
      <c r="AD172" s="12">
        <f t="shared" si="32"/>
        <v>0</v>
      </c>
      <c r="AE172" s="12">
        <f t="shared" si="33"/>
        <v>0</v>
      </c>
      <c r="AF172" s="12">
        <f t="shared" si="34"/>
        <v>0</v>
      </c>
      <c r="AG172" s="18">
        <f t="shared" si="35"/>
        <v>0</v>
      </c>
      <c r="AH172" s="11">
        <f t="shared" si="36"/>
        <v>0</v>
      </c>
      <c r="AI172" s="12">
        <f t="shared" si="37"/>
        <v>0</v>
      </c>
      <c r="AJ172" s="12">
        <f t="shared" si="38"/>
        <v>0</v>
      </c>
      <c r="AK172" s="12">
        <f t="shared" si="39"/>
        <v>0</v>
      </c>
      <c r="AL172" s="18">
        <f t="shared" si="40"/>
        <v>0</v>
      </c>
      <c r="AM172" s="21">
        <f t="shared" si="41"/>
        <v>0</v>
      </c>
    </row>
    <row r="173" spans="2:39" x14ac:dyDescent="0.25">
      <c r="AC173" s="10">
        <f t="shared" si="31"/>
        <v>0</v>
      </c>
      <c r="AD173" s="12">
        <f t="shared" si="32"/>
        <v>0</v>
      </c>
      <c r="AE173" s="12">
        <f t="shared" si="33"/>
        <v>0</v>
      </c>
      <c r="AF173" s="12">
        <f t="shared" si="34"/>
        <v>0</v>
      </c>
      <c r="AG173" s="18">
        <f t="shared" si="35"/>
        <v>0</v>
      </c>
      <c r="AH173" s="11">
        <f t="shared" si="36"/>
        <v>0</v>
      </c>
      <c r="AI173" s="12">
        <f t="shared" si="37"/>
        <v>0</v>
      </c>
      <c r="AJ173" s="12">
        <f t="shared" si="38"/>
        <v>0</v>
      </c>
      <c r="AK173" s="12">
        <f t="shared" si="39"/>
        <v>0</v>
      </c>
      <c r="AL173" s="18">
        <f t="shared" si="40"/>
        <v>0</v>
      </c>
      <c r="AM173" s="21">
        <f t="shared" si="41"/>
        <v>0</v>
      </c>
    </row>
    <row r="174" spans="2:39" x14ac:dyDescent="0.25">
      <c r="AC174" s="10">
        <f t="shared" si="31"/>
        <v>0</v>
      </c>
      <c r="AD174" s="12">
        <f t="shared" si="32"/>
        <v>0</v>
      </c>
      <c r="AE174" s="12">
        <f t="shared" si="33"/>
        <v>0</v>
      </c>
      <c r="AF174" s="12">
        <f t="shared" si="34"/>
        <v>0</v>
      </c>
      <c r="AG174" s="18">
        <f t="shared" si="35"/>
        <v>0</v>
      </c>
      <c r="AH174" s="11">
        <f t="shared" si="36"/>
        <v>0</v>
      </c>
      <c r="AI174" s="12">
        <f t="shared" si="37"/>
        <v>0</v>
      </c>
      <c r="AJ174" s="12">
        <f t="shared" si="38"/>
        <v>0</v>
      </c>
      <c r="AK174" s="12">
        <f t="shared" si="39"/>
        <v>0</v>
      </c>
      <c r="AL174" s="18">
        <f t="shared" si="40"/>
        <v>0</v>
      </c>
      <c r="AM174" s="21">
        <f t="shared" si="41"/>
        <v>0</v>
      </c>
    </row>
    <row r="175" spans="2:39" x14ac:dyDescent="0.25">
      <c r="AC175" s="10">
        <f t="shared" si="31"/>
        <v>0</v>
      </c>
      <c r="AD175" s="12">
        <f t="shared" si="32"/>
        <v>0</v>
      </c>
      <c r="AE175" s="12">
        <f t="shared" si="33"/>
        <v>0</v>
      </c>
      <c r="AF175" s="12">
        <f t="shared" si="34"/>
        <v>0</v>
      </c>
      <c r="AG175" s="18">
        <f t="shared" si="35"/>
        <v>0</v>
      </c>
      <c r="AH175" s="11">
        <f t="shared" si="36"/>
        <v>0</v>
      </c>
      <c r="AI175" s="12">
        <f t="shared" si="37"/>
        <v>0</v>
      </c>
      <c r="AJ175" s="12">
        <f t="shared" si="38"/>
        <v>0</v>
      </c>
      <c r="AK175" s="12">
        <f t="shared" si="39"/>
        <v>0</v>
      </c>
      <c r="AL175" s="18">
        <f t="shared" si="40"/>
        <v>0</v>
      </c>
      <c r="AM175" s="21">
        <f t="shared" si="41"/>
        <v>0</v>
      </c>
    </row>
    <row r="176" spans="2:39" x14ac:dyDescent="0.25">
      <c r="AC176" s="10">
        <f t="shared" si="31"/>
        <v>0</v>
      </c>
      <c r="AD176" s="12">
        <f t="shared" si="32"/>
        <v>0</v>
      </c>
      <c r="AE176" s="12">
        <f t="shared" si="33"/>
        <v>0</v>
      </c>
      <c r="AF176" s="12">
        <f t="shared" si="34"/>
        <v>0</v>
      </c>
      <c r="AG176" s="18">
        <f t="shared" si="35"/>
        <v>0</v>
      </c>
      <c r="AH176" s="11">
        <f t="shared" si="36"/>
        <v>0</v>
      </c>
      <c r="AI176" s="12">
        <f t="shared" si="37"/>
        <v>0</v>
      </c>
      <c r="AJ176" s="12">
        <f t="shared" si="38"/>
        <v>0</v>
      </c>
      <c r="AK176" s="12">
        <f t="shared" si="39"/>
        <v>0</v>
      </c>
      <c r="AL176" s="18">
        <f t="shared" si="40"/>
        <v>0</v>
      </c>
      <c r="AM176" s="21">
        <f t="shared" si="41"/>
        <v>0</v>
      </c>
    </row>
    <row r="177" spans="29:39" x14ac:dyDescent="0.25">
      <c r="AC177" s="10">
        <f t="shared" si="31"/>
        <v>0</v>
      </c>
      <c r="AD177" s="12">
        <f t="shared" si="32"/>
        <v>0</v>
      </c>
      <c r="AE177" s="12">
        <f t="shared" si="33"/>
        <v>0</v>
      </c>
      <c r="AF177" s="12">
        <f t="shared" si="34"/>
        <v>0</v>
      </c>
      <c r="AG177" s="18">
        <f t="shared" si="35"/>
        <v>0</v>
      </c>
      <c r="AH177" s="11">
        <f t="shared" si="36"/>
        <v>0</v>
      </c>
      <c r="AI177" s="12">
        <f t="shared" si="37"/>
        <v>0</v>
      </c>
      <c r="AJ177" s="12">
        <f t="shared" si="38"/>
        <v>0</v>
      </c>
      <c r="AK177" s="12">
        <f t="shared" si="39"/>
        <v>0</v>
      </c>
      <c r="AL177" s="18">
        <f t="shared" si="40"/>
        <v>0</v>
      </c>
      <c r="AM177" s="21">
        <f t="shared" si="41"/>
        <v>0</v>
      </c>
    </row>
    <row r="178" spans="29:39" x14ac:dyDescent="0.25">
      <c r="AC178" s="10">
        <f t="shared" si="31"/>
        <v>0</v>
      </c>
      <c r="AD178" s="12">
        <f t="shared" si="32"/>
        <v>0</v>
      </c>
      <c r="AE178" s="12">
        <f t="shared" si="33"/>
        <v>0</v>
      </c>
      <c r="AF178" s="12">
        <f t="shared" si="34"/>
        <v>0</v>
      </c>
      <c r="AG178" s="18">
        <f t="shared" si="35"/>
        <v>0</v>
      </c>
      <c r="AH178" s="11">
        <f t="shared" si="36"/>
        <v>0</v>
      </c>
      <c r="AI178" s="12">
        <f t="shared" si="37"/>
        <v>0</v>
      </c>
      <c r="AJ178" s="12">
        <f t="shared" si="38"/>
        <v>0</v>
      </c>
      <c r="AK178" s="12">
        <f t="shared" si="39"/>
        <v>0</v>
      </c>
      <c r="AL178" s="18">
        <f t="shared" si="40"/>
        <v>0</v>
      </c>
      <c r="AM178" s="21">
        <f t="shared" si="41"/>
        <v>0</v>
      </c>
    </row>
    <row r="179" spans="29:39" x14ac:dyDescent="0.25">
      <c r="AC179" s="10">
        <f t="shared" si="31"/>
        <v>0</v>
      </c>
      <c r="AD179" s="12">
        <f t="shared" si="32"/>
        <v>0</v>
      </c>
      <c r="AE179" s="12">
        <f t="shared" si="33"/>
        <v>0</v>
      </c>
      <c r="AF179" s="12">
        <f t="shared" si="34"/>
        <v>0</v>
      </c>
      <c r="AG179" s="18">
        <f t="shared" si="35"/>
        <v>0</v>
      </c>
      <c r="AH179" s="11">
        <f t="shared" si="36"/>
        <v>0</v>
      </c>
      <c r="AI179" s="12">
        <f t="shared" si="37"/>
        <v>0</v>
      </c>
      <c r="AJ179" s="12">
        <f t="shared" si="38"/>
        <v>0</v>
      </c>
      <c r="AK179" s="12">
        <f t="shared" si="39"/>
        <v>0</v>
      </c>
      <c r="AL179" s="18">
        <f t="shared" si="40"/>
        <v>0</v>
      </c>
      <c r="AM179" s="21">
        <f t="shared" si="41"/>
        <v>0</v>
      </c>
    </row>
    <row r="180" spans="29:39" x14ac:dyDescent="0.25">
      <c r="AC180" s="10">
        <f t="shared" si="31"/>
        <v>0</v>
      </c>
      <c r="AD180" s="12">
        <f t="shared" si="32"/>
        <v>0</v>
      </c>
      <c r="AE180" s="12">
        <f t="shared" si="33"/>
        <v>0</v>
      </c>
      <c r="AF180" s="12">
        <f t="shared" si="34"/>
        <v>0</v>
      </c>
      <c r="AG180" s="18">
        <f t="shared" si="35"/>
        <v>0</v>
      </c>
      <c r="AH180" s="11">
        <f t="shared" si="36"/>
        <v>0</v>
      </c>
      <c r="AI180" s="12">
        <f t="shared" si="37"/>
        <v>0</v>
      </c>
      <c r="AJ180" s="12">
        <f t="shared" si="38"/>
        <v>0</v>
      </c>
      <c r="AK180" s="12">
        <f t="shared" si="39"/>
        <v>0</v>
      </c>
      <c r="AL180" s="18">
        <f t="shared" si="40"/>
        <v>0</v>
      </c>
      <c r="AM180" s="21">
        <f t="shared" si="41"/>
        <v>0</v>
      </c>
    </row>
    <row r="181" spans="29:39" x14ac:dyDescent="0.25">
      <c r="AC181" s="10">
        <f t="shared" si="31"/>
        <v>0</v>
      </c>
      <c r="AD181" s="12">
        <f t="shared" si="32"/>
        <v>0</v>
      </c>
      <c r="AE181" s="12">
        <f t="shared" si="33"/>
        <v>0</v>
      </c>
      <c r="AF181" s="12">
        <f t="shared" si="34"/>
        <v>0</v>
      </c>
      <c r="AG181" s="18">
        <f t="shared" si="35"/>
        <v>0</v>
      </c>
      <c r="AH181" s="11">
        <f t="shared" si="36"/>
        <v>0</v>
      </c>
      <c r="AI181" s="12">
        <f t="shared" si="37"/>
        <v>0</v>
      </c>
      <c r="AJ181" s="12">
        <f t="shared" si="38"/>
        <v>0</v>
      </c>
      <c r="AK181" s="12">
        <f t="shared" si="39"/>
        <v>0</v>
      </c>
      <c r="AL181" s="18">
        <f t="shared" si="40"/>
        <v>0</v>
      </c>
      <c r="AM181" s="21">
        <f t="shared" si="41"/>
        <v>0</v>
      </c>
    </row>
    <row r="182" spans="29:39" x14ac:dyDescent="0.25">
      <c r="AC182" s="10">
        <f t="shared" si="31"/>
        <v>0</v>
      </c>
      <c r="AD182" s="12">
        <f t="shared" si="32"/>
        <v>0</v>
      </c>
      <c r="AE182" s="12">
        <f t="shared" si="33"/>
        <v>0</v>
      </c>
      <c r="AF182" s="12">
        <f t="shared" si="34"/>
        <v>0</v>
      </c>
      <c r="AG182" s="18">
        <f t="shared" si="35"/>
        <v>0</v>
      </c>
      <c r="AH182" s="11">
        <f t="shared" si="36"/>
        <v>0</v>
      </c>
      <c r="AI182" s="12">
        <f t="shared" si="37"/>
        <v>0</v>
      </c>
      <c r="AJ182" s="12">
        <f t="shared" si="38"/>
        <v>0</v>
      </c>
      <c r="AK182" s="12">
        <f t="shared" si="39"/>
        <v>0</v>
      </c>
      <c r="AL182" s="18">
        <f t="shared" si="40"/>
        <v>0</v>
      </c>
      <c r="AM182" s="21">
        <f t="shared" si="41"/>
        <v>0</v>
      </c>
    </row>
    <row r="183" spans="29:39" x14ac:dyDescent="0.25">
      <c r="AC183" s="10">
        <f t="shared" si="31"/>
        <v>0</v>
      </c>
      <c r="AD183" s="12">
        <f t="shared" si="32"/>
        <v>0</v>
      </c>
      <c r="AE183" s="12">
        <f t="shared" si="33"/>
        <v>0</v>
      </c>
      <c r="AF183" s="12">
        <f t="shared" si="34"/>
        <v>0</v>
      </c>
      <c r="AG183" s="18">
        <f t="shared" si="35"/>
        <v>0</v>
      </c>
      <c r="AH183" s="11">
        <f t="shared" si="36"/>
        <v>0</v>
      </c>
      <c r="AI183" s="12">
        <f t="shared" si="37"/>
        <v>0</v>
      </c>
      <c r="AJ183" s="12">
        <f t="shared" si="38"/>
        <v>0</v>
      </c>
      <c r="AK183" s="12">
        <f t="shared" si="39"/>
        <v>0</v>
      </c>
      <c r="AL183" s="18">
        <f t="shared" si="40"/>
        <v>0</v>
      </c>
      <c r="AM183" s="21">
        <f t="shared" si="41"/>
        <v>0</v>
      </c>
    </row>
    <row r="184" spans="29:39" x14ac:dyDescent="0.25">
      <c r="AC184" s="10">
        <f t="shared" si="31"/>
        <v>0</v>
      </c>
      <c r="AD184" s="12">
        <f t="shared" si="32"/>
        <v>0</v>
      </c>
      <c r="AE184" s="12">
        <f t="shared" si="33"/>
        <v>0</v>
      </c>
      <c r="AF184" s="12">
        <f t="shared" si="34"/>
        <v>0</v>
      </c>
      <c r="AG184" s="18">
        <f t="shared" si="35"/>
        <v>0</v>
      </c>
      <c r="AH184" s="11">
        <f t="shared" si="36"/>
        <v>0</v>
      </c>
      <c r="AI184" s="12">
        <f t="shared" si="37"/>
        <v>0</v>
      </c>
      <c r="AJ184" s="12">
        <f t="shared" si="38"/>
        <v>0</v>
      </c>
      <c r="AK184" s="12">
        <f t="shared" si="39"/>
        <v>0</v>
      </c>
      <c r="AL184" s="18">
        <f t="shared" si="40"/>
        <v>0</v>
      </c>
      <c r="AM184" s="21">
        <f t="shared" si="41"/>
        <v>0</v>
      </c>
    </row>
    <row r="185" spans="29:39" x14ac:dyDescent="0.25">
      <c r="AC185" s="10">
        <f t="shared" si="31"/>
        <v>0</v>
      </c>
      <c r="AD185" s="12">
        <f t="shared" si="32"/>
        <v>0</v>
      </c>
      <c r="AE185" s="12">
        <f t="shared" si="33"/>
        <v>0</v>
      </c>
      <c r="AF185" s="12">
        <f t="shared" si="34"/>
        <v>0</v>
      </c>
      <c r="AG185" s="18">
        <f t="shared" si="35"/>
        <v>0</v>
      </c>
      <c r="AH185" s="11">
        <f t="shared" si="36"/>
        <v>0</v>
      </c>
      <c r="AI185" s="12">
        <f t="shared" si="37"/>
        <v>0</v>
      </c>
      <c r="AJ185" s="12">
        <f t="shared" si="38"/>
        <v>0</v>
      </c>
      <c r="AK185" s="12">
        <f t="shared" si="39"/>
        <v>0</v>
      </c>
      <c r="AL185" s="18">
        <f t="shared" si="40"/>
        <v>0</v>
      </c>
      <c r="AM185" s="21">
        <f t="shared" si="41"/>
        <v>0</v>
      </c>
    </row>
    <row r="186" spans="29:39" x14ac:dyDescent="0.25">
      <c r="AC186" s="10">
        <f t="shared" si="31"/>
        <v>0</v>
      </c>
      <c r="AD186" s="12">
        <f t="shared" si="32"/>
        <v>0</v>
      </c>
      <c r="AE186" s="12">
        <f t="shared" si="33"/>
        <v>0</v>
      </c>
      <c r="AF186" s="12">
        <f t="shared" si="34"/>
        <v>0</v>
      </c>
      <c r="AG186" s="18">
        <f t="shared" si="35"/>
        <v>0</v>
      </c>
      <c r="AH186" s="11">
        <f t="shared" si="36"/>
        <v>0</v>
      </c>
      <c r="AI186" s="12">
        <f t="shared" si="37"/>
        <v>0</v>
      </c>
      <c r="AJ186" s="12">
        <f t="shared" si="38"/>
        <v>0</v>
      </c>
      <c r="AK186" s="12">
        <f t="shared" si="39"/>
        <v>0</v>
      </c>
      <c r="AL186" s="18">
        <f t="shared" si="40"/>
        <v>0</v>
      </c>
      <c r="AM186" s="21">
        <f t="shared" si="41"/>
        <v>0</v>
      </c>
    </row>
    <row r="187" spans="29:39" x14ac:dyDescent="0.25">
      <c r="AC187" s="10">
        <f t="shared" si="31"/>
        <v>0</v>
      </c>
      <c r="AD187" s="12">
        <f t="shared" si="32"/>
        <v>0</v>
      </c>
      <c r="AE187" s="12">
        <f t="shared" si="33"/>
        <v>0</v>
      </c>
      <c r="AF187" s="12">
        <f t="shared" si="34"/>
        <v>0</v>
      </c>
      <c r="AG187" s="18">
        <f t="shared" si="35"/>
        <v>0</v>
      </c>
      <c r="AH187" s="11">
        <f t="shared" si="36"/>
        <v>0</v>
      </c>
      <c r="AI187" s="12">
        <f t="shared" si="37"/>
        <v>0</v>
      </c>
      <c r="AJ187" s="12">
        <f t="shared" si="38"/>
        <v>0</v>
      </c>
      <c r="AK187" s="12">
        <f t="shared" si="39"/>
        <v>0</v>
      </c>
      <c r="AL187" s="18">
        <f t="shared" si="40"/>
        <v>0</v>
      </c>
      <c r="AM187" s="21">
        <f t="shared" si="41"/>
        <v>0</v>
      </c>
    </row>
    <row r="188" spans="29:39" x14ac:dyDescent="0.25">
      <c r="AC188" s="10">
        <f t="shared" si="31"/>
        <v>0</v>
      </c>
      <c r="AD188" s="12">
        <f t="shared" si="32"/>
        <v>0</v>
      </c>
      <c r="AE188" s="12">
        <f t="shared" si="33"/>
        <v>0</v>
      </c>
      <c r="AF188" s="12">
        <f t="shared" si="34"/>
        <v>0</v>
      </c>
      <c r="AG188" s="18">
        <f t="shared" si="35"/>
        <v>0</v>
      </c>
      <c r="AH188" s="11">
        <f t="shared" si="36"/>
        <v>0</v>
      </c>
      <c r="AI188" s="12">
        <f t="shared" si="37"/>
        <v>0</v>
      </c>
      <c r="AJ188" s="12">
        <f t="shared" si="38"/>
        <v>0</v>
      </c>
      <c r="AK188" s="12">
        <f t="shared" si="39"/>
        <v>0</v>
      </c>
      <c r="AL188" s="18">
        <f t="shared" si="40"/>
        <v>0</v>
      </c>
      <c r="AM188" s="21">
        <f t="shared" si="41"/>
        <v>0</v>
      </c>
    </row>
    <row r="189" spans="29:39" x14ac:dyDescent="0.25">
      <c r="AC189" s="10">
        <f t="shared" si="31"/>
        <v>0</v>
      </c>
      <c r="AD189" s="12">
        <f t="shared" si="32"/>
        <v>0</v>
      </c>
      <c r="AE189" s="12">
        <f t="shared" si="33"/>
        <v>0</v>
      </c>
      <c r="AF189" s="12">
        <f t="shared" si="34"/>
        <v>0</v>
      </c>
      <c r="AG189" s="18">
        <f t="shared" si="35"/>
        <v>0</v>
      </c>
      <c r="AH189" s="11">
        <f t="shared" si="36"/>
        <v>0</v>
      </c>
      <c r="AI189" s="12">
        <f t="shared" si="37"/>
        <v>0</v>
      </c>
      <c r="AJ189" s="12">
        <f t="shared" si="38"/>
        <v>0</v>
      </c>
      <c r="AK189" s="12">
        <f t="shared" si="39"/>
        <v>0</v>
      </c>
      <c r="AL189" s="18">
        <f t="shared" si="40"/>
        <v>0</v>
      </c>
      <c r="AM189" s="21">
        <f t="shared" si="41"/>
        <v>0</v>
      </c>
    </row>
    <row r="190" spans="29:39" x14ac:dyDescent="0.25">
      <c r="AC190" s="10">
        <f t="shared" si="31"/>
        <v>0</v>
      </c>
      <c r="AD190" s="12">
        <f t="shared" si="32"/>
        <v>0</v>
      </c>
      <c r="AE190" s="12">
        <f t="shared" si="33"/>
        <v>0</v>
      </c>
      <c r="AF190" s="12">
        <f t="shared" si="34"/>
        <v>0</v>
      </c>
      <c r="AG190" s="18">
        <f t="shared" si="35"/>
        <v>0</v>
      </c>
      <c r="AH190" s="11">
        <f t="shared" si="36"/>
        <v>0</v>
      </c>
      <c r="AI190" s="12">
        <f t="shared" si="37"/>
        <v>0</v>
      </c>
      <c r="AJ190" s="12">
        <f t="shared" si="38"/>
        <v>0</v>
      </c>
      <c r="AK190" s="12">
        <f t="shared" si="39"/>
        <v>0</v>
      </c>
      <c r="AL190" s="18">
        <f t="shared" si="40"/>
        <v>0</v>
      </c>
      <c r="AM190" s="21">
        <f t="shared" si="41"/>
        <v>0</v>
      </c>
    </row>
    <row r="191" spans="29:39" x14ac:dyDescent="0.25">
      <c r="AC191" s="10">
        <f t="shared" si="31"/>
        <v>0</v>
      </c>
      <c r="AD191" s="12">
        <f t="shared" si="32"/>
        <v>0</v>
      </c>
      <c r="AE191" s="12">
        <f t="shared" si="33"/>
        <v>0</v>
      </c>
      <c r="AF191" s="12">
        <f t="shared" si="34"/>
        <v>0</v>
      </c>
      <c r="AG191" s="18">
        <f t="shared" si="35"/>
        <v>0</v>
      </c>
      <c r="AH191" s="11">
        <f t="shared" si="36"/>
        <v>0</v>
      </c>
      <c r="AI191" s="12">
        <f t="shared" si="37"/>
        <v>0</v>
      </c>
      <c r="AJ191" s="12">
        <f t="shared" si="38"/>
        <v>0</v>
      </c>
      <c r="AK191" s="12">
        <f t="shared" si="39"/>
        <v>0</v>
      </c>
      <c r="AL191" s="18">
        <f t="shared" si="40"/>
        <v>0</v>
      </c>
      <c r="AM191" s="21">
        <f t="shared" si="41"/>
        <v>0</v>
      </c>
    </row>
    <row r="192" spans="29:39" x14ac:dyDescent="0.25">
      <c r="AC192" s="10">
        <f t="shared" si="31"/>
        <v>0</v>
      </c>
      <c r="AD192" s="12">
        <f t="shared" si="32"/>
        <v>0</v>
      </c>
      <c r="AE192" s="12">
        <f t="shared" si="33"/>
        <v>0</v>
      </c>
      <c r="AF192" s="12">
        <f t="shared" si="34"/>
        <v>0</v>
      </c>
      <c r="AG192" s="18">
        <f t="shared" si="35"/>
        <v>0</v>
      </c>
      <c r="AH192" s="11">
        <f t="shared" si="36"/>
        <v>0</v>
      </c>
      <c r="AI192" s="12">
        <f t="shared" si="37"/>
        <v>0</v>
      </c>
      <c r="AJ192" s="12">
        <f t="shared" si="38"/>
        <v>0</v>
      </c>
      <c r="AK192" s="12">
        <f t="shared" si="39"/>
        <v>0</v>
      </c>
      <c r="AL192" s="18">
        <f t="shared" si="40"/>
        <v>0</v>
      </c>
      <c r="AM192" s="21">
        <f t="shared" si="41"/>
        <v>0</v>
      </c>
    </row>
    <row r="193" spans="29:39" x14ac:dyDescent="0.25">
      <c r="AC193" s="10">
        <f t="shared" si="31"/>
        <v>0</v>
      </c>
      <c r="AD193" s="12">
        <f t="shared" si="32"/>
        <v>0</v>
      </c>
      <c r="AE193" s="12">
        <f t="shared" si="33"/>
        <v>0</v>
      </c>
      <c r="AF193" s="12">
        <f t="shared" si="34"/>
        <v>0</v>
      </c>
      <c r="AG193" s="18">
        <f t="shared" si="35"/>
        <v>0</v>
      </c>
      <c r="AH193" s="11">
        <f t="shared" si="36"/>
        <v>0</v>
      </c>
      <c r="AI193" s="12">
        <f t="shared" si="37"/>
        <v>0</v>
      </c>
      <c r="AJ193" s="12">
        <f t="shared" si="38"/>
        <v>0</v>
      </c>
      <c r="AK193" s="12">
        <f t="shared" si="39"/>
        <v>0</v>
      </c>
      <c r="AL193" s="18">
        <f t="shared" si="40"/>
        <v>0</v>
      </c>
      <c r="AM193" s="21">
        <f t="shared" si="41"/>
        <v>0</v>
      </c>
    </row>
    <row r="194" spans="29:39" x14ac:dyDescent="0.25">
      <c r="AC194" s="10">
        <f t="shared" si="31"/>
        <v>0</v>
      </c>
      <c r="AD194" s="12">
        <f t="shared" si="32"/>
        <v>0</v>
      </c>
      <c r="AE194" s="12">
        <f t="shared" si="33"/>
        <v>0</v>
      </c>
      <c r="AF194" s="12">
        <f t="shared" si="34"/>
        <v>0</v>
      </c>
      <c r="AG194" s="18">
        <f t="shared" si="35"/>
        <v>0</v>
      </c>
      <c r="AH194" s="11">
        <f t="shared" si="36"/>
        <v>0</v>
      </c>
      <c r="AI194" s="12">
        <f t="shared" si="37"/>
        <v>0</v>
      </c>
      <c r="AJ194" s="12">
        <f t="shared" si="38"/>
        <v>0</v>
      </c>
      <c r="AK194" s="12">
        <f t="shared" si="39"/>
        <v>0</v>
      </c>
      <c r="AL194" s="18">
        <f t="shared" si="40"/>
        <v>0</v>
      </c>
      <c r="AM194" s="21">
        <f t="shared" si="41"/>
        <v>0</v>
      </c>
    </row>
    <row r="195" spans="29:39" x14ac:dyDescent="0.25">
      <c r="AC195" s="10">
        <f t="shared" si="31"/>
        <v>0</v>
      </c>
      <c r="AD195" s="12">
        <f t="shared" si="32"/>
        <v>0</v>
      </c>
      <c r="AE195" s="12">
        <f t="shared" si="33"/>
        <v>0</v>
      </c>
      <c r="AF195" s="12">
        <f t="shared" si="34"/>
        <v>0</v>
      </c>
      <c r="AG195" s="18">
        <f t="shared" si="35"/>
        <v>0</v>
      </c>
      <c r="AH195" s="11">
        <f t="shared" si="36"/>
        <v>0</v>
      </c>
      <c r="AI195" s="12">
        <f t="shared" si="37"/>
        <v>0</v>
      </c>
      <c r="AJ195" s="12">
        <f t="shared" si="38"/>
        <v>0</v>
      </c>
      <c r="AK195" s="12">
        <f t="shared" si="39"/>
        <v>0</v>
      </c>
      <c r="AL195" s="18">
        <f t="shared" si="40"/>
        <v>0</v>
      </c>
      <c r="AM195" s="21">
        <f t="shared" si="41"/>
        <v>0</v>
      </c>
    </row>
    <row r="196" spans="29:39" x14ac:dyDescent="0.25">
      <c r="AC196" s="10">
        <f t="shared" si="31"/>
        <v>0</v>
      </c>
      <c r="AD196" s="12">
        <f t="shared" si="32"/>
        <v>0</v>
      </c>
      <c r="AE196" s="12">
        <f t="shared" si="33"/>
        <v>0</v>
      </c>
      <c r="AF196" s="12">
        <f t="shared" si="34"/>
        <v>0</v>
      </c>
      <c r="AG196" s="18">
        <f t="shared" si="35"/>
        <v>0</v>
      </c>
      <c r="AH196" s="11">
        <f t="shared" si="36"/>
        <v>0</v>
      </c>
      <c r="AI196" s="12">
        <f t="shared" si="37"/>
        <v>0</v>
      </c>
      <c r="AJ196" s="12">
        <f t="shared" si="38"/>
        <v>0</v>
      </c>
      <c r="AK196" s="12">
        <f t="shared" si="39"/>
        <v>0</v>
      </c>
      <c r="AL196" s="18">
        <f t="shared" si="40"/>
        <v>0</v>
      </c>
      <c r="AM196" s="21">
        <f t="shared" si="41"/>
        <v>0</v>
      </c>
    </row>
    <row r="197" spans="29:39" x14ac:dyDescent="0.25">
      <c r="AC197" s="10">
        <f t="shared" si="31"/>
        <v>0</v>
      </c>
      <c r="AD197" s="12">
        <f t="shared" si="32"/>
        <v>0</v>
      </c>
      <c r="AE197" s="12">
        <f t="shared" si="33"/>
        <v>0</v>
      </c>
      <c r="AF197" s="12">
        <f t="shared" si="34"/>
        <v>0</v>
      </c>
      <c r="AG197" s="18">
        <f t="shared" si="35"/>
        <v>0</v>
      </c>
      <c r="AH197" s="11">
        <f t="shared" si="36"/>
        <v>0</v>
      </c>
      <c r="AI197" s="12">
        <f t="shared" si="37"/>
        <v>0</v>
      </c>
      <c r="AJ197" s="12">
        <f t="shared" si="38"/>
        <v>0</v>
      </c>
      <c r="AK197" s="12">
        <f t="shared" si="39"/>
        <v>0</v>
      </c>
      <c r="AL197" s="18">
        <f t="shared" si="40"/>
        <v>0</v>
      </c>
      <c r="AM197" s="21">
        <f t="shared" si="41"/>
        <v>0</v>
      </c>
    </row>
    <row r="198" spans="29:39" x14ac:dyDescent="0.25">
      <c r="AC198" s="10">
        <f t="shared" ref="AC198:AC261" si="42">IF($G198="Jour(s)",1,0)</f>
        <v>0</v>
      </c>
      <c r="AD198" s="12">
        <f t="shared" ref="AD198:AD261" si="43">IF($G198="Semaine(s)",1,0)</f>
        <v>0</v>
      </c>
      <c r="AE198" s="12">
        <f t="shared" ref="AE198:AE261" si="44">IF($G198="Mois",1,0)</f>
        <v>0</v>
      </c>
      <c r="AF198" s="12">
        <f t="shared" ref="AF198:AF261" si="45">IF($G198="Trimestre(s)",1,0)</f>
        <v>0</v>
      </c>
      <c r="AG198" s="18">
        <f t="shared" ref="AG198:AG261" si="46">IF($G198="Année(s)",1,0)</f>
        <v>0</v>
      </c>
      <c r="AH198" s="11">
        <f t="shared" ref="AH198:AH261" si="47">IF(AC198=1,$F198*1,0)</f>
        <v>0</v>
      </c>
      <c r="AI198" s="12">
        <f t="shared" ref="AI198:AI261" si="48">IF(AD198=1,$F198*7,0)</f>
        <v>0</v>
      </c>
      <c r="AJ198" s="12">
        <f t="shared" ref="AJ198:AJ261" si="49">IF(AE198=1,$F198*30,0)</f>
        <v>0</v>
      </c>
      <c r="AK198" s="12">
        <f t="shared" ref="AK198:AK261" si="50">IF(AF198=1,$F198*90,0)</f>
        <v>0</v>
      </c>
      <c r="AL198" s="18">
        <f t="shared" ref="AL198:AL261" si="51">IF(AG198=1,$F198*365,0)</f>
        <v>0</v>
      </c>
      <c r="AM198" s="21">
        <f t="shared" ref="AM198:AM261" si="52">IF(AND(F198&gt;1,F198="Années"),"Erreur de saisie",ROUND(SUM($AH198:$AL198),0))</f>
        <v>0</v>
      </c>
    </row>
    <row r="199" spans="29:39" x14ac:dyDescent="0.25">
      <c r="AC199" s="10">
        <f t="shared" si="42"/>
        <v>0</v>
      </c>
      <c r="AD199" s="12">
        <f t="shared" si="43"/>
        <v>0</v>
      </c>
      <c r="AE199" s="12">
        <f t="shared" si="44"/>
        <v>0</v>
      </c>
      <c r="AF199" s="12">
        <f t="shared" si="45"/>
        <v>0</v>
      </c>
      <c r="AG199" s="18">
        <f t="shared" si="46"/>
        <v>0</v>
      </c>
      <c r="AH199" s="11">
        <f t="shared" si="47"/>
        <v>0</v>
      </c>
      <c r="AI199" s="12">
        <f t="shared" si="48"/>
        <v>0</v>
      </c>
      <c r="AJ199" s="12">
        <f t="shared" si="49"/>
        <v>0</v>
      </c>
      <c r="AK199" s="12">
        <f t="shared" si="50"/>
        <v>0</v>
      </c>
      <c r="AL199" s="18">
        <f t="shared" si="51"/>
        <v>0</v>
      </c>
      <c r="AM199" s="21">
        <f t="shared" si="52"/>
        <v>0</v>
      </c>
    </row>
    <row r="200" spans="29:39" x14ac:dyDescent="0.25">
      <c r="AC200" s="10">
        <f t="shared" si="42"/>
        <v>0</v>
      </c>
      <c r="AD200" s="12">
        <f t="shared" si="43"/>
        <v>0</v>
      </c>
      <c r="AE200" s="12">
        <f t="shared" si="44"/>
        <v>0</v>
      </c>
      <c r="AF200" s="12">
        <f t="shared" si="45"/>
        <v>0</v>
      </c>
      <c r="AG200" s="18">
        <f t="shared" si="46"/>
        <v>0</v>
      </c>
      <c r="AH200" s="11">
        <f t="shared" si="47"/>
        <v>0</v>
      </c>
      <c r="AI200" s="12">
        <f t="shared" si="48"/>
        <v>0</v>
      </c>
      <c r="AJ200" s="12">
        <f t="shared" si="49"/>
        <v>0</v>
      </c>
      <c r="AK200" s="12">
        <f t="shared" si="50"/>
        <v>0</v>
      </c>
      <c r="AL200" s="18">
        <f t="shared" si="51"/>
        <v>0</v>
      </c>
      <c r="AM200" s="21">
        <f t="shared" si="52"/>
        <v>0</v>
      </c>
    </row>
    <row r="201" spans="29:39" x14ac:dyDescent="0.25">
      <c r="AC201" s="10">
        <f t="shared" si="42"/>
        <v>0</v>
      </c>
      <c r="AD201" s="12">
        <f t="shared" si="43"/>
        <v>0</v>
      </c>
      <c r="AE201" s="12">
        <f t="shared" si="44"/>
        <v>0</v>
      </c>
      <c r="AF201" s="12">
        <f t="shared" si="45"/>
        <v>0</v>
      </c>
      <c r="AG201" s="18">
        <f t="shared" si="46"/>
        <v>0</v>
      </c>
      <c r="AH201" s="11">
        <f t="shared" si="47"/>
        <v>0</v>
      </c>
      <c r="AI201" s="12">
        <f t="shared" si="48"/>
        <v>0</v>
      </c>
      <c r="AJ201" s="12">
        <f t="shared" si="49"/>
        <v>0</v>
      </c>
      <c r="AK201" s="12">
        <f t="shared" si="50"/>
        <v>0</v>
      </c>
      <c r="AL201" s="18">
        <f t="shared" si="51"/>
        <v>0</v>
      </c>
      <c r="AM201" s="21">
        <f t="shared" si="52"/>
        <v>0</v>
      </c>
    </row>
    <row r="202" spans="29:39" x14ac:dyDescent="0.25">
      <c r="AC202" s="10">
        <f t="shared" si="42"/>
        <v>0</v>
      </c>
      <c r="AD202" s="12">
        <f t="shared" si="43"/>
        <v>0</v>
      </c>
      <c r="AE202" s="12">
        <f t="shared" si="44"/>
        <v>0</v>
      </c>
      <c r="AF202" s="12">
        <f t="shared" si="45"/>
        <v>0</v>
      </c>
      <c r="AG202" s="18">
        <f t="shared" si="46"/>
        <v>0</v>
      </c>
      <c r="AH202" s="11">
        <f t="shared" si="47"/>
        <v>0</v>
      </c>
      <c r="AI202" s="12">
        <f t="shared" si="48"/>
        <v>0</v>
      </c>
      <c r="AJ202" s="12">
        <f t="shared" si="49"/>
        <v>0</v>
      </c>
      <c r="AK202" s="12">
        <f t="shared" si="50"/>
        <v>0</v>
      </c>
      <c r="AL202" s="18">
        <f t="shared" si="51"/>
        <v>0</v>
      </c>
      <c r="AM202" s="21">
        <f t="shared" si="52"/>
        <v>0</v>
      </c>
    </row>
    <row r="203" spans="29:39" x14ac:dyDescent="0.25">
      <c r="AC203" s="10">
        <f t="shared" si="42"/>
        <v>0</v>
      </c>
      <c r="AD203" s="12">
        <f t="shared" si="43"/>
        <v>0</v>
      </c>
      <c r="AE203" s="12">
        <f t="shared" si="44"/>
        <v>0</v>
      </c>
      <c r="AF203" s="12">
        <f t="shared" si="45"/>
        <v>0</v>
      </c>
      <c r="AG203" s="18">
        <f t="shared" si="46"/>
        <v>0</v>
      </c>
      <c r="AH203" s="11">
        <f t="shared" si="47"/>
        <v>0</v>
      </c>
      <c r="AI203" s="12">
        <f t="shared" si="48"/>
        <v>0</v>
      </c>
      <c r="AJ203" s="12">
        <f t="shared" si="49"/>
        <v>0</v>
      </c>
      <c r="AK203" s="12">
        <f t="shared" si="50"/>
        <v>0</v>
      </c>
      <c r="AL203" s="18">
        <f t="shared" si="51"/>
        <v>0</v>
      </c>
      <c r="AM203" s="21">
        <f t="shared" si="52"/>
        <v>0</v>
      </c>
    </row>
    <row r="204" spans="29:39" x14ac:dyDescent="0.25">
      <c r="AC204" s="10">
        <f t="shared" si="42"/>
        <v>0</v>
      </c>
      <c r="AD204" s="12">
        <f t="shared" si="43"/>
        <v>0</v>
      </c>
      <c r="AE204" s="12">
        <f t="shared" si="44"/>
        <v>0</v>
      </c>
      <c r="AF204" s="12">
        <f t="shared" si="45"/>
        <v>0</v>
      </c>
      <c r="AG204" s="18">
        <f t="shared" si="46"/>
        <v>0</v>
      </c>
      <c r="AH204" s="11">
        <f t="shared" si="47"/>
        <v>0</v>
      </c>
      <c r="AI204" s="12">
        <f t="shared" si="48"/>
        <v>0</v>
      </c>
      <c r="AJ204" s="12">
        <f t="shared" si="49"/>
        <v>0</v>
      </c>
      <c r="AK204" s="12">
        <f t="shared" si="50"/>
        <v>0</v>
      </c>
      <c r="AL204" s="18">
        <f t="shared" si="51"/>
        <v>0</v>
      </c>
      <c r="AM204" s="21">
        <f t="shared" si="52"/>
        <v>0</v>
      </c>
    </row>
    <row r="205" spans="29:39" x14ac:dyDescent="0.25">
      <c r="AC205" s="10">
        <f t="shared" si="42"/>
        <v>0</v>
      </c>
      <c r="AD205" s="12">
        <f t="shared" si="43"/>
        <v>0</v>
      </c>
      <c r="AE205" s="12">
        <f t="shared" si="44"/>
        <v>0</v>
      </c>
      <c r="AF205" s="12">
        <f t="shared" si="45"/>
        <v>0</v>
      </c>
      <c r="AG205" s="18">
        <f t="shared" si="46"/>
        <v>0</v>
      </c>
      <c r="AH205" s="11">
        <f t="shared" si="47"/>
        <v>0</v>
      </c>
      <c r="AI205" s="12">
        <f t="shared" si="48"/>
        <v>0</v>
      </c>
      <c r="AJ205" s="12">
        <f t="shared" si="49"/>
        <v>0</v>
      </c>
      <c r="AK205" s="12">
        <f t="shared" si="50"/>
        <v>0</v>
      </c>
      <c r="AL205" s="18">
        <f t="shared" si="51"/>
        <v>0</v>
      </c>
      <c r="AM205" s="21">
        <f t="shared" si="52"/>
        <v>0</v>
      </c>
    </row>
    <row r="206" spans="29:39" x14ac:dyDescent="0.25">
      <c r="AC206" s="10">
        <f t="shared" si="42"/>
        <v>0</v>
      </c>
      <c r="AD206" s="12">
        <f t="shared" si="43"/>
        <v>0</v>
      </c>
      <c r="AE206" s="12">
        <f t="shared" si="44"/>
        <v>0</v>
      </c>
      <c r="AF206" s="12">
        <f t="shared" si="45"/>
        <v>0</v>
      </c>
      <c r="AG206" s="18">
        <f t="shared" si="46"/>
        <v>0</v>
      </c>
      <c r="AH206" s="11">
        <f t="shared" si="47"/>
        <v>0</v>
      </c>
      <c r="AI206" s="12">
        <f t="shared" si="48"/>
        <v>0</v>
      </c>
      <c r="AJ206" s="12">
        <f t="shared" si="49"/>
        <v>0</v>
      </c>
      <c r="AK206" s="12">
        <f t="shared" si="50"/>
        <v>0</v>
      </c>
      <c r="AL206" s="18">
        <f t="shared" si="51"/>
        <v>0</v>
      </c>
      <c r="AM206" s="21">
        <f t="shared" si="52"/>
        <v>0</v>
      </c>
    </row>
    <row r="207" spans="29:39" x14ac:dyDescent="0.25">
      <c r="AC207" s="10">
        <f t="shared" si="42"/>
        <v>0</v>
      </c>
      <c r="AD207" s="12">
        <f t="shared" si="43"/>
        <v>0</v>
      </c>
      <c r="AE207" s="12">
        <f t="shared" si="44"/>
        <v>0</v>
      </c>
      <c r="AF207" s="12">
        <f t="shared" si="45"/>
        <v>0</v>
      </c>
      <c r="AG207" s="18">
        <f t="shared" si="46"/>
        <v>0</v>
      </c>
      <c r="AH207" s="11">
        <f t="shared" si="47"/>
        <v>0</v>
      </c>
      <c r="AI207" s="12">
        <f t="shared" si="48"/>
        <v>0</v>
      </c>
      <c r="AJ207" s="12">
        <f t="shared" si="49"/>
        <v>0</v>
      </c>
      <c r="AK207" s="12">
        <f t="shared" si="50"/>
        <v>0</v>
      </c>
      <c r="AL207" s="18">
        <f t="shared" si="51"/>
        <v>0</v>
      </c>
      <c r="AM207" s="21">
        <f t="shared" si="52"/>
        <v>0</v>
      </c>
    </row>
    <row r="208" spans="29:39" x14ac:dyDescent="0.25">
      <c r="AC208" s="10">
        <f t="shared" si="42"/>
        <v>0</v>
      </c>
      <c r="AD208" s="12">
        <f t="shared" si="43"/>
        <v>0</v>
      </c>
      <c r="AE208" s="12">
        <f t="shared" si="44"/>
        <v>0</v>
      </c>
      <c r="AF208" s="12">
        <f t="shared" si="45"/>
        <v>0</v>
      </c>
      <c r="AG208" s="18">
        <f t="shared" si="46"/>
        <v>0</v>
      </c>
      <c r="AH208" s="11">
        <f t="shared" si="47"/>
        <v>0</v>
      </c>
      <c r="AI208" s="12">
        <f t="shared" si="48"/>
        <v>0</v>
      </c>
      <c r="AJ208" s="12">
        <f t="shared" si="49"/>
        <v>0</v>
      </c>
      <c r="AK208" s="12">
        <f t="shared" si="50"/>
        <v>0</v>
      </c>
      <c r="AL208" s="18">
        <f t="shared" si="51"/>
        <v>0</v>
      </c>
      <c r="AM208" s="21">
        <f t="shared" si="52"/>
        <v>0</v>
      </c>
    </row>
    <row r="209" spans="29:39" x14ac:dyDescent="0.25">
      <c r="AC209" s="10">
        <f t="shared" si="42"/>
        <v>0</v>
      </c>
      <c r="AD209" s="12">
        <f t="shared" si="43"/>
        <v>0</v>
      </c>
      <c r="AE209" s="12">
        <f t="shared" si="44"/>
        <v>0</v>
      </c>
      <c r="AF209" s="12">
        <f t="shared" si="45"/>
        <v>0</v>
      </c>
      <c r="AG209" s="18">
        <f t="shared" si="46"/>
        <v>0</v>
      </c>
      <c r="AH209" s="11">
        <f t="shared" si="47"/>
        <v>0</v>
      </c>
      <c r="AI209" s="12">
        <f t="shared" si="48"/>
        <v>0</v>
      </c>
      <c r="AJ209" s="12">
        <f t="shared" si="49"/>
        <v>0</v>
      </c>
      <c r="AK209" s="12">
        <f t="shared" si="50"/>
        <v>0</v>
      </c>
      <c r="AL209" s="18">
        <f t="shared" si="51"/>
        <v>0</v>
      </c>
      <c r="AM209" s="21">
        <f t="shared" si="52"/>
        <v>0</v>
      </c>
    </row>
    <row r="210" spans="29:39" x14ac:dyDescent="0.25">
      <c r="AC210" s="10">
        <f t="shared" si="42"/>
        <v>0</v>
      </c>
      <c r="AD210" s="12">
        <f t="shared" si="43"/>
        <v>0</v>
      </c>
      <c r="AE210" s="12">
        <f t="shared" si="44"/>
        <v>0</v>
      </c>
      <c r="AF210" s="12">
        <f t="shared" si="45"/>
        <v>0</v>
      </c>
      <c r="AG210" s="18">
        <f t="shared" si="46"/>
        <v>0</v>
      </c>
      <c r="AH210" s="11">
        <f t="shared" si="47"/>
        <v>0</v>
      </c>
      <c r="AI210" s="12">
        <f t="shared" si="48"/>
        <v>0</v>
      </c>
      <c r="AJ210" s="12">
        <f t="shared" si="49"/>
        <v>0</v>
      </c>
      <c r="AK210" s="12">
        <f t="shared" si="50"/>
        <v>0</v>
      </c>
      <c r="AL210" s="18">
        <f t="shared" si="51"/>
        <v>0</v>
      </c>
      <c r="AM210" s="21">
        <f t="shared" si="52"/>
        <v>0</v>
      </c>
    </row>
    <row r="211" spans="29:39" x14ac:dyDescent="0.25">
      <c r="AC211" s="10">
        <f t="shared" si="42"/>
        <v>0</v>
      </c>
      <c r="AD211" s="12">
        <f t="shared" si="43"/>
        <v>0</v>
      </c>
      <c r="AE211" s="12">
        <f t="shared" si="44"/>
        <v>0</v>
      </c>
      <c r="AF211" s="12">
        <f t="shared" si="45"/>
        <v>0</v>
      </c>
      <c r="AG211" s="18">
        <f t="shared" si="46"/>
        <v>0</v>
      </c>
      <c r="AH211" s="11">
        <f t="shared" si="47"/>
        <v>0</v>
      </c>
      <c r="AI211" s="12">
        <f t="shared" si="48"/>
        <v>0</v>
      </c>
      <c r="AJ211" s="12">
        <f t="shared" si="49"/>
        <v>0</v>
      </c>
      <c r="AK211" s="12">
        <f t="shared" si="50"/>
        <v>0</v>
      </c>
      <c r="AL211" s="18">
        <f t="shared" si="51"/>
        <v>0</v>
      </c>
      <c r="AM211" s="21">
        <f t="shared" si="52"/>
        <v>0</v>
      </c>
    </row>
    <row r="212" spans="29:39" x14ac:dyDescent="0.25">
      <c r="AC212" s="10">
        <f t="shared" si="42"/>
        <v>0</v>
      </c>
      <c r="AD212" s="12">
        <f t="shared" si="43"/>
        <v>0</v>
      </c>
      <c r="AE212" s="12">
        <f t="shared" si="44"/>
        <v>0</v>
      </c>
      <c r="AF212" s="12">
        <f t="shared" si="45"/>
        <v>0</v>
      </c>
      <c r="AG212" s="18">
        <f t="shared" si="46"/>
        <v>0</v>
      </c>
      <c r="AH212" s="11">
        <f t="shared" si="47"/>
        <v>0</v>
      </c>
      <c r="AI212" s="12">
        <f t="shared" si="48"/>
        <v>0</v>
      </c>
      <c r="AJ212" s="12">
        <f t="shared" si="49"/>
        <v>0</v>
      </c>
      <c r="AK212" s="12">
        <f t="shared" si="50"/>
        <v>0</v>
      </c>
      <c r="AL212" s="18">
        <f t="shared" si="51"/>
        <v>0</v>
      </c>
      <c r="AM212" s="21">
        <f t="shared" si="52"/>
        <v>0</v>
      </c>
    </row>
    <row r="213" spans="29:39" x14ac:dyDescent="0.25">
      <c r="AC213" s="10">
        <f t="shared" si="42"/>
        <v>0</v>
      </c>
      <c r="AD213" s="12">
        <f t="shared" si="43"/>
        <v>0</v>
      </c>
      <c r="AE213" s="12">
        <f t="shared" si="44"/>
        <v>0</v>
      </c>
      <c r="AF213" s="12">
        <f t="shared" si="45"/>
        <v>0</v>
      </c>
      <c r="AG213" s="18">
        <f t="shared" si="46"/>
        <v>0</v>
      </c>
      <c r="AH213" s="11">
        <f t="shared" si="47"/>
        <v>0</v>
      </c>
      <c r="AI213" s="12">
        <f t="shared" si="48"/>
        <v>0</v>
      </c>
      <c r="AJ213" s="12">
        <f t="shared" si="49"/>
        <v>0</v>
      </c>
      <c r="AK213" s="12">
        <f t="shared" si="50"/>
        <v>0</v>
      </c>
      <c r="AL213" s="18">
        <f t="shared" si="51"/>
        <v>0</v>
      </c>
      <c r="AM213" s="21">
        <f t="shared" si="52"/>
        <v>0</v>
      </c>
    </row>
    <row r="214" spans="29:39" x14ac:dyDescent="0.25">
      <c r="AC214" s="10">
        <f t="shared" si="42"/>
        <v>0</v>
      </c>
      <c r="AD214" s="12">
        <f t="shared" si="43"/>
        <v>0</v>
      </c>
      <c r="AE214" s="12">
        <f t="shared" si="44"/>
        <v>0</v>
      </c>
      <c r="AF214" s="12">
        <f t="shared" si="45"/>
        <v>0</v>
      </c>
      <c r="AG214" s="18">
        <f t="shared" si="46"/>
        <v>0</v>
      </c>
      <c r="AH214" s="11">
        <f t="shared" si="47"/>
        <v>0</v>
      </c>
      <c r="AI214" s="12">
        <f t="shared" si="48"/>
        <v>0</v>
      </c>
      <c r="AJ214" s="12">
        <f t="shared" si="49"/>
        <v>0</v>
      </c>
      <c r="AK214" s="12">
        <f t="shared" si="50"/>
        <v>0</v>
      </c>
      <c r="AL214" s="18">
        <f t="shared" si="51"/>
        <v>0</v>
      </c>
      <c r="AM214" s="21">
        <f t="shared" si="52"/>
        <v>0</v>
      </c>
    </row>
    <row r="215" spans="29:39" x14ac:dyDescent="0.25">
      <c r="AC215" s="10">
        <f t="shared" si="42"/>
        <v>0</v>
      </c>
      <c r="AD215" s="12">
        <f t="shared" si="43"/>
        <v>0</v>
      </c>
      <c r="AE215" s="12">
        <f t="shared" si="44"/>
        <v>0</v>
      </c>
      <c r="AF215" s="12">
        <f t="shared" si="45"/>
        <v>0</v>
      </c>
      <c r="AG215" s="18">
        <f t="shared" si="46"/>
        <v>0</v>
      </c>
      <c r="AH215" s="11">
        <f t="shared" si="47"/>
        <v>0</v>
      </c>
      <c r="AI215" s="12">
        <f t="shared" si="48"/>
        <v>0</v>
      </c>
      <c r="AJ215" s="12">
        <f t="shared" si="49"/>
        <v>0</v>
      </c>
      <c r="AK215" s="12">
        <f t="shared" si="50"/>
        <v>0</v>
      </c>
      <c r="AL215" s="18">
        <f t="shared" si="51"/>
        <v>0</v>
      </c>
      <c r="AM215" s="21">
        <f t="shared" si="52"/>
        <v>0</v>
      </c>
    </row>
    <row r="216" spans="29:39" x14ac:dyDescent="0.25">
      <c r="AC216" s="10">
        <f t="shared" si="42"/>
        <v>0</v>
      </c>
      <c r="AD216" s="12">
        <f t="shared" si="43"/>
        <v>0</v>
      </c>
      <c r="AE216" s="12">
        <f t="shared" si="44"/>
        <v>0</v>
      </c>
      <c r="AF216" s="12">
        <f t="shared" si="45"/>
        <v>0</v>
      </c>
      <c r="AG216" s="18">
        <f t="shared" si="46"/>
        <v>0</v>
      </c>
      <c r="AH216" s="11">
        <f t="shared" si="47"/>
        <v>0</v>
      </c>
      <c r="AI216" s="12">
        <f t="shared" si="48"/>
        <v>0</v>
      </c>
      <c r="AJ216" s="12">
        <f t="shared" si="49"/>
        <v>0</v>
      </c>
      <c r="AK216" s="12">
        <f t="shared" si="50"/>
        <v>0</v>
      </c>
      <c r="AL216" s="18">
        <f t="shared" si="51"/>
        <v>0</v>
      </c>
      <c r="AM216" s="21">
        <f t="shared" si="52"/>
        <v>0</v>
      </c>
    </row>
    <row r="217" spans="29:39" x14ac:dyDescent="0.25">
      <c r="AC217" s="10">
        <f t="shared" si="42"/>
        <v>0</v>
      </c>
      <c r="AD217" s="12">
        <f t="shared" si="43"/>
        <v>0</v>
      </c>
      <c r="AE217" s="12">
        <f t="shared" si="44"/>
        <v>0</v>
      </c>
      <c r="AF217" s="12">
        <f t="shared" si="45"/>
        <v>0</v>
      </c>
      <c r="AG217" s="18">
        <f t="shared" si="46"/>
        <v>0</v>
      </c>
      <c r="AH217" s="11">
        <f t="shared" si="47"/>
        <v>0</v>
      </c>
      <c r="AI217" s="12">
        <f t="shared" si="48"/>
        <v>0</v>
      </c>
      <c r="AJ217" s="12">
        <f t="shared" si="49"/>
        <v>0</v>
      </c>
      <c r="AK217" s="12">
        <f t="shared" si="50"/>
        <v>0</v>
      </c>
      <c r="AL217" s="18">
        <f t="shared" si="51"/>
        <v>0</v>
      </c>
      <c r="AM217" s="21">
        <f t="shared" si="52"/>
        <v>0</v>
      </c>
    </row>
    <row r="218" spans="29:39" x14ac:dyDescent="0.25">
      <c r="AC218" s="10">
        <f t="shared" si="42"/>
        <v>0</v>
      </c>
      <c r="AD218" s="12">
        <f t="shared" si="43"/>
        <v>0</v>
      </c>
      <c r="AE218" s="12">
        <f t="shared" si="44"/>
        <v>0</v>
      </c>
      <c r="AF218" s="12">
        <f t="shared" si="45"/>
        <v>0</v>
      </c>
      <c r="AG218" s="18">
        <f t="shared" si="46"/>
        <v>0</v>
      </c>
      <c r="AH218" s="11">
        <f t="shared" si="47"/>
        <v>0</v>
      </c>
      <c r="AI218" s="12">
        <f t="shared" si="48"/>
        <v>0</v>
      </c>
      <c r="AJ218" s="12">
        <f t="shared" si="49"/>
        <v>0</v>
      </c>
      <c r="AK218" s="12">
        <f t="shared" si="50"/>
        <v>0</v>
      </c>
      <c r="AL218" s="18">
        <f t="shared" si="51"/>
        <v>0</v>
      </c>
      <c r="AM218" s="21">
        <f t="shared" si="52"/>
        <v>0</v>
      </c>
    </row>
    <row r="219" spans="29:39" x14ac:dyDescent="0.25">
      <c r="AC219" s="10">
        <f t="shared" si="42"/>
        <v>0</v>
      </c>
      <c r="AD219" s="12">
        <f t="shared" si="43"/>
        <v>0</v>
      </c>
      <c r="AE219" s="12">
        <f t="shared" si="44"/>
        <v>0</v>
      </c>
      <c r="AF219" s="12">
        <f t="shared" si="45"/>
        <v>0</v>
      </c>
      <c r="AG219" s="18">
        <f t="shared" si="46"/>
        <v>0</v>
      </c>
      <c r="AH219" s="11">
        <f t="shared" si="47"/>
        <v>0</v>
      </c>
      <c r="AI219" s="12">
        <f t="shared" si="48"/>
        <v>0</v>
      </c>
      <c r="AJ219" s="12">
        <f t="shared" si="49"/>
        <v>0</v>
      </c>
      <c r="AK219" s="12">
        <f t="shared" si="50"/>
        <v>0</v>
      </c>
      <c r="AL219" s="18">
        <f t="shared" si="51"/>
        <v>0</v>
      </c>
      <c r="AM219" s="21">
        <f t="shared" si="52"/>
        <v>0</v>
      </c>
    </row>
    <row r="220" spans="29:39" x14ac:dyDescent="0.25">
      <c r="AC220" s="10">
        <f t="shared" si="42"/>
        <v>0</v>
      </c>
      <c r="AD220" s="12">
        <f t="shared" si="43"/>
        <v>0</v>
      </c>
      <c r="AE220" s="12">
        <f t="shared" si="44"/>
        <v>0</v>
      </c>
      <c r="AF220" s="12">
        <f t="shared" si="45"/>
        <v>0</v>
      </c>
      <c r="AG220" s="18">
        <f t="shared" si="46"/>
        <v>0</v>
      </c>
      <c r="AH220" s="11">
        <f t="shared" si="47"/>
        <v>0</v>
      </c>
      <c r="AI220" s="12">
        <f t="shared" si="48"/>
        <v>0</v>
      </c>
      <c r="AJ220" s="12">
        <f t="shared" si="49"/>
        <v>0</v>
      </c>
      <c r="AK220" s="12">
        <f t="shared" si="50"/>
        <v>0</v>
      </c>
      <c r="AL220" s="18">
        <f t="shared" si="51"/>
        <v>0</v>
      </c>
      <c r="AM220" s="21">
        <f t="shared" si="52"/>
        <v>0</v>
      </c>
    </row>
    <row r="221" spans="29:39" x14ac:dyDescent="0.25">
      <c r="AC221" s="10">
        <f t="shared" si="42"/>
        <v>0</v>
      </c>
      <c r="AD221" s="12">
        <f t="shared" si="43"/>
        <v>0</v>
      </c>
      <c r="AE221" s="12">
        <f t="shared" si="44"/>
        <v>0</v>
      </c>
      <c r="AF221" s="12">
        <f t="shared" si="45"/>
        <v>0</v>
      </c>
      <c r="AG221" s="18">
        <f t="shared" si="46"/>
        <v>0</v>
      </c>
      <c r="AH221" s="11">
        <f t="shared" si="47"/>
        <v>0</v>
      </c>
      <c r="AI221" s="12">
        <f t="shared" si="48"/>
        <v>0</v>
      </c>
      <c r="AJ221" s="12">
        <f t="shared" si="49"/>
        <v>0</v>
      </c>
      <c r="AK221" s="12">
        <f t="shared" si="50"/>
        <v>0</v>
      </c>
      <c r="AL221" s="18">
        <f t="shared" si="51"/>
        <v>0</v>
      </c>
      <c r="AM221" s="21">
        <f t="shared" si="52"/>
        <v>0</v>
      </c>
    </row>
    <row r="222" spans="29:39" x14ac:dyDescent="0.25">
      <c r="AC222" s="10">
        <f t="shared" si="42"/>
        <v>0</v>
      </c>
      <c r="AD222" s="12">
        <f t="shared" si="43"/>
        <v>0</v>
      </c>
      <c r="AE222" s="12">
        <f t="shared" si="44"/>
        <v>0</v>
      </c>
      <c r="AF222" s="12">
        <f t="shared" si="45"/>
        <v>0</v>
      </c>
      <c r="AG222" s="18">
        <f t="shared" si="46"/>
        <v>0</v>
      </c>
      <c r="AH222" s="11">
        <f t="shared" si="47"/>
        <v>0</v>
      </c>
      <c r="AI222" s="12">
        <f t="shared" si="48"/>
        <v>0</v>
      </c>
      <c r="AJ222" s="12">
        <f t="shared" si="49"/>
        <v>0</v>
      </c>
      <c r="AK222" s="12">
        <f t="shared" si="50"/>
        <v>0</v>
      </c>
      <c r="AL222" s="18">
        <f t="shared" si="51"/>
        <v>0</v>
      </c>
      <c r="AM222" s="21">
        <f t="shared" si="52"/>
        <v>0</v>
      </c>
    </row>
    <row r="223" spans="29:39" x14ac:dyDescent="0.25">
      <c r="AC223" s="10">
        <f t="shared" si="42"/>
        <v>0</v>
      </c>
      <c r="AD223" s="12">
        <f t="shared" si="43"/>
        <v>0</v>
      </c>
      <c r="AE223" s="12">
        <f t="shared" si="44"/>
        <v>0</v>
      </c>
      <c r="AF223" s="12">
        <f t="shared" si="45"/>
        <v>0</v>
      </c>
      <c r="AG223" s="18">
        <f t="shared" si="46"/>
        <v>0</v>
      </c>
      <c r="AH223" s="11">
        <f t="shared" si="47"/>
        <v>0</v>
      </c>
      <c r="AI223" s="12">
        <f t="shared" si="48"/>
        <v>0</v>
      </c>
      <c r="AJ223" s="12">
        <f t="shared" si="49"/>
        <v>0</v>
      </c>
      <c r="AK223" s="12">
        <f t="shared" si="50"/>
        <v>0</v>
      </c>
      <c r="AL223" s="18">
        <f t="shared" si="51"/>
        <v>0</v>
      </c>
      <c r="AM223" s="21">
        <f t="shared" si="52"/>
        <v>0</v>
      </c>
    </row>
    <row r="224" spans="29:39" x14ac:dyDescent="0.25">
      <c r="AC224" s="10">
        <f t="shared" si="42"/>
        <v>0</v>
      </c>
      <c r="AD224" s="12">
        <f t="shared" si="43"/>
        <v>0</v>
      </c>
      <c r="AE224" s="12">
        <f t="shared" si="44"/>
        <v>0</v>
      </c>
      <c r="AF224" s="12">
        <f t="shared" si="45"/>
        <v>0</v>
      </c>
      <c r="AG224" s="18">
        <f t="shared" si="46"/>
        <v>0</v>
      </c>
      <c r="AH224" s="11">
        <f t="shared" si="47"/>
        <v>0</v>
      </c>
      <c r="AI224" s="12">
        <f t="shared" si="48"/>
        <v>0</v>
      </c>
      <c r="AJ224" s="12">
        <f t="shared" si="49"/>
        <v>0</v>
      </c>
      <c r="AK224" s="12">
        <f t="shared" si="50"/>
        <v>0</v>
      </c>
      <c r="AL224" s="18">
        <f t="shared" si="51"/>
        <v>0</v>
      </c>
      <c r="AM224" s="21">
        <f t="shared" si="52"/>
        <v>0</v>
      </c>
    </row>
    <row r="225" spans="29:39" x14ac:dyDescent="0.25">
      <c r="AC225" s="10">
        <f t="shared" si="42"/>
        <v>0</v>
      </c>
      <c r="AD225" s="12">
        <f t="shared" si="43"/>
        <v>0</v>
      </c>
      <c r="AE225" s="12">
        <f t="shared" si="44"/>
        <v>0</v>
      </c>
      <c r="AF225" s="12">
        <f t="shared" si="45"/>
        <v>0</v>
      </c>
      <c r="AG225" s="18">
        <f t="shared" si="46"/>
        <v>0</v>
      </c>
      <c r="AH225" s="11">
        <f t="shared" si="47"/>
        <v>0</v>
      </c>
      <c r="AI225" s="12">
        <f t="shared" si="48"/>
        <v>0</v>
      </c>
      <c r="AJ225" s="12">
        <f t="shared" si="49"/>
        <v>0</v>
      </c>
      <c r="AK225" s="12">
        <f t="shared" si="50"/>
        <v>0</v>
      </c>
      <c r="AL225" s="18">
        <f t="shared" si="51"/>
        <v>0</v>
      </c>
      <c r="AM225" s="21">
        <f t="shared" si="52"/>
        <v>0</v>
      </c>
    </row>
    <row r="226" spans="29:39" x14ac:dyDescent="0.25">
      <c r="AC226" s="10">
        <f t="shared" si="42"/>
        <v>0</v>
      </c>
      <c r="AD226" s="12">
        <f t="shared" si="43"/>
        <v>0</v>
      </c>
      <c r="AE226" s="12">
        <f t="shared" si="44"/>
        <v>0</v>
      </c>
      <c r="AF226" s="12">
        <f t="shared" si="45"/>
        <v>0</v>
      </c>
      <c r="AG226" s="18">
        <f t="shared" si="46"/>
        <v>0</v>
      </c>
      <c r="AH226" s="11">
        <f t="shared" si="47"/>
        <v>0</v>
      </c>
      <c r="AI226" s="12">
        <f t="shared" si="48"/>
        <v>0</v>
      </c>
      <c r="AJ226" s="12">
        <f t="shared" si="49"/>
        <v>0</v>
      </c>
      <c r="AK226" s="12">
        <f t="shared" si="50"/>
        <v>0</v>
      </c>
      <c r="AL226" s="18">
        <f t="shared" si="51"/>
        <v>0</v>
      </c>
      <c r="AM226" s="21">
        <f t="shared" si="52"/>
        <v>0</v>
      </c>
    </row>
    <row r="227" spans="29:39" x14ac:dyDescent="0.25">
      <c r="AC227" s="10">
        <f t="shared" si="42"/>
        <v>0</v>
      </c>
      <c r="AD227" s="12">
        <f t="shared" si="43"/>
        <v>0</v>
      </c>
      <c r="AE227" s="12">
        <f t="shared" si="44"/>
        <v>0</v>
      </c>
      <c r="AF227" s="12">
        <f t="shared" si="45"/>
        <v>0</v>
      </c>
      <c r="AG227" s="18">
        <f t="shared" si="46"/>
        <v>0</v>
      </c>
      <c r="AH227" s="11">
        <f t="shared" si="47"/>
        <v>0</v>
      </c>
      <c r="AI227" s="12">
        <f t="shared" si="48"/>
        <v>0</v>
      </c>
      <c r="AJ227" s="12">
        <f t="shared" si="49"/>
        <v>0</v>
      </c>
      <c r="AK227" s="12">
        <f t="shared" si="50"/>
        <v>0</v>
      </c>
      <c r="AL227" s="18">
        <f t="shared" si="51"/>
        <v>0</v>
      </c>
      <c r="AM227" s="21">
        <f t="shared" si="52"/>
        <v>0</v>
      </c>
    </row>
    <row r="228" spans="29:39" x14ac:dyDescent="0.25">
      <c r="AC228" s="10">
        <f t="shared" si="42"/>
        <v>0</v>
      </c>
      <c r="AD228" s="12">
        <f t="shared" si="43"/>
        <v>0</v>
      </c>
      <c r="AE228" s="12">
        <f t="shared" si="44"/>
        <v>0</v>
      </c>
      <c r="AF228" s="12">
        <f t="shared" si="45"/>
        <v>0</v>
      </c>
      <c r="AG228" s="18">
        <f t="shared" si="46"/>
        <v>0</v>
      </c>
      <c r="AH228" s="11">
        <f t="shared" si="47"/>
        <v>0</v>
      </c>
      <c r="AI228" s="12">
        <f t="shared" si="48"/>
        <v>0</v>
      </c>
      <c r="AJ228" s="12">
        <f t="shared" si="49"/>
        <v>0</v>
      </c>
      <c r="AK228" s="12">
        <f t="shared" si="50"/>
        <v>0</v>
      </c>
      <c r="AL228" s="18">
        <f t="shared" si="51"/>
        <v>0</v>
      </c>
      <c r="AM228" s="21">
        <f t="shared" si="52"/>
        <v>0</v>
      </c>
    </row>
    <row r="229" spans="29:39" x14ac:dyDescent="0.25">
      <c r="AC229" s="10">
        <f t="shared" si="42"/>
        <v>0</v>
      </c>
      <c r="AD229" s="12">
        <f t="shared" si="43"/>
        <v>0</v>
      </c>
      <c r="AE229" s="12">
        <f t="shared" si="44"/>
        <v>0</v>
      </c>
      <c r="AF229" s="12">
        <f t="shared" si="45"/>
        <v>0</v>
      </c>
      <c r="AG229" s="18">
        <f t="shared" si="46"/>
        <v>0</v>
      </c>
      <c r="AH229" s="11">
        <f t="shared" si="47"/>
        <v>0</v>
      </c>
      <c r="AI229" s="12">
        <f t="shared" si="48"/>
        <v>0</v>
      </c>
      <c r="AJ229" s="12">
        <f t="shared" si="49"/>
        <v>0</v>
      </c>
      <c r="AK229" s="12">
        <f t="shared" si="50"/>
        <v>0</v>
      </c>
      <c r="AL229" s="18">
        <f t="shared" si="51"/>
        <v>0</v>
      </c>
      <c r="AM229" s="21">
        <f t="shared" si="52"/>
        <v>0</v>
      </c>
    </row>
    <row r="230" spans="29:39" x14ac:dyDescent="0.25">
      <c r="AC230" s="10">
        <f t="shared" si="42"/>
        <v>0</v>
      </c>
      <c r="AD230" s="12">
        <f t="shared" si="43"/>
        <v>0</v>
      </c>
      <c r="AE230" s="12">
        <f t="shared" si="44"/>
        <v>0</v>
      </c>
      <c r="AF230" s="12">
        <f t="shared" si="45"/>
        <v>0</v>
      </c>
      <c r="AG230" s="18">
        <f t="shared" si="46"/>
        <v>0</v>
      </c>
      <c r="AH230" s="11">
        <f t="shared" si="47"/>
        <v>0</v>
      </c>
      <c r="AI230" s="12">
        <f t="shared" si="48"/>
        <v>0</v>
      </c>
      <c r="AJ230" s="12">
        <f t="shared" si="49"/>
        <v>0</v>
      </c>
      <c r="AK230" s="12">
        <f t="shared" si="50"/>
        <v>0</v>
      </c>
      <c r="AL230" s="18">
        <f t="shared" si="51"/>
        <v>0</v>
      </c>
      <c r="AM230" s="21">
        <f t="shared" si="52"/>
        <v>0</v>
      </c>
    </row>
    <row r="231" spans="29:39" x14ac:dyDescent="0.25">
      <c r="AC231" s="10">
        <f t="shared" si="42"/>
        <v>0</v>
      </c>
      <c r="AD231" s="12">
        <f t="shared" si="43"/>
        <v>0</v>
      </c>
      <c r="AE231" s="12">
        <f t="shared" si="44"/>
        <v>0</v>
      </c>
      <c r="AF231" s="12">
        <f t="shared" si="45"/>
        <v>0</v>
      </c>
      <c r="AG231" s="18">
        <f t="shared" si="46"/>
        <v>0</v>
      </c>
      <c r="AH231" s="11">
        <f t="shared" si="47"/>
        <v>0</v>
      </c>
      <c r="AI231" s="12">
        <f t="shared" si="48"/>
        <v>0</v>
      </c>
      <c r="AJ231" s="12">
        <f t="shared" si="49"/>
        <v>0</v>
      </c>
      <c r="AK231" s="12">
        <f t="shared" si="50"/>
        <v>0</v>
      </c>
      <c r="AL231" s="18">
        <f t="shared" si="51"/>
        <v>0</v>
      </c>
      <c r="AM231" s="21">
        <f t="shared" si="52"/>
        <v>0</v>
      </c>
    </row>
    <row r="232" spans="29:39" x14ac:dyDescent="0.25">
      <c r="AC232" s="10">
        <f t="shared" si="42"/>
        <v>0</v>
      </c>
      <c r="AD232" s="12">
        <f t="shared" si="43"/>
        <v>0</v>
      </c>
      <c r="AE232" s="12">
        <f t="shared" si="44"/>
        <v>0</v>
      </c>
      <c r="AF232" s="12">
        <f t="shared" si="45"/>
        <v>0</v>
      </c>
      <c r="AG232" s="18">
        <f t="shared" si="46"/>
        <v>0</v>
      </c>
      <c r="AH232" s="11">
        <f t="shared" si="47"/>
        <v>0</v>
      </c>
      <c r="AI232" s="12">
        <f t="shared" si="48"/>
        <v>0</v>
      </c>
      <c r="AJ232" s="12">
        <f t="shared" si="49"/>
        <v>0</v>
      </c>
      <c r="AK232" s="12">
        <f t="shared" si="50"/>
        <v>0</v>
      </c>
      <c r="AL232" s="18">
        <f t="shared" si="51"/>
        <v>0</v>
      </c>
      <c r="AM232" s="21">
        <f t="shared" si="52"/>
        <v>0</v>
      </c>
    </row>
    <row r="233" spans="29:39" x14ac:dyDescent="0.25">
      <c r="AC233" s="10">
        <f t="shared" si="42"/>
        <v>0</v>
      </c>
      <c r="AD233" s="12">
        <f t="shared" si="43"/>
        <v>0</v>
      </c>
      <c r="AE233" s="12">
        <f t="shared" si="44"/>
        <v>0</v>
      </c>
      <c r="AF233" s="12">
        <f t="shared" si="45"/>
        <v>0</v>
      </c>
      <c r="AG233" s="18">
        <f t="shared" si="46"/>
        <v>0</v>
      </c>
      <c r="AH233" s="11">
        <f t="shared" si="47"/>
        <v>0</v>
      </c>
      <c r="AI233" s="12">
        <f t="shared" si="48"/>
        <v>0</v>
      </c>
      <c r="AJ233" s="12">
        <f t="shared" si="49"/>
        <v>0</v>
      </c>
      <c r="AK233" s="12">
        <f t="shared" si="50"/>
        <v>0</v>
      </c>
      <c r="AL233" s="18">
        <f t="shared" si="51"/>
        <v>0</v>
      </c>
      <c r="AM233" s="21">
        <f t="shared" si="52"/>
        <v>0</v>
      </c>
    </row>
    <row r="234" spans="29:39" x14ac:dyDescent="0.25">
      <c r="AC234" s="10">
        <f t="shared" si="42"/>
        <v>0</v>
      </c>
      <c r="AD234" s="12">
        <f t="shared" si="43"/>
        <v>0</v>
      </c>
      <c r="AE234" s="12">
        <f t="shared" si="44"/>
        <v>0</v>
      </c>
      <c r="AF234" s="12">
        <f t="shared" si="45"/>
        <v>0</v>
      </c>
      <c r="AG234" s="18">
        <f t="shared" si="46"/>
        <v>0</v>
      </c>
      <c r="AH234" s="11">
        <f t="shared" si="47"/>
        <v>0</v>
      </c>
      <c r="AI234" s="12">
        <f t="shared" si="48"/>
        <v>0</v>
      </c>
      <c r="AJ234" s="12">
        <f t="shared" si="49"/>
        <v>0</v>
      </c>
      <c r="AK234" s="12">
        <f t="shared" si="50"/>
        <v>0</v>
      </c>
      <c r="AL234" s="18">
        <f t="shared" si="51"/>
        <v>0</v>
      </c>
      <c r="AM234" s="21">
        <f t="shared" si="52"/>
        <v>0</v>
      </c>
    </row>
    <row r="235" spans="29:39" x14ac:dyDescent="0.25">
      <c r="AC235" s="10">
        <f t="shared" si="42"/>
        <v>0</v>
      </c>
      <c r="AD235" s="12">
        <f t="shared" si="43"/>
        <v>0</v>
      </c>
      <c r="AE235" s="12">
        <f t="shared" si="44"/>
        <v>0</v>
      </c>
      <c r="AF235" s="12">
        <f t="shared" si="45"/>
        <v>0</v>
      </c>
      <c r="AG235" s="18">
        <f t="shared" si="46"/>
        <v>0</v>
      </c>
      <c r="AH235" s="11">
        <f t="shared" si="47"/>
        <v>0</v>
      </c>
      <c r="AI235" s="12">
        <f t="shared" si="48"/>
        <v>0</v>
      </c>
      <c r="AJ235" s="12">
        <f t="shared" si="49"/>
        <v>0</v>
      </c>
      <c r="AK235" s="12">
        <f t="shared" si="50"/>
        <v>0</v>
      </c>
      <c r="AL235" s="18">
        <f t="shared" si="51"/>
        <v>0</v>
      </c>
      <c r="AM235" s="21">
        <f t="shared" si="52"/>
        <v>0</v>
      </c>
    </row>
    <row r="236" spans="29:39" x14ac:dyDescent="0.25">
      <c r="AC236" s="10">
        <f t="shared" si="42"/>
        <v>0</v>
      </c>
      <c r="AD236" s="12">
        <f t="shared" si="43"/>
        <v>0</v>
      </c>
      <c r="AE236" s="12">
        <f t="shared" si="44"/>
        <v>0</v>
      </c>
      <c r="AF236" s="12">
        <f t="shared" si="45"/>
        <v>0</v>
      </c>
      <c r="AG236" s="18">
        <f t="shared" si="46"/>
        <v>0</v>
      </c>
      <c r="AH236" s="11">
        <f t="shared" si="47"/>
        <v>0</v>
      </c>
      <c r="AI236" s="12">
        <f t="shared" si="48"/>
        <v>0</v>
      </c>
      <c r="AJ236" s="12">
        <f t="shared" si="49"/>
        <v>0</v>
      </c>
      <c r="AK236" s="12">
        <f t="shared" si="50"/>
        <v>0</v>
      </c>
      <c r="AL236" s="18">
        <f t="shared" si="51"/>
        <v>0</v>
      </c>
      <c r="AM236" s="21">
        <f t="shared" si="52"/>
        <v>0</v>
      </c>
    </row>
    <row r="237" spans="29:39" x14ac:dyDescent="0.25">
      <c r="AC237" s="10">
        <f t="shared" si="42"/>
        <v>0</v>
      </c>
      <c r="AD237" s="12">
        <f t="shared" si="43"/>
        <v>0</v>
      </c>
      <c r="AE237" s="12">
        <f t="shared" si="44"/>
        <v>0</v>
      </c>
      <c r="AF237" s="12">
        <f t="shared" si="45"/>
        <v>0</v>
      </c>
      <c r="AG237" s="18">
        <f t="shared" si="46"/>
        <v>0</v>
      </c>
      <c r="AH237" s="11">
        <f t="shared" si="47"/>
        <v>0</v>
      </c>
      <c r="AI237" s="12">
        <f t="shared" si="48"/>
        <v>0</v>
      </c>
      <c r="AJ237" s="12">
        <f t="shared" si="49"/>
        <v>0</v>
      </c>
      <c r="AK237" s="12">
        <f t="shared" si="50"/>
        <v>0</v>
      </c>
      <c r="AL237" s="18">
        <f t="shared" si="51"/>
        <v>0</v>
      </c>
      <c r="AM237" s="21">
        <f t="shared" si="52"/>
        <v>0</v>
      </c>
    </row>
    <row r="238" spans="29:39" x14ac:dyDescent="0.25">
      <c r="AC238" s="10">
        <f t="shared" si="42"/>
        <v>0</v>
      </c>
      <c r="AD238" s="12">
        <f t="shared" si="43"/>
        <v>0</v>
      </c>
      <c r="AE238" s="12">
        <f t="shared" si="44"/>
        <v>0</v>
      </c>
      <c r="AF238" s="12">
        <f t="shared" si="45"/>
        <v>0</v>
      </c>
      <c r="AG238" s="18">
        <f t="shared" si="46"/>
        <v>0</v>
      </c>
      <c r="AH238" s="11">
        <f t="shared" si="47"/>
        <v>0</v>
      </c>
      <c r="AI238" s="12">
        <f t="shared" si="48"/>
        <v>0</v>
      </c>
      <c r="AJ238" s="12">
        <f t="shared" si="49"/>
        <v>0</v>
      </c>
      <c r="AK238" s="12">
        <f t="shared" si="50"/>
        <v>0</v>
      </c>
      <c r="AL238" s="18">
        <f t="shared" si="51"/>
        <v>0</v>
      </c>
      <c r="AM238" s="21">
        <f t="shared" si="52"/>
        <v>0</v>
      </c>
    </row>
    <row r="239" spans="29:39" x14ac:dyDescent="0.25">
      <c r="AC239" s="10">
        <f t="shared" si="42"/>
        <v>0</v>
      </c>
      <c r="AD239" s="12">
        <f t="shared" si="43"/>
        <v>0</v>
      </c>
      <c r="AE239" s="12">
        <f t="shared" si="44"/>
        <v>0</v>
      </c>
      <c r="AF239" s="12">
        <f t="shared" si="45"/>
        <v>0</v>
      </c>
      <c r="AG239" s="18">
        <f t="shared" si="46"/>
        <v>0</v>
      </c>
      <c r="AH239" s="11">
        <f t="shared" si="47"/>
        <v>0</v>
      </c>
      <c r="AI239" s="12">
        <f t="shared" si="48"/>
        <v>0</v>
      </c>
      <c r="AJ239" s="12">
        <f t="shared" si="49"/>
        <v>0</v>
      </c>
      <c r="AK239" s="12">
        <f t="shared" si="50"/>
        <v>0</v>
      </c>
      <c r="AL239" s="18">
        <f t="shared" si="51"/>
        <v>0</v>
      </c>
      <c r="AM239" s="21">
        <f t="shared" si="52"/>
        <v>0</v>
      </c>
    </row>
    <row r="240" spans="29:39" x14ac:dyDescent="0.25">
      <c r="AC240" s="10">
        <f t="shared" si="42"/>
        <v>0</v>
      </c>
      <c r="AD240" s="12">
        <f t="shared" si="43"/>
        <v>0</v>
      </c>
      <c r="AE240" s="12">
        <f t="shared" si="44"/>
        <v>0</v>
      </c>
      <c r="AF240" s="12">
        <f t="shared" si="45"/>
        <v>0</v>
      </c>
      <c r="AG240" s="18">
        <f t="shared" si="46"/>
        <v>0</v>
      </c>
      <c r="AH240" s="11">
        <f t="shared" si="47"/>
        <v>0</v>
      </c>
      <c r="AI240" s="12">
        <f t="shared" si="48"/>
        <v>0</v>
      </c>
      <c r="AJ240" s="12">
        <f t="shared" si="49"/>
        <v>0</v>
      </c>
      <c r="AK240" s="12">
        <f t="shared" si="50"/>
        <v>0</v>
      </c>
      <c r="AL240" s="18">
        <f t="shared" si="51"/>
        <v>0</v>
      </c>
      <c r="AM240" s="21">
        <f t="shared" si="52"/>
        <v>0</v>
      </c>
    </row>
    <row r="241" spans="29:39" x14ac:dyDescent="0.25">
      <c r="AC241" s="10">
        <f t="shared" si="42"/>
        <v>0</v>
      </c>
      <c r="AD241" s="12">
        <f t="shared" si="43"/>
        <v>0</v>
      </c>
      <c r="AE241" s="12">
        <f t="shared" si="44"/>
        <v>0</v>
      </c>
      <c r="AF241" s="12">
        <f t="shared" si="45"/>
        <v>0</v>
      </c>
      <c r="AG241" s="18">
        <f t="shared" si="46"/>
        <v>0</v>
      </c>
      <c r="AH241" s="11">
        <f t="shared" si="47"/>
        <v>0</v>
      </c>
      <c r="AI241" s="12">
        <f t="shared" si="48"/>
        <v>0</v>
      </c>
      <c r="AJ241" s="12">
        <f t="shared" si="49"/>
        <v>0</v>
      </c>
      <c r="AK241" s="12">
        <f t="shared" si="50"/>
        <v>0</v>
      </c>
      <c r="AL241" s="18">
        <f t="shared" si="51"/>
        <v>0</v>
      </c>
      <c r="AM241" s="21">
        <f t="shared" si="52"/>
        <v>0</v>
      </c>
    </row>
    <row r="242" spans="29:39" x14ac:dyDescent="0.25">
      <c r="AC242" s="10">
        <f t="shared" si="42"/>
        <v>0</v>
      </c>
      <c r="AD242" s="12">
        <f t="shared" si="43"/>
        <v>0</v>
      </c>
      <c r="AE242" s="12">
        <f t="shared" si="44"/>
        <v>0</v>
      </c>
      <c r="AF242" s="12">
        <f t="shared" si="45"/>
        <v>0</v>
      </c>
      <c r="AG242" s="18">
        <f t="shared" si="46"/>
        <v>0</v>
      </c>
      <c r="AH242" s="11">
        <f t="shared" si="47"/>
        <v>0</v>
      </c>
      <c r="AI242" s="12">
        <f t="shared" si="48"/>
        <v>0</v>
      </c>
      <c r="AJ242" s="12">
        <f t="shared" si="49"/>
        <v>0</v>
      </c>
      <c r="AK242" s="12">
        <f t="shared" si="50"/>
        <v>0</v>
      </c>
      <c r="AL242" s="18">
        <f t="shared" si="51"/>
        <v>0</v>
      </c>
      <c r="AM242" s="21">
        <f t="shared" si="52"/>
        <v>0</v>
      </c>
    </row>
    <row r="243" spans="29:39" x14ac:dyDescent="0.25">
      <c r="AC243" s="10">
        <f t="shared" si="42"/>
        <v>0</v>
      </c>
      <c r="AD243" s="12">
        <f t="shared" si="43"/>
        <v>0</v>
      </c>
      <c r="AE243" s="12">
        <f t="shared" si="44"/>
        <v>0</v>
      </c>
      <c r="AF243" s="12">
        <f t="shared" si="45"/>
        <v>0</v>
      </c>
      <c r="AG243" s="18">
        <f t="shared" si="46"/>
        <v>0</v>
      </c>
      <c r="AH243" s="11">
        <f t="shared" si="47"/>
        <v>0</v>
      </c>
      <c r="AI243" s="12">
        <f t="shared" si="48"/>
        <v>0</v>
      </c>
      <c r="AJ243" s="12">
        <f t="shared" si="49"/>
        <v>0</v>
      </c>
      <c r="AK243" s="12">
        <f t="shared" si="50"/>
        <v>0</v>
      </c>
      <c r="AL243" s="18">
        <f t="shared" si="51"/>
        <v>0</v>
      </c>
      <c r="AM243" s="21">
        <f t="shared" si="52"/>
        <v>0</v>
      </c>
    </row>
    <row r="244" spans="29:39" x14ac:dyDescent="0.25">
      <c r="AC244" s="10">
        <f t="shared" si="42"/>
        <v>0</v>
      </c>
      <c r="AD244" s="12">
        <f t="shared" si="43"/>
        <v>0</v>
      </c>
      <c r="AE244" s="12">
        <f t="shared" si="44"/>
        <v>0</v>
      </c>
      <c r="AF244" s="12">
        <f t="shared" si="45"/>
        <v>0</v>
      </c>
      <c r="AG244" s="18">
        <f t="shared" si="46"/>
        <v>0</v>
      </c>
      <c r="AH244" s="11">
        <f t="shared" si="47"/>
        <v>0</v>
      </c>
      <c r="AI244" s="12">
        <f t="shared" si="48"/>
        <v>0</v>
      </c>
      <c r="AJ244" s="12">
        <f t="shared" si="49"/>
        <v>0</v>
      </c>
      <c r="AK244" s="12">
        <f t="shared" si="50"/>
        <v>0</v>
      </c>
      <c r="AL244" s="18">
        <f t="shared" si="51"/>
        <v>0</v>
      </c>
      <c r="AM244" s="21">
        <f t="shared" si="52"/>
        <v>0</v>
      </c>
    </row>
    <row r="245" spans="29:39" x14ac:dyDescent="0.25">
      <c r="AC245" s="10">
        <f t="shared" si="42"/>
        <v>0</v>
      </c>
      <c r="AD245" s="12">
        <f t="shared" si="43"/>
        <v>0</v>
      </c>
      <c r="AE245" s="12">
        <f t="shared" si="44"/>
        <v>0</v>
      </c>
      <c r="AF245" s="12">
        <f t="shared" si="45"/>
        <v>0</v>
      </c>
      <c r="AG245" s="18">
        <f t="shared" si="46"/>
        <v>0</v>
      </c>
      <c r="AH245" s="11">
        <f t="shared" si="47"/>
        <v>0</v>
      </c>
      <c r="AI245" s="12">
        <f t="shared" si="48"/>
        <v>0</v>
      </c>
      <c r="AJ245" s="12">
        <f t="shared" si="49"/>
        <v>0</v>
      </c>
      <c r="AK245" s="12">
        <f t="shared" si="50"/>
        <v>0</v>
      </c>
      <c r="AL245" s="18">
        <f t="shared" si="51"/>
        <v>0</v>
      </c>
      <c r="AM245" s="21">
        <f t="shared" si="52"/>
        <v>0</v>
      </c>
    </row>
    <row r="246" spans="29:39" x14ac:dyDescent="0.25">
      <c r="AC246" s="10">
        <f t="shared" si="42"/>
        <v>0</v>
      </c>
      <c r="AD246" s="12">
        <f t="shared" si="43"/>
        <v>0</v>
      </c>
      <c r="AE246" s="12">
        <f t="shared" si="44"/>
        <v>0</v>
      </c>
      <c r="AF246" s="12">
        <f t="shared" si="45"/>
        <v>0</v>
      </c>
      <c r="AG246" s="18">
        <f t="shared" si="46"/>
        <v>0</v>
      </c>
      <c r="AH246" s="11">
        <f t="shared" si="47"/>
        <v>0</v>
      </c>
      <c r="AI246" s="12">
        <f t="shared" si="48"/>
        <v>0</v>
      </c>
      <c r="AJ246" s="12">
        <f t="shared" si="49"/>
        <v>0</v>
      </c>
      <c r="AK246" s="12">
        <f t="shared" si="50"/>
        <v>0</v>
      </c>
      <c r="AL246" s="18">
        <f t="shared" si="51"/>
        <v>0</v>
      </c>
      <c r="AM246" s="21">
        <f t="shared" si="52"/>
        <v>0</v>
      </c>
    </row>
    <row r="247" spans="29:39" x14ac:dyDescent="0.25">
      <c r="AC247" s="10">
        <f t="shared" si="42"/>
        <v>0</v>
      </c>
      <c r="AD247" s="12">
        <f t="shared" si="43"/>
        <v>0</v>
      </c>
      <c r="AE247" s="12">
        <f t="shared" si="44"/>
        <v>0</v>
      </c>
      <c r="AF247" s="12">
        <f t="shared" si="45"/>
        <v>0</v>
      </c>
      <c r="AG247" s="18">
        <f t="shared" si="46"/>
        <v>0</v>
      </c>
      <c r="AH247" s="11">
        <f t="shared" si="47"/>
        <v>0</v>
      </c>
      <c r="AI247" s="12">
        <f t="shared" si="48"/>
        <v>0</v>
      </c>
      <c r="AJ247" s="12">
        <f t="shared" si="49"/>
        <v>0</v>
      </c>
      <c r="AK247" s="12">
        <f t="shared" si="50"/>
        <v>0</v>
      </c>
      <c r="AL247" s="18">
        <f t="shared" si="51"/>
        <v>0</v>
      </c>
      <c r="AM247" s="21">
        <f t="shared" si="52"/>
        <v>0</v>
      </c>
    </row>
    <row r="248" spans="29:39" x14ac:dyDescent="0.25">
      <c r="AC248" s="10">
        <f t="shared" si="42"/>
        <v>0</v>
      </c>
      <c r="AD248" s="12">
        <f t="shared" si="43"/>
        <v>0</v>
      </c>
      <c r="AE248" s="12">
        <f t="shared" si="44"/>
        <v>0</v>
      </c>
      <c r="AF248" s="12">
        <f t="shared" si="45"/>
        <v>0</v>
      </c>
      <c r="AG248" s="18">
        <f t="shared" si="46"/>
        <v>0</v>
      </c>
      <c r="AH248" s="11">
        <f t="shared" si="47"/>
        <v>0</v>
      </c>
      <c r="AI248" s="12">
        <f t="shared" si="48"/>
        <v>0</v>
      </c>
      <c r="AJ248" s="12">
        <f t="shared" si="49"/>
        <v>0</v>
      </c>
      <c r="AK248" s="12">
        <f t="shared" si="50"/>
        <v>0</v>
      </c>
      <c r="AL248" s="18">
        <f t="shared" si="51"/>
        <v>0</v>
      </c>
      <c r="AM248" s="21">
        <f t="shared" si="52"/>
        <v>0</v>
      </c>
    </row>
    <row r="249" spans="29:39" x14ac:dyDescent="0.25">
      <c r="AC249" s="10">
        <f t="shared" si="42"/>
        <v>0</v>
      </c>
      <c r="AD249" s="12">
        <f t="shared" si="43"/>
        <v>0</v>
      </c>
      <c r="AE249" s="12">
        <f t="shared" si="44"/>
        <v>0</v>
      </c>
      <c r="AF249" s="12">
        <f t="shared" si="45"/>
        <v>0</v>
      </c>
      <c r="AG249" s="18">
        <f t="shared" si="46"/>
        <v>0</v>
      </c>
      <c r="AH249" s="11">
        <f t="shared" si="47"/>
        <v>0</v>
      </c>
      <c r="AI249" s="12">
        <f t="shared" si="48"/>
        <v>0</v>
      </c>
      <c r="AJ249" s="12">
        <f t="shared" si="49"/>
        <v>0</v>
      </c>
      <c r="AK249" s="12">
        <f t="shared" si="50"/>
        <v>0</v>
      </c>
      <c r="AL249" s="18">
        <f t="shared" si="51"/>
        <v>0</v>
      </c>
      <c r="AM249" s="21">
        <f t="shared" si="52"/>
        <v>0</v>
      </c>
    </row>
    <row r="250" spans="29:39" x14ac:dyDescent="0.25">
      <c r="AC250" s="10">
        <f t="shared" si="42"/>
        <v>0</v>
      </c>
      <c r="AD250" s="12">
        <f t="shared" si="43"/>
        <v>0</v>
      </c>
      <c r="AE250" s="12">
        <f t="shared" si="44"/>
        <v>0</v>
      </c>
      <c r="AF250" s="12">
        <f t="shared" si="45"/>
        <v>0</v>
      </c>
      <c r="AG250" s="18">
        <f t="shared" si="46"/>
        <v>0</v>
      </c>
      <c r="AH250" s="11">
        <f t="shared" si="47"/>
        <v>0</v>
      </c>
      <c r="AI250" s="12">
        <f t="shared" si="48"/>
        <v>0</v>
      </c>
      <c r="AJ250" s="12">
        <f t="shared" si="49"/>
        <v>0</v>
      </c>
      <c r="AK250" s="12">
        <f t="shared" si="50"/>
        <v>0</v>
      </c>
      <c r="AL250" s="18">
        <f t="shared" si="51"/>
        <v>0</v>
      </c>
      <c r="AM250" s="21">
        <f t="shared" si="52"/>
        <v>0</v>
      </c>
    </row>
    <row r="251" spans="29:39" x14ac:dyDescent="0.25">
      <c r="AC251" s="10">
        <f t="shared" si="42"/>
        <v>0</v>
      </c>
      <c r="AD251" s="12">
        <f t="shared" si="43"/>
        <v>0</v>
      </c>
      <c r="AE251" s="12">
        <f t="shared" si="44"/>
        <v>0</v>
      </c>
      <c r="AF251" s="12">
        <f t="shared" si="45"/>
        <v>0</v>
      </c>
      <c r="AG251" s="18">
        <f t="shared" si="46"/>
        <v>0</v>
      </c>
      <c r="AH251" s="11">
        <f t="shared" si="47"/>
        <v>0</v>
      </c>
      <c r="AI251" s="12">
        <f t="shared" si="48"/>
        <v>0</v>
      </c>
      <c r="AJ251" s="12">
        <f t="shared" si="49"/>
        <v>0</v>
      </c>
      <c r="AK251" s="12">
        <f t="shared" si="50"/>
        <v>0</v>
      </c>
      <c r="AL251" s="18">
        <f t="shared" si="51"/>
        <v>0</v>
      </c>
      <c r="AM251" s="21">
        <f t="shared" si="52"/>
        <v>0</v>
      </c>
    </row>
    <row r="252" spans="29:39" x14ac:dyDescent="0.25">
      <c r="AC252" s="10">
        <f t="shared" si="42"/>
        <v>0</v>
      </c>
      <c r="AD252" s="12">
        <f t="shared" si="43"/>
        <v>0</v>
      </c>
      <c r="AE252" s="12">
        <f t="shared" si="44"/>
        <v>0</v>
      </c>
      <c r="AF252" s="12">
        <f t="shared" si="45"/>
        <v>0</v>
      </c>
      <c r="AG252" s="18">
        <f t="shared" si="46"/>
        <v>0</v>
      </c>
      <c r="AH252" s="11">
        <f t="shared" si="47"/>
        <v>0</v>
      </c>
      <c r="AI252" s="12">
        <f t="shared" si="48"/>
        <v>0</v>
      </c>
      <c r="AJ252" s="12">
        <f t="shared" si="49"/>
        <v>0</v>
      </c>
      <c r="AK252" s="12">
        <f t="shared" si="50"/>
        <v>0</v>
      </c>
      <c r="AL252" s="18">
        <f t="shared" si="51"/>
        <v>0</v>
      </c>
      <c r="AM252" s="21">
        <f t="shared" si="52"/>
        <v>0</v>
      </c>
    </row>
    <row r="253" spans="29:39" x14ac:dyDescent="0.25">
      <c r="AC253" s="10">
        <f t="shared" si="42"/>
        <v>0</v>
      </c>
      <c r="AD253" s="12">
        <f t="shared" si="43"/>
        <v>0</v>
      </c>
      <c r="AE253" s="12">
        <f t="shared" si="44"/>
        <v>0</v>
      </c>
      <c r="AF253" s="12">
        <f t="shared" si="45"/>
        <v>0</v>
      </c>
      <c r="AG253" s="18">
        <f t="shared" si="46"/>
        <v>0</v>
      </c>
      <c r="AH253" s="11">
        <f t="shared" si="47"/>
        <v>0</v>
      </c>
      <c r="AI253" s="12">
        <f t="shared" si="48"/>
        <v>0</v>
      </c>
      <c r="AJ253" s="12">
        <f t="shared" si="49"/>
        <v>0</v>
      </c>
      <c r="AK253" s="12">
        <f t="shared" si="50"/>
        <v>0</v>
      </c>
      <c r="AL253" s="18">
        <f t="shared" si="51"/>
        <v>0</v>
      </c>
      <c r="AM253" s="21">
        <f t="shared" si="52"/>
        <v>0</v>
      </c>
    </row>
    <row r="254" spans="29:39" x14ac:dyDescent="0.25">
      <c r="AC254" s="10">
        <f t="shared" si="42"/>
        <v>0</v>
      </c>
      <c r="AD254" s="12">
        <f t="shared" si="43"/>
        <v>0</v>
      </c>
      <c r="AE254" s="12">
        <f t="shared" si="44"/>
        <v>0</v>
      </c>
      <c r="AF254" s="12">
        <f t="shared" si="45"/>
        <v>0</v>
      </c>
      <c r="AG254" s="18">
        <f t="shared" si="46"/>
        <v>0</v>
      </c>
      <c r="AH254" s="11">
        <f t="shared" si="47"/>
        <v>0</v>
      </c>
      <c r="AI254" s="12">
        <f t="shared" si="48"/>
        <v>0</v>
      </c>
      <c r="AJ254" s="12">
        <f t="shared" si="49"/>
        <v>0</v>
      </c>
      <c r="AK254" s="12">
        <f t="shared" si="50"/>
        <v>0</v>
      </c>
      <c r="AL254" s="18">
        <f t="shared" si="51"/>
        <v>0</v>
      </c>
      <c r="AM254" s="21">
        <f t="shared" si="52"/>
        <v>0</v>
      </c>
    </row>
    <row r="255" spans="29:39" x14ac:dyDescent="0.25">
      <c r="AC255" s="10">
        <f t="shared" si="42"/>
        <v>0</v>
      </c>
      <c r="AD255" s="12">
        <f t="shared" si="43"/>
        <v>0</v>
      </c>
      <c r="AE255" s="12">
        <f t="shared" si="44"/>
        <v>0</v>
      </c>
      <c r="AF255" s="12">
        <f t="shared" si="45"/>
        <v>0</v>
      </c>
      <c r="AG255" s="18">
        <f t="shared" si="46"/>
        <v>0</v>
      </c>
      <c r="AH255" s="11">
        <f t="shared" si="47"/>
        <v>0</v>
      </c>
      <c r="AI255" s="12">
        <f t="shared" si="48"/>
        <v>0</v>
      </c>
      <c r="AJ255" s="12">
        <f t="shared" si="49"/>
        <v>0</v>
      </c>
      <c r="AK255" s="12">
        <f t="shared" si="50"/>
        <v>0</v>
      </c>
      <c r="AL255" s="18">
        <f t="shared" si="51"/>
        <v>0</v>
      </c>
      <c r="AM255" s="21">
        <f t="shared" si="52"/>
        <v>0</v>
      </c>
    </row>
    <row r="256" spans="29:39" x14ac:dyDescent="0.25">
      <c r="AC256" s="10">
        <f t="shared" si="42"/>
        <v>0</v>
      </c>
      <c r="AD256" s="12">
        <f t="shared" si="43"/>
        <v>0</v>
      </c>
      <c r="AE256" s="12">
        <f t="shared" si="44"/>
        <v>0</v>
      </c>
      <c r="AF256" s="12">
        <f t="shared" si="45"/>
        <v>0</v>
      </c>
      <c r="AG256" s="18">
        <f t="shared" si="46"/>
        <v>0</v>
      </c>
      <c r="AH256" s="11">
        <f t="shared" si="47"/>
        <v>0</v>
      </c>
      <c r="AI256" s="12">
        <f t="shared" si="48"/>
        <v>0</v>
      </c>
      <c r="AJ256" s="12">
        <f t="shared" si="49"/>
        <v>0</v>
      </c>
      <c r="AK256" s="12">
        <f t="shared" si="50"/>
        <v>0</v>
      </c>
      <c r="AL256" s="18">
        <f t="shared" si="51"/>
        <v>0</v>
      </c>
      <c r="AM256" s="21">
        <f t="shared" si="52"/>
        <v>0</v>
      </c>
    </row>
    <row r="257" spans="29:39" x14ac:dyDescent="0.25">
      <c r="AC257" s="10">
        <f t="shared" si="42"/>
        <v>0</v>
      </c>
      <c r="AD257" s="12">
        <f t="shared" si="43"/>
        <v>0</v>
      </c>
      <c r="AE257" s="12">
        <f t="shared" si="44"/>
        <v>0</v>
      </c>
      <c r="AF257" s="12">
        <f t="shared" si="45"/>
        <v>0</v>
      </c>
      <c r="AG257" s="18">
        <f t="shared" si="46"/>
        <v>0</v>
      </c>
      <c r="AH257" s="11">
        <f t="shared" si="47"/>
        <v>0</v>
      </c>
      <c r="AI257" s="12">
        <f t="shared" si="48"/>
        <v>0</v>
      </c>
      <c r="AJ257" s="12">
        <f t="shared" si="49"/>
        <v>0</v>
      </c>
      <c r="AK257" s="12">
        <f t="shared" si="50"/>
        <v>0</v>
      </c>
      <c r="AL257" s="18">
        <f t="shared" si="51"/>
        <v>0</v>
      </c>
      <c r="AM257" s="21">
        <f t="shared" si="52"/>
        <v>0</v>
      </c>
    </row>
    <row r="258" spans="29:39" x14ac:dyDescent="0.25">
      <c r="AC258" s="10">
        <f t="shared" si="42"/>
        <v>0</v>
      </c>
      <c r="AD258" s="12">
        <f t="shared" si="43"/>
        <v>0</v>
      </c>
      <c r="AE258" s="12">
        <f t="shared" si="44"/>
        <v>0</v>
      </c>
      <c r="AF258" s="12">
        <f t="shared" si="45"/>
        <v>0</v>
      </c>
      <c r="AG258" s="18">
        <f t="shared" si="46"/>
        <v>0</v>
      </c>
      <c r="AH258" s="11">
        <f t="shared" si="47"/>
        <v>0</v>
      </c>
      <c r="AI258" s="12">
        <f t="shared" si="48"/>
        <v>0</v>
      </c>
      <c r="AJ258" s="12">
        <f t="shared" si="49"/>
        <v>0</v>
      </c>
      <c r="AK258" s="12">
        <f t="shared" si="50"/>
        <v>0</v>
      </c>
      <c r="AL258" s="18">
        <f t="shared" si="51"/>
        <v>0</v>
      </c>
      <c r="AM258" s="21">
        <f t="shared" si="52"/>
        <v>0</v>
      </c>
    </row>
    <row r="259" spans="29:39" x14ac:dyDescent="0.25">
      <c r="AC259" s="10">
        <f t="shared" si="42"/>
        <v>0</v>
      </c>
      <c r="AD259" s="12">
        <f t="shared" si="43"/>
        <v>0</v>
      </c>
      <c r="AE259" s="12">
        <f t="shared" si="44"/>
        <v>0</v>
      </c>
      <c r="AF259" s="12">
        <f t="shared" si="45"/>
        <v>0</v>
      </c>
      <c r="AG259" s="18">
        <f t="shared" si="46"/>
        <v>0</v>
      </c>
      <c r="AH259" s="11">
        <f t="shared" si="47"/>
        <v>0</v>
      </c>
      <c r="AI259" s="12">
        <f t="shared" si="48"/>
        <v>0</v>
      </c>
      <c r="AJ259" s="12">
        <f t="shared" si="49"/>
        <v>0</v>
      </c>
      <c r="AK259" s="12">
        <f t="shared" si="50"/>
        <v>0</v>
      </c>
      <c r="AL259" s="18">
        <f t="shared" si="51"/>
        <v>0</v>
      </c>
      <c r="AM259" s="21">
        <f t="shared" si="52"/>
        <v>0</v>
      </c>
    </row>
    <row r="260" spans="29:39" x14ac:dyDescent="0.25">
      <c r="AC260" s="10">
        <f t="shared" si="42"/>
        <v>0</v>
      </c>
      <c r="AD260" s="12">
        <f t="shared" si="43"/>
        <v>0</v>
      </c>
      <c r="AE260" s="12">
        <f t="shared" si="44"/>
        <v>0</v>
      </c>
      <c r="AF260" s="12">
        <f t="shared" si="45"/>
        <v>0</v>
      </c>
      <c r="AG260" s="18">
        <f t="shared" si="46"/>
        <v>0</v>
      </c>
      <c r="AH260" s="11">
        <f t="shared" si="47"/>
        <v>0</v>
      </c>
      <c r="AI260" s="12">
        <f t="shared" si="48"/>
        <v>0</v>
      </c>
      <c r="AJ260" s="12">
        <f t="shared" si="49"/>
        <v>0</v>
      </c>
      <c r="AK260" s="12">
        <f t="shared" si="50"/>
        <v>0</v>
      </c>
      <c r="AL260" s="18">
        <f t="shared" si="51"/>
        <v>0</v>
      </c>
      <c r="AM260" s="21">
        <f t="shared" si="52"/>
        <v>0</v>
      </c>
    </row>
    <row r="261" spans="29:39" x14ac:dyDescent="0.25">
      <c r="AC261" s="10">
        <f t="shared" si="42"/>
        <v>0</v>
      </c>
      <c r="AD261" s="12">
        <f t="shared" si="43"/>
        <v>0</v>
      </c>
      <c r="AE261" s="12">
        <f t="shared" si="44"/>
        <v>0</v>
      </c>
      <c r="AF261" s="12">
        <f t="shared" si="45"/>
        <v>0</v>
      </c>
      <c r="AG261" s="18">
        <f t="shared" si="46"/>
        <v>0</v>
      </c>
      <c r="AH261" s="11">
        <f t="shared" si="47"/>
        <v>0</v>
      </c>
      <c r="AI261" s="12">
        <f t="shared" si="48"/>
        <v>0</v>
      </c>
      <c r="AJ261" s="12">
        <f t="shared" si="49"/>
        <v>0</v>
      </c>
      <c r="AK261" s="12">
        <f t="shared" si="50"/>
        <v>0</v>
      </c>
      <c r="AL261" s="18">
        <f t="shared" si="51"/>
        <v>0</v>
      </c>
      <c r="AM261" s="21">
        <f t="shared" si="52"/>
        <v>0</v>
      </c>
    </row>
    <row r="262" spans="29:39" x14ac:dyDescent="0.25">
      <c r="AC262" s="10">
        <f t="shared" ref="AC262:AC325" si="53">IF($G262="Jour(s)",1,0)</f>
        <v>0</v>
      </c>
      <c r="AD262" s="12">
        <f t="shared" ref="AD262:AD325" si="54">IF($G262="Semaine(s)",1,0)</f>
        <v>0</v>
      </c>
      <c r="AE262" s="12">
        <f t="shared" ref="AE262:AE325" si="55">IF($G262="Mois",1,0)</f>
        <v>0</v>
      </c>
      <c r="AF262" s="12">
        <f t="shared" ref="AF262:AF325" si="56">IF($G262="Trimestre(s)",1,0)</f>
        <v>0</v>
      </c>
      <c r="AG262" s="18">
        <f t="shared" ref="AG262:AG325" si="57">IF($G262="Année(s)",1,0)</f>
        <v>0</v>
      </c>
      <c r="AH262" s="11">
        <f t="shared" ref="AH262:AH325" si="58">IF(AC262=1,$F262*1,0)</f>
        <v>0</v>
      </c>
      <c r="AI262" s="12">
        <f t="shared" ref="AI262:AI325" si="59">IF(AD262=1,$F262*7,0)</f>
        <v>0</v>
      </c>
      <c r="AJ262" s="12">
        <f t="shared" ref="AJ262:AJ325" si="60">IF(AE262=1,$F262*30,0)</f>
        <v>0</v>
      </c>
      <c r="AK262" s="12">
        <f t="shared" ref="AK262:AK325" si="61">IF(AF262=1,$F262*90,0)</f>
        <v>0</v>
      </c>
      <c r="AL262" s="18">
        <f t="shared" ref="AL262:AL325" si="62">IF(AG262=1,$F262*365,0)</f>
        <v>0</v>
      </c>
      <c r="AM262" s="21">
        <f t="shared" ref="AM262:AM325" si="63">IF(AND(F262&gt;1,F262="Années"),"Erreur de saisie",ROUND(SUM($AH262:$AL262),0))</f>
        <v>0</v>
      </c>
    </row>
    <row r="263" spans="29:39" x14ac:dyDescent="0.25">
      <c r="AC263" s="10">
        <f t="shared" si="53"/>
        <v>0</v>
      </c>
      <c r="AD263" s="12">
        <f t="shared" si="54"/>
        <v>0</v>
      </c>
      <c r="AE263" s="12">
        <f t="shared" si="55"/>
        <v>0</v>
      </c>
      <c r="AF263" s="12">
        <f t="shared" si="56"/>
        <v>0</v>
      </c>
      <c r="AG263" s="18">
        <f t="shared" si="57"/>
        <v>0</v>
      </c>
      <c r="AH263" s="11">
        <f t="shared" si="58"/>
        <v>0</v>
      </c>
      <c r="AI263" s="12">
        <f t="shared" si="59"/>
        <v>0</v>
      </c>
      <c r="AJ263" s="12">
        <f t="shared" si="60"/>
        <v>0</v>
      </c>
      <c r="AK263" s="12">
        <f t="shared" si="61"/>
        <v>0</v>
      </c>
      <c r="AL263" s="18">
        <f t="shared" si="62"/>
        <v>0</v>
      </c>
      <c r="AM263" s="21">
        <f t="shared" si="63"/>
        <v>0</v>
      </c>
    </row>
    <row r="264" spans="29:39" x14ac:dyDescent="0.25">
      <c r="AC264" s="10">
        <f t="shared" si="53"/>
        <v>0</v>
      </c>
      <c r="AD264" s="12">
        <f t="shared" si="54"/>
        <v>0</v>
      </c>
      <c r="AE264" s="12">
        <f t="shared" si="55"/>
        <v>0</v>
      </c>
      <c r="AF264" s="12">
        <f t="shared" si="56"/>
        <v>0</v>
      </c>
      <c r="AG264" s="18">
        <f t="shared" si="57"/>
        <v>0</v>
      </c>
      <c r="AH264" s="11">
        <f t="shared" si="58"/>
        <v>0</v>
      </c>
      <c r="AI264" s="12">
        <f t="shared" si="59"/>
        <v>0</v>
      </c>
      <c r="AJ264" s="12">
        <f t="shared" si="60"/>
        <v>0</v>
      </c>
      <c r="AK264" s="12">
        <f t="shared" si="61"/>
        <v>0</v>
      </c>
      <c r="AL264" s="18">
        <f t="shared" si="62"/>
        <v>0</v>
      </c>
      <c r="AM264" s="21">
        <f t="shared" si="63"/>
        <v>0</v>
      </c>
    </row>
    <row r="265" spans="29:39" x14ac:dyDescent="0.25">
      <c r="AC265" s="10">
        <f t="shared" si="53"/>
        <v>0</v>
      </c>
      <c r="AD265" s="12">
        <f t="shared" si="54"/>
        <v>0</v>
      </c>
      <c r="AE265" s="12">
        <f t="shared" si="55"/>
        <v>0</v>
      </c>
      <c r="AF265" s="12">
        <f t="shared" si="56"/>
        <v>0</v>
      </c>
      <c r="AG265" s="18">
        <f t="shared" si="57"/>
        <v>0</v>
      </c>
      <c r="AH265" s="11">
        <f t="shared" si="58"/>
        <v>0</v>
      </c>
      <c r="AI265" s="12">
        <f t="shared" si="59"/>
        <v>0</v>
      </c>
      <c r="AJ265" s="12">
        <f t="shared" si="60"/>
        <v>0</v>
      </c>
      <c r="AK265" s="12">
        <f t="shared" si="61"/>
        <v>0</v>
      </c>
      <c r="AL265" s="18">
        <f t="shared" si="62"/>
        <v>0</v>
      </c>
      <c r="AM265" s="21">
        <f t="shared" si="63"/>
        <v>0</v>
      </c>
    </row>
    <row r="266" spans="29:39" x14ac:dyDescent="0.25">
      <c r="AC266" s="10">
        <f t="shared" si="53"/>
        <v>0</v>
      </c>
      <c r="AD266" s="12">
        <f t="shared" si="54"/>
        <v>0</v>
      </c>
      <c r="AE266" s="12">
        <f t="shared" si="55"/>
        <v>0</v>
      </c>
      <c r="AF266" s="12">
        <f t="shared" si="56"/>
        <v>0</v>
      </c>
      <c r="AG266" s="18">
        <f t="shared" si="57"/>
        <v>0</v>
      </c>
      <c r="AH266" s="11">
        <f t="shared" si="58"/>
        <v>0</v>
      </c>
      <c r="AI266" s="12">
        <f t="shared" si="59"/>
        <v>0</v>
      </c>
      <c r="AJ266" s="12">
        <f t="shared" si="60"/>
        <v>0</v>
      </c>
      <c r="AK266" s="12">
        <f t="shared" si="61"/>
        <v>0</v>
      </c>
      <c r="AL266" s="18">
        <f t="shared" si="62"/>
        <v>0</v>
      </c>
      <c r="AM266" s="21">
        <f t="shared" si="63"/>
        <v>0</v>
      </c>
    </row>
    <row r="267" spans="29:39" x14ac:dyDescent="0.25">
      <c r="AC267" s="10">
        <f t="shared" si="53"/>
        <v>0</v>
      </c>
      <c r="AD267" s="12">
        <f t="shared" si="54"/>
        <v>0</v>
      </c>
      <c r="AE267" s="12">
        <f t="shared" si="55"/>
        <v>0</v>
      </c>
      <c r="AF267" s="12">
        <f t="shared" si="56"/>
        <v>0</v>
      </c>
      <c r="AG267" s="18">
        <f t="shared" si="57"/>
        <v>0</v>
      </c>
      <c r="AH267" s="11">
        <f t="shared" si="58"/>
        <v>0</v>
      </c>
      <c r="AI267" s="12">
        <f t="shared" si="59"/>
        <v>0</v>
      </c>
      <c r="AJ267" s="12">
        <f t="shared" si="60"/>
        <v>0</v>
      </c>
      <c r="AK267" s="12">
        <f t="shared" si="61"/>
        <v>0</v>
      </c>
      <c r="AL267" s="18">
        <f t="shared" si="62"/>
        <v>0</v>
      </c>
      <c r="AM267" s="21">
        <f t="shared" si="63"/>
        <v>0</v>
      </c>
    </row>
    <row r="268" spans="29:39" x14ac:dyDescent="0.25">
      <c r="AC268" s="10">
        <f t="shared" si="53"/>
        <v>0</v>
      </c>
      <c r="AD268" s="12">
        <f t="shared" si="54"/>
        <v>0</v>
      </c>
      <c r="AE268" s="12">
        <f t="shared" si="55"/>
        <v>0</v>
      </c>
      <c r="AF268" s="12">
        <f t="shared" si="56"/>
        <v>0</v>
      </c>
      <c r="AG268" s="18">
        <f t="shared" si="57"/>
        <v>0</v>
      </c>
      <c r="AH268" s="11">
        <f t="shared" si="58"/>
        <v>0</v>
      </c>
      <c r="AI268" s="12">
        <f t="shared" si="59"/>
        <v>0</v>
      </c>
      <c r="AJ268" s="12">
        <f t="shared" si="60"/>
        <v>0</v>
      </c>
      <c r="AK268" s="12">
        <f t="shared" si="61"/>
        <v>0</v>
      </c>
      <c r="AL268" s="18">
        <f t="shared" si="62"/>
        <v>0</v>
      </c>
      <c r="AM268" s="21">
        <f t="shared" si="63"/>
        <v>0</v>
      </c>
    </row>
    <row r="269" spans="29:39" x14ac:dyDescent="0.25">
      <c r="AC269" s="10">
        <f t="shared" si="53"/>
        <v>0</v>
      </c>
      <c r="AD269" s="12">
        <f t="shared" si="54"/>
        <v>0</v>
      </c>
      <c r="AE269" s="12">
        <f t="shared" si="55"/>
        <v>0</v>
      </c>
      <c r="AF269" s="12">
        <f t="shared" si="56"/>
        <v>0</v>
      </c>
      <c r="AG269" s="18">
        <f t="shared" si="57"/>
        <v>0</v>
      </c>
      <c r="AH269" s="11">
        <f t="shared" si="58"/>
        <v>0</v>
      </c>
      <c r="AI269" s="12">
        <f t="shared" si="59"/>
        <v>0</v>
      </c>
      <c r="AJ269" s="12">
        <f t="shared" si="60"/>
        <v>0</v>
      </c>
      <c r="AK269" s="12">
        <f t="shared" si="61"/>
        <v>0</v>
      </c>
      <c r="AL269" s="18">
        <f t="shared" si="62"/>
        <v>0</v>
      </c>
      <c r="AM269" s="21">
        <f t="shared" si="63"/>
        <v>0</v>
      </c>
    </row>
    <row r="270" spans="29:39" x14ac:dyDescent="0.25">
      <c r="AC270" s="10">
        <f t="shared" si="53"/>
        <v>0</v>
      </c>
      <c r="AD270" s="12">
        <f t="shared" si="54"/>
        <v>0</v>
      </c>
      <c r="AE270" s="12">
        <f t="shared" si="55"/>
        <v>0</v>
      </c>
      <c r="AF270" s="12">
        <f t="shared" si="56"/>
        <v>0</v>
      </c>
      <c r="AG270" s="18">
        <f t="shared" si="57"/>
        <v>0</v>
      </c>
      <c r="AH270" s="11">
        <f t="shared" si="58"/>
        <v>0</v>
      </c>
      <c r="AI270" s="12">
        <f t="shared" si="59"/>
        <v>0</v>
      </c>
      <c r="AJ270" s="12">
        <f t="shared" si="60"/>
        <v>0</v>
      </c>
      <c r="AK270" s="12">
        <f t="shared" si="61"/>
        <v>0</v>
      </c>
      <c r="AL270" s="18">
        <f t="shared" si="62"/>
        <v>0</v>
      </c>
      <c r="AM270" s="21">
        <f t="shared" si="63"/>
        <v>0</v>
      </c>
    </row>
    <row r="271" spans="29:39" x14ac:dyDescent="0.25">
      <c r="AC271" s="10">
        <f t="shared" si="53"/>
        <v>0</v>
      </c>
      <c r="AD271" s="12">
        <f t="shared" si="54"/>
        <v>0</v>
      </c>
      <c r="AE271" s="12">
        <f t="shared" si="55"/>
        <v>0</v>
      </c>
      <c r="AF271" s="12">
        <f t="shared" si="56"/>
        <v>0</v>
      </c>
      <c r="AG271" s="18">
        <f t="shared" si="57"/>
        <v>0</v>
      </c>
      <c r="AH271" s="11">
        <f t="shared" si="58"/>
        <v>0</v>
      </c>
      <c r="AI271" s="12">
        <f t="shared" si="59"/>
        <v>0</v>
      </c>
      <c r="AJ271" s="12">
        <f t="shared" si="60"/>
        <v>0</v>
      </c>
      <c r="AK271" s="12">
        <f t="shared" si="61"/>
        <v>0</v>
      </c>
      <c r="AL271" s="18">
        <f t="shared" si="62"/>
        <v>0</v>
      </c>
      <c r="AM271" s="21">
        <f t="shared" si="63"/>
        <v>0</v>
      </c>
    </row>
    <row r="272" spans="29:39" x14ac:dyDescent="0.25">
      <c r="AC272" s="10">
        <f t="shared" si="53"/>
        <v>0</v>
      </c>
      <c r="AD272" s="12">
        <f t="shared" si="54"/>
        <v>0</v>
      </c>
      <c r="AE272" s="12">
        <f t="shared" si="55"/>
        <v>0</v>
      </c>
      <c r="AF272" s="12">
        <f t="shared" si="56"/>
        <v>0</v>
      </c>
      <c r="AG272" s="18">
        <f t="shared" si="57"/>
        <v>0</v>
      </c>
      <c r="AH272" s="11">
        <f t="shared" si="58"/>
        <v>0</v>
      </c>
      <c r="AI272" s="12">
        <f t="shared" si="59"/>
        <v>0</v>
      </c>
      <c r="AJ272" s="12">
        <f t="shared" si="60"/>
        <v>0</v>
      </c>
      <c r="AK272" s="12">
        <f t="shared" si="61"/>
        <v>0</v>
      </c>
      <c r="AL272" s="18">
        <f t="shared" si="62"/>
        <v>0</v>
      </c>
      <c r="AM272" s="21">
        <f t="shared" si="63"/>
        <v>0</v>
      </c>
    </row>
    <row r="273" spans="29:39" x14ac:dyDescent="0.25">
      <c r="AC273" s="10">
        <f t="shared" si="53"/>
        <v>0</v>
      </c>
      <c r="AD273" s="12">
        <f t="shared" si="54"/>
        <v>0</v>
      </c>
      <c r="AE273" s="12">
        <f t="shared" si="55"/>
        <v>0</v>
      </c>
      <c r="AF273" s="12">
        <f t="shared" si="56"/>
        <v>0</v>
      </c>
      <c r="AG273" s="18">
        <f t="shared" si="57"/>
        <v>0</v>
      </c>
      <c r="AH273" s="11">
        <f t="shared" si="58"/>
        <v>0</v>
      </c>
      <c r="AI273" s="12">
        <f t="shared" si="59"/>
        <v>0</v>
      </c>
      <c r="AJ273" s="12">
        <f t="shared" si="60"/>
        <v>0</v>
      </c>
      <c r="AK273" s="12">
        <f t="shared" si="61"/>
        <v>0</v>
      </c>
      <c r="AL273" s="18">
        <f t="shared" si="62"/>
        <v>0</v>
      </c>
      <c r="AM273" s="21">
        <f t="shared" si="63"/>
        <v>0</v>
      </c>
    </row>
    <row r="274" spans="29:39" x14ac:dyDescent="0.25">
      <c r="AC274" s="10">
        <f t="shared" si="53"/>
        <v>0</v>
      </c>
      <c r="AD274" s="12">
        <f t="shared" si="54"/>
        <v>0</v>
      </c>
      <c r="AE274" s="12">
        <f t="shared" si="55"/>
        <v>0</v>
      </c>
      <c r="AF274" s="12">
        <f t="shared" si="56"/>
        <v>0</v>
      </c>
      <c r="AG274" s="18">
        <f t="shared" si="57"/>
        <v>0</v>
      </c>
      <c r="AH274" s="11">
        <f t="shared" si="58"/>
        <v>0</v>
      </c>
      <c r="AI274" s="12">
        <f t="shared" si="59"/>
        <v>0</v>
      </c>
      <c r="AJ274" s="12">
        <f t="shared" si="60"/>
        <v>0</v>
      </c>
      <c r="AK274" s="12">
        <f t="shared" si="61"/>
        <v>0</v>
      </c>
      <c r="AL274" s="18">
        <f t="shared" si="62"/>
        <v>0</v>
      </c>
      <c r="AM274" s="21">
        <f t="shared" si="63"/>
        <v>0</v>
      </c>
    </row>
    <row r="275" spans="29:39" x14ac:dyDescent="0.25">
      <c r="AC275" s="10">
        <f t="shared" si="53"/>
        <v>0</v>
      </c>
      <c r="AD275" s="12">
        <f t="shared" si="54"/>
        <v>0</v>
      </c>
      <c r="AE275" s="12">
        <f t="shared" si="55"/>
        <v>0</v>
      </c>
      <c r="AF275" s="12">
        <f t="shared" si="56"/>
        <v>0</v>
      </c>
      <c r="AG275" s="18">
        <f t="shared" si="57"/>
        <v>0</v>
      </c>
      <c r="AH275" s="11">
        <f t="shared" si="58"/>
        <v>0</v>
      </c>
      <c r="AI275" s="12">
        <f t="shared" si="59"/>
        <v>0</v>
      </c>
      <c r="AJ275" s="12">
        <f t="shared" si="60"/>
        <v>0</v>
      </c>
      <c r="AK275" s="12">
        <f t="shared" si="61"/>
        <v>0</v>
      </c>
      <c r="AL275" s="18">
        <f t="shared" si="62"/>
        <v>0</v>
      </c>
      <c r="AM275" s="21">
        <f t="shared" si="63"/>
        <v>0</v>
      </c>
    </row>
    <row r="276" spans="29:39" x14ac:dyDescent="0.25">
      <c r="AC276" s="10">
        <f t="shared" si="53"/>
        <v>0</v>
      </c>
      <c r="AD276" s="12">
        <f t="shared" si="54"/>
        <v>0</v>
      </c>
      <c r="AE276" s="12">
        <f t="shared" si="55"/>
        <v>0</v>
      </c>
      <c r="AF276" s="12">
        <f t="shared" si="56"/>
        <v>0</v>
      </c>
      <c r="AG276" s="18">
        <f t="shared" si="57"/>
        <v>0</v>
      </c>
      <c r="AH276" s="11">
        <f t="shared" si="58"/>
        <v>0</v>
      </c>
      <c r="AI276" s="12">
        <f t="shared" si="59"/>
        <v>0</v>
      </c>
      <c r="AJ276" s="12">
        <f t="shared" si="60"/>
        <v>0</v>
      </c>
      <c r="AK276" s="12">
        <f t="shared" si="61"/>
        <v>0</v>
      </c>
      <c r="AL276" s="18">
        <f t="shared" si="62"/>
        <v>0</v>
      </c>
      <c r="AM276" s="21">
        <f t="shared" si="63"/>
        <v>0</v>
      </c>
    </row>
    <row r="277" spans="29:39" x14ac:dyDescent="0.25">
      <c r="AC277" s="10">
        <f t="shared" si="53"/>
        <v>0</v>
      </c>
      <c r="AD277" s="12">
        <f t="shared" si="54"/>
        <v>0</v>
      </c>
      <c r="AE277" s="12">
        <f t="shared" si="55"/>
        <v>0</v>
      </c>
      <c r="AF277" s="12">
        <f t="shared" si="56"/>
        <v>0</v>
      </c>
      <c r="AG277" s="18">
        <f t="shared" si="57"/>
        <v>0</v>
      </c>
      <c r="AH277" s="11">
        <f t="shared" si="58"/>
        <v>0</v>
      </c>
      <c r="AI277" s="12">
        <f t="shared" si="59"/>
        <v>0</v>
      </c>
      <c r="AJ277" s="12">
        <f t="shared" si="60"/>
        <v>0</v>
      </c>
      <c r="AK277" s="12">
        <f t="shared" si="61"/>
        <v>0</v>
      </c>
      <c r="AL277" s="18">
        <f t="shared" si="62"/>
        <v>0</v>
      </c>
      <c r="AM277" s="21">
        <f t="shared" si="63"/>
        <v>0</v>
      </c>
    </row>
    <row r="278" spans="29:39" x14ac:dyDescent="0.25">
      <c r="AC278" s="10">
        <f t="shared" si="53"/>
        <v>0</v>
      </c>
      <c r="AD278" s="12">
        <f t="shared" si="54"/>
        <v>0</v>
      </c>
      <c r="AE278" s="12">
        <f t="shared" si="55"/>
        <v>0</v>
      </c>
      <c r="AF278" s="12">
        <f t="shared" si="56"/>
        <v>0</v>
      </c>
      <c r="AG278" s="18">
        <f t="shared" si="57"/>
        <v>0</v>
      </c>
      <c r="AH278" s="11">
        <f t="shared" si="58"/>
        <v>0</v>
      </c>
      <c r="AI278" s="12">
        <f t="shared" si="59"/>
        <v>0</v>
      </c>
      <c r="AJ278" s="12">
        <f t="shared" si="60"/>
        <v>0</v>
      </c>
      <c r="AK278" s="12">
        <f t="shared" si="61"/>
        <v>0</v>
      </c>
      <c r="AL278" s="18">
        <f t="shared" si="62"/>
        <v>0</v>
      </c>
      <c r="AM278" s="21">
        <f t="shared" si="63"/>
        <v>0</v>
      </c>
    </row>
    <row r="279" spans="29:39" x14ac:dyDescent="0.25">
      <c r="AC279" s="10">
        <f t="shared" si="53"/>
        <v>0</v>
      </c>
      <c r="AD279" s="12">
        <f t="shared" si="54"/>
        <v>0</v>
      </c>
      <c r="AE279" s="12">
        <f t="shared" si="55"/>
        <v>0</v>
      </c>
      <c r="AF279" s="12">
        <f t="shared" si="56"/>
        <v>0</v>
      </c>
      <c r="AG279" s="18">
        <f t="shared" si="57"/>
        <v>0</v>
      </c>
      <c r="AH279" s="11">
        <f t="shared" si="58"/>
        <v>0</v>
      </c>
      <c r="AI279" s="12">
        <f t="shared" si="59"/>
        <v>0</v>
      </c>
      <c r="AJ279" s="12">
        <f t="shared" si="60"/>
        <v>0</v>
      </c>
      <c r="AK279" s="12">
        <f t="shared" si="61"/>
        <v>0</v>
      </c>
      <c r="AL279" s="18">
        <f t="shared" si="62"/>
        <v>0</v>
      </c>
      <c r="AM279" s="21">
        <f t="shared" si="63"/>
        <v>0</v>
      </c>
    </row>
    <row r="280" spans="29:39" x14ac:dyDescent="0.25">
      <c r="AC280" s="10">
        <f t="shared" si="53"/>
        <v>0</v>
      </c>
      <c r="AD280" s="12">
        <f t="shared" si="54"/>
        <v>0</v>
      </c>
      <c r="AE280" s="12">
        <f t="shared" si="55"/>
        <v>0</v>
      </c>
      <c r="AF280" s="12">
        <f t="shared" si="56"/>
        <v>0</v>
      </c>
      <c r="AG280" s="18">
        <f t="shared" si="57"/>
        <v>0</v>
      </c>
      <c r="AH280" s="11">
        <f t="shared" si="58"/>
        <v>0</v>
      </c>
      <c r="AI280" s="12">
        <f t="shared" si="59"/>
        <v>0</v>
      </c>
      <c r="AJ280" s="12">
        <f t="shared" si="60"/>
        <v>0</v>
      </c>
      <c r="AK280" s="12">
        <f t="shared" si="61"/>
        <v>0</v>
      </c>
      <c r="AL280" s="18">
        <f t="shared" si="62"/>
        <v>0</v>
      </c>
      <c r="AM280" s="21">
        <f t="shared" si="63"/>
        <v>0</v>
      </c>
    </row>
    <row r="281" spans="29:39" x14ac:dyDescent="0.25">
      <c r="AC281" s="10">
        <f t="shared" si="53"/>
        <v>0</v>
      </c>
      <c r="AD281" s="12">
        <f t="shared" si="54"/>
        <v>0</v>
      </c>
      <c r="AE281" s="12">
        <f t="shared" si="55"/>
        <v>0</v>
      </c>
      <c r="AF281" s="12">
        <f t="shared" si="56"/>
        <v>0</v>
      </c>
      <c r="AG281" s="18">
        <f t="shared" si="57"/>
        <v>0</v>
      </c>
      <c r="AH281" s="11">
        <f t="shared" si="58"/>
        <v>0</v>
      </c>
      <c r="AI281" s="12">
        <f t="shared" si="59"/>
        <v>0</v>
      </c>
      <c r="AJ281" s="12">
        <f t="shared" si="60"/>
        <v>0</v>
      </c>
      <c r="AK281" s="12">
        <f t="shared" si="61"/>
        <v>0</v>
      </c>
      <c r="AL281" s="18">
        <f t="shared" si="62"/>
        <v>0</v>
      </c>
      <c r="AM281" s="21">
        <f t="shared" si="63"/>
        <v>0</v>
      </c>
    </row>
    <row r="282" spans="29:39" x14ac:dyDescent="0.25">
      <c r="AC282" s="10">
        <f t="shared" si="53"/>
        <v>0</v>
      </c>
      <c r="AD282" s="12">
        <f t="shared" si="54"/>
        <v>0</v>
      </c>
      <c r="AE282" s="12">
        <f t="shared" si="55"/>
        <v>0</v>
      </c>
      <c r="AF282" s="12">
        <f t="shared" si="56"/>
        <v>0</v>
      </c>
      <c r="AG282" s="18">
        <f t="shared" si="57"/>
        <v>0</v>
      </c>
      <c r="AH282" s="11">
        <f t="shared" si="58"/>
        <v>0</v>
      </c>
      <c r="AI282" s="12">
        <f t="shared" si="59"/>
        <v>0</v>
      </c>
      <c r="AJ282" s="12">
        <f t="shared" si="60"/>
        <v>0</v>
      </c>
      <c r="AK282" s="12">
        <f t="shared" si="61"/>
        <v>0</v>
      </c>
      <c r="AL282" s="18">
        <f t="shared" si="62"/>
        <v>0</v>
      </c>
      <c r="AM282" s="21">
        <f t="shared" si="63"/>
        <v>0</v>
      </c>
    </row>
    <row r="283" spans="29:39" x14ac:dyDescent="0.25">
      <c r="AC283" s="10">
        <f t="shared" si="53"/>
        <v>0</v>
      </c>
      <c r="AD283" s="12">
        <f t="shared" si="54"/>
        <v>0</v>
      </c>
      <c r="AE283" s="12">
        <f t="shared" si="55"/>
        <v>0</v>
      </c>
      <c r="AF283" s="12">
        <f t="shared" si="56"/>
        <v>0</v>
      </c>
      <c r="AG283" s="18">
        <f t="shared" si="57"/>
        <v>0</v>
      </c>
      <c r="AH283" s="11">
        <f t="shared" si="58"/>
        <v>0</v>
      </c>
      <c r="AI283" s="12">
        <f t="shared" si="59"/>
        <v>0</v>
      </c>
      <c r="AJ283" s="12">
        <f t="shared" si="60"/>
        <v>0</v>
      </c>
      <c r="AK283" s="12">
        <f t="shared" si="61"/>
        <v>0</v>
      </c>
      <c r="AL283" s="18">
        <f t="shared" si="62"/>
        <v>0</v>
      </c>
      <c r="AM283" s="21">
        <f t="shared" si="63"/>
        <v>0</v>
      </c>
    </row>
    <row r="284" spans="29:39" x14ac:dyDescent="0.25">
      <c r="AC284" s="10">
        <f t="shared" si="53"/>
        <v>0</v>
      </c>
      <c r="AD284" s="12">
        <f t="shared" si="54"/>
        <v>0</v>
      </c>
      <c r="AE284" s="12">
        <f t="shared" si="55"/>
        <v>0</v>
      </c>
      <c r="AF284" s="12">
        <f t="shared" si="56"/>
        <v>0</v>
      </c>
      <c r="AG284" s="18">
        <f t="shared" si="57"/>
        <v>0</v>
      </c>
      <c r="AH284" s="11">
        <f t="shared" si="58"/>
        <v>0</v>
      </c>
      <c r="AI284" s="12">
        <f t="shared" si="59"/>
        <v>0</v>
      </c>
      <c r="AJ284" s="12">
        <f t="shared" si="60"/>
        <v>0</v>
      </c>
      <c r="AK284" s="12">
        <f t="shared" si="61"/>
        <v>0</v>
      </c>
      <c r="AL284" s="18">
        <f t="shared" si="62"/>
        <v>0</v>
      </c>
      <c r="AM284" s="21">
        <f t="shared" si="63"/>
        <v>0</v>
      </c>
    </row>
    <row r="285" spans="29:39" x14ac:dyDescent="0.25">
      <c r="AC285" s="10">
        <f t="shared" si="53"/>
        <v>0</v>
      </c>
      <c r="AD285" s="12">
        <f t="shared" si="54"/>
        <v>0</v>
      </c>
      <c r="AE285" s="12">
        <f t="shared" si="55"/>
        <v>0</v>
      </c>
      <c r="AF285" s="12">
        <f t="shared" si="56"/>
        <v>0</v>
      </c>
      <c r="AG285" s="18">
        <f t="shared" si="57"/>
        <v>0</v>
      </c>
      <c r="AH285" s="11">
        <f t="shared" si="58"/>
        <v>0</v>
      </c>
      <c r="AI285" s="12">
        <f t="shared" si="59"/>
        <v>0</v>
      </c>
      <c r="AJ285" s="12">
        <f t="shared" si="60"/>
        <v>0</v>
      </c>
      <c r="AK285" s="12">
        <f t="shared" si="61"/>
        <v>0</v>
      </c>
      <c r="AL285" s="18">
        <f t="shared" si="62"/>
        <v>0</v>
      </c>
      <c r="AM285" s="21">
        <f t="shared" si="63"/>
        <v>0</v>
      </c>
    </row>
    <row r="286" spans="29:39" x14ac:dyDescent="0.25">
      <c r="AC286" s="10">
        <f t="shared" si="53"/>
        <v>0</v>
      </c>
      <c r="AD286" s="12">
        <f t="shared" si="54"/>
        <v>0</v>
      </c>
      <c r="AE286" s="12">
        <f t="shared" si="55"/>
        <v>0</v>
      </c>
      <c r="AF286" s="12">
        <f t="shared" si="56"/>
        <v>0</v>
      </c>
      <c r="AG286" s="18">
        <f t="shared" si="57"/>
        <v>0</v>
      </c>
      <c r="AH286" s="11">
        <f t="shared" si="58"/>
        <v>0</v>
      </c>
      <c r="AI286" s="12">
        <f t="shared" si="59"/>
        <v>0</v>
      </c>
      <c r="AJ286" s="12">
        <f t="shared" si="60"/>
        <v>0</v>
      </c>
      <c r="AK286" s="12">
        <f t="shared" si="61"/>
        <v>0</v>
      </c>
      <c r="AL286" s="18">
        <f t="shared" si="62"/>
        <v>0</v>
      </c>
      <c r="AM286" s="21">
        <f t="shared" si="63"/>
        <v>0</v>
      </c>
    </row>
    <row r="287" spans="29:39" x14ac:dyDescent="0.25">
      <c r="AC287" s="10">
        <f t="shared" si="53"/>
        <v>0</v>
      </c>
      <c r="AD287" s="12">
        <f t="shared" si="54"/>
        <v>0</v>
      </c>
      <c r="AE287" s="12">
        <f t="shared" si="55"/>
        <v>0</v>
      </c>
      <c r="AF287" s="12">
        <f t="shared" si="56"/>
        <v>0</v>
      </c>
      <c r="AG287" s="18">
        <f t="shared" si="57"/>
        <v>0</v>
      </c>
      <c r="AH287" s="11">
        <f t="shared" si="58"/>
        <v>0</v>
      </c>
      <c r="AI287" s="12">
        <f t="shared" si="59"/>
        <v>0</v>
      </c>
      <c r="AJ287" s="12">
        <f t="shared" si="60"/>
        <v>0</v>
      </c>
      <c r="AK287" s="12">
        <f t="shared" si="61"/>
        <v>0</v>
      </c>
      <c r="AL287" s="18">
        <f t="shared" si="62"/>
        <v>0</v>
      </c>
      <c r="AM287" s="21">
        <f t="shared" si="63"/>
        <v>0</v>
      </c>
    </row>
    <row r="288" spans="29:39" x14ac:dyDescent="0.25">
      <c r="AC288" s="10">
        <f t="shared" si="53"/>
        <v>0</v>
      </c>
      <c r="AD288" s="12">
        <f t="shared" si="54"/>
        <v>0</v>
      </c>
      <c r="AE288" s="12">
        <f t="shared" si="55"/>
        <v>0</v>
      </c>
      <c r="AF288" s="12">
        <f t="shared" si="56"/>
        <v>0</v>
      </c>
      <c r="AG288" s="18">
        <f t="shared" si="57"/>
        <v>0</v>
      </c>
      <c r="AH288" s="11">
        <f t="shared" si="58"/>
        <v>0</v>
      </c>
      <c r="AI288" s="12">
        <f t="shared" si="59"/>
        <v>0</v>
      </c>
      <c r="AJ288" s="12">
        <f t="shared" si="60"/>
        <v>0</v>
      </c>
      <c r="AK288" s="12">
        <f t="shared" si="61"/>
        <v>0</v>
      </c>
      <c r="AL288" s="18">
        <f t="shared" si="62"/>
        <v>0</v>
      </c>
      <c r="AM288" s="21">
        <f t="shared" si="63"/>
        <v>0</v>
      </c>
    </row>
    <row r="289" spans="29:39" x14ac:dyDescent="0.25">
      <c r="AC289" s="10">
        <f t="shared" si="53"/>
        <v>0</v>
      </c>
      <c r="AD289" s="12">
        <f t="shared" si="54"/>
        <v>0</v>
      </c>
      <c r="AE289" s="12">
        <f t="shared" si="55"/>
        <v>0</v>
      </c>
      <c r="AF289" s="12">
        <f t="shared" si="56"/>
        <v>0</v>
      </c>
      <c r="AG289" s="18">
        <f t="shared" si="57"/>
        <v>0</v>
      </c>
      <c r="AH289" s="11">
        <f t="shared" si="58"/>
        <v>0</v>
      </c>
      <c r="AI289" s="12">
        <f t="shared" si="59"/>
        <v>0</v>
      </c>
      <c r="AJ289" s="12">
        <f t="shared" si="60"/>
        <v>0</v>
      </c>
      <c r="AK289" s="12">
        <f t="shared" si="61"/>
        <v>0</v>
      </c>
      <c r="AL289" s="18">
        <f t="shared" si="62"/>
        <v>0</v>
      </c>
      <c r="AM289" s="21">
        <f t="shared" si="63"/>
        <v>0</v>
      </c>
    </row>
    <row r="290" spans="29:39" x14ac:dyDescent="0.25">
      <c r="AC290" s="10">
        <f t="shared" si="53"/>
        <v>0</v>
      </c>
      <c r="AD290" s="12">
        <f t="shared" si="54"/>
        <v>0</v>
      </c>
      <c r="AE290" s="12">
        <f t="shared" si="55"/>
        <v>0</v>
      </c>
      <c r="AF290" s="12">
        <f t="shared" si="56"/>
        <v>0</v>
      </c>
      <c r="AG290" s="18">
        <f t="shared" si="57"/>
        <v>0</v>
      </c>
      <c r="AH290" s="11">
        <f t="shared" si="58"/>
        <v>0</v>
      </c>
      <c r="AI290" s="12">
        <f t="shared" si="59"/>
        <v>0</v>
      </c>
      <c r="AJ290" s="12">
        <f t="shared" si="60"/>
        <v>0</v>
      </c>
      <c r="AK290" s="12">
        <f t="shared" si="61"/>
        <v>0</v>
      </c>
      <c r="AL290" s="18">
        <f t="shared" si="62"/>
        <v>0</v>
      </c>
      <c r="AM290" s="21">
        <f t="shared" si="63"/>
        <v>0</v>
      </c>
    </row>
    <row r="291" spans="29:39" x14ac:dyDescent="0.25">
      <c r="AC291" s="10">
        <f t="shared" si="53"/>
        <v>0</v>
      </c>
      <c r="AD291" s="12">
        <f t="shared" si="54"/>
        <v>0</v>
      </c>
      <c r="AE291" s="12">
        <f t="shared" si="55"/>
        <v>0</v>
      </c>
      <c r="AF291" s="12">
        <f t="shared" si="56"/>
        <v>0</v>
      </c>
      <c r="AG291" s="18">
        <f t="shared" si="57"/>
        <v>0</v>
      </c>
      <c r="AH291" s="11">
        <f t="shared" si="58"/>
        <v>0</v>
      </c>
      <c r="AI291" s="12">
        <f t="shared" si="59"/>
        <v>0</v>
      </c>
      <c r="AJ291" s="12">
        <f t="shared" si="60"/>
        <v>0</v>
      </c>
      <c r="AK291" s="12">
        <f t="shared" si="61"/>
        <v>0</v>
      </c>
      <c r="AL291" s="18">
        <f t="shared" si="62"/>
        <v>0</v>
      </c>
      <c r="AM291" s="21">
        <f t="shared" si="63"/>
        <v>0</v>
      </c>
    </row>
    <row r="292" spans="29:39" x14ac:dyDescent="0.25">
      <c r="AC292" s="10">
        <f t="shared" si="53"/>
        <v>0</v>
      </c>
      <c r="AD292" s="12">
        <f t="shared" si="54"/>
        <v>0</v>
      </c>
      <c r="AE292" s="12">
        <f t="shared" si="55"/>
        <v>0</v>
      </c>
      <c r="AF292" s="12">
        <f t="shared" si="56"/>
        <v>0</v>
      </c>
      <c r="AG292" s="18">
        <f t="shared" si="57"/>
        <v>0</v>
      </c>
      <c r="AH292" s="11">
        <f t="shared" si="58"/>
        <v>0</v>
      </c>
      <c r="AI292" s="12">
        <f t="shared" si="59"/>
        <v>0</v>
      </c>
      <c r="AJ292" s="12">
        <f t="shared" si="60"/>
        <v>0</v>
      </c>
      <c r="AK292" s="12">
        <f t="shared" si="61"/>
        <v>0</v>
      </c>
      <c r="AL292" s="18">
        <f t="shared" si="62"/>
        <v>0</v>
      </c>
      <c r="AM292" s="21">
        <f t="shared" si="63"/>
        <v>0</v>
      </c>
    </row>
    <row r="293" spans="29:39" x14ac:dyDescent="0.25">
      <c r="AC293" s="10">
        <f t="shared" si="53"/>
        <v>0</v>
      </c>
      <c r="AD293" s="12">
        <f t="shared" si="54"/>
        <v>0</v>
      </c>
      <c r="AE293" s="12">
        <f t="shared" si="55"/>
        <v>0</v>
      </c>
      <c r="AF293" s="12">
        <f t="shared" si="56"/>
        <v>0</v>
      </c>
      <c r="AG293" s="18">
        <f t="shared" si="57"/>
        <v>0</v>
      </c>
      <c r="AH293" s="11">
        <f t="shared" si="58"/>
        <v>0</v>
      </c>
      <c r="AI293" s="12">
        <f t="shared" si="59"/>
        <v>0</v>
      </c>
      <c r="AJ293" s="12">
        <f t="shared" si="60"/>
        <v>0</v>
      </c>
      <c r="AK293" s="12">
        <f t="shared" si="61"/>
        <v>0</v>
      </c>
      <c r="AL293" s="18">
        <f t="shared" si="62"/>
        <v>0</v>
      </c>
      <c r="AM293" s="21">
        <f t="shared" si="63"/>
        <v>0</v>
      </c>
    </row>
    <row r="294" spans="29:39" x14ac:dyDescent="0.25">
      <c r="AC294" s="10">
        <f t="shared" si="53"/>
        <v>0</v>
      </c>
      <c r="AD294" s="12">
        <f t="shared" si="54"/>
        <v>0</v>
      </c>
      <c r="AE294" s="12">
        <f t="shared" si="55"/>
        <v>0</v>
      </c>
      <c r="AF294" s="12">
        <f t="shared" si="56"/>
        <v>0</v>
      </c>
      <c r="AG294" s="18">
        <f t="shared" si="57"/>
        <v>0</v>
      </c>
      <c r="AH294" s="11">
        <f t="shared" si="58"/>
        <v>0</v>
      </c>
      <c r="AI294" s="12">
        <f t="shared" si="59"/>
        <v>0</v>
      </c>
      <c r="AJ294" s="12">
        <f t="shared" si="60"/>
        <v>0</v>
      </c>
      <c r="AK294" s="12">
        <f t="shared" si="61"/>
        <v>0</v>
      </c>
      <c r="AL294" s="18">
        <f t="shared" si="62"/>
        <v>0</v>
      </c>
      <c r="AM294" s="21">
        <f t="shared" si="63"/>
        <v>0</v>
      </c>
    </row>
    <row r="295" spans="29:39" x14ac:dyDescent="0.25">
      <c r="AC295" s="10">
        <f t="shared" si="53"/>
        <v>0</v>
      </c>
      <c r="AD295" s="12">
        <f t="shared" si="54"/>
        <v>0</v>
      </c>
      <c r="AE295" s="12">
        <f t="shared" si="55"/>
        <v>0</v>
      </c>
      <c r="AF295" s="12">
        <f t="shared" si="56"/>
        <v>0</v>
      </c>
      <c r="AG295" s="18">
        <f t="shared" si="57"/>
        <v>0</v>
      </c>
      <c r="AH295" s="11">
        <f t="shared" si="58"/>
        <v>0</v>
      </c>
      <c r="AI295" s="12">
        <f t="shared" si="59"/>
        <v>0</v>
      </c>
      <c r="AJ295" s="12">
        <f t="shared" si="60"/>
        <v>0</v>
      </c>
      <c r="AK295" s="12">
        <f t="shared" si="61"/>
        <v>0</v>
      </c>
      <c r="AL295" s="18">
        <f t="shared" si="62"/>
        <v>0</v>
      </c>
      <c r="AM295" s="21">
        <f t="shared" si="63"/>
        <v>0</v>
      </c>
    </row>
    <row r="296" spans="29:39" x14ac:dyDescent="0.25">
      <c r="AC296" s="10">
        <f t="shared" si="53"/>
        <v>0</v>
      </c>
      <c r="AD296" s="12">
        <f t="shared" si="54"/>
        <v>0</v>
      </c>
      <c r="AE296" s="12">
        <f t="shared" si="55"/>
        <v>0</v>
      </c>
      <c r="AF296" s="12">
        <f t="shared" si="56"/>
        <v>0</v>
      </c>
      <c r="AG296" s="18">
        <f t="shared" si="57"/>
        <v>0</v>
      </c>
      <c r="AH296" s="11">
        <f t="shared" si="58"/>
        <v>0</v>
      </c>
      <c r="AI296" s="12">
        <f t="shared" si="59"/>
        <v>0</v>
      </c>
      <c r="AJ296" s="12">
        <f t="shared" si="60"/>
        <v>0</v>
      </c>
      <c r="AK296" s="12">
        <f t="shared" si="61"/>
        <v>0</v>
      </c>
      <c r="AL296" s="18">
        <f t="shared" si="62"/>
        <v>0</v>
      </c>
      <c r="AM296" s="21">
        <f t="shared" si="63"/>
        <v>0</v>
      </c>
    </row>
    <row r="297" spans="29:39" x14ac:dyDescent="0.25">
      <c r="AC297" s="10">
        <f t="shared" si="53"/>
        <v>0</v>
      </c>
      <c r="AD297" s="12">
        <f t="shared" si="54"/>
        <v>0</v>
      </c>
      <c r="AE297" s="12">
        <f t="shared" si="55"/>
        <v>0</v>
      </c>
      <c r="AF297" s="12">
        <f t="shared" si="56"/>
        <v>0</v>
      </c>
      <c r="AG297" s="18">
        <f t="shared" si="57"/>
        <v>0</v>
      </c>
      <c r="AH297" s="11">
        <f t="shared" si="58"/>
        <v>0</v>
      </c>
      <c r="AI297" s="12">
        <f t="shared" si="59"/>
        <v>0</v>
      </c>
      <c r="AJ297" s="12">
        <f t="shared" si="60"/>
        <v>0</v>
      </c>
      <c r="AK297" s="12">
        <f t="shared" si="61"/>
        <v>0</v>
      </c>
      <c r="AL297" s="18">
        <f t="shared" si="62"/>
        <v>0</v>
      </c>
      <c r="AM297" s="21">
        <f t="shared" si="63"/>
        <v>0</v>
      </c>
    </row>
    <row r="298" spans="29:39" x14ac:dyDescent="0.25">
      <c r="AC298" s="10">
        <f t="shared" si="53"/>
        <v>0</v>
      </c>
      <c r="AD298" s="12">
        <f t="shared" si="54"/>
        <v>0</v>
      </c>
      <c r="AE298" s="12">
        <f t="shared" si="55"/>
        <v>0</v>
      </c>
      <c r="AF298" s="12">
        <f t="shared" si="56"/>
        <v>0</v>
      </c>
      <c r="AG298" s="18">
        <f t="shared" si="57"/>
        <v>0</v>
      </c>
      <c r="AH298" s="11">
        <f t="shared" si="58"/>
        <v>0</v>
      </c>
      <c r="AI298" s="12">
        <f t="shared" si="59"/>
        <v>0</v>
      </c>
      <c r="AJ298" s="12">
        <f t="shared" si="60"/>
        <v>0</v>
      </c>
      <c r="AK298" s="12">
        <f t="shared" si="61"/>
        <v>0</v>
      </c>
      <c r="AL298" s="18">
        <f t="shared" si="62"/>
        <v>0</v>
      </c>
      <c r="AM298" s="21">
        <f t="shared" si="63"/>
        <v>0</v>
      </c>
    </row>
    <row r="299" spans="29:39" x14ac:dyDescent="0.25">
      <c r="AC299" s="10">
        <f t="shared" si="53"/>
        <v>0</v>
      </c>
      <c r="AD299" s="12">
        <f t="shared" si="54"/>
        <v>0</v>
      </c>
      <c r="AE299" s="12">
        <f t="shared" si="55"/>
        <v>0</v>
      </c>
      <c r="AF299" s="12">
        <f t="shared" si="56"/>
        <v>0</v>
      </c>
      <c r="AG299" s="18">
        <f t="shared" si="57"/>
        <v>0</v>
      </c>
      <c r="AH299" s="11">
        <f t="shared" si="58"/>
        <v>0</v>
      </c>
      <c r="AI299" s="12">
        <f t="shared" si="59"/>
        <v>0</v>
      </c>
      <c r="AJ299" s="12">
        <f t="shared" si="60"/>
        <v>0</v>
      </c>
      <c r="AK299" s="12">
        <f t="shared" si="61"/>
        <v>0</v>
      </c>
      <c r="AL299" s="18">
        <f t="shared" si="62"/>
        <v>0</v>
      </c>
      <c r="AM299" s="21">
        <f t="shared" si="63"/>
        <v>0</v>
      </c>
    </row>
    <row r="300" spans="29:39" x14ac:dyDescent="0.25">
      <c r="AC300" s="10">
        <f t="shared" si="53"/>
        <v>0</v>
      </c>
      <c r="AD300" s="12">
        <f t="shared" si="54"/>
        <v>0</v>
      </c>
      <c r="AE300" s="12">
        <f t="shared" si="55"/>
        <v>0</v>
      </c>
      <c r="AF300" s="12">
        <f t="shared" si="56"/>
        <v>0</v>
      </c>
      <c r="AG300" s="18">
        <f t="shared" si="57"/>
        <v>0</v>
      </c>
      <c r="AH300" s="11">
        <f t="shared" si="58"/>
        <v>0</v>
      </c>
      <c r="AI300" s="12">
        <f t="shared" si="59"/>
        <v>0</v>
      </c>
      <c r="AJ300" s="12">
        <f t="shared" si="60"/>
        <v>0</v>
      </c>
      <c r="AK300" s="12">
        <f t="shared" si="61"/>
        <v>0</v>
      </c>
      <c r="AL300" s="18">
        <f t="shared" si="62"/>
        <v>0</v>
      </c>
      <c r="AM300" s="21">
        <f t="shared" si="63"/>
        <v>0</v>
      </c>
    </row>
    <row r="301" spans="29:39" x14ac:dyDescent="0.25">
      <c r="AC301" s="10">
        <f t="shared" si="53"/>
        <v>0</v>
      </c>
      <c r="AD301" s="12">
        <f t="shared" si="54"/>
        <v>0</v>
      </c>
      <c r="AE301" s="12">
        <f t="shared" si="55"/>
        <v>0</v>
      </c>
      <c r="AF301" s="12">
        <f t="shared" si="56"/>
        <v>0</v>
      </c>
      <c r="AG301" s="18">
        <f t="shared" si="57"/>
        <v>0</v>
      </c>
      <c r="AH301" s="11">
        <f t="shared" si="58"/>
        <v>0</v>
      </c>
      <c r="AI301" s="12">
        <f t="shared" si="59"/>
        <v>0</v>
      </c>
      <c r="AJ301" s="12">
        <f t="shared" si="60"/>
        <v>0</v>
      </c>
      <c r="AK301" s="12">
        <f t="shared" si="61"/>
        <v>0</v>
      </c>
      <c r="AL301" s="18">
        <f t="shared" si="62"/>
        <v>0</v>
      </c>
      <c r="AM301" s="21">
        <f t="shared" si="63"/>
        <v>0</v>
      </c>
    </row>
    <row r="302" spans="29:39" x14ac:dyDescent="0.25">
      <c r="AC302" s="10">
        <f t="shared" si="53"/>
        <v>0</v>
      </c>
      <c r="AD302" s="12">
        <f t="shared" si="54"/>
        <v>0</v>
      </c>
      <c r="AE302" s="12">
        <f t="shared" si="55"/>
        <v>0</v>
      </c>
      <c r="AF302" s="12">
        <f t="shared" si="56"/>
        <v>0</v>
      </c>
      <c r="AG302" s="18">
        <f t="shared" si="57"/>
        <v>0</v>
      </c>
      <c r="AH302" s="11">
        <f t="shared" si="58"/>
        <v>0</v>
      </c>
      <c r="AI302" s="12">
        <f t="shared" si="59"/>
        <v>0</v>
      </c>
      <c r="AJ302" s="12">
        <f t="shared" si="60"/>
        <v>0</v>
      </c>
      <c r="AK302" s="12">
        <f t="shared" si="61"/>
        <v>0</v>
      </c>
      <c r="AL302" s="18">
        <f t="shared" si="62"/>
        <v>0</v>
      </c>
      <c r="AM302" s="21">
        <f t="shared" si="63"/>
        <v>0</v>
      </c>
    </row>
    <row r="303" spans="29:39" x14ac:dyDescent="0.25">
      <c r="AC303" s="10">
        <f t="shared" si="53"/>
        <v>0</v>
      </c>
      <c r="AD303" s="12">
        <f t="shared" si="54"/>
        <v>0</v>
      </c>
      <c r="AE303" s="12">
        <f t="shared" si="55"/>
        <v>0</v>
      </c>
      <c r="AF303" s="12">
        <f t="shared" si="56"/>
        <v>0</v>
      </c>
      <c r="AG303" s="18">
        <f t="shared" si="57"/>
        <v>0</v>
      </c>
      <c r="AH303" s="11">
        <f t="shared" si="58"/>
        <v>0</v>
      </c>
      <c r="AI303" s="12">
        <f t="shared" si="59"/>
        <v>0</v>
      </c>
      <c r="AJ303" s="12">
        <f t="shared" si="60"/>
        <v>0</v>
      </c>
      <c r="AK303" s="12">
        <f t="shared" si="61"/>
        <v>0</v>
      </c>
      <c r="AL303" s="18">
        <f t="shared" si="62"/>
        <v>0</v>
      </c>
      <c r="AM303" s="21">
        <f t="shared" si="63"/>
        <v>0</v>
      </c>
    </row>
    <row r="304" spans="29:39" x14ac:dyDescent="0.25">
      <c r="AC304" s="10">
        <f t="shared" si="53"/>
        <v>0</v>
      </c>
      <c r="AD304" s="12">
        <f t="shared" si="54"/>
        <v>0</v>
      </c>
      <c r="AE304" s="12">
        <f t="shared" si="55"/>
        <v>0</v>
      </c>
      <c r="AF304" s="12">
        <f t="shared" si="56"/>
        <v>0</v>
      </c>
      <c r="AG304" s="18">
        <f t="shared" si="57"/>
        <v>0</v>
      </c>
      <c r="AH304" s="11">
        <f t="shared" si="58"/>
        <v>0</v>
      </c>
      <c r="AI304" s="12">
        <f t="shared" si="59"/>
        <v>0</v>
      </c>
      <c r="AJ304" s="12">
        <f t="shared" si="60"/>
        <v>0</v>
      </c>
      <c r="AK304" s="12">
        <f t="shared" si="61"/>
        <v>0</v>
      </c>
      <c r="AL304" s="18">
        <f t="shared" si="62"/>
        <v>0</v>
      </c>
      <c r="AM304" s="21">
        <f t="shared" si="63"/>
        <v>0</v>
      </c>
    </row>
    <row r="305" spans="29:39" x14ac:dyDescent="0.25">
      <c r="AC305" s="10">
        <f t="shared" si="53"/>
        <v>0</v>
      </c>
      <c r="AD305" s="12">
        <f t="shared" si="54"/>
        <v>0</v>
      </c>
      <c r="AE305" s="12">
        <f t="shared" si="55"/>
        <v>0</v>
      </c>
      <c r="AF305" s="12">
        <f t="shared" si="56"/>
        <v>0</v>
      </c>
      <c r="AG305" s="18">
        <f t="shared" si="57"/>
        <v>0</v>
      </c>
      <c r="AH305" s="11">
        <f t="shared" si="58"/>
        <v>0</v>
      </c>
      <c r="AI305" s="12">
        <f t="shared" si="59"/>
        <v>0</v>
      </c>
      <c r="AJ305" s="12">
        <f t="shared" si="60"/>
        <v>0</v>
      </c>
      <c r="AK305" s="12">
        <f t="shared" si="61"/>
        <v>0</v>
      </c>
      <c r="AL305" s="18">
        <f t="shared" si="62"/>
        <v>0</v>
      </c>
      <c r="AM305" s="21">
        <f t="shared" si="63"/>
        <v>0</v>
      </c>
    </row>
    <row r="306" spans="29:39" x14ac:dyDescent="0.25">
      <c r="AC306" s="10">
        <f t="shared" si="53"/>
        <v>0</v>
      </c>
      <c r="AD306" s="12">
        <f t="shared" si="54"/>
        <v>0</v>
      </c>
      <c r="AE306" s="12">
        <f t="shared" si="55"/>
        <v>0</v>
      </c>
      <c r="AF306" s="12">
        <f t="shared" si="56"/>
        <v>0</v>
      </c>
      <c r="AG306" s="18">
        <f t="shared" si="57"/>
        <v>0</v>
      </c>
      <c r="AH306" s="11">
        <f t="shared" si="58"/>
        <v>0</v>
      </c>
      <c r="AI306" s="12">
        <f t="shared" si="59"/>
        <v>0</v>
      </c>
      <c r="AJ306" s="12">
        <f t="shared" si="60"/>
        <v>0</v>
      </c>
      <c r="AK306" s="12">
        <f t="shared" si="61"/>
        <v>0</v>
      </c>
      <c r="AL306" s="18">
        <f t="shared" si="62"/>
        <v>0</v>
      </c>
      <c r="AM306" s="21">
        <f t="shared" si="63"/>
        <v>0</v>
      </c>
    </row>
    <row r="307" spans="29:39" x14ac:dyDescent="0.25">
      <c r="AC307" s="10">
        <f t="shared" si="53"/>
        <v>0</v>
      </c>
      <c r="AD307" s="12">
        <f t="shared" si="54"/>
        <v>0</v>
      </c>
      <c r="AE307" s="12">
        <f t="shared" si="55"/>
        <v>0</v>
      </c>
      <c r="AF307" s="12">
        <f t="shared" si="56"/>
        <v>0</v>
      </c>
      <c r="AG307" s="18">
        <f t="shared" si="57"/>
        <v>0</v>
      </c>
      <c r="AH307" s="11">
        <f t="shared" si="58"/>
        <v>0</v>
      </c>
      <c r="AI307" s="12">
        <f t="shared" si="59"/>
        <v>0</v>
      </c>
      <c r="AJ307" s="12">
        <f t="shared" si="60"/>
        <v>0</v>
      </c>
      <c r="AK307" s="12">
        <f t="shared" si="61"/>
        <v>0</v>
      </c>
      <c r="AL307" s="18">
        <f t="shared" si="62"/>
        <v>0</v>
      </c>
      <c r="AM307" s="21">
        <f t="shared" si="63"/>
        <v>0</v>
      </c>
    </row>
    <row r="308" spans="29:39" x14ac:dyDescent="0.25">
      <c r="AC308" s="10">
        <f t="shared" si="53"/>
        <v>0</v>
      </c>
      <c r="AD308" s="12">
        <f t="shared" si="54"/>
        <v>0</v>
      </c>
      <c r="AE308" s="12">
        <f t="shared" si="55"/>
        <v>0</v>
      </c>
      <c r="AF308" s="12">
        <f t="shared" si="56"/>
        <v>0</v>
      </c>
      <c r="AG308" s="18">
        <f t="shared" si="57"/>
        <v>0</v>
      </c>
      <c r="AH308" s="11">
        <f t="shared" si="58"/>
        <v>0</v>
      </c>
      <c r="AI308" s="12">
        <f t="shared" si="59"/>
        <v>0</v>
      </c>
      <c r="AJ308" s="12">
        <f t="shared" si="60"/>
        <v>0</v>
      </c>
      <c r="AK308" s="12">
        <f t="shared" si="61"/>
        <v>0</v>
      </c>
      <c r="AL308" s="18">
        <f t="shared" si="62"/>
        <v>0</v>
      </c>
      <c r="AM308" s="21">
        <f t="shared" si="63"/>
        <v>0</v>
      </c>
    </row>
    <row r="309" spans="29:39" x14ac:dyDescent="0.25">
      <c r="AC309" s="10">
        <f t="shared" si="53"/>
        <v>0</v>
      </c>
      <c r="AD309" s="12">
        <f t="shared" si="54"/>
        <v>0</v>
      </c>
      <c r="AE309" s="12">
        <f t="shared" si="55"/>
        <v>0</v>
      </c>
      <c r="AF309" s="12">
        <f t="shared" si="56"/>
        <v>0</v>
      </c>
      <c r="AG309" s="18">
        <f t="shared" si="57"/>
        <v>0</v>
      </c>
      <c r="AH309" s="11">
        <f t="shared" si="58"/>
        <v>0</v>
      </c>
      <c r="AI309" s="12">
        <f t="shared" si="59"/>
        <v>0</v>
      </c>
      <c r="AJ309" s="12">
        <f t="shared" si="60"/>
        <v>0</v>
      </c>
      <c r="AK309" s="12">
        <f t="shared" si="61"/>
        <v>0</v>
      </c>
      <c r="AL309" s="18">
        <f t="shared" si="62"/>
        <v>0</v>
      </c>
      <c r="AM309" s="21">
        <f t="shared" si="63"/>
        <v>0</v>
      </c>
    </row>
    <row r="310" spans="29:39" x14ac:dyDescent="0.25">
      <c r="AC310" s="10">
        <f t="shared" si="53"/>
        <v>0</v>
      </c>
      <c r="AD310" s="12">
        <f t="shared" si="54"/>
        <v>0</v>
      </c>
      <c r="AE310" s="12">
        <f t="shared" si="55"/>
        <v>0</v>
      </c>
      <c r="AF310" s="12">
        <f t="shared" si="56"/>
        <v>0</v>
      </c>
      <c r="AG310" s="18">
        <f t="shared" si="57"/>
        <v>0</v>
      </c>
      <c r="AH310" s="11">
        <f t="shared" si="58"/>
        <v>0</v>
      </c>
      <c r="AI310" s="12">
        <f t="shared" si="59"/>
        <v>0</v>
      </c>
      <c r="AJ310" s="12">
        <f t="shared" si="60"/>
        <v>0</v>
      </c>
      <c r="AK310" s="12">
        <f t="shared" si="61"/>
        <v>0</v>
      </c>
      <c r="AL310" s="18">
        <f t="shared" si="62"/>
        <v>0</v>
      </c>
      <c r="AM310" s="21">
        <f t="shared" si="63"/>
        <v>0</v>
      </c>
    </row>
    <row r="311" spans="29:39" x14ac:dyDescent="0.25">
      <c r="AC311" s="10">
        <f t="shared" si="53"/>
        <v>0</v>
      </c>
      <c r="AD311" s="12">
        <f t="shared" si="54"/>
        <v>0</v>
      </c>
      <c r="AE311" s="12">
        <f t="shared" si="55"/>
        <v>0</v>
      </c>
      <c r="AF311" s="12">
        <f t="shared" si="56"/>
        <v>0</v>
      </c>
      <c r="AG311" s="18">
        <f t="shared" si="57"/>
        <v>0</v>
      </c>
      <c r="AH311" s="11">
        <f t="shared" si="58"/>
        <v>0</v>
      </c>
      <c r="AI311" s="12">
        <f t="shared" si="59"/>
        <v>0</v>
      </c>
      <c r="AJ311" s="12">
        <f t="shared" si="60"/>
        <v>0</v>
      </c>
      <c r="AK311" s="12">
        <f t="shared" si="61"/>
        <v>0</v>
      </c>
      <c r="AL311" s="18">
        <f t="shared" si="62"/>
        <v>0</v>
      </c>
      <c r="AM311" s="21">
        <f t="shared" si="63"/>
        <v>0</v>
      </c>
    </row>
    <row r="312" spans="29:39" x14ac:dyDescent="0.25">
      <c r="AC312" s="10">
        <f t="shared" si="53"/>
        <v>0</v>
      </c>
      <c r="AD312" s="12">
        <f t="shared" si="54"/>
        <v>0</v>
      </c>
      <c r="AE312" s="12">
        <f t="shared" si="55"/>
        <v>0</v>
      </c>
      <c r="AF312" s="12">
        <f t="shared" si="56"/>
        <v>0</v>
      </c>
      <c r="AG312" s="18">
        <f t="shared" si="57"/>
        <v>0</v>
      </c>
      <c r="AH312" s="11">
        <f t="shared" si="58"/>
        <v>0</v>
      </c>
      <c r="AI312" s="12">
        <f t="shared" si="59"/>
        <v>0</v>
      </c>
      <c r="AJ312" s="12">
        <f t="shared" si="60"/>
        <v>0</v>
      </c>
      <c r="AK312" s="12">
        <f t="shared" si="61"/>
        <v>0</v>
      </c>
      <c r="AL312" s="18">
        <f t="shared" si="62"/>
        <v>0</v>
      </c>
      <c r="AM312" s="21">
        <f t="shared" si="63"/>
        <v>0</v>
      </c>
    </row>
    <row r="313" spans="29:39" x14ac:dyDescent="0.25">
      <c r="AC313" s="10">
        <f t="shared" si="53"/>
        <v>0</v>
      </c>
      <c r="AD313" s="12">
        <f t="shared" si="54"/>
        <v>0</v>
      </c>
      <c r="AE313" s="12">
        <f t="shared" si="55"/>
        <v>0</v>
      </c>
      <c r="AF313" s="12">
        <f t="shared" si="56"/>
        <v>0</v>
      </c>
      <c r="AG313" s="18">
        <f t="shared" si="57"/>
        <v>0</v>
      </c>
      <c r="AH313" s="11">
        <f t="shared" si="58"/>
        <v>0</v>
      </c>
      <c r="AI313" s="12">
        <f t="shared" si="59"/>
        <v>0</v>
      </c>
      <c r="AJ313" s="12">
        <f t="shared" si="60"/>
        <v>0</v>
      </c>
      <c r="AK313" s="12">
        <f t="shared" si="61"/>
        <v>0</v>
      </c>
      <c r="AL313" s="18">
        <f t="shared" si="62"/>
        <v>0</v>
      </c>
      <c r="AM313" s="21">
        <f t="shared" si="63"/>
        <v>0</v>
      </c>
    </row>
    <row r="314" spans="29:39" x14ac:dyDescent="0.25">
      <c r="AC314" s="10">
        <f t="shared" si="53"/>
        <v>0</v>
      </c>
      <c r="AD314" s="12">
        <f t="shared" si="54"/>
        <v>0</v>
      </c>
      <c r="AE314" s="12">
        <f t="shared" si="55"/>
        <v>0</v>
      </c>
      <c r="AF314" s="12">
        <f t="shared" si="56"/>
        <v>0</v>
      </c>
      <c r="AG314" s="18">
        <f t="shared" si="57"/>
        <v>0</v>
      </c>
      <c r="AH314" s="11">
        <f t="shared" si="58"/>
        <v>0</v>
      </c>
      <c r="AI314" s="12">
        <f t="shared" si="59"/>
        <v>0</v>
      </c>
      <c r="AJ314" s="12">
        <f t="shared" si="60"/>
        <v>0</v>
      </c>
      <c r="AK314" s="12">
        <f t="shared" si="61"/>
        <v>0</v>
      </c>
      <c r="AL314" s="18">
        <f t="shared" si="62"/>
        <v>0</v>
      </c>
      <c r="AM314" s="21">
        <f t="shared" si="63"/>
        <v>0</v>
      </c>
    </row>
    <row r="315" spans="29:39" x14ac:dyDescent="0.25">
      <c r="AC315" s="10">
        <f t="shared" si="53"/>
        <v>0</v>
      </c>
      <c r="AD315" s="12">
        <f t="shared" si="54"/>
        <v>0</v>
      </c>
      <c r="AE315" s="12">
        <f t="shared" si="55"/>
        <v>0</v>
      </c>
      <c r="AF315" s="12">
        <f t="shared" si="56"/>
        <v>0</v>
      </c>
      <c r="AG315" s="18">
        <f t="shared" si="57"/>
        <v>0</v>
      </c>
      <c r="AH315" s="11">
        <f t="shared" si="58"/>
        <v>0</v>
      </c>
      <c r="AI315" s="12">
        <f t="shared" si="59"/>
        <v>0</v>
      </c>
      <c r="AJ315" s="12">
        <f t="shared" si="60"/>
        <v>0</v>
      </c>
      <c r="AK315" s="12">
        <f t="shared" si="61"/>
        <v>0</v>
      </c>
      <c r="AL315" s="18">
        <f t="shared" si="62"/>
        <v>0</v>
      </c>
      <c r="AM315" s="21">
        <f t="shared" si="63"/>
        <v>0</v>
      </c>
    </row>
    <row r="316" spans="29:39" x14ac:dyDescent="0.25">
      <c r="AC316" s="10">
        <f t="shared" si="53"/>
        <v>0</v>
      </c>
      <c r="AD316" s="12">
        <f t="shared" si="54"/>
        <v>0</v>
      </c>
      <c r="AE316" s="12">
        <f t="shared" si="55"/>
        <v>0</v>
      </c>
      <c r="AF316" s="12">
        <f t="shared" si="56"/>
        <v>0</v>
      </c>
      <c r="AG316" s="18">
        <f t="shared" si="57"/>
        <v>0</v>
      </c>
      <c r="AH316" s="11">
        <f t="shared" si="58"/>
        <v>0</v>
      </c>
      <c r="AI316" s="12">
        <f t="shared" si="59"/>
        <v>0</v>
      </c>
      <c r="AJ316" s="12">
        <f t="shared" si="60"/>
        <v>0</v>
      </c>
      <c r="AK316" s="12">
        <f t="shared" si="61"/>
        <v>0</v>
      </c>
      <c r="AL316" s="18">
        <f t="shared" si="62"/>
        <v>0</v>
      </c>
      <c r="AM316" s="21">
        <f t="shared" si="63"/>
        <v>0</v>
      </c>
    </row>
    <row r="317" spans="29:39" x14ac:dyDescent="0.25">
      <c r="AC317" s="10">
        <f t="shared" si="53"/>
        <v>0</v>
      </c>
      <c r="AD317" s="12">
        <f t="shared" si="54"/>
        <v>0</v>
      </c>
      <c r="AE317" s="12">
        <f t="shared" si="55"/>
        <v>0</v>
      </c>
      <c r="AF317" s="12">
        <f t="shared" si="56"/>
        <v>0</v>
      </c>
      <c r="AG317" s="18">
        <f t="shared" si="57"/>
        <v>0</v>
      </c>
      <c r="AH317" s="11">
        <f t="shared" si="58"/>
        <v>0</v>
      </c>
      <c r="AI317" s="12">
        <f t="shared" si="59"/>
        <v>0</v>
      </c>
      <c r="AJ317" s="12">
        <f t="shared" si="60"/>
        <v>0</v>
      </c>
      <c r="AK317" s="12">
        <f t="shared" si="61"/>
        <v>0</v>
      </c>
      <c r="AL317" s="18">
        <f t="shared" si="62"/>
        <v>0</v>
      </c>
      <c r="AM317" s="21">
        <f t="shared" si="63"/>
        <v>0</v>
      </c>
    </row>
    <row r="318" spans="29:39" x14ac:dyDescent="0.25">
      <c r="AC318" s="10">
        <f t="shared" si="53"/>
        <v>0</v>
      </c>
      <c r="AD318" s="12">
        <f t="shared" si="54"/>
        <v>0</v>
      </c>
      <c r="AE318" s="12">
        <f t="shared" si="55"/>
        <v>0</v>
      </c>
      <c r="AF318" s="12">
        <f t="shared" si="56"/>
        <v>0</v>
      </c>
      <c r="AG318" s="18">
        <f t="shared" si="57"/>
        <v>0</v>
      </c>
      <c r="AH318" s="11">
        <f t="shared" si="58"/>
        <v>0</v>
      </c>
      <c r="AI318" s="12">
        <f t="shared" si="59"/>
        <v>0</v>
      </c>
      <c r="AJ318" s="12">
        <f t="shared" si="60"/>
        <v>0</v>
      </c>
      <c r="AK318" s="12">
        <f t="shared" si="61"/>
        <v>0</v>
      </c>
      <c r="AL318" s="18">
        <f t="shared" si="62"/>
        <v>0</v>
      </c>
      <c r="AM318" s="21">
        <f t="shared" si="63"/>
        <v>0</v>
      </c>
    </row>
    <row r="319" spans="29:39" x14ac:dyDescent="0.25">
      <c r="AC319" s="10">
        <f t="shared" si="53"/>
        <v>0</v>
      </c>
      <c r="AD319" s="12">
        <f t="shared" si="54"/>
        <v>0</v>
      </c>
      <c r="AE319" s="12">
        <f t="shared" si="55"/>
        <v>0</v>
      </c>
      <c r="AF319" s="12">
        <f t="shared" si="56"/>
        <v>0</v>
      </c>
      <c r="AG319" s="18">
        <f t="shared" si="57"/>
        <v>0</v>
      </c>
      <c r="AH319" s="11">
        <f t="shared" si="58"/>
        <v>0</v>
      </c>
      <c r="AI319" s="12">
        <f t="shared" si="59"/>
        <v>0</v>
      </c>
      <c r="AJ319" s="12">
        <f t="shared" si="60"/>
        <v>0</v>
      </c>
      <c r="AK319" s="12">
        <f t="shared" si="61"/>
        <v>0</v>
      </c>
      <c r="AL319" s="18">
        <f t="shared" si="62"/>
        <v>0</v>
      </c>
      <c r="AM319" s="21">
        <f t="shared" si="63"/>
        <v>0</v>
      </c>
    </row>
    <row r="320" spans="29:39" x14ac:dyDescent="0.25">
      <c r="AC320" s="10">
        <f t="shared" si="53"/>
        <v>0</v>
      </c>
      <c r="AD320" s="12">
        <f t="shared" si="54"/>
        <v>0</v>
      </c>
      <c r="AE320" s="12">
        <f t="shared" si="55"/>
        <v>0</v>
      </c>
      <c r="AF320" s="12">
        <f t="shared" si="56"/>
        <v>0</v>
      </c>
      <c r="AG320" s="18">
        <f t="shared" si="57"/>
        <v>0</v>
      </c>
      <c r="AH320" s="11">
        <f t="shared" si="58"/>
        <v>0</v>
      </c>
      <c r="AI320" s="12">
        <f t="shared" si="59"/>
        <v>0</v>
      </c>
      <c r="AJ320" s="12">
        <f t="shared" si="60"/>
        <v>0</v>
      </c>
      <c r="AK320" s="12">
        <f t="shared" si="61"/>
        <v>0</v>
      </c>
      <c r="AL320" s="18">
        <f t="shared" si="62"/>
        <v>0</v>
      </c>
      <c r="AM320" s="21">
        <f t="shared" si="63"/>
        <v>0</v>
      </c>
    </row>
    <row r="321" spans="29:39" x14ac:dyDescent="0.25">
      <c r="AC321" s="10">
        <f t="shared" si="53"/>
        <v>0</v>
      </c>
      <c r="AD321" s="12">
        <f t="shared" si="54"/>
        <v>0</v>
      </c>
      <c r="AE321" s="12">
        <f t="shared" si="55"/>
        <v>0</v>
      </c>
      <c r="AF321" s="12">
        <f t="shared" si="56"/>
        <v>0</v>
      </c>
      <c r="AG321" s="18">
        <f t="shared" si="57"/>
        <v>0</v>
      </c>
      <c r="AH321" s="11">
        <f t="shared" si="58"/>
        <v>0</v>
      </c>
      <c r="AI321" s="12">
        <f t="shared" si="59"/>
        <v>0</v>
      </c>
      <c r="AJ321" s="12">
        <f t="shared" si="60"/>
        <v>0</v>
      </c>
      <c r="AK321" s="12">
        <f t="shared" si="61"/>
        <v>0</v>
      </c>
      <c r="AL321" s="18">
        <f t="shared" si="62"/>
        <v>0</v>
      </c>
      <c r="AM321" s="21">
        <f t="shared" si="63"/>
        <v>0</v>
      </c>
    </row>
    <row r="322" spans="29:39" x14ac:dyDescent="0.25">
      <c r="AC322" s="10">
        <f t="shared" si="53"/>
        <v>0</v>
      </c>
      <c r="AD322" s="12">
        <f t="shared" si="54"/>
        <v>0</v>
      </c>
      <c r="AE322" s="12">
        <f t="shared" si="55"/>
        <v>0</v>
      </c>
      <c r="AF322" s="12">
        <f t="shared" si="56"/>
        <v>0</v>
      </c>
      <c r="AG322" s="18">
        <f t="shared" si="57"/>
        <v>0</v>
      </c>
      <c r="AH322" s="11">
        <f t="shared" si="58"/>
        <v>0</v>
      </c>
      <c r="AI322" s="12">
        <f t="shared" si="59"/>
        <v>0</v>
      </c>
      <c r="AJ322" s="12">
        <f t="shared" si="60"/>
        <v>0</v>
      </c>
      <c r="AK322" s="12">
        <f t="shared" si="61"/>
        <v>0</v>
      </c>
      <c r="AL322" s="18">
        <f t="shared" si="62"/>
        <v>0</v>
      </c>
      <c r="AM322" s="21">
        <f t="shared" si="63"/>
        <v>0</v>
      </c>
    </row>
    <row r="323" spans="29:39" x14ac:dyDescent="0.25">
      <c r="AC323" s="10">
        <f t="shared" si="53"/>
        <v>0</v>
      </c>
      <c r="AD323" s="12">
        <f t="shared" si="54"/>
        <v>0</v>
      </c>
      <c r="AE323" s="12">
        <f t="shared" si="55"/>
        <v>0</v>
      </c>
      <c r="AF323" s="12">
        <f t="shared" si="56"/>
        <v>0</v>
      </c>
      <c r="AG323" s="18">
        <f t="shared" si="57"/>
        <v>0</v>
      </c>
      <c r="AH323" s="11">
        <f t="shared" si="58"/>
        <v>0</v>
      </c>
      <c r="AI323" s="12">
        <f t="shared" si="59"/>
        <v>0</v>
      </c>
      <c r="AJ323" s="12">
        <f t="shared" si="60"/>
        <v>0</v>
      </c>
      <c r="AK323" s="12">
        <f t="shared" si="61"/>
        <v>0</v>
      </c>
      <c r="AL323" s="18">
        <f t="shared" si="62"/>
        <v>0</v>
      </c>
      <c r="AM323" s="21">
        <f t="shared" si="63"/>
        <v>0</v>
      </c>
    </row>
    <row r="324" spans="29:39" x14ac:dyDescent="0.25">
      <c r="AC324" s="10">
        <f t="shared" si="53"/>
        <v>0</v>
      </c>
      <c r="AD324" s="12">
        <f t="shared" si="54"/>
        <v>0</v>
      </c>
      <c r="AE324" s="12">
        <f t="shared" si="55"/>
        <v>0</v>
      </c>
      <c r="AF324" s="12">
        <f t="shared" si="56"/>
        <v>0</v>
      </c>
      <c r="AG324" s="18">
        <f t="shared" si="57"/>
        <v>0</v>
      </c>
      <c r="AH324" s="11">
        <f t="shared" si="58"/>
        <v>0</v>
      </c>
      <c r="AI324" s="12">
        <f t="shared" si="59"/>
        <v>0</v>
      </c>
      <c r="AJ324" s="12">
        <f t="shared" si="60"/>
        <v>0</v>
      </c>
      <c r="AK324" s="12">
        <f t="shared" si="61"/>
        <v>0</v>
      </c>
      <c r="AL324" s="18">
        <f t="shared" si="62"/>
        <v>0</v>
      </c>
      <c r="AM324" s="21">
        <f t="shared" si="63"/>
        <v>0</v>
      </c>
    </row>
    <row r="325" spans="29:39" x14ac:dyDescent="0.25">
      <c r="AC325" s="10">
        <f t="shared" si="53"/>
        <v>0</v>
      </c>
      <c r="AD325" s="12">
        <f t="shared" si="54"/>
        <v>0</v>
      </c>
      <c r="AE325" s="12">
        <f t="shared" si="55"/>
        <v>0</v>
      </c>
      <c r="AF325" s="12">
        <f t="shared" si="56"/>
        <v>0</v>
      </c>
      <c r="AG325" s="18">
        <f t="shared" si="57"/>
        <v>0</v>
      </c>
      <c r="AH325" s="11">
        <f t="shared" si="58"/>
        <v>0</v>
      </c>
      <c r="AI325" s="12">
        <f t="shared" si="59"/>
        <v>0</v>
      </c>
      <c r="AJ325" s="12">
        <f t="shared" si="60"/>
        <v>0</v>
      </c>
      <c r="AK325" s="12">
        <f t="shared" si="61"/>
        <v>0</v>
      </c>
      <c r="AL325" s="18">
        <f t="shared" si="62"/>
        <v>0</v>
      </c>
      <c r="AM325" s="21">
        <f t="shared" si="63"/>
        <v>0</v>
      </c>
    </row>
    <row r="326" spans="29:39" x14ac:dyDescent="0.25">
      <c r="AC326" s="10">
        <f t="shared" ref="AC326:AC389" si="64">IF($G326="Jour(s)",1,0)</f>
        <v>0</v>
      </c>
      <c r="AD326" s="12">
        <f t="shared" ref="AD326:AD389" si="65">IF($G326="Semaine(s)",1,0)</f>
        <v>0</v>
      </c>
      <c r="AE326" s="12">
        <f t="shared" ref="AE326:AE389" si="66">IF($G326="Mois",1,0)</f>
        <v>0</v>
      </c>
      <c r="AF326" s="12">
        <f t="shared" ref="AF326:AF389" si="67">IF($G326="Trimestre(s)",1,0)</f>
        <v>0</v>
      </c>
      <c r="AG326" s="18">
        <f t="shared" ref="AG326:AG389" si="68">IF($G326="Année(s)",1,0)</f>
        <v>0</v>
      </c>
      <c r="AH326" s="11">
        <f t="shared" ref="AH326:AH389" si="69">IF(AC326=1,$F326*1,0)</f>
        <v>0</v>
      </c>
      <c r="AI326" s="12">
        <f t="shared" ref="AI326:AI389" si="70">IF(AD326=1,$F326*7,0)</f>
        <v>0</v>
      </c>
      <c r="AJ326" s="12">
        <f t="shared" ref="AJ326:AJ389" si="71">IF(AE326=1,$F326*30,0)</f>
        <v>0</v>
      </c>
      <c r="AK326" s="12">
        <f t="shared" ref="AK326:AK389" si="72">IF(AF326=1,$F326*90,0)</f>
        <v>0</v>
      </c>
      <c r="AL326" s="18">
        <f t="shared" ref="AL326:AL389" si="73">IF(AG326=1,$F326*365,0)</f>
        <v>0</v>
      </c>
      <c r="AM326" s="21">
        <f t="shared" ref="AM326:AM389" si="74">IF(AND(F326&gt;1,F326="Années"),"Erreur de saisie",ROUND(SUM($AH326:$AL326),0))</f>
        <v>0</v>
      </c>
    </row>
    <row r="327" spans="29:39" x14ac:dyDescent="0.25">
      <c r="AC327" s="10">
        <f t="shared" si="64"/>
        <v>0</v>
      </c>
      <c r="AD327" s="12">
        <f t="shared" si="65"/>
        <v>0</v>
      </c>
      <c r="AE327" s="12">
        <f t="shared" si="66"/>
        <v>0</v>
      </c>
      <c r="AF327" s="12">
        <f t="shared" si="67"/>
        <v>0</v>
      </c>
      <c r="AG327" s="18">
        <f t="shared" si="68"/>
        <v>0</v>
      </c>
      <c r="AH327" s="11">
        <f t="shared" si="69"/>
        <v>0</v>
      </c>
      <c r="AI327" s="12">
        <f t="shared" si="70"/>
        <v>0</v>
      </c>
      <c r="AJ327" s="12">
        <f t="shared" si="71"/>
        <v>0</v>
      </c>
      <c r="AK327" s="12">
        <f t="shared" si="72"/>
        <v>0</v>
      </c>
      <c r="AL327" s="18">
        <f t="shared" si="73"/>
        <v>0</v>
      </c>
      <c r="AM327" s="21">
        <f t="shared" si="74"/>
        <v>0</v>
      </c>
    </row>
    <row r="328" spans="29:39" x14ac:dyDescent="0.25">
      <c r="AC328" s="10">
        <f t="shared" si="64"/>
        <v>0</v>
      </c>
      <c r="AD328" s="12">
        <f t="shared" si="65"/>
        <v>0</v>
      </c>
      <c r="AE328" s="12">
        <f t="shared" si="66"/>
        <v>0</v>
      </c>
      <c r="AF328" s="12">
        <f t="shared" si="67"/>
        <v>0</v>
      </c>
      <c r="AG328" s="18">
        <f t="shared" si="68"/>
        <v>0</v>
      </c>
      <c r="AH328" s="11">
        <f t="shared" si="69"/>
        <v>0</v>
      </c>
      <c r="AI328" s="12">
        <f t="shared" si="70"/>
        <v>0</v>
      </c>
      <c r="AJ328" s="12">
        <f t="shared" si="71"/>
        <v>0</v>
      </c>
      <c r="AK328" s="12">
        <f t="shared" si="72"/>
        <v>0</v>
      </c>
      <c r="AL328" s="18">
        <f t="shared" si="73"/>
        <v>0</v>
      </c>
      <c r="AM328" s="21">
        <f t="shared" si="74"/>
        <v>0</v>
      </c>
    </row>
    <row r="329" spans="29:39" x14ac:dyDescent="0.25">
      <c r="AC329" s="10">
        <f t="shared" si="64"/>
        <v>0</v>
      </c>
      <c r="AD329" s="12">
        <f t="shared" si="65"/>
        <v>0</v>
      </c>
      <c r="AE329" s="12">
        <f t="shared" si="66"/>
        <v>0</v>
      </c>
      <c r="AF329" s="12">
        <f t="shared" si="67"/>
        <v>0</v>
      </c>
      <c r="AG329" s="18">
        <f t="shared" si="68"/>
        <v>0</v>
      </c>
      <c r="AH329" s="11">
        <f t="shared" si="69"/>
        <v>0</v>
      </c>
      <c r="AI329" s="12">
        <f t="shared" si="70"/>
        <v>0</v>
      </c>
      <c r="AJ329" s="12">
        <f t="shared" si="71"/>
        <v>0</v>
      </c>
      <c r="AK329" s="12">
        <f t="shared" si="72"/>
        <v>0</v>
      </c>
      <c r="AL329" s="18">
        <f t="shared" si="73"/>
        <v>0</v>
      </c>
      <c r="AM329" s="21">
        <f t="shared" si="74"/>
        <v>0</v>
      </c>
    </row>
    <row r="330" spans="29:39" x14ac:dyDescent="0.25">
      <c r="AC330" s="10">
        <f t="shared" si="64"/>
        <v>0</v>
      </c>
      <c r="AD330" s="12">
        <f t="shared" si="65"/>
        <v>0</v>
      </c>
      <c r="AE330" s="12">
        <f t="shared" si="66"/>
        <v>0</v>
      </c>
      <c r="AF330" s="12">
        <f t="shared" si="67"/>
        <v>0</v>
      </c>
      <c r="AG330" s="18">
        <f t="shared" si="68"/>
        <v>0</v>
      </c>
      <c r="AH330" s="11">
        <f t="shared" si="69"/>
        <v>0</v>
      </c>
      <c r="AI330" s="12">
        <f t="shared" si="70"/>
        <v>0</v>
      </c>
      <c r="AJ330" s="12">
        <f t="shared" si="71"/>
        <v>0</v>
      </c>
      <c r="AK330" s="12">
        <f t="shared" si="72"/>
        <v>0</v>
      </c>
      <c r="AL330" s="18">
        <f t="shared" si="73"/>
        <v>0</v>
      </c>
      <c r="AM330" s="21">
        <f t="shared" si="74"/>
        <v>0</v>
      </c>
    </row>
    <row r="331" spans="29:39" x14ac:dyDescent="0.25">
      <c r="AC331" s="10">
        <f t="shared" si="64"/>
        <v>0</v>
      </c>
      <c r="AD331" s="12">
        <f t="shared" si="65"/>
        <v>0</v>
      </c>
      <c r="AE331" s="12">
        <f t="shared" si="66"/>
        <v>0</v>
      </c>
      <c r="AF331" s="12">
        <f t="shared" si="67"/>
        <v>0</v>
      </c>
      <c r="AG331" s="18">
        <f t="shared" si="68"/>
        <v>0</v>
      </c>
      <c r="AH331" s="11">
        <f t="shared" si="69"/>
        <v>0</v>
      </c>
      <c r="AI331" s="12">
        <f t="shared" si="70"/>
        <v>0</v>
      </c>
      <c r="AJ331" s="12">
        <f t="shared" si="71"/>
        <v>0</v>
      </c>
      <c r="AK331" s="12">
        <f t="shared" si="72"/>
        <v>0</v>
      </c>
      <c r="AL331" s="18">
        <f t="shared" si="73"/>
        <v>0</v>
      </c>
      <c r="AM331" s="21">
        <f t="shared" si="74"/>
        <v>0</v>
      </c>
    </row>
    <row r="332" spans="29:39" x14ac:dyDescent="0.25">
      <c r="AC332" s="10">
        <f t="shared" si="64"/>
        <v>0</v>
      </c>
      <c r="AD332" s="12">
        <f t="shared" si="65"/>
        <v>0</v>
      </c>
      <c r="AE332" s="12">
        <f t="shared" si="66"/>
        <v>0</v>
      </c>
      <c r="AF332" s="12">
        <f t="shared" si="67"/>
        <v>0</v>
      </c>
      <c r="AG332" s="18">
        <f t="shared" si="68"/>
        <v>0</v>
      </c>
      <c r="AH332" s="11">
        <f t="shared" si="69"/>
        <v>0</v>
      </c>
      <c r="AI332" s="12">
        <f t="shared" si="70"/>
        <v>0</v>
      </c>
      <c r="AJ332" s="12">
        <f t="shared" si="71"/>
        <v>0</v>
      </c>
      <c r="AK332" s="12">
        <f t="shared" si="72"/>
        <v>0</v>
      </c>
      <c r="AL332" s="18">
        <f t="shared" si="73"/>
        <v>0</v>
      </c>
      <c r="AM332" s="21">
        <f t="shared" si="74"/>
        <v>0</v>
      </c>
    </row>
    <row r="333" spans="29:39" x14ac:dyDescent="0.25">
      <c r="AC333" s="10">
        <f t="shared" si="64"/>
        <v>0</v>
      </c>
      <c r="AD333" s="12">
        <f t="shared" si="65"/>
        <v>0</v>
      </c>
      <c r="AE333" s="12">
        <f t="shared" si="66"/>
        <v>0</v>
      </c>
      <c r="AF333" s="12">
        <f t="shared" si="67"/>
        <v>0</v>
      </c>
      <c r="AG333" s="18">
        <f t="shared" si="68"/>
        <v>0</v>
      </c>
      <c r="AH333" s="11">
        <f t="shared" si="69"/>
        <v>0</v>
      </c>
      <c r="AI333" s="12">
        <f t="shared" si="70"/>
        <v>0</v>
      </c>
      <c r="AJ333" s="12">
        <f t="shared" si="71"/>
        <v>0</v>
      </c>
      <c r="AK333" s="12">
        <f t="shared" si="72"/>
        <v>0</v>
      </c>
      <c r="AL333" s="18">
        <f t="shared" si="73"/>
        <v>0</v>
      </c>
      <c r="AM333" s="21">
        <f t="shared" si="74"/>
        <v>0</v>
      </c>
    </row>
    <row r="334" spans="29:39" x14ac:dyDescent="0.25">
      <c r="AC334" s="10">
        <f t="shared" si="64"/>
        <v>0</v>
      </c>
      <c r="AD334" s="12">
        <f t="shared" si="65"/>
        <v>0</v>
      </c>
      <c r="AE334" s="12">
        <f t="shared" si="66"/>
        <v>0</v>
      </c>
      <c r="AF334" s="12">
        <f t="shared" si="67"/>
        <v>0</v>
      </c>
      <c r="AG334" s="18">
        <f t="shared" si="68"/>
        <v>0</v>
      </c>
      <c r="AH334" s="11">
        <f t="shared" si="69"/>
        <v>0</v>
      </c>
      <c r="AI334" s="12">
        <f t="shared" si="70"/>
        <v>0</v>
      </c>
      <c r="AJ334" s="12">
        <f t="shared" si="71"/>
        <v>0</v>
      </c>
      <c r="AK334" s="12">
        <f t="shared" si="72"/>
        <v>0</v>
      </c>
      <c r="AL334" s="18">
        <f t="shared" si="73"/>
        <v>0</v>
      </c>
      <c r="AM334" s="21">
        <f t="shared" si="74"/>
        <v>0</v>
      </c>
    </row>
    <row r="335" spans="29:39" x14ac:dyDescent="0.25">
      <c r="AC335" s="10">
        <f t="shared" si="64"/>
        <v>0</v>
      </c>
      <c r="AD335" s="12">
        <f t="shared" si="65"/>
        <v>0</v>
      </c>
      <c r="AE335" s="12">
        <f t="shared" si="66"/>
        <v>0</v>
      </c>
      <c r="AF335" s="12">
        <f t="shared" si="67"/>
        <v>0</v>
      </c>
      <c r="AG335" s="18">
        <f t="shared" si="68"/>
        <v>0</v>
      </c>
      <c r="AH335" s="11">
        <f t="shared" si="69"/>
        <v>0</v>
      </c>
      <c r="AI335" s="12">
        <f t="shared" si="70"/>
        <v>0</v>
      </c>
      <c r="AJ335" s="12">
        <f t="shared" si="71"/>
        <v>0</v>
      </c>
      <c r="AK335" s="12">
        <f t="shared" si="72"/>
        <v>0</v>
      </c>
      <c r="AL335" s="18">
        <f t="shared" si="73"/>
        <v>0</v>
      </c>
      <c r="AM335" s="21">
        <f t="shared" si="74"/>
        <v>0</v>
      </c>
    </row>
    <row r="336" spans="29:39" x14ac:dyDescent="0.25">
      <c r="AC336" s="10">
        <f t="shared" si="64"/>
        <v>0</v>
      </c>
      <c r="AD336" s="12">
        <f t="shared" si="65"/>
        <v>0</v>
      </c>
      <c r="AE336" s="12">
        <f t="shared" si="66"/>
        <v>0</v>
      </c>
      <c r="AF336" s="12">
        <f t="shared" si="67"/>
        <v>0</v>
      </c>
      <c r="AG336" s="18">
        <f t="shared" si="68"/>
        <v>0</v>
      </c>
      <c r="AH336" s="11">
        <f t="shared" si="69"/>
        <v>0</v>
      </c>
      <c r="AI336" s="12">
        <f t="shared" si="70"/>
        <v>0</v>
      </c>
      <c r="AJ336" s="12">
        <f t="shared" si="71"/>
        <v>0</v>
      </c>
      <c r="AK336" s="12">
        <f t="shared" si="72"/>
        <v>0</v>
      </c>
      <c r="AL336" s="18">
        <f t="shared" si="73"/>
        <v>0</v>
      </c>
      <c r="AM336" s="21">
        <f t="shared" si="74"/>
        <v>0</v>
      </c>
    </row>
    <row r="337" spans="29:39" x14ac:dyDescent="0.25">
      <c r="AC337" s="10">
        <f t="shared" si="64"/>
        <v>0</v>
      </c>
      <c r="AD337" s="12">
        <f t="shared" si="65"/>
        <v>0</v>
      </c>
      <c r="AE337" s="12">
        <f t="shared" si="66"/>
        <v>0</v>
      </c>
      <c r="AF337" s="12">
        <f t="shared" si="67"/>
        <v>0</v>
      </c>
      <c r="AG337" s="18">
        <f t="shared" si="68"/>
        <v>0</v>
      </c>
      <c r="AH337" s="11">
        <f t="shared" si="69"/>
        <v>0</v>
      </c>
      <c r="AI337" s="12">
        <f t="shared" si="70"/>
        <v>0</v>
      </c>
      <c r="AJ337" s="12">
        <f t="shared" si="71"/>
        <v>0</v>
      </c>
      <c r="AK337" s="12">
        <f t="shared" si="72"/>
        <v>0</v>
      </c>
      <c r="AL337" s="18">
        <f t="shared" si="73"/>
        <v>0</v>
      </c>
      <c r="AM337" s="21">
        <f t="shared" si="74"/>
        <v>0</v>
      </c>
    </row>
    <row r="338" spans="29:39" x14ac:dyDescent="0.25">
      <c r="AC338" s="10">
        <f t="shared" si="64"/>
        <v>0</v>
      </c>
      <c r="AD338" s="12">
        <f t="shared" si="65"/>
        <v>0</v>
      </c>
      <c r="AE338" s="12">
        <f t="shared" si="66"/>
        <v>0</v>
      </c>
      <c r="AF338" s="12">
        <f t="shared" si="67"/>
        <v>0</v>
      </c>
      <c r="AG338" s="18">
        <f t="shared" si="68"/>
        <v>0</v>
      </c>
      <c r="AH338" s="11">
        <f t="shared" si="69"/>
        <v>0</v>
      </c>
      <c r="AI338" s="12">
        <f t="shared" si="70"/>
        <v>0</v>
      </c>
      <c r="AJ338" s="12">
        <f t="shared" si="71"/>
        <v>0</v>
      </c>
      <c r="AK338" s="12">
        <f t="shared" si="72"/>
        <v>0</v>
      </c>
      <c r="AL338" s="18">
        <f t="shared" si="73"/>
        <v>0</v>
      </c>
      <c r="AM338" s="21">
        <f t="shared" si="74"/>
        <v>0</v>
      </c>
    </row>
    <row r="339" spans="29:39" x14ac:dyDescent="0.25">
      <c r="AC339" s="10">
        <f t="shared" si="64"/>
        <v>0</v>
      </c>
      <c r="AD339" s="12">
        <f t="shared" si="65"/>
        <v>0</v>
      </c>
      <c r="AE339" s="12">
        <f t="shared" si="66"/>
        <v>0</v>
      </c>
      <c r="AF339" s="12">
        <f t="shared" si="67"/>
        <v>0</v>
      </c>
      <c r="AG339" s="18">
        <f t="shared" si="68"/>
        <v>0</v>
      </c>
      <c r="AH339" s="11">
        <f t="shared" si="69"/>
        <v>0</v>
      </c>
      <c r="AI339" s="12">
        <f t="shared" si="70"/>
        <v>0</v>
      </c>
      <c r="AJ339" s="12">
        <f t="shared" si="71"/>
        <v>0</v>
      </c>
      <c r="AK339" s="12">
        <f t="shared" si="72"/>
        <v>0</v>
      </c>
      <c r="AL339" s="18">
        <f t="shared" si="73"/>
        <v>0</v>
      </c>
      <c r="AM339" s="21">
        <f t="shared" si="74"/>
        <v>0</v>
      </c>
    </row>
    <row r="340" spans="29:39" x14ac:dyDescent="0.25">
      <c r="AC340" s="10">
        <f t="shared" si="64"/>
        <v>0</v>
      </c>
      <c r="AD340" s="12">
        <f t="shared" si="65"/>
        <v>0</v>
      </c>
      <c r="AE340" s="12">
        <f t="shared" si="66"/>
        <v>0</v>
      </c>
      <c r="AF340" s="12">
        <f t="shared" si="67"/>
        <v>0</v>
      </c>
      <c r="AG340" s="18">
        <f t="shared" si="68"/>
        <v>0</v>
      </c>
      <c r="AH340" s="11">
        <f t="shared" si="69"/>
        <v>0</v>
      </c>
      <c r="AI340" s="12">
        <f t="shared" si="70"/>
        <v>0</v>
      </c>
      <c r="AJ340" s="12">
        <f t="shared" si="71"/>
        <v>0</v>
      </c>
      <c r="AK340" s="12">
        <f t="shared" si="72"/>
        <v>0</v>
      </c>
      <c r="AL340" s="18">
        <f t="shared" si="73"/>
        <v>0</v>
      </c>
      <c r="AM340" s="21">
        <f t="shared" si="74"/>
        <v>0</v>
      </c>
    </row>
    <row r="341" spans="29:39" x14ac:dyDescent="0.25">
      <c r="AC341" s="10">
        <f t="shared" si="64"/>
        <v>0</v>
      </c>
      <c r="AD341" s="12">
        <f t="shared" si="65"/>
        <v>0</v>
      </c>
      <c r="AE341" s="12">
        <f t="shared" si="66"/>
        <v>0</v>
      </c>
      <c r="AF341" s="12">
        <f t="shared" si="67"/>
        <v>0</v>
      </c>
      <c r="AG341" s="18">
        <f t="shared" si="68"/>
        <v>0</v>
      </c>
      <c r="AH341" s="11">
        <f t="shared" si="69"/>
        <v>0</v>
      </c>
      <c r="AI341" s="12">
        <f t="shared" si="70"/>
        <v>0</v>
      </c>
      <c r="AJ341" s="12">
        <f t="shared" si="71"/>
        <v>0</v>
      </c>
      <c r="AK341" s="12">
        <f t="shared" si="72"/>
        <v>0</v>
      </c>
      <c r="AL341" s="18">
        <f t="shared" si="73"/>
        <v>0</v>
      </c>
      <c r="AM341" s="21">
        <f t="shared" si="74"/>
        <v>0</v>
      </c>
    </row>
    <row r="342" spans="29:39" x14ac:dyDescent="0.25">
      <c r="AC342" s="10">
        <f t="shared" si="64"/>
        <v>0</v>
      </c>
      <c r="AD342" s="12">
        <f t="shared" si="65"/>
        <v>0</v>
      </c>
      <c r="AE342" s="12">
        <f t="shared" si="66"/>
        <v>0</v>
      </c>
      <c r="AF342" s="12">
        <f t="shared" si="67"/>
        <v>0</v>
      </c>
      <c r="AG342" s="18">
        <f t="shared" si="68"/>
        <v>0</v>
      </c>
      <c r="AH342" s="11">
        <f t="shared" si="69"/>
        <v>0</v>
      </c>
      <c r="AI342" s="12">
        <f t="shared" si="70"/>
        <v>0</v>
      </c>
      <c r="AJ342" s="12">
        <f t="shared" si="71"/>
        <v>0</v>
      </c>
      <c r="AK342" s="12">
        <f t="shared" si="72"/>
        <v>0</v>
      </c>
      <c r="AL342" s="18">
        <f t="shared" si="73"/>
        <v>0</v>
      </c>
      <c r="AM342" s="21">
        <f t="shared" si="74"/>
        <v>0</v>
      </c>
    </row>
    <row r="343" spans="29:39" x14ac:dyDescent="0.25">
      <c r="AC343" s="10">
        <f t="shared" si="64"/>
        <v>0</v>
      </c>
      <c r="AD343" s="12">
        <f t="shared" si="65"/>
        <v>0</v>
      </c>
      <c r="AE343" s="12">
        <f t="shared" si="66"/>
        <v>0</v>
      </c>
      <c r="AF343" s="12">
        <f t="shared" si="67"/>
        <v>0</v>
      </c>
      <c r="AG343" s="18">
        <f t="shared" si="68"/>
        <v>0</v>
      </c>
      <c r="AH343" s="11">
        <f t="shared" si="69"/>
        <v>0</v>
      </c>
      <c r="AI343" s="12">
        <f t="shared" si="70"/>
        <v>0</v>
      </c>
      <c r="AJ343" s="12">
        <f t="shared" si="71"/>
        <v>0</v>
      </c>
      <c r="AK343" s="12">
        <f t="shared" si="72"/>
        <v>0</v>
      </c>
      <c r="AL343" s="18">
        <f t="shared" si="73"/>
        <v>0</v>
      </c>
      <c r="AM343" s="21">
        <f t="shared" si="74"/>
        <v>0</v>
      </c>
    </row>
    <row r="344" spans="29:39" x14ac:dyDescent="0.25">
      <c r="AC344" s="10">
        <f t="shared" si="64"/>
        <v>0</v>
      </c>
      <c r="AD344" s="12">
        <f t="shared" si="65"/>
        <v>0</v>
      </c>
      <c r="AE344" s="12">
        <f t="shared" si="66"/>
        <v>0</v>
      </c>
      <c r="AF344" s="12">
        <f t="shared" si="67"/>
        <v>0</v>
      </c>
      <c r="AG344" s="18">
        <f t="shared" si="68"/>
        <v>0</v>
      </c>
      <c r="AH344" s="11">
        <f t="shared" si="69"/>
        <v>0</v>
      </c>
      <c r="AI344" s="12">
        <f t="shared" si="70"/>
        <v>0</v>
      </c>
      <c r="AJ344" s="12">
        <f t="shared" si="71"/>
        <v>0</v>
      </c>
      <c r="AK344" s="12">
        <f t="shared" si="72"/>
        <v>0</v>
      </c>
      <c r="AL344" s="18">
        <f t="shared" si="73"/>
        <v>0</v>
      </c>
      <c r="AM344" s="21">
        <f t="shared" si="74"/>
        <v>0</v>
      </c>
    </row>
    <row r="345" spans="29:39" x14ac:dyDescent="0.25">
      <c r="AC345" s="10">
        <f t="shared" si="64"/>
        <v>0</v>
      </c>
      <c r="AD345" s="12">
        <f t="shared" si="65"/>
        <v>0</v>
      </c>
      <c r="AE345" s="12">
        <f t="shared" si="66"/>
        <v>0</v>
      </c>
      <c r="AF345" s="12">
        <f t="shared" si="67"/>
        <v>0</v>
      </c>
      <c r="AG345" s="18">
        <f t="shared" si="68"/>
        <v>0</v>
      </c>
      <c r="AH345" s="11">
        <f t="shared" si="69"/>
        <v>0</v>
      </c>
      <c r="AI345" s="12">
        <f t="shared" si="70"/>
        <v>0</v>
      </c>
      <c r="AJ345" s="12">
        <f t="shared" si="71"/>
        <v>0</v>
      </c>
      <c r="AK345" s="12">
        <f t="shared" si="72"/>
        <v>0</v>
      </c>
      <c r="AL345" s="18">
        <f t="shared" si="73"/>
        <v>0</v>
      </c>
      <c r="AM345" s="21">
        <f t="shared" si="74"/>
        <v>0</v>
      </c>
    </row>
    <row r="346" spans="29:39" x14ac:dyDescent="0.25">
      <c r="AC346" s="10">
        <f t="shared" si="64"/>
        <v>0</v>
      </c>
      <c r="AD346" s="12">
        <f t="shared" si="65"/>
        <v>0</v>
      </c>
      <c r="AE346" s="12">
        <f t="shared" si="66"/>
        <v>0</v>
      </c>
      <c r="AF346" s="12">
        <f t="shared" si="67"/>
        <v>0</v>
      </c>
      <c r="AG346" s="18">
        <f t="shared" si="68"/>
        <v>0</v>
      </c>
      <c r="AH346" s="11">
        <f t="shared" si="69"/>
        <v>0</v>
      </c>
      <c r="AI346" s="12">
        <f t="shared" si="70"/>
        <v>0</v>
      </c>
      <c r="AJ346" s="12">
        <f t="shared" si="71"/>
        <v>0</v>
      </c>
      <c r="AK346" s="12">
        <f t="shared" si="72"/>
        <v>0</v>
      </c>
      <c r="AL346" s="18">
        <f t="shared" si="73"/>
        <v>0</v>
      </c>
      <c r="AM346" s="21">
        <f t="shared" si="74"/>
        <v>0</v>
      </c>
    </row>
    <row r="347" spans="29:39" x14ac:dyDescent="0.25">
      <c r="AC347" s="10">
        <f t="shared" si="64"/>
        <v>0</v>
      </c>
      <c r="AD347" s="12">
        <f t="shared" si="65"/>
        <v>0</v>
      </c>
      <c r="AE347" s="12">
        <f t="shared" si="66"/>
        <v>0</v>
      </c>
      <c r="AF347" s="12">
        <f t="shared" si="67"/>
        <v>0</v>
      </c>
      <c r="AG347" s="18">
        <f t="shared" si="68"/>
        <v>0</v>
      </c>
      <c r="AH347" s="11">
        <f t="shared" si="69"/>
        <v>0</v>
      </c>
      <c r="AI347" s="12">
        <f t="shared" si="70"/>
        <v>0</v>
      </c>
      <c r="AJ347" s="12">
        <f t="shared" si="71"/>
        <v>0</v>
      </c>
      <c r="AK347" s="12">
        <f t="shared" si="72"/>
        <v>0</v>
      </c>
      <c r="AL347" s="18">
        <f t="shared" si="73"/>
        <v>0</v>
      </c>
      <c r="AM347" s="21">
        <f t="shared" si="74"/>
        <v>0</v>
      </c>
    </row>
    <row r="348" spans="29:39" x14ac:dyDescent="0.25">
      <c r="AC348" s="10">
        <f t="shared" si="64"/>
        <v>0</v>
      </c>
      <c r="AD348" s="12">
        <f t="shared" si="65"/>
        <v>0</v>
      </c>
      <c r="AE348" s="12">
        <f t="shared" si="66"/>
        <v>0</v>
      </c>
      <c r="AF348" s="12">
        <f t="shared" si="67"/>
        <v>0</v>
      </c>
      <c r="AG348" s="18">
        <f t="shared" si="68"/>
        <v>0</v>
      </c>
      <c r="AH348" s="11">
        <f t="shared" si="69"/>
        <v>0</v>
      </c>
      <c r="AI348" s="12">
        <f t="shared" si="70"/>
        <v>0</v>
      </c>
      <c r="AJ348" s="12">
        <f t="shared" si="71"/>
        <v>0</v>
      </c>
      <c r="AK348" s="12">
        <f t="shared" si="72"/>
        <v>0</v>
      </c>
      <c r="AL348" s="18">
        <f t="shared" si="73"/>
        <v>0</v>
      </c>
      <c r="AM348" s="21">
        <f t="shared" si="74"/>
        <v>0</v>
      </c>
    </row>
    <row r="349" spans="29:39" x14ac:dyDescent="0.25">
      <c r="AC349" s="10">
        <f t="shared" si="64"/>
        <v>0</v>
      </c>
      <c r="AD349" s="12">
        <f t="shared" si="65"/>
        <v>0</v>
      </c>
      <c r="AE349" s="12">
        <f t="shared" si="66"/>
        <v>0</v>
      </c>
      <c r="AF349" s="12">
        <f t="shared" si="67"/>
        <v>0</v>
      </c>
      <c r="AG349" s="18">
        <f t="shared" si="68"/>
        <v>0</v>
      </c>
      <c r="AH349" s="11">
        <f t="shared" si="69"/>
        <v>0</v>
      </c>
      <c r="AI349" s="12">
        <f t="shared" si="70"/>
        <v>0</v>
      </c>
      <c r="AJ349" s="12">
        <f t="shared" si="71"/>
        <v>0</v>
      </c>
      <c r="AK349" s="12">
        <f t="shared" si="72"/>
        <v>0</v>
      </c>
      <c r="AL349" s="18">
        <f t="shared" si="73"/>
        <v>0</v>
      </c>
      <c r="AM349" s="21">
        <f t="shared" si="74"/>
        <v>0</v>
      </c>
    </row>
    <row r="350" spans="29:39" x14ac:dyDescent="0.25">
      <c r="AC350" s="10">
        <f t="shared" si="64"/>
        <v>0</v>
      </c>
      <c r="AD350" s="12">
        <f t="shared" si="65"/>
        <v>0</v>
      </c>
      <c r="AE350" s="12">
        <f t="shared" si="66"/>
        <v>0</v>
      </c>
      <c r="AF350" s="12">
        <f t="shared" si="67"/>
        <v>0</v>
      </c>
      <c r="AG350" s="18">
        <f t="shared" si="68"/>
        <v>0</v>
      </c>
      <c r="AH350" s="11">
        <f t="shared" si="69"/>
        <v>0</v>
      </c>
      <c r="AI350" s="12">
        <f t="shared" si="70"/>
        <v>0</v>
      </c>
      <c r="AJ350" s="12">
        <f t="shared" si="71"/>
        <v>0</v>
      </c>
      <c r="AK350" s="12">
        <f t="shared" si="72"/>
        <v>0</v>
      </c>
      <c r="AL350" s="18">
        <f t="shared" si="73"/>
        <v>0</v>
      </c>
      <c r="AM350" s="21">
        <f t="shared" si="74"/>
        <v>0</v>
      </c>
    </row>
    <row r="351" spans="29:39" x14ac:dyDescent="0.25">
      <c r="AC351" s="10">
        <f t="shared" si="64"/>
        <v>0</v>
      </c>
      <c r="AD351" s="12">
        <f t="shared" si="65"/>
        <v>0</v>
      </c>
      <c r="AE351" s="12">
        <f t="shared" si="66"/>
        <v>0</v>
      </c>
      <c r="AF351" s="12">
        <f t="shared" si="67"/>
        <v>0</v>
      </c>
      <c r="AG351" s="18">
        <f t="shared" si="68"/>
        <v>0</v>
      </c>
      <c r="AH351" s="11">
        <f t="shared" si="69"/>
        <v>0</v>
      </c>
      <c r="AI351" s="12">
        <f t="shared" si="70"/>
        <v>0</v>
      </c>
      <c r="AJ351" s="12">
        <f t="shared" si="71"/>
        <v>0</v>
      </c>
      <c r="AK351" s="12">
        <f t="shared" si="72"/>
        <v>0</v>
      </c>
      <c r="AL351" s="18">
        <f t="shared" si="73"/>
        <v>0</v>
      </c>
      <c r="AM351" s="21">
        <f t="shared" si="74"/>
        <v>0</v>
      </c>
    </row>
    <row r="352" spans="29:39" x14ac:dyDescent="0.25">
      <c r="AC352" s="10">
        <f t="shared" si="64"/>
        <v>0</v>
      </c>
      <c r="AD352" s="12">
        <f t="shared" si="65"/>
        <v>0</v>
      </c>
      <c r="AE352" s="12">
        <f t="shared" si="66"/>
        <v>0</v>
      </c>
      <c r="AF352" s="12">
        <f t="shared" si="67"/>
        <v>0</v>
      </c>
      <c r="AG352" s="18">
        <f t="shared" si="68"/>
        <v>0</v>
      </c>
      <c r="AH352" s="11">
        <f t="shared" si="69"/>
        <v>0</v>
      </c>
      <c r="AI352" s="12">
        <f t="shared" si="70"/>
        <v>0</v>
      </c>
      <c r="AJ352" s="12">
        <f t="shared" si="71"/>
        <v>0</v>
      </c>
      <c r="AK352" s="12">
        <f t="shared" si="72"/>
        <v>0</v>
      </c>
      <c r="AL352" s="18">
        <f t="shared" si="73"/>
        <v>0</v>
      </c>
      <c r="AM352" s="21">
        <f t="shared" si="74"/>
        <v>0</v>
      </c>
    </row>
    <row r="353" spans="29:39" x14ac:dyDescent="0.25">
      <c r="AC353" s="10">
        <f t="shared" si="64"/>
        <v>0</v>
      </c>
      <c r="AD353" s="12">
        <f t="shared" si="65"/>
        <v>0</v>
      </c>
      <c r="AE353" s="12">
        <f t="shared" si="66"/>
        <v>0</v>
      </c>
      <c r="AF353" s="12">
        <f t="shared" si="67"/>
        <v>0</v>
      </c>
      <c r="AG353" s="18">
        <f t="shared" si="68"/>
        <v>0</v>
      </c>
      <c r="AH353" s="11">
        <f t="shared" si="69"/>
        <v>0</v>
      </c>
      <c r="AI353" s="12">
        <f t="shared" si="70"/>
        <v>0</v>
      </c>
      <c r="AJ353" s="12">
        <f t="shared" si="71"/>
        <v>0</v>
      </c>
      <c r="AK353" s="12">
        <f t="shared" si="72"/>
        <v>0</v>
      </c>
      <c r="AL353" s="18">
        <f t="shared" si="73"/>
        <v>0</v>
      </c>
      <c r="AM353" s="21">
        <f t="shared" si="74"/>
        <v>0</v>
      </c>
    </row>
    <row r="354" spans="29:39" x14ac:dyDescent="0.25">
      <c r="AC354" s="10">
        <f t="shared" si="64"/>
        <v>0</v>
      </c>
      <c r="AD354" s="12">
        <f t="shared" si="65"/>
        <v>0</v>
      </c>
      <c r="AE354" s="12">
        <f t="shared" si="66"/>
        <v>0</v>
      </c>
      <c r="AF354" s="12">
        <f t="shared" si="67"/>
        <v>0</v>
      </c>
      <c r="AG354" s="18">
        <f t="shared" si="68"/>
        <v>0</v>
      </c>
      <c r="AH354" s="11">
        <f t="shared" si="69"/>
        <v>0</v>
      </c>
      <c r="AI354" s="12">
        <f t="shared" si="70"/>
        <v>0</v>
      </c>
      <c r="AJ354" s="12">
        <f t="shared" si="71"/>
        <v>0</v>
      </c>
      <c r="AK354" s="12">
        <f t="shared" si="72"/>
        <v>0</v>
      </c>
      <c r="AL354" s="18">
        <f t="shared" si="73"/>
        <v>0</v>
      </c>
      <c r="AM354" s="21">
        <f t="shared" si="74"/>
        <v>0</v>
      </c>
    </row>
    <row r="355" spans="29:39" x14ac:dyDescent="0.25">
      <c r="AC355" s="10">
        <f t="shared" si="64"/>
        <v>0</v>
      </c>
      <c r="AD355" s="12">
        <f t="shared" si="65"/>
        <v>0</v>
      </c>
      <c r="AE355" s="12">
        <f t="shared" si="66"/>
        <v>0</v>
      </c>
      <c r="AF355" s="12">
        <f t="shared" si="67"/>
        <v>0</v>
      </c>
      <c r="AG355" s="18">
        <f t="shared" si="68"/>
        <v>0</v>
      </c>
      <c r="AH355" s="11">
        <f t="shared" si="69"/>
        <v>0</v>
      </c>
      <c r="AI355" s="12">
        <f t="shared" si="70"/>
        <v>0</v>
      </c>
      <c r="AJ355" s="12">
        <f t="shared" si="71"/>
        <v>0</v>
      </c>
      <c r="AK355" s="12">
        <f t="shared" si="72"/>
        <v>0</v>
      </c>
      <c r="AL355" s="18">
        <f t="shared" si="73"/>
        <v>0</v>
      </c>
      <c r="AM355" s="21">
        <f t="shared" si="74"/>
        <v>0</v>
      </c>
    </row>
    <row r="356" spans="29:39" x14ac:dyDescent="0.25">
      <c r="AC356" s="10">
        <f t="shared" si="64"/>
        <v>0</v>
      </c>
      <c r="AD356" s="12">
        <f t="shared" si="65"/>
        <v>0</v>
      </c>
      <c r="AE356" s="12">
        <f t="shared" si="66"/>
        <v>0</v>
      </c>
      <c r="AF356" s="12">
        <f t="shared" si="67"/>
        <v>0</v>
      </c>
      <c r="AG356" s="18">
        <f t="shared" si="68"/>
        <v>0</v>
      </c>
      <c r="AH356" s="11">
        <f t="shared" si="69"/>
        <v>0</v>
      </c>
      <c r="AI356" s="12">
        <f t="shared" si="70"/>
        <v>0</v>
      </c>
      <c r="AJ356" s="12">
        <f t="shared" si="71"/>
        <v>0</v>
      </c>
      <c r="AK356" s="12">
        <f t="shared" si="72"/>
        <v>0</v>
      </c>
      <c r="AL356" s="18">
        <f t="shared" si="73"/>
        <v>0</v>
      </c>
      <c r="AM356" s="21">
        <f t="shared" si="74"/>
        <v>0</v>
      </c>
    </row>
    <row r="357" spans="29:39" x14ac:dyDescent="0.25">
      <c r="AC357" s="10">
        <f t="shared" si="64"/>
        <v>0</v>
      </c>
      <c r="AD357" s="12">
        <f t="shared" si="65"/>
        <v>0</v>
      </c>
      <c r="AE357" s="12">
        <f t="shared" si="66"/>
        <v>0</v>
      </c>
      <c r="AF357" s="12">
        <f t="shared" si="67"/>
        <v>0</v>
      </c>
      <c r="AG357" s="18">
        <f t="shared" si="68"/>
        <v>0</v>
      </c>
      <c r="AH357" s="11">
        <f t="shared" si="69"/>
        <v>0</v>
      </c>
      <c r="AI357" s="12">
        <f t="shared" si="70"/>
        <v>0</v>
      </c>
      <c r="AJ357" s="12">
        <f t="shared" si="71"/>
        <v>0</v>
      </c>
      <c r="AK357" s="12">
        <f t="shared" si="72"/>
        <v>0</v>
      </c>
      <c r="AL357" s="18">
        <f t="shared" si="73"/>
        <v>0</v>
      </c>
      <c r="AM357" s="21">
        <f t="shared" si="74"/>
        <v>0</v>
      </c>
    </row>
    <row r="358" spans="29:39" x14ac:dyDescent="0.25">
      <c r="AC358" s="10">
        <f t="shared" si="64"/>
        <v>0</v>
      </c>
      <c r="AD358" s="12">
        <f t="shared" si="65"/>
        <v>0</v>
      </c>
      <c r="AE358" s="12">
        <f t="shared" si="66"/>
        <v>0</v>
      </c>
      <c r="AF358" s="12">
        <f t="shared" si="67"/>
        <v>0</v>
      </c>
      <c r="AG358" s="18">
        <f t="shared" si="68"/>
        <v>0</v>
      </c>
      <c r="AH358" s="11">
        <f t="shared" si="69"/>
        <v>0</v>
      </c>
      <c r="AI358" s="12">
        <f t="shared" si="70"/>
        <v>0</v>
      </c>
      <c r="AJ358" s="12">
        <f t="shared" si="71"/>
        <v>0</v>
      </c>
      <c r="AK358" s="12">
        <f t="shared" si="72"/>
        <v>0</v>
      </c>
      <c r="AL358" s="18">
        <f t="shared" si="73"/>
        <v>0</v>
      </c>
      <c r="AM358" s="21">
        <f t="shared" si="74"/>
        <v>0</v>
      </c>
    </row>
    <row r="359" spans="29:39" x14ac:dyDescent="0.25">
      <c r="AC359" s="10">
        <f t="shared" si="64"/>
        <v>0</v>
      </c>
      <c r="AD359" s="12">
        <f t="shared" si="65"/>
        <v>0</v>
      </c>
      <c r="AE359" s="12">
        <f t="shared" si="66"/>
        <v>0</v>
      </c>
      <c r="AF359" s="12">
        <f t="shared" si="67"/>
        <v>0</v>
      </c>
      <c r="AG359" s="18">
        <f t="shared" si="68"/>
        <v>0</v>
      </c>
      <c r="AH359" s="11">
        <f t="shared" si="69"/>
        <v>0</v>
      </c>
      <c r="AI359" s="12">
        <f t="shared" si="70"/>
        <v>0</v>
      </c>
      <c r="AJ359" s="12">
        <f t="shared" si="71"/>
        <v>0</v>
      </c>
      <c r="AK359" s="12">
        <f t="shared" si="72"/>
        <v>0</v>
      </c>
      <c r="AL359" s="18">
        <f t="shared" si="73"/>
        <v>0</v>
      </c>
      <c r="AM359" s="21">
        <f t="shared" si="74"/>
        <v>0</v>
      </c>
    </row>
    <row r="360" spans="29:39" x14ac:dyDescent="0.25">
      <c r="AC360" s="10">
        <f t="shared" si="64"/>
        <v>0</v>
      </c>
      <c r="AD360" s="12">
        <f t="shared" si="65"/>
        <v>0</v>
      </c>
      <c r="AE360" s="12">
        <f t="shared" si="66"/>
        <v>0</v>
      </c>
      <c r="AF360" s="12">
        <f t="shared" si="67"/>
        <v>0</v>
      </c>
      <c r="AG360" s="18">
        <f t="shared" si="68"/>
        <v>0</v>
      </c>
      <c r="AH360" s="11">
        <f t="shared" si="69"/>
        <v>0</v>
      </c>
      <c r="AI360" s="12">
        <f t="shared" si="70"/>
        <v>0</v>
      </c>
      <c r="AJ360" s="12">
        <f t="shared" si="71"/>
        <v>0</v>
      </c>
      <c r="AK360" s="12">
        <f t="shared" si="72"/>
        <v>0</v>
      </c>
      <c r="AL360" s="18">
        <f t="shared" si="73"/>
        <v>0</v>
      </c>
      <c r="AM360" s="21">
        <f t="shared" si="74"/>
        <v>0</v>
      </c>
    </row>
    <row r="361" spans="29:39" x14ac:dyDescent="0.25">
      <c r="AC361" s="10">
        <f t="shared" si="64"/>
        <v>0</v>
      </c>
      <c r="AD361" s="12">
        <f t="shared" si="65"/>
        <v>0</v>
      </c>
      <c r="AE361" s="12">
        <f t="shared" si="66"/>
        <v>0</v>
      </c>
      <c r="AF361" s="12">
        <f t="shared" si="67"/>
        <v>0</v>
      </c>
      <c r="AG361" s="18">
        <f t="shared" si="68"/>
        <v>0</v>
      </c>
      <c r="AH361" s="11">
        <f t="shared" si="69"/>
        <v>0</v>
      </c>
      <c r="AI361" s="12">
        <f t="shared" si="70"/>
        <v>0</v>
      </c>
      <c r="AJ361" s="12">
        <f t="shared" si="71"/>
        <v>0</v>
      </c>
      <c r="AK361" s="12">
        <f t="shared" si="72"/>
        <v>0</v>
      </c>
      <c r="AL361" s="18">
        <f t="shared" si="73"/>
        <v>0</v>
      </c>
      <c r="AM361" s="21">
        <f t="shared" si="74"/>
        <v>0</v>
      </c>
    </row>
    <row r="362" spans="29:39" x14ac:dyDescent="0.25">
      <c r="AC362" s="10">
        <f t="shared" si="64"/>
        <v>0</v>
      </c>
      <c r="AD362" s="12">
        <f t="shared" si="65"/>
        <v>0</v>
      </c>
      <c r="AE362" s="12">
        <f t="shared" si="66"/>
        <v>0</v>
      </c>
      <c r="AF362" s="12">
        <f t="shared" si="67"/>
        <v>0</v>
      </c>
      <c r="AG362" s="18">
        <f t="shared" si="68"/>
        <v>0</v>
      </c>
      <c r="AH362" s="11">
        <f t="shared" si="69"/>
        <v>0</v>
      </c>
      <c r="AI362" s="12">
        <f t="shared" si="70"/>
        <v>0</v>
      </c>
      <c r="AJ362" s="12">
        <f t="shared" si="71"/>
        <v>0</v>
      </c>
      <c r="AK362" s="12">
        <f t="shared" si="72"/>
        <v>0</v>
      </c>
      <c r="AL362" s="18">
        <f t="shared" si="73"/>
        <v>0</v>
      </c>
      <c r="AM362" s="21">
        <f t="shared" si="74"/>
        <v>0</v>
      </c>
    </row>
    <row r="363" spans="29:39" x14ac:dyDescent="0.25">
      <c r="AC363" s="10">
        <f t="shared" si="64"/>
        <v>0</v>
      </c>
      <c r="AD363" s="12">
        <f t="shared" si="65"/>
        <v>0</v>
      </c>
      <c r="AE363" s="12">
        <f t="shared" si="66"/>
        <v>0</v>
      </c>
      <c r="AF363" s="12">
        <f t="shared" si="67"/>
        <v>0</v>
      </c>
      <c r="AG363" s="18">
        <f t="shared" si="68"/>
        <v>0</v>
      </c>
      <c r="AH363" s="11">
        <f t="shared" si="69"/>
        <v>0</v>
      </c>
      <c r="AI363" s="12">
        <f t="shared" si="70"/>
        <v>0</v>
      </c>
      <c r="AJ363" s="12">
        <f t="shared" si="71"/>
        <v>0</v>
      </c>
      <c r="AK363" s="12">
        <f t="shared" si="72"/>
        <v>0</v>
      </c>
      <c r="AL363" s="18">
        <f t="shared" si="73"/>
        <v>0</v>
      </c>
      <c r="AM363" s="21">
        <f t="shared" si="74"/>
        <v>0</v>
      </c>
    </row>
    <row r="364" spans="29:39" x14ac:dyDescent="0.25">
      <c r="AC364" s="10">
        <f t="shared" si="64"/>
        <v>0</v>
      </c>
      <c r="AD364" s="12">
        <f t="shared" si="65"/>
        <v>0</v>
      </c>
      <c r="AE364" s="12">
        <f t="shared" si="66"/>
        <v>0</v>
      </c>
      <c r="AF364" s="12">
        <f t="shared" si="67"/>
        <v>0</v>
      </c>
      <c r="AG364" s="18">
        <f t="shared" si="68"/>
        <v>0</v>
      </c>
      <c r="AH364" s="11">
        <f t="shared" si="69"/>
        <v>0</v>
      </c>
      <c r="AI364" s="12">
        <f t="shared" si="70"/>
        <v>0</v>
      </c>
      <c r="AJ364" s="12">
        <f t="shared" si="71"/>
        <v>0</v>
      </c>
      <c r="AK364" s="12">
        <f t="shared" si="72"/>
        <v>0</v>
      </c>
      <c r="AL364" s="18">
        <f t="shared" si="73"/>
        <v>0</v>
      </c>
      <c r="AM364" s="21">
        <f t="shared" si="74"/>
        <v>0</v>
      </c>
    </row>
    <row r="365" spans="29:39" x14ac:dyDescent="0.25">
      <c r="AC365" s="10">
        <f t="shared" si="64"/>
        <v>0</v>
      </c>
      <c r="AD365" s="12">
        <f t="shared" si="65"/>
        <v>0</v>
      </c>
      <c r="AE365" s="12">
        <f t="shared" si="66"/>
        <v>0</v>
      </c>
      <c r="AF365" s="12">
        <f t="shared" si="67"/>
        <v>0</v>
      </c>
      <c r="AG365" s="18">
        <f t="shared" si="68"/>
        <v>0</v>
      </c>
      <c r="AH365" s="11">
        <f t="shared" si="69"/>
        <v>0</v>
      </c>
      <c r="AI365" s="12">
        <f t="shared" si="70"/>
        <v>0</v>
      </c>
      <c r="AJ365" s="12">
        <f t="shared" si="71"/>
        <v>0</v>
      </c>
      <c r="AK365" s="12">
        <f t="shared" si="72"/>
        <v>0</v>
      </c>
      <c r="AL365" s="18">
        <f t="shared" si="73"/>
        <v>0</v>
      </c>
      <c r="AM365" s="21">
        <f t="shared" si="74"/>
        <v>0</v>
      </c>
    </row>
    <row r="366" spans="29:39" x14ac:dyDescent="0.25">
      <c r="AC366" s="10">
        <f t="shared" si="64"/>
        <v>0</v>
      </c>
      <c r="AD366" s="12">
        <f t="shared" si="65"/>
        <v>0</v>
      </c>
      <c r="AE366" s="12">
        <f t="shared" si="66"/>
        <v>0</v>
      </c>
      <c r="AF366" s="12">
        <f t="shared" si="67"/>
        <v>0</v>
      </c>
      <c r="AG366" s="18">
        <f t="shared" si="68"/>
        <v>0</v>
      </c>
      <c r="AH366" s="11">
        <f t="shared" si="69"/>
        <v>0</v>
      </c>
      <c r="AI366" s="12">
        <f t="shared" si="70"/>
        <v>0</v>
      </c>
      <c r="AJ366" s="12">
        <f t="shared" si="71"/>
        <v>0</v>
      </c>
      <c r="AK366" s="12">
        <f t="shared" si="72"/>
        <v>0</v>
      </c>
      <c r="AL366" s="18">
        <f t="shared" si="73"/>
        <v>0</v>
      </c>
      <c r="AM366" s="21">
        <f t="shared" si="74"/>
        <v>0</v>
      </c>
    </row>
    <row r="367" spans="29:39" x14ac:dyDescent="0.25">
      <c r="AC367" s="10">
        <f t="shared" si="64"/>
        <v>0</v>
      </c>
      <c r="AD367" s="12">
        <f t="shared" si="65"/>
        <v>0</v>
      </c>
      <c r="AE367" s="12">
        <f t="shared" si="66"/>
        <v>0</v>
      </c>
      <c r="AF367" s="12">
        <f t="shared" si="67"/>
        <v>0</v>
      </c>
      <c r="AG367" s="18">
        <f t="shared" si="68"/>
        <v>0</v>
      </c>
      <c r="AH367" s="11">
        <f t="shared" si="69"/>
        <v>0</v>
      </c>
      <c r="AI367" s="12">
        <f t="shared" si="70"/>
        <v>0</v>
      </c>
      <c r="AJ367" s="12">
        <f t="shared" si="71"/>
        <v>0</v>
      </c>
      <c r="AK367" s="12">
        <f t="shared" si="72"/>
        <v>0</v>
      </c>
      <c r="AL367" s="18">
        <f t="shared" si="73"/>
        <v>0</v>
      </c>
      <c r="AM367" s="21">
        <f t="shared" si="74"/>
        <v>0</v>
      </c>
    </row>
    <row r="368" spans="29:39" x14ac:dyDescent="0.25">
      <c r="AC368" s="10">
        <f t="shared" si="64"/>
        <v>0</v>
      </c>
      <c r="AD368" s="12">
        <f t="shared" si="65"/>
        <v>0</v>
      </c>
      <c r="AE368" s="12">
        <f t="shared" si="66"/>
        <v>0</v>
      </c>
      <c r="AF368" s="12">
        <f t="shared" si="67"/>
        <v>0</v>
      </c>
      <c r="AG368" s="18">
        <f t="shared" si="68"/>
        <v>0</v>
      </c>
      <c r="AH368" s="11">
        <f t="shared" si="69"/>
        <v>0</v>
      </c>
      <c r="AI368" s="12">
        <f t="shared" si="70"/>
        <v>0</v>
      </c>
      <c r="AJ368" s="12">
        <f t="shared" si="71"/>
        <v>0</v>
      </c>
      <c r="AK368" s="12">
        <f t="shared" si="72"/>
        <v>0</v>
      </c>
      <c r="AL368" s="18">
        <f t="shared" si="73"/>
        <v>0</v>
      </c>
      <c r="AM368" s="21">
        <f t="shared" si="74"/>
        <v>0</v>
      </c>
    </row>
    <row r="369" spans="29:39" x14ac:dyDescent="0.25">
      <c r="AC369" s="10">
        <f t="shared" si="64"/>
        <v>0</v>
      </c>
      <c r="AD369" s="12">
        <f t="shared" si="65"/>
        <v>0</v>
      </c>
      <c r="AE369" s="12">
        <f t="shared" si="66"/>
        <v>0</v>
      </c>
      <c r="AF369" s="12">
        <f t="shared" si="67"/>
        <v>0</v>
      </c>
      <c r="AG369" s="18">
        <f t="shared" si="68"/>
        <v>0</v>
      </c>
      <c r="AH369" s="11">
        <f t="shared" si="69"/>
        <v>0</v>
      </c>
      <c r="AI369" s="12">
        <f t="shared" si="70"/>
        <v>0</v>
      </c>
      <c r="AJ369" s="12">
        <f t="shared" si="71"/>
        <v>0</v>
      </c>
      <c r="AK369" s="12">
        <f t="shared" si="72"/>
        <v>0</v>
      </c>
      <c r="AL369" s="18">
        <f t="shared" si="73"/>
        <v>0</v>
      </c>
      <c r="AM369" s="21">
        <f t="shared" si="74"/>
        <v>0</v>
      </c>
    </row>
    <row r="370" spans="29:39" x14ac:dyDescent="0.25">
      <c r="AC370" s="10">
        <f t="shared" si="64"/>
        <v>0</v>
      </c>
      <c r="AD370" s="12">
        <f t="shared" si="65"/>
        <v>0</v>
      </c>
      <c r="AE370" s="12">
        <f t="shared" si="66"/>
        <v>0</v>
      </c>
      <c r="AF370" s="12">
        <f t="shared" si="67"/>
        <v>0</v>
      </c>
      <c r="AG370" s="18">
        <f t="shared" si="68"/>
        <v>0</v>
      </c>
      <c r="AH370" s="11">
        <f t="shared" si="69"/>
        <v>0</v>
      </c>
      <c r="AI370" s="12">
        <f t="shared" si="70"/>
        <v>0</v>
      </c>
      <c r="AJ370" s="12">
        <f t="shared" si="71"/>
        <v>0</v>
      </c>
      <c r="AK370" s="12">
        <f t="shared" si="72"/>
        <v>0</v>
      </c>
      <c r="AL370" s="18">
        <f t="shared" si="73"/>
        <v>0</v>
      </c>
      <c r="AM370" s="21">
        <f t="shared" si="74"/>
        <v>0</v>
      </c>
    </row>
    <row r="371" spans="29:39" x14ac:dyDescent="0.25">
      <c r="AC371" s="10">
        <f t="shared" si="64"/>
        <v>0</v>
      </c>
      <c r="AD371" s="12">
        <f t="shared" si="65"/>
        <v>0</v>
      </c>
      <c r="AE371" s="12">
        <f t="shared" si="66"/>
        <v>0</v>
      </c>
      <c r="AF371" s="12">
        <f t="shared" si="67"/>
        <v>0</v>
      </c>
      <c r="AG371" s="18">
        <f t="shared" si="68"/>
        <v>0</v>
      </c>
      <c r="AH371" s="11">
        <f t="shared" si="69"/>
        <v>0</v>
      </c>
      <c r="AI371" s="12">
        <f t="shared" si="70"/>
        <v>0</v>
      </c>
      <c r="AJ371" s="12">
        <f t="shared" si="71"/>
        <v>0</v>
      </c>
      <c r="AK371" s="12">
        <f t="shared" si="72"/>
        <v>0</v>
      </c>
      <c r="AL371" s="18">
        <f t="shared" si="73"/>
        <v>0</v>
      </c>
      <c r="AM371" s="21">
        <f t="shared" si="74"/>
        <v>0</v>
      </c>
    </row>
    <row r="372" spans="29:39" x14ac:dyDescent="0.25">
      <c r="AC372" s="10">
        <f t="shared" si="64"/>
        <v>0</v>
      </c>
      <c r="AD372" s="12">
        <f t="shared" si="65"/>
        <v>0</v>
      </c>
      <c r="AE372" s="12">
        <f t="shared" si="66"/>
        <v>0</v>
      </c>
      <c r="AF372" s="12">
        <f t="shared" si="67"/>
        <v>0</v>
      </c>
      <c r="AG372" s="18">
        <f t="shared" si="68"/>
        <v>0</v>
      </c>
      <c r="AH372" s="11">
        <f t="shared" si="69"/>
        <v>0</v>
      </c>
      <c r="AI372" s="12">
        <f t="shared" si="70"/>
        <v>0</v>
      </c>
      <c r="AJ372" s="12">
        <f t="shared" si="71"/>
        <v>0</v>
      </c>
      <c r="AK372" s="12">
        <f t="shared" si="72"/>
        <v>0</v>
      </c>
      <c r="AL372" s="18">
        <f t="shared" si="73"/>
        <v>0</v>
      </c>
      <c r="AM372" s="21">
        <f t="shared" si="74"/>
        <v>0</v>
      </c>
    </row>
    <row r="373" spans="29:39" x14ac:dyDescent="0.25">
      <c r="AC373" s="10">
        <f t="shared" si="64"/>
        <v>0</v>
      </c>
      <c r="AD373" s="12">
        <f t="shared" si="65"/>
        <v>0</v>
      </c>
      <c r="AE373" s="12">
        <f t="shared" si="66"/>
        <v>0</v>
      </c>
      <c r="AF373" s="12">
        <f t="shared" si="67"/>
        <v>0</v>
      </c>
      <c r="AG373" s="18">
        <f t="shared" si="68"/>
        <v>0</v>
      </c>
      <c r="AH373" s="11">
        <f t="shared" si="69"/>
        <v>0</v>
      </c>
      <c r="AI373" s="12">
        <f t="shared" si="70"/>
        <v>0</v>
      </c>
      <c r="AJ373" s="12">
        <f t="shared" si="71"/>
        <v>0</v>
      </c>
      <c r="AK373" s="12">
        <f t="shared" si="72"/>
        <v>0</v>
      </c>
      <c r="AL373" s="18">
        <f t="shared" si="73"/>
        <v>0</v>
      </c>
      <c r="AM373" s="21">
        <f t="shared" si="74"/>
        <v>0</v>
      </c>
    </row>
    <row r="374" spans="29:39" x14ac:dyDescent="0.25">
      <c r="AC374" s="10">
        <f t="shared" si="64"/>
        <v>0</v>
      </c>
      <c r="AD374" s="12">
        <f t="shared" si="65"/>
        <v>0</v>
      </c>
      <c r="AE374" s="12">
        <f t="shared" si="66"/>
        <v>0</v>
      </c>
      <c r="AF374" s="12">
        <f t="shared" si="67"/>
        <v>0</v>
      </c>
      <c r="AG374" s="18">
        <f t="shared" si="68"/>
        <v>0</v>
      </c>
      <c r="AH374" s="11">
        <f t="shared" si="69"/>
        <v>0</v>
      </c>
      <c r="AI374" s="12">
        <f t="shared" si="70"/>
        <v>0</v>
      </c>
      <c r="AJ374" s="12">
        <f t="shared" si="71"/>
        <v>0</v>
      </c>
      <c r="AK374" s="12">
        <f t="shared" si="72"/>
        <v>0</v>
      </c>
      <c r="AL374" s="18">
        <f t="shared" si="73"/>
        <v>0</v>
      </c>
      <c r="AM374" s="21">
        <f t="shared" si="74"/>
        <v>0</v>
      </c>
    </row>
    <row r="375" spans="29:39" x14ac:dyDescent="0.25">
      <c r="AC375" s="10">
        <f t="shared" si="64"/>
        <v>0</v>
      </c>
      <c r="AD375" s="12">
        <f t="shared" si="65"/>
        <v>0</v>
      </c>
      <c r="AE375" s="12">
        <f t="shared" si="66"/>
        <v>0</v>
      </c>
      <c r="AF375" s="12">
        <f t="shared" si="67"/>
        <v>0</v>
      </c>
      <c r="AG375" s="18">
        <f t="shared" si="68"/>
        <v>0</v>
      </c>
      <c r="AH375" s="11">
        <f t="shared" si="69"/>
        <v>0</v>
      </c>
      <c r="AI375" s="12">
        <f t="shared" si="70"/>
        <v>0</v>
      </c>
      <c r="AJ375" s="12">
        <f t="shared" si="71"/>
        <v>0</v>
      </c>
      <c r="AK375" s="12">
        <f t="shared" si="72"/>
        <v>0</v>
      </c>
      <c r="AL375" s="18">
        <f t="shared" si="73"/>
        <v>0</v>
      </c>
      <c r="AM375" s="21">
        <f t="shared" si="74"/>
        <v>0</v>
      </c>
    </row>
    <row r="376" spans="29:39" x14ac:dyDescent="0.25">
      <c r="AC376" s="10">
        <f t="shared" si="64"/>
        <v>0</v>
      </c>
      <c r="AD376" s="12">
        <f t="shared" si="65"/>
        <v>0</v>
      </c>
      <c r="AE376" s="12">
        <f t="shared" si="66"/>
        <v>0</v>
      </c>
      <c r="AF376" s="12">
        <f t="shared" si="67"/>
        <v>0</v>
      </c>
      <c r="AG376" s="18">
        <f t="shared" si="68"/>
        <v>0</v>
      </c>
      <c r="AH376" s="11">
        <f t="shared" si="69"/>
        <v>0</v>
      </c>
      <c r="AI376" s="12">
        <f t="shared" si="70"/>
        <v>0</v>
      </c>
      <c r="AJ376" s="12">
        <f t="shared" si="71"/>
        <v>0</v>
      </c>
      <c r="AK376" s="12">
        <f t="shared" si="72"/>
        <v>0</v>
      </c>
      <c r="AL376" s="18">
        <f t="shared" si="73"/>
        <v>0</v>
      </c>
      <c r="AM376" s="21">
        <f t="shared" si="74"/>
        <v>0</v>
      </c>
    </row>
    <row r="377" spans="29:39" x14ac:dyDescent="0.25">
      <c r="AC377" s="10">
        <f t="shared" si="64"/>
        <v>0</v>
      </c>
      <c r="AD377" s="12">
        <f t="shared" si="65"/>
        <v>0</v>
      </c>
      <c r="AE377" s="12">
        <f t="shared" si="66"/>
        <v>0</v>
      </c>
      <c r="AF377" s="12">
        <f t="shared" si="67"/>
        <v>0</v>
      </c>
      <c r="AG377" s="18">
        <f t="shared" si="68"/>
        <v>0</v>
      </c>
      <c r="AH377" s="11">
        <f t="shared" si="69"/>
        <v>0</v>
      </c>
      <c r="AI377" s="12">
        <f t="shared" si="70"/>
        <v>0</v>
      </c>
      <c r="AJ377" s="12">
        <f t="shared" si="71"/>
        <v>0</v>
      </c>
      <c r="AK377" s="12">
        <f t="shared" si="72"/>
        <v>0</v>
      </c>
      <c r="AL377" s="18">
        <f t="shared" si="73"/>
        <v>0</v>
      </c>
      <c r="AM377" s="21">
        <f t="shared" si="74"/>
        <v>0</v>
      </c>
    </row>
    <row r="378" spans="29:39" x14ac:dyDescent="0.25">
      <c r="AC378" s="10">
        <f t="shared" si="64"/>
        <v>0</v>
      </c>
      <c r="AD378" s="12">
        <f t="shared" si="65"/>
        <v>0</v>
      </c>
      <c r="AE378" s="12">
        <f t="shared" si="66"/>
        <v>0</v>
      </c>
      <c r="AF378" s="12">
        <f t="shared" si="67"/>
        <v>0</v>
      </c>
      <c r="AG378" s="18">
        <f t="shared" si="68"/>
        <v>0</v>
      </c>
      <c r="AH378" s="11">
        <f t="shared" si="69"/>
        <v>0</v>
      </c>
      <c r="AI378" s="12">
        <f t="shared" si="70"/>
        <v>0</v>
      </c>
      <c r="AJ378" s="12">
        <f t="shared" si="71"/>
        <v>0</v>
      </c>
      <c r="AK378" s="12">
        <f t="shared" si="72"/>
        <v>0</v>
      </c>
      <c r="AL378" s="18">
        <f t="shared" si="73"/>
        <v>0</v>
      </c>
      <c r="AM378" s="21">
        <f t="shared" si="74"/>
        <v>0</v>
      </c>
    </row>
    <row r="379" spans="29:39" x14ac:dyDescent="0.25">
      <c r="AC379" s="10">
        <f t="shared" si="64"/>
        <v>0</v>
      </c>
      <c r="AD379" s="12">
        <f t="shared" si="65"/>
        <v>0</v>
      </c>
      <c r="AE379" s="12">
        <f t="shared" si="66"/>
        <v>0</v>
      </c>
      <c r="AF379" s="12">
        <f t="shared" si="67"/>
        <v>0</v>
      </c>
      <c r="AG379" s="18">
        <f t="shared" si="68"/>
        <v>0</v>
      </c>
      <c r="AH379" s="11">
        <f t="shared" si="69"/>
        <v>0</v>
      </c>
      <c r="AI379" s="12">
        <f t="shared" si="70"/>
        <v>0</v>
      </c>
      <c r="AJ379" s="12">
        <f t="shared" si="71"/>
        <v>0</v>
      </c>
      <c r="AK379" s="12">
        <f t="shared" si="72"/>
        <v>0</v>
      </c>
      <c r="AL379" s="18">
        <f t="shared" si="73"/>
        <v>0</v>
      </c>
      <c r="AM379" s="21">
        <f t="shared" si="74"/>
        <v>0</v>
      </c>
    </row>
    <row r="380" spans="29:39" x14ac:dyDescent="0.25">
      <c r="AC380" s="10">
        <f t="shared" si="64"/>
        <v>0</v>
      </c>
      <c r="AD380" s="12">
        <f t="shared" si="65"/>
        <v>0</v>
      </c>
      <c r="AE380" s="12">
        <f t="shared" si="66"/>
        <v>0</v>
      </c>
      <c r="AF380" s="12">
        <f t="shared" si="67"/>
        <v>0</v>
      </c>
      <c r="AG380" s="18">
        <f t="shared" si="68"/>
        <v>0</v>
      </c>
      <c r="AH380" s="11">
        <f t="shared" si="69"/>
        <v>0</v>
      </c>
      <c r="AI380" s="12">
        <f t="shared" si="70"/>
        <v>0</v>
      </c>
      <c r="AJ380" s="12">
        <f t="shared" si="71"/>
        <v>0</v>
      </c>
      <c r="AK380" s="12">
        <f t="shared" si="72"/>
        <v>0</v>
      </c>
      <c r="AL380" s="18">
        <f t="shared" si="73"/>
        <v>0</v>
      </c>
      <c r="AM380" s="21">
        <f t="shared" si="74"/>
        <v>0</v>
      </c>
    </row>
    <row r="381" spans="29:39" x14ac:dyDescent="0.25">
      <c r="AC381" s="10">
        <f t="shared" si="64"/>
        <v>0</v>
      </c>
      <c r="AD381" s="12">
        <f t="shared" si="65"/>
        <v>0</v>
      </c>
      <c r="AE381" s="12">
        <f t="shared" si="66"/>
        <v>0</v>
      </c>
      <c r="AF381" s="12">
        <f t="shared" si="67"/>
        <v>0</v>
      </c>
      <c r="AG381" s="18">
        <f t="shared" si="68"/>
        <v>0</v>
      </c>
      <c r="AH381" s="11">
        <f t="shared" si="69"/>
        <v>0</v>
      </c>
      <c r="AI381" s="12">
        <f t="shared" si="70"/>
        <v>0</v>
      </c>
      <c r="AJ381" s="12">
        <f t="shared" si="71"/>
        <v>0</v>
      </c>
      <c r="AK381" s="12">
        <f t="shared" si="72"/>
        <v>0</v>
      </c>
      <c r="AL381" s="18">
        <f t="shared" si="73"/>
        <v>0</v>
      </c>
      <c r="AM381" s="21">
        <f t="shared" si="74"/>
        <v>0</v>
      </c>
    </row>
    <row r="382" spans="29:39" x14ac:dyDescent="0.25">
      <c r="AC382" s="10">
        <f t="shared" si="64"/>
        <v>0</v>
      </c>
      <c r="AD382" s="12">
        <f t="shared" si="65"/>
        <v>0</v>
      </c>
      <c r="AE382" s="12">
        <f t="shared" si="66"/>
        <v>0</v>
      </c>
      <c r="AF382" s="12">
        <f t="shared" si="67"/>
        <v>0</v>
      </c>
      <c r="AG382" s="18">
        <f t="shared" si="68"/>
        <v>0</v>
      </c>
      <c r="AH382" s="11">
        <f t="shared" si="69"/>
        <v>0</v>
      </c>
      <c r="AI382" s="12">
        <f t="shared" si="70"/>
        <v>0</v>
      </c>
      <c r="AJ382" s="12">
        <f t="shared" si="71"/>
        <v>0</v>
      </c>
      <c r="AK382" s="12">
        <f t="shared" si="72"/>
        <v>0</v>
      </c>
      <c r="AL382" s="18">
        <f t="shared" si="73"/>
        <v>0</v>
      </c>
      <c r="AM382" s="21">
        <f t="shared" si="74"/>
        <v>0</v>
      </c>
    </row>
    <row r="383" spans="29:39" x14ac:dyDescent="0.25">
      <c r="AC383" s="10">
        <f t="shared" si="64"/>
        <v>0</v>
      </c>
      <c r="AD383" s="12">
        <f t="shared" si="65"/>
        <v>0</v>
      </c>
      <c r="AE383" s="12">
        <f t="shared" si="66"/>
        <v>0</v>
      </c>
      <c r="AF383" s="12">
        <f t="shared" si="67"/>
        <v>0</v>
      </c>
      <c r="AG383" s="18">
        <f t="shared" si="68"/>
        <v>0</v>
      </c>
      <c r="AH383" s="11">
        <f t="shared" si="69"/>
        <v>0</v>
      </c>
      <c r="AI383" s="12">
        <f t="shared" si="70"/>
        <v>0</v>
      </c>
      <c r="AJ383" s="12">
        <f t="shared" si="71"/>
        <v>0</v>
      </c>
      <c r="AK383" s="12">
        <f t="shared" si="72"/>
        <v>0</v>
      </c>
      <c r="AL383" s="18">
        <f t="shared" si="73"/>
        <v>0</v>
      </c>
      <c r="AM383" s="21">
        <f t="shared" si="74"/>
        <v>0</v>
      </c>
    </row>
    <row r="384" spans="29:39" x14ac:dyDescent="0.25">
      <c r="AC384" s="10">
        <f t="shared" si="64"/>
        <v>0</v>
      </c>
      <c r="AD384" s="12">
        <f t="shared" si="65"/>
        <v>0</v>
      </c>
      <c r="AE384" s="12">
        <f t="shared" si="66"/>
        <v>0</v>
      </c>
      <c r="AF384" s="12">
        <f t="shared" si="67"/>
        <v>0</v>
      </c>
      <c r="AG384" s="18">
        <f t="shared" si="68"/>
        <v>0</v>
      </c>
      <c r="AH384" s="11">
        <f t="shared" si="69"/>
        <v>0</v>
      </c>
      <c r="AI384" s="12">
        <f t="shared" si="70"/>
        <v>0</v>
      </c>
      <c r="AJ384" s="12">
        <f t="shared" si="71"/>
        <v>0</v>
      </c>
      <c r="AK384" s="12">
        <f t="shared" si="72"/>
        <v>0</v>
      </c>
      <c r="AL384" s="18">
        <f t="shared" si="73"/>
        <v>0</v>
      </c>
      <c r="AM384" s="21">
        <f t="shared" si="74"/>
        <v>0</v>
      </c>
    </row>
    <row r="385" spans="29:39" x14ac:dyDescent="0.25">
      <c r="AC385" s="10">
        <f t="shared" si="64"/>
        <v>0</v>
      </c>
      <c r="AD385" s="12">
        <f t="shared" si="65"/>
        <v>0</v>
      </c>
      <c r="AE385" s="12">
        <f t="shared" si="66"/>
        <v>0</v>
      </c>
      <c r="AF385" s="12">
        <f t="shared" si="67"/>
        <v>0</v>
      </c>
      <c r="AG385" s="18">
        <f t="shared" si="68"/>
        <v>0</v>
      </c>
      <c r="AH385" s="11">
        <f t="shared" si="69"/>
        <v>0</v>
      </c>
      <c r="AI385" s="12">
        <f t="shared" si="70"/>
        <v>0</v>
      </c>
      <c r="AJ385" s="12">
        <f t="shared" si="71"/>
        <v>0</v>
      </c>
      <c r="AK385" s="12">
        <f t="shared" si="72"/>
        <v>0</v>
      </c>
      <c r="AL385" s="18">
        <f t="shared" si="73"/>
        <v>0</v>
      </c>
      <c r="AM385" s="21">
        <f t="shared" si="74"/>
        <v>0</v>
      </c>
    </row>
    <row r="386" spans="29:39" x14ac:dyDescent="0.25">
      <c r="AC386" s="10">
        <f t="shared" si="64"/>
        <v>0</v>
      </c>
      <c r="AD386" s="12">
        <f t="shared" si="65"/>
        <v>0</v>
      </c>
      <c r="AE386" s="12">
        <f t="shared" si="66"/>
        <v>0</v>
      </c>
      <c r="AF386" s="12">
        <f t="shared" si="67"/>
        <v>0</v>
      </c>
      <c r="AG386" s="18">
        <f t="shared" si="68"/>
        <v>0</v>
      </c>
      <c r="AH386" s="11">
        <f t="shared" si="69"/>
        <v>0</v>
      </c>
      <c r="AI386" s="12">
        <f t="shared" si="70"/>
        <v>0</v>
      </c>
      <c r="AJ386" s="12">
        <f t="shared" si="71"/>
        <v>0</v>
      </c>
      <c r="AK386" s="12">
        <f t="shared" si="72"/>
        <v>0</v>
      </c>
      <c r="AL386" s="18">
        <f t="shared" si="73"/>
        <v>0</v>
      </c>
      <c r="AM386" s="21">
        <f t="shared" si="74"/>
        <v>0</v>
      </c>
    </row>
    <row r="387" spans="29:39" x14ac:dyDescent="0.25">
      <c r="AC387" s="10">
        <f t="shared" si="64"/>
        <v>0</v>
      </c>
      <c r="AD387" s="12">
        <f t="shared" si="65"/>
        <v>0</v>
      </c>
      <c r="AE387" s="12">
        <f t="shared" si="66"/>
        <v>0</v>
      </c>
      <c r="AF387" s="12">
        <f t="shared" si="67"/>
        <v>0</v>
      </c>
      <c r="AG387" s="18">
        <f t="shared" si="68"/>
        <v>0</v>
      </c>
      <c r="AH387" s="11">
        <f t="shared" si="69"/>
        <v>0</v>
      </c>
      <c r="AI387" s="12">
        <f t="shared" si="70"/>
        <v>0</v>
      </c>
      <c r="AJ387" s="12">
        <f t="shared" si="71"/>
        <v>0</v>
      </c>
      <c r="AK387" s="12">
        <f t="shared" si="72"/>
        <v>0</v>
      </c>
      <c r="AL387" s="18">
        <f t="shared" si="73"/>
        <v>0</v>
      </c>
      <c r="AM387" s="21">
        <f t="shared" si="74"/>
        <v>0</v>
      </c>
    </row>
    <row r="388" spans="29:39" x14ac:dyDescent="0.25">
      <c r="AC388" s="10">
        <f t="shared" si="64"/>
        <v>0</v>
      </c>
      <c r="AD388" s="12">
        <f t="shared" si="65"/>
        <v>0</v>
      </c>
      <c r="AE388" s="12">
        <f t="shared" si="66"/>
        <v>0</v>
      </c>
      <c r="AF388" s="12">
        <f t="shared" si="67"/>
        <v>0</v>
      </c>
      <c r="AG388" s="18">
        <f t="shared" si="68"/>
        <v>0</v>
      </c>
      <c r="AH388" s="11">
        <f t="shared" si="69"/>
        <v>0</v>
      </c>
      <c r="AI388" s="12">
        <f t="shared" si="70"/>
        <v>0</v>
      </c>
      <c r="AJ388" s="12">
        <f t="shared" si="71"/>
        <v>0</v>
      </c>
      <c r="AK388" s="12">
        <f t="shared" si="72"/>
        <v>0</v>
      </c>
      <c r="AL388" s="18">
        <f t="shared" si="73"/>
        <v>0</v>
      </c>
      <c r="AM388" s="21">
        <f t="shared" si="74"/>
        <v>0</v>
      </c>
    </row>
    <row r="389" spans="29:39" x14ac:dyDescent="0.25">
      <c r="AC389" s="10">
        <f t="shared" si="64"/>
        <v>0</v>
      </c>
      <c r="AD389" s="12">
        <f t="shared" si="65"/>
        <v>0</v>
      </c>
      <c r="AE389" s="12">
        <f t="shared" si="66"/>
        <v>0</v>
      </c>
      <c r="AF389" s="12">
        <f t="shared" si="67"/>
        <v>0</v>
      </c>
      <c r="AG389" s="18">
        <f t="shared" si="68"/>
        <v>0</v>
      </c>
      <c r="AH389" s="11">
        <f t="shared" si="69"/>
        <v>0</v>
      </c>
      <c r="AI389" s="12">
        <f t="shared" si="70"/>
        <v>0</v>
      </c>
      <c r="AJ389" s="12">
        <f t="shared" si="71"/>
        <v>0</v>
      </c>
      <c r="AK389" s="12">
        <f t="shared" si="72"/>
        <v>0</v>
      </c>
      <c r="AL389" s="18">
        <f t="shared" si="73"/>
        <v>0</v>
      </c>
      <c r="AM389" s="21">
        <f t="shared" si="74"/>
        <v>0</v>
      </c>
    </row>
    <row r="390" spans="29:39" x14ac:dyDescent="0.25">
      <c r="AC390" s="10">
        <f t="shared" ref="AC390:AC400" si="75">IF($G390="Jour(s)",1,0)</f>
        <v>0</v>
      </c>
      <c r="AD390" s="12">
        <f t="shared" ref="AD390:AD400" si="76">IF($G390="Semaine(s)",1,0)</f>
        <v>0</v>
      </c>
      <c r="AE390" s="12">
        <f t="shared" ref="AE390:AE400" si="77">IF($G390="Mois",1,0)</f>
        <v>0</v>
      </c>
      <c r="AF390" s="12">
        <f t="shared" ref="AF390:AF400" si="78">IF($G390="Trimestre(s)",1,0)</f>
        <v>0</v>
      </c>
      <c r="AG390" s="18">
        <f t="shared" ref="AG390:AG400" si="79">IF($G390="Année(s)",1,0)</f>
        <v>0</v>
      </c>
      <c r="AH390" s="11">
        <f t="shared" ref="AH390:AH400" si="80">IF(AC390=1,$F390*1,0)</f>
        <v>0</v>
      </c>
      <c r="AI390" s="12">
        <f t="shared" ref="AI390:AI400" si="81">IF(AD390=1,$F390*7,0)</f>
        <v>0</v>
      </c>
      <c r="AJ390" s="12">
        <f t="shared" ref="AJ390:AJ400" si="82">IF(AE390=1,$F390*30,0)</f>
        <v>0</v>
      </c>
      <c r="AK390" s="12">
        <f t="shared" ref="AK390:AK400" si="83">IF(AF390=1,$F390*90,0)</f>
        <v>0</v>
      </c>
      <c r="AL390" s="18">
        <f t="shared" ref="AL390:AL400" si="84">IF(AG390=1,$F390*365,0)</f>
        <v>0</v>
      </c>
      <c r="AM390" s="21">
        <f t="shared" ref="AM390:AM400" si="85">IF(AND(F390&gt;1,F390="Années"),"Erreur de saisie",ROUND(SUM($AH390:$AL390),0))</f>
        <v>0</v>
      </c>
    </row>
    <row r="391" spans="29:39" x14ac:dyDescent="0.25">
      <c r="AC391" s="10">
        <f t="shared" si="75"/>
        <v>0</v>
      </c>
      <c r="AD391" s="12">
        <f t="shared" si="76"/>
        <v>0</v>
      </c>
      <c r="AE391" s="12">
        <f t="shared" si="77"/>
        <v>0</v>
      </c>
      <c r="AF391" s="12">
        <f t="shared" si="78"/>
        <v>0</v>
      </c>
      <c r="AG391" s="18">
        <f t="shared" si="79"/>
        <v>0</v>
      </c>
      <c r="AH391" s="11">
        <f t="shared" si="80"/>
        <v>0</v>
      </c>
      <c r="AI391" s="12">
        <f t="shared" si="81"/>
        <v>0</v>
      </c>
      <c r="AJ391" s="12">
        <f t="shared" si="82"/>
        <v>0</v>
      </c>
      <c r="AK391" s="12">
        <f t="shared" si="83"/>
        <v>0</v>
      </c>
      <c r="AL391" s="18">
        <f t="shared" si="84"/>
        <v>0</v>
      </c>
      <c r="AM391" s="21">
        <f t="shared" si="85"/>
        <v>0</v>
      </c>
    </row>
    <row r="392" spans="29:39" x14ac:dyDescent="0.25">
      <c r="AC392" s="10">
        <f t="shared" si="75"/>
        <v>0</v>
      </c>
      <c r="AD392" s="12">
        <f t="shared" si="76"/>
        <v>0</v>
      </c>
      <c r="AE392" s="12">
        <f t="shared" si="77"/>
        <v>0</v>
      </c>
      <c r="AF392" s="12">
        <f t="shared" si="78"/>
        <v>0</v>
      </c>
      <c r="AG392" s="18">
        <f t="shared" si="79"/>
        <v>0</v>
      </c>
      <c r="AH392" s="11">
        <f t="shared" si="80"/>
        <v>0</v>
      </c>
      <c r="AI392" s="12">
        <f t="shared" si="81"/>
        <v>0</v>
      </c>
      <c r="AJ392" s="12">
        <f t="shared" si="82"/>
        <v>0</v>
      </c>
      <c r="AK392" s="12">
        <f t="shared" si="83"/>
        <v>0</v>
      </c>
      <c r="AL392" s="18">
        <f t="shared" si="84"/>
        <v>0</v>
      </c>
      <c r="AM392" s="21">
        <f t="shared" si="85"/>
        <v>0</v>
      </c>
    </row>
    <row r="393" spans="29:39" x14ac:dyDescent="0.25">
      <c r="AC393" s="10">
        <f t="shared" si="75"/>
        <v>0</v>
      </c>
      <c r="AD393" s="12">
        <f t="shared" si="76"/>
        <v>0</v>
      </c>
      <c r="AE393" s="12">
        <f t="shared" si="77"/>
        <v>0</v>
      </c>
      <c r="AF393" s="12">
        <f t="shared" si="78"/>
        <v>0</v>
      </c>
      <c r="AG393" s="18">
        <f t="shared" si="79"/>
        <v>0</v>
      </c>
      <c r="AH393" s="11">
        <f t="shared" si="80"/>
        <v>0</v>
      </c>
      <c r="AI393" s="12">
        <f t="shared" si="81"/>
        <v>0</v>
      </c>
      <c r="AJ393" s="12">
        <f t="shared" si="82"/>
        <v>0</v>
      </c>
      <c r="AK393" s="12">
        <f t="shared" si="83"/>
        <v>0</v>
      </c>
      <c r="AL393" s="18">
        <f t="shared" si="84"/>
        <v>0</v>
      </c>
      <c r="AM393" s="21">
        <f t="shared" si="85"/>
        <v>0</v>
      </c>
    </row>
    <row r="394" spans="29:39" x14ac:dyDescent="0.25">
      <c r="AC394" s="10">
        <f t="shared" si="75"/>
        <v>0</v>
      </c>
      <c r="AD394" s="12">
        <f t="shared" si="76"/>
        <v>0</v>
      </c>
      <c r="AE394" s="12">
        <f t="shared" si="77"/>
        <v>0</v>
      </c>
      <c r="AF394" s="12">
        <f t="shared" si="78"/>
        <v>0</v>
      </c>
      <c r="AG394" s="18">
        <f t="shared" si="79"/>
        <v>0</v>
      </c>
      <c r="AH394" s="11">
        <f t="shared" si="80"/>
        <v>0</v>
      </c>
      <c r="AI394" s="12">
        <f t="shared" si="81"/>
        <v>0</v>
      </c>
      <c r="AJ394" s="12">
        <f t="shared" si="82"/>
        <v>0</v>
      </c>
      <c r="AK394" s="12">
        <f t="shared" si="83"/>
        <v>0</v>
      </c>
      <c r="AL394" s="18">
        <f t="shared" si="84"/>
        <v>0</v>
      </c>
      <c r="AM394" s="21">
        <f t="shared" si="85"/>
        <v>0</v>
      </c>
    </row>
    <row r="395" spans="29:39" x14ac:dyDescent="0.25">
      <c r="AC395" s="10">
        <f t="shared" si="75"/>
        <v>0</v>
      </c>
      <c r="AD395" s="12">
        <f t="shared" si="76"/>
        <v>0</v>
      </c>
      <c r="AE395" s="12">
        <f t="shared" si="77"/>
        <v>0</v>
      </c>
      <c r="AF395" s="12">
        <f t="shared" si="78"/>
        <v>0</v>
      </c>
      <c r="AG395" s="18">
        <f t="shared" si="79"/>
        <v>0</v>
      </c>
      <c r="AH395" s="11">
        <f t="shared" si="80"/>
        <v>0</v>
      </c>
      <c r="AI395" s="12">
        <f t="shared" si="81"/>
        <v>0</v>
      </c>
      <c r="AJ395" s="12">
        <f t="shared" si="82"/>
        <v>0</v>
      </c>
      <c r="AK395" s="12">
        <f t="shared" si="83"/>
        <v>0</v>
      </c>
      <c r="AL395" s="18">
        <f t="shared" si="84"/>
        <v>0</v>
      </c>
      <c r="AM395" s="21">
        <f t="shared" si="85"/>
        <v>0</v>
      </c>
    </row>
    <row r="396" spans="29:39" x14ac:dyDescent="0.25">
      <c r="AC396" s="10">
        <f t="shared" si="75"/>
        <v>0</v>
      </c>
      <c r="AD396" s="12">
        <f t="shared" si="76"/>
        <v>0</v>
      </c>
      <c r="AE396" s="12">
        <f t="shared" si="77"/>
        <v>0</v>
      </c>
      <c r="AF396" s="12">
        <f t="shared" si="78"/>
        <v>0</v>
      </c>
      <c r="AG396" s="18">
        <f t="shared" si="79"/>
        <v>0</v>
      </c>
      <c r="AH396" s="11">
        <f t="shared" si="80"/>
        <v>0</v>
      </c>
      <c r="AI396" s="12">
        <f t="shared" si="81"/>
        <v>0</v>
      </c>
      <c r="AJ396" s="12">
        <f t="shared" si="82"/>
        <v>0</v>
      </c>
      <c r="AK396" s="12">
        <f t="shared" si="83"/>
        <v>0</v>
      </c>
      <c r="AL396" s="18">
        <f t="shared" si="84"/>
        <v>0</v>
      </c>
      <c r="AM396" s="21">
        <f t="shared" si="85"/>
        <v>0</v>
      </c>
    </row>
    <row r="397" spans="29:39" x14ac:dyDescent="0.25">
      <c r="AC397" s="10">
        <f t="shared" si="75"/>
        <v>0</v>
      </c>
      <c r="AD397" s="12">
        <f t="shared" si="76"/>
        <v>0</v>
      </c>
      <c r="AE397" s="12">
        <f t="shared" si="77"/>
        <v>0</v>
      </c>
      <c r="AF397" s="12">
        <f t="shared" si="78"/>
        <v>0</v>
      </c>
      <c r="AG397" s="18">
        <f t="shared" si="79"/>
        <v>0</v>
      </c>
      <c r="AH397" s="11">
        <f t="shared" si="80"/>
        <v>0</v>
      </c>
      <c r="AI397" s="12">
        <f t="shared" si="81"/>
        <v>0</v>
      </c>
      <c r="AJ397" s="12">
        <f t="shared" si="82"/>
        <v>0</v>
      </c>
      <c r="AK397" s="12">
        <f t="shared" si="83"/>
        <v>0</v>
      </c>
      <c r="AL397" s="18">
        <f t="shared" si="84"/>
        <v>0</v>
      </c>
      <c r="AM397" s="21">
        <f t="shared" si="85"/>
        <v>0</v>
      </c>
    </row>
    <row r="398" spans="29:39" x14ac:dyDescent="0.25">
      <c r="AC398" s="10">
        <f t="shared" si="75"/>
        <v>0</v>
      </c>
      <c r="AD398" s="12">
        <f t="shared" si="76"/>
        <v>0</v>
      </c>
      <c r="AE398" s="12">
        <f t="shared" si="77"/>
        <v>0</v>
      </c>
      <c r="AF398" s="12">
        <f t="shared" si="78"/>
        <v>0</v>
      </c>
      <c r="AG398" s="18">
        <f t="shared" si="79"/>
        <v>0</v>
      </c>
      <c r="AH398" s="11">
        <f t="shared" si="80"/>
        <v>0</v>
      </c>
      <c r="AI398" s="12">
        <f t="shared" si="81"/>
        <v>0</v>
      </c>
      <c r="AJ398" s="12">
        <f t="shared" si="82"/>
        <v>0</v>
      </c>
      <c r="AK398" s="12">
        <f t="shared" si="83"/>
        <v>0</v>
      </c>
      <c r="AL398" s="18">
        <f t="shared" si="84"/>
        <v>0</v>
      </c>
      <c r="AM398" s="21">
        <f t="shared" si="85"/>
        <v>0</v>
      </c>
    </row>
    <row r="399" spans="29:39" x14ac:dyDescent="0.25">
      <c r="AC399" s="10">
        <f t="shared" si="75"/>
        <v>0</v>
      </c>
      <c r="AD399" s="12">
        <f t="shared" si="76"/>
        <v>0</v>
      </c>
      <c r="AE399" s="12">
        <f t="shared" si="77"/>
        <v>0</v>
      </c>
      <c r="AF399" s="12">
        <f t="shared" si="78"/>
        <v>0</v>
      </c>
      <c r="AG399" s="18">
        <f t="shared" si="79"/>
        <v>0</v>
      </c>
      <c r="AH399" s="11">
        <f t="shared" si="80"/>
        <v>0</v>
      </c>
      <c r="AI399" s="12">
        <f t="shared" si="81"/>
        <v>0</v>
      </c>
      <c r="AJ399" s="12">
        <f t="shared" si="82"/>
        <v>0</v>
      </c>
      <c r="AK399" s="12">
        <f t="shared" si="83"/>
        <v>0</v>
      </c>
      <c r="AL399" s="18">
        <f t="shared" si="84"/>
        <v>0</v>
      </c>
      <c r="AM399" s="21">
        <f t="shared" si="85"/>
        <v>0</v>
      </c>
    </row>
    <row r="400" spans="29:39" ht="15.75" thickBot="1" x14ac:dyDescent="0.3">
      <c r="AC400" s="60">
        <f t="shared" si="75"/>
        <v>0</v>
      </c>
      <c r="AD400" s="61">
        <f t="shared" si="76"/>
        <v>0</v>
      </c>
      <c r="AE400" s="61">
        <f t="shared" si="77"/>
        <v>0</v>
      </c>
      <c r="AF400" s="61">
        <f t="shared" si="78"/>
        <v>0</v>
      </c>
      <c r="AG400" s="62">
        <f t="shared" si="79"/>
        <v>0</v>
      </c>
      <c r="AH400" s="63">
        <f t="shared" si="80"/>
        <v>0</v>
      </c>
      <c r="AI400" s="61">
        <f t="shared" si="81"/>
        <v>0</v>
      </c>
      <c r="AJ400" s="61">
        <f t="shared" si="82"/>
        <v>0</v>
      </c>
      <c r="AK400" s="61">
        <f t="shared" si="83"/>
        <v>0</v>
      </c>
      <c r="AL400" s="62">
        <f t="shared" si="84"/>
        <v>0</v>
      </c>
      <c r="AM400" s="64">
        <f t="shared" si="85"/>
        <v>0</v>
      </c>
    </row>
    <row r="401" ht="15.75" thickTop="1" x14ac:dyDescent="0.25"/>
  </sheetData>
  <mergeCells count="4">
    <mergeCell ref="AH3:AL3"/>
    <mergeCell ref="AC3:AG3"/>
    <mergeCell ref="D2:E3"/>
    <mergeCell ref="C2:C3"/>
  </mergeCells>
  <dataValidations count="1">
    <dataValidation type="list" allowBlank="1" showInputMessage="1" showErrorMessage="1" sqref="G5:G164">
      <formula1>Unités</formula1>
    </dataValidation>
  </dataValidations>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
  <sheetViews>
    <sheetView workbookViewId="0">
      <selection activeCell="H9" sqref="H9"/>
    </sheetView>
  </sheetViews>
  <sheetFormatPr baseColWidth="10" defaultRowHeight="15" x14ac:dyDescent="0.25"/>
  <cols>
    <col min="2" max="2" width="15.5703125" bestFit="1" customWidth="1"/>
    <col min="3" max="3" width="30" style="1" bestFit="1" customWidth="1"/>
    <col min="4" max="5" width="11.42578125" style="1"/>
  </cols>
  <sheetData>
    <row r="1" spans="1:6" x14ac:dyDescent="0.25">
      <c r="A1" s="14" t="s">
        <v>0</v>
      </c>
      <c r="B1" s="14" t="s">
        <v>1</v>
      </c>
      <c r="C1" s="15" t="s">
        <v>2</v>
      </c>
      <c r="D1" s="2">
        <f ca="1">YEAR(TODAY())</f>
        <v>2016</v>
      </c>
      <c r="E1" s="3"/>
      <c r="F1" s="4"/>
    </row>
    <row r="2" spans="1:6" x14ac:dyDescent="0.25">
      <c r="A2" s="6">
        <f ca="1">DATE(An,1,1)</f>
        <v>42370</v>
      </c>
      <c r="B2" s="6" t="s">
        <v>3</v>
      </c>
      <c r="C2" s="5"/>
    </row>
    <row r="3" spans="1:6" x14ac:dyDescent="0.25">
      <c r="A3" s="6">
        <f ca="1">DATE(An,3,29.56+0.979*MOD(204-11*MOD(An,19),30)-WEEKDAY(DATE(An,3,28.56+0.979*MOD(204-11*MOD(An,19),30))))+1</f>
        <v>42457</v>
      </c>
      <c r="B3" s="6" t="s">
        <v>4</v>
      </c>
      <c r="C3" s="5"/>
    </row>
    <row r="4" spans="1:6" x14ac:dyDescent="0.25">
      <c r="A4" s="6">
        <f ca="1">DATE(An,5,1)</f>
        <v>42491</v>
      </c>
      <c r="B4" s="6" t="s">
        <v>5</v>
      </c>
    </row>
    <row r="5" spans="1:6" x14ac:dyDescent="0.25">
      <c r="A5" s="7">
        <f ca="1">DATE(An,5,8)</f>
        <v>42498</v>
      </c>
      <c r="B5" s="6" t="s">
        <v>6</v>
      </c>
    </row>
    <row r="6" spans="1:6" x14ac:dyDescent="0.25">
      <c r="A6" s="6">
        <f ca="1">DATE(An,3,29.56+0.979*MOD(204-11*MOD(An,19),30)-WEEKDAY(DATE(An,3,28.56+0.979*MOD(204-11*MOD(An,19),30))))+1+49</f>
        <v>42506</v>
      </c>
      <c r="B6" s="6" t="s">
        <v>7</v>
      </c>
    </row>
    <row r="7" spans="1:6" x14ac:dyDescent="0.25">
      <c r="A7" s="6">
        <f ca="1">DATE(An,7,14)</f>
        <v>42565</v>
      </c>
      <c r="B7" s="6" t="s">
        <v>8</v>
      </c>
    </row>
    <row r="8" spans="1:6" x14ac:dyDescent="0.25">
      <c r="A8" s="6">
        <f ca="1">DATE(An,8,15)</f>
        <v>42597</v>
      </c>
      <c r="B8" s="6" t="s">
        <v>11</v>
      </c>
    </row>
    <row r="9" spans="1:6" x14ac:dyDescent="0.25">
      <c r="A9" s="7">
        <f ca="1">DATE(An,11,1)</f>
        <v>42675</v>
      </c>
      <c r="B9" s="6" t="s">
        <v>9</v>
      </c>
    </row>
    <row r="10" spans="1:6" x14ac:dyDescent="0.25">
      <c r="A10" s="7">
        <f ca="1">DATE(An,11,11)</f>
        <v>42685</v>
      </c>
      <c r="B10" s="6" t="s">
        <v>10</v>
      </c>
    </row>
    <row r="11" spans="1:6" x14ac:dyDescent="0.25">
      <c r="A11" s="7">
        <f ca="1">DATE(An,12,19)</f>
        <v>42723</v>
      </c>
      <c r="B11" s="7" t="s">
        <v>12</v>
      </c>
    </row>
    <row r="12" spans="1:6" x14ac:dyDescent="0.25">
      <c r="A12" s="7">
        <f ca="1">DATE(An,12,20)</f>
        <v>42724</v>
      </c>
      <c r="B12" s="7" t="s">
        <v>12</v>
      </c>
    </row>
    <row r="13" spans="1:6" x14ac:dyDescent="0.25">
      <c r="A13" s="7">
        <f ca="1">DATE(An,12,21)</f>
        <v>42725</v>
      </c>
      <c r="B13" s="7" t="s">
        <v>12</v>
      </c>
    </row>
    <row r="14" spans="1:6" x14ac:dyDescent="0.25">
      <c r="A14" s="7">
        <f ca="1">DATE(An,12,22)</f>
        <v>42726</v>
      </c>
      <c r="B14" s="7" t="s">
        <v>12</v>
      </c>
    </row>
    <row r="15" spans="1:6" x14ac:dyDescent="0.25">
      <c r="A15" s="7">
        <f ca="1">DATE(An,12,23)</f>
        <v>42727</v>
      </c>
      <c r="B15" s="7" t="s">
        <v>12</v>
      </c>
    </row>
    <row r="16" spans="1:6" x14ac:dyDescent="0.25">
      <c r="A16" s="7">
        <f ca="1">DATE(An,12,24)</f>
        <v>42728</v>
      </c>
      <c r="B16" s="9" t="s">
        <v>12</v>
      </c>
    </row>
    <row r="17" spans="1:2" x14ac:dyDescent="0.25">
      <c r="A17" s="7">
        <f ca="1">DATE(An,12,25)</f>
        <v>42729</v>
      </c>
      <c r="B17" s="9" t="s">
        <v>13</v>
      </c>
    </row>
    <row r="18" spans="1:2" x14ac:dyDescent="0.25">
      <c r="A18" s="7">
        <f ca="1">DATE(An,12,26)</f>
        <v>42730</v>
      </c>
      <c r="B18" s="9" t="s">
        <v>12</v>
      </c>
    </row>
    <row r="19" spans="1:2" x14ac:dyDescent="0.25">
      <c r="A19" s="7">
        <f ca="1">DATE(An,12,27)</f>
        <v>42731</v>
      </c>
      <c r="B19" s="7" t="s">
        <v>12</v>
      </c>
    </row>
    <row r="20" spans="1:2" x14ac:dyDescent="0.25">
      <c r="A20" s="7">
        <f ca="1">DATE(An,12,28)</f>
        <v>42732</v>
      </c>
      <c r="B20" s="7" t="s">
        <v>12</v>
      </c>
    </row>
    <row r="21" spans="1:2" x14ac:dyDescent="0.25">
      <c r="A21" s="7">
        <f ca="1">DATE(An,12,29)</f>
        <v>42733</v>
      </c>
      <c r="B21" s="7" t="s">
        <v>12</v>
      </c>
    </row>
    <row r="22" spans="1:2" x14ac:dyDescent="0.25">
      <c r="A22" s="7">
        <f ca="1">DATE(An,12,30)</f>
        <v>42734</v>
      </c>
      <c r="B22" s="7" t="s">
        <v>12</v>
      </c>
    </row>
    <row r="23" spans="1:2" x14ac:dyDescent="0.25">
      <c r="A23" s="7">
        <f ca="1">DATE(An,12,31)</f>
        <v>42735</v>
      </c>
      <c r="B23" s="7" t="s">
        <v>12</v>
      </c>
    </row>
    <row r="24" spans="1:2" x14ac:dyDescent="0.25">
      <c r="A24" s="7">
        <f ca="1">DATE(An+1,1,1)</f>
        <v>42736</v>
      </c>
      <c r="B24" s="9" t="s">
        <v>14</v>
      </c>
    </row>
    <row r="25" spans="1:2" x14ac:dyDescent="0.25">
      <c r="A25" s="7">
        <f ca="1">DATE(An+1,1,2)</f>
        <v>42737</v>
      </c>
      <c r="B25" s="9" t="s">
        <v>12</v>
      </c>
    </row>
    <row r="26" spans="1:2" x14ac:dyDescent="0.25">
      <c r="A26" s="7">
        <f ca="1">DATE(An+1,1,3)</f>
        <v>42738</v>
      </c>
      <c r="B26" s="7" t="s">
        <v>12</v>
      </c>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PLANNING CALENDRIER</vt:lpstr>
      <vt:lpstr>MACHINE</vt:lpstr>
      <vt:lpstr>CONGES</vt:lpstr>
      <vt:lpstr>An</vt:lpstr>
      <vt:lpstr>Unités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fifecaprod</dc:creator>
  <cp:lastModifiedBy>Chantal Genis</cp:lastModifiedBy>
  <dcterms:created xsi:type="dcterms:W3CDTF">2016-11-02T08:09:53Z</dcterms:created>
  <dcterms:modified xsi:type="dcterms:W3CDTF">2016-11-03T16:32:08Z</dcterms:modified>
</cp:coreProperties>
</file>